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web\brassworld\database\Rosters\"/>
    </mc:Choice>
  </mc:AlternateContent>
  <bookViews>
    <workbookView xWindow="0" yWindow="0" windowWidth="24000" windowHeight="9000" firstSheet="1" activeTab="1"/>
  </bookViews>
  <sheets>
    <sheet name="W-L History" sheetId="11368" state="hidden" r:id="rId1"/>
    <sheet name="Cobb" sheetId="6" r:id="rId2"/>
    <sheet name="Ruth" sheetId="4" r:id="rId3"/>
    <sheet name="Aaron" sheetId="320" r:id="rId4"/>
    <sheet name="Mays" sheetId="11356" r:id="rId5"/>
    <sheet name="Players" sheetId="96" r:id="rId6"/>
    <sheet name="Signed FA" sheetId="11386" state="hidden" r:id="rId7"/>
    <sheet name="Bank FA" sheetId="11387" state="hidden" r:id="rId8"/>
    <sheet name="Cuts" sheetId="11372" state="hidden" r:id="rId9"/>
    <sheet name="TRX" sheetId="11357" r:id="rId10"/>
    <sheet name="Future TRX" sheetId="11371" r:id="rId11"/>
    <sheet name="Bank Detail" sheetId="11361" r:id="rId12"/>
    <sheet name="2021 Draft" sheetId="11385" r:id="rId13"/>
    <sheet name="2022 Draft" sheetId="11388" r:id="rId14"/>
    <sheet name="Ballpark" sheetId="14" r:id="rId15"/>
    <sheet name="Misc" sheetId="10188" r:id="rId16"/>
    <sheet name="General" sheetId="84" r:id="rId17"/>
  </sheets>
  <definedNames>
    <definedName name="_xlnm._FilterDatabase" localSheetId="10" hidden="1">'Future TRX'!$A$30:$F$37</definedName>
    <definedName name="_xlnm._FilterDatabase" localSheetId="5" hidden="1">Players!$A$3:$AF$1234</definedName>
    <definedName name="_xlnm.Print_Area" localSheetId="14">Ballpark!$A$1:$J$75</definedName>
    <definedName name="_xlnm.Print_Titles" localSheetId="14">Ballpark!$1:$3</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92" i="11372" l="1"/>
  <c r="S92" i="11372"/>
  <c r="R92" i="11372"/>
  <c r="Q92" i="11372"/>
  <c r="M92" i="11372"/>
  <c r="P92" i="11372" s="1"/>
  <c r="C92" i="11372"/>
  <c r="E92" i="11372" s="1"/>
  <c r="B92" i="11372"/>
  <c r="T91" i="11372"/>
  <c r="S91" i="11372"/>
  <c r="R91" i="11372"/>
  <c r="Q91" i="11372"/>
  <c r="N91" i="11372"/>
  <c r="M91" i="11372"/>
  <c r="P91" i="11372" s="1"/>
  <c r="G91" i="11372"/>
  <c r="C91" i="11372"/>
  <c r="E91" i="11372" s="1"/>
  <c r="B91" i="11372"/>
  <c r="T90" i="11372"/>
  <c r="S90" i="11372"/>
  <c r="R90" i="11372"/>
  <c r="Q90" i="11372"/>
  <c r="N90" i="11372"/>
  <c r="M90" i="11372"/>
  <c r="P90" i="11372" s="1"/>
  <c r="C90" i="11372"/>
  <c r="E90" i="11372" s="1"/>
  <c r="B90" i="11372"/>
  <c r="T89" i="11372"/>
  <c r="S89" i="11372"/>
  <c r="R89" i="11372"/>
  <c r="Q89" i="11372"/>
  <c r="N89" i="11372"/>
  <c r="M89" i="11372"/>
  <c r="P89" i="11372" s="1"/>
  <c r="C89" i="11372"/>
  <c r="D89" i="11372" s="1"/>
  <c r="B89" i="11372"/>
  <c r="T88" i="11372"/>
  <c r="S88" i="11372"/>
  <c r="R88" i="11372"/>
  <c r="Q88" i="11372"/>
  <c r="N88" i="11372"/>
  <c r="M88" i="11372"/>
  <c r="P88" i="11372" s="1"/>
  <c r="C88" i="11372"/>
  <c r="D88" i="11372" s="1"/>
  <c r="B88" i="11372"/>
  <c r="T87" i="11372"/>
  <c r="S87" i="11372"/>
  <c r="R87" i="11372"/>
  <c r="Q87" i="11372"/>
  <c r="N87" i="11372"/>
  <c r="M87" i="11372"/>
  <c r="P87" i="11372" s="1"/>
  <c r="C87" i="11372"/>
  <c r="E87" i="11372" s="1"/>
  <c r="B87" i="11372"/>
  <c r="T86" i="11372"/>
  <c r="S86" i="11372"/>
  <c r="R86" i="11372"/>
  <c r="Q86" i="11372"/>
  <c r="N86" i="11372"/>
  <c r="M86" i="11372"/>
  <c r="P86" i="11372" s="1"/>
  <c r="C86" i="11372"/>
  <c r="B86" i="11372"/>
  <c r="B34" i="11371"/>
  <c r="B1151" i="11361"/>
  <c r="B1150" i="11361"/>
  <c r="B1147" i="11361"/>
  <c r="B1148" i="11361"/>
  <c r="B1149" i="11361"/>
  <c r="B1146" i="11361"/>
  <c r="B1145" i="11361"/>
  <c r="B1144" i="11361"/>
  <c r="B1140" i="11361"/>
  <c r="B1141" i="11361"/>
  <c r="B1142" i="11361"/>
  <c r="B1143" i="11361"/>
  <c r="B1139" i="11361"/>
  <c r="B1138" i="11361"/>
  <c r="B1137" i="11361"/>
  <c r="B1134" i="11361"/>
  <c r="B1135" i="11361"/>
  <c r="B1136" i="11361"/>
  <c r="B1133" i="11361"/>
  <c r="B1132" i="11361"/>
  <c r="B1131" i="11361"/>
  <c r="B1130" i="11361"/>
  <c r="B1129" i="11361"/>
  <c r="B1128" i="11361"/>
  <c r="B1127" i="11361"/>
  <c r="A13" i="11361"/>
  <c r="B1126" i="11361"/>
  <c r="B1125" i="11361"/>
  <c r="B1124" i="11361"/>
  <c r="B1118" i="11361"/>
  <c r="B1119" i="11361"/>
  <c r="B1120" i="11361"/>
  <c r="B1121" i="11361"/>
  <c r="B1122" i="11361"/>
  <c r="B1123" i="11361"/>
  <c r="B1117" i="11361"/>
  <c r="B1116" i="11361"/>
  <c r="B1115" i="11361"/>
  <c r="B1114" i="11361"/>
  <c r="B1113" i="11361"/>
  <c r="B1112" i="11361"/>
  <c r="B1111" i="11361"/>
  <c r="B1110" i="11361"/>
  <c r="B1109" i="11361"/>
  <c r="B1108" i="11361"/>
  <c r="B1107" i="11361"/>
  <c r="B1106" i="11361"/>
  <c r="B1105" i="11361"/>
  <c r="B1104" i="11361"/>
  <c r="C1144" i="96"/>
  <c r="C879" i="96"/>
  <c r="C999" i="96"/>
  <c r="C168" i="96"/>
  <c r="C1047" i="96"/>
  <c r="C583" i="96"/>
  <c r="C404" i="96"/>
  <c r="C321" i="96"/>
  <c r="C348" i="96"/>
  <c r="C96" i="96"/>
  <c r="C559" i="96"/>
  <c r="C21" i="96"/>
  <c r="C446" i="96"/>
  <c r="C767" i="96"/>
  <c r="C786" i="96"/>
  <c r="C982" i="96"/>
  <c r="C587" i="96"/>
  <c r="C1190" i="96"/>
  <c r="C927" i="96"/>
  <c r="C863" i="96"/>
  <c r="C1003" i="96"/>
  <c r="C273" i="96"/>
  <c r="C1167" i="96"/>
  <c r="C1044" i="96"/>
  <c r="C1147" i="96"/>
  <c r="C207" i="96"/>
  <c r="C1049" i="96"/>
  <c r="C874" i="96"/>
  <c r="C294" i="96"/>
  <c r="C155" i="96"/>
  <c r="C973" i="96"/>
  <c r="C150" i="96"/>
  <c r="C976" i="96"/>
  <c r="C534" i="96"/>
  <c r="C304" i="96"/>
  <c r="C616" i="96"/>
  <c r="C1226" i="96"/>
  <c r="C468" i="96"/>
  <c r="C433" i="96"/>
  <c r="C311" i="96"/>
  <c r="C1210" i="96"/>
  <c r="C832" i="96"/>
  <c r="C441" i="96"/>
  <c r="C802" i="96"/>
  <c r="C478" i="96"/>
  <c r="C1203" i="96"/>
  <c r="C397" i="96"/>
  <c r="C308" i="96"/>
  <c r="B1144" i="96"/>
  <c r="B879" i="96"/>
  <c r="B999" i="96"/>
  <c r="B168" i="96"/>
  <c r="B1047" i="96"/>
  <c r="B583" i="96"/>
  <c r="B404" i="96"/>
  <c r="B321" i="96"/>
  <c r="B348" i="96"/>
  <c r="B96" i="96"/>
  <c r="B559" i="96"/>
  <c r="B21" i="96"/>
  <c r="B446" i="96"/>
  <c r="B767" i="96"/>
  <c r="B786" i="96"/>
  <c r="B982" i="96"/>
  <c r="B587" i="96"/>
  <c r="B1190" i="96"/>
  <c r="B927" i="96"/>
  <c r="B863" i="96"/>
  <c r="B1003" i="96"/>
  <c r="B273" i="96"/>
  <c r="B1167" i="96"/>
  <c r="B1044" i="96"/>
  <c r="B1147" i="96"/>
  <c r="B207" i="96"/>
  <c r="B1049" i="96"/>
  <c r="B874" i="96"/>
  <c r="B294" i="96"/>
  <c r="B155" i="96"/>
  <c r="B973" i="96"/>
  <c r="B150" i="96"/>
  <c r="B976" i="96"/>
  <c r="B534" i="96"/>
  <c r="B304" i="96"/>
  <c r="B616" i="96"/>
  <c r="B1226" i="96"/>
  <c r="B468" i="96"/>
  <c r="B433" i="96"/>
  <c r="B311" i="96"/>
  <c r="B1210" i="96"/>
  <c r="B832" i="96"/>
  <c r="B441" i="96"/>
  <c r="B802" i="96"/>
  <c r="B478" i="96"/>
  <c r="B1203" i="96"/>
  <c r="B397" i="96"/>
  <c r="B308" i="96"/>
  <c r="M1144" i="96"/>
  <c r="M879" i="96"/>
  <c r="M999" i="96"/>
  <c r="P999" i="96" s="1"/>
  <c r="M168" i="96"/>
  <c r="P168" i="96" s="1"/>
  <c r="M1047" i="96"/>
  <c r="P1047" i="96" s="1"/>
  <c r="M583" i="96"/>
  <c r="P583" i="96" s="1"/>
  <c r="M404" i="96"/>
  <c r="P404" i="96" s="1"/>
  <c r="M321" i="96"/>
  <c r="P321" i="96" s="1"/>
  <c r="M348" i="96"/>
  <c r="P348" i="96" s="1"/>
  <c r="M96" i="96"/>
  <c r="P96" i="96" s="1"/>
  <c r="M559" i="96"/>
  <c r="P559" i="96" s="1"/>
  <c r="M21" i="96"/>
  <c r="P21" i="96" s="1"/>
  <c r="M446" i="96"/>
  <c r="P446" i="96" s="1"/>
  <c r="M767" i="96"/>
  <c r="P767" i="96" s="1"/>
  <c r="M786" i="96"/>
  <c r="P786" i="96" s="1"/>
  <c r="M982" i="96"/>
  <c r="P982" i="96" s="1"/>
  <c r="M587" i="96"/>
  <c r="P587" i="96" s="1"/>
  <c r="M1190" i="96"/>
  <c r="P1190" i="96" s="1"/>
  <c r="M927" i="96"/>
  <c r="P927" i="96" s="1"/>
  <c r="M863" i="96"/>
  <c r="P863" i="96" s="1"/>
  <c r="M1003" i="96"/>
  <c r="P1003" i="96" s="1"/>
  <c r="M273" i="96"/>
  <c r="P273" i="96" s="1"/>
  <c r="M1167" i="96"/>
  <c r="P1167" i="96" s="1"/>
  <c r="M1044" i="96"/>
  <c r="P1044" i="96" s="1"/>
  <c r="M1147" i="96"/>
  <c r="P1147" i="96" s="1"/>
  <c r="M207" i="96"/>
  <c r="P207" i="96" s="1"/>
  <c r="M1049" i="96"/>
  <c r="P1049" i="96" s="1"/>
  <c r="M874" i="96"/>
  <c r="P874" i="96" s="1"/>
  <c r="M294" i="96"/>
  <c r="P294" i="96" s="1"/>
  <c r="M155" i="96"/>
  <c r="P155" i="96" s="1"/>
  <c r="M973" i="96"/>
  <c r="P973" i="96" s="1"/>
  <c r="M150" i="96"/>
  <c r="P150" i="96" s="1"/>
  <c r="M976" i="96"/>
  <c r="P976" i="96" s="1"/>
  <c r="M534" i="96"/>
  <c r="P534" i="96" s="1"/>
  <c r="M304" i="96"/>
  <c r="P304" i="96" s="1"/>
  <c r="M616" i="96"/>
  <c r="P616" i="96" s="1"/>
  <c r="M1226" i="96"/>
  <c r="P1226" i="96" s="1"/>
  <c r="M468" i="96"/>
  <c r="P468" i="96" s="1"/>
  <c r="M433" i="96"/>
  <c r="P433" i="96" s="1"/>
  <c r="M311" i="96"/>
  <c r="P311" i="96" s="1"/>
  <c r="M1210" i="96"/>
  <c r="P1210" i="96" s="1"/>
  <c r="M832" i="96"/>
  <c r="P832" i="96" s="1"/>
  <c r="M441" i="96"/>
  <c r="P441" i="96" s="1"/>
  <c r="M802" i="96"/>
  <c r="P802" i="96" s="1"/>
  <c r="M478" i="96"/>
  <c r="P478" i="96" s="1"/>
  <c r="M1203" i="96"/>
  <c r="P1203" i="96" s="1"/>
  <c r="M397" i="96"/>
  <c r="P397" i="96" s="1"/>
  <c r="M308" i="96"/>
  <c r="P308" i="96" s="1"/>
  <c r="P1144" i="96"/>
  <c r="P879" i="96"/>
  <c r="Q1144" i="96"/>
  <c r="R1144" i="96"/>
  <c r="S1144" i="96"/>
  <c r="T1144" i="96"/>
  <c r="Q879" i="96"/>
  <c r="R879" i="96"/>
  <c r="S879" i="96"/>
  <c r="T879" i="96"/>
  <c r="Q999" i="96"/>
  <c r="R999" i="96"/>
  <c r="S999" i="96"/>
  <c r="T999" i="96"/>
  <c r="Q168" i="96"/>
  <c r="R168" i="96"/>
  <c r="S168" i="96"/>
  <c r="T168" i="96"/>
  <c r="Q1047" i="96"/>
  <c r="R1047" i="96"/>
  <c r="S1047" i="96"/>
  <c r="T1047" i="96"/>
  <c r="Q583" i="96"/>
  <c r="R583" i="96"/>
  <c r="S583" i="96"/>
  <c r="T583" i="96"/>
  <c r="Q404" i="96"/>
  <c r="R404" i="96"/>
  <c r="S404" i="96"/>
  <c r="T404" i="96"/>
  <c r="Q321" i="96"/>
  <c r="R321" i="96"/>
  <c r="S321" i="96"/>
  <c r="T321" i="96"/>
  <c r="Q348" i="96"/>
  <c r="R348" i="96"/>
  <c r="S348" i="96"/>
  <c r="T348" i="96"/>
  <c r="Q96" i="96"/>
  <c r="R96" i="96"/>
  <c r="S96" i="96"/>
  <c r="T96" i="96"/>
  <c r="Q559" i="96"/>
  <c r="R559" i="96"/>
  <c r="S559" i="96"/>
  <c r="T559" i="96"/>
  <c r="Q21" i="96"/>
  <c r="R21" i="96"/>
  <c r="S21" i="96"/>
  <c r="T21" i="96"/>
  <c r="Q446" i="96"/>
  <c r="R446" i="96"/>
  <c r="S446" i="96"/>
  <c r="T446" i="96"/>
  <c r="Q767" i="96"/>
  <c r="R767" i="96"/>
  <c r="S767" i="96"/>
  <c r="T767" i="96"/>
  <c r="Q786" i="96"/>
  <c r="R786" i="96"/>
  <c r="S786" i="96"/>
  <c r="T786" i="96"/>
  <c r="Q982" i="96"/>
  <c r="R982" i="96"/>
  <c r="S982" i="96"/>
  <c r="T982" i="96"/>
  <c r="Q587" i="96"/>
  <c r="R587" i="96"/>
  <c r="S587" i="96"/>
  <c r="T587" i="96"/>
  <c r="Q1190" i="96"/>
  <c r="R1190" i="96"/>
  <c r="S1190" i="96"/>
  <c r="T1190" i="96"/>
  <c r="Q927" i="96"/>
  <c r="R927" i="96"/>
  <c r="S927" i="96"/>
  <c r="T927" i="96"/>
  <c r="Q863" i="96"/>
  <c r="R863" i="96"/>
  <c r="S863" i="96"/>
  <c r="T863" i="96"/>
  <c r="Q1003" i="96"/>
  <c r="R1003" i="96"/>
  <c r="S1003" i="96"/>
  <c r="T1003" i="96"/>
  <c r="Q273" i="96"/>
  <c r="R273" i="96"/>
  <c r="S273" i="96"/>
  <c r="T273" i="96"/>
  <c r="Q1167" i="96"/>
  <c r="R1167" i="96"/>
  <c r="S1167" i="96"/>
  <c r="T1167" i="96"/>
  <c r="Q1044" i="96"/>
  <c r="R1044" i="96"/>
  <c r="S1044" i="96"/>
  <c r="T1044" i="96"/>
  <c r="Q1147" i="96"/>
  <c r="R1147" i="96"/>
  <c r="S1147" i="96"/>
  <c r="T1147" i="96"/>
  <c r="Q207" i="96"/>
  <c r="R207" i="96"/>
  <c r="S207" i="96"/>
  <c r="T207" i="96"/>
  <c r="Q1049" i="96"/>
  <c r="R1049" i="96"/>
  <c r="S1049" i="96"/>
  <c r="T1049" i="96"/>
  <c r="Q874" i="96"/>
  <c r="R874" i="96"/>
  <c r="S874" i="96"/>
  <c r="T874" i="96"/>
  <c r="Q294" i="96"/>
  <c r="R294" i="96"/>
  <c r="S294" i="96"/>
  <c r="T294" i="96"/>
  <c r="Q155" i="96"/>
  <c r="R155" i="96"/>
  <c r="S155" i="96"/>
  <c r="T155" i="96"/>
  <c r="Q973" i="96"/>
  <c r="R973" i="96"/>
  <c r="S973" i="96"/>
  <c r="T973" i="96"/>
  <c r="Q150" i="96"/>
  <c r="R150" i="96"/>
  <c r="S150" i="96"/>
  <c r="T150" i="96"/>
  <c r="Q976" i="96"/>
  <c r="R976" i="96"/>
  <c r="S976" i="96"/>
  <c r="T976" i="96"/>
  <c r="Q534" i="96"/>
  <c r="R534" i="96"/>
  <c r="S534" i="96"/>
  <c r="T534" i="96"/>
  <c r="Q304" i="96"/>
  <c r="R304" i="96"/>
  <c r="S304" i="96"/>
  <c r="T304" i="96"/>
  <c r="Q616" i="96"/>
  <c r="R616" i="96"/>
  <c r="S616" i="96"/>
  <c r="T616" i="96"/>
  <c r="Q1226" i="96"/>
  <c r="R1226" i="96"/>
  <c r="S1226" i="96"/>
  <c r="T1226" i="96"/>
  <c r="Q468" i="96"/>
  <c r="R468" i="96"/>
  <c r="S468" i="96"/>
  <c r="T468" i="96"/>
  <c r="Q433" i="96"/>
  <c r="R433" i="96"/>
  <c r="S433" i="96"/>
  <c r="T433" i="96"/>
  <c r="Q311" i="96"/>
  <c r="R311" i="96"/>
  <c r="S311" i="96"/>
  <c r="T311" i="96"/>
  <c r="Q1210" i="96"/>
  <c r="R1210" i="96"/>
  <c r="S1210" i="96"/>
  <c r="T1210" i="96"/>
  <c r="Q832" i="96"/>
  <c r="R832" i="96"/>
  <c r="S832" i="96"/>
  <c r="T832" i="96"/>
  <c r="Q441" i="96"/>
  <c r="R441" i="96"/>
  <c r="S441" i="96"/>
  <c r="T441" i="96"/>
  <c r="Q802" i="96"/>
  <c r="R802" i="96"/>
  <c r="S802" i="96"/>
  <c r="T802" i="96"/>
  <c r="Q478" i="96"/>
  <c r="R478" i="96"/>
  <c r="S478" i="96"/>
  <c r="T478" i="96"/>
  <c r="Q1203" i="96"/>
  <c r="R1203" i="96"/>
  <c r="S1203" i="96"/>
  <c r="T1203" i="96"/>
  <c r="Q397" i="96"/>
  <c r="R397" i="96"/>
  <c r="S397" i="96"/>
  <c r="T397" i="96"/>
  <c r="Q308" i="96"/>
  <c r="R308" i="96"/>
  <c r="S308" i="96"/>
  <c r="T308" i="96"/>
  <c r="T85" i="11372"/>
  <c r="S85" i="11372"/>
  <c r="R85" i="11372"/>
  <c r="Q85" i="11372"/>
  <c r="N85" i="11372"/>
  <c r="M85" i="11372"/>
  <c r="P85" i="11372" s="1"/>
  <c r="C85" i="11372"/>
  <c r="B85" i="11372"/>
  <c r="T84" i="11372"/>
  <c r="S84" i="11372"/>
  <c r="R84" i="11372"/>
  <c r="Q84" i="11372"/>
  <c r="N84" i="11372"/>
  <c r="M84" i="11372"/>
  <c r="P84" i="11372" s="1"/>
  <c r="C84" i="11372"/>
  <c r="B84" i="11372"/>
  <c r="T83" i="11372"/>
  <c r="S83" i="11372"/>
  <c r="R83" i="11372"/>
  <c r="Q83" i="11372"/>
  <c r="N83" i="11372"/>
  <c r="M83" i="11372"/>
  <c r="P83" i="11372" s="1"/>
  <c r="C83" i="11372"/>
  <c r="B83" i="11372"/>
  <c r="T82" i="11372"/>
  <c r="S82" i="11372"/>
  <c r="R82" i="11372"/>
  <c r="Q82" i="11372"/>
  <c r="N82" i="11372"/>
  <c r="M82" i="11372"/>
  <c r="P82" i="11372" s="1"/>
  <c r="C82" i="11372"/>
  <c r="B82" i="11372"/>
  <c r="T81" i="11372"/>
  <c r="S81" i="11372"/>
  <c r="R81" i="11372"/>
  <c r="Q81" i="11372"/>
  <c r="N81" i="11372"/>
  <c r="M81" i="11372"/>
  <c r="P81" i="11372" s="1"/>
  <c r="C81" i="11372"/>
  <c r="B81" i="11372"/>
  <c r="T80" i="11372"/>
  <c r="S80" i="11372"/>
  <c r="R80" i="11372"/>
  <c r="Q80" i="11372"/>
  <c r="N80" i="11372"/>
  <c r="M80" i="11372"/>
  <c r="P80" i="11372" s="1"/>
  <c r="C80" i="11372"/>
  <c r="B80" i="11372"/>
  <c r="T79" i="11372"/>
  <c r="S79" i="11372"/>
  <c r="R79" i="11372"/>
  <c r="Q79" i="11372"/>
  <c r="M79" i="11372"/>
  <c r="P79" i="11372" s="1"/>
  <c r="C79" i="11372"/>
  <c r="B79" i="11372"/>
  <c r="T78" i="11372"/>
  <c r="S78" i="11372"/>
  <c r="R78" i="11372"/>
  <c r="Q78" i="11372"/>
  <c r="M78" i="11372"/>
  <c r="P78" i="11372" s="1"/>
  <c r="C78" i="11372"/>
  <c r="B78" i="11372"/>
  <c r="T77" i="11372"/>
  <c r="S77" i="11372"/>
  <c r="R77" i="11372"/>
  <c r="Q77" i="11372"/>
  <c r="N77" i="11372"/>
  <c r="M77" i="11372"/>
  <c r="P77" i="11372" s="1"/>
  <c r="C77" i="11372"/>
  <c r="B77" i="11372"/>
  <c r="B711" i="11361"/>
  <c r="B958" i="11361"/>
  <c r="B908" i="11361"/>
  <c r="B907" i="11361"/>
  <c r="B1103" i="11361"/>
  <c r="B1102" i="11361"/>
  <c r="B297" i="11361"/>
  <c r="B947" i="11361"/>
  <c r="T76" i="11372"/>
  <c r="S76" i="11372"/>
  <c r="R76" i="11372"/>
  <c r="Q76" i="11372"/>
  <c r="N76" i="11372"/>
  <c r="M76" i="11372"/>
  <c r="P76" i="11372" s="1"/>
  <c r="C76" i="11372"/>
  <c r="B76" i="11372"/>
  <c r="B588" i="11361"/>
  <c r="B672" i="11361"/>
  <c r="B998" i="11361"/>
  <c r="B639" i="11361"/>
  <c r="B1101" i="11361"/>
  <c r="B1100" i="11361"/>
  <c r="B586" i="11361"/>
  <c r="B1099" i="11361"/>
  <c r="B1098" i="11361"/>
  <c r="B436" i="11361"/>
  <c r="B425" i="11361"/>
  <c r="B414" i="11361"/>
  <c r="B419" i="11361"/>
  <c r="B417" i="11361"/>
  <c r="B728" i="11361"/>
  <c r="B590" i="11361"/>
  <c r="B577" i="11361"/>
  <c r="B773" i="11361"/>
  <c r="D92" i="11372" l="1"/>
  <c r="D79" i="11372"/>
  <c r="D90" i="11372"/>
  <c r="D91" i="11372"/>
  <c r="E89" i="11372"/>
  <c r="E80" i="11372"/>
  <c r="D81" i="11372"/>
  <c r="E82" i="11372"/>
  <c r="E83" i="11372"/>
  <c r="E84" i="11372"/>
  <c r="E88" i="11372"/>
  <c r="E86" i="11372"/>
  <c r="D87" i="11372"/>
  <c r="D85" i="11372"/>
  <c r="D86" i="11372"/>
  <c r="D84" i="11372"/>
  <c r="E1203" i="96"/>
  <c r="E155" i="96"/>
  <c r="E273" i="96"/>
  <c r="E767" i="96"/>
  <c r="E583" i="96"/>
  <c r="D478" i="96"/>
  <c r="E1226" i="96"/>
  <c r="E294" i="96"/>
  <c r="E1003" i="96"/>
  <c r="E446" i="96"/>
  <c r="E1047" i="96"/>
  <c r="E863" i="96"/>
  <c r="E441" i="96"/>
  <c r="D304" i="96"/>
  <c r="D1049" i="96"/>
  <c r="D927" i="96"/>
  <c r="E559" i="96"/>
  <c r="E999" i="96"/>
  <c r="D802" i="96"/>
  <c r="E168" i="96"/>
  <c r="E832" i="96"/>
  <c r="E534" i="96"/>
  <c r="E207" i="96"/>
  <c r="D1190" i="96"/>
  <c r="E96" i="96"/>
  <c r="E879" i="96"/>
  <c r="E21" i="96"/>
  <c r="E1210" i="96"/>
  <c r="E976" i="96"/>
  <c r="E1147" i="96"/>
  <c r="E587" i="96"/>
  <c r="E348" i="96"/>
  <c r="E1144" i="96"/>
  <c r="E616" i="96"/>
  <c r="E308" i="96"/>
  <c r="E311" i="96"/>
  <c r="E150" i="96"/>
  <c r="E1044" i="96"/>
  <c r="E982" i="96"/>
  <c r="E321" i="96"/>
  <c r="D587" i="96"/>
  <c r="E874" i="96"/>
  <c r="E397" i="96"/>
  <c r="E433" i="96"/>
  <c r="E973" i="96"/>
  <c r="E1167" i="96"/>
  <c r="D786" i="96"/>
  <c r="E404" i="96"/>
  <c r="E927" i="96"/>
  <c r="D433" i="96"/>
  <c r="E468" i="96"/>
  <c r="D308" i="96"/>
  <c r="D397" i="96"/>
  <c r="D1203" i="96"/>
  <c r="E478" i="96"/>
  <c r="E802" i="96"/>
  <c r="D441" i="96"/>
  <c r="D832" i="96"/>
  <c r="D1210" i="96"/>
  <c r="D311" i="96"/>
  <c r="D468" i="96"/>
  <c r="D1226" i="96"/>
  <c r="D616" i="96"/>
  <c r="E304" i="96"/>
  <c r="D534" i="96"/>
  <c r="D976" i="96"/>
  <c r="D150" i="96"/>
  <c r="D973" i="96"/>
  <c r="D155" i="96"/>
  <c r="D294" i="96"/>
  <c r="D874" i="96"/>
  <c r="E1049" i="96"/>
  <c r="D207" i="96"/>
  <c r="D1147" i="96"/>
  <c r="D1044" i="96"/>
  <c r="D1167" i="96"/>
  <c r="D273" i="96"/>
  <c r="D1003" i="96"/>
  <c r="D863" i="96"/>
  <c r="E1190" i="96"/>
  <c r="D982" i="96"/>
  <c r="E786" i="96"/>
  <c r="D767" i="96"/>
  <c r="D446" i="96"/>
  <c r="D21" i="96"/>
  <c r="D559" i="96"/>
  <c r="D96" i="96"/>
  <c r="D348" i="96"/>
  <c r="D321" i="96"/>
  <c r="D404" i="96"/>
  <c r="D583" i="96"/>
  <c r="D1047" i="96"/>
  <c r="D168" i="96"/>
  <c r="D999" i="96"/>
  <c r="D879" i="96"/>
  <c r="D1144" i="96"/>
  <c r="E85" i="11372"/>
  <c r="D80" i="11372"/>
  <c r="D83" i="11372"/>
  <c r="D82" i="11372"/>
  <c r="E81" i="11372"/>
  <c r="E78" i="11372"/>
  <c r="D77" i="11372"/>
  <c r="D76" i="11372"/>
  <c r="E79" i="11372"/>
  <c r="D78" i="11372"/>
  <c r="E77" i="11372"/>
  <c r="E76" i="11372"/>
  <c r="B1097" i="11361"/>
  <c r="B27" i="11388" l="1"/>
  <c r="B26" i="11388"/>
  <c r="B25" i="11388"/>
  <c r="B24" i="11388"/>
  <c r="B23" i="11388"/>
  <c r="B22" i="11388"/>
  <c r="B21" i="11388"/>
  <c r="B20" i="11388"/>
  <c r="B19" i="11388"/>
  <c r="B18" i="11388"/>
  <c r="B17" i="11388"/>
  <c r="B16" i="11388"/>
  <c r="B15" i="11388"/>
  <c r="B14" i="11388"/>
  <c r="B13" i="11388"/>
  <c r="B12" i="11388"/>
  <c r="B11" i="11388"/>
  <c r="B10" i="11388"/>
  <c r="B9" i="11388"/>
  <c r="B8" i="11388"/>
  <c r="B7" i="11388"/>
  <c r="B6" i="11388"/>
  <c r="B5" i="11388"/>
  <c r="B4" i="11388"/>
  <c r="T75" i="11372"/>
  <c r="S75" i="11372"/>
  <c r="R75" i="11372"/>
  <c r="Q75" i="11372"/>
  <c r="M75" i="11372"/>
  <c r="P75" i="11372" s="1"/>
  <c r="C75" i="11372"/>
  <c r="B75" i="11372"/>
  <c r="T74" i="11372"/>
  <c r="S74" i="11372"/>
  <c r="R74" i="11372"/>
  <c r="Q74" i="11372"/>
  <c r="N74" i="11372"/>
  <c r="M74" i="11372"/>
  <c r="P74" i="11372" s="1"/>
  <c r="C74" i="11372"/>
  <c r="B74" i="11372"/>
  <c r="T73" i="11372"/>
  <c r="S73" i="11372"/>
  <c r="R73" i="11372"/>
  <c r="Q73" i="11372"/>
  <c r="N73" i="11372"/>
  <c r="M73" i="11372"/>
  <c r="P73" i="11372" s="1"/>
  <c r="C73" i="11372"/>
  <c r="B73" i="11372"/>
  <c r="E75" i="11372" l="1"/>
  <c r="E74" i="11372"/>
  <c r="D75" i="11372"/>
  <c r="E73" i="11372"/>
  <c r="D74" i="11372"/>
  <c r="D73" i="11372"/>
  <c r="B1094" i="11361"/>
  <c r="B1095" i="11361"/>
  <c r="B1096" i="11361"/>
  <c r="B1093" i="11361"/>
  <c r="B1092" i="11361"/>
  <c r="B1084" i="11361"/>
  <c r="B1085" i="11361"/>
  <c r="B1086" i="11361"/>
  <c r="B1087" i="11361"/>
  <c r="B1088" i="11361"/>
  <c r="B1089" i="11361"/>
  <c r="B1090" i="11361"/>
  <c r="B1091" i="11361"/>
  <c r="B1083" i="11361"/>
  <c r="B1082" i="11361"/>
  <c r="B1078" i="11361"/>
  <c r="B1079" i="11361"/>
  <c r="B1080" i="11361"/>
  <c r="B1081" i="11361"/>
  <c r="B1077" i="11361"/>
  <c r="B1076" i="11361"/>
  <c r="B1071" i="11361"/>
  <c r="B1072" i="11361"/>
  <c r="B1073" i="11361"/>
  <c r="B1074" i="11361"/>
  <c r="B1075" i="11361"/>
  <c r="B1070" i="11361"/>
  <c r="B1069" i="11361"/>
  <c r="B1063" i="11361"/>
  <c r="B1064" i="11361"/>
  <c r="B1065" i="11361"/>
  <c r="B1066" i="11361"/>
  <c r="B1067" i="11361"/>
  <c r="B1068" i="11361"/>
  <c r="B1062" i="11361"/>
  <c r="B1061" i="11361"/>
  <c r="B1050" i="11361"/>
  <c r="B1051" i="11361"/>
  <c r="B1052" i="11361"/>
  <c r="B1053" i="11361"/>
  <c r="B1054" i="11361"/>
  <c r="B1055" i="11361"/>
  <c r="B1056" i="11361"/>
  <c r="B1057" i="11361"/>
  <c r="B1058" i="11361"/>
  <c r="B1059" i="11361"/>
  <c r="B1060" i="11361"/>
  <c r="B1049" i="11361"/>
  <c r="B1048" i="11361"/>
  <c r="B1044" i="11361"/>
  <c r="B1045" i="11361"/>
  <c r="B1046" i="11361"/>
  <c r="B1047" i="11361"/>
  <c r="B1043" i="11361"/>
  <c r="B1042" i="11361"/>
  <c r="B1041" i="11361"/>
  <c r="B1040" i="11361"/>
  <c r="B1039" i="11361"/>
  <c r="B1038" i="11361"/>
  <c r="B1037" i="11361"/>
  <c r="B1034" i="11361"/>
  <c r="B1035" i="11361"/>
  <c r="B1036" i="11361"/>
  <c r="B1033" i="11361"/>
  <c r="B1032" i="11361"/>
  <c r="B1030" i="11361"/>
  <c r="B1031" i="11361"/>
  <c r="B1029" i="11361"/>
  <c r="B1028" i="11361"/>
  <c r="B1027" i="11361"/>
  <c r="B1017" i="11361"/>
  <c r="B1018" i="11361"/>
  <c r="B1019" i="11361"/>
  <c r="B1020" i="11361"/>
  <c r="B1021" i="11361"/>
  <c r="B1022" i="11361"/>
  <c r="B1023" i="11361"/>
  <c r="B1024" i="11361"/>
  <c r="B1025" i="11361"/>
  <c r="B1026" i="11361"/>
  <c r="B1016" i="11361"/>
  <c r="B1015" i="11361"/>
  <c r="B1008" i="11361"/>
  <c r="B1009" i="11361"/>
  <c r="B1010" i="11361"/>
  <c r="B1011" i="11361"/>
  <c r="B1012" i="11361"/>
  <c r="B1013" i="11361"/>
  <c r="B1014" i="11361"/>
  <c r="B1007" i="11361"/>
  <c r="B1006" i="11361"/>
  <c r="B1000" i="11361"/>
  <c r="B1001" i="11361"/>
  <c r="B1002" i="11361"/>
  <c r="B1003" i="11361"/>
  <c r="B1004" i="11361"/>
  <c r="B1005" i="11361"/>
  <c r="B999" i="11361"/>
  <c r="B996" i="11361"/>
  <c r="B997" i="11361"/>
  <c r="B995" i="11361"/>
  <c r="B994" i="11361"/>
  <c r="B989" i="11361"/>
  <c r="B990" i="11361"/>
  <c r="B991" i="11361"/>
  <c r="B992" i="11361"/>
  <c r="B993" i="11361"/>
  <c r="B988" i="11361"/>
  <c r="B987" i="11361"/>
  <c r="B986" i="11361"/>
  <c r="B985" i="11361"/>
  <c r="B984" i="11361"/>
  <c r="B983" i="11361"/>
  <c r="B982" i="11361"/>
  <c r="B981" i="11361"/>
  <c r="B980" i="11361"/>
  <c r="B979" i="11361"/>
  <c r="B978" i="11361"/>
  <c r="B977" i="11361"/>
  <c r="B976" i="11361"/>
  <c r="A10" i="11361"/>
  <c r="B975" i="11361"/>
  <c r="B974" i="11361"/>
  <c r="B973" i="11361"/>
  <c r="B972" i="11361"/>
  <c r="B971" i="11361"/>
  <c r="B970" i="11361"/>
  <c r="B969" i="11361"/>
  <c r="B968" i="11361"/>
  <c r="B967" i="11361"/>
  <c r="B966" i="11361"/>
  <c r="B965" i="11361"/>
  <c r="B964" i="11361"/>
  <c r="B963" i="11361"/>
  <c r="B962" i="11361"/>
  <c r="B961" i="11361"/>
  <c r="B960" i="11361"/>
  <c r="B959" i="11361"/>
  <c r="B957" i="11361"/>
  <c r="B956" i="11361"/>
  <c r="B955" i="11361"/>
  <c r="B954" i="11361"/>
  <c r="B953" i="11361"/>
  <c r="B952" i="11361"/>
  <c r="B951" i="11361"/>
  <c r="B950" i="11361"/>
  <c r="B949" i="11361"/>
  <c r="B948" i="11361"/>
  <c r="M980" i="96"/>
  <c r="M1208" i="96"/>
  <c r="M1153" i="96"/>
  <c r="M335" i="96"/>
  <c r="M389" i="96"/>
  <c r="M193" i="96"/>
  <c r="M952" i="96"/>
  <c r="M884" i="96"/>
  <c r="M1143" i="96"/>
  <c r="M928" i="96"/>
  <c r="M68" i="96"/>
  <c r="M749" i="96"/>
  <c r="M543" i="96"/>
  <c r="M758" i="96"/>
  <c r="M1030" i="96"/>
  <c r="M313" i="96"/>
  <c r="M675" i="96"/>
  <c r="M232" i="96"/>
  <c r="M1223" i="96"/>
  <c r="M1177" i="96"/>
  <c r="M1116" i="96"/>
  <c r="M3" i="96"/>
  <c r="M949" i="96"/>
  <c r="M126" i="96"/>
  <c r="M316" i="96"/>
  <c r="M454" i="96"/>
  <c r="M737" i="96"/>
  <c r="M658" i="96"/>
  <c r="M186" i="96"/>
  <c r="M176" i="96"/>
  <c r="M1100" i="96"/>
  <c r="M1221" i="96"/>
  <c r="M275" i="96"/>
  <c r="M1227" i="96"/>
  <c r="M815" i="96"/>
  <c r="M430" i="96"/>
  <c r="M862" i="96"/>
  <c r="M450" i="96"/>
  <c r="M52" i="96"/>
  <c r="M886" i="96"/>
  <c r="M1135" i="96"/>
  <c r="M1060" i="96"/>
  <c r="M83" i="96"/>
  <c r="M1220" i="96"/>
  <c r="M533" i="96"/>
  <c r="M234" i="96"/>
  <c r="M277" i="96"/>
  <c r="M1170" i="96"/>
  <c r="M580" i="96"/>
  <c r="M1217" i="96"/>
  <c r="M1032" i="96"/>
  <c r="M53" i="96"/>
  <c r="M196" i="96"/>
  <c r="M249" i="96"/>
  <c r="M123" i="96"/>
  <c r="M1176" i="96"/>
  <c r="M923" i="96"/>
  <c r="M670" i="96"/>
  <c r="M1174" i="96"/>
  <c r="M60" i="96"/>
  <c r="M506" i="96"/>
  <c r="M1130" i="96"/>
  <c r="M1111" i="96"/>
  <c r="M42" i="96"/>
  <c r="M1103" i="96"/>
  <c r="M87" i="96"/>
  <c r="M206" i="96"/>
  <c r="M20" i="96"/>
  <c r="M605" i="96"/>
  <c r="M585" i="96"/>
  <c r="M330" i="96"/>
  <c r="M708" i="96"/>
  <c r="M656" i="96"/>
  <c r="M103" i="96"/>
  <c r="M614" i="96"/>
  <c r="M148" i="96"/>
  <c r="M1086" i="96"/>
  <c r="M654" i="96"/>
  <c r="M114" i="96"/>
  <c r="M1079" i="96"/>
  <c r="M632" i="96"/>
  <c r="M795" i="96"/>
  <c r="M86" i="96"/>
  <c r="M1112" i="96"/>
  <c r="M1120" i="96"/>
  <c r="M699" i="96"/>
  <c r="M529" i="96"/>
  <c r="M988" i="96"/>
  <c r="M492" i="96"/>
  <c r="M312" i="96"/>
  <c r="M256" i="96"/>
  <c r="M985" i="96"/>
  <c r="M547" i="96"/>
  <c r="M1197" i="96"/>
  <c r="M1149" i="96"/>
  <c r="M1191" i="96"/>
  <c r="M366" i="96"/>
  <c r="M418" i="96"/>
  <c r="M11" i="96"/>
  <c r="M1188" i="96"/>
  <c r="M586" i="96"/>
  <c r="M473" i="96"/>
  <c r="M351" i="96"/>
  <c r="M233" i="96"/>
  <c r="M627" i="96"/>
  <c r="M1200" i="96"/>
  <c r="M254" i="96"/>
  <c r="M520" i="96"/>
  <c r="M1189" i="96"/>
  <c r="M635" i="96"/>
  <c r="M962" i="96"/>
  <c r="M806" i="96"/>
  <c r="M262" i="96"/>
  <c r="M379" i="96"/>
  <c r="M909" i="96"/>
  <c r="M913" i="96"/>
  <c r="M162" i="96"/>
  <c r="M902" i="96"/>
  <c r="M710" i="96"/>
  <c r="M766" i="96"/>
  <c r="M1065" i="96"/>
  <c r="M156" i="96"/>
  <c r="M844" i="96"/>
  <c r="M371" i="96"/>
  <c r="M756" i="96"/>
  <c r="M329" i="96"/>
  <c r="M1074" i="96"/>
  <c r="M1117" i="96"/>
  <c r="M370" i="96"/>
  <c r="M1085" i="96"/>
  <c r="M252" i="96"/>
  <c r="M996" i="96"/>
  <c r="M17" i="96"/>
  <c r="M495" i="96"/>
  <c r="M1113" i="96"/>
  <c r="M257" i="96"/>
  <c r="M387" i="96"/>
  <c r="M661" i="96"/>
  <c r="M700" i="96"/>
  <c r="M301" i="96"/>
  <c r="M722" i="96"/>
  <c r="M399" i="96"/>
  <c r="M157" i="96"/>
  <c r="M248" i="96"/>
  <c r="M1064" i="96"/>
  <c r="M720" i="96"/>
  <c r="M813" i="96"/>
  <c r="M265" i="96"/>
  <c r="M30" i="96"/>
  <c r="M1115" i="96"/>
  <c r="M8" i="96"/>
  <c r="M325" i="96"/>
  <c r="M910" i="96"/>
  <c r="M283" i="96"/>
  <c r="M781" i="96"/>
  <c r="M979" i="96"/>
  <c r="M27" i="96"/>
  <c r="M1182" i="96"/>
  <c r="M1173" i="96"/>
  <c r="M611" i="96"/>
  <c r="M563" i="96"/>
  <c r="M153" i="96"/>
  <c r="M151" i="96"/>
  <c r="M349" i="96"/>
  <c r="M380" i="96"/>
  <c r="M279" i="96"/>
  <c r="M1151" i="96"/>
  <c r="M461" i="96"/>
  <c r="M136" i="96"/>
  <c r="M32" i="96"/>
  <c r="M1020" i="96"/>
  <c r="M1016" i="96"/>
  <c r="M981" i="96"/>
  <c r="M733" i="96"/>
  <c r="M59" i="96"/>
  <c r="M780" i="96"/>
  <c r="M64" i="96"/>
  <c r="M71" i="96"/>
  <c r="M170" i="96"/>
  <c r="M1169" i="96"/>
  <c r="M572" i="96"/>
  <c r="M1183" i="96"/>
  <c r="M65" i="96"/>
  <c r="M961" i="96"/>
  <c r="M934" i="96"/>
  <c r="M558" i="96"/>
  <c r="M1051" i="96"/>
  <c r="M960" i="96"/>
  <c r="M1072" i="96"/>
  <c r="M818" i="96"/>
  <c r="M554" i="96"/>
  <c r="M98" i="96"/>
  <c r="M868" i="96"/>
  <c r="M770" i="96"/>
  <c r="M1124" i="96"/>
  <c r="M479" i="96"/>
  <c r="M464" i="96"/>
  <c r="M177" i="96"/>
  <c r="M951" i="96"/>
  <c r="M576" i="96"/>
  <c r="M526" i="96"/>
  <c r="M1181" i="96"/>
  <c r="M1148" i="96"/>
  <c r="M1212" i="96"/>
  <c r="M668" i="96"/>
  <c r="M356" i="96"/>
  <c r="M570" i="96"/>
  <c r="M1066" i="96"/>
  <c r="M793" i="96"/>
  <c r="M1000" i="96"/>
  <c r="M474" i="96"/>
  <c r="M974" i="96"/>
  <c r="M903" i="96"/>
  <c r="M85" i="96"/>
  <c r="M245" i="96"/>
  <c r="M504" i="96"/>
  <c r="M827" i="96"/>
  <c r="M935" i="96"/>
  <c r="M1118" i="96"/>
  <c r="M808" i="96"/>
  <c r="M566" i="96"/>
  <c r="M555" i="96"/>
  <c r="M953" i="96"/>
  <c r="M674" i="96"/>
  <c r="M309" i="96"/>
  <c r="M436" i="96"/>
  <c r="M470" i="96"/>
  <c r="M926" i="96"/>
  <c r="M1162" i="96"/>
  <c r="M695" i="96"/>
  <c r="M537" i="96"/>
  <c r="M657" i="96"/>
  <c r="M755" i="96"/>
  <c r="M1045" i="96"/>
  <c r="M78" i="96"/>
  <c r="M74" i="96"/>
  <c r="M287" i="96"/>
  <c r="M1098" i="96"/>
  <c r="M617" i="96"/>
  <c r="M23" i="96"/>
  <c r="M569" i="96"/>
  <c r="M516" i="96"/>
  <c r="M899" i="96"/>
  <c r="M280" i="96"/>
  <c r="M503" i="96"/>
  <c r="M856" i="96"/>
  <c r="M1180" i="96"/>
  <c r="M289" i="96"/>
  <c r="R980" i="96"/>
  <c r="S980" i="96"/>
  <c r="T980" i="96"/>
  <c r="R1208" i="96"/>
  <c r="S1208" i="96"/>
  <c r="T1208" i="96"/>
  <c r="R1153" i="96"/>
  <c r="S1153" i="96"/>
  <c r="T1153" i="96"/>
  <c r="R335" i="96"/>
  <c r="S335" i="96"/>
  <c r="T335" i="96"/>
  <c r="R389" i="96"/>
  <c r="S389" i="96"/>
  <c r="T389" i="96"/>
  <c r="R193" i="96"/>
  <c r="S193" i="96"/>
  <c r="T193" i="96"/>
  <c r="R952" i="96"/>
  <c r="S952" i="96"/>
  <c r="T952" i="96"/>
  <c r="R884" i="96"/>
  <c r="S884" i="96"/>
  <c r="T884" i="96"/>
  <c r="R1143" i="96"/>
  <c r="S1143" i="96"/>
  <c r="T1143" i="96"/>
  <c r="R928" i="96"/>
  <c r="S928" i="96"/>
  <c r="T928" i="96"/>
  <c r="R68" i="96"/>
  <c r="S68" i="96"/>
  <c r="T68" i="96"/>
  <c r="R749" i="96"/>
  <c r="S749" i="96"/>
  <c r="T749" i="96"/>
  <c r="R543" i="96"/>
  <c r="S543" i="96"/>
  <c r="T543" i="96"/>
  <c r="R758" i="96"/>
  <c r="S758" i="96"/>
  <c r="T758" i="96"/>
  <c r="R1030" i="96"/>
  <c r="S1030" i="96"/>
  <c r="T1030" i="96"/>
  <c r="R313" i="96"/>
  <c r="S313" i="96"/>
  <c r="T313" i="96"/>
  <c r="R675" i="96"/>
  <c r="S675" i="96"/>
  <c r="T675" i="96"/>
  <c r="R232" i="96"/>
  <c r="S232" i="96"/>
  <c r="T232" i="96"/>
  <c r="R1223" i="96"/>
  <c r="S1223" i="96"/>
  <c r="T1223" i="96"/>
  <c r="R1177" i="96"/>
  <c r="S1177" i="96"/>
  <c r="T1177" i="96"/>
  <c r="R1116" i="96"/>
  <c r="S1116" i="96"/>
  <c r="T1116" i="96"/>
  <c r="R3" i="96"/>
  <c r="S3" i="96"/>
  <c r="T3" i="96"/>
  <c r="R949" i="96"/>
  <c r="S949" i="96"/>
  <c r="T949" i="96"/>
  <c r="R126" i="96"/>
  <c r="S126" i="96"/>
  <c r="T126" i="96"/>
  <c r="R316" i="96"/>
  <c r="S316" i="96"/>
  <c r="T316" i="96"/>
  <c r="R454" i="96"/>
  <c r="S454" i="96"/>
  <c r="T454" i="96"/>
  <c r="R737" i="96"/>
  <c r="S737" i="96"/>
  <c r="T737" i="96"/>
  <c r="R658" i="96"/>
  <c r="S658" i="96"/>
  <c r="T658" i="96"/>
  <c r="R186" i="96"/>
  <c r="S186" i="96"/>
  <c r="T186" i="96"/>
  <c r="R176" i="96"/>
  <c r="S176" i="96"/>
  <c r="T176" i="96"/>
  <c r="R1100" i="96"/>
  <c r="S1100" i="96"/>
  <c r="T1100" i="96"/>
  <c r="R1221" i="96"/>
  <c r="S1221" i="96"/>
  <c r="T1221" i="96"/>
  <c r="R275" i="96"/>
  <c r="S275" i="96"/>
  <c r="T275" i="96"/>
  <c r="R1227" i="96"/>
  <c r="S1227" i="96"/>
  <c r="T1227" i="96"/>
  <c r="R815" i="96"/>
  <c r="S815" i="96"/>
  <c r="T815" i="96"/>
  <c r="R430" i="96"/>
  <c r="S430" i="96"/>
  <c r="T430" i="96"/>
  <c r="R862" i="96"/>
  <c r="S862" i="96"/>
  <c r="T862" i="96"/>
  <c r="R450" i="96"/>
  <c r="S450" i="96"/>
  <c r="T450" i="96"/>
  <c r="R52" i="96"/>
  <c r="S52" i="96"/>
  <c r="T52" i="96"/>
  <c r="R886" i="96"/>
  <c r="S886" i="96"/>
  <c r="T886" i="96"/>
  <c r="R1135" i="96"/>
  <c r="S1135" i="96"/>
  <c r="T1135" i="96"/>
  <c r="R1060" i="96"/>
  <c r="S1060" i="96"/>
  <c r="T1060" i="96"/>
  <c r="R83" i="96"/>
  <c r="S83" i="96"/>
  <c r="T83" i="96"/>
  <c r="R1220" i="96"/>
  <c r="S1220" i="96"/>
  <c r="T1220" i="96"/>
  <c r="R533" i="96"/>
  <c r="S533" i="96"/>
  <c r="T533" i="96"/>
  <c r="R234" i="96"/>
  <c r="S234" i="96"/>
  <c r="T234" i="96"/>
  <c r="R277" i="96"/>
  <c r="S277" i="96"/>
  <c r="T277" i="96"/>
  <c r="R1170" i="96"/>
  <c r="S1170" i="96"/>
  <c r="T1170" i="96"/>
  <c r="R580" i="96"/>
  <c r="S580" i="96"/>
  <c r="T580" i="96"/>
  <c r="R1217" i="96"/>
  <c r="S1217" i="96"/>
  <c r="T1217" i="96"/>
  <c r="R1032" i="96"/>
  <c r="S1032" i="96"/>
  <c r="T1032" i="96"/>
  <c r="R53" i="96"/>
  <c r="S53" i="96"/>
  <c r="T53" i="96"/>
  <c r="R196" i="96"/>
  <c r="S196" i="96"/>
  <c r="T196" i="96"/>
  <c r="R249" i="96"/>
  <c r="S249" i="96"/>
  <c r="T249" i="96"/>
  <c r="R123" i="96"/>
  <c r="S123" i="96"/>
  <c r="T123" i="96"/>
  <c r="R1176" i="96"/>
  <c r="S1176" i="96"/>
  <c r="T1176" i="96"/>
  <c r="R923" i="96"/>
  <c r="S923" i="96"/>
  <c r="T923" i="96"/>
  <c r="R670" i="96"/>
  <c r="S670" i="96"/>
  <c r="T670" i="96"/>
  <c r="R1174" i="96"/>
  <c r="S1174" i="96"/>
  <c r="T1174" i="96"/>
  <c r="R60" i="96"/>
  <c r="S60" i="96"/>
  <c r="T60" i="96"/>
  <c r="R506" i="96"/>
  <c r="S506" i="96"/>
  <c r="T506" i="96"/>
  <c r="R1130" i="96"/>
  <c r="S1130" i="96"/>
  <c r="T1130" i="96"/>
  <c r="R1111" i="96"/>
  <c r="S1111" i="96"/>
  <c r="T1111" i="96"/>
  <c r="R42" i="96"/>
  <c r="S42" i="96"/>
  <c r="T42" i="96"/>
  <c r="R1103" i="96"/>
  <c r="S1103" i="96"/>
  <c r="T1103" i="96"/>
  <c r="R87" i="96"/>
  <c r="S87" i="96"/>
  <c r="T87" i="96"/>
  <c r="R206" i="96"/>
  <c r="S206" i="96"/>
  <c r="T206" i="96"/>
  <c r="R20" i="96"/>
  <c r="S20" i="96"/>
  <c r="T20" i="96"/>
  <c r="R605" i="96"/>
  <c r="S605" i="96"/>
  <c r="T605" i="96"/>
  <c r="R585" i="96"/>
  <c r="S585" i="96"/>
  <c r="T585" i="96"/>
  <c r="R330" i="96"/>
  <c r="S330" i="96"/>
  <c r="T330" i="96"/>
  <c r="R708" i="96"/>
  <c r="S708" i="96"/>
  <c r="T708" i="96"/>
  <c r="R656" i="96"/>
  <c r="S656" i="96"/>
  <c r="T656" i="96"/>
  <c r="R103" i="96"/>
  <c r="S103" i="96"/>
  <c r="T103" i="96"/>
  <c r="R614" i="96"/>
  <c r="S614" i="96"/>
  <c r="T614" i="96"/>
  <c r="R148" i="96"/>
  <c r="S148" i="96"/>
  <c r="T148" i="96"/>
  <c r="R1086" i="96"/>
  <c r="S1086" i="96"/>
  <c r="T1086" i="96"/>
  <c r="R654" i="96"/>
  <c r="S654" i="96"/>
  <c r="T654" i="96"/>
  <c r="R114" i="96"/>
  <c r="S114" i="96"/>
  <c r="T114" i="96"/>
  <c r="R1079" i="96"/>
  <c r="S1079" i="96"/>
  <c r="T1079" i="96"/>
  <c r="R632" i="96"/>
  <c r="S632" i="96"/>
  <c r="T632" i="96"/>
  <c r="R795" i="96"/>
  <c r="S795" i="96"/>
  <c r="T795" i="96"/>
  <c r="R86" i="96"/>
  <c r="S86" i="96"/>
  <c r="T86" i="96"/>
  <c r="R1112" i="96"/>
  <c r="S1112" i="96"/>
  <c r="T1112" i="96"/>
  <c r="R1120" i="96"/>
  <c r="S1120" i="96"/>
  <c r="T1120" i="96"/>
  <c r="R699" i="96"/>
  <c r="S699" i="96"/>
  <c r="T699" i="96"/>
  <c r="R529" i="96"/>
  <c r="S529" i="96"/>
  <c r="T529" i="96"/>
  <c r="R988" i="96"/>
  <c r="S988" i="96"/>
  <c r="T988" i="96"/>
  <c r="R492" i="96"/>
  <c r="S492" i="96"/>
  <c r="T492" i="96"/>
  <c r="R312" i="96"/>
  <c r="S312" i="96"/>
  <c r="T312" i="96"/>
  <c r="R256" i="96"/>
  <c r="S256" i="96"/>
  <c r="T256" i="96"/>
  <c r="R985" i="96"/>
  <c r="S985" i="96"/>
  <c r="T985" i="96"/>
  <c r="R547" i="96"/>
  <c r="S547" i="96"/>
  <c r="T547" i="96"/>
  <c r="R1197" i="96"/>
  <c r="S1197" i="96"/>
  <c r="T1197" i="96"/>
  <c r="R1149" i="96"/>
  <c r="S1149" i="96"/>
  <c r="T1149" i="96"/>
  <c r="R1191" i="96"/>
  <c r="S1191" i="96"/>
  <c r="T1191" i="96"/>
  <c r="R366" i="96"/>
  <c r="S366" i="96"/>
  <c r="T366" i="96"/>
  <c r="R418" i="96"/>
  <c r="S418" i="96"/>
  <c r="T418" i="96"/>
  <c r="R11" i="96"/>
  <c r="S11" i="96"/>
  <c r="T11" i="96"/>
  <c r="R1188" i="96"/>
  <c r="S1188" i="96"/>
  <c r="T1188" i="96"/>
  <c r="R586" i="96"/>
  <c r="S586" i="96"/>
  <c r="T586" i="96"/>
  <c r="R473" i="96"/>
  <c r="S473" i="96"/>
  <c r="T473" i="96"/>
  <c r="R351" i="96"/>
  <c r="S351" i="96"/>
  <c r="T351" i="96"/>
  <c r="R233" i="96"/>
  <c r="S233" i="96"/>
  <c r="T233" i="96"/>
  <c r="R627" i="96"/>
  <c r="S627" i="96"/>
  <c r="T627" i="96"/>
  <c r="R1200" i="96"/>
  <c r="S1200" i="96"/>
  <c r="T1200" i="96"/>
  <c r="R254" i="96"/>
  <c r="S254" i="96"/>
  <c r="T254" i="96"/>
  <c r="R520" i="96"/>
  <c r="S520" i="96"/>
  <c r="T520" i="96"/>
  <c r="R1189" i="96"/>
  <c r="S1189" i="96"/>
  <c r="T1189" i="96"/>
  <c r="R635" i="96"/>
  <c r="S635" i="96"/>
  <c r="T635" i="96"/>
  <c r="R962" i="96"/>
  <c r="S962" i="96"/>
  <c r="T962" i="96"/>
  <c r="R806" i="96"/>
  <c r="S806" i="96"/>
  <c r="T806" i="96"/>
  <c r="R262" i="96"/>
  <c r="S262" i="96"/>
  <c r="T262" i="96"/>
  <c r="R379" i="96"/>
  <c r="S379" i="96"/>
  <c r="T379" i="96"/>
  <c r="R909" i="96"/>
  <c r="S909" i="96"/>
  <c r="T909" i="96"/>
  <c r="R913" i="96"/>
  <c r="S913" i="96"/>
  <c r="T913" i="96"/>
  <c r="R162" i="96"/>
  <c r="S162" i="96"/>
  <c r="T162" i="96"/>
  <c r="R902" i="96"/>
  <c r="S902" i="96"/>
  <c r="T902" i="96"/>
  <c r="R710" i="96"/>
  <c r="S710" i="96"/>
  <c r="T710" i="96"/>
  <c r="R766" i="96"/>
  <c r="S766" i="96"/>
  <c r="T766" i="96"/>
  <c r="R1065" i="96"/>
  <c r="S1065" i="96"/>
  <c r="T1065" i="96"/>
  <c r="R156" i="96"/>
  <c r="S156" i="96"/>
  <c r="T156" i="96"/>
  <c r="R844" i="96"/>
  <c r="S844" i="96"/>
  <c r="T844" i="96"/>
  <c r="R371" i="96"/>
  <c r="S371" i="96"/>
  <c r="T371" i="96"/>
  <c r="R756" i="96"/>
  <c r="S756" i="96"/>
  <c r="T756" i="96"/>
  <c r="R329" i="96"/>
  <c r="S329" i="96"/>
  <c r="T329" i="96"/>
  <c r="R1074" i="96"/>
  <c r="S1074" i="96"/>
  <c r="T1074" i="96"/>
  <c r="R1117" i="96"/>
  <c r="S1117" i="96"/>
  <c r="T1117" i="96"/>
  <c r="R370" i="96"/>
  <c r="S370" i="96"/>
  <c r="T370" i="96"/>
  <c r="R1085" i="96"/>
  <c r="S1085" i="96"/>
  <c r="T1085" i="96"/>
  <c r="R252" i="96"/>
  <c r="S252" i="96"/>
  <c r="T252" i="96"/>
  <c r="R996" i="96"/>
  <c r="S996" i="96"/>
  <c r="T996" i="96"/>
  <c r="R17" i="96"/>
  <c r="S17" i="96"/>
  <c r="T17" i="96"/>
  <c r="R495" i="96"/>
  <c r="S495" i="96"/>
  <c r="T495" i="96"/>
  <c r="R1113" i="96"/>
  <c r="S1113" i="96"/>
  <c r="T1113" i="96"/>
  <c r="R257" i="96"/>
  <c r="S257" i="96"/>
  <c r="T257" i="96"/>
  <c r="R387" i="96"/>
  <c r="S387" i="96"/>
  <c r="T387" i="96"/>
  <c r="R661" i="96"/>
  <c r="S661" i="96"/>
  <c r="T661" i="96"/>
  <c r="R700" i="96"/>
  <c r="S700" i="96"/>
  <c r="T700" i="96"/>
  <c r="R301" i="96"/>
  <c r="S301" i="96"/>
  <c r="T301" i="96"/>
  <c r="R722" i="96"/>
  <c r="S722" i="96"/>
  <c r="T722" i="96"/>
  <c r="R399" i="96"/>
  <c r="S399" i="96"/>
  <c r="T399" i="96"/>
  <c r="R157" i="96"/>
  <c r="S157" i="96"/>
  <c r="T157" i="96"/>
  <c r="R248" i="96"/>
  <c r="S248" i="96"/>
  <c r="T248" i="96"/>
  <c r="R1064" i="96"/>
  <c r="S1064" i="96"/>
  <c r="T1064" i="96"/>
  <c r="R720" i="96"/>
  <c r="S720" i="96"/>
  <c r="T720" i="96"/>
  <c r="R813" i="96"/>
  <c r="S813" i="96"/>
  <c r="T813" i="96"/>
  <c r="R265" i="96"/>
  <c r="S265" i="96"/>
  <c r="T265" i="96"/>
  <c r="R30" i="96"/>
  <c r="S30" i="96"/>
  <c r="T30" i="96"/>
  <c r="R1115" i="96"/>
  <c r="S1115" i="96"/>
  <c r="T1115" i="96"/>
  <c r="R8" i="96"/>
  <c r="S8" i="96"/>
  <c r="T8" i="96"/>
  <c r="R325" i="96"/>
  <c r="S325" i="96"/>
  <c r="T325" i="96"/>
  <c r="R910" i="96"/>
  <c r="S910" i="96"/>
  <c r="T910" i="96"/>
  <c r="R283" i="96"/>
  <c r="S283" i="96"/>
  <c r="T283" i="96"/>
  <c r="R781" i="96"/>
  <c r="S781" i="96"/>
  <c r="T781" i="96"/>
  <c r="R979" i="96"/>
  <c r="S979" i="96"/>
  <c r="T979" i="96"/>
  <c r="R27" i="96"/>
  <c r="S27" i="96"/>
  <c r="T27" i="96"/>
  <c r="R1182" i="96"/>
  <c r="S1182" i="96"/>
  <c r="T1182" i="96"/>
  <c r="R1173" i="96"/>
  <c r="S1173" i="96"/>
  <c r="T1173" i="96"/>
  <c r="R611" i="96"/>
  <c r="S611" i="96"/>
  <c r="T611" i="96"/>
  <c r="R563" i="96"/>
  <c r="S563" i="96"/>
  <c r="T563" i="96"/>
  <c r="R153" i="96"/>
  <c r="S153" i="96"/>
  <c r="T153" i="96"/>
  <c r="R151" i="96"/>
  <c r="S151" i="96"/>
  <c r="T151" i="96"/>
  <c r="R349" i="96"/>
  <c r="S349" i="96"/>
  <c r="T349" i="96"/>
  <c r="R380" i="96"/>
  <c r="S380" i="96"/>
  <c r="T380" i="96"/>
  <c r="R279" i="96"/>
  <c r="S279" i="96"/>
  <c r="T279" i="96"/>
  <c r="R1151" i="96"/>
  <c r="S1151" i="96"/>
  <c r="T1151" i="96"/>
  <c r="R461" i="96"/>
  <c r="S461" i="96"/>
  <c r="T461" i="96"/>
  <c r="R136" i="96"/>
  <c r="S136" i="96"/>
  <c r="T136" i="96"/>
  <c r="R32" i="96"/>
  <c r="S32" i="96"/>
  <c r="T32" i="96"/>
  <c r="R1020" i="96"/>
  <c r="S1020" i="96"/>
  <c r="T1020" i="96"/>
  <c r="R1016" i="96"/>
  <c r="S1016" i="96"/>
  <c r="T1016" i="96"/>
  <c r="R981" i="96"/>
  <c r="S981" i="96"/>
  <c r="T981" i="96"/>
  <c r="R733" i="96"/>
  <c r="S733" i="96"/>
  <c r="T733" i="96"/>
  <c r="R59" i="96"/>
  <c r="S59" i="96"/>
  <c r="T59" i="96"/>
  <c r="R780" i="96"/>
  <c r="S780" i="96"/>
  <c r="T780" i="96"/>
  <c r="R64" i="96"/>
  <c r="S64" i="96"/>
  <c r="T64" i="96"/>
  <c r="R71" i="96"/>
  <c r="S71" i="96"/>
  <c r="T71" i="96"/>
  <c r="R170" i="96"/>
  <c r="S170" i="96"/>
  <c r="T170" i="96"/>
  <c r="R1169" i="96"/>
  <c r="S1169" i="96"/>
  <c r="T1169" i="96"/>
  <c r="R572" i="96"/>
  <c r="S572" i="96"/>
  <c r="T572" i="96"/>
  <c r="R1183" i="96"/>
  <c r="S1183" i="96"/>
  <c r="T1183" i="96"/>
  <c r="R65" i="96"/>
  <c r="S65" i="96"/>
  <c r="T65" i="96"/>
  <c r="R961" i="96"/>
  <c r="S961" i="96"/>
  <c r="T961" i="96"/>
  <c r="R934" i="96"/>
  <c r="S934" i="96"/>
  <c r="T934" i="96"/>
  <c r="R558" i="96"/>
  <c r="S558" i="96"/>
  <c r="T558" i="96"/>
  <c r="R1051" i="96"/>
  <c r="S1051" i="96"/>
  <c r="T1051" i="96"/>
  <c r="R960" i="96"/>
  <c r="S960" i="96"/>
  <c r="T960" i="96"/>
  <c r="R1072" i="96"/>
  <c r="S1072" i="96"/>
  <c r="T1072" i="96"/>
  <c r="R818" i="96"/>
  <c r="S818" i="96"/>
  <c r="T818" i="96"/>
  <c r="R554" i="96"/>
  <c r="S554" i="96"/>
  <c r="T554" i="96"/>
  <c r="R98" i="96"/>
  <c r="S98" i="96"/>
  <c r="T98" i="96"/>
  <c r="R868" i="96"/>
  <c r="S868" i="96"/>
  <c r="T868" i="96"/>
  <c r="R770" i="96"/>
  <c r="S770" i="96"/>
  <c r="T770" i="96"/>
  <c r="R1124" i="96"/>
  <c r="S1124" i="96"/>
  <c r="T1124" i="96"/>
  <c r="R479" i="96"/>
  <c r="S479" i="96"/>
  <c r="T479" i="96"/>
  <c r="R464" i="96"/>
  <c r="S464" i="96"/>
  <c r="T464" i="96"/>
  <c r="R177" i="96"/>
  <c r="S177" i="96"/>
  <c r="T177" i="96"/>
  <c r="R951" i="96"/>
  <c r="S951" i="96"/>
  <c r="T951" i="96"/>
  <c r="R576" i="96"/>
  <c r="S576" i="96"/>
  <c r="T576" i="96"/>
  <c r="R526" i="96"/>
  <c r="S526" i="96"/>
  <c r="T526" i="96"/>
  <c r="R1181" i="96"/>
  <c r="S1181" i="96"/>
  <c r="T1181" i="96"/>
  <c r="R1148" i="96"/>
  <c r="S1148" i="96"/>
  <c r="T1148" i="96"/>
  <c r="R1212" i="96"/>
  <c r="S1212" i="96"/>
  <c r="T1212" i="96"/>
  <c r="R668" i="96"/>
  <c r="S668" i="96"/>
  <c r="T668" i="96"/>
  <c r="R356" i="96"/>
  <c r="S356" i="96"/>
  <c r="T356" i="96"/>
  <c r="R570" i="96"/>
  <c r="S570" i="96"/>
  <c r="T570" i="96"/>
  <c r="R1066" i="96"/>
  <c r="S1066" i="96"/>
  <c r="T1066" i="96"/>
  <c r="R793" i="96"/>
  <c r="S793" i="96"/>
  <c r="T793" i="96"/>
  <c r="R1000" i="96"/>
  <c r="S1000" i="96"/>
  <c r="T1000" i="96"/>
  <c r="R474" i="96"/>
  <c r="S474" i="96"/>
  <c r="T474" i="96"/>
  <c r="R974" i="96"/>
  <c r="S974" i="96"/>
  <c r="T974" i="96"/>
  <c r="R903" i="96"/>
  <c r="S903" i="96"/>
  <c r="T903" i="96"/>
  <c r="R85" i="96"/>
  <c r="S85" i="96"/>
  <c r="T85" i="96"/>
  <c r="R245" i="96"/>
  <c r="S245" i="96"/>
  <c r="T245" i="96"/>
  <c r="R504" i="96"/>
  <c r="S504" i="96"/>
  <c r="T504" i="96"/>
  <c r="R827" i="96"/>
  <c r="S827" i="96"/>
  <c r="T827" i="96"/>
  <c r="R935" i="96"/>
  <c r="S935" i="96"/>
  <c r="T935" i="96"/>
  <c r="R1118" i="96"/>
  <c r="S1118" i="96"/>
  <c r="T1118" i="96"/>
  <c r="R808" i="96"/>
  <c r="S808" i="96"/>
  <c r="T808" i="96"/>
  <c r="R566" i="96"/>
  <c r="S566" i="96"/>
  <c r="T566" i="96"/>
  <c r="R555" i="96"/>
  <c r="S555" i="96"/>
  <c r="T555" i="96"/>
  <c r="R953" i="96"/>
  <c r="S953" i="96"/>
  <c r="T953" i="96"/>
  <c r="R674" i="96"/>
  <c r="S674" i="96"/>
  <c r="T674" i="96"/>
  <c r="R309" i="96"/>
  <c r="S309" i="96"/>
  <c r="T309" i="96"/>
  <c r="R436" i="96"/>
  <c r="S436" i="96"/>
  <c r="T436" i="96"/>
  <c r="R470" i="96"/>
  <c r="S470" i="96"/>
  <c r="T470" i="96"/>
  <c r="R926" i="96"/>
  <c r="S926" i="96"/>
  <c r="T926" i="96"/>
  <c r="R1162" i="96"/>
  <c r="S1162" i="96"/>
  <c r="T1162" i="96"/>
  <c r="R695" i="96"/>
  <c r="S695" i="96"/>
  <c r="T695" i="96"/>
  <c r="R537" i="96"/>
  <c r="S537" i="96"/>
  <c r="T537" i="96"/>
  <c r="R657" i="96"/>
  <c r="S657" i="96"/>
  <c r="T657" i="96"/>
  <c r="R755" i="96"/>
  <c r="S755" i="96"/>
  <c r="T755" i="96"/>
  <c r="R1045" i="96"/>
  <c r="S1045" i="96"/>
  <c r="T1045" i="96"/>
  <c r="R78" i="96"/>
  <c r="S78" i="96"/>
  <c r="T78" i="96"/>
  <c r="R74" i="96"/>
  <c r="S74" i="96"/>
  <c r="T74" i="96"/>
  <c r="R287" i="96"/>
  <c r="S287" i="96"/>
  <c r="T287" i="96"/>
  <c r="R1098" i="96"/>
  <c r="S1098" i="96"/>
  <c r="T1098" i="96"/>
  <c r="R617" i="96"/>
  <c r="S617" i="96"/>
  <c r="T617" i="96"/>
  <c r="R23" i="96"/>
  <c r="S23" i="96"/>
  <c r="T23" i="96"/>
  <c r="R569" i="96"/>
  <c r="S569" i="96"/>
  <c r="T569" i="96"/>
  <c r="R516" i="96"/>
  <c r="S516" i="96"/>
  <c r="T516" i="96"/>
  <c r="R899" i="96"/>
  <c r="S899" i="96"/>
  <c r="T899" i="96"/>
  <c r="R280" i="96"/>
  <c r="S280" i="96"/>
  <c r="T280" i="96"/>
  <c r="R503" i="96"/>
  <c r="S503" i="96"/>
  <c r="T503" i="96"/>
  <c r="R856" i="96"/>
  <c r="S856" i="96"/>
  <c r="T856" i="96"/>
  <c r="R1180" i="96"/>
  <c r="S1180" i="96"/>
  <c r="T1180" i="96"/>
  <c r="R289" i="96"/>
  <c r="S289" i="96"/>
  <c r="T289" i="96"/>
  <c r="Q980" i="96"/>
  <c r="Q1208" i="96"/>
  <c r="Q1153" i="96"/>
  <c r="Q335" i="96"/>
  <c r="Q389" i="96"/>
  <c r="Q193" i="96"/>
  <c r="Q952" i="96"/>
  <c r="Q884" i="96"/>
  <c r="Q1143" i="96"/>
  <c r="Q928" i="96"/>
  <c r="Q68" i="96"/>
  <c r="Q749" i="96"/>
  <c r="Q543" i="96"/>
  <c r="Q758" i="96"/>
  <c r="Q1030" i="96"/>
  <c r="Q313" i="96"/>
  <c r="Q675" i="96"/>
  <c r="Q232" i="96"/>
  <c r="Q1223" i="96"/>
  <c r="Q1177" i="96"/>
  <c r="Q1116" i="96"/>
  <c r="Q3" i="96"/>
  <c r="Q949" i="96"/>
  <c r="Q126" i="96"/>
  <c r="Q316" i="96"/>
  <c r="Q454" i="96"/>
  <c r="Q737" i="96"/>
  <c r="Q658" i="96"/>
  <c r="Q186" i="96"/>
  <c r="Q176" i="96"/>
  <c r="Q1100" i="96"/>
  <c r="Q1221" i="96"/>
  <c r="Q275" i="96"/>
  <c r="Q1227" i="96"/>
  <c r="Q815" i="96"/>
  <c r="Q430" i="96"/>
  <c r="Q862" i="96"/>
  <c r="Q450" i="96"/>
  <c r="Q52" i="96"/>
  <c r="Q886" i="96"/>
  <c r="Q1135" i="96"/>
  <c r="Q1060" i="96"/>
  <c r="Q83" i="96"/>
  <c r="Q1220" i="96"/>
  <c r="Q533" i="96"/>
  <c r="Q234" i="96"/>
  <c r="Q277" i="96"/>
  <c r="Q1170" i="96"/>
  <c r="Q580" i="96"/>
  <c r="Q1217" i="96"/>
  <c r="Q1032" i="96"/>
  <c r="Q53" i="96"/>
  <c r="Q196" i="96"/>
  <c r="Q249" i="96"/>
  <c r="Q123" i="96"/>
  <c r="Q1176" i="96"/>
  <c r="Q923" i="96"/>
  <c r="Q670" i="96"/>
  <c r="Q1174" i="96"/>
  <c r="Q60" i="96"/>
  <c r="Q506" i="96"/>
  <c r="Q1130" i="96"/>
  <c r="Q1111" i="96"/>
  <c r="Q42" i="96"/>
  <c r="Q1103" i="96"/>
  <c r="Q87" i="96"/>
  <c r="Q206" i="96"/>
  <c r="Q20" i="96"/>
  <c r="Q605" i="96"/>
  <c r="Q585" i="96"/>
  <c r="Q330" i="96"/>
  <c r="Q708" i="96"/>
  <c r="Q656" i="96"/>
  <c r="Q103" i="96"/>
  <c r="Q614" i="96"/>
  <c r="Q148" i="96"/>
  <c r="Q1086" i="96"/>
  <c r="Q654" i="96"/>
  <c r="Q114" i="96"/>
  <c r="Q1079" i="96"/>
  <c r="Q632" i="96"/>
  <c r="Q795" i="96"/>
  <c r="Q86" i="96"/>
  <c r="Q1112" i="96"/>
  <c r="Q1120" i="96"/>
  <c r="Q699" i="96"/>
  <c r="Q529" i="96"/>
  <c r="Q988" i="96"/>
  <c r="Q492" i="96"/>
  <c r="Q312" i="96"/>
  <c r="Q256" i="96"/>
  <c r="Q985" i="96"/>
  <c r="Q547" i="96"/>
  <c r="Q1197" i="96"/>
  <c r="Q1149" i="96"/>
  <c r="Q1191" i="96"/>
  <c r="Q366" i="96"/>
  <c r="Q418" i="96"/>
  <c r="Q11" i="96"/>
  <c r="Q1188" i="96"/>
  <c r="Q586" i="96"/>
  <c r="Q473" i="96"/>
  <c r="Q351" i="96"/>
  <c r="Q233" i="96"/>
  <c r="Q627" i="96"/>
  <c r="Q1200" i="96"/>
  <c r="Q254" i="96"/>
  <c r="Q520" i="96"/>
  <c r="Q1189" i="96"/>
  <c r="Q635" i="96"/>
  <c r="Q962" i="96"/>
  <c r="Q806" i="96"/>
  <c r="Q262" i="96"/>
  <c r="Q379" i="96"/>
  <c r="Q909" i="96"/>
  <c r="Q913" i="96"/>
  <c r="Q162" i="96"/>
  <c r="Q902" i="96"/>
  <c r="Q710" i="96"/>
  <c r="Q766" i="96"/>
  <c r="Q1065" i="96"/>
  <c r="Q156" i="96"/>
  <c r="Q844" i="96"/>
  <c r="Q371" i="96"/>
  <c r="Q756" i="96"/>
  <c r="Q329" i="96"/>
  <c r="Q1074" i="96"/>
  <c r="Q1117" i="96"/>
  <c r="Q370" i="96"/>
  <c r="Q1085" i="96"/>
  <c r="Q252" i="96"/>
  <c r="Q996" i="96"/>
  <c r="Q17" i="96"/>
  <c r="Q495" i="96"/>
  <c r="Q1113" i="96"/>
  <c r="Q257" i="96"/>
  <c r="Q387" i="96"/>
  <c r="Q661" i="96"/>
  <c r="Q700" i="96"/>
  <c r="Q301" i="96"/>
  <c r="Q722" i="96"/>
  <c r="Q399" i="96"/>
  <c r="Q157" i="96"/>
  <c r="Q248" i="96"/>
  <c r="Q1064" i="96"/>
  <c r="Q720" i="96"/>
  <c r="Q813" i="96"/>
  <c r="Q265" i="96"/>
  <c r="Q30" i="96"/>
  <c r="Q1115" i="96"/>
  <c r="Q8" i="96"/>
  <c r="Q325" i="96"/>
  <c r="Q910" i="96"/>
  <c r="Q283" i="96"/>
  <c r="Q781" i="96"/>
  <c r="Q979" i="96"/>
  <c r="Q27" i="96"/>
  <c r="Q1182" i="96"/>
  <c r="Q1173" i="96"/>
  <c r="Q611" i="96"/>
  <c r="Q563" i="96"/>
  <c r="Q153" i="96"/>
  <c r="Q151" i="96"/>
  <c r="Q349" i="96"/>
  <c r="Q380" i="96"/>
  <c r="Q279" i="96"/>
  <c r="Q1151" i="96"/>
  <c r="Q461" i="96"/>
  <c r="Q136" i="96"/>
  <c r="Q32" i="96"/>
  <c r="Q1020" i="96"/>
  <c r="Q1016" i="96"/>
  <c r="Q981" i="96"/>
  <c r="Q733" i="96"/>
  <c r="Q59" i="96"/>
  <c r="Q780" i="96"/>
  <c r="Q64" i="96"/>
  <c r="Q71" i="96"/>
  <c r="Q170" i="96"/>
  <c r="Q1169" i="96"/>
  <c r="Q572" i="96"/>
  <c r="Q1183" i="96"/>
  <c r="Q65" i="96"/>
  <c r="Q961" i="96"/>
  <c r="Q934" i="96"/>
  <c r="Q558" i="96"/>
  <c r="Q1051" i="96"/>
  <c r="Q960" i="96"/>
  <c r="Q1072" i="96"/>
  <c r="Q818" i="96"/>
  <c r="Q554" i="96"/>
  <c r="Q98" i="96"/>
  <c r="Q868" i="96"/>
  <c r="Q770" i="96"/>
  <c r="Q1124" i="96"/>
  <c r="Q479" i="96"/>
  <c r="Q464" i="96"/>
  <c r="Q177" i="96"/>
  <c r="Q951" i="96"/>
  <c r="Q576" i="96"/>
  <c r="Q526" i="96"/>
  <c r="Q1181" i="96"/>
  <c r="Q1148" i="96"/>
  <c r="Q1212" i="96"/>
  <c r="Q668" i="96"/>
  <c r="Q356" i="96"/>
  <c r="Q570" i="96"/>
  <c r="Q1066" i="96"/>
  <c r="Q793" i="96"/>
  <c r="Q1000" i="96"/>
  <c r="Q474" i="96"/>
  <c r="Q974" i="96"/>
  <c r="Q903" i="96"/>
  <c r="Q85" i="96"/>
  <c r="Q245" i="96"/>
  <c r="Q504" i="96"/>
  <c r="Q827" i="96"/>
  <c r="Q935" i="96"/>
  <c r="Q1118" i="96"/>
  <c r="Q808" i="96"/>
  <c r="Q566" i="96"/>
  <c r="Q555" i="96"/>
  <c r="Q953" i="96"/>
  <c r="Q674" i="96"/>
  <c r="Q309" i="96"/>
  <c r="Q436" i="96"/>
  <c r="Q470" i="96"/>
  <c r="Q926" i="96"/>
  <c r="Q1162" i="96"/>
  <c r="Q695" i="96"/>
  <c r="Q537" i="96"/>
  <c r="Q657" i="96"/>
  <c r="Q755" i="96"/>
  <c r="Q1045" i="96"/>
  <c r="Q78" i="96"/>
  <c r="Q74" i="96"/>
  <c r="Q287" i="96"/>
  <c r="Q1098" i="96"/>
  <c r="Q617" i="96"/>
  <c r="Q23" i="96"/>
  <c r="Q569" i="96"/>
  <c r="Q516" i="96"/>
  <c r="Q899" i="96"/>
  <c r="Q280" i="96"/>
  <c r="Q503" i="96"/>
  <c r="Q856" i="96"/>
  <c r="Q1180" i="96"/>
  <c r="Q289" i="96"/>
  <c r="P980" i="96"/>
  <c r="P1208" i="96"/>
  <c r="P1153" i="96"/>
  <c r="P335" i="96"/>
  <c r="P389" i="96"/>
  <c r="P193" i="96"/>
  <c r="P952" i="96"/>
  <c r="P884" i="96"/>
  <c r="P1143" i="96"/>
  <c r="P928" i="96"/>
  <c r="P68" i="96"/>
  <c r="P749" i="96"/>
  <c r="P543" i="96"/>
  <c r="P758" i="96"/>
  <c r="P1030" i="96"/>
  <c r="P313" i="96"/>
  <c r="P675" i="96"/>
  <c r="P232" i="96"/>
  <c r="P1223" i="96"/>
  <c r="P1177" i="96"/>
  <c r="P1116" i="96"/>
  <c r="P3" i="96"/>
  <c r="P949" i="96"/>
  <c r="P126" i="96"/>
  <c r="P316" i="96"/>
  <c r="P454" i="96"/>
  <c r="P737" i="96"/>
  <c r="P658" i="96"/>
  <c r="P186" i="96"/>
  <c r="P176" i="96"/>
  <c r="P1100" i="96"/>
  <c r="P1221" i="96"/>
  <c r="P275" i="96"/>
  <c r="P1227" i="96"/>
  <c r="P815" i="96"/>
  <c r="P430" i="96"/>
  <c r="P862" i="96"/>
  <c r="P450" i="96"/>
  <c r="P52" i="96"/>
  <c r="P886" i="96"/>
  <c r="P1135" i="96"/>
  <c r="P1060" i="96"/>
  <c r="P83" i="96"/>
  <c r="P1220" i="96"/>
  <c r="P533" i="96"/>
  <c r="P234" i="96"/>
  <c r="P277" i="96"/>
  <c r="P1170" i="96"/>
  <c r="P580" i="96"/>
  <c r="P1217" i="96"/>
  <c r="P1032" i="96"/>
  <c r="P53" i="96"/>
  <c r="P196" i="96"/>
  <c r="P249" i="96"/>
  <c r="P123" i="96"/>
  <c r="P1176" i="96"/>
  <c r="P923" i="96"/>
  <c r="P670" i="96"/>
  <c r="P1174" i="96"/>
  <c r="P60" i="96"/>
  <c r="P506" i="96"/>
  <c r="P1130" i="96"/>
  <c r="P1111" i="96"/>
  <c r="P42" i="96"/>
  <c r="P1103" i="96"/>
  <c r="P87" i="96"/>
  <c r="P206" i="96"/>
  <c r="P20" i="96"/>
  <c r="P605" i="96"/>
  <c r="P585" i="96"/>
  <c r="P330" i="96"/>
  <c r="P708" i="96"/>
  <c r="P656" i="96"/>
  <c r="P103" i="96"/>
  <c r="P614" i="96"/>
  <c r="P148" i="96"/>
  <c r="P1086" i="96"/>
  <c r="P654" i="96"/>
  <c r="P114" i="96"/>
  <c r="P1079" i="96"/>
  <c r="P632" i="96"/>
  <c r="P795" i="96"/>
  <c r="P86" i="96"/>
  <c r="P1112" i="96"/>
  <c r="P1120" i="96"/>
  <c r="P699" i="96"/>
  <c r="P529" i="96"/>
  <c r="P988" i="96"/>
  <c r="P492" i="96"/>
  <c r="P312" i="96"/>
  <c r="P256" i="96"/>
  <c r="P985" i="96"/>
  <c r="P547" i="96"/>
  <c r="P1197" i="96"/>
  <c r="P1149" i="96"/>
  <c r="P1191" i="96"/>
  <c r="P366" i="96"/>
  <c r="P418" i="96"/>
  <c r="P11" i="96"/>
  <c r="P1188" i="96"/>
  <c r="P586" i="96"/>
  <c r="P473" i="96"/>
  <c r="P351" i="96"/>
  <c r="P233" i="96"/>
  <c r="P627" i="96"/>
  <c r="P1200" i="96"/>
  <c r="P254" i="96"/>
  <c r="P520" i="96"/>
  <c r="P1189" i="96"/>
  <c r="P635" i="96"/>
  <c r="P962" i="96"/>
  <c r="P806" i="96"/>
  <c r="P262" i="96"/>
  <c r="P379" i="96"/>
  <c r="P909" i="96"/>
  <c r="P913" i="96"/>
  <c r="P162" i="96"/>
  <c r="P902" i="96"/>
  <c r="P710" i="96"/>
  <c r="P766" i="96"/>
  <c r="P1065" i="96"/>
  <c r="P156" i="96"/>
  <c r="P844" i="96"/>
  <c r="P371" i="96"/>
  <c r="P756" i="96"/>
  <c r="P329" i="96"/>
  <c r="P1074" i="96"/>
  <c r="P1117" i="96"/>
  <c r="P370" i="96"/>
  <c r="P1085" i="96"/>
  <c r="P252" i="96"/>
  <c r="P996" i="96"/>
  <c r="P17" i="96"/>
  <c r="P495" i="96"/>
  <c r="P1113" i="96"/>
  <c r="P257" i="96"/>
  <c r="P387" i="96"/>
  <c r="P661" i="96"/>
  <c r="P700" i="96"/>
  <c r="P301" i="96"/>
  <c r="P722" i="96"/>
  <c r="P399" i="96"/>
  <c r="P157" i="96"/>
  <c r="P248" i="96"/>
  <c r="P1064" i="96"/>
  <c r="P720" i="96"/>
  <c r="P813" i="96"/>
  <c r="P265" i="96"/>
  <c r="P30" i="96"/>
  <c r="P1115" i="96"/>
  <c r="P8" i="96"/>
  <c r="P325" i="96"/>
  <c r="P910" i="96"/>
  <c r="P283" i="96"/>
  <c r="P781" i="96"/>
  <c r="P979" i="96"/>
  <c r="P27" i="96"/>
  <c r="P1182" i="96"/>
  <c r="P1173" i="96"/>
  <c r="P611" i="96"/>
  <c r="P563" i="96"/>
  <c r="P153" i="96"/>
  <c r="P151" i="96"/>
  <c r="P349" i="96"/>
  <c r="P380" i="96"/>
  <c r="P279" i="96"/>
  <c r="P1151" i="96"/>
  <c r="P461" i="96"/>
  <c r="P136" i="96"/>
  <c r="P32" i="96"/>
  <c r="P1020" i="96"/>
  <c r="P1016" i="96"/>
  <c r="P981" i="96"/>
  <c r="P733" i="96"/>
  <c r="P59" i="96"/>
  <c r="P780" i="96"/>
  <c r="P64" i="96"/>
  <c r="P71" i="96"/>
  <c r="P170" i="96"/>
  <c r="P1169" i="96"/>
  <c r="P572" i="96"/>
  <c r="P1183" i="96"/>
  <c r="P65" i="96"/>
  <c r="P961" i="96"/>
  <c r="P934" i="96"/>
  <c r="P558" i="96"/>
  <c r="P1051" i="96"/>
  <c r="P960" i="96"/>
  <c r="P1072" i="96"/>
  <c r="P818" i="96"/>
  <c r="P554" i="96"/>
  <c r="P98" i="96"/>
  <c r="P868" i="96"/>
  <c r="P770" i="96"/>
  <c r="P1124" i="96"/>
  <c r="P479" i="96"/>
  <c r="P464" i="96"/>
  <c r="P177" i="96"/>
  <c r="P951" i="96"/>
  <c r="P576" i="96"/>
  <c r="P526" i="96"/>
  <c r="P1181" i="96"/>
  <c r="P1148" i="96"/>
  <c r="P1212" i="96"/>
  <c r="P668" i="96"/>
  <c r="P356" i="96"/>
  <c r="P570" i="96"/>
  <c r="P1066" i="96"/>
  <c r="P793" i="96"/>
  <c r="P1000" i="96"/>
  <c r="P474" i="96"/>
  <c r="P974" i="96"/>
  <c r="P903" i="96"/>
  <c r="P85" i="96"/>
  <c r="P245" i="96"/>
  <c r="P504" i="96"/>
  <c r="P827" i="96"/>
  <c r="P935" i="96"/>
  <c r="P1118" i="96"/>
  <c r="P808" i="96"/>
  <c r="P566" i="96"/>
  <c r="P555" i="96"/>
  <c r="P953" i="96"/>
  <c r="P674" i="96"/>
  <c r="P309" i="96"/>
  <c r="P436" i="96"/>
  <c r="P470" i="96"/>
  <c r="P926" i="96"/>
  <c r="P1162" i="96"/>
  <c r="P695" i="96"/>
  <c r="P537" i="96"/>
  <c r="P657" i="96"/>
  <c r="P755" i="96"/>
  <c r="P1045" i="96"/>
  <c r="P78" i="96"/>
  <c r="P74" i="96"/>
  <c r="P287" i="96"/>
  <c r="P1098" i="96"/>
  <c r="P617" i="96"/>
  <c r="P23" i="96"/>
  <c r="P569" i="96"/>
  <c r="P516" i="96"/>
  <c r="P899" i="96"/>
  <c r="P280" i="96"/>
  <c r="P503" i="96"/>
  <c r="P856" i="96"/>
  <c r="P1180" i="96"/>
  <c r="P289" i="96"/>
  <c r="C980" i="96"/>
  <c r="C1208" i="96"/>
  <c r="C1153" i="96"/>
  <c r="C335" i="96"/>
  <c r="C389" i="96"/>
  <c r="C193" i="96"/>
  <c r="C952" i="96"/>
  <c r="C884" i="96"/>
  <c r="C1143" i="96"/>
  <c r="C928" i="96"/>
  <c r="C68" i="96"/>
  <c r="C749" i="96"/>
  <c r="C543" i="96"/>
  <c r="C758" i="96"/>
  <c r="C1030" i="96"/>
  <c r="C313" i="96"/>
  <c r="C675" i="96"/>
  <c r="C232" i="96"/>
  <c r="C1223" i="96"/>
  <c r="C1177" i="96"/>
  <c r="C1116" i="96"/>
  <c r="C3" i="96"/>
  <c r="C949" i="96"/>
  <c r="C126" i="96"/>
  <c r="C316" i="96"/>
  <c r="C454" i="96"/>
  <c r="C737" i="96"/>
  <c r="C658" i="96"/>
  <c r="C186" i="96"/>
  <c r="C176" i="96"/>
  <c r="C1100" i="96"/>
  <c r="C1221" i="96"/>
  <c r="C275" i="96"/>
  <c r="C1227" i="96"/>
  <c r="C815" i="96"/>
  <c r="C430" i="96"/>
  <c r="C862" i="96"/>
  <c r="C450" i="96"/>
  <c r="C52" i="96"/>
  <c r="C886" i="96"/>
  <c r="C1135" i="96"/>
  <c r="C1060" i="96"/>
  <c r="C83" i="96"/>
  <c r="C1220" i="96"/>
  <c r="C533" i="96"/>
  <c r="C234" i="96"/>
  <c r="C277" i="96"/>
  <c r="C1170" i="96"/>
  <c r="C580" i="96"/>
  <c r="C1217" i="96"/>
  <c r="C1032" i="96"/>
  <c r="C53" i="96"/>
  <c r="C196" i="96"/>
  <c r="C249" i="96"/>
  <c r="C123" i="96"/>
  <c r="C1176" i="96"/>
  <c r="C923" i="96"/>
  <c r="C670" i="96"/>
  <c r="C1174" i="96"/>
  <c r="C60" i="96"/>
  <c r="C506" i="96"/>
  <c r="C1130" i="96"/>
  <c r="C1111" i="96"/>
  <c r="C42" i="96"/>
  <c r="C1103" i="96"/>
  <c r="C87" i="96"/>
  <c r="C206" i="96"/>
  <c r="C20" i="96"/>
  <c r="C605" i="96"/>
  <c r="C585" i="96"/>
  <c r="C330" i="96"/>
  <c r="C708" i="96"/>
  <c r="C656" i="96"/>
  <c r="C103" i="96"/>
  <c r="C614" i="96"/>
  <c r="C148" i="96"/>
  <c r="C1086" i="96"/>
  <c r="C654" i="96"/>
  <c r="C114" i="96"/>
  <c r="C1079" i="96"/>
  <c r="C632" i="96"/>
  <c r="C795" i="96"/>
  <c r="C86" i="96"/>
  <c r="C1112" i="96"/>
  <c r="C1120" i="96"/>
  <c r="C699" i="96"/>
  <c r="C529" i="96"/>
  <c r="C988" i="96"/>
  <c r="C492" i="96"/>
  <c r="C312" i="96"/>
  <c r="C256" i="96"/>
  <c r="C985" i="96"/>
  <c r="C547" i="96"/>
  <c r="C1197" i="96"/>
  <c r="C1149" i="96"/>
  <c r="C1191" i="96"/>
  <c r="C366" i="96"/>
  <c r="C418" i="96"/>
  <c r="C11" i="96"/>
  <c r="C1188" i="96"/>
  <c r="C586" i="96"/>
  <c r="C473" i="96"/>
  <c r="C351" i="96"/>
  <c r="C233" i="96"/>
  <c r="C627" i="96"/>
  <c r="C1200" i="96"/>
  <c r="C254" i="96"/>
  <c r="C520" i="96"/>
  <c r="C1189" i="96"/>
  <c r="C635" i="96"/>
  <c r="C962" i="96"/>
  <c r="C806" i="96"/>
  <c r="C262" i="96"/>
  <c r="C379" i="96"/>
  <c r="C909" i="96"/>
  <c r="C913" i="96"/>
  <c r="C162" i="96"/>
  <c r="C902" i="96"/>
  <c r="C710" i="96"/>
  <c r="C766" i="96"/>
  <c r="C1065" i="96"/>
  <c r="C156" i="96"/>
  <c r="C844" i="96"/>
  <c r="C371" i="96"/>
  <c r="C756" i="96"/>
  <c r="C329" i="96"/>
  <c r="C1074" i="96"/>
  <c r="C1117" i="96"/>
  <c r="C370" i="96"/>
  <c r="C1085" i="96"/>
  <c r="C252" i="96"/>
  <c r="C996" i="96"/>
  <c r="C17" i="96"/>
  <c r="C495" i="96"/>
  <c r="C1113" i="96"/>
  <c r="C257" i="96"/>
  <c r="C387" i="96"/>
  <c r="C661" i="96"/>
  <c r="C700" i="96"/>
  <c r="C301" i="96"/>
  <c r="C722" i="96"/>
  <c r="C399" i="96"/>
  <c r="C157" i="96"/>
  <c r="C248" i="96"/>
  <c r="C1064" i="96"/>
  <c r="C720" i="96"/>
  <c r="C813" i="96"/>
  <c r="C265" i="96"/>
  <c r="C30" i="96"/>
  <c r="C1115" i="96"/>
  <c r="C8" i="96"/>
  <c r="C325" i="96"/>
  <c r="C910" i="96"/>
  <c r="C283" i="96"/>
  <c r="C781" i="96"/>
  <c r="C979" i="96"/>
  <c r="C27" i="96"/>
  <c r="C1182" i="96"/>
  <c r="C1173" i="96"/>
  <c r="C611" i="96"/>
  <c r="C563" i="96"/>
  <c r="C153" i="96"/>
  <c r="C151" i="96"/>
  <c r="C349" i="96"/>
  <c r="C380" i="96"/>
  <c r="C279" i="96"/>
  <c r="C1151" i="96"/>
  <c r="C461" i="96"/>
  <c r="C136" i="96"/>
  <c r="C32" i="96"/>
  <c r="C1020" i="96"/>
  <c r="C1016" i="96"/>
  <c r="C981" i="96"/>
  <c r="C733" i="96"/>
  <c r="C59" i="96"/>
  <c r="C780" i="96"/>
  <c r="C64" i="96"/>
  <c r="C71" i="96"/>
  <c r="C170" i="96"/>
  <c r="C1169" i="96"/>
  <c r="C572" i="96"/>
  <c r="C1183" i="96"/>
  <c r="C65" i="96"/>
  <c r="C961" i="96"/>
  <c r="C934" i="96"/>
  <c r="C558" i="96"/>
  <c r="C1051" i="96"/>
  <c r="C960" i="96"/>
  <c r="C1072" i="96"/>
  <c r="C818" i="96"/>
  <c r="C554" i="96"/>
  <c r="C98" i="96"/>
  <c r="C868" i="96"/>
  <c r="C770" i="96"/>
  <c r="C1124" i="96"/>
  <c r="C479" i="96"/>
  <c r="C464" i="96"/>
  <c r="C177" i="96"/>
  <c r="C951" i="96"/>
  <c r="C576" i="96"/>
  <c r="C526" i="96"/>
  <c r="C1181" i="96"/>
  <c r="C1148" i="96"/>
  <c r="C1212" i="96"/>
  <c r="C668" i="96"/>
  <c r="C356" i="96"/>
  <c r="C570" i="96"/>
  <c r="C1066" i="96"/>
  <c r="C793" i="96"/>
  <c r="C1000" i="96"/>
  <c r="C474" i="96"/>
  <c r="C974" i="96"/>
  <c r="C903" i="96"/>
  <c r="C85" i="96"/>
  <c r="C245" i="96"/>
  <c r="C504" i="96"/>
  <c r="C827" i="96"/>
  <c r="C935" i="96"/>
  <c r="C1118" i="96"/>
  <c r="C808" i="96"/>
  <c r="C566" i="96"/>
  <c r="C555" i="96"/>
  <c r="C953" i="96"/>
  <c r="C674" i="96"/>
  <c r="C309" i="96"/>
  <c r="C436" i="96"/>
  <c r="C470" i="96"/>
  <c r="C926" i="96"/>
  <c r="C1162" i="96"/>
  <c r="C695" i="96"/>
  <c r="C537" i="96"/>
  <c r="C657" i="96"/>
  <c r="C755" i="96"/>
  <c r="C1045" i="96"/>
  <c r="C78" i="96"/>
  <c r="C74" i="96"/>
  <c r="C287" i="96"/>
  <c r="C1098" i="96"/>
  <c r="C617" i="96"/>
  <c r="C23" i="96"/>
  <c r="C569" i="96"/>
  <c r="C516" i="96"/>
  <c r="C899" i="96"/>
  <c r="C280" i="96"/>
  <c r="C503" i="96"/>
  <c r="C856" i="96"/>
  <c r="C1180" i="96"/>
  <c r="C289" i="96"/>
  <c r="B980" i="96"/>
  <c r="B1208" i="96"/>
  <c r="B1153" i="96"/>
  <c r="E1153" i="96" s="1"/>
  <c r="B335" i="96"/>
  <c r="B389" i="96"/>
  <c r="D389" i="96" s="1"/>
  <c r="B193" i="96"/>
  <c r="B952" i="96"/>
  <c r="B884" i="96"/>
  <c r="D884" i="96" s="1"/>
  <c r="B1143" i="96"/>
  <c r="B928" i="96"/>
  <c r="E928" i="96" s="1"/>
  <c r="B68" i="96"/>
  <c r="D68" i="96" s="1"/>
  <c r="B749" i="96"/>
  <c r="B543" i="96"/>
  <c r="D543" i="96" s="1"/>
  <c r="B758" i="96"/>
  <c r="B1030" i="96"/>
  <c r="B313" i="96"/>
  <c r="B675" i="96"/>
  <c r="B232" i="96"/>
  <c r="B1223" i="96"/>
  <c r="B1177" i="96"/>
  <c r="E1177" i="96" s="1"/>
  <c r="B1116" i="96"/>
  <c r="E1116" i="96" s="1"/>
  <c r="B3" i="96"/>
  <c r="B949" i="96"/>
  <c r="B126" i="96"/>
  <c r="B316" i="96"/>
  <c r="B454" i="96"/>
  <c r="D454" i="96" s="1"/>
  <c r="B737" i="96"/>
  <c r="B658" i="96"/>
  <c r="B186" i="96"/>
  <c r="B176" i="96"/>
  <c r="B1100" i="96"/>
  <c r="B1221" i="96"/>
  <c r="D1221" i="96" s="1"/>
  <c r="B275" i="96"/>
  <c r="B1227" i="96"/>
  <c r="B815" i="96"/>
  <c r="E815" i="96" s="1"/>
  <c r="B430" i="96"/>
  <c r="B862" i="96"/>
  <c r="B450" i="96"/>
  <c r="B52" i="96"/>
  <c r="B886" i="96"/>
  <c r="E886" i="96" s="1"/>
  <c r="B1135" i="96"/>
  <c r="B1060" i="96"/>
  <c r="B83" i="96"/>
  <c r="B1220" i="96"/>
  <c r="B533" i="96"/>
  <c r="B234" i="96"/>
  <c r="B277" i="96"/>
  <c r="B1170" i="96"/>
  <c r="B580" i="96"/>
  <c r="B1217" i="96"/>
  <c r="B1032" i="96"/>
  <c r="E1032" i="96" s="1"/>
  <c r="B53" i="96"/>
  <c r="B196" i="96"/>
  <c r="B249" i="96"/>
  <c r="B123" i="96"/>
  <c r="B1176" i="96"/>
  <c r="E1176" i="96" s="1"/>
  <c r="B923" i="96"/>
  <c r="B670" i="96"/>
  <c r="B1174" i="96"/>
  <c r="B60" i="96"/>
  <c r="B506" i="96"/>
  <c r="E506" i="96" s="1"/>
  <c r="B1130" i="96"/>
  <c r="B1111" i="96"/>
  <c r="B42" i="96"/>
  <c r="B1103" i="96"/>
  <c r="B87" i="96"/>
  <c r="D87" i="96" s="1"/>
  <c r="B206" i="96"/>
  <c r="D206" i="96" s="1"/>
  <c r="B20" i="96"/>
  <c r="B605" i="96"/>
  <c r="B585" i="96"/>
  <c r="B330" i="96"/>
  <c r="B708" i="96"/>
  <c r="B656" i="96"/>
  <c r="B103" i="96"/>
  <c r="B614" i="96"/>
  <c r="B148" i="96"/>
  <c r="B1086" i="96"/>
  <c r="E1086" i="96" s="1"/>
  <c r="B654" i="96"/>
  <c r="B114" i="96"/>
  <c r="B1079" i="96"/>
  <c r="B632" i="96"/>
  <c r="B795" i="96"/>
  <c r="B86" i="96"/>
  <c r="B1112" i="96"/>
  <c r="B1120" i="96"/>
  <c r="E1120" i="96" s="1"/>
  <c r="B699" i="96"/>
  <c r="B529" i="96"/>
  <c r="B988" i="96"/>
  <c r="B492" i="96"/>
  <c r="B312" i="96"/>
  <c r="B256" i="96"/>
  <c r="B985" i="96"/>
  <c r="B547" i="96"/>
  <c r="B1197" i="96"/>
  <c r="B1149" i="96"/>
  <c r="B1191" i="96"/>
  <c r="E1191" i="96" s="1"/>
  <c r="B366" i="96"/>
  <c r="D366" i="96" s="1"/>
  <c r="B418" i="96"/>
  <c r="B11" i="96"/>
  <c r="B1188" i="96"/>
  <c r="B586" i="96"/>
  <c r="B473" i="96"/>
  <c r="B351" i="96"/>
  <c r="B233" i="96"/>
  <c r="D233" i="96" s="1"/>
  <c r="B627" i="96"/>
  <c r="B1200" i="96"/>
  <c r="E1200" i="96" s="1"/>
  <c r="B254" i="96"/>
  <c r="B520" i="96"/>
  <c r="B1189" i="96"/>
  <c r="B635" i="96"/>
  <c r="B962" i="96"/>
  <c r="B806" i="96"/>
  <c r="D806" i="96" s="1"/>
  <c r="B262" i="96"/>
  <c r="B379" i="96"/>
  <c r="B909" i="96"/>
  <c r="B913" i="96"/>
  <c r="E913" i="96" s="1"/>
  <c r="B162" i="96"/>
  <c r="B902" i="96"/>
  <c r="B710" i="96"/>
  <c r="B766" i="96"/>
  <c r="B1065" i="96"/>
  <c r="B156" i="96"/>
  <c r="B844" i="96"/>
  <c r="B371" i="96"/>
  <c r="B756" i="96"/>
  <c r="B329" i="96"/>
  <c r="B1074" i="96"/>
  <c r="B1117" i="96"/>
  <c r="E1117" i="96" s="1"/>
  <c r="B370" i="96"/>
  <c r="B1085" i="96"/>
  <c r="D1085" i="96" s="1"/>
  <c r="B252" i="96"/>
  <c r="B996" i="96"/>
  <c r="B17" i="96"/>
  <c r="B495" i="96"/>
  <c r="B1113" i="96"/>
  <c r="B257" i="96"/>
  <c r="B387" i="96"/>
  <c r="B661" i="96"/>
  <c r="E661" i="96" s="1"/>
  <c r="B700" i="96"/>
  <c r="B301" i="96"/>
  <c r="B722" i="96"/>
  <c r="B399" i="96"/>
  <c r="B157" i="96"/>
  <c r="B248" i="96"/>
  <c r="B1064" i="96"/>
  <c r="B720" i="96"/>
  <c r="B813" i="96"/>
  <c r="B265" i="96"/>
  <c r="B30" i="96"/>
  <c r="B1115" i="96"/>
  <c r="B8" i="96"/>
  <c r="B325" i="96"/>
  <c r="E325" i="96" s="1"/>
  <c r="B910" i="96"/>
  <c r="E910" i="96" s="1"/>
  <c r="B283" i="96"/>
  <c r="B781" i="96"/>
  <c r="B979" i="96"/>
  <c r="B27" i="96"/>
  <c r="B1182" i="96"/>
  <c r="B1173" i="96"/>
  <c r="B611" i="96"/>
  <c r="B563" i="96"/>
  <c r="B153" i="96"/>
  <c r="B151" i="96"/>
  <c r="B349" i="96"/>
  <c r="D349" i="96" s="1"/>
  <c r="B380" i="96"/>
  <c r="B279" i="96"/>
  <c r="B1151" i="96"/>
  <c r="B461" i="96"/>
  <c r="B136" i="96"/>
  <c r="B32" i="96"/>
  <c r="B1020" i="96"/>
  <c r="B1016" i="96"/>
  <c r="B981" i="96"/>
  <c r="B733" i="96"/>
  <c r="B59" i="96"/>
  <c r="B780" i="96"/>
  <c r="B64" i="96"/>
  <c r="B71" i="96"/>
  <c r="D71" i="96" s="1"/>
  <c r="B170" i="96"/>
  <c r="B1169" i="96"/>
  <c r="B572" i="96"/>
  <c r="B1183" i="96"/>
  <c r="B65" i="96"/>
  <c r="B961" i="96"/>
  <c r="B934" i="96"/>
  <c r="B558" i="96"/>
  <c r="B1051" i="96"/>
  <c r="B960" i="96"/>
  <c r="B1072" i="96"/>
  <c r="B818" i="96"/>
  <c r="B554" i="96"/>
  <c r="B98" i="96"/>
  <c r="B868" i="96"/>
  <c r="B770" i="96"/>
  <c r="B1124" i="96"/>
  <c r="B479" i="96"/>
  <c r="B464" i="96"/>
  <c r="B177" i="96"/>
  <c r="B951" i="96"/>
  <c r="B576" i="96"/>
  <c r="B526" i="96"/>
  <c r="B1181" i="96"/>
  <c r="B1148" i="96"/>
  <c r="B1212" i="96"/>
  <c r="B668" i="96"/>
  <c r="D668" i="96" s="1"/>
  <c r="B356" i="96"/>
  <c r="B570" i="96"/>
  <c r="B1066" i="96"/>
  <c r="B793" i="96"/>
  <c r="B1000" i="96"/>
  <c r="B474" i="96"/>
  <c r="B974" i="96"/>
  <c r="B903" i="96"/>
  <c r="B85" i="96"/>
  <c r="B245" i="96"/>
  <c r="B504" i="96"/>
  <c r="D504" i="96" s="1"/>
  <c r="B827" i="96"/>
  <c r="B935" i="96"/>
  <c r="B1118" i="96"/>
  <c r="B808" i="96"/>
  <c r="B566" i="96"/>
  <c r="B555" i="96"/>
  <c r="B953" i="96"/>
  <c r="B674" i="96"/>
  <c r="B309" i="96"/>
  <c r="B436" i="96"/>
  <c r="B470" i="96"/>
  <c r="B926" i="96"/>
  <c r="B1162" i="96"/>
  <c r="B695" i="96"/>
  <c r="B537" i="96"/>
  <c r="B657" i="96"/>
  <c r="B755" i="96"/>
  <c r="B1045" i="96"/>
  <c r="B78" i="96"/>
  <c r="B74" i="96"/>
  <c r="B287" i="96"/>
  <c r="B1098" i="96"/>
  <c r="B617" i="96"/>
  <c r="B23" i="96"/>
  <c r="B569" i="96"/>
  <c r="B516" i="96"/>
  <c r="B899" i="96"/>
  <c r="B280" i="96"/>
  <c r="B503" i="96"/>
  <c r="B856" i="96"/>
  <c r="B1180" i="96"/>
  <c r="B289" i="96"/>
  <c r="E53" i="96" l="1"/>
  <c r="D254" i="96"/>
  <c r="E654" i="96"/>
  <c r="D252" i="96"/>
  <c r="E177" i="96"/>
  <c r="D380" i="96"/>
  <c r="E27" i="96"/>
  <c r="E68" i="96"/>
  <c r="E366" i="96"/>
  <c r="D988" i="96"/>
  <c r="D325" i="96"/>
  <c r="D1079" i="96"/>
  <c r="D193" i="96"/>
  <c r="D1189" i="96"/>
  <c r="D1176" i="96"/>
  <c r="E926" i="96"/>
  <c r="E430" i="96"/>
  <c r="D170" i="96"/>
  <c r="E700" i="96"/>
  <c r="E254" i="96"/>
  <c r="D283" i="96"/>
  <c r="E1085" i="96"/>
  <c r="D418" i="96"/>
  <c r="D886" i="96"/>
  <c r="E1103" i="96"/>
  <c r="D74" i="96"/>
  <c r="D1177" i="96"/>
  <c r="E657" i="96"/>
  <c r="D1066" i="96"/>
  <c r="E257" i="96"/>
  <c r="E806" i="96"/>
  <c r="D1170" i="96"/>
  <c r="D953" i="96"/>
  <c r="D1098" i="96"/>
  <c r="E85" i="96"/>
  <c r="E356" i="96"/>
  <c r="D177" i="96"/>
  <c r="E818" i="96"/>
  <c r="D1183" i="96"/>
  <c r="E733" i="96"/>
  <c r="D279" i="96"/>
  <c r="E1182" i="96"/>
  <c r="D495" i="96"/>
  <c r="D473" i="96"/>
  <c r="E1197" i="96"/>
  <c r="D654" i="96"/>
  <c r="D585" i="96"/>
  <c r="E249" i="96"/>
  <c r="D234" i="96"/>
  <c r="E758" i="96"/>
  <c r="D356" i="96"/>
  <c r="D758" i="96"/>
  <c r="D926" i="96"/>
  <c r="E1016" i="96"/>
  <c r="D371" i="96"/>
  <c r="D1112" i="96"/>
  <c r="D289" i="96"/>
  <c r="D674" i="96"/>
  <c r="E780" i="96"/>
  <c r="E248" i="96"/>
  <c r="E766" i="96"/>
  <c r="E988" i="96"/>
  <c r="D657" i="96"/>
  <c r="E537" i="96"/>
  <c r="E503" i="96"/>
  <c r="E1162" i="96"/>
  <c r="D903" i="96"/>
  <c r="E668" i="96"/>
  <c r="D464" i="96"/>
  <c r="D27" i="96"/>
  <c r="D17" i="96"/>
  <c r="D756" i="96"/>
  <c r="E1189" i="96"/>
  <c r="D586" i="96"/>
  <c r="D1120" i="96"/>
  <c r="D1086" i="96"/>
  <c r="D506" i="96"/>
  <c r="D1116" i="96"/>
  <c r="E543" i="96"/>
  <c r="E389" i="96"/>
  <c r="D974" i="96"/>
  <c r="E349" i="96"/>
  <c r="D1188" i="96"/>
  <c r="D53" i="96"/>
  <c r="D470" i="96"/>
  <c r="D474" i="96"/>
  <c r="D1124" i="96"/>
  <c r="E170" i="96"/>
  <c r="E151" i="96"/>
  <c r="E813" i="96"/>
  <c r="E252" i="96"/>
  <c r="D844" i="96"/>
  <c r="D909" i="96"/>
  <c r="D86" i="96"/>
  <c r="E206" i="96"/>
  <c r="D1174" i="96"/>
  <c r="D1032" i="96"/>
  <c r="D815" i="96"/>
  <c r="E737" i="96"/>
  <c r="D1223" i="96"/>
  <c r="E903" i="96"/>
  <c r="E808" i="96"/>
  <c r="D913" i="96"/>
  <c r="D60" i="96"/>
  <c r="E335" i="96"/>
  <c r="E516" i="96"/>
  <c r="D1000" i="96"/>
  <c r="D558" i="96"/>
  <c r="E32" i="96"/>
  <c r="D156" i="96"/>
  <c r="D1200" i="96"/>
  <c r="D312" i="96"/>
  <c r="D795" i="96"/>
  <c r="E87" i="96"/>
  <c r="D1060" i="96"/>
  <c r="E454" i="96"/>
  <c r="D232" i="96"/>
  <c r="E280" i="96"/>
  <c r="D996" i="96"/>
  <c r="D148" i="96"/>
  <c r="E749" i="96"/>
  <c r="D1045" i="96"/>
  <c r="E71" i="96"/>
  <c r="E153" i="96"/>
  <c r="D379" i="96"/>
  <c r="E418" i="96"/>
  <c r="D103" i="96"/>
  <c r="D670" i="96"/>
  <c r="D1227" i="96"/>
  <c r="D928" i="96"/>
  <c r="D755" i="96"/>
  <c r="D309" i="96"/>
  <c r="E526" i="96"/>
  <c r="D868" i="96"/>
  <c r="E934" i="96"/>
  <c r="D136" i="96"/>
  <c r="E1064" i="96"/>
  <c r="E387" i="96"/>
  <c r="D1065" i="96"/>
  <c r="D262" i="96"/>
  <c r="D492" i="96"/>
  <c r="D632" i="96"/>
  <c r="D656" i="96"/>
  <c r="D1103" i="96"/>
  <c r="D923" i="96"/>
  <c r="D1135" i="96"/>
  <c r="D675" i="96"/>
  <c r="D1143" i="96"/>
  <c r="D503" i="96"/>
  <c r="D700" i="96"/>
  <c r="E136" i="96"/>
  <c r="D960" i="96"/>
  <c r="E301" i="96"/>
  <c r="E985" i="96"/>
  <c r="D430" i="96"/>
  <c r="E961" i="96"/>
  <c r="E611" i="96"/>
  <c r="D1117" i="96"/>
  <c r="E1079" i="96"/>
  <c r="E884" i="96"/>
  <c r="E265" i="96"/>
  <c r="D658" i="96"/>
  <c r="E504" i="96"/>
  <c r="E233" i="96"/>
  <c r="D1180" i="96"/>
  <c r="D617" i="96"/>
  <c r="E554" i="96"/>
  <c r="D65" i="96"/>
  <c r="E1173" i="96"/>
  <c r="E157" i="96"/>
  <c r="D1113" i="96"/>
  <c r="D710" i="96"/>
  <c r="D962" i="96"/>
  <c r="D351" i="96"/>
  <c r="E1149" i="96"/>
  <c r="D529" i="96"/>
  <c r="E114" i="96"/>
  <c r="E52" i="96"/>
  <c r="D1100" i="96"/>
  <c r="D949" i="96"/>
  <c r="D808" i="96"/>
  <c r="D766" i="96"/>
  <c r="D737" i="96"/>
  <c r="D59" i="96"/>
  <c r="E277" i="96"/>
  <c r="D554" i="96"/>
  <c r="E710" i="96"/>
  <c r="E529" i="96"/>
  <c r="D1151" i="96"/>
  <c r="D1030" i="96"/>
  <c r="E617" i="96"/>
  <c r="E856" i="96"/>
  <c r="D1115" i="96"/>
  <c r="E399" i="96"/>
  <c r="D329" i="96"/>
  <c r="E902" i="96"/>
  <c r="D635" i="96"/>
  <c r="E699" i="96"/>
  <c r="D1130" i="96"/>
  <c r="E450" i="96"/>
  <c r="D176" i="96"/>
  <c r="E3" i="96"/>
  <c r="E193" i="96"/>
  <c r="D280" i="96"/>
  <c r="D537" i="96"/>
  <c r="D818" i="96"/>
  <c r="D661" i="96"/>
  <c r="D114" i="96"/>
  <c r="D249" i="96"/>
  <c r="D52" i="96"/>
  <c r="E1098" i="96"/>
  <c r="E470" i="96"/>
  <c r="E974" i="96"/>
  <c r="E464" i="96"/>
  <c r="E1183" i="96"/>
  <c r="E279" i="96"/>
  <c r="E123" i="96"/>
  <c r="D695" i="96"/>
  <c r="E287" i="96"/>
  <c r="E566" i="96"/>
  <c r="D1072" i="96"/>
  <c r="E572" i="96"/>
  <c r="E981" i="96"/>
  <c r="E380" i="96"/>
  <c r="D30" i="96"/>
  <c r="E722" i="96"/>
  <c r="E162" i="96"/>
  <c r="D547" i="96"/>
  <c r="D605" i="96"/>
  <c r="E196" i="96"/>
  <c r="E533" i="96"/>
  <c r="D862" i="96"/>
  <c r="E186" i="96"/>
  <c r="D516" i="96"/>
  <c r="D1162" i="96"/>
  <c r="D85" i="96"/>
  <c r="D526" i="96"/>
  <c r="D780" i="96"/>
  <c r="D151" i="96"/>
  <c r="D265" i="96"/>
  <c r="D387" i="96"/>
  <c r="D1149" i="96"/>
  <c r="D699" i="96"/>
  <c r="D749" i="96"/>
  <c r="D335" i="96"/>
  <c r="E74" i="96"/>
  <c r="E309" i="96"/>
  <c r="E474" i="96"/>
  <c r="E1124" i="96"/>
  <c r="E756" i="96"/>
  <c r="E909" i="96"/>
  <c r="E1112" i="96"/>
  <c r="E148" i="96"/>
  <c r="E60" i="96"/>
  <c r="E1170" i="96"/>
  <c r="E1227" i="96"/>
  <c r="E1223" i="96"/>
  <c r="E1143" i="96"/>
  <c r="D245" i="96"/>
  <c r="E949" i="96"/>
  <c r="E1212" i="96"/>
  <c r="D479" i="96"/>
  <c r="E960" i="96"/>
  <c r="D1169" i="96"/>
  <c r="E979" i="96"/>
  <c r="E520" i="96"/>
  <c r="E20" i="96"/>
  <c r="E1220" i="96"/>
  <c r="D733" i="96"/>
  <c r="D153" i="96"/>
  <c r="D813" i="96"/>
  <c r="D257" i="96"/>
  <c r="D1197" i="96"/>
  <c r="E289" i="96"/>
  <c r="E1045" i="96"/>
  <c r="E674" i="96"/>
  <c r="E1000" i="96"/>
  <c r="E868" i="96"/>
  <c r="E371" i="96"/>
  <c r="E379" i="96"/>
  <c r="E351" i="96"/>
  <c r="E86" i="96"/>
  <c r="E103" i="96"/>
  <c r="E1174" i="96"/>
  <c r="E234" i="96"/>
  <c r="E1221" i="96"/>
  <c r="E232" i="96"/>
  <c r="D1111" i="96"/>
  <c r="E899" i="96"/>
  <c r="D78" i="96"/>
  <c r="E1118" i="96"/>
  <c r="E1148" i="96"/>
  <c r="D1051" i="96"/>
  <c r="E1020" i="96"/>
  <c r="D781" i="96"/>
  <c r="D11" i="96"/>
  <c r="E256" i="96"/>
  <c r="D614" i="96"/>
  <c r="E83" i="96"/>
  <c r="D1153" i="96"/>
  <c r="D934" i="96"/>
  <c r="D1016" i="96"/>
  <c r="D611" i="96"/>
  <c r="D1064" i="96"/>
  <c r="D985" i="96"/>
  <c r="E1180" i="96"/>
  <c r="E755" i="96"/>
  <c r="E953" i="96"/>
  <c r="E1066" i="96"/>
  <c r="E495" i="96"/>
  <c r="E844" i="96"/>
  <c r="E262" i="96"/>
  <c r="E473" i="96"/>
  <c r="E795" i="96"/>
  <c r="E656" i="96"/>
  <c r="E670" i="96"/>
  <c r="E1060" i="96"/>
  <c r="E1100" i="96"/>
  <c r="E675" i="96"/>
  <c r="D8" i="96"/>
  <c r="D330" i="96"/>
  <c r="E65" i="96"/>
  <c r="E555" i="96"/>
  <c r="D436" i="96"/>
  <c r="E935" i="96"/>
  <c r="E1181" i="96"/>
  <c r="E770" i="96"/>
  <c r="E558" i="96"/>
  <c r="E283" i="96"/>
  <c r="D720" i="96"/>
  <c r="D1217" i="96"/>
  <c r="D1208" i="96"/>
  <c r="D961" i="96"/>
  <c r="D32" i="96"/>
  <c r="D1173" i="96"/>
  <c r="D248" i="96"/>
  <c r="D256" i="96"/>
  <c r="E17" i="96"/>
  <c r="E156" i="96"/>
  <c r="E586" i="96"/>
  <c r="E312" i="96"/>
  <c r="E632" i="96"/>
  <c r="E585" i="96"/>
  <c r="E923" i="96"/>
  <c r="E1135" i="96"/>
  <c r="E658" i="96"/>
  <c r="D570" i="96"/>
  <c r="E1113" i="96"/>
  <c r="D827" i="96"/>
  <c r="D793" i="96"/>
  <c r="E64" i="96"/>
  <c r="E563" i="96"/>
  <c r="D910" i="96"/>
  <c r="D370" i="96"/>
  <c r="D627" i="96"/>
  <c r="D580" i="96"/>
  <c r="D275" i="96"/>
  <c r="E316" i="96"/>
  <c r="D770" i="96"/>
  <c r="D1182" i="96"/>
  <c r="D157" i="96"/>
  <c r="E996" i="96"/>
  <c r="E1065" i="96"/>
  <c r="E962" i="96"/>
  <c r="E1188" i="96"/>
  <c r="E492" i="96"/>
  <c r="E1208" i="96"/>
  <c r="E951" i="96"/>
  <c r="D1074" i="96"/>
  <c r="E952" i="96"/>
  <c r="E569" i="96"/>
  <c r="D23" i="96"/>
  <c r="E576" i="96"/>
  <c r="D98" i="96"/>
  <c r="D461" i="96"/>
  <c r="D1191" i="96"/>
  <c r="D708" i="96"/>
  <c r="D42" i="96"/>
  <c r="E126" i="96"/>
  <c r="E313" i="96"/>
  <c r="D301" i="96"/>
  <c r="D952" i="96"/>
  <c r="E980" i="96"/>
  <c r="D951" i="96"/>
  <c r="E605" i="96"/>
  <c r="D856" i="96"/>
  <c r="D899" i="96"/>
  <c r="D569" i="96"/>
  <c r="E23" i="96"/>
  <c r="D287" i="96"/>
  <c r="E78" i="96"/>
  <c r="E695" i="96"/>
  <c r="E436" i="96"/>
  <c r="D555" i="96"/>
  <c r="D566" i="96"/>
  <c r="D1118" i="96"/>
  <c r="D935" i="96"/>
  <c r="E827" i="96"/>
  <c r="E245" i="96"/>
  <c r="E793" i="96"/>
  <c r="E570" i="96"/>
  <c r="D1212" i="96"/>
  <c r="D1148" i="96"/>
  <c r="D1181" i="96"/>
  <c r="D576" i="96"/>
  <c r="E479" i="96"/>
  <c r="E98" i="96"/>
  <c r="E1072" i="96"/>
  <c r="E1051" i="96"/>
  <c r="D572" i="96"/>
  <c r="E1169" i="96"/>
  <c r="D64" i="96"/>
  <c r="E59" i="96"/>
  <c r="D981" i="96"/>
  <c r="D1020" i="96"/>
  <c r="E461" i="96"/>
  <c r="E1151" i="96"/>
  <c r="D563" i="96"/>
  <c r="D979" i="96"/>
  <c r="E781" i="96"/>
  <c r="E8" i="96"/>
  <c r="E1115" i="96"/>
  <c r="E30" i="96"/>
  <c r="E720" i="96"/>
  <c r="D399" i="96"/>
  <c r="D722" i="96"/>
  <c r="E370" i="96"/>
  <c r="E1074" i="96"/>
  <c r="E329" i="96"/>
  <c r="D902" i="96"/>
  <c r="D162" i="96"/>
  <c r="E635" i="96"/>
  <c r="D520" i="96"/>
  <c r="E627" i="96"/>
  <c r="E11" i="96"/>
  <c r="E547" i="96"/>
  <c r="E614" i="96"/>
  <c r="E708" i="96"/>
  <c r="E330" i="96"/>
  <c r="D20" i="96"/>
  <c r="E42" i="96"/>
  <c r="E1111" i="96"/>
  <c r="E1130" i="96"/>
  <c r="D123" i="96"/>
  <c r="D196" i="96"/>
  <c r="E1217" i="96"/>
  <c r="E580" i="96"/>
  <c r="D277" i="96"/>
  <c r="D533" i="96"/>
  <c r="D1220" i="96"/>
  <c r="D83" i="96"/>
  <c r="D450" i="96"/>
  <c r="E862" i="96"/>
  <c r="E275" i="96"/>
  <c r="E176" i="96"/>
  <c r="D186" i="96"/>
  <c r="D316" i="96"/>
  <c r="D126" i="96"/>
  <c r="D3" i="96"/>
  <c r="D313" i="96"/>
  <c r="E1030" i="96"/>
  <c r="D980" i="96"/>
  <c r="B946" i="11361"/>
  <c r="B552" i="96" l="1"/>
  <c r="C552" i="96"/>
  <c r="M552" i="96"/>
  <c r="P552" i="96" s="1"/>
  <c r="N552" i="96"/>
  <c r="Q552" i="96"/>
  <c r="R552" i="96"/>
  <c r="S552" i="96"/>
  <c r="T552" i="96"/>
  <c r="B740" i="96"/>
  <c r="C740" i="96"/>
  <c r="M740" i="96"/>
  <c r="P740" i="96" s="1"/>
  <c r="Q740" i="96"/>
  <c r="R740" i="96"/>
  <c r="S740" i="96"/>
  <c r="T740" i="96"/>
  <c r="B192" i="11361"/>
  <c r="B190" i="11361"/>
  <c r="B178" i="11361"/>
  <c r="B168" i="11361"/>
  <c r="B779" i="11361"/>
  <c r="B196" i="11361"/>
  <c r="B391" i="11361"/>
  <c r="B392" i="11361"/>
  <c r="B945" i="11361"/>
  <c r="B944" i="11361"/>
  <c r="B200" i="11361"/>
  <c r="B203" i="11361"/>
  <c r="B195" i="11361"/>
  <c r="AA8" i="4"/>
  <c r="AD8" i="4"/>
  <c r="AC8" i="4"/>
  <c r="AB8" i="4"/>
  <c r="AA10" i="4"/>
  <c r="D740" i="96" l="1"/>
  <c r="D552" i="96"/>
  <c r="E552" i="96"/>
  <c r="E740" i="96"/>
  <c r="B903" i="11361"/>
  <c r="B534" i="11361" l="1"/>
  <c r="B153" i="11361"/>
  <c r="B154" i="11361"/>
  <c r="B456" i="11361" l="1"/>
  <c r="B628" i="11361"/>
  <c r="B943" i="11361"/>
  <c r="B942" i="11361"/>
  <c r="B218" i="11361"/>
  <c r="B217" i="11361"/>
  <c r="B219" i="11361"/>
  <c r="B227" i="11361"/>
  <c r="B602" i="11361"/>
  <c r="B624" i="11361"/>
  <c r="B679" i="11361" l="1"/>
  <c r="B680" i="11361"/>
  <c r="B941" i="11361" l="1"/>
  <c r="B940" i="11361"/>
  <c r="B585" i="11361"/>
  <c r="B631" i="11361"/>
  <c r="B365" i="11361"/>
  <c r="B939" i="11361"/>
  <c r="B938" i="11361"/>
  <c r="B343" i="11361"/>
  <c r="B266" i="11361"/>
  <c r="N1107" i="96"/>
  <c r="N1057" i="96"/>
  <c r="N1026" i="96"/>
  <c r="N1025" i="96"/>
  <c r="N895" i="96"/>
  <c r="N865" i="96"/>
  <c r="N839" i="96"/>
  <c r="N829" i="96"/>
  <c r="N785" i="96"/>
  <c r="N718" i="96"/>
  <c r="N692" i="96"/>
  <c r="N685" i="96"/>
  <c r="N655" i="96"/>
  <c r="N652" i="96"/>
  <c r="N573" i="96"/>
  <c r="N505" i="96"/>
  <c r="N458" i="96"/>
  <c r="N448" i="96"/>
  <c r="N422" i="96"/>
  <c r="N375" i="96"/>
  <c r="N331" i="96"/>
  <c r="N263" i="96"/>
  <c r="N219" i="96"/>
  <c r="N216" i="96"/>
  <c r="N212" i="96"/>
  <c r="N180" i="96"/>
  <c r="N133" i="96"/>
  <c r="N128" i="96"/>
  <c r="N115" i="96"/>
  <c r="N94" i="96"/>
  <c r="N81" i="96"/>
  <c r="N50" i="96"/>
  <c r="N46" i="96"/>
  <c r="B213" i="11361"/>
  <c r="B539" i="11361"/>
  <c r="B811" i="11361"/>
  <c r="B814" i="11361"/>
  <c r="B716" i="11361"/>
  <c r="B472" i="11361" l="1"/>
  <c r="B937" i="11361"/>
  <c r="B936" i="11361"/>
  <c r="B538" i="11361"/>
  <c r="B206" i="11361"/>
  <c r="B201" i="11361"/>
  <c r="B935" i="11361"/>
  <c r="B934" i="11361"/>
  <c r="B165" i="11361"/>
  <c r="B760" i="11361"/>
  <c r="B143" i="11361"/>
  <c r="B932" i="11361"/>
  <c r="B933" i="11361"/>
  <c r="B930" i="11361"/>
  <c r="A23" i="11361"/>
  <c r="B931" i="11361"/>
  <c r="B560" i="11361"/>
  <c r="B493" i="11361"/>
  <c r="B681" i="11361"/>
  <c r="B678" i="11361"/>
  <c r="B209" i="11361"/>
  <c r="B214" i="11361"/>
  <c r="B199" i="11361"/>
  <c r="B927" i="11361"/>
  <c r="B928" i="11361"/>
  <c r="B929" i="11361"/>
  <c r="B926" i="11361"/>
  <c r="B923" i="11361"/>
  <c r="B924" i="11361"/>
  <c r="B925" i="11361"/>
  <c r="B922" i="11361"/>
  <c r="B914" i="11361"/>
  <c r="B915" i="11361"/>
  <c r="B916" i="11361"/>
  <c r="B917" i="11361"/>
  <c r="B918" i="11361"/>
  <c r="B919" i="11361"/>
  <c r="B920" i="11361"/>
  <c r="B921" i="11361"/>
  <c r="B913" i="11361"/>
  <c r="B909" i="11361"/>
  <c r="B910" i="11361"/>
  <c r="B911" i="11361"/>
  <c r="B912" i="11361"/>
  <c r="B905" i="11361"/>
  <c r="B906" i="11361"/>
  <c r="B904" i="11361"/>
  <c r="B902" i="11361"/>
  <c r="B901" i="11361"/>
  <c r="B896" i="11361"/>
  <c r="B897" i="11361"/>
  <c r="B898" i="11361"/>
  <c r="B899" i="11361"/>
  <c r="B900" i="11361"/>
  <c r="B895" i="11361"/>
  <c r="B891" i="11361"/>
  <c r="B892" i="11361"/>
  <c r="B893" i="11361"/>
  <c r="B894" i="11361"/>
  <c r="B890" i="11361"/>
  <c r="B883" i="11361"/>
  <c r="B884" i="11361"/>
  <c r="B885" i="11361"/>
  <c r="B886" i="11361"/>
  <c r="B887" i="11361"/>
  <c r="B888" i="11361"/>
  <c r="B889" i="11361"/>
  <c r="B882" i="11361"/>
  <c r="B880" i="11361"/>
  <c r="B881" i="11361"/>
  <c r="B879" i="11361"/>
  <c r="B873" i="11361"/>
  <c r="B874" i="11361"/>
  <c r="B875" i="11361"/>
  <c r="B876" i="11361"/>
  <c r="B877" i="11361"/>
  <c r="B878" i="11361"/>
  <c r="B872" i="11361"/>
  <c r="B870" i="11361"/>
  <c r="B871" i="11361"/>
  <c r="B869" i="11361"/>
  <c r="B867" i="11361"/>
  <c r="B868" i="11361"/>
  <c r="B866" i="11361"/>
  <c r="B861" i="11361"/>
  <c r="B862" i="11361"/>
  <c r="B863" i="11361"/>
  <c r="B864" i="11361"/>
  <c r="B865" i="11361"/>
  <c r="B860" i="11361"/>
  <c r="B851" i="11361"/>
  <c r="B852" i="11361"/>
  <c r="B853" i="11361"/>
  <c r="B854" i="11361"/>
  <c r="B855" i="11361"/>
  <c r="B856" i="11361"/>
  <c r="B857" i="11361"/>
  <c r="B858" i="11361"/>
  <c r="B859" i="11361"/>
  <c r="B850" i="11361"/>
  <c r="B847" i="11361"/>
  <c r="B848" i="11361"/>
  <c r="B849" i="11361"/>
  <c r="B846" i="11361"/>
  <c r="B835" i="11361"/>
  <c r="B836" i="11361"/>
  <c r="B837" i="11361"/>
  <c r="B838" i="11361"/>
  <c r="B839" i="11361"/>
  <c r="B840" i="11361"/>
  <c r="B841" i="11361"/>
  <c r="B842" i="11361"/>
  <c r="B843" i="11361"/>
  <c r="B844" i="11361"/>
  <c r="B845" i="11361"/>
  <c r="B834" i="11361"/>
  <c r="B829" i="11361"/>
  <c r="B830" i="11361"/>
  <c r="B831" i="11361"/>
  <c r="B832" i="11361"/>
  <c r="B833" i="11361"/>
  <c r="B828" i="11361"/>
  <c r="B827" i="11361"/>
  <c r="B826" i="11361"/>
  <c r="B818" i="11361"/>
  <c r="B819" i="11361"/>
  <c r="B820" i="11361"/>
  <c r="B821" i="11361"/>
  <c r="B822" i="11361"/>
  <c r="B823" i="11361"/>
  <c r="B824" i="11361"/>
  <c r="B825" i="11361"/>
  <c r="B817" i="11361"/>
  <c r="B808" i="11361"/>
  <c r="B809" i="11361"/>
  <c r="B810" i="11361"/>
  <c r="B812" i="11361"/>
  <c r="B813" i="11361"/>
  <c r="B815" i="11361"/>
  <c r="B816" i="11361"/>
  <c r="B807" i="11361"/>
  <c r="B805" i="11361"/>
  <c r="B806" i="11361"/>
  <c r="B804" i="11361"/>
  <c r="B800" i="11361"/>
  <c r="B801" i="11361"/>
  <c r="B802" i="11361"/>
  <c r="B803" i="11361"/>
  <c r="B799" i="11361"/>
  <c r="B798" i="11361"/>
  <c r="B797" i="11361"/>
  <c r="T1233" i="96"/>
  <c r="S1233" i="96"/>
  <c r="R1233" i="96"/>
  <c r="Q1233" i="96"/>
  <c r="M1233" i="96"/>
  <c r="P1233" i="96" s="1"/>
  <c r="C1233" i="96"/>
  <c r="B1233" i="96"/>
  <c r="T1231" i="96"/>
  <c r="S1231" i="96"/>
  <c r="R1231" i="96"/>
  <c r="Q1231" i="96"/>
  <c r="M1231" i="96"/>
  <c r="P1231" i="96" s="1"/>
  <c r="C1231" i="96"/>
  <c r="B1231" i="96"/>
  <c r="T1218" i="96"/>
  <c r="S1218" i="96"/>
  <c r="R1218" i="96"/>
  <c r="Q1218" i="96"/>
  <c r="M1218" i="96"/>
  <c r="P1218" i="96" s="1"/>
  <c r="C1218" i="96"/>
  <c r="B1218" i="96"/>
  <c r="T1214" i="96"/>
  <c r="S1214" i="96"/>
  <c r="R1214" i="96"/>
  <c r="Q1214" i="96"/>
  <c r="M1214" i="96"/>
  <c r="P1214" i="96" s="1"/>
  <c r="C1214" i="96"/>
  <c r="B1214" i="96"/>
  <c r="T1206" i="96"/>
  <c r="S1206" i="96"/>
  <c r="R1206" i="96"/>
  <c r="Q1206" i="96"/>
  <c r="M1206" i="96"/>
  <c r="P1206" i="96" s="1"/>
  <c r="C1206" i="96"/>
  <c r="B1206" i="96"/>
  <c r="T1186" i="96"/>
  <c r="S1186" i="96"/>
  <c r="R1186" i="96"/>
  <c r="Q1186" i="96"/>
  <c r="M1186" i="96"/>
  <c r="P1186" i="96" s="1"/>
  <c r="C1186" i="96"/>
  <c r="B1186" i="96"/>
  <c r="T1178" i="96"/>
  <c r="S1178" i="96"/>
  <c r="R1178" i="96"/>
  <c r="Q1178" i="96"/>
  <c r="M1178" i="96"/>
  <c r="P1178" i="96" s="1"/>
  <c r="C1178" i="96"/>
  <c r="B1178" i="96"/>
  <c r="T1175" i="96"/>
  <c r="S1175" i="96"/>
  <c r="R1175" i="96"/>
  <c r="Q1175" i="96"/>
  <c r="M1175" i="96"/>
  <c r="P1175" i="96" s="1"/>
  <c r="C1175" i="96"/>
  <c r="B1175" i="96"/>
  <c r="T1172" i="96"/>
  <c r="S1172" i="96"/>
  <c r="R1172" i="96"/>
  <c r="Q1172" i="96"/>
  <c r="M1172" i="96"/>
  <c r="P1172" i="96" s="1"/>
  <c r="C1172" i="96"/>
  <c r="B1172" i="96"/>
  <c r="T1165" i="96"/>
  <c r="S1165" i="96"/>
  <c r="R1165" i="96"/>
  <c r="Q1165" i="96"/>
  <c r="M1165" i="96"/>
  <c r="P1165" i="96" s="1"/>
  <c r="C1165" i="96"/>
  <c r="B1165" i="96"/>
  <c r="T1139" i="96"/>
  <c r="S1139" i="96"/>
  <c r="R1139" i="96"/>
  <c r="Q1139" i="96"/>
  <c r="M1139" i="96"/>
  <c r="P1139" i="96" s="1"/>
  <c r="C1139" i="96"/>
  <c r="B1139" i="96"/>
  <c r="T1129" i="96"/>
  <c r="S1129" i="96"/>
  <c r="R1129" i="96"/>
  <c r="Q1129" i="96"/>
  <c r="M1129" i="96"/>
  <c r="P1129" i="96" s="1"/>
  <c r="C1129" i="96"/>
  <c r="B1129" i="96"/>
  <c r="T1127" i="96"/>
  <c r="S1127" i="96"/>
  <c r="R1127" i="96"/>
  <c r="Q1127" i="96"/>
  <c r="M1127" i="96"/>
  <c r="P1127" i="96" s="1"/>
  <c r="C1127" i="96"/>
  <c r="B1127" i="96"/>
  <c r="T1125" i="96"/>
  <c r="S1125" i="96"/>
  <c r="R1125" i="96"/>
  <c r="Q1125" i="96"/>
  <c r="M1125" i="96"/>
  <c r="P1125" i="96" s="1"/>
  <c r="C1125" i="96"/>
  <c r="B1125" i="96"/>
  <c r="T1119" i="96"/>
  <c r="S1119" i="96"/>
  <c r="R1119" i="96"/>
  <c r="Q1119" i="96"/>
  <c r="M1119" i="96"/>
  <c r="P1119" i="96" s="1"/>
  <c r="C1119" i="96"/>
  <c r="B1119" i="96"/>
  <c r="T1108" i="96"/>
  <c r="S1108" i="96"/>
  <c r="R1108" i="96"/>
  <c r="Q1108" i="96"/>
  <c r="M1108" i="96"/>
  <c r="P1108" i="96" s="1"/>
  <c r="C1108" i="96"/>
  <c r="B1108" i="96"/>
  <c r="T1104" i="96"/>
  <c r="S1104" i="96"/>
  <c r="R1104" i="96"/>
  <c r="Q1104" i="96"/>
  <c r="M1104" i="96"/>
  <c r="P1104" i="96" s="1"/>
  <c r="C1104" i="96"/>
  <c r="B1104" i="96"/>
  <c r="T1090" i="96"/>
  <c r="S1090" i="96"/>
  <c r="R1090" i="96"/>
  <c r="Q1090" i="96"/>
  <c r="M1090" i="96"/>
  <c r="P1090" i="96" s="1"/>
  <c r="C1090" i="96"/>
  <c r="B1090" i="96"/>
  <c r="T1077" i="96"/>
  <c r="S1077" i="96"/>
  <c r="R1077" i="96"/>
  <c r="Q1077" i="96"/>
  <c r="M1077" i="96"/>
  <c r="P1077" i="96" s="1"/>
  <c r="C1077" i="96"/>
  <c r="B1077" i="96"/>
  <c r="T1058" i="96"/>
  <c r="S1058" i="96"/>
  <c r="R1058" i="96"/>
  <c r="Q1058" i="96"/>
  <c r="M1058" i="96"/>
  <c r="P1058" i="96" s="1"/>
  <c r="C1058" i="96"/>
  <c r="B1058" i="96"/>
  <c r="T1052" i="96"/>
  <c r="S1052" i="96"/>
  <c r="R1052" i="96"/>
  <c r="Q1052" i="96"/>
  <c r="M1052" i="96"/>
  <c r="P1052" i="96" s="1"/>
  <c r="C1052" i="96"/>
  <c r="B1052" i="96"/>
  <c r="T1041" i="96"/>
  <c r="S1041" i="96"/>
  <c r="R1041" i="96"/>
  <c r="Q1041" i="96"/>
  <c r="M1041" i="96"/>
  <c r="P1041" i="96" s="1"/>
  <c r="C1041" i="96"/>
  <c r="B1041" i="96"/>
  <c r="T1023" i="96"/>
  <c r="S1023" i="96"/>
  <c r="R1023" i="96"/>
  <c r="Q1023" i="96"/>
  <c r="M1023" i="96"/>
  <c r="P1023" i="96" s="1"/>
  <c r="C1023" i="96"/>
  <c r="B1023" i="96"/>
  <c r="T1015" i="96"/>
  <c r="S1015" i="96"/>
  <c r="R1015" i="96"/>
  <c r="Q1015" i="96"/>
  <c r="M1015" i="96"/>
  <c r="P1015" i="96" s="1"/>
  <c r="C1015" i="96"/>
  <c r="B1015" i="96"/>
  <c r="T1009" i="96"/>
  <c r="S1009" i="96"/>
  <c r="R1009" i="96"/>
  <c r="Q1009" i="96"/>
  <c r="M1009" i="96"/>
  <c r="P1009" i="96" s="1"/>
  <c r="C1009" i="96"/>
  <c r="B1009" i="96"/>
  <c r="T990" i="96"/>
  <c r="S990" i="96"/>
  <c r="R990" i="96"/>
  <c r="Q990" i="96"/>
  <c r="M990" i="96"/>
  <c r="P990" i="96" s="1"/>
  <c r="C990" i="96"/>
  <c r="B990" i="96"/>
  <c r="T989" i="96"/>
  <c r="S989" i="96"/>
  <c r="R989" i="96"/>
  <c r="Q989" i="96"/>
  <c r="M989" i="96"/>
  <c r="P989" i="96" s="1"/>
  <c r="C989" i="96"/>
  <c r="B989" i="96"/>
  <c r="T984" i="96"/>
  <c r="S984" i="96"/>
  <c r="R984" i="96"/>
  <c r="Q984" i="96"/>
  <c r="M984" i="96"/>
  <c r="P984" i="96" s="1"/>
  <c r="C984" i="96"/>
  <c r="B984" i="96"/>
  <c r="T966" i="96"/>
  <c r="S966" i="96"/>
  <c r="R966" i="96"/>
  <c r="Q966" i="96"/>
  <c r="M966" i="96"/>
  <c r="P966" i="96" s="1"/>
  <c r="C966" i="96"/>
  <c r="B966" i="96"/>
  <c r="T956" i="96"/>
  <c r="S956" i="96"/>
  <c r="R956" i="96"/>
  <c r="Q956" i="96"/>
  <c r="M956" i="96"/>
  <c r="P956" i="96" s="1"/>
  <c r="C956" i="96"/>
  <c r="B956" i="96"/>
  <c r="T942" i="96"/>
  <c r="S942" i="96"/>
  <c r="R942" i="96"/>
  <c r="Q942" i="96"/>
  <c r="M942" i="96"/>
  <c r="P942" i="96" s="1"/>
  <c r="C942" i="96"/>
  <c r="B942" i="96"/>
  <c r="T938" i="96"/>
  <c r="S938" i="96"/>
  <c r="R938" i="96"/>
  <c r="Q938" i="96"/>
  <c r="M938" i="96"/>
  <c r="P938" i="96" s="1"/>
  <c r="C938" i="96"/>
  <c r="B938" i="96"/>
  <c r="T937" i="96"/>
  <c r="S937" i="96"/>
  <c r="R937" i="96"/>
  <c r="Q937" i="96"/>
  <c r="M937" i="96"/>
  <c r="P937" i="96" s="1"/>
  <c r="C937" i="96"/>
  <c r="B937" i="96"/>
  <c r="T932" i="96"/>
  <c r="S932" i="96"/>
  <c r="R932" i="96"/>
  <c r="Q932" i="96"/>
  <c r="M932" i="96"/>
  <c r="P932" i="96" s="1"/>
  <c r="G932" i="96"/>
  <c r="C932" i="96"/>
  <c r="B932" i="96"/>
  <c r="T930" i="96"/>
  <c r="S930" i="96"/>
  <c r="R930" i="96"/>
  <c r="Q930" i="96"/>
  <c r="M930" i="96"/>
  <c r="P930" i="96" s="1"/>
  <c r="C930" i="96"/>
  <c r="B930" i="96"/>
  <c r="T929" i="96"/>
  <c r="S929" i="96"/>
  <c r="R929" i="96"/>
  <c r="Q929" i="96"/>
  <c r="M929" i="96"/>
  <c r="P929" i="96" s="1"/>
  <c r="C929" i="96"/>
  <c r="B929" i="96"/>
  <c r="T916" i="96"/>
  <c r="S916" i="96"/>
  <c r="R916" i="96"/>
  <c r="Q916" i="96"/>
  <c r="M916" i="96"/>
  <c r="P916" i="96" s="1"/>
  <c r="C916" i="96"/>
  <c r="B916" i="96"/>
  <c r="T895" i="96"/>
  <c r="S895" i="96"/>
  <c r="R895" i="96"/>
  <c r="Q895" i="96"/>
  <c r="M895" i="96"/>
  <c r="P895" i="96" s="1"/>
  <c r="T887" i="96"/>
  <c r="S887" i="96"/>
  <c r="R887" i="96"/>
  <c r="Q887" i="96"/>
  <c r="M887" i="96"/>
  <c r="P887" i="96" s="1"/>
  <c r="C887" i="96"/>
  <c r="B887" i="96"/>
  <c r="T872" i="96"/>
  <c r="S872" i="96"/>
  <c r="R872" i="96"/>
  <c r="Q872" i="96"/>
  <c r="M872" i="96"/>
  <c r="P872" i="96" s="1"/>
  <c r="C872" i="96"/>
  <c r="B872" i="96"/>
  <c r="T869" i="96"/>
  <c r="S869" i="96"/>
  <c r="R869" i="96"/>
  <c r="Q869" i="96"/>
  <c r="N869" i="96"/>
  <c r="M869" i="96"/>
  <c r="P869" i="96" s="1"/>
  <c r="C869" i="96"/>
  <c r="B869" i="96"/>
  <c r="T867" i="96"/>
  <c r="S867" i="96"/>
  <c r="R867" i="96"/>
  <c r="Q867" i="96"/>
  <c r="M867" i="96"/>
  <c r="P867" i="96" s="1"/>
  <c r="C867" i="96"/>
  <c r="B867" i="96"/>
  <c r="T866" i="96"/>
  <c r="S866" i="96"/>
  <c r="R866" i="96"/>
  <c r="Q866" i="96"/>
  <c r="M866" i="96"/>
  <c r="P866" i="96" s="1"/>
  <c r="C866" i="96"/>
  <c r="B866" i="96"/>
  <c r="T858" i="96"/>
  <c r="S858" i="96"/>
  <c r="R858" i="96"/>
  <c r="Q858" i="96"/>
  <c r="M858" i="96"/>
  <c r="P858" i="96" s="1"/>
  <c r="T846" i="96"/>
  <c r="S846" i="96"/>
  <c r="R846" i="96"/>
  <c r="Q846" i="96"/>
  <c r="M846" i="96"/>
  <c r="P846" i="96" s="1"/>
  <c r="C846" i="96"/>
  <c r="B846" i="96"/>
  <c r="T845" i="96"/>
  <c r="S845" i="96"/>
  <c r="R845" i="96"/>
  <c r="Q845" i="96"/>
  <c r="M845" i="96"/>
  <c r="P845" i="96" s="1"/>
  <c r="C845" i="96"/>
  <c r="B845" i="96"/>
  <c r="T824" i="96"/>
  <c r="S824" i="96"/>
  <c r="R824" i="96"/>
  <c r="Q824" i="96"/>
  <c r="N824" i="96"/>
  <c r="M824" i="96"/>
  <c r="P824" i="96" s="1"/>
  <c r="C824" i="96"/>
  <c r="B824" i="96"/>
  <c r="T801" i="96"/>
  <c r="S801" i="96"/>
  <c r="R801" i="96"/>
  <c r="Q801" i="96"/>
  <c r="N801" i="96"/>
  <c r="M801" i="96"/>
  <c r="P801" i="96" s="1"/>
  <c r="C801" i="96"/>
  <c r="B801" i="96"/>
  <c r="T799" i="96"/>
  <c r="S799" i="96"/>
  <c r="R799" i="96"/>
  <c r="Q799" i="96"/>
  <c r="M799" i="96"/>
  <c r="P799" i="96" s="1"/>
  <c r="T796" i="96"/>
  <c r="S796" i="96"/>
  <c r="R796" i="96"/>
  <c r="Q796" i="96"/>
  <c r="M796" i="96"/>
  <c r="P796" i="96" s="1"/>
  <c r="T772" i="96"/>
  <c r="S772" i="96"/>
  <c r="R772" i="96"/>
  <c r="Q772" i="96"/>
  <c r="M772" i="96"/>
  <c r="P772" i="96" s="1"/>
  <c r="C772" i="96"/>
  <c r="B772" i="96"/>
  <c r="T764" i="96"/>
  <c r="S764" i="96"/>
  <c r="R764" i="96"/>
  <c r="Q764" i="96"/>
  <c r="M764" i="96"/>
  <c r="P764" i="96" s="1"/>
  <c r="C764" i="96"/>
  <c r="B764" i="96"/>
  <c r="T762" i="96"/>
  <c r="S762" i="96"/>
  <c r="R762" i="96"/>
  <c r="Q762" i="96"/>
  <c r="M762" i="96"/>
  <c r="P762" i="96" s="1"/>
  <c r="C762" i="96"/>
  <c r="B762" i="96"/>
  <c r="T724" i="96"/>
  <c r="S724" i="96"/>
  <c r="R724" i="96"/>
  <c r="Q724" i="96"/>
  <c r="M724" i="96"/>
  <c r="P724" i="96" s="1"/>
  <c r="C724" i="96"/>
  <c r="B724" i="96"/>
  <c r="T711" i="96"/>
  <c r="S711" i="96"/>
  <c r="R711" i="96"/>
  <c r="Q711" i="96"/>
  <c r="M711" i="96"/>
  <c r="P711" i="96" s="1"/>
  <c r="C711" i="96"/>
  <c r="B711" i="96"/>
  <c r="T703" i="96"/>
  <c r="S703" i="96"/>
  <c r="R703" i="96"/>
  <c r="Q703" i="96"/>
  <c r="M703" i="96"/>
  <c r="P703" i="96" s="1"/>
  <c r="C703" i="96"/>
  <c r="B703" i="96"/>
  <c r="T702" i="96"/>
  <c r="S702" i="96"/>
  <c r="R702" i="96"/>
  <c r="Q702" i="96"/>
  <c r="M702" i="96"/>
  <c r="P702" i="96" s="1"/>
  <c r="C702" i="96"/>
  <c r="B702" i="96"/>
  <c r="T694" i="96"/>
  <c r="S694" i="96"/>
  <c r="R694" i="96"/>
  <c r="Q694" i="96"/>
  <c r="M694" i="96"/>
  <c r="P694" i="96" s="1"/>
  <c r="C694" i="96"/>
  <c r="B694" i="96"/>
  <c r="T684" i="96"/>
  <c r="S684" i="96"/>
  <c r="R684" i="96"/>
  <c r="Q684" i="96"/>
  <c r="M684" i="96"/>
  <c r="P684" i="96" s="1"/>
  <c r="C684" i="96"/>
  <c r="B684" i="96"/>
  <c r="T653" i="96"/>
  <c r="S653" i="96"/>
  <c r="R653" i="96"/>
  <c r="Q653" i="96"/>
  <c r="M653" i="96"/>
  <c r="P653" i="96" s="1"/>
  <c r="C653" i="96"/>
  <c r="B653" i="96"/>
  <c r="T645" i="96"/>
  <c r="S645" i="96"/>
  <c r="R645" i="96"/>
  <c r="Q645" i="96"/>
  <c r="M645" i="96"/>
  <c r="P645" i="96" s="1"/>
  <c r="C645" i="96"/>
  <c r="B645" i="96"/>
  <c r="T643" i="96"/>
  <c r="S643" i="96"/>
  <c r="R643" i="96"/>
  <c r="Q643" i="96"/>
  <c r="M643" i="96"/>
  <c r="P643" i="96" s="1"/>
  <c r="C643" i="96"/>
  <c r="B643" i="96"/>
  <c r="T640" i="96"/>
  <c r="S640" i="96"/>
  <c r="R640" i="96"/>
  <c r="Q640" i="96"/>
  <c r="M640" i="96"/>
  <c r="P640" i="96" s="1"/>
  <c r="C640" i="96"/>
  <c r="B640" i="96"/>
  <c r="T628" i="96"/>
  <c r="S628" i="96"/>
  <c r="R628" i="96"/>
  <c r="Q628" i="96"/>
  <c r="M628" i="96"/>
  <c r="P628" i="96" s="1"/>
  <c r="G628" i="96"/>
  <c r="C628" i="96"/>
  <c r="B628" i="96"/>
  <c r="T619" i="96"/>
  <c r="S619" i="96"/>
  <c r="R619" i="96"/>
  <c r="Q619" i="96"/>
  <c r="M619" i="96"/>
  <c r="P619" i="96" s="1"/>
  <c r="C619" i="96"/>
  <c r="B619" i="96"/>
  <c r="T602" i="96"/>
  <c r="S602" i="96"/>
  <c r="R602" i="96"/>
  <c r="Q602" i="96"/>
  <c r="M602" i="96"/>
  <c r="P602" i="96" s="1"/>
  <c r="C602" i="96"/>
  <c r="B602" i="96"/>
  <c r="T595" i="96"/>
  <c r="S595" i="96"/>
  <c r="R595" i="96"/>
  <c r="Q595" i="96"/>
  <c r="M595" i="96"/>
  <c r="P595" i="96" s="1"/>
  <c r="T593" i="96"/>
  <c r="S593" i="96"/>
  <c r="R593" i="96"/>
  <c r="Q593" i="96"/>
  <c r="M593" i="96"/>
  <c r="P593" i="96" s="1"/>
  <c r="C593" i="96"/>
  <c r="B593" i="96"/>
  <c r="T578" i="96"/>
  <c r="S578" i="96"/>
  <c r="R578" i="96"/>
  <c r="Q578" i="96"/>
  <c r="M578" i="96"/>
  <c r="P578" i="96" s="1"/>
  <c r="T565" i="96"/>
  <c r="S565" i="96"/>
  <c r="R565" i="96"/>
  <c r="Q565" i="96"/>
  <c r="M565" i="96"/>
  <c r="P565" i="96" s="1"/>
  <c r="C565" i="96"/>
  <c r="B565" i="96"/>
  <c r="T557" i="96"/>
  <c r="S557" i="96"/>
  <c r="R557" i="96"/>
  <c r="Q557" i="96"/>
  <c r="M557" i="96"/>
  <c r="P557" i="96" s="1"/>
  <c r="C557" i="96"/>
  <c r="B557" i="96"/>
  <c r="T548" i="96"/>
  <c r="S548" i="96"/>
  <c r="R548" i="96"/>
  <c r="Q548" i="96"/>
  <c r="M548" i="96"/>
  <c r="P548" i="96" s="1"/>
  <c r="C548" i="96"/>
  <c r="B548" i="96"/>
  <c r="T546" i="96"/>
  <c r="S546" i="96"/>
  <c r="R546" i="96"/>
  <c r="Q546" i="96"/>
  <c r="M546" i="96"/>
  <c r="P546" i="96" s="1"/>
  <c r="C546" i="96"/>
  <c r="B546" i="96"/>
  <c r="T535" i="96"/>
  <c r="S535" i="96"/>
  <c r="R535" i="96"/>
  <c r="Q535" i="96"/>
  <c r="M535" i="96"/>
  <c r="P535" i="96" s="1"/>
  <c r="G535" i="96"/>
  <c r="C535" i="96"/>
  <c r="B535" i="96"/>
  <c r="T509" i="96"/>
  <c r="S509" i="96"/>
  <c r="R509" i="96"/>
  <c r="Q509" i="96"/>
  <c r="M509" i="96"/>
  <c r="P509" i="96" s="1"/>
  <c r="C509" i="96"/>
  <c r="B509" i="96"/>
  <c r="T490" i="96"/>
  <c r="S490" i="96"/>
  <c r="R490" i="96"/>
  <c r="Q490" i="96"/>
  <c r="M490" i="96"/>
  <c r="P490" i="96" s="1"/>
  <c r="C490" i="96"/>
  <c r="B490" i="96"/>
  <c r="T485" i="96"/>
  <c r="S485" i="96"/>
  <c r="R485" i="96"/>
  <c r="Q485" i="96"/>
  <c r="M485" i="96"/>
  <c r="P485" i="96" s="1"/>
  <c r="C485" i="96"/>
  <c r="B485" i="96"/>
  <c r="T482" i="96"/>
  <c r="S482" i="96"/>
  <c r="R482" i="96"/>
  <c r="Q482" i="96"/>
  <c r="M482" i="96"/>
  <c r="P482" i="96" s="1"/>
  <c r="C482" i="96"/>
  <c r="B482" i="96"/>
  <c r="T481" i="96"/>
  <c r="S481" i="96"/>
  <c r="R481" i="96"/>
  <c r="Q481" i="96"/>
  <c r="M481" i="96"/>
  <c r="P481" i="96" s="1"/>
  <c r="C481" i="96"/>
  <c r="B481" i="96"/>
  <c r="T463" i="96"/>
  <c r="S463" i="96"/>
  <c r="R463" i="96"/>
  <c r="Q463" i="96"/>
  <c r="M463" i="96"/>
  <c r="P463" i="96" s="1"/>
  <c r="C463" i="96"/>
  <c r="B463" i="96"/>
  <c r="T456" i="96"/>
  <c r="S456" i="96"/>
  <c r="R456" i="96"/>
  <c r="Q456" i="96"/>
  <c r="M456" i="96"/>
  <c r="P456" i="96" s="1"/>
  <c r="C456" i="96"/>
  <c r="B456" i="96"/>
  <c r="T447" i="96"/>
  <c r="S447" i="96"/>
  <c r="R447" i="96"/>
  <c r="Q447" i="96"/>
  <c r="M447" i="96"/>
  <c r="P447" i="96" s="1"/>
  <c r="C447" i="96"/>
  <c r="B447" i="96"/>
  <c r="T437" i="96"/>
  <c r="S437" i="96"/>
  <c r="R437" i="96"/>
  <c r="Q437" i="96"/>
  <c r="M437" i="96"/>
  <c r="P437" i="96" s="1"/>
  <c r="C437" i="96"/>
  <c r="B437" i="96"/>
  <c r="T427" i="96"/>
  <c r="S427" i="96"/>
  <c r="R427" i="96"/>
  <c r="Q427" i="96"/>
  <c r="M427" i="96"/>
  <c r="P427" i="96" s="1"/>
  <c r="C427" i="96"/>
  <c r="B427" i="96"/>
  <c r="T425" i="96"/>
  <c r="S425" i="96"/>
  <c r="R425" i="96"/>
  <c r="Q425" i="96"/>
  <c r="M425" i="96"/>
  <c r="P425" i="96" s="1"/>
  <c r="C425" i="96"/>
  <c r="B425" i="96"/>
  <c r="T420" i="96"/>
  <c r="S420" i="96"/>
  <c r="R420" i="96"/>
  <c r="Q420" i="96"/>
  <c r="M420" i="96"/>
  <c r="P420" i="96" s="1"/>
  <c r="C420" i="96"/>
  <c r="B420" i="96"/>
  <c r="T411" i="96"/>
  <c r="S411" i="96"/>
  <c r="R411" i="96"/>
  <c r="Q411" i="96"/>
  <c r="N411" i="96"/>
  <c r="M411" i="96"/>
  <c r="P411" i="96" s="1"/>
  <c r="C411" i="96"/>
  <c r="B411" i="96"/>
  <c r="T405" i="96"/>
  <c r="S405" i="96"/>
  <c r="R405" i="96"/>
  <c r="Q405" i="96"/>
  <c r="M405" i="96"/>
  <c r="P405" i="96" s="1"/>
  <c r="C405" i="96"/>
  <c r="B405" i="96"/>
  <c r="T401" i="96"/>
  <c r="S401" i="96"/>
  <c r="R401" i="96"/>
  <c r="Q401" i="96"/>
  <c r="M401" i="96"/>
  <c r="P401" i="96" s="1"/>
  <c r="C401" i="96"/>
  <c r="B401" i="96"/>
  <c r="T394" i="96"/>
  <c r="S394" i="96"/>
  <c r="R394" i="96"/>
  <c r="Q394" i="96"/>
  <c r="M394" i="96"/>
  <c r="P394" i="96" s="1"/>
  <c r="C394" i="96"/>
  <c r="B394" i="96"/>
  <c r="T391" i="96"/>
  <c r="S391" i="96"/>
  <c r="R391" i="96"/>
  <c r="Q391" i="96"/>
  <c r="N391" i="96"/>
  <c r="M391" i="96"/>
  <c r="P391" i="96" s="1"/>
  <c r="C391" i="96"/>
  <c r="B391" i="96"/>
  <c r="T381" i="96"/>
  <c r="S381" i="96"/>
  <c r="R381" i="96"/>
  <c r="Q381" i="96"/>
  <c r="M381" i="96"/>
  <c r="P381" i="96" s="1"/>
  <c r="C381" i="96"/>
  <c r="B381" i="96"/>
  <c r="T378" i="96"/>
  <c r="S378" i="96"/>
  <c r="R378" i="96"/>
  <c r="Q378" i="96"/>
  <c r="M378" i="96"/>
  <c r="P378" i="96" s="1"/>
  <c r="C378" i="96"/>
  <c r="B378" i="96"/>
  <c r="T368" i="96"/>
  <c r="S368" i="96"/>
  <c r="R368" i="96"/>
  <c r="Q368" i="96"/>
  <c r="M368" i="96"/>
  <c r="P368" i="96" s="1"/>
  <c r="C368" i="96"/>
  <c r="B368" i="96"/>
  <c r="T360" i="96"/>
  <c r="S360" i="96"/>
  <c r="R360" i="96"/>
  <c r="Q360" i="96"/>
  <c r="M360" i="96"/>
  <c r="P360" i="96" s="1"/>
  <c r="C360" i="96"/>
  <c r="B360" i="96"/>
  <c r="T357" i="96"/>
  <c r="S357" i="96"/>
  <c r="R357" i="96"/>
  <c r="Q357" i="96"/>
  <c r="M357" i="96"/>
  <c r="P357" i="96" s="1"/>
  <c r="T354" i="96"/>
  <c r="S354" i="96"/>
  <c r="R354" i="96"/>
  <c r="Q354" i="96"/>
  <c r="M354" i="96"/>
  <c r="P354" i="96" s="1"/>
  <c r="C354" i="96"/>
  <c r="B354" i="96"/>
  <c r="T353" i="96"/>
  <c r="S353" i="96"/>
  <c r="R353" i="96"/>
  <c r="Q353" i="96"/>
  <c r="M353" i="96"/>
  <c r="P353" i="96" s="1"/>
  <c r="C353" i="96"/>
  <c r="B353" i="96"/>
  <c r="T352" i="96"/>
  <c r="S352" i="96"/>
  <c r="R352" i="96"/>
  <c r="Q352" i="96"/>
  <c r="M352" i="96"/>
  <c r="P352" i="96" s="1"/>
  <c r="T338" i="96"/>
  <c r="S338" i="96"/>
  <c r="R338" i="96"/>
  <c r="Q338" i="96"/>
  <c r="M338" i="96"/>
  <c r="P338" i="96" s="1"/>
  <c r="C338" i="96"/>
  <c r="B338" i="96"/>
  <c r="T323" i="96"/>
  <c r="S323" i="96"/>
  <c r="R323" i="96"/>
  <c r="Q323" i="96"/>
  <c r="M323" i="96"/>
  <c r="P323" i="96" s="1"/>
  <c r="C323" i="96"/>
  <c r="B323" i="96"/>
  <c r="T319" i="96"/>
  <c r="S319" i="96"/>
  <c r="R319" i="96"/>
  <c r="Q319" i="96"/>
  <c r="M319" i="96"/>
  <c r="P319" i="96" s="1"/>
  <c r="C319" i="96"/>
  <c r="B319" i="96"/>
  <c r="T307" i="96"/>
  <c r="S307" i="96"/>
  <c r="R307" i="96"/>
  <c r="Q307" i="96"/>
  <c r="M307" i="96"/>
  <c r="P307" i="96" s="1"/>
  <c r="C307" i="96"/>
  <c r="B307" i="96"/>
  <c r="T306" i="96"/>
  <c r="S306" i="96"/>
  <c r="R306" i="96"/>
  <c r="Q306" i="96"/>
  <c r="M306" i="96"/>
  <c r="P306" i="96" s="1"/>
  <c r="C306" i="96"/>
  <c r="B306" i="96"/>
  <c r="T298" i="96"/>
  <c r="S298" i="96"/>
  <c r="R298" i="96"/>
  <c r="Q298" i="96"/>
  <c r="M298" i="96"/>
  <c r="P298" i="96" s="1"/>
  <c r="C298" i="96"/>
  <c r="B298" i="96"/>
  <c r="T290" i="96"/>
  <c r="S290" i="96"/>
  <c r="R290" i="96"/>
  <c r="Q290" i="96"/>
  <c r="M290" i="96"/>
  <c r="P290" i="96" s="1"/>
  <c r="C290" i="96"/>
  <c r="B290" i="96"/>
  <c r="T269" i="96"/>
  <c r="S269" i="96"/>
  <c r="R269" i="96"/>
  <c r="Q269" i="96"/>
  <c r="M269" i="96"/>
  <c r="P269" i="96" s="1"/>
  <c r="T241" i="96"/>
  <c r="S241" i="96"/>
  <c r="R241" i="96"/>
  <c r="Q241" i="96"/>
  <c r="M241" i="96"/>
  <c r="P241" i="96" s="1"/>
  <c r="C241" i="96"/>
  <c r="B241" i="96"/>
  <c r="T239" i="96"/>
  <c r="S239" i="96"/>
  <c r="R239" i="96"/>
  <c r="Q239" i="96"/>
  <c r="M239" i="96"/>
  <c r="P239" i="96" s="1"/>
  <c r="C239" i="96"/>
  <c r="B239" i="96"/>
  <c r="T231" i="96"/>
  <c r="S231" i="96"/>
  <c r="R231" i="96"/>
  <c r="Q231" i="96"/>
  <c r="M231" i="96"/>
  <c r="P231" i="96" s="1"/>
  <c r="C231" i="96"/>
  <c r="B231" i="96"/>
  <c r="T229" i="96"/>
  <c r="S229" i="96"/>
  <c r="R229" i="96"/>
  <c r="Q229" i="96"/>
  <c r="M229" i="96"/>
  <c r="P229" i="96" s="1"/>
  <c r="C229" i="96"/>
  <c r="B229" i="96"/>
  <c r="T220" i="96"/>
  <c r="S220" i="96"/>
  <c r="R220" i="96"/>
  <c r="Q220" i="96"/>
  <c r="N220" i="96"/>
  <c r="M220" i="96"/>
  <c r="P220" i="96" s="1"/>
  <c r="C220" i="96"/>
  <c r="B220" i="96"/>
  <c r="T216" i="96"/>
  <c r="S216" i="96"/>
  <c r="R216" i="96"/>
  <c r="Q216" i="96"/>
  <c r="M216" i="96"/>
  <c r="P216" i="96" s="1"/>
  <c r="T208" i="96"/>
  <c r="S208" i="96"/>
  <c r="R208" i="96"/>
  <c r="Q208" i="96"/>
  <c r="M208" i="96"/>
  <c r="P208" i="96" s="1"/>
  <c r="C208" i="96"/>
  <c r="B208" i="96"/>
  <c r="T195" i="96"/>
  <c r="S195" i="96"/>
  <c r="R195" i="96"/>
  <c r="Q195" i="96"/>
  <c r="M195" i="96"/>
  <c r="P195" i="96" s="1"/>
  <c r="C195" i="96"/>
  <c r="B195" i="96"/>
  <c r="T181" i="96"/>
  <c r="S181" i="96"/>
  <c r="R181" i="96"/>
  <c r="Q181" i="96"/>
  <c r="M181" i="96"/>
  <c r="P181" i="96" s="1"/>
  <c r="C181" i="96"/>
  <c r="B181" i="96"/>
  <c r="T178" i="96"/>
  <c r="S178" i="96"/>
  <c r="R178" i="96"/>
  <c r="Q178" i="96"/>
  <c r="M178" i="96"/>
  <c r="P178" i="96" s="1"/>
  <c r="C178" i="96"/>
  <c r="B178" i="96"/>
  <c r="T175" i="96"/>
  <c r="S175" i="96"/>
  <c r="R175" i="96"/>
  <c r="Q175" i="96"/>
  <c r="M175" i="96"/>
  <c r="P175" i="96" s="1"/>
  <c r="C175" i="96"/>
  <c r="B175" i="96"/>
  <c r="T164" i="96"/>
  <c r="S164" i="96"/>
  <c r="R164" i="96"/>
  <c r="Q164" i="96"/>
  <c r="M164" i="96"/>
  <c r="P164" i="96" s="1"/>
  <c r="G164" i="96"/>
  <c r="C164" i="96"/>
  <c r="B164" i="96"/>
  <c r="T143" i="96"/>
  <c r="S143" i="96"/>
  <c r="R143" i="96"/>
  <c r="Q143" i="96"/>
  <c r="M143" i="96"/>
  <c r="P143" i="96" s="1"/>
  <c r="C143" i="96"/>
  <c r="B143" i="96"/>
  <c r="T131" i="96"/>
  <c r="S131" i="96"/>
  <c r="R131" i="96"/>
  <c r="Q131" i="96"/>
  <c r="M131" i="96"/>
  <c r="P131" i="96" s="1"/>
  <c r="C131" i="96"/>
  <c r="B131" i="96"/>
  <c r="T127" i="96"/>
  <c r="S127" i="96"/>
  <c r="R127" i="96"/>
  <c r="Q127" i="96"/>
  <c r="M127" i="96"/>
  <c r="P127" i="96" s="1"/>
  <c r="G127" i="96"/>
  <c r="C127" i="96"/>
  <c r="B127" i="96"/>
  <c r="T122" i="96"/>
  <c r="S122" i="96"/>
  <c r="R122" i="96"/>
  <c r="Q122" i="96"/>
  <c r="M122" i="96"/>
  <c r="P122" i="96" s="1"/>
  <c r="C122" i="96"/>
  <c r="B122" i="96"/>
  <c r="T115" i="96"/>
  <c r="S115" i="96"/>
  <c r="R115" i="96"/>
  <c r="Q115" i="96"/>
  <c r="M115" i="96"/>
  <c r="P115" i="96" s="1"/>
  <c r="C115" i="96"/>
  <c r="B115" i="96"/>
  <c r="T111" i="96"/>
  <c r="S111" i="96"/>
  <c r="R111" i="96"/>
  <c r="Q111" i="96"/>
  <c r="M111" i="96"/>
  <c r="P111" i="96" s="1"/>
  <c r="C111" i="96"/>
  <c r="B111" i="96"/>
  <c r="T75" i="96"/>
  <c r="S75" i="96"/>
  <c r="R75" i="96"/>
  <c r="Q75" i="96"/>
  <c r="M75" i="96"/>
  <c r="P75" i="96" s="1"/>
  <c r="C75" i="96"/>
  <c r="B75" i="96"/>
  <c r="T66" i="96"/>
  <c r="S66" i="96"/>
  <c r="R66" i="96"/>
  <c r="Q66" i="96"/>
  <c r="M66" i="96"/>
  <c r="P66" i="96" s="1"/>
  <c r="C66" i="96"/>
  <c r="B66" i="96"/>
  <c r="T56" i="96"/>
  <c r="S56" i="96"/>
  <c r="R56" i="96"/>
  <c r="Q56" i="96"/>
  <c r="M56" i="96"/>
  <c r="P56" i="96" s="1"/>
  <c r="C56" i="96"/>
  <c r="B56" i="96"/>
  <c r="T43" i="96"/>
  <c r="S43" i="96"/>
  <c r="R43" i="96"/>
  <c r="Q43" i="96"/>
  <c r="M43" i="96"/>
  <c r="P43" i="96" s="1"/>
  <c r="C43" i="96"/>
  <c r="B43" i="96"/>
  <c r="T41" i="96"/>
  <c r="S41" i="96"/>
  <c r="R41" i="96"/>
  <c r="Q41" i="96"/>
  <c r="M41" i="96"/>
  <c r="P41" i="96" s="1"/>
  <c r="C41" i="96"/>
  <c r="B41" i="96"/>
  <c r="T40" i="96"/>
  <c r="S40" i="96"/>
  <c r="R40" i="96"/>
  <c r="Q40" i="96"/>
  <c r="M40" i="96"/>
  <c r="P40" i="96" s="1"/>
  <c r="C40" i="96"/>
  <c r="B40" i="96"/>
  <c r="T34" i="96"/>
  <c r="S34" i="96"/>
  <c r="R34" i="96"/>
  <c r="Q34" i="96"/>
  <c r="M34" i="96"/>
  <c r="P34" i="96" s="1"/>
  <c r="G34" i="96"/>
  <c r="C34" i="96"/>
  <c r="B34" i="96"/>
  <c r="T14" i="96"/>
  <c r="S14" i="96"/>
  <c r="R14" i="96"/>
  <c r="Q14" i="96"/>
  <c r="M14" i="96"/>
  <c r="P14" i="96" s="1"/>
  <c r="C14" i="96"/>
  <c r="B14" i="96"/>
  <c r="T2" i="11386"/>
  <c r="T3" i="11386"/>
  <c r="T4" i="11386"/>
  <c r="T5" i="11386"/>
  <c r="T6" i="11386"/>
  <c r="T7" i="11386"/>
  <c r="T8" i="11386"/>
  <c r="T9" i="11386"/>
  <c r="T10" i="11386"/>
  <c r="T11" i="11386"/>
  <c r="T12" i="11386"/>
  <c r="T13" i="11386"/>
  <c r="T14" i="11386"/>
  <c r="T15" i="11386"/>
  <c r="T16" i="11386"/>
  <c r="T17" i="11386"/>
  <c r="T18" i="11386"/>
  <c r="T19" i="11386"/>
  <c r="T20" i="11386"/>
  <c r="T21" i="11386"/>
  <c r="T22" i="11386"/>
  <c r="T23" i="11386"/>
  <c r="T24" i="11386"/>
  <c r="T25" i="11386"/>
  <c r="T26" i="11386"/>
  <c r="T27" i="11386"/>
  <c r="T28" i="11386"/>
  <c r="T29" i="11386"/>
  <c r="T30" i="11386"/>
  <c r="T31" i="11386"/>
  <c r="T32" i="11386"/>
  <c r="T33" i="11386"/>
  <c r="T34" i="11386"/>
  <c r="T35" i="11386"/>
  <c r="T36" i="11386"/>
  <c r="T37" i="11386"/>
  <c r="T38" i="11386"/>
  <c r="T39" i="11386"/>
  <c r="T40" i="11386"/>
  <c r="T41" i="11386"/>
  <c r="T42" i="11386"/>
  <c r="T43" i="11386"/>
  <c r="T44" i="11386"/>
  <c r="T45" i="11386"/>
  <c r="T46" i="11386"/>
  <c r="T47" i="11386"/>
  <c r="T48" i="11386"/>
  <c r="T49" i="11386"/>
  <c r="T50" i="11386"/>
  <c r="T51" i="11386"/>
  <c r="T52" i="11386"/>
  <c r="T53" i="11386"/>
  <c r="T54" i="11386"/>
  <c r="T55" i="11386"/>
  <c r="T56" i="11386"/>
  <c r="T57" i="11386"/>
  <c r="T58" i="11386"/>
  <c r="T59" i="11386"/>
  <c r="T60" i="11386"/>
  <c r="T61" i="11386"/>
  <c r="T62" i="11386"/>
  <c r="T63" i="11386"/>
  <c r="T64" i="11386"/>
  <c r="T65" i="11386"/>
  <c r="T66" i="11386"/>
  <c r="T67" i="11386"/>
  <c r="T68" i="11386"/>
  <c r="T69" i="11386"/>
  <c r="T70" i="11386"/>
  <c r="T71" i="11386"/>
  <c r="T72" i="11386"/>
  <c r="T73" i="11386"/>
  <c r="T74" i="11386"/>
  <c r="T75" i="11386"/>
  <c r="T76" i="11386"/>
  <c r="T77" i="11386"/>
  <c r="T78" i="11386"/>
  <c r="T79" i="11386"/>
  <c r="T80" i="11386"/>
  <c r="T81" i="11386"/>
  <c r="T82" i="11386"/>
  <c r="T83" i="11386"/>
  <c r="T84" i="11386"/>
  <c r="T85" i="11386"/>
  <c r="T86" i="11386"/>
  <c r="T87" i="11386"/>
  <c r="T88" i="11386"/>
  <c r="T89" i="11386"/>
  <c r="T90" i="11386"/>
  <c r="T91" i="11386"/>
  <c r="T92" i="11386"/>
  <c r="T93" i="11386"/>
  <c r="T94" i="11386"/>
  <c r="T95" i="11386"/>
  <c r="T96" i="11386"/>
  <c r="T97" i="11386"/>
  <c r="T98" i="11386"/>
  <c r="T99" i="11386"/>
  <c r="T100" i="11386"/>
  <c r="T101" i="11386"/>
  <c r="T102" i="11386"/>
  <c r="T103" i="11386"/>
  <c r="T104" i="11386"/>
  <c r="T105" i="11386"/>
  <c r="T106" i="11386"/>
  <c r="T107" i="11386"/>
  <c r="T108" i="11386"/>
  <c r="T109" i="11386"/>
  <c r="T110" i="11386"/>
  <c r="T111" i="11386"/>
  <c r="T112" i="11386"/>
  <c r="T113" i="11386"/>
  <c r="T114" i="11386"/>
  <c r="T115" i="11386"/>
  <c r="T116" i="11386"/>
  <c r="T117" i="11386"/>
  <c r="T118" i="11386"/>
  <c r="T119" i="11386"/>
  <c r="T120" i="11386"/>
  <c r="T121" i="11386"/>
  <c r="T122" i="11386"/>
  <c r="T123" i="11386"/>
  <c r="T124" i="11386"/>
  <c r="T125" i="11386"/>
  <c r="T126" i="11386"/>
  <c r="T127" i="11386"/>
  <c r="T128" i="11386"/>
  <c r="T129" i="11386"/>
  <c r="T130" i="11386"/>
  <c r="T131" i="11386"/>
  <c r="T132" i="11386"/>
  <c r="T133" i="11386"/>
  <c r="T1" i="11386"/>
  <c r="S4" i="11386"/>
  <c r="S5" i="11386"/>
  <c r="S6" i="11386"/>
  <c r="S7" i="11386"/>
  <c r="S8" i="11386"/>
  <c r="S9" i="11386"/>
  <c r="S10" i="11386"/>
  <c r="S11" i="11386"/>
  <c r="S12" i="11386"/>
  <c r="S13" i="11386"/>
  <c r="S14" i="11386"/>
  <c r="S15" i="11386"/>
  <c r="S16" i="11386"/>
  <c r="S17" i="11386"/>
  <c r="S18" i="11386"/>
  <c r="S19" i="11386"/>
  <c r="S20" i="11386"/>
  <c r="S21" i="11386"/>
  <c r="S22" i="11386"/>
  <c r="S23" i="11386"/>
  <c r="S24" i="11386"/>
  <c r="S25" i="11386"/>
  <c r="S26" i="11386"/>
  <c r="S27" i="11386"/>
  <c r="S28" i="11386"/>
  <c r="S29" i="11386"/>
  <c r="S30" i="11386"/>
  <c r="S31" i="11386"/>
  <c r="S32" i="11386"/>
  <c r="S33" i="11386"/>
  <c r="S34" i="11386"/>
  <c r="S35" i="11386"/>
  <c r="S36" i="11386"/>
  <c r="S37" i="11386"/>
  <c r="S38" i="11386"/>
  <c r="S39" i="11386"/>
  <c r="S40" i="11386"/>
  <c r="S41" i="11386"/>
  <c r="S42" i="11386"/>
  <c r="S43" i="11386"/>
  <c r="S44" i="11386"/>
  <c r="S45" i="11386"/>
  <c r="S46" i="11386"/>
  <c r="S47" i="11386"/>
  <c r="S48" i="11386"/>
  <c r="S49" i="11386"/>
  <c r="S50" i="11386"/>
  <c r="S51" i="11386"/>
  <c r="S52" i="11386"/>
  <c r="S53" i="11386"/>
  <c r="S54" i="11386"/>
  <c r="S55" i="11386"/>
  <c r="S56" i="11386"/>
  <c r="S57" i="11386"/>
  <c r="S58" i="11386"/>
  <c r="S59" i="11386"/>
  <c r="S60" i="11386"/>
  <c r="S61" i="11386"/>
  <c r="S62" i="11386"/>
  <c r="S63" i="11386"/>
  <c r="S64" i="11386"/>
  <c r="S65" i="11386"/>
  <c r="S66" i="11386"/>
  <c r="S67" i="11386"/>
  <c r="S68" i="11386"/>
  <c r="S69" i="11386"/>
  <c r="S70" i="11386"/>
  <c r="S71" i="11386"/>
  <c r="S72" i="11386"/>
  <c r="S73" i="11386"/>
  <c r="S74" i="11386"/>
  <c r="S75" i="11386"/>
  <c r="S76" i="11386"/>
  <c r="S77" i="11386"/>
  <c r="S78" i="11386"/>
  <c r="S79" i="11386"/>
  <c r="S80" i="11386"/>
  <c r="S81" i="11386"/>
  <c r="S82" i="11386"/>
  <c r="S83" i="11386"/>
  <c r="S84" i="11386"/>
  <c r="S85" i="11386"/>
  <c r="S86" i="11386"/>
  <c r="S87" i="11386"/>
  <c r="S88" i="11386"/>
  <c r="S89" i="11386"/>
  <c r="S90" i="11386"/>
  <c r="S91" i="11386"/>
  <c r="S92" i="11386"/>
  <c r="S93" i="11386"/>
  <c r="S94" i="11386"/>
  <c r="S95" i="11386"/>
  <c r="S96" i="11386"/>
  <c r="S97" i="11386"/>
  <c r="S98" i="11386"/>
  <c r="S99" i="11386"/>
  <c r="S100" i="11386"/>
  <c r="S101" i="11386"/>
  <c r="S102" i="11386"/>
  <c r="S103" i="11386"/>
  <c r="S104" i="11386"/>
  <c r="S105" i="11386"/>
  <c r="S106" i="11386"/>
  <c r="S107" i="11386"/>
  <c r="S108" i="11386"/>
  <c r="S109" i="11386"/>
  <c r="S110" i="11386"/>
  <c r="S111" i="11386"/>
  <c r="S112" i="11386"/>
  <c r="S113" i="11386"/>
  <c r="S114" i="11386"/>
  <c r="S115" i="11386"/>
  <c r="S116" i="11386"/>
  <c r="S117" i="11386"/>
  <c r="S118" i="11386"/>
  <c r="S119" i="11386"/>
  <c r="S120" i="11386"/>
  <c r="S121" i="11386"/>
  <c r="S122" i="11386"/>
  <c r="S123" i="11386"/>
  <c r="S124" i="11386"/>
  <c r="S125" i="11386"/>
  <c r="S126" i="11386"/>
  <c r="S127" i="11386"/>
  <c r="S128" i="11386"/>
  <c r="S129" i="11386"/>
  <c r="S130" i="11386"/>
  <c r="S131" i="11386"/>
  <c r="S132" i="11386"/>
  <c r="S133" i="11386"/>
  <c r="S1" i="11386"/>
  <c r="S2" i="11386"/>
  <c r="R4" i="11386"/>
  <c r="R5" i="11386"/>
  <c r="R6" i="11386"/>
  <c r="R7" i="11386"/>
  <c r="R8" i="11386"/>
  <c r="R9" i="11386"/>
  <c r="R10" i="11386"/>
  <c r="R11" i="11386"/>
  <c r="R12" i="11386"/>
  <c r="R13" i="11386"/>
  <c r="R14" i="11386"/>
  <c r="R15" i="11386"/>
  <c r="R16" i="11386"/>
  <c r="R17" i="11386"/>
  <c r="R18" i="11386"/>
  <c r="R19" i="11386"/>
  <c r="R20" i="11386"/>
  <c r="R21" i="11386"/>
  <c r="R22" i="11386"/>
  <c r="R23" i="11386"/>
  <c r="R24" i="11386"/>
  <c r="R25" i="11386"/>
  <c r="R26" i="11386"/>
  <c r="R27" i="11386"/>
  <c r="R28" i="11386"/>
  <c r="R29" i="11386"/>
  <c r="R30" i="11386"/>
  <c r="R31" i="11386"/>
  <c r="R32" i="11386"/>
  <c r="R33" i="11386"/>
  <c r="R34" i="11386"/>
  <c r="R35" i="11386"/>
  <c r="R36" i="11386"/>
  <c r="R37" i="11386"/>
  <c r="R38" i="11386"/>
  <c r="R39" i="11386"/>
  <c r="R40" i="11386"/>
  <c r="R41" i="11386"/>
  <c r="R42" i="11386"/>
  <c r="R43" i="11386"/>
  <c r="R44" i="11386"/>
  <c r="R45" i="11386"/>
  <c r="R46" i="11386"/>
  <c r="R47" i="11386"/>
  <c r="R48" i="11386"/>
  <c r="R49" i="11386"/>
  <c r="R50" i="11386"/>
  <c r="R51" i="11386"/>
  <c r="R52" i="11386"/>
  <c r="R53" i="11386"/>
  <c r="R54" i="11386"/>
  <c r="R55" i="11386"/>
  <c r="R56" i="11386"/>
  <c r="R57" i="11386"/>
  <c r="R58" i="11386"/>
  <c r="R59" i="11386"/>
  <c r="R60" i="11386"/>
  <c r="R61" i="11386"/>
  <c r="R62" i="11386"/>
  <c r="R63" i="11386"/>
  <c r="R64" i="11386"/>
  <c r="R65" i="11386"/>
  <c r="R66" i="11386"/>
  <c r="R67" i="11386"/>
  <c r="R68" i="11386"/>
  <c r="R69" i="11386"/>
  <c r="R70" i="11386"/>
  <c r="R71" i="11386"/>
  <c r="R72" i="11386"/>
  <c r="R73" i="11386"/>
  <c r="R74" i="11386"/>
  <c r="R75" i="11386"/>
  <c r="R76" i="11386"/>
  <c r="R77" i="11386"/>
  <c r="R78" i="11386"/>
  <c r="R79" i="11386"/>
  <c r="R80" i="11386"/>
  <c r="R81" i="11386"/>
  <c r="R82" i="11386"/>
  <c r="R83" i="11386"/>
  <c r="R84" i="11386"/>
  <c r="R85" i="11386"/>
  <c r="R86" i="11386"/>
  <c r="R87" i="11386"/>
  <c r="R88" i="11386"/>
  <c r="R89" i="11386"/>
  <c r="R90" i="11386"/>
  <c r="R91" i="11386"/>
  <c r="R92" i="11386"/>
  <c r="R93" i="11386"/>
  <c r="R94" i="11386"/>
  <c r="R95" i="11386"/>
  <c r="R96" i="11386"/>
  <c r="R97" i="11386"/>
  <c r="R98" i="11386"/>
  <c r="R99" i="11386"/>
  <c r="R100" i="11386"/>
  <c r="R101" i="11386"/>
  <c r="R102" i="11386"/>
  <c r="R103" i="11386"/>
  <c r="R104" i="11386"/>
  <c r="R105" i="11386"/>
  <c r="R106" i="11386"/>
  <c r="R107" i="11386"/>
  <c r="R108" i="11386"/>
  <c r="R109" i="11386"/>
  <c r="R110" i="11386"/>
  <c r="R111" i="11386"/>
  <c r="R112" i="11386"/>
  <c r="R113" i="11386"/>
  <c r="R114" i="11386"/>
  <c r="R115" i="11386"/>
  <c r="R116" i="11386"/>
  <c r="R117" i="11386"/>
  <c r="R118" i="11386"/>
  <c r="R119" i="11386"/>
  <c r="R120" i="11386"/>
  <c r="R121" i="11386"/>
  <c r="R122" i="11386"/>
  <c r="R123" i="11386"/>
  <c r="R124" i="11386"/>
  <c r="R125" i="11386"/>
  <c r="R126" i="11386"/>
  <c r="R127" i="11386"/>
  <c r="R128" i="11386"/>
  <c r="R129" i="11386"/>
  <c r="R130" i="11386"/>
  <c r="R131" i="11386"/>
  <c r="R132" i="11386"/>
  <c r="R133" i="11386"/>
  <c r="R1" i="11386"/>
  <c r="R2" i="11386"/>
  <c r="Q4" i="11386"/>
  <c r="Q5" i="11386"/>
  <c r="Q6" i="11386"/>
  <c r="Q7" i="11386"/>
  <c r="Q8" i="11386"/>
  <c r="Q9" i="11386"/>
  <c r="Q10" i="11386"/>
  <c r="Q11" i="11386"/>
  <c r="Q12" i="11386"/>
  <c r="Q13" i="11386"/>
  <c r="Q14" i="11386"/>
  <c r="Q15" i="11386"/>
  <c r="Q16" i="11386"/>
  <c r="Q17" i="11386"/>
  <c r="Q18" i="11386"/>
  <c r="Q19" i="11386"/>
  <c r="Q20" i="11386"/>
  <c r="Q21" i="11386"/>
  <c r="Q22" i="11386"/>
  <c r="Q23" i="11386"/>
  <c r="Q24" i="11386"/>
  <c r="Q25" i="11386"/>
  <c r="Q26" i="11386"/>
  <c r="Q27" i="11386"/>
  <c r="Q28" i="11386"/>
  <c r="Q29" i="11386"/>
  <c r="Q30" i="11386"/>
  <c r="Q31" i="11386"/>
  <c r="Q32" i="11386"/>
  <c r="Q33" i="11386"/>
  <c r="Q34" i="11386"/>
  <c r="Q35" i="11386"/>
  <c r="Q36" i="11386"/>
  <c r="Q37" i="11386"/>
  <c r="Q38" i="11386"/>
  <c r="Q39" i="11386"/>
  <c r="Q40" i="11386"/>
  <c r="Q41" i="11386"/>
  <c r="Q42" i="11386"/>
  <c r="Q43" i="11386"/>
  <c r="Q44" i="11386"/>
  <c r="Q45" i="11386"/>
  <c r="Q46" i="11386"/>
  <c r="Q47" i="11386"/>
  <c r="Q48" i="11386"/>
  <c r="Q49" i="11386"/>
  <c r="Q50" i="11386"/>
  <c r="Q51" i="11386"/>
  <c r="Q52" i="11386"/>
  <c r="Q53" i="11386"/>
  <c r="Q54" i="11386"/>
  <c r="Q55" i="11386"/>
  <c r="Q56" i="11386"/>
  <c r="Q57" i="11386"/>
  <c r="Q58" i="11386"/>
  <c r="Q59" i="11386"/>
  <c r="Q60" i="11386"/>
  <c r="Q61" i="11386"/>
  <c r="Q62" i="11386"/>
  <c r="Q63" i="11386"/>
  <c r="Q64" i="11386"/>
  <c r="Q65" i="11386"/>
  <c r="Q66" i="11386"/>
  <c r="Q67" i="11386"/>
  <c r="Q68" i="11386"/>
  <c r="Q69" i="11386"/>
  <c r="Q70" i="11386"/>
  <c r="Q71" i="11386"/>
  <c r="Q72" i="11386"/>
  <c r="Q73" i="11386"/>
  <c r="Q74" i="11386"/>
  <c r="Q75" i="11386"/>
  <c r="Q76" i="11386"/>
  <c r="Q77" i="11386"/>
  <c r="Q78" i="11386"/>
  <c r="Q79" i="11386"/>
  <c r="Q80" i="11386"/>
  <c r="Q81" i="11386"/>
  <c r="Q82" i="11386"/>
  <c r="Q83" i="11386"/>
  <c r="Q84" i="11386"/>
  <c r="Q85" i="11386"/>
  <c r="Q86" i="11386"/>
  <c r="Q87" i="11386"/>
  <c r="Q88" i="11386"/>
  <c r="Q89" i="11386"/>
  <c r="Q90" i="11386"/>
  <c r="Q91" i="11386"/>
  <c r="Q92" i="11386"/>
  <c r="Q93" i="11386"/>
  <c r="Q94" i="11386"/>
  <c r="Q95" i="11386"/>
  <c r="Q96" i="11386"/>
  <c r="Q97" i="11386"/>
  <c r="Q98" i="11386"/>
  <c r="Q99" i="11386"/>
  <c r="Q100" i="11386"/>
  <c r="Q101" i="11386"/>
  <c r="Q102" i="11386"/>
  <c r="Q103" i="11386"/>
  <c r="Q104" i="11386"/>
  <c r="Q105" i="11386"/>
  <c r="Q106" i="11386"/>
  <c r="Q107" i="11386"/>
  <c r="Q108" i="11386"/>
  <c r="Q109" i="11386"/>
  <c r="Q110" i="11386"/>
  <c r="Q111" i="11386"/>
  <c r="Q112" i="11386"/>
  <c r="Q113" i="11386"/>
  <c r="Q114" i="11386"/>
  <c r="Q115" i="11386"/>
  <c r="Q116" i="11386"/>
  <c r="Q117" i="11386"/>
  <c r="Q118" i="11386"/>
  <c r="Q119" i="11386"/>
  <c r="Q120" i="11386"/>
  <c r="Q121" i="11386"/>
  <c r="Q122" i="11386"/>
  <c r="Q123" i="11386"/>
  <c r="Q124" i="11386"/>
  <c r="Q125" i="11386"/>
  <c r="Q126" i="11386"/>
  <c r="Q127" i="11386"/>
  <c r="Q128" i="11386"/>
  <c r="Q129" i="11386"/>
  <c r="Q130" i="11386"/>
  <c r="Q131" i="11386"/>
  <c r="Q132" i="11386"/>
  <c r="Q133" i="11386"/>
  <c r="Q1" i="11386"/>
  <c r="Q2" i="11386"/>
  <c r="E360" i="96" l="1"/>
  <c r="E942" i="96"/>
  <c r="E916" i="96"/>
  <c r="E319" i="96"/>
  <c r="D353" i="96"/>
  <c r="D220" i="96"/>
  <c r="E1009" i="96"/>
  <c r="E1104" i="96"/>
  <c r="E602" i="96"/>
  <c r="D548" i="96"/>
  <c r="E846" i="96"/>
  <c r="D127" i="96"/>
  <c r="E1119" i="96"/>
  <c r="E437" i="96"/>
  <c r="D645" i="96"/>
  <c r="D1015" i="96"/>
  <c r="D1108" i="96"/>
  <c r="D1119" i="96"/>
  <c r="D640" i="96"/>
  <c r="E115" i="96"/>
  <c r="D684" i="96"/>
  <c r="D111" i="96"/>
  <c r="D535" i="96"/>
  <c r="E546" i="96"/>
  <c r="D75" i="96"/>
  <c r="D1125" i="96"/>
  <c r="E1108" i="96"/>
  <c r="E14" i="96"/>
  <c r="D360" i="96"/>
  <c r="E929" i="96"/>
  <c r="E34" i="96"/>
  <c r="E56" i="96"/>
  <c r="E378" i="96"/>
  <c r="E938" i="96"/>
  <c r="D1129" i="96"/>
  <c r="E41" i="96"/>
  <c r="D323" i="96"/>
  <c r="D447" i="96"/>
  <c r="D619" i="96"/>
  <c r="D937" i="96"/>
  <c r="E1023" i="96"/>
  <c r="E764" i="96"/>
  <c r="E75" i="96"/>
  <c r="D643" i="96"/>
  <c r="E229" i="96"/>
  <c r="E307" i="96"/>
  <c r="D490" i="96"/>
  <c r="D989" i="96"/>
  <c r="D990" i="96"/>
  <c r="E66" i="96"/>
  <c r="E645" i="96"/>
  <c r="E845" i="96"/>
  <c r="D298" i="96"/>
  <c r="D420" i="96"/>
  <c r="E485" i="96"/>
  <c r="E1165" i="96"/>
  <c r="D208" i="96"/>
  <c r="E290" i="96"/>
  <c r="D307" i="96"/>
  <c r="E323" i="96"/>
  <c r="E338" i="96"/>
  <c r="E381" i="96"/>
  <c r="E391" i="96"/>
  <c r="E401" i="96"/>
  <c r="D405" i="96"/>
  <c r="E593" i="96"/>
  <c r="D772" i="96"/>
  <c r="E984" i="96"/>
  <c r="E989" i="96"/>
  <c r="E1127" i="96"/>
  <c r="D164" i="96"/>
  <c r="E178" i="96"/>
  <c r="E1186" i="96"/>
  <c r="E354" i="96"/>
  <c r="E482" i="96"/>
  <c r="E490" i="96"/>
  <c r="E509" i="96"/>
  <c r="E565" i="96"/>
  <c r="E724" i="96"/>
  <c r="E762" i="96"/>
  <c r="E872" i="96"/>
  <c r="E887" i="96"/>
  <c r="E1015" i="96"/>
  <c r="D1023" i="96"/>
  <c r="D1041" i="96"/>
  <c r="E1052" i="96"/>
  <c r="D1058" i="96"/>
  <c r="E1077" i="96"/>
  <c r="D1090" i="96"/>
  <c r="E241" i="96"/>
  <c r="D354" i="96"/>
  <c r="E463" i="96"/>
  <c r="E702" i="96"/>
  <c r="E711" i="96"/>
  <c r="E867" i="96"/>
  <c r="D942" i="96"/>
  <c r="E1058" i="96"/>
  <c r="D1077" i="96"/>
  <c r="D14" i="96"/>
  <c r="E122" i="96"/>
  <c r="E220" i="96"/>
  <c r="E231" i="96"/>
  <c r="E239" i="96"/>
  <c r="D425" i="96"/>
  <c r="E427" i="96"/>
  <c r="E447" i="96"/>
  <c r="E456" i="96"/>
  <c r="D463" i="96"/>
  <c r="E628" i="96"/>
  <c r="E694" i="96"/>
  <c r="D702" i="96"/>
  <c r="D56" i="96"/>
  <c r="D306" i="96"/>
  <c r="E653" i="96"/>
  <c r="E1139" i="96"/>
  <c r="E411" i="96"/>
  <c r="E1231" i="96"/>
  <c r="E127" i="96"/>
  <c r="E143" i="96"/>
  <c r="E164" i="96"/>
  <c r="E175" i="96"/>
  <c r="E181" i="96"/>
  <c r="D195" i="96"/>
  <c r="E208" i="96"/>
  <c r="D229" i="96"/>
  <c r="D239" i="96"/>
  <c r="E405" i="96"/>
  <c r="D411" i="96"/>
  <c r="E420" i="96"/>
  <c r="E425" i="96"/>
  <c r="D456" i="96"/>
  <c r="E703" i="96"/>
  <c r="D711" i="96"/>
  <c r="D762" i="96"/>
  <c r="E772" i="96"/>
  <c r="D916" i="96"/>
  <c r="E1129" i="96"/>
  <c r="D1139" i="96"/>
  <c r="D1165" i="96"/>
  <c r="E1172" i="96"/>
  <c r="D1175" i="96"/>
  <c r="E1178" i="96"/>
  <c r="E1233" i="96"/>
  <c r="E131" i="96"/>
  <c r="D143" i="96"/>
  <c r="E195" i="96"/>
  <c r="D427" i="96"/>
  <c r="D485" i="96"/>
  <c r="E869" i="96"/>
  <c r="D887" i="96"/>
  <c r="E966" i="96"/>
  <c r="E1175" i="96"/>
  <c r="D1178" i="96"/>
  <c r="D1186" i="96"/>
  <c r="E1206" i="96"/>
  <c r="D1214" i="96"/>
  <c r="E1218" i="96"/>
  <c r="D930" i="96"/>
  <c r="E932" i="96"/>
  <c r="E937" i="96"/>
  <c r="E956" i="96"/>
  <c r="D966" i="96"/>
  <c r="E1214" i="96"/>
  <c r="E353" i="96"/>
  <c r="D381" i="96"/>
  <c r="E481" i="96"/>
  <c r="D482" i="96"/>
  <c r="E535" i="96"/>
  <c r="E619" i="96"/>
  <c r="D628" i="96"/>
  <c r="E640" i="96"/>
  <c r="E643" i="96"/>
  <c r="E801" i="96"/>
  <c r="E824" i="96"/>
  <c r="E866" i="96"/>
  <c r="D867" i="96"/>
  <c r="E930" i="96"/>
  <c r="E990" i="96"/>
  <c r="E1041" i="96"/>
  <c r="E40" i="96"/>
  <c r="D41" i="96"/>
  <c r="E43" i="96"/>
  <c r="D115" i="96"/>
  <c r="E298" i="96"/>
  <c r="E306" i="96"/>
  <c r="D338" i="96"/>
  <c r="E368" i="96"/>
  <c r="D378" i="96"/>
  <c r="D391" i="96"/>
  <c r="D546" i="96"/>
  <c r="E548" i="96"/>
  <c r="E557" i="96"/>
  <c r="E684" i="96"/>
  <c r="D845" i="96"/>
  <c r="E1090" i="96"/>
  <c r="D231" i="96"/>
  <c r="E394" i="96"/>
  <c r="D724" i="96"/>
  <c r="E1125" i="96"/>
  <c r="D40" i="96"/>
  <c r="D66" i="96"/>
  <c r="D122" i="96"/>
  <c r="D181" i="96"/>
  <c r="D401" i="96"/>
  <c r="D565" i="96"/>
  <c r="D593" i="96"/>
  <c r="D602" i="96"/>
  <c r="D824" i="96"/>
  <c r="D929" i="96"/>
  <c r="D1009" i="96"/>
  <c r="D1052" i="96"/>
  <c r="D1104" i="96"/>
  <c r="D1127" i="96"/>
  <c r="D1172" i="96"/>
  <c r="D1206" i="96"/>
  <c r="D1233" i="96"/>
  <c r="D694" i="96"/>
  <c r="D869" i="96"/>
  <c r="D938" i="96"/>
  <c r="D984" i="96"/>
  <c r="D872" i="96"/>
  <c r="D932" i="96"/>
  <c r="D1218" i="96"/>
  <c r="D43" i="96"/>
  <c r="D175" i="96"/>
  <c r="D34" i="96"/>
  <c r="E111" i="96"/>
  <c r="D131" i="96"/>
  <c r="D241" i="96"/>
  <c r="D290" i="96"/>
  <c r="D319" i="96"/>
  <c r="D368" i="96"/>
  <c r="D437" i="96"/>
  <c r="D481" i="96"/>
  <c r="D509" i="96"/>
  <c r="D653" i="96"/>
  <c r="D703" i="96"/>
  <c r="D764" i="96"/>
  <c r="D801" i="96"/>
  <c r="D846" i="96"/>
  <c r="D866" i="96"/>
  <c r="D956" i="96"/>
  <c r="D178" i="96"/>
  <c r="D394" i="96"/>
  <c r="D557" i="96"/>
  <c r="D1231" i="96"/>
  <c r="B107" i="11387"/>
  <c r="B47" i="11387"/>
  <c r="B79" i="11387"/>
  <c r="B105" i="11387"/>
  <c r="B43" i="11387"/>
  <c r="B122" i="11387"/>
  <c r="B56" i="11387"/>
  <c r="M65" i="11386" l="1"/>
  <c r="P65" i="11386" s="1"/>
  <c r="M84" i="11386"/>
  <c r="P84" i="11386" s="1"/>
  <c r="M89" i="11386"/>
  <c r="P89" i="11386" s="1"/>
  <c r="B89" i="11386"/>
  <c r="C89" i="11386"/>
  <c r="M90" i="11386"/>
  <c r="P90" i="11386" s="1"/>
  <c r="M96" i="11386"/>
  <c r="P96" i="11386" s="1"/>
  <c r="M130" i="11386"/>
  <c r="P130" i="11386" s="1"/>
  <c r="M119" i="11386"/>
  <c r="P119" i="11386" s="1"/>
  <c r="B119" i="11386"/>
  <c r="C119" i="11386"/>
  <c r="B130" i="11386"/>
  <c r="C130" i="11386"/>
  <c r="E89" i="11386" l="1"/>
  <c r="D89" i="11386"/>
  <c r="D119" i="11386"/>
  <c r="D130" i="11386"/>
  <c r="E130" i="11386"/>
  <c r="E119" i="11386"/>
  <c r="M133" i="11386"/>
  <c r="P133" i="11386" s="1"/>
  <c r="C133" i="11386"/>
  <c r="B133" i="11386"/>
  <c r="M132" i="11386"/>
  <c r="P132" i="11386" s="1"/>
  <c r="C132" i="11386"/>
  <c r="B132" i="11386"/>
  <c r="M131" i="11386"/>
  <c r="P131" i="11386" s="1"/>
  <c r="C131" i="11386"/>
  <c r="B131" i="11386"/>
  <c r="M129" i="11386"/>
  <c r="P129" i="11386" s="1"/>
  <c r="C129" i="11386"/>
  <c r="B129" i="11386"/>
  <c r="M128" i="11386"/>
  <c r="P128" i="11386" s="1"/>
  <c r="C128" i="11386"/>
  <c r="B128" i="11386"/>
  <c r="M127" i="11386"/>
  <c r="P127" i="11386" s="1"/>
  <c r="C127" i="11386"/>
  <c r="B127" i="11386"/>
  <c r="M126" i="11386"/>
  <c r="P126" i="11386" s="1"/>
  <c r="C126" i="11386"/>
  <c r="B126" i="11386"/>
  <c r="M125" i="11386"/>
  <c r="P125" i="11386" s="1"/>
  <c r="C125" i="11386"/>
  <c r="B125" i="11386"/>
  <c r="M124" i="11386"/>
  <c r="P124" i="11386" s="1"/>
  <c r="C124" i="11386"/>
  <c r="B124" i="11386"/>
  <c r="M123" i="11386"/>
  <c r="P123" i="11386" s="1"/>
  <c r="C123" i="11386"/>
  <c r="B123" i="11386"/>
  <c r="M122" i="11386"/>
  <c r="P122" i="11386" s="1"/>
  <c r="C122" i="11386"/>
  <c r="B122" i="11386"/>
  <c r="M121" i="11386"/>
  <c r="P121" i="11386" s="1"/>
  <c r="C121" i="11386"/>
  <c r="B121" i="11386"/>
  <c r="M120" i="11386"/>
  <c r="P120" i="11386" s="1"/>
  <c r="C120" i="11386"/>
  <c r="B120" i="11386"/>
  <c r="M118" i="11386"/>
  <c r="P118" i="11386" s="1"/>
  <c r="C118" i="11386"/>
  <c r="B118" i="11386"/>
  <c r="M117" i="11386"/>
  <c r="P117" i="11386" s="1"/>
  <c r="C117" i="11386"/>
  <c r="B117" i="11386"/>
  <c r="M116" i="11386"/>
  <c r="P116" i="11386" s="1"/>
  <c r="C116" i="11386"/>
  <c r="B116" i="11386"/>
  <c r="M115" i="11386"/>
  <c r="P115" i="11386" s="1"/>
  <c r="C115" i="11386"/>
  <c r="B115" i="11386"/>
  <c r="M114" i="11386"/>
  <c r="P114" i="11386" s="1"/>
  <c r="C114" i="11386"/>
  <c r="B114" i="11386"/>
  <c r="M113" i="11386"/>
  <c r="P113" i="11386" s="1"/>
  <c r="C113" i="11386"/>
  <c r="B113" i="11386"/>
  <c r="M112" i="11386"/>
  <c r="P112" i="11386" s="1"/>
  <c r="C112" i="11386"/>
  <c r="B112" i="11386"/>
  <c r="M111" i="11386"/>
  <c r="P111" i="11386" s="1"/>
  <c r="C111" i="11386"/>
  <c r="B111" i="11386"/>
  <c r="M110" i="11386"/>
  <c r="P110" i="11386" s="1"/>
  <c r="C110" i="11386"/>
  <c r="B110" i="11386"/>
  <c r="M109" i="11386"/>
  <c r="P109" i="11386" s="1"/>
  <c r="C109" i="11386"/>
  <c r="B109" i="11386"/>
  <c r="M108" i="11386"/>
  <c r="P108" i="11386" s="1"/>
  <c r="C108" i="11386"/>
  <c r="B108" i="11386"/>
  <c r="N107" i="11386"/>
  <c r="M107" i="11386"/>
  <c r="P107" i="11386" s="1"/>
  <c r="C107" i="11386"/>
  <c r="B107" i="11386"/>
  <c r="M106" i="11386"/>
  <c r="P106" i="11386" s="1"/>
  <c r="C106" i="11386"/>
  <c r="B106" i="11386"/>
  <c r="M105" i="11386"/>
  <c r="P105" i="11386" s="1"/>
  <c r="C105" i="11386"/>
  <c r="B105" i="11386"/>
  <c r="M104" i="11386"/>
  <c r="P104" i="11386" s="1"/>
  <c r="C104" i="11386"/>
  <c r="B104" i="11386"/>
  <c r="M103" i="11386"/>
  <c r="P103" i="11386" s="1"/>
  <c r="C103" i="11386"/>
  <c r="B103" i="11386"/>
  <c r="M102" i="11386"/>
  <c r="P102" i="11386" s="1"/>
  <c r="C102" i="11386"/>
  <c r="B102" i="11386"/>
  <c r="M101" i="11386"/>
  <c r="P101" i="11386" s="1"/>
  <c r="C101" i="11386"/>
  <c r="B101" i="11386"/>
  <c r="M100" i="11386"/>
  <c r="P100" i="11386" s="1"/>
  <c r="G100" i="11386"/>
  <c r="C100" i="11386"/>
  <c r="B100" i="11386"/>
  <c r="M99" i="11386"/>
  <c r="P99" i="11386" s="1"/>
  <c r="C99" i="11386"/>
  <c r="B99" i="11386"/>
  <c r="M98" i="11386"/>
  <c r="P98" i="11386" s="1"/>
  <c r="C98" i="11386"/>
  <c r="B98" i="11386"/>
  <c r="M97" i="11386"/>
  <c r="P97" i="11386" s="1"/>
  <c r="C97" i="11386"/>
  <c r="B97" i="11386"/>
  <c r="M95" i="11386"/>
  <c r="P95" i="11386" s="1"/>
  <c r="C95" i="11386"/>
  <c r="B95" i="11386"/>
  <c r="M94" i="11386"/>
  <c r="P94" i="11386" s="1"/>
  <c r="C94" i="11386"/>
  <c r="B94" i="11386"/>
  <c r="N93" i="11386"/>
  <c r="M93" i="11386"/>
  <c r="P93" i="11386" s="1"/>
  <c r="C93" i="11386"/>
  <c r="B93" i="11386"/>
  <c r="M92" i="11386"/>
  <c r="P92" i="11386" s="1"/>
  <c r="C92" i="11386"/>
  <c r="B92" i="11386"/>
  <c r="M91" i="11386"/>
  <c r="P91" i="11386" s="1"/>
  <c r="C91" i="11386"/>
  <c r="B91" i="11386"/>
  <c r="M88" i="11386"/>
  <c r="P88" i="11386" s="1"/>
  <c r="C88" i="11386"/>
  <c r="B88" i="11386"/>
  <c r="N87" i="11386"/>
  <c r="M87" i="11386"/>
  <c r="P87" i="11386" s="1"/>
  <c r="C87" i="11386"/>
  <c r="B87" i="11386"/>
  <c r="N86" i="11386"/>
  <c r="M86" i="11386"/>
  <c r="P86" i="11386" s="1"/>
  <c r="C86" i="11386"/>
  <c r="B86" i="11386"/>
  <c r="M85" i="11386"/>
  <c r="P85" i="11386" s="1"/>
  <c r="M83" i="11386"/>
  <c r="P83" i="11386" s="1"/>
  <c r="C83" i="11386"/>
  <c r="B83" i="11386"/>
  <c r="M82" i="11386"/>
  <c r="P82" i="11386" s="1"/>
  <c r="C82" i="11386"/>
  <c r="B82" i="11386"/>
  <c r="M81" i="11386"/>
  <c r="P81" i="11386" s="1"/>
  <c r="C81" i="11386"/>
  <c r="B81" i="11386"/>
  <c r="M80" i="11386"/>
  <c r="P80" i="11386" s="1"/>
  <c r="C80" i="11386"/>
  <c r="B80" i="11386"/>
  <c r="M79" i="11386"/>
  <c r="P79" i="11386" s="1"/>
  <c r="C79" i="11386"/>
  <c r="B79" i="11386"/>
  <c r="M78" i="11386"/>
  <c r="P78" i="11386" s="1"/>
  <c r="C78" i="11386"/>
  <c r="B78" i="11386"/>
  <c r="M77" i="11386"/>
  <c r="P77" i="11386" s="1"/>
  <c r="C77" i="11386"/>
  <c r="B77" i="11386"/>
  <c r="M76" i="11386"/>
  <c r="P76" i="11386" s="1"/>
  <c r="C76" i="11386"/>
  <c r="B76" i="11386"/>
  <c r="M75" i="11386"/>
  <c r="P75" i="11386" s="1"/>
  <c r="C75" i="11386"/>
  <c r="B75" i="11386"/>
  <c r="M74" i="11386"/>
  <c r="P74" i="11386" s="1"/>
  <c r="C74" i="11386"/>
  <c r="B74" i="11386"/>
  <c r="M73" i="11386"/>
  <c r="P73" i="11386" s="1"/>
  <c r="C73" i="11386"/>
  <c r="B73" i="11386"/>
  <c r="M72" i="11386"/>
  <c r="P72" i="11386" s="1"/>
  <c r="C72" i="11386"/>
  <c r="B72" i="11386"/>
  <c r="M71" i="11386"/>
  <c r="P71" i="11386" s="1"/>
  <c r="C71" i="11386"/>
  <c r="B71" i="11386"/>
  <c r="M70" i="11386"/>
  <c r="P70" i="11386" s="1"/>
  <c r="C70" i="11386"/>
  <c r="B70" i="11386"/>
  <c r="M69" i="11386"/>
  <c r="P69" i="11386" s="1"/>
  <c r="C69" i="11386"/>
  <c r="B69" i="11386"/>
  <c r="M68" i="11386"/>
  <c r="P68" i="11386" s="1"/>
  <c r="C68" i="11386"/>
  <c r="B68" i="11386"/>
  <c r="M67" i="11386"/>
  <c r="P67" i="11386" s="1"/>
  <c r="M66" i="11386"/>
  <c r="P66" i="11386" s="1"/>
  <c r="C66" i="11386"/>
  <c r="B66" i="11386"/>
  <c r="M64" i="11386"/>
  <c r="P64" i="11386" s="1"/>
  <c r="C64" i="11386"/>
  <c r="B64" i="11386"/>
  <c r="M63" i="11386"/>
  <c r="P63" i="11386" s="1"/>
  <c r="C63" i="11386"/>
  <c r="B63" i="11386"/>
  <c r="M62" i="11386"/>
  <c r="P62" i="11386" s="1"/>
  <c r="C62" i="11386"/>
  <c r="B62" i="11386"/>
  <c r="M61" i="11386"/>
  <c r="P61" i="11386" s="1"/>
  <c r="C61" i="11386"/>
  <c r="B61" i="11386"/>
  <c r="M60" i="11386"/>
  <c r="P60" i="11386" s="1"/>
  <c r="G60" i="11386"/>
  <c r="C60" i="11386"/>
  <c r="B60" i="11386"/>
  <c r="M59" i="11386"/>
  <c r="P59" i="11386" s="1"/>
  <c r="C59" i="11386"/>
  <c r="B59" i="11386"/>
  <c r="M58" i="11386"/>
  <c r="P58" i="11386" s="1"/>
  <c r="C58" i="11386"/>
  <c r="B58" i="11386"/>
  <c r="M57" i="11386"/>
  <c r="P57" i="11386" s="1"/>
  <c r="C57" i="11386"/>
  <c r="B57" i="11386"/>
  <c r="M56" i="11386"/>
  <c r="P56" i="11386" s="1"/>
  <c r="C56" i="11386"/>
  <c r="B56" i="11386"/>
  <c r="M55" i="11386"/>
  <c r="P55" i="11386" s="1"/>
  <c r="C55" i="11386"/>
  <c r="B55" i="11386"/>
  <c r="M54" i="11386"/>
  <c r="P54" i="11386" s="1"/>
  <c r="C54" i="11386"/>
  <c r="B54" i="11386"/>
  <c r="M53" i="11386"/>
  <c r="P53" i="11386" s="1"/>
  <c r="C53" i="11386"/>
  <c r="B53" i="11386"/>
  <c r="M52" i="11386"/>
  <c r="P52" i="11386" s="1"/>
  <c r="C52" i="11386"/>
  <c r="B52" i="11386"/>
  <c r="M51" i="11386"/>
  <c r="P51" i="11386" s="1"/>
  <c r="C51" i="11386"/>
  <c r="B51" i="11386"/>
  <c r="M50" i="11386"/>
  <c r="P50" i="11386" s="1"/>
  <c r="C50" i="11386"/>
  <c r="B50" i="11386"/>
  <c r="M49" i="11386"/>
  <c r="P49" i="11386" s="1"/>
  <c r="C49" i="11386"/>
  <c r="B49" i="11386"/>
  <c r="M48" i="11386"/>
  <c r="P48" i="11386" s="1"/>
  <c r="C48" i="11386"/>
  <c r="B48" i="11386"/>
  <c r="N47" i="11386"/>
  <c r="M47" i="11386"/>
  <c r="P47" i="11386" s="1"/>
  <c r="C47" i="11386"/>
  <c r="B47" i="11386"/>
  <c r="M46" i="11386"/>
  <c r="P46" i="11386" s="1"/>
  <c r="C46" i="11386"/>
  <c r="B46" i="11386"/>
  <c r="M45" i="11386"/>
  <c r="P45" i="11386" s="1"/>
  <c r="C45" i="11386"/>
  <c r="B45" i="11386"/>
  <c r="M44" i="11386"/>
  <c r="P44" i="11386" s="1"/>
  <c r="C44" i="11386"/>
  <c r="B44" i="11386"/>
  <c r="N43" i="11386"/>
  <c r="M43" i="11386"/>
  <c r="P43" i="11386" s="1"/>
  <c r="C43" i="11386"/>
  <c r="B43" i="11386"/>
  <c r="M42" i="11386"/>
  <c r="P42" i="11386" s="1"/>
  <c r="C42" i="11386"/>
  <c r="B42" i="11386"/>
  <c r="M41" i="11386"/>
  <c r="P41" i="11386" s="1"/>
  <c r="C41" i="11386"/>
  <c r="B41" i="11386"/>
  <c r="M40" i="11386"/>
  <c r="P40" i="11386" s="1"/>
  <c r="C40" i="11386"/>
  <c r="B40" i="11386"/>
  <c r="M39" i="11386"/>
  <c r="P39" i="11386" s="1"/>
  <c r="C39" i="11386"/>
  <c r="B39" i="11386"/>
  <c r="M38" i="11386"/>
  <c r="P38" i="11386" s="1"/>
  <c r="M37" i="11386"/>
  <c r="P37" i="11386" s="1"/>
  <c r="C37" i="11386"/>
  <c r="B37" i="11386"/>
  <c r="M36" i="11386"/>
  <c r="P36" i="11386" s="1"/>
  <c r="C36" i="11386"/>
  <c r="B36" i="11386"/>
  <c r="M35" i="11386"/>
  <c r="P35" i="11386" s="1"/>
  <c r="M34" i="11386"/>
  <c r="P34" i="11386" s="1"/>
  <c r="C34" i="11386"/>
  <c r="B34" i="11386"/>
  <c r="M33" i="11386"/>
  <c r="P33" i="11386" s="1"/>
  <c r="C33" i="11386"/>
  <c r="B33" i="11386"/>
  <c r="M32" i="11386"/>
  <c r="P32" i="11386" s="1"/>
  <c r="C32" i="11386"/>
  <c r="B32" i="11386"/>
  <c r="M31" i="11386"/>
  <c r="P31" i="11386" s="1"/>
  <c r="C31" i="11386"/>
  <c r="B31" i="11386"/>
  <c r="M30" i="11386"/>
  <c r="P30" i="11386" s="1"/>
  <c r="C30" i="11386"/>
  <c r="B30" i="11386"/>
  <c r="M29" i="11386"/>
  <c r="P29" i="11386" s="1"/>
  <c r="C29" i="11386"/>
  <c r="B29" i="11386"/>
  <c r="M28" i="11386"/>
  <c r="P28" i="11386" s="1"/>
  <c r="C28" i="11386"/>
  <c r="B28" i="11386"/>
  <c r="M27" i="11386"/>
  <c r="P27" i="11386" s="1"/>
  <c r="M26" i="11386"/>
  <c r="P26" i="11386" s="1"/>
  <c r="C26" i="11386"/>
  <c r="B26" i="11386"/>
  <c r="M25" i="11386"/>
  <c r="P25" i="11386" s="1"/>
  <c r="C25" i="11386"/>
  <c r="B25" i="11386"/>
  <c r="M24" i="11386"/>
  <c r="P24" i="11386" s="1"/>
  <c r="C24" i="11386"/>
  <c r="B24" i="11386"/>
  <c r="M23" i="11386"/>
  <c r="P23" i="11386" s="1"/>
  <c r="C23" i="11386"/>
  <c r="B23" i="11386"/>
  <c r="N22" i="11386"/>
  <c r="M22" i="11386"/>
  <c r="P22" i="11386" s="1"/>
  <c r="C22" i="11386"/>
  <c r="B22" i="11386"/>
  <c r="M21" i="11386"/>
  <c r="P21" i="11386" s="1"/>
  <c r="M20" i="11386"/>
  <c r="P20" i="11386" s="1"/>
  <c r="C20" i="11386"/>
  <c r="B20" i="11386"/>
  <c r="M19" i="11386"/>
  <c r="P19" i="11386" s="1"/>
  <c r="C19" i="11386"/>
  <c r="B19" i="11386"/>
  <c r="M18" i="11386"/>
  <c r="P18" i="11386" s="1"/>
  <c r="C18" i="11386"/>
  <c r="B18" i="11386"/>
  <c r="M17" i="11386"/>
  <c r="P17" i="11386" s="1"/>
  <c r="C17" i="11386"/>
  <c r="B17" i="11386"/>
  <c r="M16" i="11386"/>
  <c r="P16" i="11386" s="1"/>
  <c r="C16" i="11386"/>
  <c r="B16" i="11386"/>
  <c r="M15" i="11386"/>
  <c r="P15" i="11386" s="1"/>
  <c r="G15" i="11386"/>
  <c r="C15" i="11386"/>
  <c r="B15" i="11386"/>
  <c r="M14" i="11386"/>
  <c r="P14" i="11386" s="1"/>
  <c r="C14" i="11386"/>
  <c r="B14" i="11386"/>
  <c r="M13" i="11386"/>
  <c r="P13" i="11386" s="1"/>
  <c r="C13" i="11386"/>
  <c r="B13" i="11386"/>
  <c r="M12" i="11386"/>
  <c r="P12" i="11386" s="1"/>
  <c r="G12" i="11386"/>
  <c r="C12" i="11386"/>
  <c r="B12" i="11386"/>
  <c r="M11" i="11386"/>
  <c r="P11" i="11386" s="1"/>
  <c r="C11" i="11386"/>
  <c r="B11" i="11386"/>
  <c r="M10" i="11386"/>
  <c r="P10" i="11386" s="1"/>
  <c r="C10" i="11386"/>
  <c r="B10" i="11386"/>
  <c r="M9" i="11386"/>
  <c r="P9" i="11386" s="1"/>
  <c r="C9" i="11386"/>
  <c r="B9" i="11386"/>
  <c r="M8" i="11386"/>
  <c r="P8" i="11386" s="1"/>
  <c r="C8" i="11386"/>
  <c r="B8" i="11386"/>
  <c r="M7" i="11386"/>
  <c r="P7" i="11386" s="1"/>
  <c r="C7" i="11386"/>
  <c r="B7" i="11386"/>
  <c r="M6" i="11386"/>
  <c r="P6" i="11386" s="1"/>
  <c r="C6" i="11386"/>
  <c r="B6" i="11386"/>
  <c r="M5" i="11386"/>
  <c r="P5" i="11386" s="1"/>
  <c r="C5" i="11386"/>
  <c r="B5" i="11386"/>
  <c r="M4" i="11386"/>
  <c r="P4" i="11386" s="1"/>
  <c r="C4" i="11386"/>
  <c r="B4" i="11386"/>
  <c r="S3" i="11386"/>
  <c r="R3" i="11386"/>
  <c r="Q3" i="11386"/>
  <c r="M3" i="11386"/>
  <c r="P3" i="11386" s="1"/>
  <c r="C3" i="11386"/>
  <c r="B3" i="11386"/>
  <c r="M2" i="11386"/>
  <c r="P2" i="11386" s="1"/>
  <c r="G2" i="11386"/>
  <c r="C2" i="11386"/>
  <c r="B2" i="11386"/>
  <c r="M1" i="11386"/>
  <c r="P1" i="11386" s="1"/>
  <c r="C1" i="11386"/>
  <c r="B1" i="11386"/>
  <c r="D111" i="11386" l="1"/>
  <c r="D82" i="11386"/>
  <c r="E20" i="11386"/>
  <c r="D78" i="11386"/>
  <c r="D106" i="11386"/>
  <c r="E19" i="11386"/>
  <c r="E60" i="11386"/>
  <c r="D61" i="11386"/>
  <c r="D71" i="11386"/>
  <c r="E114" i="11386"/>
  <c r="E3" i="11386"/>
  <c r="D6" i="11386"/>
  <c r="D7" i="11386"/>
  <c r="D14" i="11386"/>
  <c r="E54" i="11386"/>
  <c r="D104" i="11386"/>
  <c r="D120" i="11386"/>
  <c r="D3" i="11386"/>
  <c r="E10" i="11386"/>
  <c r="D31" i="11386"/>
  <c r="E72" i="11386"/>
  <c r="E117" i="11386"/>
  <c r="D114" i="11386"/>
  <c r="D24" i="11386"/>
  <c r="D40" i="11386"/>
  <c r="D59" i="11386"/>
  <c r="D70" i="11386"/>
  <c r="D75" i="11386"/>
  <c r="E78" i="11386"/>
  <c r="D94" i="11386"/>
  <c r="E95" i="11386"/>
  <c r="E104" i="11386"/>
  <c r="D112" i="11386"/>
  <c r="E123" i="11386"/>
  <c r="D18" i="11386"/>
  <c r="E81" i="11386"/>
  <c r="D34" i="11386"/>
  <c r="D37" i="11386"/>
  <c r="D46" i="11386"/>
  <c r="E77" i="11386"/>
  <c r="D86" i="11386"/>
  <c r="D93" i="11386"/>
  <c r="D124" i="11386"/>
  <c r="D11" i="11386"/>
  <c r="D50" i="11386"/>
  <c r="E52" i="11386"/>
  <c r="D53" i="11386"/>
  <c r="D62" i="11386"/>
  <c r="D126" i="11386"/>
  <c r="E5" i="11386"/>
  <c r="E2" i="11386"/>
  <c r="D36" i="11386"/>
  <c r="E61" i="11386"/>
  <c r="E91" i="11386"/>
  <c r="D129" i="11386"/>
  <c r="E7" i="11386"/>
  <c r="E102" i="11386"/>
  <c r="D102" i="11386"/>
  <c r="E1" i="11386"/>
  <c r="D15" i="11386"/>
  <c r="E16" i="11386"/>
  <c r="D25" i="11386"/>
  <c r="D26" i="11386"/>
  <c r="D29" i="11386"/>
  <c r="D32" i="11386"/>
  <c r="D33" i="11386"/>
  <c r="E40" i="11386"/>
  <c r="E44" i="11386"/>
  <c r="D48" i="11386"/>
  <c r="D49" i="11386"/>
  <c r="E50" i="11386"/>
  <c r="D57" i="11386"/>
  <c r="E66" i="11386"/>
  <c r="E80" i="11386"/>
  <c r="E87" i="11386"/>
  <c r="E120" i="11386"/>
  <c r="D122" i="11386"/>
  <c r="E131" i="11386"/>
  <c r="D133" i="11386"/>
  <c r="E4" i="11386"/>
  <c r="E9" i="11386"/>
  <c r="D13" i="11386"/>
  <c r="D22" i="11386"/>
  <c r="E36" i="11386"/>
  <c r="D42" i="11386"/>
  <c r="E43" i="11386"/>
  <c r="D47" i="11386"/>
  <c r="D51" i="11386"/>
  <c r="D55" i="11386"/>
  <c r="E56" i="11386"/>
  <c r="E69" i="11386"/>
  <c r="E71" i="11386"/>
  <c r="E73" i="11386"/>
  <c r="E74" i="11386"/>
  <c r="D81" i="11386"/>
  <c r="E94" i="11386"/>
  <c r="E109" i="11386"/>
  <c r="E124" i="11386"/>
  <c r="E105" i="11386"/>
  <c r="D105" i="11386"/>
  <c r="D4" i="11386"/>
  <c r="D5" i="11386"/>
  <c r="E6" i="11386"/>
  <c r="D10" i="11386"/>
  <c r="E13" i="11386"/>
  <c r="E14" i="11386"/>
  <c r="D16" i="11386"/>
  <c r="D17" i="11386"/>
  <c r="E18" i="11386"/>
  <c r="D23" i="11386"/>
  <c r="E26" i="11386"/>
  <c r="D30" i="11386"/>
  <c r="E42" i="11386"/>
  <c r="E45" i="11386"/>
  <c r="E48" i="11386"/>
  <c r="E51" i="11386"/>
  <c r="D68" i="11386"/>
  <c r="D72" i="11386"/>
  <c r="E75" i="11386"/>
  <c r="D77" i="11386"/>
  <c r="D80" i="11386"/>
  <c r="E82" i="11386"/>
  <c r="D98" i="11386"/>
  <c r="E98" i="11386"/>
  <c r="E106" i="11386"/>
  <c r="D109" i="11386"/>
  <c r="E111" i="11386"/>
  <c r="D117" i="11386"/>
  <c r="E122" i="11386"/>
  <c r="E128" i="11386"/>
  <c r="D128" i="11386"/>
  <c r="E133" i="11386"/>
  <c r="D2" i="11386"/>
  <c r="D66" i="11386"/>
  <c r="D123" i="11386"/>
  <c r="E8" i="11386"/>
  <c r="D12" i="11386"/>
  <c r="E15" i="11386"/>
  <c r="D19" i="11386"/>
  <c r="D20" i="11386"/>
  <c r="D28" i="11386"/>
  <c r="E29" i="11386"/>
  <c r="E33" i="11386"/>
  <c r="E34" i="11386"/>
  <c r="E37" i="11386"/>
  <c r="E39" i="11386"/>
  <c r="D41" i="11386"/>
  <c r="D44" i="11386"/>
  <c r="E46" i="11386"/>
  <c r="D54" i="11386"/>
  <c r="E55" i="11386"/>
  <c r="E63" i="11386"/>
  <c r="D69" i="11386"/>
  <c r="E70" i="11386"/>
  <c r="D73" i="11386"/>
  <c r="D87" i="11386"/>
  <c r="D91" i="11386"/>
  <c r="D92" i="11386"/>
  <c r="E93" i="11386"/>
  <c r="D95" i="11386"/>
  <c r="E112" i="11386"/>
  <c r="E126" i="11386"/>
  <c r="E129" i="11386"/>
  <c r="D131" i="11386"/>
  <c r="D52" i="11386"/>
  <c r="D56" i="11386"/>
  <c r="D58" i="11386"/>
  <c r="D60" i="11386"/>
  <c r="E64" i="11386"/>
  <c r="D74" i="11386"/>
  <c r="D108" i="11386"/>
  <c r="E108" i="11386"/>
  <c r="E116" i="11386"/>
  <c r="D116" i="11386"/>
  <c r="D1" i="11386"/>
  <c r="E17" i="11386"/>
  <c r="E23" i="11386"/>
  <c r="E28" i="11386"/>
  <c r="E30" i="11386"/>
  <c r="E31" i="11386"/>
  <c r="E32" i="11386"/>
  <c r="E41" i="11386"/>
  <c r="D45" i="11386"/>
  <c r="E47" i="11386"/>
  <c r="E49" i="11386"/>
  <c r="E53" i="11386"/>
  <c r="E57" i="11386"/>
  <c r="E58" i="11386"/>
  <c r="E59" i="11386"/>
  <c r="E62" i="11386"/>
  <c r="E83" i="11386"/>
  <c r="D83" i="11386"/>
  <c r="E100" i="11386"/>
  <c r="D100" i="11386"/>
  <c r="E101" i="11386"/>
  <c r="D101" i="11386"/>
  <c r="E103" i="11386"/>
  <c r="D103" i="11386"/>
  <c r="E132" i="11386"/>
  <c r="D132" i="11386"/>
  <c r="D39" i="11386"/>
  <c r="D43" i="11386"/>
  <c r="E99" i="11386"/>
  <c r="D99" i="11386"/>
  <c r="D8" i="11386"/>
  <c r="D9" i="11386"/>
  <c r="E11" i="11386"/>
  <c r="E12" i="11386"/>
  <c r="E22" i="11386"/>
  <c r="E24" i="11386"/>
  <c r="E25" i="11386"/>
  <c r="E92" i="11386"/>
  <c r="D127" i="11386"/>
  <c r="E127" i="11386"/>
  <c r="D64" i="11386"/>
  <c r="E68" i="11386"/>
  <c r="E79" i="11386"/>
  <c r="D79" i="11386"/>
  <c r="D118" i="11386"/>
  <c r="E118" i="11386"/>
  <c r="D63" i="11386"/>
  <c r="E76" i="11386"/>
  <c r="D76" i="11386"/>
  <c r="D88" i="11386"/>
  <c r="E88" i="11386"/>
  <c r="E97" i="11386"/>
  <c r="D97" i="11386"/>
  <c r="E107" i="11386"/>
  <c r="D107" i="11386"/>
  <c r="E110" i="11386"/>
  <c r="D110" i="11386"/>
  <c r="E86" i="11386"/>
  <c r="E113" i="11386"/>
  <c r="D113" i="11386"/>
  <c r="E121" i="11386"/>
  <c r="D121" i="11386"/>
  <c r="E125" i="11386"/>
  <c r="D125" i="11386"/>
  <c r="E115" i="11386"/>
  <c r="D115" i="11386"/>
  <c r="B796" i="11361" l="1"/>
  <c r="B795" i="11361"/>
  <c r="B207" i="11361"/>
  <c r="B794" i="11361"/>
  <c r="B793" i="11361"/>
  <c r="B211" i="11361"/>
  <c r="B676" i="11361"/>
  <c r="B703" i="11361"/>
  <c r="B792" i="11361" l="1"/>
  <c r="B791" i="11361"/>
  <c r="B202" i="11361"/>
  <c r="B790" i="11361" l="1"/>
  <c r="B789" i="11361"/>
  <c r="B788" i="11361"/>
  <c r="B787" i="11361"/>
  <c r="B786" i="11361"/>
  <c r="B785" i="11361"/>
  <c r="B784" i="11361"/>
  <c r="B783" i="11361"/>
  <c r="B782" i="11361"/>
  <c r="B781" i="11361"/>
  <c r="B780" i="11361"/>
  <c r="B778" i="11361"/>
  <c r="B777" i="11361"/>
  <c r="B776" i="11361"/>
  <c r="B775" i="11361"/>
  <c r="B774" i="11361"/>
  <c r="B772" i="11361"/>
  <c r="B771" i="11361"/>
  <c r="B770" i="11361"/>
  <c r="B769" i="11361"/>
  <c r="B768" i="11361"/>
  <c r="B767" i="11361"/>
  <c r="B766" i="11361"/>
  <c r="B765" i="11361"/>
  <c r="B764" i="11361"/>
  <c r="B763" i="11361"/>
  <c r="B762" i="11361"/>
  <c r="B761" i="11361"/>
  <c r="B759" i="11361"/>
  <c r="B758" i="11361"/>
  <c r="B757" i="11361"/>
  <c r="B756" i="11361"/>
  <c r="B755" i="11361"/>
  <c r="B754" i="11361"/>
  <c r="B753" i="11361"/>
  <c r="B752" i="11361"/>
  <c r="B751" i="11361"/>
  <c r="B750" i="11361"/>
  <c r="B749" i="11361"/>
  <c r="B748" i="11361"/>
  <c r="B747" i="11361"/>
  <c r="B746" i="11361"/>
  <c r="B745" i="11361"/>
  <c r="B744" i="11361"/>
  <c r="B743" i="11361"/>
  <c r="A20" i="11361"/>
  <c r="B742" i="11361"/>
  <c r="B741" i="11361"/>
  <c r="B740" i="11361"/>
  <c r="B739" i="11361"/>
  <c r="B738" i="11361"/>
  <c r="B737" i="11361"/>
  <c r="B736" i="11361"/>
  <c r="B735" i="11361"/>
  <c r="B734" i="11361"/>
  <c r="B733" i="11361"/>
  <c r="B732" i="11361"/>
  <c r="B731" i="11361"/>
  <c r="A17" i="11361"/>
  <c r="B730" i="11361"/>
  <c r="B729" i="11361"/>
  <c r="B727" i="11361"/>
  <c r="A16" i="11361"/>
  <c r="B726" i="11361"/>
  <c r="B725" i="11361"/>
  <c r="B724" i="11361"/>
  <c r="B723" i="11361"/>
  <c r="B722" i="11361"/>
  <c r="A15" i="11361"/>
  <c r="B721" i="11361"/>
  <c r="B720" i="11361"/>
  <c r="B719" i="11361"/>
  <c r="B718" i="11361"/>
  <c r="B717" i="11361"/>
  <c r="B715" i="11361"/>
  <c r="B714" i="11361"/>
  <c r="B713" i="11361"/>
  <c r="B712" i="11361"/>
  <c r="B710" i="11361"/>
  <c r="B709" i="11361"/>
  <c r="B708" i="11361"/>
  <c r="B707" i="11361"/>
  <c r="B706" i="11361"/>
  <c r="B705" i="11361"/>
  <c r="B704" i="11361"/>
  <c r="B702" i="11361"/>
  <c r="B701" i="11361"/>
  <c r="B700" i="11361"/>
  <c r="B699" i="11361"/>
  <c r="B698" i="11361"/>
  <c r="B697" i="11361"/>
  <c r="B696" i="11361"/>
  <c r="B695" i="11361"/>
  <c r="B694" i="11361"/>
  <c r="B693" i="11361"/>
  <c r="B692" i="11361"/>
  <c r="B691" i="11361"/>
  <c r="B690" i="11361"/>
  <c r="B689" i="11361"/>
  <c r="B688" i="11361"/>
  <c r="B687" i="11361"/>
  <c r="B686" i="11361"/>
  <c r="B685" i="11361"/>
  <c r="B684" i="11361"/>
  <c r="B683" i="11361"/>
  <c r="B682" i="11361"/>
  <c r="B677" i="11361"/>
  <c r="B675" i="11361"/>
  <c r="B674" i="11361"/>
  <c r="B673" i="11361"/>
  <c r="B671" i="11361"/>
  <c r="B670" i="11361"/>
  <c r="B669" i="11361"/>
  <c r="B668" i="11361"/>
  <c r="B667" i="11361"/>
  <c r="B666" i="11361"/>
  <c r="B665" i="11361"/>
  <c r="B664" i="11361"/>
  <c r="B107" i="11361" l="1"/>
  <c r="B640" i="11361"/>
  <c r="B641" i="11361"/>
  <c r="B642" i="11361"/>
  <c r="B643" i="11361"/>
  <c r="B644" i="11361"/>
  <c r="B645" i="11361"/>
  <c r="B646" i="11361"/>
  <c r="B647" i="11361"/>
  <c r="B648" i="11361"/>
  <c r="B649" i="11361"/>
  <c r="B650" i="11361"/>
  <c r="B651" i="11361"/>
  <c r="B652" i="11361"/>
  <c r="B653" i="11361"/>
  <c r="B654" i="11361"/>
  <c r="B655" i="11361"/>
  <c r="B656" i="11361"/>
  <c r="B657" i="11361"/>
  <c r="B658" i="11361"/>
  <c r="B659" i="11361"/>
  <c r="B660" i="11361"/>
  <c r="B661" i="11361"/>
  <c r="B662" i="11361"/>
  <c r="B663" i="11361"/>
  <c r="B616" i="11361"/>
  <c r="B617" i="11361"/>
  <c r="B618" i="11361"/>
  <c r="B619" i="11361"/>
  <c r="B620" i="11361"/>
  <c r="B621" i="11361"/>
  <c r="B622" i="11361"/>
  <c r="B623" i="11361"/>
  <c r="B625" i="11361"/>
  <c r="B626" i="11361"/>
  <c r="B627" i="11361"/>
  <c r="B629" i="11361"/>
  <c r="B630" i="11361"/>
  <c r="B632" i="11361"/>
  <c r="B633" i="11361"/>
  <c r="B634" i="11361"/>
  <c r="B635" i="11361"/>
  <c r="B636" i="11361"/>
  <c r="B637" i="11361"/>
  <c r="B638" i="11361"/>
  <c r="B46" i="11361"/>
  <c r="B596" i="11361"/>
  <c r="B597" i="11361"/>
  <c r="B598" i="11361"/>
  <c r="B599" i="11361"/>
  <c r="B600" i="11361"/>
  <c r="B601" i="11361"/>
  <c r="B603" i="11361"/>
  <c r="B604" i="11361"/>
  <c r="B605" i="11361"/>
  <c r="B606" i="11361"/>
  <c r="B607" i="11361"/>
  <c r="B608" i="11361"/>
  <c r="B609" i="11361"/>
  <c r="B610" i="11361"/>
  <c r="B611" i="11361"/>
  <c r="B612" i="11361"/>
  <c r="B613" i="11361"/>
  <c r="B614" i="11361"/>
  <c r="B615" i="11361"/>
  <c r="B100" i="11361"/>
  <c r="B578" i="11361"/>
  <c r="B579" i="11361"/>
  <c r="B580" i="11361"/>
  <c r="B581" i="11361"/>
  <c r="B582" i="11361"/>
  <c r="B583" i="11361"/>
  <c r="B584" i="11361"/>
  <c r="B587" i="11361"/>
  <c r="B589" i="11361"/>
  <c r="B591" i="11361"/>
  <c r="B592" i="11361"/>
  <c r="B593" i="11361"/>
  <c r="B594" i="11361"/>
  <c r="B595" i="11361"/>
  <c r="B97" i="11361"/>
  <c r="B557" i="11361"/>
  <c r="B558" i="11361"/>
  <c r="B559" i="11361"/>
  <c r="B561" i="11361"/>
  <c r="B562" i="11361"/>
  <c r="B563" i="11361"/>
  <c r="B564" i="11361"/>
  <c r="B565" i="11361"/>
  <c r="B566" i="11361"/>
  <c r="B567" i="11361"/>
  <c r="B568" i="11361"/>
  <c r="B569" i="11361"/>
  <c r="B570" i="11361"/>
  <c r="B571" i="11361"/>
  <c r="B572" i="11361"/>
  <c r="B573" i="11361"/>
  <c r="B574" i="11361"/>
  <c r="B575" i="11361"/>
  <c r="B576" i="11361"/>
  <c r="B36" i="11361"/>
  <c r="B537" i="11361"/>
  <c r="B540" i="11361"/>
  <c r="B541" i="11361"/>
  <c r="B542" i="11361"/>
  <c r="B543" i="11361"/>
  <c r="B544" i="11361"/>
  <c r="B545" i="11361"/>
  <c r="B546" i="11361"/>
  <c r="B547" i="11361"/>
  <c r="B548" i="11361"/>
  <c r="B549" i="11361"/>
  <c r="B550" i="11361"/>
  <c r="B551" i="11361"/>
  <c r="B552" i="11361"/>
  <c r="B553" i="11361"/>
  <c r="B554" i="11361"/>
  <c r="B555" i="11361"/>
  <c r="B556" i="11361"/>
  <c r="B514" i="11361"/>
  <c r="B515" i="11361"/>
  <c r="B516" i="11361"/>
  <c r="B517" i="11361"/>
  <c r="B518" i="11361"/>
  <c r="B519" i="11361"/>
  <c r="B520" i="11361"/>
  <c r="B521" i="11361"/>
  <c r="B522" i="11361"/>
  <c r="B523" i="11361"/>
  <c r="B524" i="11361"/>
  <c r="B525" i="11361"/>
  <c r="B526" i="11361"/>
  <c r="B527" i="11361"/>
  <c r="B528" i="11361"/>
  <c r="B529" i="11361"/>
  <c r="B530" i="11361"/>
  <c r="B531" i="11361"/>
  <c r="B532" i="11361"/>
  <c r="B533" i="11361"/>
  <c r="B535" i="11361"/>
  <c r="B536" i="11361"/>
  <c r="B90" i="11361"/>
  <c r="B486" i="11361"/>
  <c r="B487" i="11361"/>
  <c r="B488" i="11361"/>
  <c r="B489" i="11361"/>
  <c r="B490" i="11361"/>
  <c r="B491" i="11361"/>
  <c r="B492" i="11361"/>
  <c r="B494" i="11361"/>
  <c r="B495" i="11361"/>
  <c r="B496" i="11361"/>
  <c r="B497" i="11361"/>
  <c r="B498" i="11361"/>
  <c r="B499" i="11361"/>
  <c r="B500" i="11361"/>
  <c r="B501" i="11361"/>
  <c r="B502" i="11361"/>
  <c r="B503" i="11361"/>
  <c r="B504" i="11361"/>
  <c r="B505" i="11361"/>
  <c r="B506" i="11361"/>
  <c r="B507" i="11361"/>
  <c r="B508" i="11361"/>
  <c r="B509" i="11361"/>
  <c r="B510" i="11361"/>
  <c r="B511" i="11361"/>
  <c r="B512" i="11361"/>
  <c r="B513" i="11361"/>
  <c r="B87" i="11361"/>
  <c r="B34" i="11361"/>
  <c r="B48" i="11361"/>
  <c r="B49" i="11361"/>
  <c r="B50" i="11361"/>
  <c r="B51" i="11361"/>
  <c r="B464" i="11361"/>
  <c r="B465" i="11361"/>
  <c r="B466" i="11361"/>
  <c r="B467" i="11361"/>
  <c r="B468" i="11361"/>
  <c r="B469" i="11361"/>
  <c r="B470" i="11361"/>
  <c r="B471" i="11361"/>
  <c r="B473" i="11361"/>
  <c r="B474" i="11361"/>
  <c r="B475" i="11361"/>
  <c r="B476" i="11361"/>
  <c r="B477" i="11361"/>
  <c r="B478" i="11361"/>
  <c r="B479" i="11361"/>
  <c r="B480" i="11361"/>
  <c r="B481" i="11361"/>
  <c r="B482" i="11361"/>
  <c r="B483" i="11361"/>
  <c r="B484" i="11361"/>
  <c r="B485" i="11361"/>
  <c r="B84" i="11361"/>
  <c r="B438" i="11361"/>
  <c r="B439" i="11361"/>
  <c r="B440" i="11361"/>
  <c r="B441" i="11361"/>
  <c r="B442" i="11361"/>
  <c r="B443" i="11361"/>
  <c r="B444" i="11361"/>
  <c r="B445" i="11361"/>
  <c r="B446" i="11361"/>
  <c r="B447" i="11361"/>
  <c r="B448" i="11361"/>
  <c r="B449" i="11361"/>
  <c r="B450" i="11361"/>
  <c r="B451" i="11361"/>
  <c r="B452" i="11361"/>
  <c r="B453" i="11361"/>
  <c r="B454" i="11361"/>
  <c r="B455" i="11361"/>
  <c r="B457" i="11361"/>
  <c r="B458" i="11361"/>
  <c r="B459" i="11361"/>
  <c r="B460" i="11361"/>
  <c r="B461" i="11361"/>
  <c r="B462" i="11361"/>
  <c r="B463" i="11361"/>
  <c r="B32" i="11361"/>
  <c r="B411" i="11361"/>
  <c r="B412" i="11361"/>
  <c r="B413" i="11361"/>
  <c r="B415" i="11361"/>
  <c r="B416" i="11361"/>
  <c r="B418" i="11361"/>
  <c r="B420" i="11361"/>
  <c r="B421" i="11361"/>
  <c r="B422" i="11361"/>
  <c r="B423" i="11361"/>
  <c r="B424" i="11361"/>
  <c r="B426" i="11361"/>
  <c r="B427" i="11361"/>
  <c r="B428" i="11361"/>
  <c r="B429" i="11361"/>
  <c r="B430" i="11361"/>
  <c r="B431" i="11361"/>
  <c r="B432" i="11361"/>
  <c r="B433" i="11361"/>
  <c r="B434" i="11361"/>
  <c r="B435" i="11361"/>
  <c r="B437" i="11361"/>
  <c r="B40" i="11361"/>
  <c r="B393" i="11361"/>
  <c r="B394" i="11361"/>
  <c r="B395" i="11361"/>
  <c r="B396" i="11361"/>
  <c r="B397" i="11361"/>
  <c r="B398" i="11361"/>
  <c r="B399" i="11361"/>
  <c r="B400" i="11361"/>
  <c r="B401" i="11361"/>
  <c r="B402" i="11361"/>
  <c r="B403" i="11361"/>
  <c r="B404" i="11361"/>
  <c r="B405" i="11361"/>
  <c r="B406" i="11361"/>
  <c r="B407" i="11361"/>
  <c r="B408" i="11361"/>
  <c r="B409" i="11361"/>
  <c r="B410" i="11361"/>
  <c r="B372" i="11361"/>
  <c r="B373" i="11361"/>
  <c r="B374" i="11361"/>
  <c r="B375" i="11361"/>
  <c r="B376" i="11361"/>
  <c r="B377" i="11361"/>
  <c r="B378" i="11361"/>
  <c r="B379" i="11361"/>
  <c r="B380" i="11361"/>
  <c r="B381" i="11361"/>
  <c r="B382" i="11361"/>
  <c r="B383" i="11361"/>
  <c r="B384" i="11361"/>
  <c r="B385" i="11361"/>
  <c r="B386" i="11361"/>
  <c r="B387" i="11361"/>
  <c r="B388" i="11361"/>
  <c r="B389" i="11361"/>
  <c r="B390" i="11361"/>
  <c r="B348" i="11361"/>
  <c r="B349" i="11361"/>
  <c r="B350" i="11361"/>
  <c r="B351" i="11361"/>
  <c r="B352" i="11361"/>
  <c r="B353" i="11361"/>
  <c r="B354" i="11361"/>
  <c r="B355" i="11361"/>
  <c r="B356" i="11361"/>
  <c r="B357" i="11361"/>
  <c r="B358" i="11361"/>
  <c r="B359" i="11361"/>
  <c r="B360" i="11361"/>
  <c r="B361" i="11361"/>
  <c r="B362" i="11361"/>
  <c r="B363" i="11361"/>
  <c r="B364" i="11361"/>
  <c r="B366" i="11361"/>
  <c r="B367" i="11361"/>
  <c r="B368" i="11361"/>
  <c r="B369" i="11361"/>
  <c r="B370" i="11361"/>
  <c r="B371" i="11361"/>
  <c r="B333" i="11361"/>
  <c r="B334" i="11361"/>
  <c r="B335" i="11361"/>
  <c r="B336" i="11361"/>
  <c r="B337" i="11361"/>
  <c r="B338" i="11361"/>
  <c r="B339" i="11361"/>
  <c r="B340" i="11361"/>
  <c r="B341" i="11361"/>
  <c r="B342" i="11361"/>
  <c r="B344" i="11361"/>
  <c r="B345" i="11361"/>
  <c r="B346" i="11361"/>
  <c r="B347" i="11361"/>
  <c r="B305" i="11361"/>
  <c r="B306" i="11361"/>
  <c r="B307" i="11361"/>
  <c r="B308" i="11361"/>
  <c r="B309" i="11361"/>
  <c r="B310" i="11361"/>
  <c r="B311" i="11361"/>
  <c r="B312" i="11361"/>
  <c r="B313" i="11361"/>
  <c r="B314" i="11361"/>
  <c r="B315" i="11361"/>
  <c r="B316" i="11361"/>
  <c r="B317" i="11361"/>
  <c r="B318" i="11361"/>
  <c r="B319" i="11361"/>
  <c r="B320" i="11361"/>
  <c r="B321" i="11361"/>
  <c r="B322" i="11361"/>
  <c r="B323" i="11361"/>
  <c r="B324" i="11361"/>
  <c r="B325" i="11361"/>
  <c r="B326" i="11361"/>
  <c r="B327" i="11361"/>
  <c r="B328" i="11361"/>
  <c r="B329" i="11361"/>
  <c r="B330" i="11361"/>
  <c r="B331" i="11361"/>
  <c r="B332" i="11361"/>
  <c r="B69" i="11361"/>
  <c r="B286" i="11361"/>
  <c r="B287" i="11361"/>
  <c r="B288" i="11361"/>
  <c r="B289" i="11361"/>
  <c r="B290" i="11361"/>
  <c r="B291" i="11361"/>
  <c r="B292" i="11361"/>
  <c r="B293" i="11361"/>
  <c r="B294" i="11361"/>
  <c r="B295" i="11361"/>
  <c r="B296" i="11361"/>
  <c r="B298" i="11361"/>
  <c r="B299" i="11361"/>
  <c r="B300" i="11361"/>
  <c r="B301" i="11361"/>
  <c r="B302" i="11361"/>
  <c r="B303" i="11361"/>
  <c r="B304" i="11361"/>
  <c r="B265" i="11361"/>
  <c r="B267" i="11361"/>
  <c r="B268" i="11361"/>
  <c r="B269" i="11361"/>
  <c r="B270" i="11361"/>
  <c r="B271" i="11361"/>
  <c r="B272" i="11361"/>
  <c r="B273" i="11361"/>
  <c r="B274" i="11361"/>
  <c r="B275" i="11361"/>
  <c r="B276" i="11361"/>
  <c r="B277" i="11361"/>
  <c r="B278" i="11361"/>
  <c r="B279" i="11361"/>
  <c r="B280" i="11361"/>
  <c r="B281" i="11361"/>
  <c r="B282" i="11361"/>
  <c r="B283" i="11361"/>
  <c r="B284" i="11361"/>
  <c r="B285" i="11361"/>
  <c r="B41" i="11361"/>
  <c r="B42" i="11361"/>
  <c r="B237" i="11361"/>
  <c r="B238" i="11361"/>
  <c r="B239" i="11361"/>
  <c r="B240" i="11361"/>
  <c r="B241" i="11361"/>
  <c r="B242" i="11361"/>
  <c r="B243" i="11361"/>
  <c r="B244" i="11361"/>
  <c r="B245" i="11361"/>
  <c r="B246" i="11361"/>
  <c r="B247" i="11361"/>
  <c r="B248" i="11361"/>
  <c r="B249" i="11361"/>
  <c r="B250" i="11361"/>
  <c r="B251" i="11361"/>
  <c r="B252" i="11361"/>
  <c r="B253" i="11361"/>
  <c r="B254" i="11361"/>
  <c r="B255" i="11361"/>
  <c r="B256" i="11361"/>
  <c r="B257" i="11361"/>
  <c r="B258" i="11361"/>
  <c r="B259" i="11361"/>
  <c r="B260" i="11361"/>
  <c r="B261" i="11361"/>
  <c r="B262" i="11361"/>
  <c r="B263" i="11361"/>
  <c r="B264" i="11361"/>
  <c r="B220" i="11361"/>
  <c r="B221" i="11361"/>
  <c r="B222" i="11361"/>
  <c r="B223" i="11361"/>
  <c r="B224" i="11361"/>
  <c r="B225" i="11361"/>
  <c r="B226" i="11361"/>
  <c r="B228" i="11361"/>
  <c r="B229" i="11361"/>
  <c r="B230" i="11361"/>
  <c r="B231" i="11361"/>
  <c r="B232" i="11361"/>
  <c r="B233" i="11361"/>
  <c r="B234" i="11361"/>
  <c r="B235" i="11361"/>
  <c r="B236" i="11361"/>
  <c r="B43" i="11361"/>
  <c r="B44" i="11361"/>
  <c r="B197" i="11361"/>
  <c r="B198" i="11361"/>
  <c r="B204" i="11361"/>
  <c r="B205" i="11361"/>
  <c r="B208" i="11361"/>
  <c r="B210" i="11361"/>
  <c r="B212" i="11361"/>
  <c r="B215" i="11361"/>
  <c r="B216" i="11361"/>
  <c r="B166" i="11361"/>
  <c r="B167" i="11361"/>
  <c r="B169" i="11361"/>
  <c r="B170" i="11361"/>
  <c r="B171" i="11361"/>
  <c r="B172" i="11361"/>
  <c r="B173" i="11361"/>
  <c r="B174" i="11361"/>
  <c r="B175" i="11361"/>
  <c r="B176" i="11361"/>
  <c r="B177" i="11361"/>
  <c r="B179" i="11361"/>
  <c r="B180" i="11361"/>
  <c r="B181" i="11361"/>
  <c r="B182" i="11361"/>
  <c r="B183" i="11361"/>
  <c r="B184" i="11361"/>
  <c r="B185" i="11361"/>
  <c r="B186" i="11361"/>
  <c r="B187" i="11361"/>
  <c r="B188" i="11361"/>
  <c r="B189" i="11361"/>
  <c r="B191" i="11361"/>
  <c r="B193" i="11361"/>
  <c r="B194" i="11361"/>
  <c r="B37" i="11361"/>
  <c r="B38" i="11361"/>
  <c r="B39" i="11361"/>
  <c r="B45" i="11361"/>
  <c r="B140" i="11361"/>
  <c r="B141" i="11361"/>
  <c r="B142" i="11361"/>
  <c r="B144" i="11361"/>
  <c r="B145" i="11361"/>
  <c r="B146" i="11361"/>
  <c r="B147" i="11361"/>
  <c r="B148" i="11361"/>
  <c r="B149" i="11361"/>
  <c r="B150" i="11361"/>
  <c r="B151" i="11361"/>
  <c r="B152" i="11361"/>
  <c r="B155" i="11361"/>
  <c r="B156" i="11361"/>
  <c r="B157" i="11361"/>
  <c r="B158" i="11361"/>
  <c r="B159" i="11361"/>
  <c r="B160" i="11361"/>
  <c r="B161" i="11361"/>
  <c r="B162" i="11361"/>
  <c r="B163" i="11361"/>
  <c r="B164" i="11361"/>
  <c r="B54" i="11361"/>
  <c r="B31" i="11361"/>
  <c r="B33" i="11361"/>
  <c r="B35" i="11361"/>
  <c r="B47" i="11361"/>
  <c r="B108" i="11361"/>
  <c r="B109" i="11361"/>
  <c r="B110" i="11361"/>
  <c r="B111" i="11361"/>
  <c r="B112" i="11361"/>
  <c r="B113" i="11361"/>
  <c r="B114" i="11361"/>
  <c r="B115" i="11361"/>
  <c r="B116" i="11361"/>
  <c r="B117" i="11361"/>
  <c r="B118" i="11361"/>
  <c r="B119" i="11361"/>
  <c r="B120" i="11361"/>
  <c r="B121" i="11361"/>
  <c r="B122" i="11361"/>
  <c r="B123" i="11361"/>
  <c r="B124" i="11361"/>
  <c r="B125" i="11361"/>
  <c r="B126" i="11361"/>
  <c r="B127" i="11361"/>
  <c r="B128" i="11361"/>
  <c r="B129" i="11361"/>
  <c r="B130" i="11361"/>
  <c r="B131" i="11361"/>
  <c r="B132" i="11361"/>
  <c r="B133" i="11361"/>
  <c r="B134" i="11361"/>
  <c r="B135" i="11361"/>
  <c r="B136" i="11361"/>
  <c r="B137" i="11361"/>
  <c r="B138" i="11361"/>
  <c r="B139" i="11361"/>
  <c r="T82" i="96"/>
  <c r="T717" i="96"/>
  <c r="T957" i="96"/>
  <c r="T137" i="96"/>
  <c r="T945" i="96"/>
  <c r="T1026" i="96"/>
  <c r="T839" i="96"/>
  <c r="T376" i="96"/>
  <c r="T736" i="96"/>
  <c r="T367" i="96"/>
  <c r="T135" i="96"/>
  <c r="T1158" i="96"/>
  <c r="T228" i="96"/>
  <c r="T97" i="96"/>
  <c r="T591" i="96"/>
  <c r="T682" i="96"/>
  <c r="T763" i="96"/>
  <c r="T48" i="96"/>
  <c r="T1150" i="96"/>
  <c r="T116" i="96"/>
  <c r="T339" i="96"/>
  <c r="T90" i="96"/>
  <c r="T332" i="96"/>
  <c r="T596" i="96"/>
  <c r="T820" i="96"/>
  <c r="T987" i="96"/>
  <c r="T752" i="96"/>
  <c r="T765" i="96"/>
  <c r="T519" i="96"/>
  <c r="T626" i="96"/>
  <c r="T688" i="96"/>
  <c r="T734" i="96"/>
  <c r="T1082" i="96"/>
  <c r="T527" i="96"/>
  <c r="T612" i="96"/>
  <c r="T785" i="96"/>
  <c r="T817" i="96"/>
  <c r="T76" i="96"/>
  <c r="T223" i="96"/>
  <c r="T837" i="96"/>
  <c r="T1061" i="96"/>
  <c r="T729" i="96"/>
  <c r="T1207" i="96"/>
  <c r="T293" i="96"/>
  <c r="T198" i="96"/>
  <c r="T998" i="96"/>
  <c r="T1043" i="96"/>
  <c r="T606" i="96"/>
  <c r="T639" i="96"/>
  <c r="T536" i="96"/>
  <c r="T1128" i="96"/>
  <c r="T811" i="96"/>
  <c r="T995" i="96"/>
  <c r="T259" i="96"/>
  <c r="T205" i="96"/>
  <c r="T692" i="96"/>
  <c r="T965" i="96"/>
  <c r="T363" i="96"/>
  <c r="T784" i="96"/>
  <c r="T188" i="96"/>
  <c r="T919" i="96"/>
  <c r="T759" i="96"/>
  <c r="T154" i="96"/>
  <c r="T549" i="96"/>
  <c r="T1160" i="96"/>
  <c r="T821" i="96"/>
  <c r="T857" i="96"/>
  <c r="T1057" i="96"/>
  <c r="T538" i="96"/>
  <c r="T282" i="96"/>
  <c r="T443" i="96"/>
  <c r="T163" i="96"/>
  <c r="T314" i="96"/>
  <c r="T442" i="96"/>
  <c r="T541" i="96"/>
  <c r="T894" i="96"/>
  <c r="T393" i="96"/>
  <c r="T125" i="96"/>
  <c r="T794" i="96"/>
  <c r="T167" i="96"/>
  <c r="T190" i="96"/>
  <c r="T340" i="96"/>
  <c r="T501" i="96"/>
  <c r="T515" i="96"/>
  <c r="T676" i="96"/>
  <c r="T1168" i="96"/>
  <c r="T344" i="96"/>
  <c r="T871" i="96"/>
  <c r="T1234" i="96"/>
  <c r="T291" i="96"/>
  <c r="T346" i="96"/>
  <c r="T1102" i="96"/>
  <c r="T1136" i="96"/>
  <c r="T1063" i="96"/>
  <c r="T986" i="96"/>
  <c r="T315" i="96"/>
  <c r="T409" i="96"/>
  <c r="T840" i="96"/>
  <c r="T1011" i="96"/>
  <c r="T161" i="96"/>
  <c r="T244" i="96"/>
  <c r="T255" i="96"/>
  <c r="T449" i="96"/>
  <c r="T651" i="96"/>
  <c r="T779" i="96"/>
  <c r="T814" i="96"/>
  <c r="T917" i="96"/>
  <c r="T918" i="96"/>
  <c r="T977" i="96"/>
  <c r="T1018" i="96"/>
  <c r="T1094" i="96"/>
  <c r="T1155" i="96"/>
  <c r="T790" i="96"/>
  <c r="T1084" i="96"/>
  <c r="T507" i="96"/>
  <c r="T1194" i="96"/>
  <c r="T16" i="96"/>
  <c r="T754" i="96"/>
  <c r="T1224" i="96"/>
  <c r="T577" i="96"/>
  <c r="T730" i="96"/>
  <c r="T489" i="96"/>
  <c r="T264" i="96"/>
  <c r="T180" i="96"/>
  <c r="T400" i="96"/>
  <c r="T1087" i="96"/>
  <c r="T936" i="96"/>
  <c r="T133" i="96"/>
  <c r="T613" i="96"/>
  <c r="T1021" i="96"/>
  <c r="T1199" i="96"/>
  <c r="T39" i="96"/>
  <c r="T1036" i="96"/>
  <c r="T849" i="96"/>
  <c r="T260" i="96"/>
  <c r="T788" i="96"/>
  <c r="T505" i="96"/>
  <c r="T660" i="96"/>
  <c r="T672" i="96"/>
  <c r="T215" i="96"/>
  <c r="T438" i="96"/>
  <c r="T57" i="96"/>
  <c r="T1110" i="96"/>
  <c r="T893" i="96"/>
  <c r="T217" i="96"/>
  <c r="T738" i="96"/>
  <c r="T757" i="96"/>
  <c r="T213" i="96"/>
  <c r="T850" i="96"/>
  <c r="T768" i="96"/>
  <c r="T55" i="96"/>
  <c r="T33" i="96"/>
  <c r="T1232" i="96"/>
  <c r="T209" i="96"/>
  <c r="T789" i="96"/>
  <c r="T562" i="96"/>
  <c r="T1076" i="96"/>
  <c r="T898" i="96"/>
  <c r="T853" i="96"/>
  <c r="T274" i="96"/>
  <c r="T1010" i="96"/>
  <c r="T451" i="96"/>
  <c r="T890" i="96"/>
  <c r="T904" i="96"/>
  <c r="T1105" i="96"/>
  <c r="T6" i="96"/>
  <c r="T50" i="96"/>
  <c r="T99" i="96"/>
  <c r="T117" i="96"/>
  <c r="T128" i="96"/>
  <c r="T286" i="96"/>
  <c r="T631" i="96"/>
  <c r="T716" i="96"/>
  <c r="T852" i="96"/>
  <c r="T912" i="96"/>
  <c r="T1059" i="96"/>
  <c r="T1096" i="96"/>
  <c r="T1179" i="96"/>
  <c r="T69" i="96"/>
  <c r="T1161" i="96"/>
  <c r="T458" i="96"/>
  <c r="T159" i="96"/>
  <c r="T101" i="96"/>
  <c r="T597" i="96"/>
  <c r="T1171" i="96"/>
  <c r="T435" i="96"/>
  <c r="T1029" i="96"/>
  <c r="T342" i="96"/>
  <c r="T200" i="96"/>
  <c r="T142" i="96"/>
  <c r="T836" i="96"/>
  <c r="T792" i="96"/>
  <c r="T571" i="96"/>
  <c r="T522" i="96"/>
  <c r="T797" i="96"/>
  <c r="T432" i="96"/>
  <c r="T179" i="96"/>
  <c r="T1004" i="96"/>
  <c r="T599" i="96"/>
  <c r="T414" i="96"/>
  <c r="T876" i="96"/>
  <c r="T222" i="96"/>
  <c r="T61" i="96"/>
  <c r="T63" i="96"/>
  <c r="T141" i="96"/>
  <c r="T240" i="96"/>
  <c r="T281" i="96"/>
  <c r="T322" i="96"/>
  <c r="T334" i="96"/>
  <c r="T412" i="96"/>
  <c r="T713" i="96"/>
  <c r="T889" i="96"/>
  <c r="T921" i="96"/>
  <c r="T1163" i="96"/>
  <c r="T715" i="96"/>
  <c r="T145" i="96"/>
  <c r="T214" i="96"/>
  <c r="T1138" i="96"/>
  <c r="T194" i="96"/>
  <c r="T317" i="96"/>
  <c r="T491" i="96"/>
  <c r="T600" i="96"/>
  <c r="T618" i="96"/>
  <c r="T686" i="96"/>
  <c r="T709" i="96"/>
  <c r="T908" i="96"/>
  <c r="T37" i="96"/>
  <c r="T54" i="96"/>
  <c r="T62" i="96"/>
  <c r="T109" i="96"/>
  <c r="T112" i="96"/>
  <c r="T113" i="96"/>
  <c r="T118" i="96"/>
  <c r="T132" i="96"/>
  <c r="T144" i="96"/>
  <c r="T147" i="96"/>
  <c r="T169" i="96"/>
  <c r="T235" i="96"/>
  <c r="T237" i="96"/>
  <c r="T247" i="96"/>
  <c r="T270" i="96"/>
  <c r="T295" i="96"/>
  <c r="T297" i="96"/>
  <c r="T331" i="96"/>
  <c r="T337" i="96"/>
  <c r="T374" i="96"/>
  <c r="T385" i="96"/>
  <c r="T390" i="96"/>
  <c r="T431" i="96"/>
  <c r="T452" i="96"/>
  <c r="T465" i="96"/>
  <c r="T467" i="96"/>
  <c r="T472" i="96"/>
  <c r="T486" i="96"/>
  <c r="T499" i="96"/>
  <c r="T502" i="96"/>
  <c r="T510" i="96"/>
  <c r="T598" i="96"/>
  <c r="T665" i="96"/>
  <c r="T678" i="96"/>
  <c r="T689" i="96"/>
  <c r="T696" i="96"/>
  <c r="T732" i="96"/>
  <c r="T760" i="96"/>
  <c r="T800" i="96"/>
  <c r="T803" i="96"/>
  <c r="T861" i="96"/>
  <c r="T888" i="96"/>
  <c r="T900" i="96"/>
  <c r="T959" i="96"/>
  <c r="T991" i="96"/>
  <c r="T1007" i="96"/>
  <c r="T1039" i="96"/>
  <c r="T1046" i="96"/>
  <c r="T1073" i="96"/>
  <c r="T1075" i="96"/>
  <c r="T1080" i="96"/>
  <c r="T1092" i="96"/>
  <c r="T1095" i="96"/>
  <c r="T1137" i="96"/>
  <c r="T1187" i="96"/>
  <c r="T1209" i="96"/>
  <c r="T1211" i="96"/>
  <c r="T79" i="96"/>
  <c r="T89" i="96"/>
  <c r="T91" i="96"/>
  <c r="T104" i="96"/>
  <c r="T105" i="96"/>
  <c r="T134" i="96"/>
  <c r="T139" i="96"/>
  <c r="T174" i="96"/>
  <c r="T218" i="96"/>
  <c r="T243" i="96"/>
  <c r="T276" i="96"/>
  <c r="T292" i="96"/>
  <c r="T364" i="96"/>
  <c r="T372" i="96"/>
  <c r="T423" i="96"/>
  <c r="T551" i="96"/>
  <c r="T629" i="96"/>
  <c r="T644" i="96"/>
  <c r="T667" i="96"/>
  <c r="T707" i="96"/>
  <c r="T726" i="96"/>
  <c r="T735" i="96"/>
  <c r="T805" i="96"/>
  <c r="T816" i="96"/>
  <c r="T834" i="96"/>
  <c r="T855" i="96"/>
  <c r="T870" i="96"/>
  <c r="T873" i="96"/>
  <c r="T881" i="96"/>
  <c r="T883" i="96"/>
  <c r="T946" i="96"/>
  <c r="T948" i="96"/>
  <c r="T971" i="96"/>
  <c r="T983" i="96"/>
  <c r="T997" i="96"/>
  <c r="T1001" i="96"/>
  <c r="T1008" i="96"/>
  <c r="T1014" i="96"/>
  <c r="T1050" i="96"/>
  <c r="T1081" i="96"/>
  <c r="T1154" i="96"/>
  <c r="T1156" i="96"/>
  <c r="T81" i="96"/>
  <c r="T201" i="96"/>
  <c r="T225" i="96"/>
  <c r="T333" i="96"/>
  <c r="T416" i="96"/>
  <c r="T455" i="96"/>
  <c r="T459" i="96"/>
  <c r="T493" i="96"/>
  <c r="T508" i="96"/>
  <c r="T514" i="96"/>
  <c r="T550" i="96"/>
  <c r="T825" i="96"/>
  <c r="T859" i="96"/>
  <c r="T897" i="96"/>
  <c r="T963" i="96"/>
  <c r="T994" i="96"/>
  <c r="T1006" i="96"/>
  <c r="T1213" i="96"/>
  <c r="T182" i="96"/>
  <c r="T250" i="96"/>
  <c r="T305" i="96"/>
  <c r="T511" i="96"/>
  <c r="T523" i="96"/>
  <c r="T967" i="96"/>
  <c r="T1225" i="96"/>
  <c r="T4" i="96"/>
  <c r="T7" i="96"/>
  <c r="T13" i="96"/>
  <c r="T15" i="96"/>
  <c r="T44" i="96"/>
  <c r="T47" i="96"/>
  <c r="T51" i="96"/>
  <c r="T94" i="96"/>
  <c r="T95" i="96"/>
  <c r="T102" i="96"/>
  <c r="T108" i="96"/>
  <c r="T129" i="96"/>
  <c r="T158" i="96"/>
  <c r="T160" i="96"/>
  <c r="T166" i="96"/>
  <c r="T172" i="96"/>
  <c r="T185" i="96"/>
  <c r="T191" i="96"/>
  <c r="T197" i="96"/>
  <c r="T199" i="96"/>
  <c r="T227" i="96"/>
  <c r="T236" i="96"/>
  <c r="T238" i="96"/>
  <c r="T246" i="96"/>
  <c r="T266" i="96"/>
  <c r="T268" i="96"/>
  <c r="T284" i="96"/>
  <c r="T303" i="96"/>
  <c r="T310" i="96"/>
  <c r="T327" i="96"/>
  <c r="T336" i="96"/>
  <c r="T343" i="96"/>
  <c r="T347" i="96"/>
  <c r="T350" i="96"/>
  <c r="T361" i="96"/>
  <c r="T369" i="96"/>
  <c r="T373" i="96"/>
  <c r="T386" i="96"/>
  <c r="T395" i="96"/>
  <c r="T396" i="96"/>
  <c r="T402" i="96"/>
  <c r="T403" i="96"/>
  <c r="T407" i="96"/>
  <c r="T415" i="96"/>
  <c r="T417" i="96"/>
  <c r="T428" i="96"/>
  <c r="T444" i="96"/>
  <c r="T445" i="96"/>
  <c r="T453" i="96"/>
  <c r="T462" i="96"/>
  <c r="T475" i="96"/>
  <c r="T480" i="96"/>
  <c r="T487" i="96"/>
  <c r="T494" i="96"/>
  <c r="T497" i="96"/>
  <c r="T517" i="96"/>
  <c r="T539" i="96"/>
  <c r="T542" i="96"/>
  <c r="T544" i="96"/>
  <c r="T553" i="96"/>
  <c r="T564" i="96"/>
  <c r="T575" i="96"/>
  <c r="T584" i="96"/>
  <c r="T588" i="96"/>
  <c r="T604" i="96"/>
  <c r="T615" i="96"/>
  <c r="T620" i="96"/>
  <c r="T624" i="96"/>
  <c r="T634" i="96"/>
  <c r="T636" i="96"/>
  <c r="T642" i="96"/>
  <c r="T647" i="96"/>
  <c r="T649" i="96"/>
  <c r="T652" i="96"/>
  <c r="T683" i="96"/>
  <c r="T685" i="96"/>
  <c r="T687" i="96"/>
  <c r="T693" i="96"/>
  <c r="T698" i="96"/>
  <c r="T704" i="96"/>
  <c r="T706" i="96"/>
  <c r="T719" i="96"/>
  <c r="T723" i="96"/>
  <c r="T725" i="96"/>
  <c r="T727" i="96"/>
  <c r="T742" i="96"/>
  <c r="T743" i="96"/>
  <c r="T748" i="96"/>
  <c r="T750" i="96"/>
  <c r="T751" i="96"/>
  <c r="T761" i="96"/>
  <c r="T771" i="96"/>
  <c r="T775" i="96"/>
  <c r="T777" i="96"/>
  <c r="T791" i="96"/>
  <c r="T807" i="96"/>
  <c r="T823" i="96"/>
  <c r="T829" i="96"/>
  <c r="T838" i="96"/>
  <c r="T841" i="96"/>
  <c r="T847" i="96"/>
  <c r="T848" i="96"/>
  <c r="T851" i="96"/>
  <c r="T854" i="96"/>
  <c r="T864" i="96"/>
  <c r="T865" i="96"/>
  <c r="T880" i="96"/>
  <c r="T896" i="96"/>
  <c r="T915" i="96"/>
  <c r="T939" i="96"/>
  <c r="T941" i="96"/>
  <c r="T964" i="96"/>
  <c r="T969" i="96"/>
  <c r="T972" i="96"/>
  <c r="T975" i="96"/>
  <c r="T978" i="96"/>
  <c r="T992" i="96"/>
  <c r="T993" i="96"/>
  <c r="T1005" i="96"/>
  <c r="T1025" i="96"/>
  <c r="T1027" i="96"/>
  <c r="T1038" i="96"/>
  <c r="T1040" i="96"/>
  <c r="T1068" i="96"/>
  <c r="T1091" i="96"/>
  <c r="T1101" i="96"/>
  <c r="T1106" i="96"/>
  <c r="T1114" i="96"/>
  <c r="T1123" i="96"/>
  <c r="T1134" i="96"/>
  <c r="T1146" i="96"/>
  <c r="T1152" i="96"/>
  <c r="T1185" i="96"/>
  <c r="T1193" i="96"/>
  <c r="T1195" i="96"/>
  <c r="T1196" i="96"/>
  <c r="T272" i="96"/>
  <c r="T5" i="96"/>
  <c r="T35" i="96"/>
  <c r="T46" i="96"/>
  <c r="T67" i="96"/>
  <c r="T80" i="96"/>
  <c r="T140" i="96"/>
  <c r="T219" i="96"/>
  <c r="T326" i="96"/>
  <c r="T448" i="96"/>
  <c r="T532" i="96"/>
  <c r="T556" i="96"/>
  <c r="T601" i="96"/>
  <c r="T608" i="96"/>
  <c r="T621" i="96"/>
  <c r="T630" i="96"/>
  <c r="T646" i="96"/>
  <c r="T648" i="96"/>
  <c r="T680" i="96"/>
  <c r="T681" i="96"/>
  <c r="T712" i="96"/>
  <c r="T783" i="96"/>
  <c r="T798" i="96"/>
  <c r="T905" i="96"/>
  <c r="T944" i="96"/>
  <c r="T1083" i="96"/>
  <c r="T1229" i="96"/>
  <c r="T29" i="96"/>
  <c r="T84" i="96"/>
  <c r="T92" i="96"/>
  <c r="T124" i="96"/>
  <c r="T251" i="96"/>
  <c r="T422" i="96"/>
  <c r="T429" i="96"/>
  <c r="T466" i="96"/>
  <c r="T483" i="96"/>
  <c r="T498" i="96"/>
  <c r="T623" i="96"/>
  <c r="T625" i="96"/>
  <c r="T650" i="96"/>
  <c r="T822" i="96"/>
  <c r="T831" i="96"/>
  <c r="T1017" i="96"/>
  <c r="T1054" i="96"/>
  <c r="T1132" i="96"/>
  <c r="T1202" i="96"/>
  <c r="T1219" i="96"/>
  <c r="T1228" i="96"/>
  <c r="T38" i="96"/>
  <c r="T45" i="96"/>
  <c r="T119" i="96"/>
  <c r="T121" i="96"/>
  <c r="T189" i="96"/>
  <c r="T210" i="96"/>
  <c r="T212" i="96"/>
  <c r="T224" i="96"/>
  <c r="T242" i="96"/>
  <c r="T300" i="96"/>
  <c r="T320" i="96"/>
  <c r="T328" i="96"/>
  <c r="T460" i="96"/>
  <c r="T469" i="96"/>
  <c r="T496" i="96"/>
  <c r="T512" i="96"/>
  <c r="T531" i="96"/>
  <c r="T567" i="96"/>
  <c r="T574" i="96"/>
  <c r="T590" i="96"/>
  <c r="T594" i="96"/>
  <c r="T603" i="96"/>
  <c r="T659" i="96"/>
  <c r="T663" i="96"/>
  <c r="T671" i="96"/>
  <c r="T714" i="96"/>
  <c r="T728" i="96"/>
  <c r="T741" i="96"/>
  <c r="T804" i="96"/>
  <c r="T842" i="96"/>
  <c r="T906" i="96"/>
  <c r="T911" i="96"/>
  <c r="T933" i="96"/>
  <c r="T958" i="96"/>
  <c r="T1013" i="96"/>
  <c r="T1042" i="96"/>
  <c r="T1048" i="96"/>
  <c r="T1055" i="96"/>
  <c r="T1093" i="96"/>
  <c r="T1099" i="96"/>
  <c r="T1109" i="96"/>
  <c r="T1131" i="96"/>
  <c r="T12" i="96"/>
  <c r="T31" i="96"/>
  <c r="T36" i="96"/>
  <c r="T72" i="96"/>
  <c r="T106" i="96"/>
  <c r="T149" i="96"/>
  <c r="T173" i="96"/>
  <c r="T484" i="96"/>
  <c r="T560" i="96"/>
  <c r="T561" i="96"/>
  <c r="T592" i="96"/>
  <c r="T655" i="96"/>
  <c r="T666" i="96"/>
  <c r="T739" i="96"/>
  <c r="T753" i="96"/>
  <c r="T810" i="96"/>
  <c r="T943" i="96"/>
  <c r="T1019" i="96"/>
  <c r="T1033" i="96"/>
  <c r="T1053" i="96"/>
  <c r="T1069" i="96"/>
  <c r="T1070" i="96"/>
  <c r="T1107" i="96"/>
  <c r="T1122" i="96"/>
  <c r="T1126" i="96"/>
  <c r="T1142" i="96"/>
  <c r="T1159" i="96"/>
  <c r="T1164" i="96"/>
  <c r="T1198" i="96"/>
  <c r="T1204" i="96"/>
  <c r="T58" i="96"/>
  <c r="T203" i="96"/>
  <c r="T253" i="96"/>
  <c r="T875" i="96"/>
  <c r="T1002" i="96"/>
  <c r="T1022" i="96"/>
  <c r="T1071" i="96"/>
  <c r="T1140" i="96"/>
  <c r="T1184" i="96"/>
  <c r="T70" i="96"/>
  <c r="T424" i="96"/>
  <c r="T778" i="96"/>
  <c r="T924" i="96"/>
  <c r="T9" i="96"/>
  <c r="T10" i="96"/>
  <c r="T24" i="96"/>
  <c r="T25" i="96"/>
  <c r="T49" i="96"/>
  <c r="T73" i="96"/>
  <c r="T77" i="96"/>
  <c r="T93" i="96"/>
  <c r="T100" i="96"/>
  <c r="T107" i="96"/>
  <c r="T120" i="96"/>
  <c r="T130" i="96"/>
  <c r="T152" i="96"/>
  <c r="T165" i="96"/>
  <c r="T171" i="96"/>
  <c r="T183" i="96"/>
  <c r="T192" i="96"/>
  <c r="T202" i="96"/>
  <c r="T211" i="96"/>
  <c r="T226" i="96"/>
  <c r="T230" i="96"/>
  <c r="T261" i="96"/>
  <c r="T278" i="96"/>
  <c r="T285" i="96"/>
  <c r="T318" i="96"/>
  <c r="T324" i="96"/>
  <c r="T345" i="96"/>
  <c r="T355" i="96"/>
  <c r="T358" i="96"/>
  <c r="T359" i="96"/>
  <c r="T362" i="96"/>
  <c r="T365" i="96"/>
  <c r="T382" i="96"/>
  <c r="T383" i="96"/>
  <c r="T384" i="96"/>
  <c r="T408" i="96"/>
  <c r="T413" i="96"/>
  <c r="T419" i="96"/>
  <c r="T426" i="96"/>
  <c r="T439" i="96"/>
  <c r="T457" i="96"/>
  <c r="T471" i="96"/>
  <c r="T476" i="96"/>
  <c r="T513" i="96"/>
  <c r="T521" i="96"/>
  <c r="T525" i="96"/>
  <c r="T528" i="96"/>
  <c r="T530" i="96"/>
  <c r="T545" i="96"/>
  <c r="T568" i="96"/>
  <c r="T582" i="96"/>
  <c r="T589" i="96"/>
  <c r="T607" i="96"/>
  <c r="T609" i="96"/>
  <c r="T610" i="96"/>
  <c r="T622" i="96"/>
  <c r="T637" i="96"/>
  <c r="T638" i="96"/>
  <c r="T662" i="96"/>
  <c r="T664" i="96"/>
  <c r="T669" i="96"/>
  <c r="T673" i="96"/>
  <c r="T677" i="96"/>
  <c r="T679" i="96"/>
  <c r="T690" i="96"/>
  <c r="T691" i="96"/>
  <c r="T721" i="96"/>
  <c r="T731" i="96"/>
  <c r="T744" i="96"/>
  <c r="T745" i="96"/>
  <c r="T746" i="96"/>
  <c r="T747" i="96"/>
  <c r="T769" i="96"/>
  <c r="T782" i="96"/>
  <c r="T787" i="96"/>
  <c r="T819" i="96"/>
  <c r="T826" i="96"/>
  <c r="T830" i="96"/>
  <c r="T835" i="96"/>
  <c r="T860" i="96"/>
  <c r="T885" i="96"/>
  <c r="T892" i="96"/>
  <c r="T907" i="96"/>
  <c r="T914" i="96"/>
  <c r="T920" i="96"/>
  <c r="T925" i="96"/>
  <c r="T931" i="96"/>
  <c r="T947" i="96"/>
  <c r="T950" i="96"/>
  <c r="T954" i="96"/>
  <c r="T955" i="96"/>
  <c r="T968" i="96"/>
  <c r="T1028" i="96"/>
  <c r="T1034" i="96"/>
  <c r="T1056" i="96"/>
  <c r="T1088" i="96"/>
  <c r="T1121" i="96"/>
  <c r="T1145" i="96"/>
  <c r="T1157" i="96"/>
  <c r="T1166" i="96"/>
  <c r="T1215" i="96"/>
  <c r="T1222" i="96"/>
  <c r="T375" i="96"/>
  <c r="T388" i="96"/>
  <c r="T633" i="96"/>
  <c r="T1024" i="96"/>
  <c r="T1097" i="96"/>
  <c r="T1141" i="96"/>
  <c r="T26" i="96"/>
  <c r="T138" i="96"/>
  <c r="T891" i="96"/>
  <c r="T1089" i="96"/>
  <c r="T1133" i="96"/>
  <c r="T1230" i="96"/>
  <c r="T18" i="96"/>
  <c r="T22" i="96"/>
  <c r="T28" i="96"/>
  <c r="T88" i="96"/>
  <c r="T110" i="96"/>
  <c r="T146" i="96"/>
  <c r="T184" i="96"/>
  <c r="T187" i="96"/>
  <c r="T204" i="96"/>
  <c r="T221" i="96"/>
  <c r="T258" i="96"/>
  <c r="T263" i="96"/>
  <c r="T271" i="96"/>
  <c r="T288" i="96"/>
  <c r="T296" i="96"/>
  <c r="T299" i="96"/>
  <c r="T302" i="96"/>
  <c r="T341" i="96"/>
  <c r="T377" i="96"/>
  <c r="T392" i="96"/>
  <c r="T398" i="96"/>
  <c r="T406" i="96"/>
  <c r="T410" i="96"/>
  <c r="T421" i="96"/>
  <c r="T434" i="96"/>
  <c r="T440" i="96"/>
  <c r="T477" i="96"/>
  <c r="T488" i="96"/>
  <c r="T500" i="96"/>
  <c r="T518" i="96"/>
  <c r="T524" i="96"/>
  <c r="T540" i="96"/>
  <c r="T573" i="96"/>
  <c r="T579" i="96"/>
  <c r="T581" i="96"/>
  <c r="T641" i="96"/>
  <c r="T697" i="96"/>
  <c r="T701" i="96"/>
  <c r="T705" i="96"/>
  <c r="T718" i="96"/>
  <c r="T773" i="96"/>
  <c r="T774" i="96"/>
  <c r="T776" i="96"/>
  <c r="T809" i="96"/>
  <c r="T812" i="96"/>
  <c r="T828" i="96"/>
  <c r="T833" i="96"/>
  <c r="T843" i="96"/>
  <c r="T877" i="96"/>
  <c r="T878" i="96"/>
  <c r="T882" i="96"/>
  <c r="T901" i="96"/>
  <c r="T922" i="96"/>
  <c r="T940" i="96"/>
  <c r="T970" i="96"/>
  <c r="T1012" i="96"/>
  <c r="T1031" i="96"/>
  <c r="T1035" i="96"/>
  <c r="T1037" i="96"/>
  <c r="T1062" i="96"/>
  <c r="T1078" i="96"/>
  <c r="T1192" i="96"/>
  <c r="T1201" i="96"/>
  <c r="T1205" i="96"/>
  <c r="T1216" i="96"/>
  <c r="T1067" i="96"/>
  <c r="T267" i="96"/>
  <c r="S267" i="96"/>
  <c r="M5" i="96" l="1"/>
  <c r="M6" i="96"/>
  <c r="M7" i="96"/>
  <c r="M9" i="96"/>
  <c r="M10" i="96"/>
  <c r="M12" i="96"/>
  <c r="M13" i="96"/>
  <c r="M15" i="96"/>
  <c r="M16" i="96"/>
  <c r="M18" i="96"/>
  <c r="M19" i="96"/>
  <c r="M22" i="96"/>
  <c r="M24" i="96"/>
  <c r="M25" i="96"/>
  <c r="M26" i="96"/>
  <c r="M28" i="96"/>
  <c r="M29" i="96"/>
  <c r="M31" i="96"/>
  <c r="M33" i="96"/>
  <c r="M35" i="96"/>
  <c r="M36" i="96"/>
  <c r="M37" i="96"/>
  <c r="M38" i="96"/>
  <c r="M39" i="96"/>
  <c r="M44" i="96"/>
  <c r="M45" i="96"/>
  <c r="M46" i="96"/>
  <c r="M47" i="96"/>
  <c r="M48" i="96"/>
  <c r="M49" i="96"/>
  <c r="M50" i="96"/>
  <c r="M51" i="96"/>
  <c r="M54" i="96"/>
  <c r="M55" i="96"/>
  <c r="M57" i="96"/>
  <c r="M58" i="96"/>
  <c r="M61" i="96"/>
  <c r="M62" i="96"/>
  <c r="M63" i="96"/>
  <c r="M67" i="96"/>
  <c r="M69" i="96"/>
  <c r="M70" i="96"/>
  <c r="M72" i="96"/>
  <c r="M73" i="96"/>
  <c r="M76" i="96"/>
  <c r="M77" i="96"/>
  <c r="M79" i="96"/>
  <c r="M80" i="96"/>
  <c r="M81" i="96"/>
  <c r="M82" i="96"/>
  <c r="M84" i="96"/>
  <c r="M88" i="96"/>
  <c r="M89" i="96"/>
  <c r="M90" i="96"/>
  <c r="M91" i="96"/>
  <c r="M92" i="96"/>
  <c r="M93" i="96"/>
  <c r="M94" i="96"/>
  <c r="M95" i="96"/>
  <c r="M97" i="96"/>
  <c r="M99" i="96"/>
  <c r="M100" i="96"/>
  <c r="M101" i="96"/>
  <c r="M102" i="96"/>
  <c r="M104" i="96"/>
  <c r="M105" i="96"/>
  <c r="M106" i="96"/>
  <c r="M107" i="96"/>
  <c r="M108" i="96"/>
  <c r="M109" i="96"/>
  <c r="M110" i="96"/>
  <c r="M112" i="96"/>
  <c r="M113" i="96"/>
  <c r="M116" i="96"/>
  <c r="M117" i="96"/>
  <c r="M118" i="96"/>
  <c r="M119" i="96"/>
  <c r="M120" i="96"/>
  <c r="M121" i="96"/>
  <c r="M124" i="96"/>
  <c r="M125" i="96"/>
  <c r="M128" i="96"/>
  <c r="M129" i="96"/>
  <c r="M130" i="96"/>
  <c r="M132" i="96"/>
  <c r="M133" i="96"/>
  <c r="M134" i="96"/>
  <c r="M135" i="96"/>
  <c r="M137" i="96"/>
  <c r="M138" i="96"/>
  <c r="M139" i="96"/>
  <c r="M140" i="96"/>
  <c r="M141" i="96"/>
  <c r="M142" i="96"/>
  <c r="M144" i="96"/>
  <c r="M145" i="96"/>
  <c r="M146" i="96"/>
  <c r="M147" i="96"/>
  <c r="M149" i="96"/>
  <c r="M152" i="96"/>
  <c r="M154" i="96"/>
  <c r="M158" i="96"/>
  <c r="M159" i="96"/>
  <c r="M160" i="96"/>
  <c r="M161" i="96"/>
  <c r="M163" i="96"/>
  <c r="M165" i="96"/>
  <c r="M166" i="96"/>
  <c r="M167" i="96"/>
  <c r="M169" i="96"/>
  <c r="M171" i="96"/>
  <c r="M172" i="96"/>
  <c r="M173" i="96"/>
  <c r="M174" i="96"/>
  <c r="M179" i="96"/>
  <c r="M180" i="96"/>
  <c r="M182" i="96"/>
  <c r="M183" i="96"/>
  <c r="M184" i="96"/>
  <c r="M185" i="96"/>
  <c r="M187" i="96"/>
  <c r="M188" i="96"/>
  <c r="M189" i="96"/>
  <c r="M190" i="96"/>
  <c r="M191" i="96"/>
  <c r="M192" i="96"/>
  <c r="M194" i="96"/>
  <c r="M197" i="96"/>
  <c r="M198" i="96"/>
  <c r="M199" i="96"/>
  <c r="M200" i="96"/>
  <c r="M201" i="96"/>
  <c r="M202" i="96"/>
  <c r="M203" i="96"/>
  <c r="M204" i="96"/>
  <c r="M205" i="96"/>
  <c r="M209" i="96"/>
  <c r="M210" i="96"/>
  <c r="M211" i="96"/>
  <c r="M212" i="96"/>
  <c r="M213" i="96"/>
  <c r="M214" i="96"/>
  <c r="M215" i="96"/>
  <c r="M217" i="96"/>
  <c r="M218" i="96"/>
  <c r="M219" i="96"/>
  <c r="M221" i="96"/>
  <c r="M222" i="96"/>
  <c r="M223" i="96"/>
  <c r="M224" i="96"/>
  <c r="M225" i="96"/>
  <c r="M226" i="96"/>
  <c r="M227" i="96"/>
  <c r="M228" i="96"/>
  <c r="M230" i="96"/>
  <c r="M235" i="96"/>
  <c r="M236" i="96"/>
  <c r="M237" i="96"/>
  <c r="M238" i="96"/>
  <c r="M240" i="96"/>
  <c r="M242" i="96"/>
  <c r="M243" i="96"/>
  <c r="M244" i="96"/>
  <c r="M246" i="96"/>
  <c r="M247" i="96"/>
  <c r="M250" i="96"/>
  <c r="M251" i="96"/>
  <c r="M253" i="96"/>
  <c r="M255" i="96"/>
  <c r="M258" i="96"/>
  <c r="M259" i="96"/>
  <c r="M260" i="96"/>
  <c r="M261" i="96"/>
  <c r="M263" i="96"/>
  <c r="M264" i="96"/>
  <c r="M266" i="96"/>
  <c r="M267" i="96"/>
  <c r="M268" i="96"/>
  <c r="M270" i="96"/>
  <c r="M271" i="96"/>
  <c r="M272" i="96"/>
  <c r="M274" i="96"/>
  <c r="M276" i="96"/>
  <c r="M278" i="96"/>
  <c r="M281" i="96"/>
  <c r="M282" i="96"/>
  <c r="M284" i="96"/>
  <c r="M285" i="96"/>
  <c r="M286" i="96"/>
  <c r="M288" i="96"/>
  <c r="M291" i="96"/>
  <c r="M292" i="96"/>
  <c r="M293" i="96"/>
  <c r="M295" i="96"/>
  <c r="M296" i="96"/>
  <c r="M297" i="96"/>
  <c r="M299" i="96"/>
  <c r="M300" i="96"/>
  <c r="M302" i="96"/>
  <c r="M303" i="96"/>
  <c r="M305" i="96"/>
  <c r="M310" i="96"/>
  <c r="M314" i="96"/>
  <c r="M315" i="96"/>
  <c r="M317" i="96"/>
  <c r="M318" i="96"/>
  <c r="M320" i="96"/>
  <c r="M322" i="96"/>
  <c r="M324" i="96"/>
  <c r="M326" i="96"/>
  <c r="M327" i="96"/>
  <c r="M328" i="96"/>
  <c r="M331" i="96"/>
  <c r="M332" i="96"/>
  <c r="M333" i="96"/>
  <c r="M334" i="96"/>
  <c r="M336" i="96"/>
  <c r="M337" i="96"/>
  <c r="M339" i="96"/>
  <c r="M340" i="96"/>
  <c r="M341" i="96"/>
  <c r="M342" i="96"/>
  <c r="M343" i="96"/>
  <c r="M344" i="96"/>
  <c r="M345" i="96"/>
  <c r="M346" i="96"/>
  <c r="M347" i="96"/>
  <c r="M350" i="96"/>
  <c r="M355" i="96"/>
  <c r="M358" i="96"/>
  <c r="M359" i="96"/>
  <c r="M361" i="96"/>
  <c r="M362" i="96"/>
  <c r="M363" i="96"/>
  <c r="M364" i="96"/>
  <c r="M365" i="96"/>
  <c r="M367" i="96"/>
  <c r="M369" i="96"/>
  <c r="M372" i="96"/>
  <c r="M373" i="96"/>
  <c r="M374" i="96"/>
  <c r="M375" i="96"/>
  <c r="M376" i="96"/>
  <c r="M377" i="96"/>
  <c r="M382" i="96"/>
  <c r="M383" i="96"/>
  <c r="M384" i="96"/>
  <c r="M385" i="96"/>
  <c r="M386" i="96"/>
  <c r="M388" i="96"/>
  <c r="M390" i="96"/>
  <c r="M392" i="96"/>
  <c r="M393" i="96"/>
  <c r="M395" i="96"/>
  <c r="M396" i="96"/>
  <c r="M398" i="96"/>
  <c r="M400" i="96"/>
  <c r="M402" i="96"/>
  <c r="M403" i="96"/>
  <c r="M406" i="96"/>
  <c r="M407" i="96"/>
  <c r="M408" i="96"/>
  <c r="M409" i="96"/>
  <c r="M410" i="96"/>
  <c r="M412" i="96"/>
  <c r="M413" i="96"/>
  <c r="M414" i="96"/>
  <c r="M415" i="96"/>
  <c r="M416" i="96"/>
  <c r="M417" i="96"/>
  <c r="M419" i="96"/>
  <c r="M421" i="96"/>
  <c r="M422" i="96"/>
  <c r="M423" i="96"/>
  <c r="M424" i="96"/>
  <c r="M426" i="96"/>
  <c r="M428" i="96"/>
  <c r="M429" i="96"/>
  <c r="M431" i="96"/>
  <c r="M432" i="96"/>
  <c r="M434" i="96"/>
  <c r="M435" i="96"/>
  <c r="M438" i="96"/>
  <c r="M439" i="96"/>
  <c r="M440" i="96"/>
  <c r="M442" i="96"/>
  <c r="M443" i="96"/>
  <c r="M444" i="96"/>
  <c r="M445" i="96"/>
  <c r="M448" i="96"/>
  <c r="M449" i="96"/>
  <c r="M451" i="96"/>
  <c r="M452" i="96"/>
  <c r="M453" i="96"/>
  <c r="M455" i="96"/>
  <c r="M457" i="96"/>
  <c r="M458" i="96"/>
  <c r="M459" i="96"/>
  <c r="M460" i="96"/>
  <c r="M462" i="96"/>
  <c r="M465" i="96"/>
  <c r="M466" i="96"/>
  <c r="M467" i="96"/>
  <c r="M469" i="96"/>
  <c r="M471" i="96"/>
  <c r="M472" i="96"/>
  <c r="M475" i="96"/>
  <c r="M476" i="96"/>
  <c r="M477" i="96"/>
  <c r="M480" i="96"/>
  <c r="M483" i="96"/>
  <c r="M484" i="96"/>
  <c r="M486" i="96"/>
  <c r="M487" i="96"/>
  <c r="M488" i="96"/>
  <c r="M489" i="96"/>
  <c r="M491" i="96"/>
  <c r="M493" i="96"/>
  <c r="M494" i="96"/>
  <c r="M496" i="96"/>
  <c r="M497" i="96"/>
  <c r="M498" i="96"/>
  <c r="M499" i="96"/>
  <c r="M500" i="96"/>
  <c r="M501" i="96"/>
  <c r="M502" i="96"/>
  <c r="M505" i="96"/>
  <c r="M507" i="96"/>
  <c r="M508" i="96"/>
  <c r="M510" i="96"/>
  <c r="M511" i="96"/>
  <c r="M512" i="96"/>
  <c r="M513" i="96"/>
  <c r="M514" i="96"/>
  <c r="M515" i="96"/>
  <c r="M517" i="96"/>
  <c r="M518" i="96"/>
  <c r="M519" i="96"/>
  <c r="M521" i="96"/>
  <c r="M522" i="96"/>
  <c r="M523" i="96"/>
  <c r="M524" i="96"/>
  <c r="M525" i="96"/>
  <c r="M527" i="96"/>
  <c r="M528" i="96"/>
  <c r="M530" i="96"/>
  <c r="M531" i="96"/>
  <c r="M532" i="96"/>
  <c r="M536" i="96"/>
  <c r="M538" i="96"/>
  <c r="M539" i="96"/>
  <c r="M540" i="96"/>
  <c r="M541" i="96"/>
  <c r="M542" i="96"/>
  <c r="M544" i="96"/>
  <c r="M545" i="96"/>
  <c r="M549" i="96"/>
  <c r="M550" i="96"/>
  <c r="M551" i="96"/>
  <c r="M553" i="96"/>
  <c r="M556" i="96"/>
  <c r="M560" i="96"/>
  <c r="M561" i="96"/>
  <c r="M562" i="96"/>
  <c r="M564" i="96"/>
  <c r="M567" i="96"/>
  <c r="M568" i="96"/>
  <c r="M571" i="96"/>
  <c r="M573" i="96"/>
  <c r="M574" i="96"/>
  <c r="M575" i="96"/>
  <c r="M577" i="96"/>
  <c r="M579" i="96"/>
  <c r="M581" i="96"/>
  <c r="M582" i="96"/>
  <c r="M584" i="96"/>
  <c r="M588" i="96"/>
  <c r="M589" i="96"/>
  <c r="M590" i="96"/>
  <c r="M591" i="96"/>
  <c r="M592" i="96"/>
  <c r="M594" i="96"/>
  <c r="M596" i="96"/>
  <c r="M597" i="96"/>
  <c r="M598" i="96"/>
  <c r="M599" i="96"/>
  <c r="M600" i="96"/>
  <c r="M601" i="96"/>
  <c r="M603" i="96"/>
  <c r="M604" i="96"/>
  <c r="M606" i="96"/>
  <c r="M607" i="96"/>
  <c r="M608" i="96"/>
  <c r="M609" i="96"/>
  <c r="M610" i="96"/>
  <c r="M612" i="96"/>
  <c r="M613" i="96"/>
  <c r="M615" i="96"/>
  <c r="M618" i="96"/>
  <c r="M620" i="96"/>
  <c r="M621" i="96"/>
  <c r="M622" i="96"/>
  <c r="M623" i="96"/>
  <c r="M624" i="96"/>
  <c r="M625" i="96"/>
  <c r="M626" i="96"/>
  <c r="M629" i="96"/>
  <c r="M630" i="96"/>
  <c r="M631" i="96"/>
  <c r="M633" i="96"/>
  <c r="M634" i="96"/>
  <c r="M636" i="96"/>
  <c r="M637" i="96"/>
  <c r="M638" i="96"/>
  <c r="M639" i="96"/>
  <c r="M641" i="96"/>
  <c r="M642" i="96"/>
  <c r="M644" i="96"/>
  <c r="M646" i="96"/>
  <c r="M647" i="96"/>
  <c r="M648" i="96"/>
  <c r="M649" i="96"/>
  <c r="M650" i="96"/>
  <c r="M651" i="96"/>
  <c r="M652" i="96"/>
  <c r="M655" i="96"/>
  <c r="M659" i="96"/>
  <c r="M660" i="96"/>
  <c r="M662" i="96"/>
  <c r="M663" i="96"/>
  <c r="M664" i="96"/>
  <c r="M665" i="96"/>
  <c r="M666" i="96"/>
  <c r="M667" i="96"/>
  <c r="M669" i="96"/>
  <c r="M671" i="96"/>
  <c r="M672" i="96"/>
  <c r="M673" i="96"/>
  <c r="M676" i="96"/>
  <c r="M677" i="96"/>
  <c r="M678" i="96"/>
  <c r="M679" i="96"/>
  <c r="M680" i="96"/>
  <c r="M681" i="96"/>
  <c r="M682" i="96"/>
  <c r="M683" i="96"/>
  <c r="M685" i="96"/>
  <c r="M686" i="96"/>
  <c r="M687" i="96"/>
  <c r="M688" i="96"/>
  <c r="M689" i="96"/>
  <c r="M690" i="96"/>
  <c r="M691" i="96"/>
  <c r="M692" i="96"/>
  <c r="M693" i="96"/>
  <c r="M696" i="96"/>
  <c r="M697" i="96"/>
  <c r="M698" i="96"/>
  <c r="M701" i="96"/>
  <c r="M704" i="96"/>
  <c r="M705" i="96"/>
  <c r="M706" i="96"/>
  <c r="M707" i="96"/>
  <c r="M709" i="96"/>
  <c r="M712" i="96"/>
  <c r="M713" i="96"/>
  <c r="M714" i="96"/>
  <c r="M715" i="96"/>
  <c r="M716" i="96"/>
  <c r="M717" i="96"/>
  <c r="M718" i="96"/>
  <c r="M719" i="96"/>
  <c r="M721" i="96"/>
  <c r="M723" i="96"/>
  <c r="M725" i="96"/>
  <c r="M726" i="96"/>
  <c r="M727" i="96"/>
  <c r="M728" i="96"/>
  <c r="M729" i="96"/>
  <c r="M730" i="96"/>
  <c r="M731" i="96"/>
  <c r="M732" i="96"/>
  <c r="M734" i="96"/>
  <c r="M735" i="96"/>
  <c r="M736" i="96"/>
  <c r="M738" i="96"/>
  <c r="M739" i="96"/>
  <c r="M741" i="96"/>
  <c r="M742" i="96"/>
  <c r="M743" i="96"/>
  <c r="M744" i="96"/>
  <c r="M745" i="96"/>
  <c r="M746" i="96"/>
  <c r="M747" i="96"/>
  <c r="M748" i="96"/>
  <c r="M750" i="96"/>
  <c r="M751" i="96"/>
  <c r="M752" i="96"/>
  <c r="M753" i="96"/>
  <c r="M754" i="96"/>
  <c r="M757" i="96"/>
  <c r="M759" i="96"/>
  <c r="M760" i="96"/>
  <c r="M761" i="96"/>
  <c r="M763" i="96"/>
  <c r="M765" i="96"/>
  <c r="M768" i="96"/>
  <c r="M769" i="96"/>
  <c r="M771" i="96"/>
  <c r="M773" i="96"/>
  <c r="M774" i="96"/>
  <c r="M775" i="96"/>
  <c r="M776" i="96"/>
  <c r="M777" i="96"/>
  <c r="M778" i="96"/>
  <c r="M779" i="96"/>
  <c r="M782" i="96"/>
  <c r="M783" i="96"/>
  <c r="M784" i="96"/>
  <c r="M785" i="96"/>
  <c r="M787" i="96"/>
  <c r="M788" i="96"/>
  <c r="M789" i="96"/>
  <c r="M790" i="96"/>
  <c r="M791" i="96"/>
  <c r="M792" i="96"/>
  <c r="M794" i="96"/>
  <c r="M797" i="96"/>
  <c r="M798" i="96"/>
  <c r="M800" i="96"/>
  <c r="M803" i="96"/>
  <c r="M804" i="96"/>
  <c r="M805" i="96"/>
  <c r="M807" i="96"/>
  <c r="M809" i="96"/>
  <c r="M810" i="96"/>
  <c r="M811" i="96"/>
  <c r="M812" i="96"/>
  <c r="M814" i="96"/>
  <c r="M820" i="96"/>
  <c r="M816" i="96"/>
  <c r="M817" i="96"/>
  <c r="M819" i="96"/>
  <c r="M821" i="96"/>
  <c r="M822" i="96"/>
  <c r="M823" i="96"/>
  <c r="M825" i="96"/>
  <c r="M826" i="96"/>
  <c r="M828" i="96"/>
  <c r="M829" i="96"/>
  <c r="M830" i="96"/>
  <c r="M831" i="96"/>
  <c r="M833" i="96"/>
  <c r="M834" i="96"/>
  <c r="M835" i="96"/>
  <c r="M836" i="96"/>
  <c r="M837" i="96"/>
  <c r="M838" i="96"/>
  <c r="M839" i="96"/>
  <c r="M840" i="96"/>
  <c r="M841" i="96"/>
  <c r="M842" i="96"/>
  <c r="M843" i="96"/>
  <c r="M847" i="96"/>
  <c r="M848" i="96"/>
  <c r="M849" i="96"/>
  <c r="M850" i="96"/>
  <c r="M851" i="96"/>
  <c r="M852" i="96"/>
  <c r="M853" i="96"/>
  <c r="M854" i="96"/>
  <c r="M855" i="96"/>
  <c r="M857" i="96"/>
  <c r="M859" i="96"/>
  <c r="M860" i="96"/>
  <c r="M861" i="96"/>
  <c r="M864" i="96"/>
  <c r="M865" i="96"/>
  <c r="M870" i="96"/>
  <c r="M871" i="96"/>
  <c r="M873" i="96"/>
  <c r="M875" i="96"/>
  <c r="M876" i="96"/>
  <c r="M877" i="96"/>
  <c r="M878" i="96"/>
  <c r="M880" i="96"/>
  <c r="M881" i="96"/>
  <c r="M882" i="96"/>
  <c r="M883" i="96"/>
  <c r="M885" i="96"/>
  <c r="M888" i="96"/>
  <c r="M889" i="96"/>
  <c r="M890" i="96"/>
  <c r="M891" i="96"/>
  <c r="M892" i="96"/>
  <c r="M893" i="96"/>
  <c r="M894" i="96"/>
  <c r="M896" i="96"/>
  <c r="M897" i="96"/>
  <c r="M898" i="96"/>
  <c r="M900" i="96"/>
  <c r="M901" i="96"/>
  <c r="M904" i="96"/>
  <c r="M905" i="96"/>
  <c r="M906" i="96"/>
  <c r="M907" i="96"/>
  <c r="M908" i="96"/>
  <c r="M911" i="96"/>
  <c r="M912" i="96"/>
  <c r="M914" i="96"/>
  <c r="M915" i="96"/>
  <c r="M917" i="96"/>
  <c r="M918" i="96"/>
  <c r="M919" i="96"/>
  <c r="M920" i="96"/>
  <c r="M921" i="96"/>
  <c r="M922" i="96"/>
  <c r="M924" i="96"/>
  <c r="M925" i="96"/>
  <c r="M931" i="96"/>
  <c r="M933" i="96"/>
  <c r="M936" i="96"/>
  <c r="M939" i="96"/>
  <c r="M940" i="96"/>
  <c r="M941" i="96"/>
  <c r="M943" i="96"/>
  <c r="M944" i="96"/>
  <c r="M945" i="96"/>
  <c r="M946" i="96"/>
  <c r="M947" i="96"/>
  <c r="M948" i="96"/>
  <c r="M950" i="96"/>
  <c r="M954" i="96"/>
  <c r="M955" i="96"/>
  <c r="M957" i="96"/>
  <c r="M958" i="96"/>
  <c r="M959" i="96"/>
  <c r="M963" i="96"/>
  <c r="M964" i="96"/>
  <c r="M965" i="96"/>
  <c r="M967" i="96"/>
  <c r="M968" i="96"/>
  <c r="M969" i="96"/>
  <c r="M970" i="96"/>
  <c r="M971" i="96"/>
  <c r="M972" i="96"/>
  <c r="M975" i="96"/>
  <c r="M977" i="96"/>
  <c r="M978" i="96"/>
  <c r="M983" i="96"/>
  <c r="M986" i="96"/>
  <c r="M987" i="96"/>
  <c r="M991" i="96"/>
  <c r="M992" i="96"/>
  <c r="M993" i="96"/>
  <c r="M994" i="96"/>
  <c r="M995" i="96"/>
  <c r="M997" i="96"/>
  <c r="M998" i="96"/>
  <c r="M1001" i="96"/>
  <c r="M1002" i="96"/>
  <c r="M1004" i="96"/>
  <c r="M1005" i="96"/>
  <c r="M1006" i="96"/>
  <c r="M1007" i="96"/>
  <c r="M1008" i="96"/>
  <c r="M1010" i="96"/>
  <c r="M1011" i="96"/>
  <c r="M1012" i="96"/>
  <c r="M1013" i="96"/>
  <c r="M1014" i="96"/>
  <c r="M1017" i="96"/>
  <c r="M1018" i="96"/>
  <c r="M1019" i="96"/>
  <c r="M1021" i="96"/>
  <c r="M1022" i="96"/>
  <c r="M1024" i="96"/>
  <c r="M1025" i="96"/>
  <c r="M1026" i="96"/>
  <c r="M1027" i="96"/>
  <c r="M1028" i="96"/>
  <c r="M1029" i="96"/>
  <c r="M1031" i="96"/>
  <c r="M1033" i="96"/>
  <c r="M1034" i="96"/>
  <c r="M1035" i="96"/>
  <c r="M1036" i="96"/>
  <c r="M1037" i="96"/>
  <c r="M1038" i="96"/>
  <c r="M1039" i="96"/>
  <c r="M1040" i="96"/>
  <c r="M1042" i="96"/>
  <c r="M1043" i="96"/>
  <c r="M1046" i="96"/>
  <c r="M1048" i="96"/>
  <c r="M1050" i="96"/>
  <c r="M1053" i="96"/>
  <c r="M1054" i="96"/>
  <c r="M1055" i="96"/>
  <c r="M1056" i="96"/>
  <c r="M1057" i="96"/>
  <c r="M1059" i="96"/>
  <c r="M1061" i="96"/>
  <c r="M1062" i="96"/>
  <c r="M1063" i="96"/>
  <c r="M1067" i="96"/>
  <c r="M1068" i="96"/>
  <c r="M1069" i="96"/>
  <c r="M1070" i="96"/>
  <c r="M1071" i="96"/>
  <c r="M1073" i="96"/>
  <c r="M1075" i="96"/>
  <c r="M1076" i="96"/>
  <c r="M1078" i="96"/>
  <c r="M1080" i="96"/>
  <c r="M1081" i="96"/>
  <c r="M1082" i="96"/>
  <c r="M1083" i="96"/>
  <c r="M1084" i="96"/>
  <c r="M1087" i="96"/>
  <c r="M1088" i="96"/>
  <c r="M1089" i="96"/>
  <c r="M1091" i="96"/>
  <c r="M1092" i="96"/>
  <c r="M1093" i="96"/>
  <c r="M1094" i="96"/>
  <c r="M1095" i="96"/>
  <c r="M1096" i="96"/>
  <c r="M1097" i="96"/>
  <c r="M1099" i="96"/>
  <c r="M1101" i="96"/>
  <c r="M1102" i="96"/>
  <c r="M1105" i="96"/>
  <c r="M1106" i="96"/>
  <c r="M1107" i="96"/>
  <c r="M1109" i="96"/>
  <c r="M1110" i="96"/>
  <c r="M1114" i="96"/>
  <c r="M1121" i="96"/>
  <c r="M1122" i="96"/>
  <c r="M1123" i="96"/>
  <c r="M1126" i="96"/>
  <c r="M1128" i="96"/>
  <c r="M1131" i="96"/>
  <c r="M1132" i="96"/>
  <c r="M1133" i="96"/>
  <c r="M1134" i="96"/>
  <c r="M1136" i="96"/>
  <c r="M1137" i="96"/>
  <c r="M1138" i="96"/>
  <c r="M1140" i="96"/>
  <c r="M1141" i="96"/>
  <c r="M1142" i="96"/>
  <c r="M1145" i="96"/>
  <c r="M1146" i="96"/>
  <c r="M1150" i="96"/>
  <c r="M1152" i="96"/>
  <c r="M1154" i="96"/>
  <c r="M1155" i="96"/>
  <c r="M1156" i="96"/>
  <c r="M1157" i="96"/>
  <c r="M1158" i="96"/>
  <c r="M1159" i="96"/>
  <c r="M1160" i="96"/>
  <c r="M1161" i="96"/>
  <c r="M1163" i="96"/>
  <c r="M1164" i="96"/>
  <c r="M1166" i="96"/>
  <c r="M1168" i="96"/>
  <c r="M1171" i="96"/>
  <c r="M1179" i="96"/>
  <c r="M1184" i="96"/>
  <c r="M1185" i="96"/>
  <c r="M1187" i="96"/>
  <c r="M1192" i="96"/>
  <c r="M1193" i="96"/>
  <c r="M1194" i="96"/>
  <c r="M1195" i="96"/>
  <c r="M1196" i="96"/>
  <c r="M1198" i="96"/>
  <c r="M1199" i="96"/>
  <c r="M1201" i="96"/>
  <c r="M1202" i="96"/>
  <c r="M1204" i="96"/>
  <c r="M1205" i="96"/>
  <c r="M1207" i="96"/>
  <c r="M1209" i="96"/>
  <c r="M1211" i="96"/>
  <c r="M1213" i="96"/>
  <c r="M1215" i="96"/>
  <c r="M1216" i="96"/>
  <c r="M1219" i="96"/>
  <c r="M1222" i="96"/>
  <c r="M1224" i="96"/>
  <c r="M1225" i="96"/>
  <c r="M1228" i="96"/>
  <c r="M1229" i="96"/>
  <c r="M1230" i="96"/>
  <c r="M1232" i="96"/>
  <c r="M1234" i="96"/>
  <c r="M4" i="96"/>
  <c r="B33" i="11371" l="1"/>
  <c r="B32" i="11371"/>
  <c r="B31" i="11371"/>
  <c r="T41" i="11372" l="1"/>
  <c r="S41" i="11372"/>
  <c r="R41" i="11372"/>
  <c r="Q41" i="11372"/>
  <c r="N41" i="11372"/>
  <c r="M41" i="11372"/>
  <c r="P41" i="11372" s="1"/>
  <c r="C41" i="11372"/>
  <c r="B41" i="11372"/>
  <c r="T34" i="11372"/>
  <c r="S34" i="11372"/>
  <c r="R34" i="11372"/>
  <c r="Q34" i="11372"/>
  <c r="N34" i="11372"/>
  <c r="M34" i="11372"/>
  <c r="P34" i="11372" s="1"/>
  <c r="C34" i="11372"/>
  <c r="B34" i="11372"/>
  <c r="A25" i="11361"/>
  <c r="T63" i="11372"/>
  <c r="S63" i="11372"/>
  <c r="R63" i="11372"/>
  <c r="Q63" i="11372"/>
  <c r="N63" i="11372"/>
  <c r="M63" i="11372"/>
  <c r="P63" i="11372" s="1"/>
  <c r="C63" i="11372"/>
  <c r="B63" i="11372"/>
  <c r="T44" i="11372"/>
  <c r="S44" i="11372"/>
  <c r="R44" i="11372"/>
  <c r="Q44" i="11372"/>
  <c r="N44" i="11372"/>
  <c r="M44" i="11372"/>
  <c r="P44" i="11372" s="1"/>
  <c r="C44" i="11372"/>
  <c r="B44" i="11372"/>
  <c r="T29" i="11372"/>
  <c r="S29" i="11372"/>
  <c r="R29" i="11372"/>
  <c r="Q29" i="11372"/>
  <c r="N29" i="11372"/>
  <c r="M29" i="11372"/>
  <c r="P29" i="11372" s="1"/>
  <c r="C29" i="11372"/>
  <c r="B29" i="11372"/>
  <c r="T20" i="11372"/>
  <c r="S20" i="11372"/>
  <c r="R20" i="11372"/>
  <c r="Q20" i="11372"/>
  <c r="N20" i="11372"/>
  <c r="M20" i="11372"/>
  <c r="P20" i="11372" s="1"/>
  <c r="C20" i="11372"/>
  <c r="B20" i="11372"/>
  <c r="T16" i="11372"/>
  <c r="S16" i="11372"/>
  <c r="R16" i="11372"/>
  <c r="Q16" i="11372"/>
  <c r="N16" i="11372"/>
  <c r="M16" i="11372"/>
  <c r="P16" i="11372" s="1"/>
  <c r="C16" i="11372"/>
  <c r="B16" i="11372"/>
  <c r="B1" i="11372"/>
  <c r="C1" i="11372"/>
  <c r="M1" i="11372"/>
  <c r="P1" i="11372" s="1"/>
  <c r="N1" i="11372"/>
  <c r="Q1" i="11372"/>
  <c r="R1" i="11372"/>
  <c r="S1" i="11372"/>
  <c r="T1" i="11372"/>
  <c r="T71" i="11372"/>
  <c r="S71" i="11372"/>
  <c r="R71" i="11372"/>
  <c r="Q71" i="11372"/>
  <c r="N71" i="11372"/>
  <c r="M71" i="11372"/>
  <c r="P71" i="11372" s="1"/>
  <c r="C71" i="11372"/>
  <c r="B71" i="11372"/>
  <c r="T55" i="11372"/>
  <c r="S55" i="11372"/>
  <c r="R55" i="11372"/>
  <c r="Q55" i="11372"/>
  <c r="N55" i="11372"/>
  <c r="M55" i="11372"/>
  <c r="P55" i="11372" s="1"/>
  <c r="G55" i="11372"/>
  <c r="C55" i="11372"/>
  <c r="B55" i="11372"/>
  <c r="T49" i="11372"/>
  <c r="S49" i="11372"/>
  <c r="R49" i="11372"/>
  <c r="Q49" i="11372"/>
  <c r="M49" i="11372"/>
  <c r="P49" i="11372" s="1"/>
  <c r="C49" i="11372"/>
  <c r="B49" i="11372"/>
  <c r="T31" i="11372"/>
  <c r="S31" i="11372"/>
  <c r="R31" i="11372"/>
  <c r="Q31" i="11372"/>
  <c r="N31" i="11372"/>
  <c r="M31" i="11372"/>
  <c r="P31" i="11372" s="1"/>
  <c r="C31" i="11372"/>
  <c r="B31" i="11372"/>
  <c r="T21" i="11372"/>
  <c r="S21" i="11372"/>
  <c r="R21" i="11372"/>
  <c r="Q21" i="11372"/>
  <c r="N21" i="11372"/>
  <c r="M21" i="11372"/>
  <c r="P21" i="11372" s="1"/>
  <c r="C21" i="11372"/>
  <c r="B21" i="11372"/>
  <c r="T19" i="11372"/>
  <c r="S19" i="11372"/>
  <c r="R19" i="11372"/>
  <c r="Q19" i="11372"/>
  <c r="N19" i="11372"/>
  <c r="M19" i="11372"/>
  <c r="P19" i="11372" s="1"/>
  <c r="C19" i="11372"/>
  <c r="B19" i="11372"/>
  <c r="D41" i="11372" l="1"/>
  <c r="D44" i="11372"/>
  <c r="E34" i="11372"/>
  <c r="D34" i="11372"/>
  <c r="E41" i="11372"/>
  <c r="D63" i="11372"/>
  <c r="E63" i="11372"/>
  <c r="E1" i="11372"/>
  <c r="D16" i="11372"/>
  <c r="E44" i="11372"/>
  <c r="D29" i="11372"/>
  <c r="E29" i="11372"/>
  <c r="D20" i="11372"/>
  <c r="E20" i="11372"/>
  <c r="E16" i="11372"/>
  <c r="D1" i="11372"/>
  <c r="E71" i="11372"/>
  <c r="E19" i="11372"/>
  <c r="D21" i="11372"/>
  <c r="D31" i="11372"/>
  <c r="D55" i="11372"/>
  <c r="D71" i="11372"/>
  <c r="E49" i="11372"/>
  <c r="E55" i="11372"/>
  <c r="D49" i="11372"/>
  <c r="E31" i="11372"/>
  <c r="E21" i="11372"/>
  <c r="D19" i="11372"/>
  <c r="T39" i="11372" l="1"/>
  <c r="S39" i="11372"/>
  <c r="R39" i="11372"/>
  <c r="Q39" i="11372"/>
  <c r="N39" i="11372"/>
  <c r="M39" i="11372"/>
  <c r="P39" i="11372" s="1"/>
  <c r="G39" i="11372"/>
  <c r="C39" i="11372"/>
  <c r="B39" i="11372"/>
  <c r="T35" i="11372"/>
  <c r="S35" i="11372"/>
  <c r="R35" i="11372"/>
  <c r="Q35" i="11372"/>
  <c r="N35" i="11372"/>
  <c r="M35" i="11372"/>
  <c r="P35" i="11372" s="1"/>
  <c r="C35" i="11372"/>
  <c r="B35" i="11372"/>
  <c r="T18" i="11372"/>
  <c r="S18" i="11372"/>
  <c r="R18" i="11372"/>
  <c r="Q18" i="11372"/>
  <c r="N18" i="11372"/>
  <c r="M18" i="11372"/>
  <c r="P18" i="11372" s="1"/>
  <c r="C18" i="11372"/>
  <c r="B18" i="11372"/>
  <c r="T53" i="11372"/>
  <c r="S53" i="11372"/>
  <c r="R53" i="11372"/>
  <c r="Q53" i="11372"/>
  <c r="N53" i="11372"/>
  <c r="M53" i="11372"/>
  <c r="P53" i="11372" s="1"/>
  <c r="C53" i="11372"/>
  <c r="B53" i="11372"/>
  <c r="A21" i="11361"/>
  <c r="T72" i="11372"/>
  <c r="S72" i="11372"/>
  <c r="R72" i="11372"/>
  <c r="Q72" i="11372"/>
  <c r="N72" i="11372"/>
  <c r="M72" i="11372"/>
  <c r="P72" i="11372" s="1"/>
  <c r="C72" i="11372"/>
  <c r="B72" i="11372"/>
  <c r="T13" i="11372"/>
  <c r="S13" i="11372"/>
  <c r="R13" i="11372"/>
  <c r="Q13" i="11372"/>
  <c r="N13" i="11372"/>
  <c r="M13" i="11372"/>
  <c r="P13" i="11372" s="1"/>
  <c r="C13" i="11372"/>
  <c r="B13" i="11372"/>
  <c r="T10" i="11372"/>
  <c r="S10" i="11372"/>
  <c r="R10" i="11372"/>
  <c r="Q10" i="11372"/>
  <c r="N10" i="11372"/>
  <c r="M10" i="11372"/>
  <c r="P10" i="11372" s="1"/>
  <c r="C10" i="11372"/>
  <c r="B10" i="11372"/>
  <c r="Q172" i="96"/>
  <c r="R172" i="96"/>
  <c r="S172" i="96"/>
  <c r="T47" i="11372"/>
  <c r="S47" i="11372"/>
  <c r="R47" i="11372"/>
  <c r="Q47" i="11372"/>
  <c r="N47" i="11372"/>
  <c r="M47" i="11372"/>
  <c r="P47" i="11372" s="1"/>
  <c r="C47" i="11372"/>
  <c r="B47" i="11372"/>
  <c r="T40" i="11372"/>
  <c r="S40" i="11372"/>
  <c r="R40" i="11372"/>
  <c r="Q40" i="11372"/>
  <c r="M40" i="11372"/>
  <c r="P40" i="11372" s="1"/>
  <c r="T61" i="11372"/>
  <c r="S61" i="11372"/>
  <c r="R61" i="11372"/>
  <c r="Q61" i="11372"/>
  <c r="N61" i="11372"/>
  <c r="M61" i="11372"/>
  <c r="P61" i="11372" s="1"/>
  <c r="C61" i="11372"/>
  <c r="B61" i="11372"/>
  <c r="T17" i="11372"/>
  <c r="S17" i="11372"/>
  <c r="R17" i="11372"/>
  <c r="Q17" i="11372"/>
  <c r="N17" i="11372"/>
  <c r="M17" i="11372"/>
  <c r="P17" i="11372" s="1"/>
  <c r="C17" i="11372"/>
  <c r="B17" i="11372"/>
  <c r="T28" i="11372"/>
  <c r="S28" i="11372"/>
  <c r="R28" i="11372"/>
  <c r="Q28" i="11372"/>
  <c r="N28" i="11372"/>
  <c r="M28" i="11372"/>
  <c r="P28" i="11372" s="1"/>
  <c r="C28" i="11372"/>
  <c r="B28" i="11372"/>
  <c r="T59" i="11372"/>
  <c r="S59" i="11372"/>
  <c r="R59" i="11372"/>
  <c r="Q59" i="11372"/>
  <c r="N59" i="11372"/>
  <c r="M59" i="11372"/>
  <c r="P59" i="11372" s="1"/>
  <c r="C59" i="11372"/>
  <c r="B59" i="11372"/>
  <c r="E39" i="11372" l="1"/>
  <c r="D18" i="11372"/>
  <c r="E35" i="11372"/>
  <c r="D39" i="11372"/>
  <c r="E18" i="11372"/>
  <c r="D35" i="11372"/>
  <c r="D53" i="11372"/>
  <c r="E53" i="11372"/>
  <c r="D10" i="11372"/>
  <c r="D13" i="11372"/>
  <c r="D72" i="11372"/>
  <c r="E72" i="11372"/>
  <c r="E13" i="11372"/>
  <c r="E10" i="11372"/>
  <c r="D47" i="11372"/>
  <c r="E47" i="11372"/>
  <c r="D61" i="11372"/>
  <c r="E61" i="11372"/>
  <c r="D28" i="11372"/>
  <c r="D17" i="11372"/>
  <c r="E59" i="11372"/>
  <c r="E17" i="11372"/>
  <c r="E28" i="11372"/>
  <c r="D59" i="11372"/>
  <c r="A22" i="11361"/>
  <c r="A24" i="11361"/>
  <c r="T66" i="11372"/>
  <c r="S66" i="11372"/>
  <c r="R66" i="11372"/>
  <c r="Q66" i="11372"/>
  <c r="N66" i="11372"/>
  <c r="M66" i="11372"/>
  <c r="P66" i="11372" s="1"/>
  <c r="C66" i="11372"/>
  <c r="B66" i="11372"/>
  <c r="T6" i="11372"/>
  <c r="S6" i="11372"/>
  <c r="R6" i="11372"/>
  <c r="Q6" i="11372"/>
  <c r="N6" i="11372"/>
  <c r="M6" i="11372"/>
  <c r="P6" i="11372" s="1"/>
  <c r="C6" i="11372"/>
  <c r="B6" i="11372"/>
  <c r="AA8" i="11356"/>
  <c r="AA10" i="11356"/>
  <c r="T4" i="11372"/>
  <c r="S4" i="11372"/>
  <c r="R4" i="11372"/>
  <c r="Q4" i="11372"/>
  <c r="N4" i="11372"/>
  <c r="M4" i="11372"/>
  <c r="P4" i="11372" s="1"/>
  <c r="C4" i="11372"/>
  <c r="B4" i="11372"/>
  <c r="T57" i="11372"/>
  <c r="S57" i="11372"/>
  <c r="R57" i="11372"/>
  <c r="Q57" i="11372"/>
  <c r="N57" i="11372"/>
  <c r="M57" i="11372"/>
  <c r="P57" i="11372" s="1"/>
  <c r="C57" i="11372"/>
  <c r="B57" i="11372"/>
  <c r="D66" i="11372" l="1"/>
  <c r="E66" i="11372"/>
  <c r="D6" i="11372"/>
  <c r="E6" i="11372"/>
  <c r="D4" i="11372"/>
  <c r="E4" i="11372"/>
  <c r="E57" i="11372"/>
  <c r="D57" i="11372"/>
  <c r="T8" i="11372"/>
  <c r="S8" i="11372"/>
  <c r="R8" i="11372"/>
  <c r="Q8" i="11372"/>
  <c r="N8" i="11372"/>
  <c r="M8" i="11372"/>
  <c r="P8" i="11372" s="1"/>
  <c r="C8" i="11372"/>
  <c r="B8" i="11372"/>
  <c r="E8" i="11372" l="1"/>
  <c r="D8" i="11372"/>
  <c r="T9" i="11372"/>
  <c r="S9" i="11372"/>
  <c r="R9" i="11372"/>
  <c r="Q9" i="11372"/>
  <c r="N9" i="11372"/>
  <c r="M9" i="11372"/>
  <c r="P9" i="11372" s="1"/>
  <c r="C9" i="11372"/>
  <c r="B9" i="11372"/>
  <c r="B2" i="11372"/>
  <c r="C2" i="11372"/>
  <c r="M2" i="11372"/>
  <c r="P2" i="11372" s="1"/>
  <c r="N2" i="11372"/>
  <c r="Q2" i="11372"/>
  <c r="R2" i="11372"/>
  <c r="S2" i="11372"/>
  <c r="T2" i="11372"/>
  <c r="T50" i="11372"/>
  <c r="S50" i="11372"/>
  <c r="R50" i="11372"/>
  <c r="Q50" i="11372"/>
  <c r="N50" i="11372"/>
  <c r="M50" i="11372"/>
  <c r="P50" i="11372" s="1"/>
  <c r="C50" i="11372"/>
  <c r="B50" i="11372"/>
  <c r="D9" i="11372" l="1"/>
  <c r="E9" i="11372"/>
  <c r="D50" i="11372"/>
  <c r="D2" i="11372"/>
  <c r="E2" i="11372"/>
  <c r="E50" i="11372"/>
  <c r="T46" i="11372" l="1"/>
  <c r="S46" i="11372"/>
  <c r="R46" i="11372"/>
  <c r="Q46" i="11372"/>
  <c r="M46" i="11372"/>
  <c r="P46" i="11372" s="1"/>
  <c r="C46" i="11372"/>
  <c r="B46" i="11372"/>
  <c r="E46" i="11372" l="1"/>
  <c r="D46" i="11372"/>
  <c r="T67" i="11372"/>
  <c r="S67" i="11372"/>
  <c r="R67" i="11372"/>
  <c r="Q67" i="11372"/>
  <c r="N67" i="11372"/>
  <c r="M67" i="11372"/>
  <c r="P67" i="11372" s="1"/>
  <c r="C67" i="11372"/>
  <c r="B67" i="11372"/>
  <c r="T60" i="11372"/>
  <c r="S60" i="11372"/>
  <c r="R60" i="11372"/>
  <c r="Q60" i="11372"/>
  <c r="N60" i="11372"/>
  <c r="M60" i="11372"/>
  <c r="P60" i="11372" s="1"/>
  <c r="C60" i="11372"/>
  <c r="B60" i="11372"/>
  <c r="T54" i="11372"/>
  <c r="S54" i="11372"/>
  <c r="R54" i="11372"/>
  <c r="Q54" i="11372"/>
  <c r="N54" i="11372"/>
  <c r="M54" i="11372"/>
  <c r="P54" i="11372" s="1"/>
  <c r="C54" i="11372"/>
  <c r="B54" i="11372"/>
  <c r="T42" i="11372"/>
  <c r="S42" i="11372"/>
  <c r="R42" i="11372"/>
  <c r="Q42" i="11372"/>
  <c r="M42" i="11372"/>
  <c r="P42" i="11372" s="1"/>
  <c r="C42" i="11372"/>
  <c r="B42" i="11372"/>
  <c r="D67" i="11372" l="1"/>
  <c r="E67" i="11372"/>
  <c r="D54" i="11372"/>
  <c r="D60" i="11372"/>
  <c r="E60" i="11372"/>
  <c r="E54" i="11372"/>
  <c r="E42" i="11372"/>
  <c r="D42" i="11372"/>
  <c r="T37" i="11372"/>
  <c r="S37" i="11372"/>
  <c r="R37" i="11372"/>
  <c r="Q37" i="11372"/>
  <c r="N37" i="11372"/>
  <c r="M37" i="11372"/>
  <c r="P37" i="11372" s="1"/>
  <c r="C37" i="11372"/>
  <c r="B37" i="11372"/>
  <c r="T65" i="11372"/>
  <c r="S65" i="11372"/>
  <c r="R65" i="11372"/>
  <c r="Q65" i="11372"/>
  <c r="N65" i="11372"/>
  <c r="M65" i="11372"/>
  <c r="P65" i="11372" s="1"/>
  <c r="C65" i="11372"/>
  <c r="B65" i="11372"/>
  <c r="T43" i="11372"/>
  <c r="S43" i="11372"/>
  <c r="R43" i="11372"/>
  <c r="Q43" i="11372"/>
  <c r="N43" i="11372"/>
  <c r="M43" i="11372"/>
  <c r="P43" i="11372" s="1"/>
  <c r="C43" i="11372"/>
  <c r="B43" i="11372"/>
  <c r="T22" i="11372"/>
  <c r="S22" i="11372"/>
  <c r="R22" i="11372"/>
  <c r="Q22" i="11372"/>
  <c r="N22" i="11372"/>
  <c r="M22" i="11372"/>
  <c r="P22" i="11372" s="1"/>
  <c r="C22" i="11372"/>
  <c r="B22" i="11372"/>
  <c r="T32" i="11372"/>
  <c r="S32" i="11372"/>
  <c r="R32" i="11372"/>
  <c r="Q32" i="11372"/>
  <c r="M32" i="11372"/>
  <c r="P32" i="11372" s="1"/>
  <c r="C32" i="11372"/>
  <c r="B32" i="11372"/>
  <c r="T52" i="11372"/>
  <c r="S52" i="11372"/>
  <c r="R52" i="11372"/>
  <c r="Q52" i="11372"/>
  <c r="N52" i="11372"/>
  <c r="M52" i="11372"/>
  <c r="P52" i="11372" s="1"/>
  <c r="C52" i="11372"/>
  <c r="B52" i="11372"/>
  <c r="T45" i="11372"/>
  <c r="S45" i="11372"/>
  <c r="R45" i="11372"/>
  <c r="Q45" i="11372"/>
  <c r="N45" i="11372"/>
  <c r="M45" i="11372"/>
  <c r="P45" i="11372" s="1"/>
  <c r="C45" i="11372"/>
  <c r="B45" i="11372"/>
  <c r="T48" i="11372"/>
  <c r="S48" i="11372"/>
  <c r="R48" i="11372"/>
  <c r="Q48" i="11372"/>
  <c r="N48" i="11372"/>
  <c r="M48" i="11372"/>
  <c r="P48" i="11372" s="1"/>
  <c r="C48" i="11372"/>
  <c r="B48" i="11372"/>
  <c r="T38" i="11372"/>
  <c r="S38" i="11372"/>
  <c r="R38" i="11372"/>
  <c r="Q38" i="11372"/>
  <c r="N38" i="11372"/>
  <c r="M38" i="11372"/>
  <c r="P38" i="11372" s="1"/>
  <c r="C38" i="11372"/>
  <c r="B38" i="11372"/>
  <c r="T36" i="11372"/>
  <c r="S36" i="11372"/>
  <c r="R36" i="11372"/>
  <c r="Q36" i="11372"/>
  <c r="N36" i="11372"/>
  <c r="M36" i="11372"/>
  <c r="P36" i="11372" s="1"/>
  <c r="C36" i="11372"/>
  <c r="B36" i="11372"/>
  <c r="T58" i="11372"/>
  <c r="S58" i="11372"/>
  <c r="R58" i="11372"/>
  <c r="Q58" i="11372"/>
  <c r="N58" i="11372"/>
  <c r="M58" i="11372"/>
  <c r="P58" i="11372" s="1"/>
  <c r="C58" i="11372"/>
  <c r="B58" i="11372"/>
  <c r="T15" i="11372"/>
  <c r="S15" i="11372"/>
  <c r="R15" i="11372"/>
  <c r="Q15" i="11372"/>
  <c r="N15" i="11372"/>
  <c r="M15" i="11372"/>
  <c r="P15" i="11372" s="1"/>
  <c r="C15" i="11372"/>
  <c r="B15" i="11372"/>
  <c r="T70" i="11372"/>
  <c r="S70" i="11372"/>
  <c r="R70" i="11372"/>
  <c r="Q70" i="11372"/>
  <c r="N70" i="11372"/>
  <c r="M70" i="11372"/>
  <c r="P70" i="11372" s="1"/>
  <c r="T68" i="11372"/>
  <c r="S68" i="11372"/>
  <c r="R68" i="11372"/>
  <c r="Q68" i="11372"/>
  <c r="N68" i="11372"/>
  <c r="M68" i="11372"/>
  <c r="P68" i="11372" s="1"/>
  <c r="C68" i="11372"/>
  <c r="B68" i="11372"/>
  <c r="T51" i="11372"/>
  <c r="S51" i="11372"/>
  <c r="R51" i="11372"/>
  <c r="Q51" i="11372"/>
  <c r="N51" i="11372"/>
  <c r="M51" i="11372"/>
  <c r="P51" i="11372" s="1"/>
  <c r="C51" i="11372"/>
  <c r="B51" i="11372"/>
  <c r="T12" i="11372"/>
  <c r="S12" i="11372"/>
  <c r="R12" i="11372"/>
  <c r="Q12" i="11372"/>
  <c r="N12" i="11372"/>
  <c r="M12" i="11372"/>
  <c r="P12" i="11372" s="1"/>
  <c r="C12" i="11372"/>
  <c r="B12" i="11372"/>
  <c r="T7" i="11372"/>
  <c r="S7" i="11372"/>
  <c r="R7" i="11372"/>
  <c r="Q7" i="11372"/>
  <c r="N7" i="11372"/>
  <c r="M7" i="11372"/>
  <c r="P7" i="11372" s="1"/>
  <c r="C7" i="11372"/>
  <c r="B7" i="11372"/>
  <c r="T69" i="11372"/>
  <c r="S69" i="11372"/>
  <c r="R69" i="11372"/>
  <c r="Q69" i="11372"/>
  <c r="N69" i="11372"/>
  <c r="M69" i="11372"/>
  <c r="P69" i="11372" s="1"/>
  <c r="C69" i="11372"/>
  <c r="B69" i="11372"/>
  <c r="T62" i="11372"/>
  <c r="S62" i="11372"/>
  <c r="R62" i="11372"/>
  <c r="Q62" i="11372"/>
  <c r="M62" i="11372"/>
  <c r="P62" i="11372" s="1"/>
  <c r="C62" i="11372"/>
  <c r="B62" i="11372"/>
  <c r="T64" i="11372"/>
  <c r="S64" i="11372"/>
  <c r="R64" i="11372"/>
  <c r="Q64" i="11372"/>
  <c r="M64" i="11372"/>
  <c r="P64" i="11372" s="1"/>
  <c r="C64" i="11372"/>
  <c r="B64" i="11372"/>
  <c r="T23" i="11372"/>
  <c r="S23" i="11372"/>
  <c r="R23" i="11372"/>
  <c r="Q23" i="11372"/>
  <c r="N23" i="11372"/>
  <c r="M23" i="11372"/>
  <c r="P23" i="11372" s="1"/>
  <c r="C23" i="11372"/>
  <c r="B23" i="11372"/>
  <c r="T27" i="11372"/>
  <c r="S27" i="11372"/>
  <c r="R27" i="11372"/>
  <c r="Q27" i="11372"/>
  <c r="M27" i="11372"/>
  <c r="P27" i="11372" s="1"/>
  <c r="C27" i="11372"/>
  <c r="B27" i="11372"/>
  <c r="T3" i="11372"/>
  <c r="S3" i="11372"/>
  <c r="R3" i="11372"/>
  <c r="Q3" i="11372"/>
  <c r="N3" i="11372"/>
  <c r="M3" i="11372"/>
  <c r="P3" i="11372" s="1"/>
  <c r="C3" i="11372"/>
  <c r="B3" i="11372"/>
  <c r="T14" i="11372"/>
  <c r="S14" i="11372"/>
  <c r="R14" i="11372"/>
  <c r="Q14" i="11372"/>
  <c r="N14" i="11372"/>
  <c r="M14" i="11372"/>
  <c r="P14" i="11372" s="1"/>
  <c r="C14" i="11372"/>
  <c r="B14" i="11372"/>
  <c r="T11" i="11372"/>
  <c r="S11" i="11372"/>
  <c r="R11" i="11372"/>
  <c r="Q11" i="11372"/>
  <c r="N11" i="11372"/>
  <c r="M11" i="11372"/>
  <c r="P11" i="11372" s="1"/>
  <c r="C11" i="11372"/>
  <c r="B11" i="11372"/>
  <c r="T56" i="11372"/>
  <c r="S56" i="11372"/>
  <c r="R56" i="11372"/>
  <c r="Q56" i="11372"/>
  <c r="N56" i="11372"/>
  <c r="M56" i="11372"/>
  <c r="P56" i="11372" s="1"/>
  <c r="C56" i="11372"/>
  <c r="B56" i="11372"/>
  <c r="T25" i="11372"/>
  <c r="S25" i="11372"/>
  <c r="R25" i="11372"/>
  <c r="Q25" i="11372"/>
  <c r="N25" i="11372"/>
  <c r="M25" i="11372"/>
  <c r="P25" i="11372" s="1"/>
  <c r="C25" i="11372"/>
  <c r="B25" i="11372"/>
  <c r="T5" i="11372"/>
  <c r="S5" i="11372"/>
  <c r="R5" i="11372"/>
  <c r="Q5" i="11372"/>
  <c r="N5" i="11372"/>
  <c r="M5" i="11372"/>
  <c r="P5" i="11372" s="1"/>
  <c r="C5" i="11372"/>
  <c r="B5" i="11372"/>
  <c r="T30" i="11372"/>
  <c r="S30" i="11372"/>
  <c r="R30" i="11372"/>
  <c r="Q30" i="11372"/>
  <c r="N30" i="11372"/>
  <c r="M30" i="11372"/>
  <c r="P30" i="11372" s="1"/>
  <c r="C30" i="11372"/>
  <c r="B30" i="11372"/>
  <c r="T24" i="11372"/>
  <c r="S24" i="11372"/>
  <c r="R24" i="11372"/>
  <c r="Q24" i="11372"/>
  <c r="N24" i="11372"/>
  <c r="M24" i="11372"/>
  <c r="P24" i="11372" s="1"/>
  <c r="G24" i="11372"/>
  <c r="C24" i="11372"/>
  <c r="B24" i="11372"/>
  <c r="T26" i="11372"/>
  <c r="S26" i="11372"/>
  <c r="R26" i="11372"/>
  <c r="Q26" i="11372"/>
  <c r="N26" i="11372"/>
  <c r="M26" i="11372"/>
  <c r="P26" i="11372" s="1"/>
  <c r="C26" i="11372"/>
  <c r="B26" i="11372"/>
  <c r="T33" i="11372"/>
  <c r="S33" i="11372"/>
  <c r="R33" i="11372"/>
  <c r="Q33" i="11372"/>
  <c r="N33" i="11372"/>
  <c r="M33" i="11372"/>
  <c r="P33" i="11372" s="1"/>
  <c r="C33" i="11372"/>
  <c r="B33" i="11372"/>
  <c r="D37" i="11372" l="1"/>
  <c r="E37" i="11372"/>
  <c r="E65" i="11372"/>
  <c r="D43" i="11372"/>
  <c r="D65" i="11372"/>
  <c r="E22" i="11372"/>
  <c r="E43" i="11372"/>
  <c r="D48" i="11372"/>
  <c r="E52" i="11372"/>
  <c r="E32" i="11372"/>
  <c r="D22" i="11372"/>
  <c r="D52" i="11372"/>
  <c r="D32" i="11372"/>
  <c r="E48" i="11372"/>
  <c r="E45" i="11372"/>
  <c r="D45" i="11372"/>
  <c r="D38" i="11372"/>
  <c r="E38" i="11372"/>
  <c r="E58" i="11372"/>
  <c r="D36" i="11372"/>
  <c r="E36" i="11372"/>
  <c r="D15" i="11372"/>
  <c r="D58" i="11372"/>
  <c r="E15" i="11372"/>
  <c r="D12" i="11372"/>
  <c r="D51" i="11372"/>
  <c r="D68" i="11372"/>
  <c r="E68" i="11372"/>
  <c r="E51" i="11372"/>
  <c r="E12" i="11372"/>
  <c r="E7" i="11372"/>
  <c r="D7" i="11372"/>
  <c r="D69" i="11372"/>
  <c r="E69" i="11372"/>
  <c r="D64" i="11372"/>
  <c r="E62" i="11372"/>
  <c r="E64" i="11372"/>
  <c r="D62" i="11372"/>
  <c r="D27" i="11372"/>
  <c r="D23" i="11372"/>
  <c r="E23" i="11372"/>
  <c r="E3" i="11372"/>
  <c r="D56" i="11372"/>
  <c r="D14" i="11372"/>
  <c r="D3" i="11372"/>
  <c r="D25" i="11372"/>
  <c r="E27" i="11372"/>
  <c r="E14" i="11372"/>
  <c r="D11" i="11372"/>
  <c r="E11" i="11372"/>
  <c r="E56" i="11372"/>
  <c r="E5" i="11372"/>
  <c r="E25" i="11372"/>
  <c r="D33" i="11372"/>
  <c r="D30" i="11372"/>
  <c r="E30" i="11372"/>
  <c r="D26" i="11372"/>
  <c r="D5" i="11372"/>
  <c r="D24" i="11372"/>
  <c r="E24" i="11372"/>
  <c r="E26" i="11372"/>
  <c r="E33" i="11372"/>
  <c r="N5" i="96"/>
  <c r="N25" i="96"/>
  <c r="N1234" i="96"/>
  <c r="N1215" i="96"/>
  <c r="N1164" i="96"/>
  <c r="N1145" i="96"/>
  <c r="N1133" i="96"/>
  <c r="N1132" i="96"/>
  <c r="N1128" i="96"/>
  <c r="N1122" i="96"/>
  <c r="N1081" i="96"/>
  <c r="N1037" i="96"/>
  <c r="N1034" i="96"/>
  <c r="N971" i="96"/>
  <c r="N920" i="96"/>
  <c r="N882" i="96"/>
  <c r="N833" i="96"/>
  <c r="N831" i="96"/>
  <c r="N819" i="96"/>
  <c r="N777" i="96"/>
  <c r="N704" i="96"/>
  <c r="N637" i="96"/>
  <c r="N499" i="96"/>
  <c r="N487" i="96"/>
  <c r="N483" i="96"/>
  <c r="N417" i="96"/>
  <c r="N361" i="96"/>
  <c r="N355" i="96"/>
  <c r="N337" i="96"/>
  <c r="N288" i="96"/>
  <c r="N236" i="96"/>
  <c r="N185" i="96"/>
  <c r="N108" i="96"/>
  <c r="N73" i="96"/>
  <c r="A26" i="11361"/>
  <c r="S839" i="96"/>
  <c r="S76" i="96"/>
  <c r="S519" i="96"/>
  <c r="R839" i="96"/>
  <c r="R76" i="96"/>
  <c r="R519" i="96"/>
  <c r="Q839" i="96"/>
  <c r="Q76" i="96"/>
  <c r="Q519" i="96"/>
  <c r="P839" i="96"/>
  <c r="P76" i="96"/>
  <c r="P519" i="96"/>
  <c r="AG10" i="11356" l="1"/>
  <c r="U10" i="11356"/>
  <c r="O10" i="11356"/>
  <c r="I10" i="11356"/>
  <c r="C10" i="11356"/>
  <c r="AG10" i="320"/>
  <c r="AA10" i="320"/>
  <c r="U10" i="320"/>
  <c r="O10" i="320"/>
  <c r="I10" i="320"/>
  <c r="C10" i="320"/>
  <c r="I10" i="4"/>
  <c r="O10" i="4"/>
  <c r="U10" i="4"/>
  <c r="AG10" i="4"/>
  <c r="C10" i="6"/>
  <c r="I10" i="6"/>
  <c r="O10" i="6"/>
  <c r="U10" i="6"/>
  <c r="B27" i="11385"/>
  <c r="B26" i="11385"/>
  <c r="B24" i="11385"/>
  <c r="B23" i="11385"/>
  <c r="B22" i="11385"/>
  <c r="B25" i="11385"/>
  <c r="B16" i="11385"/>
  <c r="B8" i="11385"/>
  <c r="B20" i="11385"/>
  <c r="B19" i="11385"/>
  <c r="B18" i="11385"/>
  <c r="B17" i="11385"/>
  <c r="B21" i="11385"/>
  <c r="B15" i="11385"/>
  <c r="B14" i="11385"/>
  <c r="B13" i="11385"/>
  <c r="B11" i="11385"/>
  <c r="B10" i="11385"/>
  <c r="B9" i="11385"/>
  <c r="B7" i="11385"/>
  <c r="B6" i="11385"/>
  <c r="B12" i="11385"/>
  <c r="B5" i="11385"/>
  <c r="B4" i="11385"/>
  <c r="S746" i="96"/>
  <c r="S771" i="96"/>
  <c r="S589" i="96"/>
  <c r="S94" i="96"/>
  <c r="S607" i="96"/>
  <c r="S947" i="96"/>
  <c r="S851" i="96"/>
  <c r="S603" i="96"/>
  <c r="S1222" i="96"/>
  <c r="S445" i="96"/>
  <c r="S226" i="96"/>
  <c r="S860" i="96"/>
  <c r="S439" i="96"/>
  <c r="S842" i="96"/>
  <c r="S687" i="96"/>
  <c r="S931" i="96"/>
  <c r="S160" i="96"/>
  <c r="S680" i="96"/>
  <c r="S1202" i="96"/>
  <c r="S638" i="96"/>
  <c r="S954" i="96"/>
  <c r="S560" i="96"/>
  <c r="S553" i="96"/>
  <c r="S227" i="96"/>
  <c r="S202" i="96"/>
  <c r="S588" i="96"/>
  <c r="S637" i="96"/>
  <c r="S130" i="96"/>
  <c r="S1025" i="96"/>
  <c r="S649" i="96"/>
  <c r="S761" i="96"/>
  <c r="S925" i="96"/>
  <c r="S35" i="96"/>
  <c r="S211" i="96"/>
  <c r="S712" i="96"/>
  <c r="S826" i="96"/>
  <c r="S1131" i="96"/>
  <c r="S669" i="96"/>
  <c r="S530" i="96"/>
  <c r="S517" i="96"/>
  <c r="S480" i="96"/>
  <c r="S787" i="96"/>
  <c r="S544" i="96"/>
  <c r="S129" i="96"/>
  <c r="S203" i="96"/>
  <c r="S324" i="96"/>
  <c r="S355" i="96"/>
  <c r="S359" i="96"/>
  <c r="S422" i="96"/>
  <c r="S318" i="96"/>
  <c r="S266" i="96"/>
  <c r="S268" i="96"/>
  <c r="S1002" i="96"/>
  <c r="S462" i="96"/>
  <c r="S383" i="96"/>
  <c r="S664" i="96"/>
  <c r="S521" i="96"/>
  <c r="S189" i="96"/>
  <c r="S532" i="96"/>
  <c r="S402" i="96"/>
  <c r="S671" i="96"/>
  <c r="S72" i="96"/>
  <c r="S1185" i="96"/>
  <c r="S683" i="96"/>
  <c r="S197" i="96"/>
  <c r="S914" i="96"/>
  <c r="S636" i="96"/>
  <c r="S777" i="96"/>
  <c r="S362" i="96"/>
  <c r="S655" i="96"/>
  <c r="S476" i="96"/>
  <c r="S230" i="96"/>
  <c r="S47" i="96"/>
  <c r="S719" i="96"/>
  <c r="S426" i="96"/>
  <c r="S513" i="96"/>
  <c r="S742" i="96"/>
  <c r="S1091" i="96"/>
  <c r="S396" i="96"/>
  <c r="S721" i="96"/>
  <c r="S679" i="96"/>
  <c r="S457" i="96"/>
  <c r="S107" i="96"/>
  <c r="S1145" i="96"/>
  <c r="S199" i="96"/>
  <c r="S621" i="96"/>
  <c r="S1093" i="96"/>
  <c r="S1088" i="96"/>
  <c r="S885" i="96"/>
  <c r="S1152" i="96"/>
  <c r="S300" i="96"/>
  <c r="S625" i="96"/>
  <c r="S1215" i="96"/>
  <c r="S369" i="96"/>
  <c r="S1114" i="96"/>
  <c r="S415" i="96"/>
  <c r="S173" i="96"/>
  <c r="S108" i="96"/>
  <c r="S384" i="96"/>
  <c r="S1022" i="96"/>
  <c r="S624" i="96"/>
  <c r="S690" i="96"/>
  <c r="S620" i="96"/>
  <c r="S1106" i="96"/>
  <c r="S251" i="96"/>
  <c r="S121" i="96"/>
  <c r="S285" i="96"/>
  <c r="S950" i="96"/>
  <c r="S1140" i="96"/>
  <c r="S642" i="96"/>
  <c r="S483" i="96"/>
  <c r="S892" i="96"/>
  <c r="S704" i="96"/>
  <c r="S1146" i="96"/>
  <c r="S1048" i="96"/>
  <c r="S594" i="96"/>
  <c r="S748" i="96"/>
  <c r="S1038" i="96"/>
  <c r="S807" i="96"/>
  <c r="S622" i="96"/>
  <c r="S124" i="96"/>
  <c r="S650" i="96"/>
  <c r="S838" i="96"/>
  <c r="S847" i="96"/>
  <c r="S5" i="96"/>
  <c r="S1107" i="96"/>
  <c r="S528" i="96"/>
  <c r="S955" i="96"/>
  <c r="S336" i="96"/>
  <c r="S1071" i="96"/>
  <c r="S512" i="96"/>
  <c r="S822" i="96"/>
  <c r="S236" i="96"/>
  <c r="S1054" i="96"/>
  <c r="S823" i="96"/>
  <c r="S968" i="96"/>
  <c r="S941" i="96"/>
  <c r="S1198" i="96"/>
  <c r="S487" i="96"/>
  <c r="S1204" i="96"/>
  <c r="S1070" i="96"/>
  <c r="S608" i="96"/>
  <c r="S727" i="96"/>
  <c r="S25" i="96"/>
  <c r="S13" i="96"/>
  <c r="S1033" i="96"/>
  <c r="S1134" i="96"/>
  <c r="S428" i="96"/>
  <c r="S1164" i="96"/>
  <c r="S630" i="96"/>
  <c r="S158" i="96"/>
  <c r="S67" i="96"/>
  <c r="S149" i="96"/>
  <c r="R746" i="96"/>
  <c r="R771" i="96"/>
  <c r="R589" i="96"/>
  <c r="R94" i="96"/>
  <c r="R607" i="96"/>
  <c r="R947" i="96"/>
  <c r="R851" i="96"/>
  <c r="R603" i="96"/>
  <c r="R1222" i="96"/>
  <c r="R445" i="96"/>
  <c r="R226" i="96"/>
  <c r="R860" i="96"/>
  <c r="R439" i="96"/>
  <c r="R842" i="96"/>
  <c r="R687" i="96"/>
  <c r="R931" i="96"/>
  <c r="R160" i="96"/>
  <c r="R680" i="96"/>
  <c r="R1202" i="96"/>
  <c r="R638" i="96"/>
  <c r="R954" i="96"/>
  <c r="R560" i="96"/>
  <c r="R553" i="96"/>
  <c r="R227" i="96"/>
  <c r="R202" i="96"/>
  <c r="R588" i="96"/>
  <c r="R637" i="96"/>
  <c r="R130" i="96"/>
  <c r="R1025" i="96"/>
  <c r="R649" i="96"/>
  <c r="R761" i="96"/>
  <c r="R925" i="96"/>
  <c r="R35" i="96"/>
  <c r="R211" i="96"/>
  <c r="R712" i="96"/>
  <c r="R826" i="96"/>
  <c r="R1131" i="96"/>
  <c r="R669" i="96"/>
  <c r="R530" i="96"/>
  <c r="R517" i="96"/>
  <c r="R480" i="96"/>
  <c r="R787" i="96"/>
  <c r="R544" i="96"/>
  <c r="R129" i="96"/>
  <c r="R203" i="96"/>
  <c r="R324" i="96"/>
  <c r="R355" i="96"/>
  <c r="R359" i="96"/>
  <c r="R422" i="96"/>
  <c r="R318" i="96"/>
  <c r="R266" i="96"/>
  <c r="R268" i="96"/>
  <c r="R1002" i="96"/>
  <c r="R462" i="96"/>
  <c r="R664" i="96"/>
  <c r="R521" i="96"/>
  <c r="R189" i="96"/>
  <c r="R532" i="96"/>
  <c r="R402" i="96"/>
  <c r="R671" i="96"/>
  <c r="R72" i="96"/>
  <c r="R1185" i="96"/>
  <c r="R683" i="96"/>
  <c r="R197" i="96"/>
  <c r="R914" i="96"/>
  <c r="R636" i="96"/>
  <c r="R777" i="96"/>
  <c r="R362" i="96"/>
  <c r="R655" i="96"/>
  <c r="R476" i="96"/>
  <c r="R230" i="96"/>
  <c r="R47" i="96"/>
  <c r="R719" i="96"/>
  <c r="R426" i="96"/>
  <c r="R513" i="96"/>
  <c r="R742" i="96"/>
  <c r="R1091" i="96"/>
  <c r="R396" i="96"/>
  <c r="R721" i="96"/>
  <c r="R679" i="96"/>
  <c r="R457" i="96"/>
  <c r="R107" i="96"/>
  <c r="R1145" i="96"/>
  <c r="R199" i="96"/>
  <c r="R621" i="96"/>
  <c r="R1093" i="96"/>
  <c r="R1088" i="96"/>
  <c r="R885" i="96"/>
  <c r="R1152" i="96"/>
  <c r="R300" i="96"/>
  <c r="R625" i="96"/>
  <c r="R1215" i="96"/>
  <c r="R369" i="96"/>
  <c r="R1114" i="96"/>
  <c r="R415" i="96"/>
  <c r="R173" i="96"/>
  <c r="R108" i="96"/>
  <c r="R384" i="96"/>
  <c r="R1022" i="96"/>
  <c r="R624" i="96"/>
  <c r="R690" i="96"/>
  <c r="R620" i="96"/>
  <c r="R1106" i="96"/>
  <c r="R251" i="96"/>
  <c r="R121" i="96"/>
  <c r="R285" i="96"/>
  <c r="R950" i="96"/>
  <c r="R1140" i="96"/>
  <c r="R642" i="96"/>
  <c r="R483" i="96"/>
  <c r="R892" i="96"/>
  <c r="R704" i="96"/>
  <c r="R1146" i="96"/>
  <c r="R1048" i="96"/>
  <c r="R594" i="96"/>
  <c r="R748" i="96"/>
  <c r="R1038" i="96"/>
  <c r="R807" i="96"/>
  <c r="R622" i="96"/>
  <c r="R124" i="96"/>
  <c r="R650" i="96"/>
  <c r="R838" i="96"/>
  <c r="R847" i="96"/>
  <c r="R5" i="96"/>
  <c r="R1107" i="96"/>
  <c r="R528" i="96"/>
  <c r="R955" i="96"/>
  <c r="R336" i="96"/>
  <c r="R1071" i="96"/>
  <c r="R512" i="96"/>
  <c r="R822" i="96"/>
  <c r="R236" i="96"/>
  <c r="R1054" i="96"/>
  <c r="R823" i="96"/>
  <c r="R968" i="96"/>
  <c r="R941" i="96"/>
  <c r="R1198" i="96"/>
  <c r="R487" i="96"/>
  <c r="R1204" i="96"/>
  <c r="R1070" i="96"/>
  <c r="R608" i="96"/>
  <c r="R727" i="96"/>
  <c r="R25" i="96"/>
  <c r="R13" i="96"/>
  <c r="R1033" i="96"/>
  <c r="R1134" i="96"/>
  <c r="R428" i="96"/>
  <c r="R1164" i="96"/>
  <c r="R630" i="96"/>
  <c r="R158" i="96"/>
  <c r="R67" i="96"/>
  <c r="R149" i="96"/>
  <c r="Q746" i="96"/>
  <c r="Q771" i="96"/>
  <c r="Q589" i="96"/>
  <c r="Q94" i="96"/>
  <c r="Q607" i="96"/>
  <c r="Q947" i="96"/>
  <c r="Q851" i="96"/>
  <c r="Q603" i="96"/>
  <c r="Q1222" i="96"/>
  <c r="Q445" i="96"/>
  <c r="Q226" i="96"/>
  <c r="Q860" i="96"/>
  <c r="Q439" i="96"/>
  <c r="Q842" i="96"/>
  <c r="Q687" i="96"/>
  <c r="Q931" i="96"/>
  <c r="Q160" i="96"/>
  <c r="Q680" i="96"/>
  <c r="Q1202" i="96"/>
  <c r="Q638" i="96"/>
  <c r="Q954" i="96"/>
  <c r="Q560" i="96"/>
  <c r="Q553" i="96"/>
  <c r="Q227" i="96"/>
  <c r="Q202" i="96"/>
  <c r="Q588" i="96"/>
  <c r="Q637" i="96"/>
  <c r="Q130" i="96"/>
  <c r="Q1025" i="96"/>
  <c r="Q649" i="96"/>
  <c r="Q761" i="96"/>
  <c r="Q925" i="96"/>
  <c r="Q35" i="96"/>
  <c r="Q211" i="96"/>
  <c r="Q712" i="96"/>
  <c r="Q826" i="96"/>
  <c r="Q1131" i="96"/>
  <c r="Q669" i="96"/>
  <c r="Q530" i="96"/>
  <c r="Q517" i="96"/>
  <c r="Q480" i="96"/>
  <c r="Q787" i="96"/>
  <c r="Q544" i="96"/>
  <c r="Q129" i="96"/>
  <c r="Q203" i="96"/>
  <c r="Q324" i="96"/>
  <c r="Q355" i="96"/>
  <c r="Q359" i="96"/>
  <c r="Q422" i="96"/>
  <c r="Q318" i="96"/>
  <c r="Q266" i="96"/>
  <c r="Q268" i="96"/>
  <c r="Q1002" i="96"/>
  <c r="Q462" i="96"/>
  <c r="Q383" i="96"/>
  <c r="Q664" i="96"/>
  <c r="Q521" i="96"/>
  <c r="Q189" i="96"/>
  <c r="Q532" i="96"/>
  <c r="Q402" i="96"/>
  <c r="Q671" i="96"/>
  <c r="Q72" i="96"/>
  <c r="Q1185" i="96"/>
  <c r="Q683" i="96"/>
  <c r="Q197" i="96"/>
  <c r="Q914" i="96"/>
  <c r="Q636" i="96"/>
  <c r="Q777" i="96"/>
  <c r="Q362" i="96"/>
  <c r="Q655" i="96"/>
  <c r="Q476" i="96"/>
  <c r="Q230" i="96"/>
  <c r="Q47" i="96"/>
  <c r="Q719" i="96"/>
  <c r="Q426" i="96"/>
  <c r="Q513" i="96"/>
  <c r="Q742" i="96"/>
  <c r="Q1091" i="96"/>
  <c r="Q396" i="96"/>
  <c r="Q721" i="96"/>
  <c r="Q679" i="96"/>
  <c r="Q457" i="96"/>
  <c r="Q107" i="96"/>
  <c r="Q1145" i="96"/>
  <c r="Q199" i="96"/>
  <c r="Q621" i="96"/>
  <c r="Q1093" i="96"/>
  <c r="Q1088" i="96"/>
  <c r="Q885" i="96"/>
  <c r="Q1152" i="96"/>
  <c r="Q300" i="96"/>
  <c r="Q625" i="96"/>
  <c r="Q1215" i="96"/>
  <c r="Q369" i="96"/>
  <c r="Q1114" i="96"/>
  <c r="Q415" i="96"/>
  <c r="Q173" i="96"/>
  <c r="Q108" i="96"/>
  <c r="Q384" i="96"/>
  <c r="Q1022" i="96"/>
  <c r="Q624" i="96"/>
  <c r="Q690" i="96"/>
  <c r="Q620" i="96"/>
  <c r="Q1106" i="96"/>
  <c r="Q251" i="96"/>
  <c r="Q121" i="96"/>
  <c r="Q285" i="96"/>
  <c r="Q950" i="96"/>
  <c r="Q1140" i="96"/>
  <c r="Q642" i="96"/>
  <c r="Q483" i="96"/>
  <c r="Q892" i="96"/>
  <c r="Q704" i="96"/>
  <c r="Q1146" i="96"/>
  <c r="Q1048" i="96"/>
  <c r="Q594" i="96"/>
  <c r="Q748" i="96"/>
  <c r="Q1038" i="96"/>
  <c r="Q807" i="96"/>
  <c r="Q622" i="96"/>
  <c r="Q124" i="96"/>
  <c r="Q650" i="96"/>
  <c r="Q838" i="96"/>
  <c r="Q847" i="96"/>
  <c r="Q5" i="96"/>
  <c r="Q1107" i="96"/>
  <c r="Q528" i="96"/>
  <c r="Q955" i="96"/>
  <c r="Q336" i="96"/>
  <c r="Q1071" i="96"/>
  <c r="Q512" i="96"/>
  <c r="Q822" i="96"/>
  <c r="Q236" i="96"/>
  <c r="Q1054" i="96"/>
  <c r="Q823" i="96"/>
  <c r="Q968" i="96"/>
  <c r="Q941" i="96"/>
  <c r="Q1198" i="96"/>
  <c r="Q487" i="96"/>
  <c r="Q1204" i="96"/>
  <c r="Q1070" i="96"/>
  <c r="Q608" i="96"/>
  <c r="Q727" i="96"/>
  <c r="Q25" i="96"/>
  <c r="Q13" i="96"/>
  <c r="Q1033" i="96"/>
  <c r="Q1134" i="96"/>
  <c r="Q428" i="96"/>
  <c r="Q1164" i="96"/>
  <c r="Q630" i="96"/>
  <c r="Q158" i="96"/>
  <c r="Q67" i="96"/>
  <c r="Q149" i="96"/>
  <c r="P746" i="96"/>
  <c r="P771" i="96"/>
  <c r="P589" i="96"/>
  <c r="P94" i="96"/>
  <c r="P607" i="96"/>
  <c r="P947" i="96"/>
  <c r="P851" i="96"/>
  <c r="P603" i="96"/>
  <c r="P1222" i="96"/>
  <c r="P445" i="96"/>
  <c r="P226" i="96"/>
  <c r="P860" i="96"/>
  <c r="P439" i="96"/>
  <c r="P842" i="96"/>
  <c r="P687" i="96"/>
  <c r="P931" i="96"/>
  <c r="P160" i="96"/>
  <c r="P680" i="96"/>
  <c r="P1202" i="96"/>
  <c r="P638" i="96"/>
  <c r="P954" i="96"/>
  <c r="P560" i="96"/>
  <c r="P553" i="96"/>
  <c r="P227" i="96"/>
  <c r="P202" i="96"/>
  <c r="P588" i="96"/>
  <c r="P637" i="96"/>
  <c r="P130" i="96"/>
  <c r="P1025" i="96"/>
  <c r="P649" i="96"/>
  <c r="P761" i="96"/>
  <c r="P925" i="96"/>
  <c r="P35" i="96"/>
  <c r="P211" i="96"/>
  <c r="P712" i="96"/>
  <c r="P826" i="96"/>
  <c r="P1131" i="96"/>
  <c r="P669" i="96"/>
  <c r="P530" i="96"/>
  <c r="P517" i="96"/>
  <c r="P480" i="96"/>
  <c r="P787" i="96"/>
  <c r="P544" i="96"/>
  <c r="P129" i="96"/>
  <c r="P203" i="96"/>
  <c r="P324" i="96"/>
  <c r="P355" i="96"/>
  <c r="P359" i="96"/>
  <c r="P422" i="96"/>
  <c r="P318" i="96"/>
  <c r="P266" i="96"/>
  <c r="P268" i="96"/>
  <c r="P1002" i="96"/>
  <c r="P462" i="96"/>
  <c r="P383" i="96"/>
  <c r="P664" i="96"/>
  <c r="P521" i="96"/>
  <c r="P189" i="96"/>
  <c r="P532" i="96"/>
  <c r="P402" i="96"/>
  <c r="P671" i="96"/>
  <c r="P72" i="96"/>
  <c r="P1185" i="96"/>
  <c r="P683" i="96"/>
  <c r="P197" i="96"/>
  <c r="P914" i="96"/>
  <c r="P636" i="96"/>
  <c r="P777" i="96"/>
  <c r="P362" i="96"/>
  <c r="P655" i="96"/>
  <c r="P476" i="96"/>
  <c r="P230" i="96"/>
  <c r="P47" i="96"/>
  <c r="P719" i="96"/>
  <c r="P426" i="96"/>
  <c r="P513" i="96"/>
  <c r="P742" i="96"/>
  <c r="P1091" i="96"/>
  <c r="P396" i="96"/>
  <c r="P721" i="96"/>
  <c r="P679" i="96"/>
  <c r="P457" i="96"/>
  <c r="P107" i="96"/>
  <c r="P1145" i="96"/>
  <c r="P199" i="96"/>
  <c r="P621" i="96"/>
  <c r="P1093" i="96"/>
  <c r="P1088" i="96"/>
  <c r="P885" i="96"/>
  <c r="P1152" i="96"/>
  <c r="P300" i="96"/>
  <c r="P625" i="96"/>
  <c r="P1215" i="96"/>
  <c r="P369" i="96"/>
  <c r="P1114" i="96"/>
  <c r="P415" i="96"/>
  <c r="P173" i="96"/>
  <c r="P108" i="96"/>
  <c r="P384" i="96"/>
  <c r="P1022" i="96"/>
  <c r="P624" i="96"/>
  <c r="P690" i="96"/>
  <c r="P620" i="96"/>
  <c r="P1106" i="96"/>
  <c r="P251" i="96"/>
  <c r="P121" i="96"/>
  <c r="P285" i="96"/>
  <c r="P950" i="96"/>
  <c r="P1140" i="96"/>
  <c r="P642" i="96"/>
  <c r="P483" i="96"/>
  <c r="P892" i="96"/>
  <c r="P704" i="96"/>
  <c r="P1146" i="96"/>
  <c r="P1048" i="96"/>
  <c r="P594" i="96"/>
  <c r="P748" i="96"/>
  <c r="P1038" i="96"/>
  <c r="P807" i="96"/>
  <c r="P622" i="96"/>
  <c r="P124" i="96"/>
  <c r="P650" i="96"/>
  <c r="P838" i="96"/>
  <c r="P847" i="96"/>
  <c r="P5" i="96"/>
  <c r="P1107" i="96"/>
  <c r="P528" i="96"/>
  <c r="P955" i="96"/>
  <c r="P336" i="96"/>
  <c r="P1071" i="96"/>
  <c r="P512" i="96"/>
  <c r="P822" i="96"/>
  <c r="P236" i="96"/>
  <c r="P1054" i="96"/>
  <c r="P823" i="96"/>
  <c r="P968" i="96"/>
  <c r="P941" i="96"/>
  <c r="P1198" i="96"/>
  <c r="P487" i="96"/>
  <c r="P1204" i="96"/>
  <c r="P1070" i="96"/>
  <c r="P608" i="96"/>
  <c r="P727" i="96"/>
  <c r="P25" i="96"/>
  <c r="P13" i="96"/>
  <c r="P1033" i="96"/>
  <c r="P1134" i="96"/>
  <c r="P428" i="96"/>
  <c r="P1164" i="96"/>
  <c r="P630" i="96"/>
  <c r="P158" i="96"/>
  <c r="P67" i="96"/>
  <c r="P149" i="96"/>
  <c r="C746" i="96" l="1"/>
  <c r="C771" i="96"/>
  <c r="C589" i="96"/>
  <c r="C94" i="96"/>
  <c r="C607" i="96"/>
  <c r="C947" i="96"/>
  <c r="C851" i="96"/>
  <c r="C603" i="96"/>
  <c r="C1222" i="96"/>
  <c r="C445" i="96"/>
  <c r="C226" i="96"/>
  <c r="C860" i="96"/>
  <c r="C439" i="96"/>
  <c r="C842" i="96"/>
  <c r="C687" i="96"/>
  <c r="C931" i="96"/>
  <c r="C160" i="96"/>
  <c r="C680" i="96"/>
  <c r="C1202" i="96"/>
  <c r="C638" i="96"/>
  <c r="C954" i="96"/>
  <c r="C560" i="96"/>
  <c r="C553" i="96"/>
  <c r="C227" i="96"/>
  <c r="C202" i="96"/>
  <c r="C588" i="96"/>
  <c r="C637" i="96"/>
  <c r="C130" i="96"/>
  <c r="C1025" i="96"/>
  <c r="C649" i="96"/>
  <c r="C761" i="96"/>
  <c r="C925" i="96"/>
  <c r="C35" i="96"/>
  <c r="C211" i="96"/>
  <c r="C712" i="96"/>
  <c r="C826" i="96"/>
  <c r="C1131" i="96"/>
  <c r="C669" i="96"/>
  <c r="C530" i="96"/>
  <c r="C517" i="96"/>
  <c r="C480" i="96"/>
  <c r="C787" i="96"/>
  <c r="C544" i="96"/>
  <c r="C129" i="96"/>
  <c r="C203" i="96"/>
  <c r="C324" i="96"/>
  <c r="C355" i="96"/>
  <c r="C359" i="96"/>
  <c r="C422" i="96"/>
  <c r="C318" i="96"/>
  <c r="C266" i="96"/>
  <c r="C268" i="96"/>
  <c r="C1002" i="96"/>
  <c r="C462" i="96"/>
  <c r="C383" i="96"/>
  <c r="C664" i="96"/>
  <c r="C521" i="96"/>
  <c r="C189" i="96"/>
  <c r="C532" i="96"/>
  <c r="C402" i="96"/>
  <c r="C671" i="96"/>
  <c r="C72" i="96"/>
  <c r="C1185" i="96"/>
  <c r="C683" i="96"/>
  <c r="C197" i="96"/>
  <c r="C914" i="96"/>
  <c r="C636" i="96"/>
  <c r="C777" i="96"/>
  <c r="C362" i="96"/>
  <c r="C655" i="96"/>
  <c r="C476" i="96"/>
  <c r="C230" i="96"/>
  <c r="C47" i="96"/>
  <c r="C719" i="96"/>
  <c r="C426" i="96"/>
  <c r="C513" i="96"/>
  <c r="C742" i="96"/>
  <c r="C1091" i="96"/>
  <c r="C396" i="96"/>
  <c r="C721" i="96"/>
  <c r="C679" i="96"/>
  <c r="C457" i="96"/>
  <c r="C107" i="96"/>
  <c r="C1145" i="96"/>
  <c r="C199" i="96"/>
  <c r="C621" i="96"/>
  <c r="C1093" i="96"/>
  <c r="C1088" i="96"/>
  <c r="C885" i="96"/>
  <c r="C1152" i="96"/>
  <c r="C300" i="96"/>
  <c r="C625" i="96"/>
  <c r="C1215" i="96"/>
  <c r="C369" i="96"/>
  <c r="C1114" i="96"/>
  <c r="C415" i="96"/>
  <c r="C173" i="96"/>
  <c r="C108" i="96"/>
  <c r="C384" i="96"/>
  <c r="C1022" i="96"/>
  <c r="C624" i="96"/>
  <c r="C690" i="96"/>
  <c r="C620" i="96"/>
  <c r="C1106" i="96"/>
  <c r="C251" i="96"/>
  <c r="C121" i="96"/>
  <c r="C285" i="96"/>
  <c r="C950" i="96"/>
  <c r="C1140" i="96"/>
  <c r="C642" i="96"/>
  <c r="C483" i="96"/>
  <c r="C892" i="96"/>
  <c r="C704" i="96"/>
  <c r="C1146" i="96"/>
  <c r="C1048" i="96"/>
  <c r="C594" i="96"/>
  <c r="C748" i="96"/>
  <c r="C1038" i="96"/>
  <c r="C807" i="96"/>
  <c r="C622" i="96"/>
  <c r="C124" i="96"/>
  <c r="C650" i="96"/>
  <c r="C838" i="96"/>
  <c r="C847" i="96"/>
  <c r="C5" i="96"/>
  <c r="C1107" i="96"/>
  <c r="C528" i="96"/>
  <c r="C955" i="96"/>
  <c r="C336" i="96"/>
  <c r="C1071" i="96"/>
  <c r="C512" i="96"/>
  <c r="C822" i="96"/>
  <c r="C236" i="96"/>
  <c r="C1054" i="96"/>
  <c r="C823" i="96"/>
  <c r="C968" i="96"/>
  <c r="C941" i="96"/>
  <c r="C1198" i="96"/>
  <c r="C487" i="96"/>
  <c r="C1204" i="96"/>
  <c r="C1070" i="96"/>
  <c r="C608" i="96"/>
  <c r="C727" i="96"/>
  <c r="C25" i="96"/>
  <c r="C13" i="96"/>
  <c r="C1033" i="96"/>
  <c r="C1134" i="96"/>
  <c r="C428" i="96"/>
  <c r="C1164" i="96"/>
  <c r="C630" i="96"/>
  <c r="C158" i="96"/>
  <c r="C67" i="96"/>
  <c r="C149" i="96"/>
  <c r="B746" i="96"/>
  <c r="B771" i="96"/>
  <c r="B589" i="96"/>
  <c r="B94" i="96"/>
  <c r="B607" i="96"/>
  <c r="B947" i="96"/>
  <c r="B851" i="96"/>
  <c r="B603" i="96"/>
  <c r="B1222" i="96"/>
  <c r="B445" i="96"/>
  <c r="B226" i="96"/>
  <c r="B860" i="96"/>
  <c r="B439" i="96"/>
  <c r="B842" i="96"/>
  <c r="B687" i="96"/>
  <c r="B931" i="96"/>
  <c r="B160" i="96"/>
  <c r="B680" i="96"/>
  <c r="B1202" i="96"/>
  <c r="B638" i="96"/>
  <c r="B954" i="96"/>
  <c r="B560" i="96"/>
  <c r="B553" i="96"/>
  <c r="B227" i="96"/>
  <c r="B202" i="96"/>
  <c r="B588" i="96"/>
  <c r="B637" i="96"/>
  <c r="B130" i="96"/>
  <c r="B1025" i="96"/>
  <c r="B649" i="96"/>
  <c r="B761" i="96"/>
  <c r="B925" i="96"/>
  <c r="B35" i="96"/>
  <c r="B211" i="96"/>
  <c r="B712" i="96"/>
  <c r="B826" i="96"/>
  <c r="B1131" i="96"/>
  <c r="B669" i="96"/>
  <c r="B530" i="96"/>
  <c r="B517" i="96"/>
  <c r="B480" i="96"/>
  <c r="B787" i="96"/>
  <c r="B544" i="96"/>
  <c r="B129" i="96"/>
  <c r="B203" i="96"/>
  <c r="B324" i="96"/>
  <c r="B355" i="96"/>
  <c r="B359" i="96"/>
  <c r="B422" i="96"/>
  <c r="B318" i="96"/>
  <c r="B266" i="96"/>
  <c r="B268" i="96"/>
  <c r="B1002" i="96"/>
  <c r="B462" i="96"/>
  <c r="B383" i="96"/>
  <c r="B664" i="96"/>
  <c r="B521" i="96"/>
  <c r="B189" i="96"/>
  <c r="B532" i="96"/>
  <c r="B402" i="96"/>
  <c r="B671" i="96"/>
  <c r="B72" i="96"/>
  <c r="B1185" i="96"/>
  <c r="B683" i="96"/>
  <c r="B197" i="96"/>
  <c r="B914" i="96"/>
  <c r="B636" i="96"/>
  <c r="B777" i="96"/>
  <c r="B362" i="96"/>
  <c r="B655" i="96"/>
  <c r="B476" i="96"/>
  <c r="B230" i="96"/>
  <c r="B47" i="96"/>
  <c r="B719" i="96"/>
  <c r="B426" i="96"/>
  <c r="B513" i="96"/>
  <c r="B742" i="96"/>
  <c r="B1091" i="96"/>
  <c r="B396" i="96"/>
  <c r="B721" i="96"/>
  <c r="B679" i="96"/>
  <c r="B457" i="96"/>
  <c r="B107" i="96"/>
  <c r="B1145" i="96"/>
  <c r="B199" i="96"/>
  <c r="B621" i="96"/>
  <c r="B1093" i="96"/>
  <c r="B1088" i="96"/>
  <c r="B885" i="96"/>
  <c r="B1152" i="96"/>
  <c r="B300" i="96"/>
  <c r="B625" i="96"/>
  <c r="B1215" i="96"/>
  <c r="B369" i="96"/>
  <c r="B1114" i="96"/>
  <c r="B415" i="96"/>
  <c r="B173" i="96"/>
  <c r="B108" i="96"/>
  <c r="B384" i="96"/>
  <c r="B1022" i="96"/>
  <c r="B624" i="96"/>
  <c r="B690" i="96"/>
  <c r="B620" i="96"/>
  <c r="B1106" i="96"/>
  <c r="B251" i="96"/>
  <c r="B121" i="96"/>
  <c r="B285" i="96"/>
  <c r="B950" i="96"/>
  <c r="B1140" i="96"/>
  <c r="B642" i="96"/>
  <c r="B483" i="96"/>
  <c r="B892" i="96"/>
  <c r="B704" i="96"/>
  <c r="B1146" i="96"/>
  <c r="B1048" i="96"/>
  <c r="B594" i="96"/>
  <c r="B748" i="96"/>
  <c r="B1038" i="96"/>
  <c r="B807" i="96"/>
  <c r="B622" i="96"/>
  <c r="B124" i="96"/>
  <c r="B650" i="96"/>
  <c r="B838" i="96"/>
  <c r="B847" i="96"/>
  <c r="B5" i="96"/>
  <c r="B1107" i="96"/>
  <c r="B528" i="96"/>
  <c r="B955" i="96"/>
  <c r="B336" i="96"/>
  <c r="B1071" i="96"/>
  <c r="B512" i="96"/>
  <c r="B822" i="96"/>
  <c r="B236" i="96"/>
  <c r="B1054" i="96"/>
  <c r="B823" i="96"/>
  <c r="B968" i="96"/>
  <c r="B941" i="96"/>
  <c r="B1198" i="96"/>
  <c r="B487" i="96"/>
  <c r="B1204" i="96"/>
  <c r="B1070" i="96"/>
  <c r="B608" i="96"/>
  <c r="B727" i="96"/>
  <c r="B25" i="96"/>
  <c r="B13" i="96"/>
  <c r="B1033" i="96"/>
  <c r="B1134" i="96"/>
  <c r="B428" i="96"/>
  <c r="B1164" i="96"/>
  <c r="B630" i="96"/>
  <c r="B158" i="96"/>
  <c r="B67" i="96"/>
  <c r="B149" i="96"/>
  <c r="E149" i="96" l="1"/>
  <c r="D25" i="96"/>
  <c r="D487" i="96"/>
  <c r="E285" i="96"/>
  <c r="D822" i="96"/>
  <c r="D1107" i="96"/>
  <c r="D838" i="96"/>
  <c r="D622" i="96"/>
  <c r="D1146" i="96"/>
  <c r="D704" i="96"/>
  <c r="D642" i="96"/>
  <c r="D624" i="96"/>
  <c r="D384" i="96"/>
  <c r="D173" i="96"/>
  <c r="D1215" i="96"/>
  <c r="D300" i="96"/>
  <c r="D885" i="96"/>
  <c r="D199" i="96"/>
  <c r="D230" i="96"/>
  <c r="E362" i="96"/>
  <c r="E1185" i="96"/>
  <c r="D671" i="96"/>
  <c r="E532" i="96"/>
  <c r="D664" i="96"/>
  <c r="E268" i="96"/>
  <c r="E359" i="96"/>
  <c r="E129" i="96"/>
  <c r="E480" i="96"/>
  <c r="E669" i="96"/>
  <c r="E925" i="96"/>
  <c r="E130" i="96"/>
  <c r="E227" i="96"/>
  <c r="E638" i="96"/>
  <c r="E439" i="96"/>
  <c r="E1222" i="96"/>
  <c r="D607" i="96"/>
  <c r="D771" i="96"/>
  <c r="D158" i="96"/>
  <c r="D1033" i="96"/>
  <c r="D727" i="96"/>
  <c r="D1198" i="96"/>
  <c r="D1054" i="96"/>
  <c r="D67" i="96"/>
  <c r="D608" i="96"/>
  <c r="D968" i="96"/>
  <c r="E721" i="96"/>
  <c r="E211" i="96"/>
  <c r="D589" i="96"/>
  <c r="D428" i="96"/>
  <c r="D955" i="96"/>
  <c r="D650" i="96"/>
  <c r="D594" i="96"/>
  <c r="D892" i="96"/>
  <c r="D1114" i="96"/>
  <c r="E107" i="96"/>
  <c r="E513" i="96"/>
  <c r="E476" i="96"/>
  <c r="E197" i="96"/>
  <c r="E462" i="96"/>
  <c r="E324" i="96"/>
  <c r="E588" i="96"/>
  <c r="E680" i="96"/>
  <c r="E226" i="96"/>
  <c r="E1164" i="96"/>
  <c r="E13" i="96"/>
  <c r="E1071" i="96"/>
  <c r="E847" i="96"/>
  <c r="E1038" i="96"/>
  <c r="E950" i="96"/>
  <c r="E620" i="96"/>
  <c r="E108" i="96"/>
  <c r="E1093" i="96"/>
  <c r="E679" i="96"/>
  <c r="E719" i="96"/>
  <c r="E72" i="96"/>
  <c r="E318" i="96"/>
  <c r="E544" i="96"/>
  <c r="E649" i="96"/>
  <c r="E560" i="96"/>
  <c r="E687" i="96"/>
  <c r="E851" i="96"/>
  <c r="D149" i="96"/>
  <c r="D690" i="96"/>
  <c r="D621" i="96"/>
  <c r="E47" i="96"/>
  <c r="E636" i="96"/>
  <c r="D521" i="96"/>
  <c r="D422" i="96"/>
  <c r="D787" i="96"/>
  <c r="D826" i="96"/>
  <c r="E1025" i="96"/>
  <c r="E954" i="96"/>
  <c r="E842" i="96"/>
  <c r="D1025" i="96"/>
  <c r="E25" i="96"/>
  <c r="E690" i="96"/>
  <c r="E947" i="96"/>
  <c r="D47" i="96"/>
  <c r="D954" i="96"/>
  <c r="E487" i="96"/>
  <c r="E521" i="96"/>
  <c r="E158" i="96"/>
  <c r="E727" i="96"/>
  <c r="E1198" i="96"/>
  <c r="E838" i="96"/>
  <c r="E704" i="96"/>
  <c r="E624" i="96"/>
  <c r="E173" i="96"/>
  <c r="E300" i="96"/>
  <c r="E199" i="96"/>
  <c r="E230" i="96"/>
  <c r="E671" i="96"/>
  <c r="E664" i="96"/>
  <c r="E607" i="96"/>
  <c r="D285" i="96"/>
  <c r="D636" i="96"/>
  <c r="D842" i="96"/>
  <c r="E422" i="96"/>
  <c r="E941" i="96"/>
  <c r="E236" i="96"/>
  <c r="E336" i="96"/>
  <c r="E748" i="96"/>
  <c r="E121" i="96"/>
  <c r="E415" i="96"/>
  <c r="E1145" i="96"/>
  <c r="E742" i="96"/>
  <c r="E914" i="96"/>
  <c r="E383" i="96"/>
  <c r="E355" i="96"/>
  <c r="E517" i="96"/>
  <c r="E712" i="96"/>
  <c r="E637" i="96"/>
  <c r="E1202" i="96"/>
  <c r="E860" i="96"/>
  <c r="E94" i="96"/>
  <c r="D947" i="96"/>
  <c r="E621" i="96"/>
  <c r="E787" i="96"/>
  <c r="E67" i="96"/>
  <c r="E428" i="96"/>
  <c r="E608" i="96"/>
  <c r="E968" i="96"/>
  <c r="E955" i="96"/>
  <c r="E650" i="96"/>
  <c r="E594" i="96"/>
  <c r="E892" i="96"/>
  <c r="E1114" i="96"/>
  <c r="E589" i="96"/>
  <c r="E826" i="96"/>
  <c r="E1134" i="96"/>
  <c r="E1070" i="96"/>
  <c r="E823" i="96"/>
  <c r="E528" i="96"/>
  <c r="E124" i="96"/>
  <c r="E1048" i="96"/>
  <c r="E483" i="96"/>
  <c r="E251" i="96"/>
  <c r="E1022" i="96"/>
  <c r="E369" i="96"/>
  <c r="E1152" i="96"/>
  <c r="E396" i="96"/>
  <c r="E655" i="96"/>
  <c r="E683" i="96"/>
  <c r="E402" i="96"/>
  <c r="E1002" i="96"/>
  <c r="E203" i="96"/>
  <c r="E530" i="96"/>
  <c r="E35" i="96"/>
  <c r="E202" i="96"/>
  <c r="E160" i="96"/>
  <c r="E445" i="96"/>
  <c r="E1033" i="96"/>
  <c r="E1054" i="96"/>
  <c r="E822" i="96"/>
  <c r="E1107" i="96"/>
  <c r="E622" i="96"/>
  <c r="E1146" i="96"/>
  <c r="E642" i="96"/>
  <c r="E384" i="96"/>
  <c r="E1215" i="96"/>
  <c r="E885" i="96"/>
  <c r="E771" i="96"/>
  <c r="E630" i="96"/>
  <c r="E1204" i="96"/>
  <c r="E512" i="96"/>
  <c r="E5" i="96"/>
  <c r="E807" i="96"/>
  <c r="E1140" i="96"/>
  <c r="E1106" i="96"/>
  <c r="E625" i="96"/>
  <c r="E1088" i="96"/>
  <c r="E457" i="96"/>
  <c r="E1091" i="96"/>
  <c r="E426" i="96"/>
  <c r="E777" i="96"/>
  <c r="E189" i="96"/>
  <c r="E266" i="96"/>
  <c r="E1131" i="96"/>
  <c r="E761" i="96"/>
  <c r="E553" i="96"/>
  <c r="E931" i="96"/>
  <c r="E603" i="96"/>
  <c r="E746" i="96"/>
  <c r="D1164" i="96"/>
  <c r="D13" i="96"/>
  <c r="D1071" i="96"/>
  <c r="D847" i="96"/>
  <c r="D1038" i="96"/>
  <c r="D950" i="96"/>
  <c r="D620" i="96"/>
  <c r="D108" i="96"/>
  <c r="D1093" i="96"/>
  <c r="D679" i="96"/>
  <c r="D719" i="96"/>
  <c r="D72" i="96"/>
  <c r="D318" i="96"/>
  <c r="D544" i="96"/>
  <c r="D649" i="96"/>
  <c r="D560" i="96"/>
  <c r="D687" i="96"/>
  <c r="D851" i="96"/>
  <c r="D359" i="96"/>
  <c r="D480" i="96"/>
  <c r="D130" i="96"/>
  <c r="D638" i="96"/>
  <c r="D439" i="96"/>
  <c r="D941" i="96"/>
  <c r="D236" i="96"/>
  <c r="D336" i="96"/>
  <c r="D748" i="96"/>
  <c r="D121" i="96"/>
  <c r="D415" i="96"/>
  <c r="D1145" i="96"/>
  <c r="D742" i="96"/>
  <c r="D914" i="96"/>
  <c r="D383" i="96"/>
  <c r="D355" i="96"/>
  <c r="D517" i="96"/>
  <c r="D712" i="96"/>
  <c r="D637" i="96"/>
  <c r="D1202" i="96"/>
  <c r="D860" i="96"/>
  <c r="D94" i="96"/>
  <c r="D107" i="96"/>
  <c r="D721" i="96"/>
  <c r="D513" i="96"/>
  <c r="D476" i="96"/>
  <c r="D197" i="96"/>
  <c r="D462" i="96"/>
  <c r="D324" i="96"/>
  <c r="D211" i="96"/>
  <c r="D588" i="96"/>
  <c r="D680" i="96"/>
  <c r="D226" i="96"/>
  <c r="D1134" i="96"/>
  <c r="D1070" i="96"/>
  <c r="D823" i="96"/>
  <c r="D528" i="96"/>
  <c r="D124" i="96"/>
  <c r="D1048" i="96"/>
  <c r="D483" i="96"/>
  <c r="D251" i="96"/>
  <c r="D1022" i="96"/>
  <c r="D369" i="96"/>
  <c r="D1152" i="96"/>
  <c r="D396" i="96"/>
  <c r="D655" i="96"/>
  <c r="D683" i="96"/>
  <c r="D402" i="96"/>
  <c r="D1002" i="96"/>
  <c r="D203" i="96"/>
  <c r="D530" i="96"/>
  <c r="D35" i="96"/>
  <c r="D202" i="96"/>
  <c r="D160" i="96"/>
  <c r="D445" i="96"/>
  <c r="D362" i="96"/>
  <c r="D1185" i="96"/>
  <c r="D532" i="96"/>
  <c r="D268" i="96"/>
  <c r="D129" i="96"/>
  <c r="D669" i="96"/>
  <c r="D925" i="96"/>
  <c r="D227" i="96"/>
  <c r="D1222" i="96"/>
  <c r="D630" i="96"/>
  <c r="D1204" i="96"/>
  <c r="D512" i="96"/>
  <c r="D5" i="96"/>
  <c r="D807" i="96"/>
  <c r="D1140" i="96"/>
  <c r="D1106" i="96"/>
  <c r="D625" i="96"/>
  <c r="D1088" i="96"/>
  <c r="D457" i="96"/>
  <c r="D1091" i="96"/>
  <c r="D426" i="96"/>
  <c r="D777" i="96"/>
  <c r="D189" i="96"/>
  <c r="D266" i="96"/>
  <c r="D1131" i="96"/>
  <c r="D761" i="96"/>
  <c r="D553" i="96"/>
  <c r="D931" i="96"/>
  <c r="D603" i="96"/>
  <c r="D746" i="96"/>
  <c r="N398" i="96" l="1"/>
  <c r="A7" i="11361" l="1"/>
  <c r="N1207" i="96"/>
  <c r="N1160" i="96"/>
  <c r="N1141" i="96"/>
  <c r="N1092" i="96"/>
  <c r="N1056" i="96"/>
  <c r="N1035" i="96"/>
  <c r="N970" i="96"/>
  <c r="N919" i="96"/>
  <c r="N750" i="96"/>
  <c r="N739" i="96"/>
  <c r="N734" i="96"/>
  <c r="N726" i="96"/>
  <c r="N716" i="96"/>
  <c r="N696" i="96"/>
  <c r="N939" i="96"/>
  <c r="N629" i="96"/>
  <c r="N613" i="96"/>
  <c r="N523" i="96"/>
  <c r="N514" i="96"/>
  <c r="N488" i="96"/>
  <c r="N358" i="96"/>
  <c r="N339" i="96"/>
  <c r="N314" i="96"/>
  <c r="N135" i="96"/>
  <c r="N58" i="96"/>
  <c r="N45" i="96"/>
  <c r="N987" i="96"/>
  <c r="N888" i="96"/>
  <c r="N854" i="96"/>
  <c r="N853" i="96"/>
  <c r="N809" i="96"/>
  <c r="N797" i="96"/>
  <c r="N741" i="96"/>
  <c r="N723" i="96"/>
  <c r="N579" i="96"/>
  <c r="N561" i="96"/>
  <c r="N444" i="96"/>
  <c r="N367" i="96"/>
  <c r="N365" i="96"/>
  <c r="N253" i="96"/>
  <c r="N247" i="96"/>
  <c r="N244" i="96"/>
  <c r="N167" i="96"/>
  <c r="N147" i="96"/>
  <c r="N134" i="96"/>
  <c r="N100" i="96"/>
  <c r="N1061" i="96"/>
  <c r="N1029" i="96"/>
  <c r="N878" i="96"/>
  <c r="N873" i="96"/>
  <c r="N836" i="96"/>
  <c r="N751" i="96"/>
  <c r="N575" i="96"/>
  <c r="N567" i="96"/>
  <c r="N536" i="96"/>
  <c r="N412" i="96"/>
  <c r="N390" i="96"/>
  <c r="N310" i="96"/>
  <c r="N218" i="96"/>
  <c r="N204" i="96"/>
  <c r="N82" i="96"/>
  <c r="N1099" i="96"/>
  <c r="N1046" i="96"/>
  <c r="N948" i="96"/>
  <c r="N881" i="96"/>
  <c r="N859" i="96"/>
  <c r="N662" i="96"/>
  <c r="N609" i="96"/>
  <c r="N598" i="96"/>
  <c r="N531" i="96"/>
  <c r="N510" i="96"/>
  <c r="N406" i="96"/>
  <c r="N317" i="96"/>
  <c r="N276" i="96"/>
  <c r="N259" i="96"/>
  <c r="N246" i="96"/>
  <c r="N165" i="96"/>
  <c r="N62" i="96"/>
  <c r="N9" i="96"/>
  <c r="N1228" i="96"/>
  <c r="N1211" i="96"/>
  <c r="N1158" i="96"/>
  <c r="N1084" i="96"/>
  <c r="N957" i="96"/>
  <c r="N883" i="96"/>
  <c r="N725" i="96"/>
  <c r="N677" i="96"/>
  <c r="N644" i="96"/>
  <c r="N639" i="96"/>
  <c r="N541" i="96"/>
  <c r="N527" i="96"/>
  <c r="N432" i="96"/>
  <c r="N340" i="96"/>
  <c r="N295" i="96"/>
  <c r="N292" i="96"/>
  <c r="N235" i="96"/>
  <c r="N201" i="96"/>
  <c r="N1201" i="96"/>
  <c r="N1080" i="96"/>
  <c r="N1076" i="96"/>
  <c r="N1006" i="96"/>
  <c r="N1001" i="96"/>
  <c r="N993" i="96"/>
  <c r="N992" i="96"/>
  <c r="N922" i="96"/>
  <c r="N905" i="96"/>
  <c r="N898" i="96"/>
  <c r="N825" i="96"/>
  <c r="N800" i="96"/>
  <c r="N791" i="96"/>
  <c r="N545" i="96"/>
  <c r="N373" i="96"/>
  <c r="N271" i="96"/>
  <c r="N54" i="96"/>
  <c r="N1179" i="96"/>
  <c r="N1166" i="96"/>
  <c r="N1050" i="96"/>
  <c r="N1013" i="96"/>
  <c r="N978" i="96"/>
  <c r="N945" i="96"/>
  <c r="N915" i="96"/>
  <c r="N904" i="96"/>
  <c r="N890" i="96"/>
  <c r="N864" i="96"/>
  <c r="N812" i="96"/>
  <c r="N783" i="96"/>
  <c r="N752" i="96"/>
  <c r="N736" i="96"/>
  <c r="N729" i="96"/>
  <c r="N666" i="96"/>
  <c r="N491" i="96"/>
  <c r="N469" i="96"/>
  <c r="N449" i="96"/>
  <c r="N424" i="96"/>
  <c r="N376" i="96"/>
  <c r="N345" i="96"/>
  <c r="N303" i="96"/>
  <c r="N267" i="96"/>
  <c r="N255" i="96"/>
  <c r="N222" i="96"/>
  <c r="N140" i="96"/>
  <c r="N137" i="96"/>
  <c r="N99" i="96"/>
  <c r="N89" i="96"/>
  <c r="N44" i="96"/>
  <c r="N16" i="96"/>
  <c r="N1195" i="96"/>
  <c r="N1184" i="96"/>
  <c r="N1159" i="96"/>
  <c r="N1121" i="96"/>
  <c r="N1075" i="96"/>
  <c r="N894" i="96"/>
  <c r="N798" i="96"/>
  <c r="N769" i="96"/>
  <c r="N728" i="96"/>
  <c r="N691" i="96"/>
  <c r="N663" i="96"/>
  <c r="N631" i="96"/>
  <c r="N618" i="96"/>
  <c r="N562" i="96"/>
  <c r="N440" i="96"/>
  <c r="N302" i="96"/>
  <c r="N174" i="96"/>
  <c r="N119" i="96"/>
  <c r="N38" i="96"/>
  <c r="N1161" i="96"/>
  <c r="N1082" i="96"/>
  <c r="N1063" i="96"/>
  <c r="N1053" i="96"/>
  <c r="N1042" i="96"/>
  <c r="N1028" i="96"/>
  <c r="N1008" i="96"/>
  <c r="N969" i="96"/>
  <c r="N911" i="96"/>
  <c r="N891" i="96"/>
  <c r="N816" i="96"/>
  <c r="N773" i="96"/>
  <c r="N707" i="96"/>
  <c r="N633" i="96"/>
  <c r="N606" i="96"/>
  <c r="N564" i="96"/>
  <c r="N502" i="96"/>
  <c r="N238" i="96"/>
  <c r="N194" i="96"/>
  <c r="N161" i="96"/>
  <c r="N142" i="96"/>
  <c r="N109" i="96"/>
  <c r="N77" i="96"/>
  <c r="N31" i="96"/>
  <c r="N29" i="96"/>
  <c r="N15" i="96"/>
  <c r="N12" i="96"/>
  <c r="N1101" i="96"/>
  <c r="N1069" i="96"/>
  <c r="N1067" i="96"/>
  <c r="N1039" i="96"/>
  <c r="N877" i="96"/>
  <c r="N852" i="96"/>
  <c r="N814" i="96"/>
  <c r="N804" i="96"/>
  <c r="N774" i="96"/>
  <c r="N738" i="96"/>
  <c r="N705" i="96"/>
  <c r="N592" i="96"/>
  <c r="N574" i="96"/>
  <c r="N407" i="96"/>
  <c r="N382" i="96"/>
  <c r="N315" i="96"/>
  <c r="N221" i="96"/>
  <c r="N106" i="96"/>
  <c r="N102" i="96"/>
  <c r="N70" i="96"/>
  <c r="N61" i="96"/>
  <c r="N51" i="96"/>
  <c r="N49" i="96"/>
  <c r="N1055" i="96"/>
  <c r="N1031" i="96"/>
  <c r="N907" i="96"/>
  <c r="N901" i="96"/>
  <c r="N870" i="96"/>
  <c r="N848" i="96"/>
  <c r="N840" i="96"/>
  <c r="N820" i="96"/>
  <c r="N790" i="96"/>
  <c r="N775" i="96"/>
  <c r="N744" i="96"/>
  <c r="N713" i="96"/>
  <c r="N706" i="96"/>
  <c r="N515" i="96"/>
  <c r="N466" i="96"/>
  <c r="N455" i="96"/>
  <c r="N443" i="96"/>
  <c r="N410" i="96"/>
  <c r="N386" i="96"/>
  <c r="N258" i="96"/>
  <c r="N159" i="96"/>
  <c r="N1095" i="96"/>
  <c r="N1087" i="96"/>
  <c r="N994" i="96"/>
  <c r="N972" i="96"/>
  <c r="N936" i="96"/>
  <c r="N850" i="96"/>
  <c r="N778" i="96"/>
  <c r="N676" i="96"/>
  <c r="N571" i="96"/>
  <c r="N467" i="96"/>
  <c r="N438" i="96"/>
  <c r="N414" i="96"/>
  <c r="N413" i="96"/>
  <c r="N395" i="96"/>
  <c r="N392" i="96"/>
  <c r="N346" i="96"/>
  <c r="N333" i="96"/>
  <c r="N272" i="96"/>
  <c r="N198" i="96"/>
  <c r="N191" i="96"/>
  <c r="N139" i="96"/>
  <c r="N18" i="96"/>
  <c r="N57" i="96"/>
  <c r="N125" i="96"/>
  <c r="N1027" i="96"/>
  <c r="N1018" i="96"/>
  <c r="N959" i="96"/>
  <c r="N924" i="96"/>
  <c r="N876" i="96"/>
  <c r="N830" i="96"/>
  <c r="N760" i="96"/>
  <c r="N759" i="96"/>
  <c r="N757" i="96"/>
  <c r="N697" i="96"/>
  <c r="N678" i="96"/>
  <c r="N597" i="96"/>
  <c r="N542" i="96"/>
  <c r="N525" i="96"/>
  <c r="N501" i="96"/>
  <c r="N465" i="96"/>
  <c r="N184" i="96"/>
  <c r="N146" i="96"/>
  <c r="N110" i="96"/>
  <c r="N101" i="96"/>
  <c r="N95" i="96"/>
  <c r="N90" i="96"/>
  <c r="N80" i="96"/>
  <c r="N36" i="96"/>
  <c r="N33" i="96"/>
  <c r="N1229" i="96"/>
  <c r="N1157" i="96"/>
  <c r="N1105" i="96"/>
  <c r="N1043" i="96"/>
  <c r="N1014" i="96"/>
  <c r="N983" i="96"/>
  <c r="N897" i="96"/>
  <c r="N731" i="96"/>
  <c r="N350" i="96"/>
  <c r="N326" i="96"/>
  <c r="N281" i="96"/>
  <c r="N217" i="96"/>
  <c r="N190" i="96"/>
  <c r="N171" i="96"/>
  <c r="N132" i="96"/>
  <c r="N1213" i="96"/>
  <c r="N1193" i="96"/>
  <c r="N1154" i="96"/>
  <c r="N1059" i="96"/>
  <c r="N1036" i="96"/>
  <c r="N1024" i="96"/>
  <c r="N1019" i="96"/>
  <c r="N995" i="96"/>
  <c r="N880" i="96"/>
  <c r="N861" i="96"/>
  <c r="N857" i="96"/>
  <c r="N849" i="96"/>
  <c r="N811" i="96"/>
  <c r="N788" i="96"/>
  <c r="N732" i="96"/>
  <c r="N701" i="96"/>
  <c r="N667" i="96"/>
  <c r="N647" i="96"/>
  <c r="N623" i="96"/>
  <c r="N596" i="96"/>
  <c r="N540" i="96"/>
  <c r="N538" i="96"/>
  <c r="N489" i="96"/>
  <c r="N451" i="96"/>
  <c r="N347" i="96"/>
  <c r="N344" i="96"/>
  <c r="N320" i="96"/>
  <c r="N250" i="96"/>
  <c r="N243" i="96"/>
  <c r="N224" i="96"/>
  <c r="N163" i="96"/>
  <c r="N63" i="96"/>
  <c r="N28" i="96"/>
  <c r="N7" i="96"/>
  <c r="N1142" i="96"/>
  <c r="N1126" i="96"/>
  <c r="N1005" i="96"/>
  <c r="N946" i="96"/>
  <c r="N940" i="96"/>
  <c r="N896" i="96"/>
  <c r="N782" i="96"/>
  <c r="N763" i="96"/>
  <c r="N715" i="96"/>
  <c r="N709" i="96"/>
  <c r="N634" i="96"/>
  <c r="N582" i="96"/>
  <c r="N539" i="96"/>
  <c r="N471" i="96"/>
  <c r="N459" i="96"/>
  <c r="N388" i="96"/>
  <c r="N364" i="96"/>
  <c r="N342" i="96"/>
  <c r="N296" i="96"/>
  <c r="N214" i="96"/>
  <c r="N187" i="96"/>
  <c r="N172" i="96"/>
  <c r="N138" i="96"/>
  <c r="N1150" i="96"/>
  <c r="N1017" i="96"/>
  <c r="N991" i="96"/>
  <c r="N944" i="96"/>
  <c r="N835" i="96"/>
  <c r="N747" i="96"/>
  <c r="N698" i="96"/>
  <c r="N688" i="96"/>
  <c r="N660" i="96"/>
  <c r="N626" i="96"/>
  <c r="N590" i="96"/>
  <c r="N556" i="96"/>
  <c r="N507" i="96"/>
  <c r="N500" i="96"/>
  <c r="N497" i="96"/>
  <c r="N442" i="96"/>
  <c r="N419" i="96"/>
  <c r="N400" i="96"/>
  <c r="N297" i="96"/>
  <c r="N291" i="96"/>
  <c r="N166" i="96"/>
  <c r="N144" i="96"/>
  <c r="N105" i="96"/>
  <c r="N104" i="96"/>
  <c r="N48" i="96"/>
  <c r="N1232" i="96"/>
  <c r="N1094" i="96"/>
  <c r="N1012" i="96"/>
  <c r="N967" i="96"/>
  <c r="N917" i="96"/>
  <c r="N821" i="96"/>
  <c r="N810" i="96"/>
  <c r="N805" i="96"/>
  <c r="N792" i="96"/>
  <c r="N784" i="96"/>
  <c r="N753" i="96"/>
  <c r="N730" i="96"/>
  <c r="N714" i="96"/>
  <c r="N672" i="96"/>
  <c r="N646" i="96"/>
  <c r="N604" i="96"/>
  <c r="N584" i="96"/>
  <c r="N550" i="96"/>
  <c r="N524" i="96"/>
  <c r="N518" i="96"/>
  <c r="N475" i="96"/>
  <c r="N377" i="96"/>
  <c r="N363" i="96"/>
  <c r="N332" i="96"/>
  <c r="N327" i="96"/>
  <c r="N284" i="96"/>
  <c r="N282" i="96"/>
  <c r="N270" i="96"/>
  <c r="N213" i="96"/>
  <c r="N188" i="96"/>
  <c r="N182" i="96"/>
  <c r="N179" i="96"/>
  <c r="N118" i="96"/>
  <c r="N69" i="96"/>
  <c r="N55" i="96"/>
  <c r="N24" i="96"/>
  <c r="N1109" i="96"/>
  <c r="N1096" i="96"/>
  <c r="N1089" i="96"/>
  <c r="N1078" i="96"/>
  <c r="N1073" i="96"/>
  <c r="N1062" i="96"/>
  <c r="N828" i="96"/>
  <c r="N686" i="96"/>
  <c r="N673" i="96"/>
  <c r="N610" i="96"/>
  <c r="N498" i="96"/>
  <c r="N484" i="96"/>
  <c r="N477" i="96"/>
  <c r="N434" i="96"/>
  <c r="N423" i="96"/>
  <c r="N408" i="96"/>
  <c r="N91" i="96"/>
  <c r="N1155" i="96"/>
  <c r="N1011" i="96"/>
  <c r="N1007" i="96"/>
  <c r="N986" i="96"/>
  <c r="N918" i="96"/>
  <c r="N693" i="96"/>
  <c r="N113" i="96"/>
  <c r="N92" i="96"/>
  <c r="N4" i="96"/>
  <c r="N39" i="96"/>
  <c r="N1068" i="96"/>
  <c r="N1040" i="96"/>
  <c r="N1021" i="96"/>
  <c r="N998" i="96"/>
  <c r="N912" i="96"/>
  <c r="N834" i="96"/>
  <c r="N794" i="96"/>
  <c r="N776" i="96"/>
  <c r="N689" i="96"/>
  <c r="N651" i="96"/>
  <c r="N648" i="96"/>
  <c r="N591" i="96"/>
  <c r="N581" i="96"/>
  <c r="N568" i="96"/>
  <c r="N551" i="96"/>
  <c r="N496" i="96"/>
  <c r="N494" i="96"/>
  <c r="N453" i="96"/>
  <c r="N341" i="96"/>
  <c r="N293" i="96"/>
  <c r="N278" i="96"/>
  <c r="N97" i="96"/>
  <c r="N84" i="96"/>
  <c r="N1230" i="96"/>
  <c r="N1216" i="96"/>
  <c r="N1209" i="96"/>
  <c r="N1205" i="96"/>
  <c r="N1194" i="96"/>
  <c r="N1156" i="96"/>
  <c r="N1137" i="96"/>
  <c r="N1110" i="96"/>
  <c r="N1102" i="96"/>
  <c r="N1083" i="96"/>
  <c r="N975" i="96"/>
  <c r="N958" i="96"/>
  <c r="N871" i="96"/>
  <c r="N843" i="96"/>
  <c r="N754" i="96"/>
  <c r="N745" i="96"/>
  <c r="N743" i="96"/>
  <c r="N659" i="96"/>
  <c r="N429" i="96"/>
  <c r="N421" i="96"/>
  <c r="N385" i="96"/>
  <c r="N334" i="96"/>
  <c r="N328" i="96"/>
  <c r="N210" i="96"/>
  <c r="N154" i="96"/>
  <c r="N145" i="96"/>
  <c r="N117" i="96"/>
  <c r="P31" i="96"/>
  <c r="P33" i="96"/>
  <c r="P36" i="96"/>
  <c r="P48" i="96"/>
  <c r="P50" i="96"/>
  <c r="P55" i="96"/>
  <c r="P61" i="96"/>
  <c r="P69" i="96"/>
  <c r="P81" i="96"/>
  <c r="P82" i="96"/>
  <c r="P84" i="96"/>
  <c r="P89" i="96"/>
  <c r="P90" i="96"/>
  <c r="P93" i="96"/>
  <c r="P97" i="96"/>
  <c r="P99" i="96"/>
  <c r="P105" i="96"/>
  <c r="P106" i="96"/>
  <c r="P113" i="96"/>
  <c r="P116" i="96"/>
  <c r="P118" i="96"/>
  <c r="P120" i="96"/>
  <c r="P132" i="96"/>
  <c r="P133" i="96"/>
  <c r="P134" i="96"/>
  <c r="P135" i="96"/>
  <c r="P137" i="96"/>
  <c r="P138" i="96"/>
  <c r="P139" i="96"/>
  <c r="P144" i="96"/>
  <c r="P146" i="96"/>
  <c r="P154" i="96"/>
  <c r="P163" i="96"/>
  <c r="P165" i="96"/>
  <c r="P167" i="96"/>
  <c r="P169" i="96"/>
  <c r="P171" i="96"/>
  <c r="P180" i="96"/>
  <c r="P200" i="96"/>
  <c r="P204" i="96"/>
  <c r="P213" i="96"/>
  <c r="P217" i="96"/>
  <c r="P218" i="96"/>
  <c r="P222" i="96"/>
  <c r="P223" i="96"/>
  <c r="P235" i="96"/>
  <c r="P237" i="96"/>
  <c r="P240" i="96"/>
  <c r="P243" i="96"/>
  <c r="P250" i="96"/>
  <c r="P258" i="96"/>
  <c r="P263" i="96"/>
  <c r="P274" i="96"/>
  <c r="P276" i="96"/>
  <c r="P282" i="96"/>
  <c r="P286" i="96"/>
  <c r="P291" i="96"/>
  <c r="P295" i="96"/>
  <c r="P315" i="96"/>
  <c r="P322" i="96"/>
  <c r="P333" i="96"/>
  <c r="P337" i="96"/>
  <c r="P339" i="96"/>
  <c r="P342" i="96"/>
  <c r="P344" i="96"/>
  <c r="P358" i="96"/>
  <c r="P364" i="96"/>
  <c r="P365" i="96"/>
  <c r="P377" i="96"/>
  <c r="P382" i="96"/>
  <c r="P385" i="96"/>
  <c r="P388" i="96"/>
  <c r="P393" i="96"/>
  <c r="P398" i="96"/>
  <c r="P406" i="96"/>
  <c r="P409" i="96"/>
  <c r="P410" i="96"/>
  <c r="P413" i="96"/>
  <c r="P414" i="96"/>
  <c r="P416" i="96"/>
  <c r="P419" i="96"/>
  <c r="P421" i="96"/>
  <c r="P423" i="96"/>
  <c r="P424" i="96"/>
  <c r="P429" i="96"/>
  <c r="P431" i="96"/>
  <c r="P435" i="96"/>
  <c r="P438" i="96"/>
  <c r="P449" i="96"/>
  <c r="P451" i="96"/>
  <c r="P452" i="96"/>
  <c r="P455" i="96"/>
  <c r="P458" i="96"/>
  <c r="P465" i="96"/>
  <c r="P467" i="96"/>
  <c r="P477" i="96"/>
  <c r="P489" i="96"/>
  <c r="P493" i="96"/>
  <c r="P500" i="96"/>
  <c r="P505" i="96"/>
  <c r="P507" i="96"/>
  <c r="P508" i="96"/>
  <c r="P515" i="96"/>
  <c r="P525" i="96"/>
  <c r="P527" i="96"/>
  <c r="P536" i="96"/>
  <c r="P545" i="96"/>
  <c r="P551" i="96"/>
  <c r="P562" i="96"/>
  <c r="P568" i="96"/>
  <c r="P581" i="96"/>
  <c r="P582" i="96"/>
  <c r="P591" i="96"/>
  <c r="P597" i="96"/>
  <c r="P599" i="96"/>
  <c r="P600" i="96"/>
  <c r="P606" i="96"/>
  <c r="P610" i="96"/>
  <c r="P612" i="96"/>
  <c r="P618" i="96"/>
  <c r="P623" i="96"/>
  <c r="P633" i="96"/>
  <c r="P639" i="96"/>
  <c r="P641" i="96"/>
  <c r="P662" i="96"/>
  <c r="P665" i="96"/>
  <c r="P667" i="96"/>
  <c r="P673" i="96"/>
  <c r="P678" i="96"/>
  <c r="P682" i="96"/>
  <c r="P688" i="96"/>
  <c r="P689" i="96"/>
  <c r="P691" i="96"/>
  <c r="P696" i="96"/>
  <c r="P705" i="96"/>
  <c r="P716" i="96"/>
  <c r="P726" i="96"/>
  <c r="P729" i="96"/>
  <c r="P731" i="96"/>
  <c r="P736" i="96"/>
  <c r="P752" i="96"/>
  <c r="P754" i="96"/>
  <c r="P757" i="96"/>
  <c r="P763" i="96"/>
  <c r="P768" i="96"/>
  <c r="P769" i="96"/>
  <c r="P776" i="96"/>
  <c r="P778" i="96"/>
  <c r="P779" i="96"/>
  <c r="P785" i="96"/>
  <c r="P789" i="96"/>
  <c r="P790" i="96"/>
  <c r="P800" i="96"/>
  <c r="P805" i="96"/>
  <c r="P809" i="96"/>
  <c r="P811" i="96"/>
  <c r="P814" i="96"/>
  <c r="P816" i="96"/>
  <c r="P817" i="96"/>
  <c r="P820" i="96"/>
  <c r="P821" i="96"/>
  <c r="P825" i="96"/>
  <c r="P831" i="96"/>
  <c r="P834" i="96"/>
  <c r="P835" i="96"/>
  <c r="P837" i="96"/>
  <c r="P836" i="96"/>
  <c r="P843" i="96"/>
  <c r="P849" i="96"/>
  <c r="P852" i="96"/>
  <c r="P853" i="96"/>
  <c r="P857" i="96"/>
  <c r="P882" i="96"/>
  <c r="P890" i="96"/>
  <c r="P893" i="96"/>
  <c r="P897" i="96"/>
  <c r="P898" i="96"/>
  <c r="P901" i="96"/>
  <c r="P908" i="96"/>
  <c r="P917" i="96"/>
  <c r="P920" i="96"/>
  <c r="P924" i="96"/>
  <c r="P1155" i="96"/>
  <c r="P945" i="96"/>
  <c r="P946" i="96"/>
  <c r="P948" i="96"/>
  <c r="P957" i="96"/>
  <c r="P959" i="96"/>
  <c r="P967" i="96"/>
  <c r="P983" i="96"/>
  <c r="P986" i="96"/>
  <c r="P987" i="96"/>
  <c r="P1004" i="96"/>
  <c r="P1012" i="96"/>
  <c r="P1014" i="96"/>
  <c r="P1019" i="96"/>
  <c r="P1021" i="96"/>
  <c r="P1024" i="96"/>
  <c r="P1026" i="96"/>
  <c r="P1029" i="96"/>
  <c r="P1034" i="96"/>
  <c r="P1036" i="96"/>
  <c r="P1046" i="96"/>
  <c r="P1053" i="96"/>
  <c r="P1061" i="96"/>
  <c r="P1062" i="96"/>
  <c r="P1067" i="96"/>
  <c r="P1075" i="96"/>
  <c r="P1076" i="96"/>
  <c r="P1078" i="96"/>
  <c r="P1080" i="96"/>
  <c r="P1081" i="96"/>
  <c r="P1082" i="96"/>
  <c r="P1089" i="96"/>
  <c r="P1094" i="96"/>
  <c r="P1095" i="96"/>
  <c r="P1096" i="96"/>
  <c r="P1105" i="96"/>
  <c r="P1122" i="96"/>
  <c r="P1128" i="96"/>
  <c r="P1133" i="96"/>
  <c r="P1141" i="96"/>
  <c r="P1150" i="96"/>
  <c r="P1156" i="96"/>
  <c r="P1157" i="96"/>
  <c r="P1158" i="96"/>
  <c r="P1160" i="96"/>
  <c r="P1161" i="96"/>
  <c r="P1179" i="96"/>
  <c r="P1187" i="96"/>
  <c r="P1194" i="96"/>
  <c r="P1201" i="96"/>
  <c r="P1207" i="96"/>
  <c r="P1209" i="96"/>
  <c r="P1216" i="96"/>
  <c r="P1219" i="96"/>
  <c r="P1224" i="96"/>
  <c r="P1232" i="96"/>
  <c r="P6" i="96"/>
  <c r="P9" i="96"/>
  <c r="P10" i="96"/>
  <c r="P16" i="96"/>
  <c r="P18" i="96"/>
  <c r="P19" i="96"/>
  <c r="P22" i="96"/>
  <c r="P28" i="96"/>
  <c r="P29" i="96"/>
  <c r="P37" i="96"/>
  <c r="P39" i="96"/>
  <c r="P49" i="96"/>
  <c r="P54" i="96"/>
  <c r="P57" i="96"/>
  <c r="P58" i="96"/>
  <c r="P62" i="96"/>
  <c r="P63" i="96"/>
  <c r="P70" i="96"/>
  <c r="P73" i="96"/>
  <c r="P77" i="96"/>
  <c r="P79" i="96"/>
  <c r="P88" i="96"/>
  <c r="P91" i="96"/>
  <c r="P92" i="96"/>
  <c r="P100" i="96"/>
  <c r="P101" i="96"/>
  <c r="P104" i="96"/>
  <c r="P109" i="96"/>
  <c r="P110" i="96"/>
  <c r="P112" i="96"/>
  <c r="P117" i="96"/>
  <c r="P125" i="96"/>
  <c r="P128" i="96"/>
  <c r="P141" i="96"/>
  <c r="P142" i="96"/>
  <c r="P145" i="96"/>
  <c r="P147" i="96"/>
  <c r="P152" i="96"/>
  <c r="P159" i="96"/>
  <c r="P161" i="96"/>
  <c r="P174" i="96"/>
  <c r="P179" i="96"/>
  <c r="P182" i="96"/>
  <c r="P183" i="96"/>
  <c r="P184" i="96"/>
  <c r="P187" i="96"/>
  <c r="P188" i="96"/>
  <c r="P190" i="96"/>
  <c r="P192" i="96"/>
  <c r="P194" i="96"/>
  <c r="P198" i="96"/>
  <c r="P201" i="96"/>
  <c r="P205" i="96"/>
  <c r="P209" i="96"/>
  <c r="P214" i="96"/>
  <c r="P215" i="96"/>
  <c r="P221" i="96"/>
  <c r="P225" i="96"/>
  <c r="P228" i="96"/>
  <c r="P244" i="96"/>
  <c r="P247" i="96"/>
  <c r="P253" i="96"/>
  <c r="P255" i="96"/>
  <c r="P259" i="96"/>
  <c r="P260" i="96"/>
  <c r="P261" i="96"/>
  <c r="P264" i="96"/>
  <c r="P267" i="96"/>
  <c r="P270" i="96"/>
  <c r="P271" i="96"/>
  <c r="P278" i="96"/>
  <c r="P281" i="96"/>
  <c r="P288" i="96"/>
  <c r="P292" i="96"/>
  <c r="P293" i="96"/>
  <c r="P296" i="96"/>
  <c r="P297" i="96"/>
  <c r="P299" i="96"/>
  <c r="P302" i="96"/>
  <c r="P305" i="96"/>
  <c r="P314" i="96"/>
  <c r="P317" i="96"/>
  <c r="P331" i="96"/>
  <c r="P332" i="96"/>
  <c r="P334" i="96"/>
  <c r="P340" i="96"/>
  <c r="P341" i="96"/>
  <c r="P345" i="96"/>
  <c r="P346" i="96"/>
  <c r="P363" i="96"/>
  <c r="P367" i="96"/>
  <c r="P372" i="96"/>
  <c r="P374" i="96"/>
  <c r="P375" i="96"/>
  <c r="P376" i="96"/>
  <c r="P390" i="96"/>
  <c r="P392" i="96"/>
  <c r="P400" i="96"/>
  <c r="P408" i="96"/>
  <c r="P412" i="96"/>
  <c r="P432" i="96"/>
  <c r="P434" i="96"/>
  <c r="P440" i="96"/>
  <c r="P442" i="96"/>
  <c r="P443" i="96"/>
  <c r="P459" i="96"/>
  <c r="P466" i="96"/>
  <c r="P471" i="96"/>
  <c r="P472" i="96"/>
  <c r="P484" i="96"/>
  <c r="P486" i="96"/>
  <c r="P488" i="96"/>
  <c r="P491" i="96"/>
  <c r="P498" i="96"/>
  <c r="P499" i="96"/>
  <c r="P501" i="96"/>
  <c r="P502" i="96"/>
  <c r="P510" i="96"/>
  <c r="P511" i="96"/>
  <c r="P514" i="96"/>
  <c r="P518" i="96"/>
  <c r="P522" i="96"/>
  <c r="P523" i="96"/>
  <c r="P524" i="96"/>
  <c r="P538" i="96"/>
  <c r="P540" i="96"/>
  <c r="P541" i="96"/>
  <c r="P549" i="96"/>
  <c r="P550" i="96"/>
  <c r="P561" i="96"/>
  <c r="P571" i="96"/>
  <c r="P573" i="96"/>
  <c r="P577" i="96"/>
  <c r="P579" i="96"/>
  <c r="P592" i="96"/>
  <c r="P596" i="96"/>
  <c r="P598" i="96"/>
  <c r="P609" i="96"/>
  <c r="P613" i="96"/>
  <c r="P626" i="96"/>
  <c r="P629" i="96"/>
  <c r="P631" i="96"/>
  <c r="P644" i="96"/>
  <c r="P651" i="96"/>
  <c r="P660" i="96"/>
  <c r="P672" i="96"/>
  <c r="P676" i="96"/>
  <c r="P677" i="96"/>
  <c r="P686" i="96"/>
  <c r="P692" i="96"/>
  <c r="P697" i="96"/>
  <c r="P701" i="96"/>
  <c r="P707" i="96"/>
  <c r="P709" i="96"/>
  <c r="P713" i="96"/>
  <c r="P715" i="96"/>
  <c r="P717" i="96"/>
  <c r="P718" i="96"/>
  <c r="P730" i="96"/>
  <c r="P732" i="96"/>
  <c r="P734" i="96"/>
  <c r="P735" i="96"/>
  <c r="P738" i="96"/>
  <c r="P739" i="96"/>
  <c r="P744" i="96"/>
  <c r="P745" i="96"/>
  <c r="P747" i="96"/>
  <c r="P753" i="96"/>
  <c r="P759" i="96"/>
  <c r="P760" i="96"/>
  <c r="P765" i="96"/>
  <c r="P773" i="96"/>
  <c r="P774" i="96"/>
  <c r="P782" i="96"/>
  <c r="P784" i="96"/>
  <c r="P788" i="96"/>
  <c r="P792" i="96"/>
  <c r="P794" i="96"/>
  <c r="P797" i="96"/>
  <c r="P803" i="96"/>
  <c r="P810" i="96"/>
  <c r="P812" i="96"/>
  <c r="P819" i="96"/>
  <c r="P828" i="96"/>
  <c r="P830" i="96"/>
  <c r="P833" i="96"/>
  <c r="P840" i="96"/>
  <c r="P850" i="96"/>
  <c r="P855" i="96"/>
  <c r="P859" i="96"/>
  <c r="P861" i="96"/>
  <c r="P870" i="96"/>
  <c r="P871" i="96"/>
  <c r="P873" i="96"/>
  <c r="P875" i="96"/>
  <c r="P876" i="96"/>
  <c r="P877" i="96"/>
  <c r="P878" i="96"/>
  <c r="P881" i="96"/>
  <c r="P883" i="96"/>
  <c r="P888" i="96"/>
  <c r="P889" i="96"/>
  <c r="P891" i="96"/>
  <c r="P894" i="96"/>
  <c r="P900" i="96"/>
  <c r="P904" i="96"/>
  <c r="P907" i="96"/>
  <c r="P912" i="96"/>
  <c r="P918" i="96"/>
  <c r="P919" i="96"/>
  <c r="P921" i="96"/>
  <c r="P922" i="96"/>
  <c r="P936" i="96"/>
  <c r="P940" i="96"/>
  <c r="P943" i="96"/>
  <c r="P963" i="96"/>
  <c r="P965" i="96"/>
  <c r="P970" i="96"/>
  <c r="P971" i="96"/>
  <c r="P977" i="96"/>
  <c r="P991" i="96"/>
  <c r="P994" i="96"/>
  <c r="P995" i="96"/>
  <c r="P997" i="96"/>
  <c r="P998" i="96"/>
  <c r="P1001" i="96"/>
  <c r="P1006" i="96"/>
  <c r="P1007" i="96"/>
  <c r="P1008" i="96"/>
  <c r="P1010" i="96"/>
  <c r="P1011" i="96"/>
  <c r="P1017" i="96"/>
  <c r="P1018" i="96"/>
  <c r="P1028" i="96"/>
  <c r="P1031" i="96"/>
  <c r="P1035" i="96"/>
  <c r="P1037" i="96"/>
  <c r="P1039" i="96"/>
  <c r="P1043" i="96"/>
  <c r="P1050" i="96"/>
  <c r="P1056" i="96"/>
  <c r="P1057" i="96"/>
  <c r="P1059" i="96"/>
  <c r="P1063" i="96"/>
  <c r="P1069" i="96"/>
  <c r="P1073" i="96"/>
  <c r="P1084" i="96"/>
  <c r="P1087" i="96"/>
  <c r="P1092" i="96"/>
  <c r="P1097" i="96"/>
  <c r="P1102" i="96"/>
  <c r="P1110" i="96"/>
  <c r="P1121" i="96"/>
  <c r="P1126" i="96"/>
  <c r="P1132" i="96"/>
  <c r="P1136" i="96"/>
  <c r="P1137" i="96"/>
  <c r="P1138" i="96"/>
  <c r="P1142" i="96"/>
  <c r="P1154" i="96"/>
  <c r="P1159" i="96"/>
  <c r="P1163" i="96"/>
  <c r="P1166" i="96"/>
  <c r="P1168" i="96"/>
  <c r="P1171" i="96"/>
  <c r="P1184" i="96"/>
  <c r="P1192" i="96"/>
  <c r="P1199" i="96"/>
  <c r="P1205" i="96"/>
  <c r="P1211" i="96"/>
  <c r="P1213" i="96"/>
  <c r="P1225" i="96"/>
  <c r="P1228" i="96"/>
  <c r="P1230" i="96"/>
  <c r="P1234" i="96"/>
  <c r="P4" i="96"/>
  <c r="P7" i="96"/>
  <c r="P15" i="96"/>
  <c r="P38" i="96"/>
  <c r="P44" i="96"/>
  <c r="P45" i="96"/>
  <c r="P46" i="96"/>
  <c r="P51" i="96"/>
  <c r="P80" i="96"/>
  <c r="P95" i="96"/>
  <c r="P102" i="96"/>
  <c r="P119" i="96"/>
  <c r="P140" i="96"/>
  <c r="P166" i="96"/>
  <c r="P172" i="96"/>
  <c r="P185" i="96"/>
  <c r="P191" i="96"/>
  <c r="P210" i="96"/>
  <c r="P212" i="96"/>
  <c r="P219" i="96"/>
  <c r="P224" i="96"/>
  <c r="P460" i="96"/>
  <c r="P238" i="96"/>
  <c r="P242" i="96"/>
  <c r="P246" i="96"/>
  <c r="P272" i="96"/>
  <c r="P284" i="96"/>
  <c r="P303" i="96"/>
  <c r="P310" i="96"/>
  <c r="P320" i="96"/>
  <c r="P326" i="96"/>
  <c r="P327" i="96"/>
  <c r="P328" i="96"/>
  <c r="P343" i="96"/>
  <c r="P347" i="96"/>
  <c r="P350" i="96"/>
  <c r="P361" i="96"/>
  <c r="P373" i="96"/>
  <c r="P386" i="96"/>
  <c r="P395" i="96"/>
  <c r="P403" i="96"/>
  <c r="P407" i="96"/>
  <c r="P417" i="96"/>
  <c r="P444" i="96"/>
  <c r="P448" i="96"/>
  <c r="P453" i="96"/>
  <c r="P469" i="96"/>
  <c r="P475" i="96"/>
  <c r="P494" i="96"/>
  <c r="P496" i="96"/>
  <c r="P497" i="96"/>
  <c r="P531" i="96"/>
  <c r="P539" i="96"/>
  <c r="P542" i="96"/>
  <c r="P556" i="96"/>
  <c r="P564" i="96"/>
  <c r="P567" i="96"/>
  <c r="P574" i="96"/>
  <c r="P575" i="96"/>
  <c r="P584" i="96"/>
  <c r="P590" i="96"/>
  <c r="P601" i="96"/>
  <c r="P604" i="96"/>
  <c r="P615" i="96"/>
  <c r="P634" i="96"/>
  <c r="P646" i="96"/>
  <c r="P647" i="96"/>
  <c r="P648" i="96"/>
  <c r="P652" i="96"/>
  <c r="P659" i="96"/>
  <c r="P663" i="96"/>
  <c r="P666" i="96"/>
  <c r="P939" i="96"/>
  <c r="P681" i="96"/>
  <c r="P685" i="96"/>
  <c r="P693" i="96"/>
  <c r="P698" i="96"/>
  <c r="P706" i="96"/>
  <c r="P714" i="96"/>
  <c r="P723" i="96"/>
  <c r="P725" i="96"/>
  <c r="P728" i="96"/>
  <c r="P741" i="96"/>
  <c r="P743" i="96"/>
  <c r="P750" i="96"/>
  <c r="P751" i="96"/>
  <c r="P775" i="96"/>
  <c r="P783" i="96"/>
  <c r="P791" i="96"/>
  <c r="P798" i="96"/>
  <c r="P804" i="96"/>
  <c r="P829" i="96"/>
  <c r="P841" i="96"/>
  <c r="P848" i="96"/>
  <c r="P854" i="96"/>
  <c r="P864" i="96"/>
  <c r="P865" i="96"/>
  <c r="P880" i="96"/>
  <c r="P896" i="96"/>
  <c r="P905" i="96"/>
  <c r="P906" i="96"/>
  <c r="P911" i="96"/>
  <c r="P915" i="96"/>
  <c r="P933" i="96"/>
  <c r="P944" i="96"/>
  <c r="P958" i="96"/>
  <c r="P964" i="96"/>
  <c r="P969" i="96"/>
  <c r="P972" i="96"/>
  <c r="P975" i="96"/>
  <c r="P978" i="96"/>
  <c r="P992" i="96"/>
  <c r="P993" i="96"/>
  <c r="P1005" i="96"/>
  <c r="P1013" i="96"/>
  <c r="P1027" i="96"/>
  <c r="P1040" i="96"/>
  <c r="P1042" i="96"/>
  <c r="P1055" i="96"/>
  <c r="P1068" i="96"/>
  <c r="P1083" i="96"/>
  <c r="P1099" i="96"/>
  <c r="P1101" i="96"/>
  <c r="P1109" i="96"/>
  <c r="P1123" i="96"/>
  <c r="P1193" i="96"/>
  <c r="P1195" i="96"/>
  <c r="P1196" i="96"/>
  <c r="P1229" i="96"/>
  <c r="S31" i="96"/>
  <c r="S33" i="96"/>
  <c r="S36" i="96"/>
  <c r="S48" i="96"/>
  <c r="S50" i="96"/>
  <c r="S55" i="96"/>
  <c r="S61" i="96"/>
  <c r="S69" i="96"/>
  <c r="S81" i="96"/>
  <c r="S82" i="96"/>
  <c r="S84" i="96"/>
  <c r="S89" i="96"/>
  <c r="S90" i="96"/>
  <c r="S93" i="96"/>
  <c r="S97" i="96"/>
  <c r="S99" i="96"/>
  <c r="S105" i="96"/>
  <c r="S106" i="96"/>
  <c r="S113" i="96"/>
  <c r="S116" i="96"/>
  <c r="S118" i="96"/>
  <c r="S120" i="96"/>
  <c r="S132" i="96"/>
  <c r="S133" i="96"/>
  <c r="S134" i="96"/>
  <c r="S135" i="96"/>
  <c r="S137" i="96"/>
  <c r="S138" i="96"/>
  <c r="S139" i="96"/>
  <c r="S144" i="96"/>
  <c r="S146" i="96"/>
  <c r="S154" i="96"/>
  <c r="S163" i="96"/>
  <c r="S165" i="96"/>
  <c r="S167" i="96"/>
  <c r="S169" i="96"/>
  <c r="S171" i="96"/>
  <c r="S180" i="96"/>
  <c r="S200" i="96"/>
  <c r="S204" i="96"/>
  <c r="S213" i="96"/>
  <c r="S217" i="96"/>
  <c r="S218" i="96"/>
  <c r="S222" i="96"/>
  <c r="S223" i="96"/>
  <c r="S235" i="96"/>
  <c r="S237" i="96"/>
  <c r="S240" i="96"/>
  <c r="S243" i="96"/>
  <c r="S250" i="96"/>
  <c r="S258" i="96"/>
  <c r="S263" i="96"/>
  <c r="S274" i="96"/>
  <c r="S276" i="96"/>
  <c r="S282" i="96"/>
  <c r="S286" i="96"/>
  <c r="S291" i="96"/>
  <c r="S295" i="96"/>
  <c r="S315" i="96"/>
  <c r="S322" i="96"/>
  <c r="S333" i="96"/>
  <c r="S337" i="96"/>
  <c r="S339" i="96"/>
  <c r="S342" i="96"/>
  <c r="S344" i="96"/>
  <c r="S358" i="96"/>
  <c r="S364" i="96"/>
  <c r="S365" i="96"/>
  <c r="S377" i="96"/>
  <c r="S382" i="96"/>
  <c r="S385" i="96"/>
  <c r="S388" i="96"/>
  <c r="S393" i="96"/>
  <c r="S398" i="96"/>
  <c r="S406" i="96"/>
  <c r="S409" i="96"/>
  <c r="S410" i="96"/>
  <c r="S413" i="96"/>
  <c r="S414" i="96"/>
  <c r="S416" i="96"/>
  <c r="S419" i="96"/>
  <c r="S421" i="96"/>
  <c r="S423" i="96"/>
  <c r="S424" i="96"/>
  <c r="S429" i="96"/>
  <c r="S431" i="96"/>
  <c r="S435" i="96"/>
  <c r="S438" i="96"/>
  <c r="S449" i="96"/>
  <c r="S451" i="96"/>
  <c r="S452" i="96"/>
  <c r="S455" i="96"/>
  <c r="S458" i="96"/>
  <c r="S465" i="96"/>
  <c r="S467" i="96"/>
  <c r="S477" i="96"/>
  <c r="S489" i="96"/>
  <c r="S493" i="96"/>
  <c r="S500" i="96"/>
  <c r="S505" i="96"/>
  <c r="S507" i="96"/>
  <c r="S508" i="96"/>
  <c r="S515" i="96"/>
  <c r="S525" i="96"/>
  <c r="S527" i="96"/>
  <c r="S536" i="96"/>
  <c r="S545" i="96"/>
  <c r="S551" i="96"/>
  <c r="S562" i="96"/>
  <c r="S568" i="96"/>
  <c r="S581" i="96"/>
  <c r="S582" i="96"/>
  <c r="S591" i="96"/>
  <c r="S597" i="96"/>
  <c r="S599" i="96"/>
  <c r="S600" i="96"/>
  <c r="S606" i="96"/>
  <c r="S610" i="96"/>
  <c r="S612" i="96"/>
  <c r="S618" i="96"/>
  <c r="S623" i="96"/>
  <c r="S633" i="96"/>
  <c r="S639" i="96"/>
  <c r="S641" i="96"/>
  <c r="S662" i="96"/>
  <c r="S665" i="96"/>
  <c r="S667" i="96"/>
  <c r="S673" i="96"/>
  <c r="S678" i="96"/>
  <c r="S682" i="96"/>
  <c r="S688" i="96"/>
  <c r="S689" i="96"/>
  <c r="S691" i="96"/>
  <c r="S696" i="96"/>
  <c r="S705" i="96"/>
  <c r="S716" i="96"/>
  <c r="S726" i="96"/>
  <c r="S729" i="96"/>
  <c r="S731" i="96"/>
  <c r="S736" i="96"/>
  <c r="S752" i="96"/>
  <c r="S754" i="96"/>
  <c r="S757" i="96"/>
  <c r="S763" i="96"/>
  <c r="S768" i="96"/>
  <c r="S769" i="96"/>
  <c r="S776" i="96"/>
  <c r="S778" i="96"/>
  <c r="S779" i="96"/>
  <c r="S785" i="96"/>
  <c r="S789" i="96"/>
  <c r="S790" i="96"/>
  <c r="S800" i="96"/>
  <c r="S805" i="96"/>
  <c r="S809" i="96"/>
  <c r="S811" i="96"/>
  <c r="S814" i="96"/>
  <c r="S816" i="96"/>
  <c r="S817" i="96"/>
  <c r="S820" i="96"/>
  <c r="S821" i="96"/>
  <c r="S825" i="96"/>
  <c r="S831" i="96"/>
  <c r="S834" i="96"/>
  <c r="S835" i="96"/>
  <c r="S837" i="96"/>
  <c r="S836" i="96"/>
  <c r="S843" i="96"/>
  <c r="S849" i="96"/>
  <c r="S852" i="96"/>
  <c r="S853" i="96"/>
  <c r="S857" i="96"/>
  <c r="S882" i="96"/>
  <c r="S890" i="96"/>
  <c r="S893" i="96"/>
  <c r="S897" i="96"/>
  <c r="S898" i="96"/>
  <c r="S901" i="96"/>
  <c r="S908" i="96"/>
  <c r="S917" i="96"/>
  <c r="S920" i="96"/>
  <c r="S924" i="96"/>
  <c r="S1155" i="96"/>
  <c r="S945" i="96"/>
  <c r="S946" i="96"/>
  <c r="S948" i="96"/>
  <c r="S957" i="96"/>
  <c r="S959" i="96"/>
  <c r="S967" i="96"/>
  <c r="S983" i="96"/>
  <c r="S986" i="96"/>
  <c r="S987" i="96"/>
  <c r="S1004" i="96"/>
  <c r="S1012" i="96"/>
  <c r="S1014" i="96"/>
  <c r="S1019" i="96"/>
  <c r="S1021" i="96"/>
  <c r="S1024" i="96"/>
  <c r="S1026" i="96"/>
  <c r="S1029" i="96"/>
  <c r="S1034" i="96"/>
  <c r="S1036" i="96"/>
  <c r="S1046" i="96"/>
  <c r="S1053" i="96"/>
  <c r="S1061" i="96"/>
  <c r="S1062" i="96"/>
  <c r="S1067" i="96"/>
  <c r="S1075" i="96"/>
  <c r="S1076" i="96"/>
  <c r="S1078" i="96"/>
  <c r="S1080" i="96"/>
  <c r="S1081" i="96"/>
  <c r="S1082" i="96"/>
  <c r="S1089" i="96"/>
  <c r="S1094" i="96"/>
  <c r="S1095" i="96"/>
  <c r="S1096" i="96"/>
  <c r="S1105" i="96"/>
  <c r="S1122" i="96"/>
  <c r="S1128" i="96"/>
  <c r="S1133" i="96"/>
  <c r="S1141" i="96"/>
  <c r="S1150" i="96"/>
  <c r="S1156" i="96"/>
  <c r="S1157" i="96"/>
  <c r="S1158" i="96"/>
  <c r="S1160" i="96"/>
  <c r="S1161" i="96"/>
  <c r="S1179" i="96"/>
  <c r="S1187" i="96"/>
  <c r="S1194" i="96"/>
  <c r="S1201" i="96"/>
  <c r="S1207" i="96"/>
  <c r="S1209" i="96"/>
  <c r="S1216" i="96"/>
  <c r="S1219" i="96"/>
  <c r="S1224" i="96"/>
  <c r="S1232" i="96"/>
  <c r="S6" i="96"/>
  <c r="S9" i="96"/>
  <c r="S10" i="96"/>
  <c r="S16" i="96"/>
  <c r="S18" i="96"/>
  <c r="S19" i="96"/>
  <c r="S22" i="96"/>
  <c r="S28" i="96"/>
  <c r="S29" i="96"/>
  <c r="S37" i="96"/>
  <c r="S39" i="96"/>
  <c r="S49" i="96"/>
  <c r="S54" i="96"/>
  <c r="S57" i="96"/>
  <c r="S58" i="96"/>
  <c r="S62" i="96"/>
  <c r="S63" i="96"/>
  <c r="S70" i="96"/>
  <c r="S73" i="96"/>
  <c r="S77" i="96"/>
  <c r="S79" i="96"/>
  <c r="S88" i="96"/>
  <c r="S91" i="96"/>
  <c r="S92" i="96"/>
  <c r="S100" i="96"/>
  <c r="S101" i="96"/>
  <c r="S104" i="96"/>
  <c r="S109" i="96"/>
  <c r="S110" i="96"/>
  <c r="S112" i="96"/>
  <c r="S117" i="96"/>
  <c r="S125" i="96"/>
  <c r="S128" i="96"/>
  <c r="S141" i="96"/>
  <c r="S142" i="96"/>
  <c r="S145" i="96"/>
  <c r="S147" i="96"/>
  <c r="S152" i="96"/>
  <c r="S159" i="96"/>
  <c r="S161" i="96"/>
  <c r="S174" i="96"/>
  <c r="S179" i="96"/>
  <c r="S182" i="96"/>
  <c r="S183" i="96"/>
  <c r="S184" i="96"/>
  <c r="S187" i="96"/>
  <c r="S188" i="96"/>
  <c r="S190" i="96"/>
  <c r="S192" i="96"/>
  <c r="S194" i="96"/>
  <c r="S198" i="96"/>
  <c r="S201" i="96"/>
  <c r="S205" i="96"/>
  <c r="S209" i="96"/>
  <c r="S214" i="96"/>
  <c r="S215" i="96"/>
  <c r="S221" i="96"/>
  <c r="S225" i="96"/>
  <c r="S228" i="96"/>
  <c r="S244" i="96"/>
  <c r="S247" i="96"/>
  <c r="S253" i="96"/>
  <c r="S255" i="96"/>
  <c r="S259" i="96"/>
  <c r="S260" i="96"/>
  <c r="S261" i="96"/>
  <c r="S264" i="96"/>
  <c r="S270" i="96"/>
  <c r="S271" i="96"/>
  <c r="S278" i="96"/>
  <c r="S281" i="96"/>
  <c r="S288" i="96"/>
  <c r="S292" i="96"/>
  <c r="S293" i="96"/>
  <c r="S296" i="96"/>
  <c r="S297" i="96"/>
  <c r="S299" i="96"/>
  <c r="S302" i="96"/>
  <c r="S305" i="96"/>
  <c r="S314" i="96"/>
  <c r="S317" i="96"/>
  <c r="S331" i="96"/>
  <c r="S332" i="96"/>
  <c r="S334" i="96"/>
  <c r="S340" i="96"/>
  <c r="S341" i="96"/>
  <c r="S345" i="96"/>
  <c r="S346" i="96"/>
  <c r="S363" i="96"/>
  <c r="S367" i="96"/>
  <c r="S372" i="96"/>
  <c r="S374" i="96"/>
  <c r="S375" i="96"/>
  <c r="S376" i="96"/>
  <c r="S390" i="96"/>
  <c r="S392" i="96"/>
  <c r="S400" i="96"/>
  <c r="S408" i="96"/>
  <c r="S412" i="96"/>
  <c r="S432" i="96"/>
  <c r="S434" i="96"/>
  <c r="S440" i="96"/>
  <c r="S442" i="96"/>
  <c r="S443" i="96"/>
  <c r="S459" i="96"/>
  <c r="S466" i="96"/>
  <c r="S471" i="96"/>
  <c r="S472" i="96"/>
  <c r="S484" i="96"/>
  <c r="S486" i="96"/>
  <c r="S488" i="96"/>
  <c r="S491" i="96"/>
  <c r="S498" i="96"/>
  <c r="S499" i="96"/>
  <c r="S501" i="96"/>
  <c r="S502" i="96"/>
  <c r="S510" i="96"/>
  <c r="S511" i="96"/>
  <c r="S514" i="96"/>
  <c r="S518" i="96"/>
  <c r="S522" i="96"/>
  <c r="S523" i="96"/>
  <c r="S524" i="96"/>
  <c r="S538" i="96"/>
  <c r="S540" i="96"/>
  <c r="S541" i="96"/>
  <c r="S549" i="96"/>
  <c r="S550" i="96"/>
  <c r="S561" i="96"/>
  <c r="S571" i="96"/>
  <c r="S573" i="96"/>
  <c r="S577" i="96"/>
  <c r="S579" i="96"/>
  <c r="S592" i="96"/>
  <c r="S596" i="96"/>
  <c r="S598" i="96"/>
  <c r="S609" i="96"/>
  <c r="S613" i="96"/>
  <c r="S626" i="96"/>
  <c r="S629" i="96"/>
  <c r="S631" i="96"/>
  <c r="S644" i="96"/>
  <c r="S651" i="96"/>
  <c r="S660" i="96"/>
  <c r="S672" i="96"/>
  <c r="S676" i="96"/>
  <c r="S677" i="96"/>
  <c r="S686" i="96"/>
  <c r="S692" i="96"/>
  <c r="S697" i="96"/>
  <c r="S701" i="96"/>
  <c r="S707" i="96"/>
  <c r="S709" i="96"/>
  <c r="S713" i="96"/>
  <c r="S715" i="96"/>
  <c r="S717" i="96"/>
  <c r="S718" i="96"/>
  <c r="S730" i="96"/>
  <c r="S732" i="96"/>
  <c r="S734" i="96"/>
  <c r="S735" i="96"/>
  <c r="S738" i="96"/>
  <c r="S739" i="96"/>
  <c r="S744" i="96"/>
  <c r="S745" i="96"/>
  <c r="S747" i="96"/>
  <c r="S753" i="96"/>
  <c r="S759" i="96"/>
  <c r="S760" i="96"/>
  <c r="S765" i="96"/>
  <c r="S773" i="96"/>
  <c r="S774" i="96"/>
  <c r="S782" i="96"/>
  <c r="S784" i="96"/>
  <c r="S788" i="96"/>
  <c r="S792" i="96"/>
  <c r="S794" i="96"/>
  <c r="S797" i="96"/>
  <c r="S803" i="96"/>
  <c r="S810" i="96"/>
  <c r="S812" i="96"/>
  <c r="S819" i="96"/>
  <c r="S828" i="96"/>
  <c r="S830" i="96"/>
  <c r="S833" i="96"/>
  <c r="S840" i="96"/>
  <c r="S850" i="96"/>
  <c r="S855" i="96"/>
  <c r="S859" i="96"/>
  <c r="S861" i="96"/>
  <c r="S870" i="96"/>
  <c r="S871" i="96"/>
  <c r="S873" i="96"/>
  <c r="S875" i="96"/>
  <c r="S876" i="96"/>
  <c r="S877" i="96"/>
  <c r="S878" i="96"/>
  <c r="S881" i="96"/>
  <c r="S883" i="96"/>
  <c r="S888" i="96"/>
  <c r="S889" i="96"/>
  <c r="S891" i="96"/>
  <c r="S894" i="96"/>
  <c r="S900" i="96"/>
  <c r="S904" i="96"/>
  <c r="S907" i="96"/>
  <c r="S912" i="96"/>
  <c r="S918" i="96"/>
  <c r="S919" i="96"/>
  <c r="S921" i="96"/>
  <c r="S922" i="96"/>
  <c r="S936" i="96"/>
  <c r="S940" i="96"/>
  <c r="S943" i="96"/>
  <c r="S963" i="96"/>
  <c r="S965" i="96"/>
  <c r="S970" i="96"/>
  <c r="S971" i="96"/>
  <c r="S977" i="96"/>
  <c r="S991" i="96"/>
  <c r="S994" i="96"/>
  <c r="S995" i="96"/>
  <c r="S997" i="96"/>
  <c r="S998" i="96"/>
  <c r="S1001" i="96"/>
  <c r="S1006" i="96"/>
  <c r="S1007" i="96"/>
  <c r="S1008" i="96"/>
  <c r="S1010" i="96"/>
  <c r="S1011" i="96"/>
  <c r="S1017" i="96"/>
  <c r="S1018" i="96"/>
  <c r="S1028" i="96"/>
  <c r="S1031" i="96"/>
  <c r="S1035" i="96"/>
  <c r="S1037" i="96"/>
  <c r="S1039" i="96"/>
  <c r="S1043" i="96"/>
  <c r="S1050" i="96"/>
  <c r="S1056" i="96"/>
  <c r="S1057" i="96"/>
  <c r="S1059" i="96"/>
  <c r="S1063" i="96"/>
  <c r="S1069" i="96"/>
  <c r="S1073" i="96"/>
  <c r="S1084" i="96"/>
  <c r="S1087" i="96"/>
  <c r="S1092" i="96"/>
  <c r="S1097" i="96"/>
  <c r="S1102" i="96"/>
  <c r="S1110" i="96"/>
  <c r="S1121" i="96"/>
  <c r="S1126" i="96"/>
  <c r="S1132" i="96"/>
  <c r="S1136" i="96"/>
  <c r="S1137" i="96"/>
  <c r="S1138" i="96"/>
  <c r="S1142" i="96"/>
  <c r="S1154" i="96"/>
  <c r="S1159" i="96"/>
  <c r="S1163" i="96"/>
  <c r="S1166" i="96"/>
  <c r="S1168" i="96"/>
  <c r="S1171" i="96"/>
  <c r="S1184" i="96"/>
  <c r="S1192" i="96"/>
  <c r="S1199" i="96"/>
  <c r="S1205" i="96"/>
  <c r="S1211" i="96"/>
  <c r="S1213" i="96"/>
  <c r="S1225" i="96"/>
  <c r="S1228" i="96"/>
  <c r="S1230" i="96"/>
  <c r="S1234" i="96"/>
  <c r="S4" i="96"/>
  <c r="S7" i="96"/>
  <c r="S15" i="96"/>
  <c r="S38" i="96"/>
  <c r="S44" i="96"/>
  <c r="S45" i="96"/>
  <c r="S46" i="96"/>
  <c r="S51" i="96"/>
  <c r="S80" i="96"/>
  <c r="S95" i="96"/>
  <c r="S102" i="96"/>
  <c r="S119" i="96"/>
  <c r="S140" i="96"/>
  <c r="S166" i="96"/>
  <c r="S185" i="96"/>
  <c r="S191" i="96"/>
  <c r="S210" i="96"/>
  <c r="S212" i="96"/>
  <c r="S219" i="96"/>
  <c r="S224" i="96"/>
  <c r="S460" i="96"/>
  <c r="S238" i="96"/>
  <c r="S242" i="96"/>
  <c r="S246" i="96"/>
  <c r="S272" i="96"/>
  <c r="S284" i="96"/>
  <c r="S303" i="96"/>
  <c r="S310" i="96"/>
  <c r="S320" i="96"/>
  <c r="S326" i="96"/>
  <c r="S327" i="96"/>
  <c r="S328" i="96"/>
  <c r="S343" i="96"/>
  <c r="S347" i="96"/>
  <c r="S350" i="96"/>
  <c r="S361" i="96"/>
  <c r="S373" i="96"/>
  <c r="S386" i="96"/>
  <c r="S395" i="96"/>
  <c r="S403" i="96"/>
  <c r="S407" i="96"/>
  <c r="S417" i="96"/>
  <c r="S444" i="96"/>
  <c r="S448" i="96"/>
  <c r="S453" i="96"/>
  <c r="S469" i="96"/>
  <c r="S475" i="96"/>
  <c r="S494" i="96"/>
  <c r="S496" i="96"/>
  <c r="S497" i="96"/>
  <c r="S531" i="96"/>
  <c r="S539" i="96"/>
  <c r="S542" i="96"/>
  <c r="S556" i="96"/>
  <c r="S564" i="96"/>
  <c r="S567" i="96"/>
  <c r="S574" i="96"/>
  <c r="S575" i="96"/>
  <c r="S584" i="96"/>
  <c r="S590" i="96"/>
  <c r="S601" i="96"/>
  <c r="S604" i="96"/>
  <c r="S615" i="96"/>
  <c r="S634" i="96"/>
  <c r="S646" i="96"/>
  <c r="S647" i="96"/>
  <c r="S648" i="96"/>
  <c r="S652" i="96"/>
  <c r="S659" i="96"/>
  <c r="S663" i="96"/>
  <c r="S666" i="96"/>
  <c r="S939" i="96"/>
  <c r="S681" i="96"/>
  <c r="S685" i="96"/>
  <c r="S693" i="96"/>
  <c r="S698" i="96"/>
  <c r="S706" i="96"/>
  <c r="S714" i="96"/>
  <c r="S723" i="96"/>
  <c r="S725" i="96"/>
  <c r="S728" i="96"/>
  <c r="S741" i="96"/>
  <c r="S743" i="96"/>
  <c r="S750" i="96"/>
  <c r="S751" i="96"/>
  <c r="S775" i="96"/>
  <c r="S783" i="96"/>
  <c r="S791" i="96"/>
  <c r="S798" i="96"/>
  <c r="S804" i="96"/>
  <c r="S829" i="96"/>
  <c r="S841" i="96"/>
  <c r="S848" i="96"/>
  <c r="S854" i="96"/>
  <c r="S864" i="96"/>
  <c r="S865" i="96"/>
  <c r="S880" i="96"/>
  <c r="S896" i="96"/>
  <c r="S905" i="96"/>
  <c r="S906" i="96"/>
  <c r="S911" i="96"/>
  <c r="S915" i="96"/>
  <c r="S933" i="96"/>
  <c r="S944" i="96"/>
  <c r="S958" i="96"/>
  <c r="S964" i="96"/>
  <c r="S969" i="96"/>
  <c r="S972" i="96"/>
  <c r="S975" i="96"/>
  <c r="S978" i="96"/>
  <c r="S992" i="96"/>
  <c r="S993" i="96"/>
  <c r="S1005" i="96"/>
  <c r="S1013" i="96"/>
  <c r="S1027" i="96"/>
  <c r="S1040" i="96"/>
  <c r="S1042" i="96"/>
  <c r="S1055" i="96"/>
  <c r="S1068" i="96"/>
  <c r="S1083" i="96"/>
  <c r="S1099" i="96"/>
  <c r="S1101" i="96"/>
  <c r="S1109" i="96"/>
  <c r="S1123" i="96"/>
  <c r="S1193" i="96"/>
  <c r="S1195" i="96"/>
  <c r="S1196" i="96"/>
  <c r="S1229" i="96"/>
  <c r="R31" i="96"/>
  <c r="R33" i="96"/>
  <c r="R36" i="96"/>
  <c r="R48" i="96"/>
  <c r="R50" i="96"/>
  <c r="R55" i="96"/>
  <c r="R61" i="96"/>
  <c r="R69" i="96"/>
  <c r="R81" i="96"/>
  <c r="R82" i="96"/>
  <c r="R84" i="96"/>
  <c r="R89" i="96"/>
  <c r="R90" i="96"/>
  <c r="R93" i="96"/>
  <c r="R97" i="96"/>
  <c r="R99" i="96"/>
  <c r="R105" i="96"/>
  <c r="R106" i="96"/>
  <c r="R113" i="96"/>
  <c r="R116" i="96"/>
  <c r="R118" i="96"/>
  <c r="R120" i="96"/>
  <c r="R132" i="96"/>
  <c r="R133" i="96"/>
  <c r="R134" i="96"/>
  <c r="R135" i="96"/>
  <c r="R137" i="96"/>
  <c r="R138" i="96"/>
  <c r="R139" i="96"/>
  <c r="R144" i="96"/>
  <c r="R146" i="96"/>
  <c r="R154" i="96"/>
  <c r="R163" i="96"/>
  <c r="R165" i="96"/>
  <c r="R167" i="96"/>
  <c r="R169" i="96"/>
  <c r="R171" i="96"/>
  <c r="R180" i="96"/>
  <c r="R200" i="96"/>
  <c r="R204" i="96"/>
  <c r="R213" i="96"/>
  <c r="R217" i="96"/>
  <c r="R218" i="96"/>
  <c r="R222" i="96"/>
  <c r="R223" i="96"/>
  <c r="R235" i="96"/>
  <c r="R237" i="96"/>
  <c r="R240" i="96"/>
  <c r="R243" i="96"/>
  <c r="R250" i="96"/>
  <c r="R258" i="96"/>
  <c r="R263" i="96"/>
  <c r="R274" i="96"/>
  <c r="R276" i="96"/>
  <c r="R282" i="96"/>
  <c r="R286" i="96"/>
  <c r="R291" i="96"/>
  <c r="R295" i="96"/>
  <c r="R315" i="96"/>
  <c r="R322" i="96"/>
  <c r="R333" i="96"/>
  <c r="R337" i="96"/>
  <c r="R339" i="96"/>
  <c r="R342" i="96"/>
  <c r="R344" i="96"/>
  <c r="R358" i="96"/>
  <c r="R364" i="96"/>
  <c r="R365" i="96"/>
  <c r="R377" i="96"/>
  <c r="R382" i="96"/>
  <c r="R385" i="96"/>
  <c r="R388" i="96"/>
  <c r="R393" i="96"/>
  <c r="R398" i="96"/>
  <c r="R406" i="96"/>
  <c r="R409" i="96"/>
  <c r="R410" i="96"/>
  <c r="R413" i="96"/>
  <c r="R414" i="96"/>
  <c r="R416" i="96"/>
  <c r="R419" i="96"/>
  <c r="R421" i="96"/>
  <c r="R423" i="96"/>
  <c r="R424" i="96"/>
  <c r="R429" i="96"/>
  <c r="R431" i="96"/>
  <c r="R435" i="96"/>
  <c r="R438" i="96"/>
  <c r="R449" i="96"/>
  <c r="R451" i="96"/>
  <c r="R452" i="96"/>
  <c r="R455" i="96"/>
  <c r="R458" i="96"/>
  <c r="R465" i="96"/>
  <c r="R467" i="96"/>
  <c r="R477" i="96"/>
  <c r="R489" i="96"/>
  <c r="R493" i="96"/>
  <c r="R500" i="96"/>
  <c r="R505" i="96"/>
  <c r="R507" i="96"/>
  <c r="R508" i="96"/>
  <c r="R515" i="96"/>
  <c r="R525" i="96"/>
  <c r="R527" i="96"/>
  <c r="R536" i="96"/>
  <c r="R545" i="96"/>
  <c r="R551" i="96"/>
  <c r="R562" i="96"/>
  <c r="R568" i="96"/>
  <c r="R581" i="96"/>
  <c r="R582" i="96"/>
  <c r="R591" i="96"/>
  <c r="R597" i="96"/>
  <c r="R599" i="96"/>
  <c r="R600" i="96"/>
  <c r="R606" i="96"/>
  <c r="R610" i="96"/>
  <c r="R612" i="96"/>
  <c r="R618" i="96"/>
  <c r="R623" i="96"/>
  <c r="R633" i="96"/>
  <c r="R639" i="96"/>
  <c r="R641" i="96"/>
  <c r="R662" i="96"/>
  <c r="R665" i="96"/>
  <c r="R667" i="96"/>
  <c r="R673" i="96"/>
  <c r="R678" i="96"/>
  <c r="R682" i="96"/>
  <c r="R688" i="96"/>
  <c r="R689" i="96"/>
  <c r="R691" i="96"/>
  <c r="R696" i="96"/>
  <c r="R705" i="96"/>
  <c r="R716" i="96"/>
  <c r="R726" i="96"/>
  <c r="R729" i="96"/>
  <c r="R731" i="96"/>
  <c r="R736" i="96"/>
  <c r="R752" i="96"/>
  <c r="R754" i="96"/>
  <c r="R757" i="96"/>
  <c r="R763" i="96"/>
  <c r="R768" i="96"/>
  <c r="R769" i="96"/>
  <c r="R776" i="96"/>
  <c r="R778" i="96"/>
  <c r="R779" i="96"/>
  <c r="R785" i="96"/>
  <c r="R789" i="96"/>
  <c r="R790" i="96"/>
  <c r="R800" i="96"/>
  <c r="R805" i="96"/>
  <c r="R809" i="96"/>
  <c r="R811" i="96"/>
  <c r="R814" i="96"/>
  <c r="R816" i="96"/>
  <c r="R817" i="96"/>
  <c r="R820" i="96"/>
  <c r="R821" i="96"/>
  <c r="R825" i="96"/>
  <c r="R831" i="96"/>
  <c r="R834" i="96"/>
  <c r="R835" i="96"/>
  <c r="R837" i="96"/>
  <c r="R836" i="96"/>
  <c r="R843" i="96"/>
  <c r="R849" i="96"/>
  <c r="R852" i="96"/>
  <c r="R853" i="96"/>
  <c r="R857" i="96"/>
  <c r="R882" i="96"/>
  <c r="R890" i="96"/>
  <c r="R893" i="96"/>
  <c r="R897" i="96"/>
  <c r="R898" i="96"/>
  <c r="R901" i="96"/>
  <c r="R908" i="96"/>
  <c r="R917" i="96"/>
  <c r="R920" i="96"/>
  <c r="R924" i="96"/>
  <c r="R1155" i="96"/>
  <c r="R945" i="96"/>
  <c r="R946" i="96"/>
  <c r="R948" i="96"/>
  <c r="R957" i="96"/>
  <c r="R959" i="96"/>
  <c r="R967" i="96"/>
  <c r="R983" i="96"/>
  <c r="R986" i="96"/>
  <c r="R987" i="96"/>
  <c r="R1004" i="96"/>
  <c r="R1012" i="96"/>
  <c r="R1014" i="96"/>
  <c r="R1019" i="96"/>
  <c r="R1021" i="96"/>
  <c r="R1024" i="96"/>
  <c r="R1026" i="96"/>
  <c r="R1029" i="96"/>
  <c r="R1034" i="96"/>
  <c r="R1036" i="96"/>
  <c r="R1046" i="96"/>
  <c r="R1053" i="96"/>
  <c r="R1061" i="96"/>
  <c r="R1062" i="96"/>
  <c r="R1067" i="96"/>
  <c r="R1075" i="96"/>
  <c r="R1076" i="96"/>
  <c r="R1078" i="96"/>
  <c r="R1080" i="96"/>
  <c r="R1081" i="96"/>
  <c r="R1082" i="96"/>
  <c r="R1089" i="96"/>
  <c r="R1094" i="96"/>
  <c r="R1095" i="96"/>
  <c r="R1096" i="96"/>
  <c r="R1105" i="96"/>
  <c r="R1122" i="96"/>
  <c r="R1128" i="96"/>
  <c r="R1133" i="96"/>
  <c r="R1141" i="96"/>
  <c r="R1150" i="96"/>
  <c r="R1156" i="96"/>
  <c r="R1157" i="96"/>
  <c r="R1158" i="96"/>
  <c r="R1160" i="96"/>
  <c r="R1161" i="96"/>
  <c r="R1179" i="96"/>
  <c r="R1187" i="96"/>
  <c r="R1194" i="96"/>
  <c r="R1201" i="96"/>
  <c r="R1207" i="96"/>
  <c r="R1209" i="96"/>
  <c r="R1216" i="96"/>
  <c r="R1219" i="96"/>
  <c r="R1224" i="96"/>
  <c r="R1232" i="96"/>
  <c r="R6" i="96"/>
  <c r="R9" i="96"/>
  <c r="R10" i="96"/>
  <c r="R16" i="96"/>
  <c r="R18" i="96"/>
  <c r="R19" i="96"/>
  <c r="R22" i="96"/>
  <c r="R28" i="96"/>
  <c r="R29" i="96"/>
  <c r="R37" i="96"/>
  <c r="R39" i="96"/>
  <c r="R49" i="96"/>
  <c r="R54" i="96"/>
  <c r="R57" i="96"/>
  <c r="R58" i="96"/>
  <c r="R62" i="96"/>
  <c r="R63" i="96"/>
  <c r="R70" i="96"/>
  <c r="R73" i="96"/>
  <c r="R77" i="96"/>
  <c r="R79" i="96"/>
  <c r="R88" i="96"/>
  <c r="R91" i="96"/>
  <c r="R92" i="96"/>
  <c r="R100" i="96"/>
  <c r="R101" i="96"/>
  <c r="R104" i="96"/>
  <c r="R109" i="96"/>
  <c r="R110" i="96"/>
  <c r="R112" i="96"/>
  <c r="R117" i="96"/>
  <c r="R125" i="96"/>
  <c r="R128" i="96"/>
  <c r="R141" i="96"/>
  <c r="R142" i="96"/>
  <c r="R145" i="96"/>
  <c r="R147" i="96"/>
  <c r="R152" i="96"/>
  <c r="R159" i="96"/>
  <c r="R161" i="96"/>
  <c r="R174" i="96"/>
  <c r="R179" i="96"/>
  <c r="R182" i="96"/>
  <c r="R183" i="96"/>
  <c r="R184" i="96"/>
  <c r="R187" i="96"/>
  <c r="R188" i="96"/>
  <c r="R190" i="96"/>
  <c r="R192" i="96"/>
  <c r="R194" i="96"/>
  <c r="R198" i="96"/>
  <c r="R201" i="96"/>
  <c r="R205" i="96"/>
  <c r="R209" i="96"/>
  <c r="R214" i="96"/>
  <c r="R215" i="96"/>
  <c r="R221" i="96"/>
  <c r="R225" i="96"/>
  <c r="R228" i="96"/>
  <c r="R244" i="96"/>
  <c r="R247" i="96"/>
  <c r="R253" i="96"/>
  <c r="R255" i="96"/>
  <c r="R259" i="96"/>
  <c r="R260" i="96"/>
  <c r="R261" i="96"/>
  <c r="R264" i="96"/>
  <c r="R267" i="96"/>
  <c r="R270" i="96"/>
  <c r="R271" i="96"/>
  <c r="R278" i="96"/>
  <c r="R281" i="96"/>
  <c r="R288" i="96"/>
  <c r="R292" i="96"/>
  <c r="R293" i="96"/>
  <c r="R296" i="96"/>
  <c r="R297" i="96"/>
  <c r="R299" i="96"/>
  <c r="R302" i="96"/>
  <c r="R305" i="96"/>
  <c r="R314" i="96"/>
  <c r="R317" i="96"/>
  <c r="R331" i="96"/>
  <c r="R332" i="96"/>
  <c r="R334" i="96"/>
  <c r="R340" i="96"/>
  <c r="R341" i="96"/>
  <c r="R345" i="96"/>
  <c r="R346" i="96"/>
  <c r="R363" i="96"/>
  <c r="R367" i="96"/>
  <c r="R372" i="96"/>
  <c r="R374" i="96"/>
  <c r="R375" i="96"/>
  <c r="R376" i="96"/>
  <c r="R390" i="96"/>
  <c r="R392" i="96"/>
  <c r="R400" i="96"/>
  <c r="R408" i="96"/>
  <c r="R412" i="96"/>
  <c r="R432" i="96"/>
  <c r="R434" i="96"/>
  <c r="R440" i="96"/>
  <c r="R442" i="96"/>
  <c r="R443" i="96"/>
  <c r="R459" i="96"/>
  <c r="R466" i="96"/>
  <c r="R471" i="96"/>
  <c r="R472" i="96"/>
  <c r="R484" i="96"/>
  <c r="R486" i="96"/>
  <c r="R488" i="96"/>
  <c r="R491" i="96"/>
  <c r="R498" i="96"/>
  <c r="R499" i="96"/>
  <c r="R501" i="96"/>
  <c r="R502" i="96"/>
  <c r="R510" i="96"/>
  <c r="R511" i="96"/>
  <c r="R514" i="96"/>
  <c r="R518" i="96"/>
  <c r="R522" i="96"/>
  <c r="R523" i="96"/>
  <c r="R524" i="96"/>
  <c r="R538" i="96"/>
  <c r="R540" i="96"/>
  <c r="R541" i="96"/>
  <c r="R549" i="96"/>
  <c r="R550" i="96"/>
  <c r="R561" i="96"/>
  <c r="R571" i="96"/>
  <c r="R573" i="96"/>
  <c r="R577" i="96"/>
  <c r="R579" i="96"/>
  <c r="R592" i="96"/>
  <c r="R596" i="96"/>
  <c r="R598" i="96"/>
  <c r="R609" i="96"/>
  <c r="R613" i="96"/>
  <c r="R626" i="96"/>
  <c r="R629" i="96"/>
  <c r="R631" i="96"/>
  <c r="R644" i="96"/>
  <c r="R651" i="96"/>
  <c r="R660" i="96"/>
  <c r="R672" i="96"/>
  <c r="R676" i="96"/>
  <c r="R677" i="96"/>
  <c r="R686" i="96"/>
  <c r="R692" i="96"/>
  <c r="R697" i="96"/>
  <c r="R701" i="96"/>
  <c r="R707" i="96"/>
  <c r="R709" i="96"/>
  <c r="R713" i="96"/>
  <c r="R715" i="96"/>
  <c r="R717" i="96"/>
  <c r="R718" i="96"/>
  <c r="R730" i="96"/>
  <c r="R732" i="96"/>
  <c r="R734" i="96"/>
  <c r="R735" i="96"/>
  <c r="R738" i="96"/>
  <c r="R739" i="96"/>
  <c r="R744" i="96"/>
  <c r="R745" i="96"/>
  <c r="R747" i="96"/>
  <c r="R753" i="96"/>
  <c r="R759" i="96"/>
  <c r="R760" i="96"/>
  <c r="R765" i="96"/>
  <c r="R773" i="96"/>
  <c r="R774" i="96"/>
  <c r="R782" i="96"/>
  <c r="R784" i="96"/>
  <c r="R788" i="96"/>
  <c r="R792" i="96"/>
  <c r="R794" i="96"/>
  <c r="R797" i="96"/>
  <c r="R803" i="96"/>
  <c r="R810" i="96"/>
  <c r="R812" i="96"/>
  <c r="R819" i="96"/>
  <c r="R828" i="96"/>
  <c r="R830" i="96"/>
  <c r="R833" i="96"/>
  <c r="R840" i="96"/>
  <c r="R850" i="96"/>
  <c r="R855" i="96"/>
  <c r="R859" i="96"/>
  <c r="R861" i="96"/>
  <c r="R870" i="96"/>
  <c r="R871" i="96"/>
  <c r="R873" i="96"/>
  <c r="R875" i="96"/>
  <c r="R876" i="96"/>
  <c r="R877" i="96"/>
  <c r="R878" i="96"/>
  <c r="R881" i="96"/>
  <c r="R883" i="96"/>
  <c r="R888" i="96"/>
  <c r="R889" i="96"/>
  <c r="R891" i="96"/>
  <c r="R894" i="96"/>
  <c r="R900" i="96"/>
  <c r="R904" i="96"/>
  <c r="R907" i="96"/>
  <c r="R912" i="96"/>
  <c r="R918" i="96"/>
  <c r="R919" i="96"/>
  <c r="R921" i="96"/>
  <c r="R922" i="96"/>
  <c r="R936" i="96"/>
  <c r="R940" i="96"/>
  <c r="R943" i="96"/>
  <c r="R963" i="96"/>
  <c r="R965" i="96"/>
  <c r="R970" i="96"/>
  <c r="R971" i="96"/>
  <c r="R977" i="96"/>
  <c r="R991" i="96"/>
  <c r="R994" i="96"/>
  <c r="R995" i="96"/>
  <c r="R997" i="96"/>
  <c r="R998" i="96"/>
  <c r="R1001" i="96"/>
  <c r="R1006" i="96"/>
  <c r="R1007" i="96"/>
  <c r="R1008" i="96"/>
  <c r="R1010" i="96"/>
  <c r="R1011" i="96"/>
  <c r="R1017" i="96"/>
  <c r="R1018" i="96"/>
  <c r="R1028" i="96"/>
  <c r="R1031" i="96"/>
  <c r="R1035" i="96"/>
  <c r="R1037" i="96"/>
  <c r="R1039" i="96"/>
  <c r="R1043" i="96"/>
  <c r="R1050" i="96"/>
  <c r="R1056" i="96"/>
  <c r="R1057" i="96"/>
  <c r="R1059" i="96"/>
  <c r="R1063" i="96"/>
  <c r="R1069" i="96"/>
  <c r="R1073" i="96"/>
  <c r="R1084" i="96"/>
  <c r="R1087" i="96"/>
  <c r="R1092" i="96"/>
  <c r="R1097" i="96"/>
  <c r="R1102" i="96"/>
  <c r="R1110" i="96"/>
  <c r="R1121" i="96"/>
  <c r="R1126" i="96"/>
  <c r="R1132" i="96"/>
  <c r="R1136" i="96"/>
  <c r="R1137" i="96"/>
  <c r="R1138" i="96"/>
  <c r="R1142" i="96"/>
  <c r="R1154" i="96"/>
  <c r="R1159" i="96"/>
  <c r="R1163" i="96"/>
  <c r="R1166" i="96"/>
  <c r="R1168" i="96"/>
  <c r="R1171" i="96"/>
  <c r="R1184" i="96"/>
  <c r="R1192" i="96"/>
  <c r="R1199" i="96"/>
  <c r="R1205" i="96"/>
  <c r="R1211" i="96"/>
  <c r="R1213" i="96"/>
  <c r="R1225" i="96"/>
  <c r="R1228" i="96"/>
  <c r="R1230" i="96"/>
  <c r="R1234" i="96"/>
  <c r="R4" i="96"/>
  <c r="R7" i="96"/>
  <c r="R15" i="96"/>
  <c r="R38" i="96"/>
  <c r="R44" i="96"/>
  <c r="R45" i="96"/>
  <c r="R46" i="96"/>
  <c r="R51" i="96"/>
  <c r="R80" i="96"/>
  <c r="R95" i="96"/>
  <c r="R102" i="96"/>
  <c r="R119" i="96"/>
  <c r="R140" i="96"/>
  <c r="R166" i="96"/>
  <c r="R185" i="96"/>
  <c r="R191" i="96"/>
  <c r="R210" i="96"/>
  <c r="R212" i="96"/>
  <c r="R219" i="96"/>
  <c r="R224" i="96"/>
  <c r="R460" i="96"/>
  <c r="R238" i="96"/>
  <c r="R242" i="96"/>
  <c r="R246" i="96"/>
  <c r="R272" i="96"/>
  <c r="R284" i="96"/>
  <c r="R303" i="96"/>
  <c r="R310" i="96"/>
  <c r="R320" i="96"/>
  <c r="R326" i="96"/>
  <c r="R327" i="96"/>
  <c r="R328" i="96"/>
  <c r="R343" i="96"/>
  <c r="R347" i="96"/>
  <c r="R350" i="96"/>
  <c r="R361" i="96"/>
  <c r="R373" i="96"/>
  <c r="R386" i="96"/>
  <c r="R395" i="96"/>
  <c r="R403" i="96"/>
  <c r="R407" i="96"/>
  <c r="R417" i="96"/>
  <c r="R444" i="96"/>
  <c r="R448" i="96"/>
  <c r="R453" i="96"/>
  <c r="R469" i="96"/>
  <c r="R475" i="96"/>
  <c r="R494" i="96"/>
  <c r="R496" i="96"/>
  <c r="R497" i="96"/>
  <c r="R531" i="96"/>
  <c r="R539" i="96"/>
  <c r="R542" i="96"/>
  <c r="R556" i="96"/>
  <c r="R564" i="96"/>
  <c r="R567" i="96"/>
  <c r="R574" i="96"/>
  <c r="R575" i="96"/>
  <c r="R584" i="96"/>
  <c r="R590" i="96"/>
  <c r="R601" i="96"/>
  <c r="R604" i="96"/>
  <c r="R615" i="96"/>
  <c r="R634" i="96"/>
  <c r="R646" i="96"/>
  <c r="R647" i="96"/>
  <c r="R648" i="96"/>
  <c r="R652" i="96"/>
  <c r="R659" i="96"/>
  <c r="R663" i="96"/>
  <c r="R666" i="96"/>
  <c r="R939" i="96"/>
  <c r="R681" i="96"/>
  <c r="R685" i="96"/>
  <c r="R693" i="96"/>
  <c r="R698" i="96"/>
  <c r="R706" i="96"/>
  <c r="R714" i="96"/>
  <c r="R723" i="96"/>
  <c r="R725" i="96"/>
  <c r="R728" i="96"/>
  <c r="R741" i="96"/>
  <c r="R743" i="96"/>
  <c r="R750" i="96"/>
  <c r="R751" i="96"/>
  <c r="R775" i="96"/>
  <c r="R783" i="96"/>
  <c r="R791" i="96"/>
  <c r="R798" i="96"/>
  <c r="R804" i="96"/>
  <c r="R829" i="96"/>
  <c r="R841" i="96"/>
  <c r="R848" i="96"/>
  <c r="R854" i="96"/>
  <c r="R864" i="96"/>
  <c r="R865" i="96"/>
  <c r="R880" i="96"/>
  <c r="R896" i="96"/>
  <c r="R905" i="96"/>
  <c r="R906" i="96"/>
  <c r="R911" i="96"/>
  <c r="R915" i="96"/>
  <c r="R933" i="96"/>
  <c r="R944" i="96"/>
  <c r="R958" i="96"/>
  <c r="R964" i="96"/>
  <c r="R969" i="96"/>
  <c r="R972" i="96"/>
  <c r="R975" i="96"/>
  <c r="R978" i="96"/>
  <c r="R992" i="96"/>
  <c r="R993" i="96"/>
  <c r="R1005" i="96"/>
  <c r="R1013" i="96"/>
  <c r="R1027" i="96"/>
  <c r="R1040" i="96"/>
  <c r="R1042" i="96"/>
  <c r="R1055" i="96"/>
  <c r="R1068" i="96"/>
  <c r="R1083" i="96"/>
  <c r="R1099" i="96"/>
  <c r="R1101" i="96"/>
  <c r="R1109" i="96"/>
  <c r="R1123" i="96"/>
  <c r="R1193" i="96"/>
  <c r="R1195" i="96"/>
  <c r="R1196" i="96"/>
  <c r="R1229" i="96"/>
  <c r="Q31" i="96"/>
  <c r="Q33" i="96"/>
  <c r="Q36" i="96"/>
  <c r="Q48" i="96"/>
  <c r="Q50" i="96"/>
  <c r="Q55" i="96"/>
  <c r="Q61" i="96"/>
  <c r="Q69" i="96"/>
  <c r="Q81" i="96"/>
  <c r="Q82" i="96"/>
  <c r="Q84" i="96"/>
  <c r="Q89" i="96"/>
  <c r="Q90" i="96"/>
  <c r="Q93" i="96"/>
  <c r="Q97" i="96"/>
  <c r="Q99" i="96"/>
  <c r="Q105" i="96"/>
  <c r="Q106" i="96"/>
  <c r="Q113" i="96"/>
  <c r="Q116" i="96"/>
  <c r="Q118" i="96"/>
  <c r="Q120" i="96"/>
  <c r="Q132" i="96"/>
  <c r="Q133" i="96"/>
  <c r="Q134" i="96"/>
  <c r="Q135" i="96"/>
  <c r="Q137" i="96"/>
  <c r="Q138" i="96"/>
  <c r="Q139" i="96"/>
  <c r="Q144" i="96"/>
  <c r="Q146" i="96"/>
  <c r="Q154" i="96"/>
  <c r="Q163" i="96"/>
  <c r="Q165" i="96"/>
  <c r="Q167" i="96"/>
  <c r="Q169" i="96"/>
  <c r="Q171" i="96"/>
  <c r="Q180" i="96"/>
  <c r="Q200" i="96"/>
  <c r="Q204" i="96"/>
  <c r="Q213" i="96"/>
  <c r="Q217" i="96"/>
  <c r="Q218" i="96"/>
  <c r="Q222" i="96"/>
  <c r="Q223" i="96"/>
  <c r="Q235" i="96"/>
  <c r="Q237" i="96"/>
  <c r="Q240" i="96"/>
  <c r="Q243" i="96"/>
  <c r="Q250" i="96"/>
  <c r="Q258" i="96"/>
  <c r="Q263" i="96"/>
  <c r="Q274" i="96"/>
  <c r="Q276" i="96"/>
  <c r="Q282" i="96"/>
  <c r="Q286" i="96"/>
  <c r="Q291" i="96"/>
  <c r="Q295" i="96"/>
  <c r="Q315" i="96"/>
  <c r="Q322" i="96"/>
  <c r="Q333" i="96"/>
  <c r="Q337" i="96"/>
  <c r="Q339" i="96"/>
  <c r="Q342" i="96"/>
  <c r="Q344" i="96"/>
  <c r="Q358" i="96"/>
  <c r="Q364" i="96"/>
  <c r="Q365" i="96"/>
  <c r="Q377" i="96"/>
  <c r="Q382" i="96"/>
  <c r="Q385" i="96"/>
  <c r="Q388" i="96"/>
  <c r="Q393" i="96"/>
  <c r="Q398" i="96"/>
  <c r="Q406" i="96"/>
  <c r="Q409" i="96"/>
  <c r="Q410" i="96"/>
  <c r="Q413" i="96"/>
  <c r="Q414" i="96"/>
  <c r="Q416" i="96"/>
  <c r="Q419" i="96"/>
  <c r="Q421" i="96"/>
  <c r="Q423" i="96"/>
  <c r="Q424" i="96"/>
  <c r="Q429" i="96"/>
  <c r="Q431" i="96"/>
  <c r="Q435" i="96"/>
  <c r="Q438" i="96"/>
  <c r="Q449" i="96"/>
  <c r="Q451" i="96"/>
  <c r="Q452" i="96"/>
  <c r="Q455" i="96"/>
  <c r="Q458" i="96"/>
  <c r="Q465" i="96"/>
  <c r="Q467" i="96"/>
  <c r="Q477" i="96"/>
  <c r="Q489" i="96"/>
  <c r="Q493" i="96"/>
  <c r="Q500" i="96"/>
  <c r="Q505" i="96"/>
  <c r="Q507" i="96"/>
  <c r="Q508" i="96"/>
  <c r="Q515" i="96"/>
  <c r="Q525" i="96"/>
  <c r="Q527" i="96"/>
  <c r="Q536" i="96"/>
  <c r="Q545" i="96"/>
  <c r="Q551" i="96"/>
  <c r="Q562" i="96"/>
  <c r="Q568" i="96"/>
  <c r="Q581" i="96"/>
  <c r="Q582" i="96"/>
  <c r="Q591" i="96"/>
  <c r="Q597" i="96"/>
  <c r="Q599" i="96"/>
  <c r="Q600" i="96"/>
  <c r="Q606" i="96"/>
  <c r="Q610" i="96"/>
  <c r="Q612" i="96"/>
  <c r="Q618" i="96"/>
  <c r="Q623" i="96"/>
  <c r="Q633" i="96"/>
  <c r="Q639" i="96"/>
  <c r="Q641" i="96"/>
  <c r="Q662" i="96"/>
  <c r="Q665" i="96"/>
  <c r="Q667" i="96"/>
  <c r="Q673" i="96"/>
  <c r="Q678" i="96"/>
  <c r="Q682" i="96"/>
  <c r="Q688" i="96"/>
  <c r="Q689" i="96"/>
  <c r="Q691" i="96"/>
  <c r="Q696" i="96"/>
  <c r="Q705" i="96"/>
  <c r="Q716" i="96"/>
  <c r="Q726" i="96"/>
  <c r="Q729" i="96"/>
  <c r="Q731" i="96"/>
  <c r="Q736" i="96"/>
  <c r="Q752" i="96"/>
  <c r="Q754" i="96"/>
  <c r="Q757" i="96"/>
  <c r="Q763" i="96"/>
  <c r="Q768" i="96"/>
  <c r="Q769" i="96"/>
  <c r="Q776" i="96"/>
  <c r="Q778" i="96"/>
  <c r="Q779" i="96"/>
  <c r="Q785" i="96"/>
  <c r="Q789" i="96"/>
  <c r="Q790" i="96"/>
  <c r="Q800" i="96"/>
  <c r="Q805" i="96"/>
  <c r="Q809" i="96"/>
  <c r="Q811" i="96"/>
  <c r="Q814" i="96"/>
  <c r="Q816" i="96"/>
  <c r="Q817" i="96"/>
  <c r="Q820" i="96"/>
  <c r="Q821" i="96"/>
  <c r="Q825" i="96"/>
  <c r="Q831" i="96"/>
  <c r="Q834" i="96"/>
  <c r="Q835" i="96"/>
  <c r="Q837" i="96"/>
  <c r="Q836" i="96"/>
  <c r="Q843" i="96"/>
  <c r="Q849" i="96"/>
  <c r="Q852" i="96"/>
  <c r="Q853" i="96"/>
  <c r="Q857" i="96"/>
  <c r="Q882" i="96"/>
  <c r="Q890" i="96"/>
  <c r="Q893" i="96"/>
  <c r="Q897" i="96"/>
  <c r="Q898" i="96"/>
  <c r="Q901" i="96"/>
  <c r="Q908" i="96"/>
  <c r="Q917" i="96"/>
  <c r="Q920" i="96"/>
  <c r="Q924" i="96"/>
  <c r="Q1155" i="96"/>
  <c r="Q945" i="96"/>
  <c r="Q946" i="96"/>
  <c r="Q948" i="96"/>
  <c r="Q957" i="96"/>
  <c r="Q959" i="96"/>
  <c r="Q967" i="96"/>
  <c r="Q983" i="96"/>
  <c r="Q986" i="96"/>
  <c r="Q987" i="96"/>
  <c r="Q1004" i="96"/>
  <c r="Q1012" i="96"/>
  <c r="Q1014" i="96"/>
  <c r="Q1019" i="96"/>
  <c r="Q1021" i="96"/>
  <c r="Q1024" i="96"/>
  <c r="Q1026" i="96"/>
  <c r="Q1029" i="96"/>
  <c r="Q1034" i="96"/>
  <c r="Q1036" i="96"/>
  <c r="Q1046" i="96"/>
  <c r="Q1053" i="96"/>
  <c r="Q1061" i="96"/>
  <c r="Q1062" i="96"/>
  <c r="Q1067" i="96"/>
  <c r="Q1075" i="96"/>
  <c r="Q1076" i="96"/>
  <c r="Q1078" i="96"/>
  <c r="Q1080" i="96"/>
  <c r="Q1081" i="96"/>
  <c r="Q1082" i="96"/>
  <c r="Q1089" i="96"/>
  <c r="Q1094" i="96"/>
  <c r="Q1095" i="96"/>
  <c r="Q1096" i="96"/>
  <c r="Q1105" i="96"/>
  <c r="Q1122" i="96"/>
  <c r="Q1128" i="96"/>
  <c r="Q1133" i="96"/>
  <c r="Q1141" i="96"/>
  <c r="Q1150" i="96"/>
  <c r="Q1156" i="96"/>
  <c r="Q1157" i="96"/>
  <c r="Q1158" i="96"/>
  <c r="Q1160" i="96"/>
  <c r="Q1161" i="96"/>
  <c r="Q1179" i="96"/>
  <c r="Q1187" i="96"/>
  <c r="Q1194" i="96"/>
  <c r="Q1201" i="96"/>
  <c r="Q1207" i="96"/>
  <c r="Q1209" i="96"/>
  <c r="Q1216" i="96"/>
  <c r="Q1219" i="96"/>
  <c r="Q1224" i="96"/>
  <c r="Q1232" i="96"/>
  <c r="Q6" i="96"/>
  <c r="Q9" i="96"/>
  <c r="Q10" i="96"/>
  <c r="Q16" i="96"/>
  <c r="Q18" i="96"/>
  <c r="Q19" i="96"/>
  <c r="Q22" i="96"/>
  <c r="Q28" i="96"/>
  <c r="Q29" i="96"/>
  <c r="Q37" i="96"/>
  <c r="Q39" i="96"/>
  <c r="Q49" i="96"/>
  <c r="Q54" i="96"/>
  <c r="Q57" i="96"/>
  <c r="Q58" i="96"/>
  <c r="Q62" i="96"/>
  <c r="Q63" i="96"/>
  <c r="Q70" i="96"/>
  <c r="Q73" i="96"/>
  <c r="Q77" i="96"/>
  <c r="Q79" i="96"/>
  <c r="Q88" i="96"/>
  <c r="Q91" i="96"/>
  <c r="Q92" i="96"/>
  <c r="Q100" i="96"/>
  <c r="Q101" i="96"/>
  <c r="Q104" i="96"/>
  <c r="Q109" i="96"/>
  <c r="Q110" i="96"/>
  <c r="Q112" i="96"/>
  <c r="Q117" i="96"/>
  <c r="Q125" i="96"/>
  <c r="Q128" i="96"/>
  <c r="Q141" i="96"/>
  <c r="Q142" i="96"/>
  <c r="Q145" i="96"/>
  <c r="Q147" i="96"/>
  <c r="Q152" i="96"/>
  <c r="Q159" i="96"/>
  <c r="Q161" i="96"/>
  <c r="Q174" i="96"/>
  <c r="Q179" i="96"/>
  <c r="Q182" i="96"/>
  <c r="Q183" i="96"/>
  <c r="Q184" i="96"/>
  <c r="Q187" i="96"/>
  <c r="Q188" i="96"/>
  <c r="Q190" i="96"/>
  <c r="Q192" i="96"/>
  <c r="Q194" i="96"/>
  <c r="Q198" i="96"/>
  <c r="Q201" i="96"/>
  <c r="Q205" i="96"/>
  <c r="Q209" i="96"/>
  <c r="Q214" i="96"/>
  <c r="Q215" i="96"/>
  <c r="Q221" i="96"/>
  <c r="Q225" i="96"/>
  <c r="Q228" i="96"/>
  <c r="Q244" i="96"/>
  <c r="Q247" i="96"/>
  <c r="Q253" i="96"/>
  <c r="Q255" i="96"/>
  <c r="Q259" i="96"/>
  <c r="Q260" i="96"/>
  <c r="Q261" i="96"/>
  <c r="Q264" i="96"/>
  <c r="Q267" i="96"/>
  <c r="Q270" i="96"/>
  <c r="Q271" i="96"/>
  <c r="Q278" i="96"/>
  <c r="Q281" i="96"/>
  <c r="Q288" i="96"/>
  <c r="Q292" i="96"/>
  <c r="Q293" i="96"/>
  <c r="Q296" i="96"/>
  <c r="Q297" i="96"/>
  <c r="Q299" i="96"/>
  <c r="Q302" i="96"/>
  <c r="Q305" i="96"/>
  <c r="Q314" i="96"/>
  <c r="Q317" i="96"/>
  <c r="Q331" i="96"/>
  <c r="Q332" i="96"/>
  <c r="Q334" i="96"/>
  <c r="Q340" i="96"/>
  <c r="Q341" i="96"/>
  <c r="Q345" i="96"/>
  <c r="Q346" i="96"/>
  <c r="Q363" i="96"/>
  <c r="Q367" i="96"/>
  <c r="Q372" i="96"/>
  <c r="Q374" i="96"/>
  <c r="Q375" i="96"/>
  <c r="Q376" i="96"/>
  <c r="Q390" i="96"/>
  <c r="Q392" i="96"/>
  <c r="Q400" i="96"/>
  <c r="Q408" i="96"/>
  <c r="Q412" i="96"/>
  <c r="Q432" i="96"/>
  <c r="Q434" i="96"/>
  <c r="Q440" i="96"/>
  <c r="Q442" i="96"/>
  <c r="Q443" i="96"/>
  <c r="Q459" i="96"/>
  <c r="Q466" i="96"/>
  <c r="Q471" i="96"/>
  <c r="Q472" i="96"/>
  <c r="Q484" i="96"/>
  <c r="Q486" i="96"/>
  <c r="Q488" i="96"/>
  <c r="Q491" i="96"/>
  <c r="Q498" i="96"/>
  <c r="Q499" i="96"/>
  <c r="Q501" i="96"/>
  <c r="Q502" i="96"/>
  <c r="Q510" i="96"/>
  <c r="Q511" i="96"/>
  <c r="Q514" i="96"/>
  <c r="Q518" i="96"/>
  <c r="Q522" i="96"/>
  <c r="Q523" i="96"/>
  <c r="Q524" i="96"/>
  <c r="Q538" i="96"/>
  <c r="Q540" i="96"/>
  <c r="Q541" i="96"/>
  <c r="Q549" i="96"/>
  <c r="Q550" i="96"/>
  <c r="Q561" i="96"/>
  <c r="Q571" i="96"/>
  <c r="Q573" i="96"/>
  <c r="Q577" i="96"/>
  <c r="Q579" i="96"/>
  <c r="Q592" i="96"/>
  <c r="Q596" i="96"/>
  <c r="Q598" i="96"/>
  <c r="Q609" i="96"/>
  <c r="Q613" i="96"/>
  <c r="Q626" i="96"/>
  <c r="Q629" i="96"/>
  <c r="Q631" i="96"/>
  <c r="Q644" i="96"/>
  <c r="Q651" i="96"/>
  <c r="Q660" i="96"/>
  <c r="Q672" i="96"/>
  <c r="Q676" i="96"/>
  <c r="Q677" i="96"/>
  <c r="Q686" i="96"/>
  <c r="Q692" i="96"/>
  <c r="Q697" i="96"/>
  <c r="Q701" i="96"/>
  <c r="Q707" i="96"/>
  <c r="Q709" i="96"/>
  <c r="Q713" i="96"/>
  <c r="Q715" i="96"/>
  <c r="Q717" i="96"/>
  <c r="Q718" i="96"/>
  <c r="Q730" i="96"/>
  <c r="Q732" i="96"/>
  <c r="Q734" i="96"/>
  <c r="Q735" i="96"/>
  <c r="Q738" i="96"/>
  <c r="Q739" i="96"/>
  <c r="Q744" i="96"/>
  <c r="Q745" i="96"/>
  <c r="Q747" i="96"/>
  <c r="Q753" i="96"/>
  <c r="Q759" i="96"/>
  <c r="Q760" i="96"/>
  <c r="Q765" i="96"/>
  <c r="Q773" i="96"/>
  <c r="Q774" i="96"/>
  <c r="Q782" i="96"/>
  <c r="Q784" i="96"/>
  <c r="Q788" i="96"/>
  <c r="Q792" i="96"/>
  <c r="Q794" i="96"/>
  <c r="Q797" i="96"/>
  <c r="Q803" i="96"/>
  <c r="Q810" i="96"/>
  <c r="Q812" i="96"/>
  <c r="Q819" i="96"/>
  <c r="Q828" i="96"/>
  <c r="Q830" i="96"/>
  <c r="Q833" i="96"/>
  <c r="Q840" i="96"/>
  <c r="Q850" i="96"/>
  <c r="Q855" i="96"/>
  <c r="Q859" i="96"/>
  <c r="Q861" i="96"/>
  <c r="Q870" i="96"/>
  <c r="Q871" i="96"/>
  <c r="Q873" i="96"/>
  <c r="Q875" i="96"/>
  <c r="Q876" i="96"/>
  <c r="Q877" i="96"/>
  <c r="Q878" i="96"/>
  <c r="Q881" i="96"/>
  <c r="Q883" i="96"/>
  <c r="Q888" i="96"/>
  <c r="Q889" i="96"/>
  <c r="Q891" i="96"/>
  <c r="Q894" i="96"/>
  <c r="Q900" i="96"/>
  <c r="Q904" i="96"/>
  <c r="Q907" i="96"/>
  <c r="Q912" i="96"/>
  <c r="Q918" i="96"/>
  <c r="Q919" i="96"/>
  <c r="Q921" i="96"/>
  <c r="Q922" i="96"/>
  <c r="Q936" i="96"/>
  <c r="Q940" i="96"/>
  <c r="Q943" i="96"/>
  <c r="Q963" i="96"/>
  <c r="Q965" i="96"/>
  <c r="Q970" i="96"/>
  <c r="Q971" i="96"/>
  <c r="Q977" i="96"/>
  <c r="Q991" i="96"/>
  <c r="Q994" i="96"/>
  <c r="Q995" i="96"/>
  <c r="Q997" i="96"/>
  <c r="Q998" i="96"/>
  <c r="Q1001" i="96"/>
  <c r="Q1006" i="96"/>
  <c r="Q1007" i="96"/>
  <c r="Q1008" i="96"/>
  <c r="Q1010" i="96"/>
  <c r="Q1011" i="96"/>
  <c r="Q1017" i="96"/>
  <c r="Q1018" i="96"/>
  <c r="Q1028" i="96"/>
  <c r="Q1031" i="96"/>
  <c r="Q1035" i="96"/>
  <c r="Q1037" i="96"/>
  <c r="Q1039" i="96"/>
  <c r="Q1043" i="96"/>
  <c r="Q1050" i="96"/>
  <c r="Q1056" i="96"/>
  <c r="Q1057" i="96"/>
  <c r="Q1059" i="96"/>
  <c r="Q1063" i="96"/>
  <c r="Q1069" i="96"/>
  <c r="Q1073" i="96"/>
  <c r="Q1084" i="96"/>
  <c r="Q1087" i="96"/>
  <c r="Q1092" i="96"/>
  <c r="Q1097" i="96"/>
  <c r="Q1102" i="96"/>
  <c r="Q1110" i="96"/>
  <c r="Q1121" i="96"/>
  <c r="Q1126" i="96"/>
  <c r="Q1132" i="96"/>
  <c r="Q1136" i="96"/>
  <c r="Q1137" i="96"/>
  <c r="Q1138" i="96"/>
  <c r="Q1142" i="96"/>
  <c r="Q1154" i="96"/>
  <c r="Q1159" i="96"/>
  <c r="Q1163" i="96"/>
  <c r="Q1166" i="96"/>
  <c r="Q1168" i="96"/>
  <c r="Q1171" i="96"/>
  <c r="Q1184" i="96"/>
  <c r="Q1192" i="96"/>
  <c r="Q1199" i="96"/>
  <c r="Q1205" i="96"/>
  <c r="Q1211" i="96"/>
  <c r="Q1213" i="96"/>
  <c r="Q1225" i="96"/>
  <c r="Q1228" i="96"/>
  <c r="Q1230" i="96"/>
  <c r="Q1234" i="96"/>
  <c r="Q4" i="96"/>
  <c r="Q7" i="96"/>
  <c r="Q15" i="96"/>
  <c r="Q38" i="96"/>
  <c r="Q44" i="96"/>
  <c r="Q45" i="96"/>
  <c r="Q46" i="96"/>
  <c r="Q51" i="96"/>
  <c r="Q80" i="96"/>
  <c r="Q95" i="96"/>
  <c r="Q102" i="96"/>
  <c r="Q119" i="96"/>
  <c r="Q140" i="96"/>
  <c r="Q166" i="96"/>
  <c r="Q185" i="96"/>
  <c r="Q191" i="96"/>
  <c r="Q210" i="96"/>
  <c r="Q212" i="96"/>
  <c r="Q219" i="96"/>
  <c r="Q224" i="96"/>
  <c r="Q460" i="96"/>
  <c r="Q238" i="96"/>
  <c r="Q242" i="96"/>
  <c r="Q246" i="96"/>
  <c r="Q272" i="96"/>
  <c r="Q284" i="96"/>
  <c r="Q303" i="96"/>
  <c r="Q310" i="96"/>
  <c r="Q320" i="96"/>
  <c r="Q326" i="96"/>
  <c r="Q327" i="96"/>
  <c r="Q328" i="96"/>
  <c r="Q343" i="96"/>
  <c r="Q347" i="96"/>
  <c r="Q350" i="96"/>
  <c r="Q361" i="96"/>
  <c r="Q373" i="96"/>
  <c r="Q386" i="96"/>
  <c r="Q395" i="96"/>
  <c r="Q403" i="96"/>
  <c r="Q407" i="96"/>
  <c r="Q417" i="96"/>
  <c r="Q444" i="96"/>
  <c r="Q448" i="96"/>
  <c r="Q453" i="96"/>
  <c r="Q469" i="96"/>
  <c r="Q475" i="96"/>
  <c r="Q494" i="96"/>
  <c r="Q496" i="96"/>
  <c r="Q497" i="96"/>
  <c r="Q531" i="96"/>
  <c r="Q539" i="96"/>
  <c r="Q542" i="96"/>
  <c r="Q556" i="96"/>
  <c r="Q564" i="96"/>
  <c r="Q567" i="96"/>
  <c r="Q574" i="96"/>
  <c r="Q575" i="96"/>
  <c r="Q584" i="96"/>
  <c r="Q590" i="96"/>
  <c r="Q601" i="96"/>
  <c r="Q604" i="96"/>
  <c r="Q615" i="96"/>
  <c r="Q634" i="96"/>
  <c r="Q646" i="96"/>
  <c r="Q647" i="96"/>
  <c r="Q648" i="96"/>
  <c r="Q652" i="96"/>
  <c r="Q659" i="96"/>
  <c r="Q663" i="96"/>
  <c r="Q666" i="96"/>
  <c r="Q939" i="96"/>
  <c r="Q681" i="96"/>
  <c r="Q685" i="96"/>
  <c r="Q693" i="96"/>
  <c r="Q698" i="96"/>
  <c r="Q706" i="96"/>
  <c r="Q714" i="96"/>
  <c r="Q723" i="96"/>
  <c r="Q725" i="96"/>
  <c r="Q728" i="96"/>
  <c r="Q741" i="96"/>
  <c r="Q743" i="96"/>
  <c r="Q750" i="96"/>
  <c r="Q751" i="96"/>
  <c r="Q775" i="96"/>
  <c r="Q783" i="96"/>
  <c r="Q791" i="96"/>
  <c r="Q798" i="96"/>
  <c r="Q804" i="96"/>
  <c r="Q829" i="96"/>
  <c r="Q841" i="96"/>
  <c r="Q848" i="96"/>
  <c r="Q854" i="96"/>
  <c r="Q864" i="96"/>
  <c r="Q865" i="96"/>
  <c r="Q880" i="96"/>
  <c r="Q896" i="96"/>
  <c r="Q905" i="96"/>
  <c r="Q906" i="96"/>
  <c r="Q911" i="96"/>
  <c r="Q915" i="96"/>
  <c r="Q933" i="96"/>
  <c r="Q944" i="96"/>
  <c r="Q958" i="96"/>
  <c r="Q964" i="96"/>
  <c r="Q969" i="96"/>
  <c r="Q972" i="96"/>
  <c r="Q975" i="96"/>
  <c r="Q978" i="96"/>
  <c r="Q992" i="96"/>
  <c r="Q993" i="96"/>
  <c r="Q1005" i="96"/>
  <c r="Q1013" i="96"/>
  <c r="Q1027" i="96"/>
  <c r="Q1040" i="96"/>
  <c r="Q1042" i="96"/>
  <c r="Q1055" i="96"/>
  <c r="Q1068" i="96"/>
  <c r="Q1083" i="96"/>
  <c r="Q1099" i="96"/>
  <c r="Q1101" i="96"/>
  <c r="Q1109" i="96"/>
  <c r="Q1123" i="96"/>
  <c r="Q1193" i="96"/>
  <c r="Q1195" i="96"/>
  <c r="Q1196" i="96"/>
  <c r="Q1229" i="96"/>
  <c r="B1234" i="96"/>
  <c r="C1234" i="96"/>
  <c r="B1168" i="96"/>
  <c r="C1168" i="96"/>
  <c r="B1150" i="96"/>
  <c r="C1150" i="96"/>
  <c r="B1136" i="96"/>
  <c r="C1136" i="96"/>
  <c r="B1128" i="96"/>
  <c r="C1128" i="96"/>
  <c r="B1102" i="96"/>
  <c r="C1102" i="96"/>
  <c r="B1082" i="96"/>
  <c r="C1082" i="96"/>
  <c r="B1063" i="96"/>
  <c r="C1063" i="96"/>
  <c r="B1061" i="96"/>
  <c r="C1061" i="96"/>
  <c r="B1057" i="96"/>
  <c r="C1057" i="96"/>
  <c r="B1043" i="96"/>
  <c r="C1043" i="96"/>
  <c r="B998" i="96"/>
  <c r="C998" i="96"/>
  <c r="B995" i="96"/>
  <c r="C995" i="96"/>
  <c r="B987" i="96"/>
  <c r="C987" i="96"/>
  <c r="B986" i="96"/>
  <c r="C986" i="96"/>
  <c r="B965" i="96"/>
  <c r="C965" i="96"/>
  <c r="B957" i="96"/>
  <c r="C957" i="96"/>
  <c r="B945" i="96"/>
  <c r="C945" i="96"/>
  <c r="B919" i="96"/>
  <c r="C919" i="96"/>
  <c r="B894" i="96"/>
  <c r="C894" i="96"/>
  <c r="B871" i="96"/>
  <c r="C871" i="96"/>
  <c r="B857" i="96"/>
  <c r="C857" i="96"/>
  <c r="B837" i="96"/>
  <c r="C837" i="96"/>
  <c r="B821" i="96"/>
  <c r="C821" i="96"/>
  <c r="B817" i="96"/>
  <c r="C817" i="96"/>
  <c r="B811" i="96"/>
  <c r="C811" i="96"/>
  <c r="B785" i="96"/>
  <c r="C785" i="96"/>
  <c r="B784" i="96"/>
  <c r="C784" i="96"/>
  <c r="B759" i="96"/>
  <c r="C759" i="96"/>
  <c r="B752" i="96"/>
  <c r="C752" i="96"/>
  <c r="G752" i="96"/>
  <c r="D1168" i="96" l="1"/>
  <c r="D1234" i="96"/>
  <c r="E1234" i="96"/>
  <c r="D1150" i="96"/>
  <c r="D1136" i="96"/>
  <c r="E1168" i="96"/>
  <c r="E1150" i="96"/>
  <c r="D1082" i="96"/>
  <c r="D1063" i="96"/>
  <c r="D1128" i="96"/>
  <c r="D1057" i="96"/>
  <c r="E1136" i="96"/>
  <c r="D1102" i="96"/>
  <c r="E1128" i="96"/>
  <c r="E1102" i="96"/>
  <c r="D1061" i="96"/>
  <c r="D998" i="96"/>
  <c r="E1082" i="96"/>
  <c r="E1063" i="96"/>
  <c r="E1061" i="96"/>
  <c r="D1043" i="96"/>
  <c r="E1057" i="96"/>
  <c r="E1043" i="96"/>
  <c r="E998" i="96"/>
  <c r="D987" i="96"/>
  <c r="D995" i="96"/>
  <c r="E995" i="96"/>
  <c r="D986" i="96"/>
  <c r="E987" i="96"/>
  <c r="D945" i="96"/>
  <c r="E986" i="96"/>
  <c r="D965" i="96"/>
  <c r="E957" i="96"/>
  <c r="E965" i="96"/>
  <c r="E894" i="96"/>
  <c r="D957" i="96"/>
  <c r="D871" i="96"/>
  <c r="D919" i="96"/>
  <c r="E945" i="96"/>
  <c r="E919" i="96"/>
  <c r="E821" i="96"/>
  <c r="D837" i="96"/>
  <c r="D894" i="96"/>
  <c r="E871" i="96"/>
  <c r="E857" i="96"/>
  <c r="D821" i="96"/>
  <c r="D857" i="96"/>
  <c r="E837" i="96"/>
  <c r="D811" i="96"/>
  <c r="D817" i="96"/>
  <c r="D785" i="96"/>
  <c r="E817" i="96"/>
  <c r="D784" i="96"/>
  <c r="E811" i="96"/>
  <c r="E785" i="96"/>
  <c r="E784" i="96"/>
  <c r="D752" i="96"/>
  <c r="D759" i="96"/>
  <c r="E759" i="96"/>
  <c r="E752" i="96"/>
  <c r="B734" i="96"/>
  <c r="C734" i="96"/>
  <c r="B729" i="96"/>
  <c r="C729" i="96"/>
  <c r="B692" i="96"/>
  <c r="C692" i="96"/>
  <c r="B688" i="96"/>
  <c r="C688" i="96"/>
  <c r="B682" i="96"/>
  <c r="C682" i="96"/>
  <c r="B676" i="96"/>
  <c r="C676" i="96"/>
  <c r="B639" i="96"/>
  <c r="C639" i="96"/>
  <c r="B626" i="96"/>
  <c r="C626" i="96"/>
  <c r="B612" i="96"/>
  <c r="C612" i="96"/>
  <c r="B606" i="96"/>
  <c r="C606" i="96"/>
  <c r="B596" i="96"/>
  <c r="C596" i="96"/>
  <c r="B591" i="96"/>
  <c r="C591" i="96"/>
  <c r="B549" i="96"/>
  <c r="C549" i="96"/>
  <c r="B541" i="96"/>
  <c r="C541" i="96"/>
  <c r="B538" i="96"/>
  <c r="C538" i="96"/>
  <c r="B536" i="96"/>
  <c r="C536" i="96"/>
  <c r="B527" i="96"/>
  <c r="C527" i="96"/>
  <c r="B515" i="96"/>
  <c r="C515" i="96"/>
  <c r="B501" i="96"/>
  <c r="C501" i="96"/>
  <c r="B443" i="96"/>
  <c r="C443" i="96"/>
  <c r="B442" i="96"/>
  <c r="C442" i="96"/>
  <c r="B393" i="96"/>
  <c r="C393" i="96"/>
  <c r="B376" i="96"/>
  <c r="C376" i="96"/>
  <c r="B367" i="96"/>
  <c r="C367" i="96"/>
  <c r="B363" i="96"/>
  <c r="C363" i="96"/>
  <c r="B346" i="96"/>
  <c r="C346" i="96"/>
  <c r="B340" i="96"/>
  <c r="C340" i="96"/>
  <c r="B332" i="96"/>
  <c r="C332" i="96"/>
  <c r="B315" i="96"/>
  <c r="C315" i="96"/>
  <c r="B314" i="96"/>
  <c r="C314" i="96"/>
  <c r="B293" i="96"/>
  <c r="C293" i="96"/>
  <c r="B282" i="96"/>
  <c r="C282" i="96"/>
  <c r="B267" i="96"/>
  <c r="C267" i="96"/>
  <c r="B259" i="96"/>
  <c r="C259" i="96"/>
  <c r="B223" i="96"/>
  <c r="C223" i="96"/>
  <c r="D676" i="96" l="1"/>
  <c r="D692" i="96"/>
  <c r="D688" i="96"/>
  <c r="D734" i="96"/>
  <c r="D682" i="96"/>
  <c r="D729" i="96"/>
  <c r="E734" i="96"/>
  <c r="E729" i="96"/>
  <c r="D639" i="96"/>
  <c r="E692" i="96"/>
  <c r="E688" i="96"/>
  <c r="D626" i="96"/>
  <c r="E682" i="96"/>
  <c r="E639" i="96"/>
  <c r="E676" i="96"/>
  <c r="D596" i="96"/>
  <c r="D606" i="96"/>
  <c r="E612" i="96"/>
  <c r="D612" i="96"/>
  <c r="E626" i="96"/>
  <c r="D549" i="96"/>
  <c r="E606" i="96"/>
  <c r="D591" i="96"/>
  <c r="E596" i="96"/>
  <c r="E591" i="96"/>
  <c r="E549" i="96"/>
  <c r="D541" i="96"/>
  <c r="D538" i="96"/>
  <c r="E515" i="96"/>
  <c r="E541" i="96"/>
  <c r="E538" i="96"/>
  <c r="D536" i="96"/>
  <c r="E536" i="96"/>
  <c r="D527" i="96"/>
  <c r="E527" i="96"/>
  <c r="D515" i="96"/>
  <c r="D501" i="96"/>
  <c r="E501" i="96"/>
  <c r="D443" i="96"/>
  <c r="E442" i="96"/>
  <c r="D363" i="96"/>
  <c r="D442" i="96"/>
  <c r="E443" i="96"/>
  <c r="D367" i="96"/>
  <c r="D376" i="96"/>
  <c r="D393" i="96"/>
  <c r="D340" i="96"/>
  <c r="D346" i="96"/>
  <c r="E393" i="96"/>
  <c r="E376" i="96"/>
  <c r="E363" i="96"/>
  <c r="E367" i="96"/>
  <c r="E346" i="96"/>
  <c r="D332" i="96"/>
  <c r="E340" i="96"/>
  <c r="D315" i="96"/>
  <c r="E332" i="96"/>
  <c r="E293" i="96"/>
  <c r="D314" i="96"/>
  <c r="D293" i="96"/>
  <c r="E315" i="96"/>
  <c r="D282" i="96"/>
  <c r="E314" i="96"/>
  <c r="D267" i="96"/>
  <c r="E282" i="96"/>
  <c r="E267" i="96"/>
  <c r="D259" i="96"/>
  <c r="E259" i="96"/>
  <c r="D223" i="96"/>
  <c r="E223" i="96"/>
  <c r="B205" i="96" l="1"/>
  <c r="C205" i="96"/>
  <c r="B198" i="96"/>
  <c r="C198" i="96"/>
  <c r="B190" i="96"/>
  <c r="C190" i="96"/>
  <c r="B188" i="96"/>
  <c r="C188" i="96"/>
  <c r="B167" i="96"/>
  <c r="C167" i="96"/>
  <c r="B154" i="96"/>
  <c r="C154" i="96"/>
  <c r="B137" i="96"/>
  <c r="C137" i="96"/>
  <c r="B135" i="96"/>
  <c r="C135" i="96"/>
  <c r="B125" i="96"/>
  <c r="C125" i="96"/>
  <c r="B116" i="96"/>
  <c r="C116" i="96"/>
  <c r="B97" i="96"/>
  <c r="C97" i="96"/>
  <c r="B90" i="96"/>
  <c r="C90" i="96"/>
  <c r="B82" i="96"/>
  <c r="C82" i="96"/>
  <c r="D198" i="96" l="1"/>
  <c r="D205" i="96"/>
  <c r="D154" i="96"/>
  <c r="D190" i="96"/>
  <c r="E205" i="96"/>
  <c r="D135" i="96"/>
  <c r="D188" i="96"/>
  <c r="E190" i="96"/>
  <c r="E198" i="96"/>
  <c r="D167" i="96"/>
  <c r="E188" i="96"/>
  <c r="E167" i="96"/>
  <c r="E116" i="96"/>
  <c r="D137" i="96"/>
  <c r="E154" i="96"/>
  <c r="E137" i="96"/>
  <c r="D82" i="96"/>
  <c r="D90" i="96"/>
  <c r="E135" i="96"/>
  <c r="D125" i="96"/>
  <c r="D116" i="96"/>
  <c r="E125" i="96"/>
  <c r="D97" i="96"/>
  <c r="E97" i="96"/>
  <c r="E90" i="96"/>
  <c r="E82" i="96"/>
  <c r="B48" i="96"/>
  <c r="C48" i="96"/>
  <c r="D48" i="96" l="1"/>
  <c r="E48" i="96"/>
  <c r="A19" i="11361"/>
  <c r="G760" i="96"/>
  <c r="C1084" i="96"/>
  <c r="B1084" i="96"/>
  <c r="B1087" i="96"/>
  <c r="C1087" i="96"/>
  <c r="R8" i="11356"/>
  <c r="Q8" i="11356"/>
  <c r="P8" i="11356"/>
  <c r="O8" i="11356"/>
  <c r="S12" i="96"/>
  <c r="S24" i="96"/>
  <c r="S26" i="96"/>
  <c r="R12" i="96"/>
  <c r="R24" i="96"/>
  <c r="R26" i="96"/>
  <c r="Q12" i="96"/>
  <c r="Q24" i="96"/>
  <c r="Q26" i="96"/>
  <c r="P12" i="96"/>
  <c r="P24" i="96"/>
  <c r="P26" i="96"/>
  <c r="C790" i="96"/>
  <c r="B790" i="96"/>
  <c r="B60" i="11361"/>
  <c r="B67" i="11361"/>
  <c r="B85" i="11361"/>
  <c r="B59" i="11361"/>
  <c r="B61" i="11361"/>
  <c r="B62" i="11361"/>
  <c r="B76" i="11361"/>
  <c r="B77" i="11361"/>
  <c r="B86" i="11361"/>
  <c r="B101" i="11361"/>
  <c r="B102" i="11361"/>
  <c r="B96" i="11361"/>
  <c r="B95" i="11361"/>
  <c r="B52" i="11361"/>
  <c r="B82" i="11361"/>
  <c r="B88" i="11361"/>
  <c r="B98" i="11361"/>
  <c r="B105" i="11361"/>
  <c r="B58" i="11361"/>
  <c r="B53" i="11361"/>
  <c r="B55" i="11361"/>
  <c r="B57" i="11361"/>
  <c r="B63" i="11361"/>
  <c r="B65" i="11361"/>
  <c r="B68" i="11361"/>
  <c r="B70" i="11361"/>
  <c r="B72" i="11361"/>
  <c r="B74" i="11361"/>
  <c r="B91" i="11361"/>
  <c r="B78" i="11361"/>
  <c r="B80" i="11361"/>
  <c r="B83" i="11361"/>
  <c r="B89" i="11361"/>
  <c r="B93" i="11361"/>
  <c r="B99" i="11361"/>
  <c r="B103" i="11361"/>
  <c r="B106" i="11361"/>
  <c r="B56" i="11361"/>
  <c r="B64" i="11361"/>
  <c r="B66" i="11361"/>
  <c r="B71" i="11361"/>
  <c r="B73" i="11361"/>
  <c r="B75" i="11361"/>
  <c r="B92" i="11361"/>
  <c r="B79" i="11361"/>
  <c r="B81" i="11361"/>
  <c r="B94" i="11361"/>
  <c r="B104" i="11361"/>
  <c r="A18" i="11361"/>
  <c r="A14" i="11361"/>
  <c r="A11" i="11361"/>
  <c r="A9" i="11361"/>
  <c r="A8" i="11361"/>
  <c r="A6" i="11361"/>
  <c r="A12" i="11361"/>
  <c r="A5" i="11361"/>
  <c r="A4" i="11361"/>
  <c r="A27" i="11361"/>
  <c r="B812" i="96"/>
  <c r="C812" i="96"/>
  <c r="G58" i="96"/>
  <c r="R8" i="4"/>
  <c r="Q8" i="4"/>
  <c r="P8" i="4"/>
  <c r="O8" i="4"/>
  <c r="L8" i="4"/>
  <c r="K8" i="4"/>
  <c r="J8" i="4"/>
  <c r="I8" i="4"/>
  <c r="F8" i="6"/>
  <c r="E8" i="6"/>
  <c r="D8" i="6"/>
  <c r="C8" i="6"/>
  <c r="G392" i="96"/>
  <c r="N1225" i="96"/>
  <c r="N26" i="96"/>
  <c r="P8" i="320"/>
  <c r="Q8" i="320"/>
  <c r="R8" i="320"/>
  <c r="O8" i="320"/>
  <c r="AH8" i="11356"/>
  <c r="AI8" i="11356"/>
  <c r="AJ8" i="11356"/>
  <c r="AG8" i="11356"/>
  <c r="AB8" i="11356"/>
  <c r="AC8" i="11356"/>
  <c r="AD8" i="11356"/>
  <c r="V8" i="11356"/>
  <c r="W8" i="11356"/>
  <c r="X8" i="11356"/>
  <c r="U8" i="11356"/>
  <c r="J8" i="11356"/>
  <c r="K8" i="11356"/>
  <c r="L8" i="11356"/>
  <c r="I8" i="11356"/>
  <c r="D8" i="11356"/>
  <c r="E8" i="11356"/>
  <c r="F8" i="11356"/>
  <c r="C8" i="11356"/>
  <c r="AH8" i="320"/>
  <c r="AI8" i="320"/>
  <c r="AJ8" i="320"/>
  <c r="AG8" i="320"/>
  <c r="AB8" i="320"/>
  <c r="AC8" i="320"/>
  <c r="AD8" i="320"/>
  <c r="AA8" i="320"/>
  <c r="V8" i="320"/>
  <c r="W8" i="320"/>
  <c r="X8" i="320"/>
  <c r="U8" i="320"/>
  <c r="J8" i="320"/>
  <c r="K8" i="320"/>
  <c r="L8" i="320"/>
  <c r="I8" i="320"/>
  <c r="D8" i="320"/>
  <c r="E8" i="320"/>
  <c r="F8" i="320"/>
  <c r="C8" i="320"/>
  <c r="AH8" i="4"/>
  <c r="AI8" i="4"/>
  <c r="AJ8" i="4"/>
  <c r="AG8" i="4"/>
  <c r="V8" i="4"/>
  <c r="W8" i="4"/>
  <c r="X8" i="4"/>
  <c r="U8" i="4"/>
  <c r="D8" i="4"/>
  <c r="E8" i="4"/>
  <c r="F8" i="4"/>
  <c r="C8" i="4"/>
  <c r="AH8" i="6"/>
  <c r="AI8" i="6"/>
  <c r="AJ8" i="6"/>
  <c r="AG8" i="6"/>
  <c r="AB8" i="6"/>
  <c r="AC8" i="6"/>
  <c r="AD8" i="6"/>
  <c r="AA8" i="6"/>
  <c r="V8" i="6"/>
  <c r="W8" i="6"/>
  <c r="X8" i="6"/>
  <c r="U8" i="6"/>
  <c r="P8" i="6"/>
  <c r="Q8" i="6"/>
  <c r="R8" i="6"/>
  <c r="O8" i="6"/>
  <c r="J8" i="6"/>
  <c r="K8" i="6"/>
  <c r="L8" i="6"/>
  <c r="I8" i="6"/>
  <c r="C835" i="96"/>
  <c r="B835" i="96"/>
  <c r="C288" i="96"/>
  <c r="B288" i="96"/>
  <c r="C444" i="96"/>
  <c r="B444" i="96"/>
  <c r="C778" i="96"/>
  <c r="B778" i="96"/>
  <c r="C633" i="96"/>
  <c r="B633" i="96"/>
  <c r="C1219" i="96"/>
  <c r="B1219" i="96"/>
  <c r="C1201" i="96"/>
  <c r="B1201" i="96"/>
  <c r="C939" i="96"/>
  <c r="B939" i="96"/>
  <c r="C691" i="96"/>
  <c r="B691" i="96"/>
  <c r="C184" i="96"/>
  <c r="B184" i="96"/>
  <c r="C647" i="96"/>
  <c r="B647" i="96"/>
  <c r="C1012" i="96"/>
  <c r="B1012" i="96"/>
  <c r="C498" i="96"/>
  <c r="B498" i="96"/>
  <c r="C453" i="96"/>
  <c r="B453" i="96"/>
  <c r="C741" i="96"/>
  <c r="B741" i="96"/>
  <c r="C361" i="96"/>
  <c r="B361" i="96"/>
  <c r="C171" i="96"/>
  <c r="B171" i="96"/>
  <c r="C581" i="96"/>
  <c r="B581" i="96"/>
  <c r="C531" i="96"/>
  <c r="B531" i="96"/>
  <c r="C975" i="96"/>
  <c r="B975" i="96"/>
  <c r="C328" i="96"/>
  <c r="B328" i="96"/>
  <c r="C718" i="96"/>
  <c r="B718" i="96"/>
  <c r="C882" i="96"/>
  <c r="B882" i="96"/>
  <c r="C350" i="96"/>
  <c r="B350" i="96"/>
  <c r="C166" i="96"/>
  <c r="B166" i="96"/>
  <c r="C45" i="96"/>
  <c r="B45" i="96"/>
  <c r="C854" i="96"/>
  <c r="B854" i="96"/>
  <c r="C15" i="96"/>
  <c r="B15" i="96"/>
  <c r="C992" i="96"/>
  <c r="B992" i="96"/>
  <c r="C681" i="96"/>
  <c r="B681" i="96"/>
  <c r="C1195" i="96"/>
  <c r="B1195" i="96"/>
  <c r="C750" i="96"/>
  <c r="B750" i="96"/>
  <c r="C224" i="96"/>
  <c r="B224" i="96"/>
  <c r="C327" i="96"/>
  <c r="B327" i="96"/>
  <c r="C561" i="96"/>
  <c r="B561" i="96"/>
  <c r="C18" i="96"/>
  <c r="B18" i="96"/>
  <c r="C210" i="96"/>
  <c r="B210" i="96"/>
  <c r="C494" i="96"/>
  <c r="B494" i="96"/>
  <c r="C341" i="96"/>
  <c r="B341" i="96"/>
  <c r="C1078" i="96"/>
  <c r="B1078" i="96"/>
  <c r="C1037" i="96"/>
  <c r="B1037" i="96"/>
  <c r="C964" i="96"/>
  <c r="B964" i="96"/>
  <c r="C969" i="96"/>
  <c r="B969" i="96"/>
  <c r="C843" i="96"/>
  <c r="B843" i="96"/>
  <c r="C769" i="96"/>
  <c r="B769" i="96"/>
  <c r="C146" i="96"/>
  <c r="B146" i="96"/>
  <c r="C1193" i="96"/>
  <c r="B1193" i="96"/>
  <c r="C901" i="96"/>
  <c r="B901" i="96"/>
  <c r="C524" i="96"/>
  <c r="B524" i="96"/>
  <c r="C496" i="96"/>
  <c r="B496" i="96"/>
  <c r="C192" i="96"/>
  <c r="B192" i="96"/>
  <c r="C896" i="96"/>
  <c r="B896" i="96"/>
  <c r="C26" i="96"/>
  <c r="B26" i="96"/>
  <c r="C659" i="96"/>
  <c r="B659" i="96"/>
  <c r="C1040" i="96"/>
  <c r="B1040" i="96"/>
  <c r="C253" i="96"/>
  <c r="B253" i="96"/>
  <c r="C564" i="96"/>
  <c r="B564" i="96"/>
  <c r="C410" i="96"/>
  <c r="B410" i="96"/>
  <c r="C408" i="96"/>
  <c r="B408" i="96"/>
  <c r="C634" i="96"/>
  <c r="B634" i="96"/>
  <c r="C263" i="96"/>
  <c r="B263" i="96"/>
  <c r="C841" i="96"/>
  <c r="B841" i="96"/>
  <c r="C278" i="96"/>
  <c r="B278" i="96"/>
  <c r="C915" i="96"/>
  <c r="B915" i="96"/>
  <c r="C1042" i="96"/>
  <c r="B1042" i="96"/>
  <c r="C38" i="96"/>
  <c r="B38" i="96"/>
  <c r="C36" i="96"/>
  <c r="B36" i="96"/>
  <c r="C475" i="96"/>
  <c r="B475" i="96"/>
  <c r="C641" i="96"/>
  <c r="B641" i="96"/>
  <c r="C1126" i="96"/>
  <c r="B1126" i="96"/>
  <c r="C731" i="96"/>
  <c r="B731" i="96"/>
  <c r="C1068" i="96"/>
  <c r="B1068" i="96"/>
  <c r="C833" i="96"/>
  <c r="B833" i="96"/>
  <c r="C365" i="96"/>
  <c r="B365" i="96"/>
  <c r="C93" i="96"/>
  <c r="B93" i="96"/>
  <c r="C798" i="96"/>
  <c r="B798" i="96"/>
  <c r="C1027" i="96"/>
  <c r="B1027" i="96"/>
  <c r="C258" i="96"/>
  <c r="B258" i="96"/>
  <c r="C138" i="96"/>
  <c r="B138" i="96"/>
  <c r="C673" i="96"/>
  <c r="B673" i="96"/>
  <c r="C120" i="96"/>
  <c r="B120" i="96"/>
  <c r="C219" i="96"/>
  <c r="B219" i="96"/>
  <c r="C417" i="96"/>
  <c r="B417" i="96"/>
  <c r="C542" i="96"/>
  <c r="B542" i="96"/>
  <c r="C388" i="96"/>
  <c r="B388" i="96"/>
  <c r="C373" i="96"/>
  <c r="B373" i="96"/>
  <c r="C448" i="96"/>
  <c r="B448" i="96"/>
  <c r="C525" i="96"/>
  <c r="B525" i="96"/>
  <c r="C1031" i="96"/>
  <c r="B1031" i="96"/>
  <c r="C484" i="96"/>
  <c r="B484" i="96"/>
  <c r="C1005" i="96"/>
  <c r="B1005" i="96"/>
  <c r="C102" i="96"/>
  <c r="B102" i="96"/>
  <c r="C1157" i="96"/>
  <c r="B1157" i="96"/>
  <c r="C246" i="96"/>
  <c r="B246" i="96"/>
  <c r="C46" i="96"/>
  <c r="B46" i="96"/>
  <c r="C958" i="96"/>
  <c r="B958" i="96"/>
  <c r="C725" i="96"/>
  <c r="B725" i="96"/>
  <c r="C865" i="96"/>
  <c r="B865" i="96"/>
  <c r="C728" i="96"/>
  <c r="B728" i="96"/>
  <c r="C848" i="96"/>
  <c r="B848" i="96"/>
  <c r="C663" i="96"/>
  <c r="B663" i="96"/>
  <c r="C1055" i="96"/>
  <c r="B1055" i="96"/>
  <c r="C386" i="96"/>
  <c r="B386" i="96"/>
  <c r="C1034" i="96"/>
  <c r="B1034" i="96"/>
  <c r="C413" i="96"/>
  <c r="B413" i="96"/>
  <c r="C222" i="96"/>
  <c r="C16" i="96"/>
  <c r="C133" i="96"/>
  <c r="C400" i="96"/>
  <c r="C788" i="96"/>
  <c r="C849" i="96"/>
  <c r="C1110" i="96"/>
  <c r="C1194" i="96"/>
  <c r="B16" i="96"/>
  <c r="B133" i="96"/>
  <c r="B400" i="96"/>
  <c r="B788" i="96"/>
  <c r="B849" i="96"/>
  <c r="B1110" i="96"/>
  <c r="B1194" i="96"/>
  <c r="B1224" i="96"/>
  <c r="C1224" i="96"/>
  <c r="B936" i="96"/>
  <c r="C936" i="96"/>
  <c r="B789" i="96"/>
  <c r="C789" i="96"/>
  <c r="B768" i="96"/>
  <c r="C768" i="96"/>
  <c r="B1232" i="96"/>
  <c r="C1232" i="96"/>
  <c r="B1199" i="96"/>
  <c r="C1199" i="96"/>
  <c r="B1076" i="96"/>
  <c r="C1076" i="96"/>
  <c r="B1036" i="96"/>
  <c r="C1036" i="96"/>
  <c r="B1021" i="96"/>
  <c r="C1021" i="96"/>
  <c r="B898" i="96"/>
  <c r="C898" i="96"/>
  <c r="B893" i="96"/>
  <c r="C893" i="96"/>
  <c r="B853" i="96"/>
  <c r="C853" i="96"/>
  <c r="B850" i="96"/>
  <c r="C850" i="96"/>
  <c r="B757" i="96"/>
  <c r="C757" i="96"/>
  <c r="B754" i="96"/>
  <c r="C754" i="96"/>
  <c r="B738" i="96"/>
  <c r="C738" i="96"/>
  <c r="B730" i="96"/>
  <c r="C730" i="96"/>
  <c r="B672" i="96"/>
  <c r="C672" i="96"/>
  <c r="B660" i="96"/>
  <c r="C660" i="96"/>
  <c r="B613" i="96"/>
  <c r="C613" i="96"/>
  <c r="B577" i="96"/>
  <c r="C577" i="96"/>
  <c r="B562" i="96"/>
  <c r="C562" i="96"/>
  <c r="B507" i="96"/>
  <c r="C507" i="96"/>
  <c r="B505" i="96"/>
  <c r="C505" i="96"/>
  <c r="B489" i="96"/>
  <c r="C489" i="96"/>
  <c r="B438" i="96"/>
  <c r="C438" i="96"/>
  <c r="B274" i="96"/>
  <c r="C274" i="96"/>
  <c r="B264" i="96"/>
  <c r="C264" i="96"/>
  <c r="B260" i="96"/>
  <c r="C260" i="96"/>
  <c r="B217" i="96"/>
  <c r="C217" i="96"/>
  <c r="B215" i="96"/>
  <c r="C215" i="96"/>
  <c r="B213" i="96"/>
  <c r="C213" i="96"/>
  <c r="B209" i="96"/>
  <c r="C209" i="96"/>
  <c r="B180" i="96"/>
  <c r="C180" i="96"/>
  <c r="B57" i="96"/>
  <c r="C57" i="96"/>
  <c r="B55" i="96"/>
  <c r="C55" i="96"/>
  <c r="B39" i="96"/>
  <c r="C39" i="96"/>
  <c r="B33" i="96"/>
  <c r="C33" i="96"/>
  <c r="G864" i="96"/>
  <c r="G783" i="96"/>
  <c r="B69" i="96"/>
  <c r="C69" i="96"/>
  <c r="B1161" i="96"/>
  <c r="C1161" i="96"/>
  <c r="B159" i="96"/>
  <c r="C159" i="96"/>
  <c r="B458" i="96"/>
  <c r="C458" i="96"/>
  <c r="C10" i="4"/>
  <c r="AG10" i="6"/>
  <c r="AA10" i="6"/>
  <c r="C1192" i="96"/>
  <c r="B1192" i="96"/>
  <c r="C374" i="96"/>
  <c r="B374" i="96"/>
  <c r="C803" i="96"/>
  <c r="B803" i="96"/>
  <c r="C510" i="96"/>
  <c r="B510" i="96"/>
  <c r="C144" i="96"/>
  <c r="B144" i="96"/>
  <c r="C518" i="96"/>
  <c r="B518" i="96"/>
  <c r="C1209" i="96"/>
  <c r="B1209" i="96"/>
  <c r="C959" i="96"/>
  <c r="B959" i="96"/>
  <c r="C118" i="96"/>
  <c r="B118" i="96"/>
  <c r="C452" i="96"/>
  <c r="B452" i="96"/>
  <c r="C1080" i="96"/>
  <c r="B1080" i="96"/>
  <c r="C760" i="96"/>
  <c r="B760" i="96"/>
  <c r="C1211" i="96"/>
  <c r="B1211" i="96"/>
  <c r="C1075" i="96"/>
  <c r="B1075" i="96"/>
  <c r="C499" i="96"/>
  <c r="B499" i="96"/>
  <c r="C678" i="96"/>
  <c r="B678" i="96"/>
  <c r="C132" i="96"/>
  <c r="B132" i="96"/>
  <c r="C472" i="96"/>
  <c r="B472" i="96"/>
  <c r="C467" i="96"/>
  <c r="B467" i="96"/>
  <c r="C295" i="96"/>
  <c r="B295" i="96"/>
  <c r="C465" i="96"/>
  <c r="B465" i="96"/>
  <c r="C297" i="96"/>
  <c r="B297" i="96"/>
  <c r="C440" i="96"/>
  <c r="B440" i="96"/>
  <c r="C877" i="96"/>
  <c r="B877" i="96"/>
  <c r="C73" i="96"/>
  <c r="B73" i="96"/>
  <c r="C1089" i="96"/>
  <c r="B1089" i="96"/>
  <c r="C392" i="96"/>
  <c r="B392" i="96"/>
  <c r="C434" i="96"/>
  <c r="B434" i="96"/>
  <c r="C1133" i="96"/>
  <c r="B1133" i="96"/>
  <c r="C705" i="96"/>
  <c r="B705" i="96"/>
  <c r="C706" i="96"/>
  <c r="B706" i="96"/>
  <c r="C191" i="96"/>
  <c r="B191" i="96"/>
  <c r="C272" i="96"/>
  <c r="B272" i="96"/>
  <c r="C1228" i="96"/>
  <c r="B1228" i="96"/>
  <c r="C575" i="96"/>
  <c r="B575" i="96"/>
  <c r="C395" i="96"/>
  <c r="B395" i="96"/>
  <c r="C49" i="96"/>
  <c r="B49" i="96"/>
  <c r="C610" i="96"/>
  <c r="B610" i="96"/>
  <c r="C972" i="96"/>
  <c r="B972" i="96"/>
  <c r="C685" i="96"/>
  <c r="B685" i="96"/>
  <c r="C310" i="96"/>
  <c r="B310" i="96"/>
  <c r="C652" i="96"/>
  <c r="B652" i="96"/>
  <c r="C1123" i="96"/>
  <c r="B1123" i="96"/>
  <c r="C119" i="96"/>
  <c r="B119" i="96"/>
  <c r="C4" i="96"/>
  <c r="B4" i="96"/>
  <c r="C829" i="96"/>
  <c r="B829" i="96"/>
  <c r="C791" i="96"/>
  <c r="B791" i="96"/>
  <c r="C1083" i="96"/>
  <c r="B1083" i="96"/>
  <c r="C1099" i="96"/>
  <c r="B1099" i="96"/>
  <c r="C80" i="96"/>
  <c r="B80" i="96"/>
  <c r="C204" i="96"/>
  <c r="B204" i="96"/>
  <c r="C648" i="96"/>
  <c r="B648" i="96"/>
  <c r="C677" i="96"/>
  <c r="B677" i="96"/>
  <c r="C1056" i="96"/>
  <c r="B1056" i="96"/>
  <c r="C95" i="96"/>
  <c r="B95" i="96"/>
  <c r="C320" i="96"/>
  <c r="B320" i="96"/>
  <c r="C601" i="96"/>
  <c r="B601" i="96"/>
  <c r="C545" i="96"/>
  <c r="B545" i="96"/>
  <c r="C1216" i="96"/>
  <c r="B1216" i="96"/>
  <c r="C403" i="96"/>
  <c r="B403" i="96"/>
  <c r="C77" i="96"/>
  <c r="B77" i="96"/>
  <c r="C540" i="96"/>
  <c r="B540" i="96"/>
  <c r="C615" i="96"/>
  <c r="B615" i="96"/>
  <c r="C302" i="96"/>
  <c r="B302" i="96"/>
  <c r="C429" i="96"/>
  <c r="B429" i="96"/>
  <c r="C12" i="96"/>
  <c r="B12" i="96"/>
  <c r="C1229" i="96"/>
  <c r="B1229" i="96"/>
  <c r="C343" i="96"/>
  <c r="B343" i="96"/>
  <c r="C1142" i="96"/>
  <c r="B1142" i="96"/>
  <c r="C84" i="96"/>
  <c r="B84" i="96"/>
  <c r="C424" i="96"/>
  <c r="B424" i="96"/>
  <c r="C993" i="96"/>
  <c r="B993" i="96"/>
  <c r="C1196" i="96"/>
  <c r="B1196" i="96"/>
  <c r="C238" i="96"/>
  <c r="B238" i="96"/>
  <c r="C582" i="96"/>
  <c r="B582" i="96"/>
  <c r="C106" i="96"/>
  <c r="B106" i="96"/>
  <c r="C864" i="96"/>
  <c r="B864" i="96"/>
  <c r="C471" i="96"/>
  <c r="B471" i="96"/>
  <c r="C58" i="96"/>
  <c r="B58" i="96"/>
  <c r="C326" i="96"/>
  <c r="B326" i="96"/>
  <c r="C783" i="96"/>
  <c r="B783" i="96"/>
  <c r="C183" i="96"/>
  <c r="B183" i="96"/>
  <c r="C165" i="96"/>
  <c r="B165" i="96"/>
  <c r="C51" i="96"/>
  <c r="B51" i="96"/>
  <c r="C1053" i="96"/>
  <c r="B1053" i="96"/>
  <c r="C9" i="96"/>
  <c r="B9" i="96"/>
  <c r="C24" i="96"/>
  <c r="B24" i="96"/>
  <c r="C880" i="96"/>
  <c r="B880" i="96"/>
  <c r="C906" i="96"/>
  <c r="B906" i="96"/>
  <c r="C1109" i="96"/>
  <c r="B1109" i="96"/>
  <c r="C407" i="96"/>
  <c r="B407" i="96"/>
  <c r="C905" i="96"/>
  <c r="B905" i="96"/>
  <c r="C978" i="96"/>
  <c r="B978" i="96"/>
  <c r="C1101" i="96"/>
  <c r="B1101" i="96"/>
  <c r="C698" i="96"/>
  <c r="B698" i="96"/>
  <c r="C743" i="96"/>
  <c r="B743" i="96"/>
  <c r="C242" i="96"/>
  <c r="B242" i="96"/>
  <c r="C920" i="96"/>
  <c r="B920" i="96"/>
  <c r="C590" i="96"/>
  <c r="B590" i="96"/>
  <c r="C646" i="96"/>
  <c r="B646" i="96"/>
  <c r="C1013" i="96"/>
  <c r="B1013" i="96"/>
  <c r="C693" i="96"/>
  <c r="B693" i="96"/>
  <c r="C775" i="96"/>
  <c r="B775" i="96"/>
  <c r="C599" i="96"/>
  <c r="B599" i="96"/>
  <c r="C1004" i="96"/>
  <c r="B1004" i="96"/>
  <c r="C179" i="96"/>
  <c r="B179" i="96"/>
  <c r="C435" i="96"/>
  <c r="B435" i="96"/>
  <c r="C432" i="96"/>
  <c r="B432" i="96"/>
  <c r="C797" i="96"/>
  <c r="B797" i="96"/>
  <c r="C1171" i="96"/>
  <c r="B1171" i="96"/>
  <c r="C597" i="96"/>
  <c r="B597" i="96"/>
  <c r="C522" i="96"/>
  <c r="B522" i="96"/>
  <c r="C101" i="96"/>
  <c r="B101" i="96"/>
  <c r="C571" i="96"/>
  <c r="B571" i="96"/>
  <c r="C792" i="96"/>
  <c r="B792" i="96"/>
  <c r="C836" i="96"/>
  <c r="B836" i="96"/>
  <c r="C142" i="96"/>
  <c r="B142" i="96"/>
  <c r="B222" i="96"/>
  <c r="C414" i="96"/>
  <c r="B414" i="96"/>
  <c r="C876" i="96"/>
  <c r="B876" i="96"/>
  <c r="C200" i="96"/>
  <c r="B200" i="96"/>
  <c r="C1029" i="96"/>
  <c r="B1029" i="96"/>
  <c r="C342" i="96"/>
  <c r="B342" i="96"/>
  <c r="B1187" i="96"/>
  <c r="C1187" i="96"/>
  <c r="AE61" i="11368"/>
  <c r="AD61" i="11368"/>
  <c r="AB61" i="11368"/>
  <c r="AA61" i="11368"/>
  <c r="AJ59" i="11368"/>
  <c r="AI59" i="11368"/>
  <c r="AH59" i="11368"/>
  <c r="AG59" i="11368"/>
  <c r="AE59" i="11368"/>
  <c r="AD59" i="11368"/>
  <c r="AB59" i="11368"/>
  <c r="AA59" i="11368"/>
  <c r="AJ58" i="11368"/>
  <c r="AI58" i="11368"/>
  <c r="AH58" i="11368"/>
  <c r="AG58" i="11368"/>
  <c r="AE58" i="11368"/>
  <c r="AD58" i="11368"/>
  <c r="AB58" i="11368"/>
  <c r="AA58" i="11368"/>
  <c r="AJ57" i="11368"/>
  <c r="AI57" i="11368"/>
  <c r="AH57" i="11368"/>
  <c r="AG57" i="11368"/>
  <c r="AE57" i="11368"/>
  <c r="AD57" i="11368"/>
  <c r="AB57" i="11368"/>
  <c r="AA57" i="11368"/>
  <c r="AJ56" i="11368"/>
  <c r="AI56" i="11368"/>
  <c r="AH56" i="11368"/>
  <c r="AG56" i="11368"/>
  <c r="AE56" i="11368"/>
  <c r="AD56" i="11368"/>
  <c r="AB56" i="11368"/>
  <c r="AA56" i="11368"/>
  <c r="AJ55" i="11368"/>
  <c r="AI55" i="11368"/>
  <c r="AH55" i="11368"/>
  <c r="AG55" i="11368"/>
  <c r="AE55" i="11368"/>
  <c r="AD55" i="11368"/>
  <c r="AB55" i="11368"/>
  <c r="AA55" i="11368"/>
  <c r="N22" i="96"/>
  <c r="N10" i="96"/>
  <c r="N79" i="96"/>
  <c r="N88" i="96"/>
  <c r="C172" i="96"/>
  <c r="B172" i="96"/>
  <c r="C7" i="96"/>
  <c r="C29" i="96"/>
  <c r="C31" i="96"/>
  <c r="C44" i="96"/>
  <c r="C100" i="96"/>
  <c r="C110" i="96"/>
  <c r="C112" i="96"/>
  <c r="C140" i="96"/>
  <c r="C147" i="96"/>
  <c r="C152" i="96"/>
  <c r="C185" i="96"/>
  <c r="C187" i="96"/>
  <c r="C212" i="96"/>
  <c r="C460" i="96"/>
  <c r="C237" i="96"/>
  <c r="C247" i="96"/>
  <c r="C303" i="96"/>
  <c r="C385" i="96"/>
  <c r="C398" i="96"/>
  <c r="C406" i="96"/>
  <c r="C466" i="96"/>
  <c r="C469" i="96"/>
  <c r="C488" i="96"/>
  <c r="C497" i="96"/>
  <c r="C539" i="96"/>
  <c r="C567" i="96"/>
  <c r="C568" i="96"/>
  <c r="C573" i="96"/>
  <c r="C574" i="96"/>
  <c r="C584" i="96"/>
  <c r="C592" i="96"/>
  <c r="C604" i="96"/>
  <c r="C609" i="96"/>
  <c r="C623" i="96"/>
  <c r="C689" i="96"/>
  <c r="C697" i="96"/>
  <c r="C714" i="96"/>
  <c r="C751" i="96"/>
  <c r="C773" i="96"/>
  <c r="C800" i="96"/>
  <c r="C804" i="96"/>
  <c r="C810" i="96"/>
  <c r="C830" i="96"/>
  <c r="C911" i="96"/>
  <c r="C933" i="96"/>
  <c r="C943" i="96"/>
  <c r="C944" i="96"/>
  <c r="C1017" i="96"/>
  <c r="C1019" i="96"/>
  <c r="C1039" i="96"/>
  <c r="C1069" i="96"/>
  <c r="C1092" i="96"/>
  <c r="C1132" i="96"/>
  <c r="C1184" i="96"/>
  <c r="C88" i="96"/>
  <c r="C299" i="96"/>
  <c r="C598" i="96"/>
  <c r="C662" i="96"/>
  <c r="C134" i="96"/>
  <c r="C292" i="96"/>
  <c r="C423" i="96"/>
  <c r="C873" i="96"/>
  <c r="C917" i="96"/>
  <c r="C1155" i="96"/>
  <c r="C1018" i="96"/>
  <c r="B7" i="96"/>
  <c r="B29" i="96"/>
  <c r="B31" i="96"/>
  <c r="B44" i="96"/>
  <c r="B100" i="96"/>
  <c r="B110" i="96"/>
  <c r="B112" i="96"/>
  <c r="B140" i="96"/>
  <c r="B147" i="96"/>
  <c r="B152" i="96"/>
  <c r="B185" i="96"/>
  <c r="B187" i="96"/>
  <c r="B212" i="96"/>
  <c r="B460" i="96"/>
  <c r="B237" i="96"/>
  <c r="B247" i="96"/>
  <c r="B303" i="96"/>
  <c r="B385" i="96"/>
  <c r="B398" i="96"/>
  <c r="B406" i="96"/>
  <c r="B466" i="96"/>
  <c r="B469" i="96"/>
  <c r="B488" i="96"/>
  <c r="B497" i="96"/>
  <c r="B539" i="96"/>
  <c r="B567" i="96"/>
  <c r="B568" i="96"/>
  <c r="B573" i="96"/>
  <c r="B574" i="96"/>
  <c r="B584" i="96"/>
  <c r="B592" i="96"/>
  <c r="B604" i="96"/>
  <c r="B609" i="96"/>
  <c r="B623" i="96"/>
  <c r="B689" i="96"/>
  <c r="B697" i="96"/>
  <c r="B714" i="96"/>
  <c r="B751" i="96"/>
  <c r="B773" i="96"/>
  <c r="B800" i="96"/>
  <c r="B804" i="96"/>
  <c r="B810" i="96"/>
  <c r="B830" i="96"/>
  <c r="B911" i="96"/>
  <c r="B933" i="96"/>
  <c r="B943" i="96"/>
  <c r="B944" i="96"/>
  <c r="B1017" i="96"/>
  <c r="B1019" i="96"/>
  <c r="B1039" i="96"/>
  <c r="B1069" i="96"/>
  <c r="B1092" i="96"/>
  <c r="B1132" i="96"/>
  <c r="B1184" i="96"/>
  <c r="B88" i="96"/>
  <c r="B299" i="96"/>
  <c r="B598" i="96"/>
  <c r="B662" i="96"/>
  <c r="B134" i="96"/>
  <c r="B292" i="96"/>
  <c r="B423" i="96"/>
  <c r="B873" i="96"/>
  <c r="B917" i="96"/>
  <c r="B1155" i="96"/>
  <c r="B1018" i="96"/>
  <c r="C70" i="96"/>
  <c r="C79" i="96"/>
  <c r="C81" i="96"/>
  <c r="C89" i="96"/>
  <c r="C91" i="96"/>
  <c r="C92" i="96"/>
  <c r="C99" i="96"/>
  <c r="C104" i="96"/>
  <c r="C105" i="96"/>
  <c r="C109" i="96"/>
  <c r="C113" i="96"/>
  <c r="C117" i="96"/>
  <c r="C128" i="96"/>
  <c r="C139" i="96"/>
  <c r="C141" i="96"/>
  <c r="C161" i="96"/>
  <c r="C169" i="96"/>
  <c r="C174" i="96"/>
  <c r="C182" i="96"/>
  <c r="C194" i="96"/>
  <c r="C201" i="96"/>
  <c r="C218" i="96"/>
  <c r="C221" i="96"/>
  <c r="C225" i="96"/>
  <c r="C235" i="96"/>
  <c r="C240" i="96"/>
  <c r="C243" i="96"/>
  <c r="C244" i="96"/>
  <c r="C250" i="96"/>
  <c r="C255" i="96"/>
  <c r="C261" i="96"/>
  <c r="C270" i="96"/>
  <c r="C271" i="96"/>
  <c r="C276" i="96"/>
  <c r="C281" i="96"/>
  <c r="C284" i="96"/>
  <c r="C286" i="96"/>
  <c r="C296" i="96"/>
  <c r="C305" i="96"/>
  <c r="C317" i="96"/>
  <c r="C322" i="96"/>
  <c r="C331" i="96"/>
  <c r="C333" i="96"/>
  <c r="C334" i="96"/>
  <c r="C337" i="96"/>
  <c r="C345" i="96"/>
  <c r="C347" i="96"/>
  <c r="C358" i="96"/>
  <c r="C364" i="96"/>
  <c r="C372" i="96"/>
  <c r="C375" i="96"/>
  <c r="C377" i="96"/>
  <c r="C382" i="96"/>
  <c r="C390" i="96"/>
  <c r="C409" i="96"/>
  <c r="C412" i="96"/>
  <c r="C416" i="96"/>
  <c r="C419" i="96"/>
  <c r="C421" i="96"/>
  <c r="C431" i="96"/>
  <c r="C449" i="96"/>
  <c r="C451" i="96"/>
  <c r="C455" i="96"/>
  <c r="C459" i="96"/>
  <c r="C477" i="96"/>
  <c r="C486" i="96"/>
  <c r="C491" i="96"/>
  <c r="C493" i="96"/>
  <c r="C500" i="96"/>
  <c r="C502" i="96"/>
  <c r="C508" i="96"/>
  <c r="C511" i="96"/>
  <c r="C514" i="96"/>
  <c r="C523" i="96"/>
  <c r="C550" i="96"/>
  <c r="C551" i="96"/>
  <c r="C556" i="96"/>
  <c r="C579" i="96"/>
  <c r="C600" i="96"/>
  <c r="C618" i="96"/>
  <c r="C629" i="96"/>
  <c r="C631" i="96"/>
  <c r="C644" i="96"/>
  <c r="C651" i="96"/>
  <c r="C665" i="96"/>
  <c r="C666" i="96"/>
  <c r="C667" i="96"/>
  <c r="C686" i="96"/>
  <c r="C696" i="96"/>
  <c r="C701" i="96"/>
  <c r="C707" i="96"/>
  <c r="C709" i="96"/>
  <c r="C713" i="96"/>
  <c r="C716" i="96"/>
  <c r="C717" i="96"/>
  <c r="C723" i="96"/>
  <c r="C726" i="96"/>
  <c r="C732" i="96"/>
  <c r="C735" i="96"/>
  <c r="C739" i="96"/>
  <c r="C744" i="96"/>
  <c r="C745" i="96"/>
  <c r="C747" i="96"/>
  <c r="C753" i="96"/>
  <c r="C774" i="96"/>
  <c r="C776" i="96"/>
  <c r="C779" i="96"/>
  <c r="C782" i="96"/>
  <c r="C805" i="96"/>
  <c r="C809" i="96"/>
  <c r="C814" i="96"/>
  <c r="C816" i="96"/>
  <c r="C819" i="96"/>
  <c r="C825" i="96"/>
  <c r="C828" i="96"/>
  <c r="C831" i="96"/>
  <c r="C834" i="96"/>
  <c r="C840" i="96"/>
  <c r="C852" i="96"/>
  <c r="C855" i="96"/>
  <c r="C859" i="96"/>
  <c r="C861" i="96"/>
  <c r="C870" i="96"/>
  <c r="C875" i="96"/>
  <c r="C878" i="96"/>
  <c r="C881" i="96"/>
  <c r="C883" i="96"/>
  <c r="C888" i="96"/>
  <c r="C889" i="96"/>
  <c r="C890" i="96"/>
  <c r="C891" i="96"/>
  <c r="C897" i="96"/>
  <c r="C900" i="96"/>
  <c r="C904" i="96"/>
  <c r="C907" i="96"/>
  <c r="C908" i="96"/>
  <c r="C912" i="96"/>
  <c r="C918" i="96"/>
  <c r="C921" i="96"/>
  <c r="C922" i="96"/>
  <c r="C924" i="96"/>
  <c r="C940" i="96"/>
  <c r="C946" i="96"/>
  <c r="C948" i="96"/>
  <c r="C963" i="96"/>
  <c r="C967" i="96"/>
  <c r="C970" i="96"/>
  <c r="C971" i="96"/>
  <c r="C977" i="96"/>
  <c r="C983" i="96"/>
  <c r="C994" i="96"/>
  <c r="C991" i="96"/>
  <c r="C997" i="96"/>
  <c r="C1001" i="96"/>
  <c r="C1006" i="96"/>
  <c r="C1007" i="96"/>
  <c r="C1008" i="96"/>
  <c r="C1010" i="96"/>
  <c r="C1011" i="96"/>
  <c r="C1014" i="96"/>
  <c r="C1024" i="96"/>
  <c r="C1028" i="96"/>
  <c r="C1035" i="96"/>
  <c r="C1046" i="96"/>
  <c r="C1050" i="96"/>
  <c r="C1059" i="96"/>
  <c r="C1062" i="96"/>
  <c r="C1067" i="96"/>
  <c r="C1073" i="96"/>
  <c r="C1081" i="96"/>
  <c r="C1094" i="96"/>
  <c r="C1095" i="96"/>
  <c r="C1096" i="96"/>
  <c r="C1097" i="96"/>
  <c r="C1105" i="96"/>
  <c r="C1121" i="96"/>
  <c r="C1122" i="96"/>
  <c r="C1137" i="96"/>
  <c r="C1141" i="96"/>
  <c r="C1154" i="96"/>
  <c r="C1156" i="96"/>
  <c r="C1159" i="96"/>
  <c r="C1163" i="96"/>
  <c r="C1166" i="96"/>
  <c r="C1179" i="96"/>
  <c r="C1205" i="96"/>
  <c r="C1213" i="96"/>
  <c r="C1225" i="96"/>
  <c r="C1230" i="96"/>
  <c r="C715" i="96"/>
  <c r="C145" i="96"/>
  <c r="C214" i="96"/>
  <c r="C1138" i="96"/>
  <c r="B10" i="96"/>
  <c r="B19" i="96"/>
  <c r="B22" i="96"/>
  <c r="B28" i="96"/>
  <c r="B37" i="96"/>
  <c r="B50" i="96"/>
  <c r="B54" i="96"/>
  <c r="B61" i="96"/>
  <c r="B62" i="96"/>
  <c r="B63" i="96"/>
  <c r="B70" i="96"/>
  <c r="B79" i="96"/>
  <c r="B81" i="96"/>
  <c r="B89" i="96"/>
  <c r="B91" i="96"/>
  <c r="B92" i="96"/>
  <c r="B99" i="96"/>
  <c r="B104" i="96"/>
  <c r="B105" i="96"/>
  <c r="B109" i="96"/>
  <c r="B113" i="96"/>
  <c r="B117" i="96"/>
  <c r="B128" i="96"/>
  <c r="B139" i="96"/>
  <c r="B141" i="96"/>
  <c r="B161" i="96"/>
  <c r="B169" i="96"/>
  <c r="B174" i="96"/>
  <c r="B182" i="96"/>
  <c r="B194" i="96"/>
  <c r="B201" i="96"/>
  <c r="B218" i="96"/>
  <c r="B221" i="96"/>
  <c r="B225" i="96"/>
  <c r="B235" i="96"/>
  <c r="B240" i="96"/>
  <c r="B243" i="96"/>
  <c r="B244" i="96"/>
  <c r="B250" i="96"/>
  <c r="B255" i="96"/>
  <c r="B261" i="96"/>
  <c r="B270" i="96"/>
  <c r="B271" i="96"/>
  <c r="B276" i="96"/>
  <c r="B281" i="96"/>
  <c r="B284" i="96"/>
  <c r="B286" i="96"/>
  <c r="B296" i="96"/>
  <c r="B305" i="96"/>
  <c r="B317" i="96"/>
  <c r="B322" i="96"/>
  <c r="B331" i="96"/>
  <c r="B333" i="96"/>
  <c r="B334" i="96"/>
  <c r="B337" i="96"/>
  <c r="B345" i="96"/>
  <c r="B347" i="96"/>
  <c r="B358" i="96"/>
  <c r="B364" i="96"/>
  <c r="B372" i="96"/>
  <c r="B375" i="96"/>
  <c r="B377" i="96"/>
  <c r="B382" i="96"/>
  <c r="B390" i="96"/>
  <c r="B409" i="96"/>
  <c r="B412" i="96"/>
  <c r="B416" i="96"/>
  <c r="B419" i="96"/>
  <c r="B421" i="96"/>
  <c r="B431" i="96"/>
  <c r="B449" i="96"/>
  <c r="B451" i="96"/>
  <c r="B455" i="96"/>
  <c r="B459" i="96"/>
  <c r="B477" i="96"/>
  <c r="B486" i="96"/>
  <c r="B491" i="96"/>
  <c r="B493" i="96"/>
  <c r="B500" i="96"/>
  <c r="B502" i="96"/>
  <c r="B508" i="96"/>
  <c r="B511" i="96"/>
  <c r="B514" i="96"/>
  <c r="B523" i="96"/>
  <c r="B550" i="96"/>
  <c r="B551" i="96"/>
  <c r="B556" i="96"/>
  <c r="B579" i="96"/>
  <c r="B600" i="96"/>
  <c r="B618" i="96"/>
  <c r="B629" i="96"/>
  <c r="B631" i="96"/>
  <c r="B644" i="96"/>
  <c r="B651" i="96"/>
  <c r="B665" i="96"/>
  <c r="B666" i="96"/>
  <c r="B667" i="96"/>
  <c r="B686" i="96"/>
  <c r="B696" i="96"/>
  <c r="B701" i="96"/>
  <c r="B707" i="96"/>
  <c r="B709" i="96"/>
  <c r="B713" i="96"/>
  <c r="B716" i="96"/>
  <c r="B717" i="96"/>
  <c r="B723" i="96"/>
  <c r="B726" i="96"/>
  <c r="B732" i="96"/>
  <c r="B735" i="96"/>
  <c r="B739" i="96"/>
  <c r="B744" i="96"/>
  <c r="B745" i="96"/>
  <c r="B747" i="96"/>
  <c r="B753" i="96"/>
  <c r="B774" i="96"/>
  <c r="B776" i="96"/>
  <c r="B779" i="96"/>
  <c r="B782" i="96"/>
  <c r="B805" i="96"/>
  <c r="B809" i="96"/>
  <c r="B814" i="96"/>
  <c r="B816" i="96"/>
  <c r="B819" i="96"/>
  <c r="B825" i="96"/>
  <c r="B828" i="96"/>
  <c r="B831" i="96"/>
  <c r="B834" i="96"/>
  <c r="B840" i="96"/>
  <c r="B852" i="96"/>
  <c r="B855" i="96"/>
  <c r="B859" i="96"/>
  <c r="B861" i="96"/>
  <c r="B870" i="96"/>
  <c r="B875" i="96"/>
  <c r="B878" i="96"/>
  <c r="B881" i="96"/>
  <c r="B883" i="96"/>
  <c r="B888" i="96"/>
  <c r="B889" i="96"/>
  <c r="B890" i="96"/>
  <c r="B891" i="96"/>
  <c r="B897" i="96"/>
  <c r="B900" i="96"/>
  <c r="B904" i="96"/>
  <c r="B907" i="96"/>
  <c r="B908" i="96"/>
  <c r="B912" i="96"/>
  <c r="B918" i="96"/>
  <c r="B921" i="96"/>
  <c r="B922" i="96"/>
  <c r="B924" i="96"/>
  <c r="B940" i="96"/>
  <c r="B946" i="96"/>
  <c r="B948" i="96"/>
  <c r="B963" i="96"/>
  <c r="B967" i="96"/>
  <c r="B970" i="96"/>
  <c r="B971" i="96"/>
  <c r="B977" i="96"/>
  <c r="B983" i="96"/>
  <c r="B994" i="96"/>
  <c r="B991" i="96"/>
  <c r="B997" i="96"/>
  <c r="B1001" i="96"/>
  <c r="B1006" i="96"/>
  <c r="B1007" i="96"/>
  <c r="B1008" i="96"/>
  <c r="B1010" i="96"/>
  <c r="B1011" i="96"/>
  <c r="B1014" i="96"/>
  <c r="B1024" i="96"/>
  <c r="B1028" i="96"/>
  <c r="B1035" i="96"/>
  <c r="B1046" i="96"/>
  <c r="B1050" i="96"/>
  <c r="B1059" i="96"/>
  <c r="B1062" i="96"/>
  <c r="B1067" i="96"/>
  <c r="B1073" i="96"/>
  <c r="B1081" i="96"/>
  <c r="B1094" i="96"/>
  <c r="B1095" i="96"/>
  <c r="B1096" i="96"/>
  <c r="B1097" i="96"/>
  <c r="B1105" i="96"/>
  <c r="B1121" i="96"/>
  <c r="B1122" i="96"/>
  <c r="B1137" i="96"/>
  <c r="B1141" i="96"/>
  <c r="B1154" i="96"/>
  <c r="B1156" i="96"/>
  <c r="B1159" i="96"/>
  <c r="B1163" i="96"/>
  <c r="B1166" i="96"/>
  <c r="B1179" i="96"/>
  <c r="B1205" i="96"/>
  <c r="B1213" i="96"/>
  <c r="B1225" i="96"/>
  <c r="B1230" i="96"/>
  <c r="B715" i="96"/>
  <c r="B145" i="96"/>
  <c r="B214" i="96"/>
  <c r="B1138" i="96"/>
  <c r="B6" i="96"/>
  <c r="C62" i="96"/>
  <c r="C22" i="96"/>
  <c r="C37" i="96"/>
  <c r="C50" i="96"/>
  <c r="C61" i="96"/>
  <c r="C28" i="96"/>
  <c r="C6" i="96"/>
  <c r="C19" i="96"/>
  <c r="C63" i="96"/>
  <c r="C54" i="96"/>
  <c r="C10" i="96"/>
  <c r="C1" i="96"/>
  <c r="AJ84" i="11368"/>
  <c r="AJ86" i="11368"/>
  <c r="AJ85" i="11368"/>
  <c r="AJ87" i="11368"/>
  <c r="AI84" i="11368"/>
  <c r="AI86" i="11368"/>
  <c r="AI85" i="11368"/>
  <c r="AI87" i="11368"/>
  <c r="AH84" i="11368"/>
  <c r="AH86" i="11368"/>
  <c r="AH85" i="11368"/>
  <c r="AH87" i="11368"/>
  <c r="AG84" i="11368"/>
  <c r="AG86" i="11368"/>
  <c r="AG85" i="11368"/>
  <c r="AG87" i="11368"/>
  <c r="AE84" i="11368"/>
  <c r="AE86" i="11368"/>
  <c r="AE85" i="11368"/>
  <c r="AE87" i="11368"/>
  <c r="AD84" i="11368"/>
  <c r="AD86" i="11368"/>
  <c r="AD85" i="11368"/>
  <c r="AD87" i="11368"/>
  <c r="AB84" i="11368"/>
  <c r="AB86" i="11368"/>
  <c r="AB85" i="11368"/>
  <c r="AB87" i="11368"/>
  <c r="AA84" i="11368"/>
  <c r="AA86" i="11368"/>
  <c r="AA85" i="11368"/>
  <c r="AA87" i="11368"/>
  <c r="U39" i="10188"/>
  <c r="V42" i="10188" s="1"/>
  <c r="U36" i="10188"/>
  <c r="V36" i="10188" s="1"/>
  <c r="W36" i="10188" s="1"/>
  <c r="X36" i="10188" s="1"/>
  <c r="U35" i="10188"/>
  <c r="V35" i="10188" s="1"/>
  <c r="W35" i="10188" s="1"/>
  <c r="X35" i="10188" s="1"/>
  <c r="U34" i="10188"/>
  <c r="V34" i="10188" s="1"/>
  <c r="W34" i="10188" s="1"/>
  <c r="X34" i="10188" s="1"/>
  <c r="M114" i="11368"/>
  <c r="M115" i="11368"/>
  <c r="M116" i="11368"/>
  <c r="M117" i="11368"/>
  <c r="M118" i="11368"/>
  <c r="M119" i="11368"/>
  <c r="M120" i="11368"/>
  <c r="M121" i="11368"/>
  <c r="M122" i="11368"/>
  <c r="M123" i="11368"/>
  <c r="M124" i="11368"/>
  <c r="M125" i="11368"/>
  <c r="M126" i="11368"/>
  <c r="M127" i="11368"/>
  <c r="M128" i="11368"/>
  <c r="M129" i="11368"/>
  <c r="M130" i="11368"/>
  <c r="M131" i="11368"/>
  <c r="M132" i="11368"/>
  <c r="M133" i="11368"/>
  <c r="M134" i="11368"/>
  <c r="M135" i="11368"/>
  <c r="M136" i="11368"/>
  <c r="M113" i="11368"/>
  <c r="A27" i="11371"/>
  <c r="A26" i="11371"/>
  <c r="A24" i="11371"/>
  <c r="A23" i="11371"/>
  <c r="A6" i="11371"/>
  <c r="A20" i="11371"/>
  <c r="A7" i="11371"/>
  <c r="A25" i="11371"/>
  <c r="A21" i="11371"/>
  <c r="A19" i="11371"/>
  <c r="A22" i="11371"/>
  <c r="A18" i="11371"/>
  <c r="A14" i="11371"/>
  <c r="A13" i="11371"/>
  <c r="A12" i="11371"/>
  <c r="A11" i="11371"/>
  <c r="A10" i="11371"/>
  <c r="A8" i="11371"/>
  <c r="A17" i="11371"/>
  <c r="A9" i="11371"/>
  <c r="A5" i="11371"/>
  <c r="A15" i="11371"/>
  <c r="A16" i="11371"/>
  <c r="A4" i="11371"/>
  <c r="N37" i="96"/>
  <c r="AA82" i="11368"/>
  <c r="AB82" i="11368"/>
  <c r="AD82" i="11368"/>
  <c r="AE82" i="11368"/>
  <c r="AG82" i="11368"/>
  <c r="AH82" i="11368"/>
  <c r="AI82" i="11368"/>
  <c r="AJ82" i="11368"/>
  <c r="AA43" i="11368"/>
  <c r="AB43" i="11368"/>
  <c r="AD43" i="11368"/>
  <c r="AE43" i="11368"/>
  <c r="AG43" i="11368"/>
  <c r="AH43" i="11368"/>
  <c r="AI43" i="11368"/>
  <c r="AJ43" i="11368"/>
  <c r="AJ36" i="11368"/>
  <c r="AI36" i="11368"/>
  <c r="AH36" i="11368"/>
  <c r="AG36" i="11368"/>
  <c r="AE36" i="11368"/>
  <c r="AD36" i="11368"/>
  <c r="AB36" i="11368"/>
  <c r="AA36" i="11368"/>
  <c r="AJ50" i="11368"/>
  <c r="AI50" i="11368"/>
  <c r="AH50" i="11368"/>
  <c r="AG50" i="11368"/>
  <c r="AE50" i="11368"/>
  <c r="AD50" i="11368"/>
  <c r="AB50" i="11368"/>
  <c r="AA50" i="11368"/>
  <c r="AJ47" i="11368"/>
  <c r="AI47" i="11368"/>
  <c r="AH47" i="11368"/>
  <c r="AG47" i="11368"/>
  <c r="AE47" i="11368"/>
  <c r="AD47" i="11368"/>
  <c r="AB47" i="11368"/>
  <c r="AA47" i="11368"/>
  <c r="AJ83" i="11368"/>
  <c r="AI83" i="11368"/>
  <c r="AH83" i="11368"/>
  <c r="AG83" i="11368"/>
  <c r="AD83" i="11368"/>
  <c r="AE83" i="11368"/>
  <c r="AA83" i="11368"/>
  <c r="AB83" i="11368"/>
  <c r="AJ33" i="11368"/>
  <c r="AI33" i="11368"/>
  <c r="AH33" i="11368"/>
  <c r="AG33" i="11368"/>
  <c r="AD33" i="11368"/>
  <c r="AE33" i="11368"/>
  <c r="AA33" i="11368"/>
  <c r="AB33" i="11368"/>
  <c r="AA4" i="11368"/>
  <c r="AA7" i="11368"/>
  <c r="AA5" i="11368"/>
  <c r="AB5" i="11368"/>
  <c r="AA11" i="11368"/>
  <c r="AA16" i="11368"/>
  <c r="AA14" i="11368"/>
  <c r="AA9" i="11368"/>
  <c r="AA8" i="11368"/>
  <c r="AA10" i="11368"/>
  <c r="AA6" i="11368"/>
  <c r="AA23" i="11368"/>
  <c r="AA19" i="11368"/>
  <c r="AA18" i="11368"/>
  <c r="AA12" i="11368"/>
  <c r="AA21" i="11368"/>
  <c r="AA13" i="11368"/>
  <c r="AA27" i="11368"/>
  <c r="AA15" i="11368"/>
  <c r="AA29" i="11368"/>
  <c r="AA30" i="11368"/>
  <c r="AA32" i="11368"/>
  <c r="AA20" i="11368"/>
  <c r="AA17" i="11368"/>
  <c r="AA28" i="11368"/>
  <c r="AA35" i="11368"/>
  <c r="AA22" i="11368"/>
  <c r="AA31" i="11368"/>
  <c r="AA37" i="11368"/>
  <c r="AA24" i="11368"/>
  <c r="AA39" i="11368"/>
  <c r="AA41" i="11368"/>
  <c r="AA42" i="11368"/>
  <c r="AA44" i="11368"/>
  <c r="AA45" i="11368"/>
  <c r="AA46" i="11368"/>
  <c r="AA26" i="11368"/>
  <c r="AA40" i="11368"/>
  <c r="AA48" i="11368"/>
  <c r="AA49" i="11368"/>
  <c r="AA38" i="11368"/>
  <c r="AA52" i="11368"/>
  <c r="AA53" i="11368"/>
  <c r="AA54" i="11368"/>
  <c r="AA25" i="11368"/>
  <c r="AA34" i="11368"/>
  <c r="AA51" i="11368"/>
  <c r="AB4" i="11368"/>
  <c r="AB7" i="11368"/>
  <c r="AB11" i="11368"/>
  <c r="AB16" i="11368"/>
  <c r="AB14" i="11368"/>
  <c r="AB9" i="11368"/>
  <c r="AB8" i="11368"/>
  <c r="AB10" i="11368"/>
  <c r="AB6" i="11368"/>
  <c r="AB23" i="11368"/>
  <c r="AB19" i="11368"/>
  <c r="AB18" i="11368"/>
  <c r="AB12" i="11368"/>
  <c r="AB21" i="11368"/>
  <c r="AB13" i="11368"/>
  <c r="AB27" i="11368"/>
  <c r="AB15" i="11368"/>
  <c r="AB29" i="11368"/>
  <c r="AB30" i="11368"/>
  <c r="AB32" i="11368"/>
  <c r="AB20" i="11368"/>
  <c r="AB17" i="11368"/>
  <c r="AB28" i="11368"/>
  <c r="AB35" i="11368"/>
  <c r="AB22" i="11368"/>
  <c r="AB31" i="11368"/>
  <c r="AB37" i="11368"/>
  <c r="AB24" i="11368"/>
  <c r="AC24" i="11368" s="1"/>
  <c r="AB39" i="11368"/>
  <c r="AB41" i="11368"/>
  <c r="AB42" i="11368"/>
  <c r="AB44" i="11368"/>
  <c r="AB45" i="11368"/>
  <c r="AB46" i="11368"/>
  <c r="AB26" i="11368"/>
  <c r="AB40" i="11368"/>
  <c r="AB48" i="11368"/>
  <c r="AB49" i="11368"/>
  <c r="AB38" i="11368"/>
  <c r="AB52" i="11368"/>
  <c r="AB53" i="11368"/>
  <c r="AB54" i="11368"/>
  <c r="AB25" i="11368"/>
  <c r="AB34" i="11368"/>
  <c r="AB51" i="11368"/>
  <c r="AJ34" i="11368"/>
  <c r="AI34" i="11368"/>
  <c r="AH34" i="11368"/>
  <c r="AG34" i="11368"/>
  <c r="AD34" i="11368"/>
  <c r="AE34" i="11368"/>
  <c r="AE4" i="11368"/>
  <c r="AE7" i="11368"/>
  <c r="AE5" i="11368"/>
  <c r="AE11" i="11368"/>
  <c r="AE16" i="11368"/>
  <c r="AE14" i="11368"/>
  <c r="AE9" i="11368"/>
  <c r="AE8" i="11368"/>
  <c r="AE10" i="11368"/>
  <c r="AE6" i="11368"/>
  <c r="AE23" i="11368"/>
  <c r="AE19" i="11368"/>
  <c r="AE18" i="11368"/>
  <c r="AE12" i="11368"/>
  <c r="AE21" i="11368"/>
  <c r="AE13" i="11368"/>
  <c r="AE27" i="11368"/>
  <c r="AE15" i="11368"/>
  <c r="AE29" i="11368"/>
  <c r="AE30" i="11368"/>
  <c r="AE32" i="11368"/>
  <c r="AE20" i="11368"/>
  <c r="AE17" i="11368"/>
  <c r="AE28" i="11368"/>
  <c r="AE35" i="11368"/>
  <c r="AE22" i="11368"/>
  <c r="AE31" i="11368"/>
  <c r="AE37" i="11368"/>
  <c r="AE24" i="11368"/>
  <c r="AE39" i="11368"/>
  <c r="AE41" i="11368"/>
  <c r="AE42" i="11368"/>
  <c r="AE44" i="11368"/>
  <c r="AE45" i="11368"/>
  <c r="AE46" i="11368"/>
  <c r="AE26" i="11368"/>
  <c r="AE40" i="11368"/>
  <c r="AE48" i="11368"/>
  <c r="AE49" i="11368"/>
  <c r="AE38" i="11368"/>
  <c r="AE52" i="11368"/>
  <c r="AE53" i="11368"/>
  <c r="AE54" i="11368"/>
  <c r="AE25" i="11368"/>
  <c r="AE51" i="11368"/>
  <c r="AD4" i="11368"/>
  <c r="AD7" i="11368"/>
  <c r="AD5" i="11368"/>
  <c r="AD11" i="11368"/>
  <c r="AD16" i="11368"/>
  <c r="AD14" i="11368"/>
  <c r="AD9" i="11368"/>
  <c r="AD8" i="11368"/>
  <c r="AD10" i="11368"/>
  <c r="AD6" i="11368"/>
  <c r="AD23" i="11368"/>
  <c r="AD19" i="11368"/>
  <c r="AD18" i="11368"/>
  <c r="AD12" i="11368"/>
  <c r="AD21" i="11368"/>
  <c r="AD13" i="11368"/>
  <c r="AD27" i="11368"/>
  <c r="AD15" i="11368"/>
  <c r="AD29" i="11368"/>
  <c r="AD30" i="11368"/>
  <c r="AD32" i="11368"/>
  <c r="AD20" i="11368"/>
  <c r="AD17" i="11368"/>
  <c r="AD28" i="11368"/>
  <c r="AD35" i="11368"/>
  <c r="AD22" i="11368"/>
  <c r="AD31" i="11368"/>
  <c r="AD37" i="11368"/>
  <c r="AD24" i="11368"/>
  <c r="AD39" i="11368"/>
  <c r="AD41" i="11368"/>
  <c r="AD42" i="11368"/>
  <c r="AD44" i="11368"/>
  <c r="AD45" i="11368"/>
  <c r="AD46" i="11368"/>
  <c r="AD26" i="11368"/>
  <c r="AD40" i="11368"/>
  <c r="AD48" i="11368"/>
  <c r="AD49" i="11368"/>
  <c r="AD38" i="11368"/>
  <c r="AD52" i="11368"/>
  <c r="AD53" i="11368"/>
  <c r="AD54" i="11368"/>
  <c r="AD25" i="11368"/>
  <c r="AD51" i="11368"/>
  <c r="AG51" i="11368"/>
  <c r="AH51" i="11368"/>
  <c r="AI51" i="11368"/>
  <c r="AJ51" i="11368"/>
  <c r="AG25" i="11368"/>
  <c r="AH25" i="11368"/>
  <c r="AI25" i="11368"/>
  <c r="AJ25" i="11368"/>
  <c r="AJ54" i="11368"/>
  <c r="AI54" i="11368"/>
  <c r="AH54" i="11368"/>
  <c r="AG54" i="11368"/>
  <c r="AJ53" i="11368"/>
  <c r="AI53" i="11368"/>
  <c r="AH53" i="11368"/>
  <c r="AG53" i="11368"/>
  <c r="AJ52" i="11368"/>
  <c r="AI52" i="11368"/>
  <c r="AH52" i="11368"/>
  <c r="AG52" i="11368"/>
  <c r="AJ40" i="11368"/>
  <c r="AI40" i="11368"/>
  <c r="AH40" i="11368"/>
  <c r="AG40" i="11368"/>
  <c r="AJ38" i="11368"/>
  <c r="AI38" i="11368"/>
  <c r="AH38" i="11368"/>
  <c r="AG38" i="11368"/>
  <c r="AJ49" i="11368"/>
  <c r="AI49" i="11368"/>
  <c r="AH49" i="11368"/>
  <c r="AG49" i="11368"/>
  <c r="AJ48" i="11368"/>
  <c r="AI48" i="11368"/>
  <c r="AH48" i="11368"/>
  <c r="AG48" i="11368"/>
  <c r="AJ26" i="11368"/>
  <c r="AI26" i="11368"/>
  <c r="AH26" i="11368"/>
  <c r="AG26" i="11368"/>
  <c r="AJ46" i="11368"/>
  <c r="AI46" i="11368"/>
  <c r="AH46" i="11368"/>
  <c r="AG46" i="11368"/>
  <c r="AJ45" i="11368"/>
  <c r="AI45" i="11368"/>
  <c r="AH45" i="11368"/>
  <c r="AG45" i="11368"/>
  <c r="AJ44" i="11368"/>
  <c r="AI44" i="11368"/>
  <c r="AH44" i="11368"/>
  <c r="AG44" i="11368"/>
  <c r="AJ42" i="11368"/>
  <c r="AI42" i="11368"/>
  <c r="AH42" i="11368"/>
  <c r="AG42" i="11368"/>
  <c r="AJ24" i="11368"/>
  <c r="AI24" i="11368"/>
  <c r="AH24" i="11368"/>
  <c r="AG24" i="11368"/>
  <c r="AJ41" i="11368"/>
  <c r="AI41" i="11368"/>
  <c r="AH41" i="11368"/>
  <c r="AG41" i="11368"/>
  <c r="AJ39" i="11368"/>
  <c r="AI39" i="11368"/>
  <c r="AH39" i="11368"/>
  <c r="AG39" i="11368"/>
  <c r="AJ22" i="11368"/>
  <c r="AI22" i="11368"/>
  <c r="AH22" i="11368"/>
  <c r="AG22" i="11368"/>
  <c r="AJ37" i="11368"/>
  <c r="AI37" i="11368"/>
  <c r="AH37" i="11368"/>
  <c r="AG37" i="11368"/>
  <c r="AJ31" i="11368"/>
  <c r="AI31" i="11368"/>
  <c r="AH31" i="11368"/>
  <c r="AG31" i="11368"/>
  <c r="AJ17" i="11368"/>
  <c r="AI17" i="11368"/>
  <c r="AH17" i="11368"/>
  <c r="AG17" i="11368"/>
  <c r="AJ28" i="11368"/>
  <c r="AI28" i="11368"/>
  <c r="AH28" i="11368"/>
  <c r="AG28" i="11368"/>
  <c r="AJ35" i="11368"/>
  <c r="AI35" i="11368"/>
  <c r="AH35" i="11368"/>
  <c r="AG35" i="11368"/>
  <c r="AJ20" i="11368"/>
  <c r="AI20" i="11368"/>
  <c r="AH20" i="11368"/>
  <c r="AG20" i="11368"/>
  <c r="AJ32" i="11368"/>
  <c r="AI32" i="11368"/>
  <c r="AH32" i="11368"/>
  <c r="AG32" i="11368"/>
  <c r="AJ30" i="11368"/>
  <c r="AI30" i="11368"/>
  <c r="AH30" i="11368"/>
  <c r="AG30" i="11368"/>
  <c r="AJ29" i="11368"/>
  <c r="AI29" i="11368"/>
  <c r="AH29" i="11368"/>
  <c r="AG29" i="11368"/>
  <c r="AJ15" i="11368"/>
  <c r="AI15" i="11368"/>
  <c r="AH15" i="11368"/>
  <c r="AG15" i="11368"/>
  <c r="AJ27" i="11368"/>
  <c r="AI27" i="11368"/>
  <c r="AH27" i="11368"/>
  <c r="AG27" i="11368"/>
  <c r="AJ13" i="11368"/>
  <c r="AI13" i="11368"/>
  <c r="AH13" i="11368"/>
  <c r="AG13" i="11368"/>
  <c r="AJ21" i="11368"/>
  <c r="AI21" i="11368"/>
  <c r="AH21" i="11368"/>
  <c r="AG21" i="11368"/>
  <c r="AJ18" i="11368"/>
  <c r="AI18" i="11368"/>
  <c r="AH18" i="11368"/>
  <c r="AG18" i="11368"/>
  <c r="AJ12" i="11368"/>
  <c r="AI12" i="11368"/>
  <c r="AH12" i="11368"/>
  <c r="AG12" i="11368"/>
  <c r="AJ19" i="11368"/>
  <c r="AI19" i="11368"/>
  <c r="AH19" i="11368"/>
  <c r="AG19" i="11368"/>
  <c r="AJ23" i="11368"/>
  <c r="AI23" i="11368"/>
  <c r="AH23" i="11368"/>
  <c r="AG23" i="11368"/>
  <c r="AJ6" i="11368"/>
  <c r="AI6" i="11368"/>
  <c r="AH6" i="11368"/>
  <c r="AG6" i="11368"/>
  <c r="AJ10" i="11368"/>
  <c r="AI10" i="11368"/>
  <c r="AH10" i="11368"/>
  <c r="AG10" i="11368"/>
  <c r="AJ8" i="11368"/>
  <c r="AI8" i="11368"/>
  <c r="AH8" i="11368"/>
  <c r="AG8" i="11368"/>
  <c r="AJ9" i="11368"/>
  <c r="AI9" i="11368"/>
  <c r="AH9" i="11368"/>
  <c r="AG9" i="11368"/>
  <c r="AJ14" i="11368"/>
  <c r="AI14" i="11368"/>
  <c r="AH14" i="11368"/>
  <c r="AG14" i="11368"/>
  <c r="AJ11" i="11368"/>
  <c r="AI11" i="11368"/>
  <c r="AH11" i="11368"/>
  <c r="AG11" i="11368"/>
  <c r="AJ5" i="11368"/>
  <c r="AI5" i="11368"/>
  <c r="AH5" i="11368"/>
  <c r="AG5" i="11368"/>
  <c r="AJ16" i="11368"/>
  <c r="AI16" i="11368"/>
  <c r="AH16" i="11368"/>
  <c r="AG16" i="11368"/>
  <c r="AJ7" i="11368"/>
  <c r="AI7" i="11368"/>
  <c r="AH7" i="11368"/>
  <c r="AG7" i="11368"/>
  <c r="AJ4" i="11368"/>
  <c r="AI4" i="11368"/>
  <c r="AH4" i="11368"/>
  <c r="AG4" i="11368"/>
  <c r="X26" i="11368"/>
  <c r="W26" i="11368"/>
  <c r="V26" i="11368"/>
  <c r="U26" i="11368"/>
  <c r="S26" i="11368"/>
  <c r="R26" i="11368"/>
  <c r="P26" i="11368"/>
  <c r="O26" i="11368"/>
  <c r="X27" i="11368"/>
  <c r="W27" i="11368"/>
  <c r="V27" i="11368"/>
  <c r="U27" i="11368"/>
  <c r="S27" i="11368"/>
  <c r="R27" i="11368"/>
  <c r="P27" i="11368"/>
  <c r="O27" i="11368"/>
  <c r="X24" i="11368"/>
  <c r="W24" i="11368"/>
  <c r="V24" i="11368"/>
  <c r="U24" i="11368"/>
  <c r="S24" i="11368"/>
  <c r="R24" i="11368"/>
  <c r="P24" i="11368"/>
  <c r="O24" i="11368"/>
  <c r="X23" i="11368"/>
  <c r="W23" i="11368"/>
  <c r="V23" i="11368"/>
  <c r="U23" i="11368"/>
  <c r="S23" i="11368"/>
  <c r="R23" i="11368"/>
  <c r="P23" i="11368"/>
  <c r="O23" i="11368"/>
  <c r="X25" i="11368"/>
  <c r="W25" i="11368"/>
  <c r="V25" i="11368"/>
  <c r="U25" i="11368"/>
  <c r="S25" i="11368"/>
  <c r="R25" i="11368"/>
  <c r="P25" i="11368"/>
  <c r="O25" i="11368"/>
  <c r="X18" i="11368"/>
  <c r="W18" i="11368"/>
  <c r="V18" i="11368"/>
  <c r="U18" i="11368"/>
  <c r="S18" i="11368"/>
  <c r="R18" i="11368"/>
  <c r="P18" i="11368"/>
  <c r="O18" i="11368"/>
  <c r="X17" i="11368"/>
  <c r="W17" i="11368"/>
  <c r="V17" i="11368"/>
  <c r="U17" i="11368"/>
  <c r="S17" i="11368"/>
  <c r="R17" i="11368"/>
  <c r="P17" i="11368"/>
  <c r="O17" i="11368"/>
  <c r="X12" i="11368"/>
  <c r="W12" i="11368"/>
  <c r="V12" i="11368"/>
  <c r="U12" i="11368"/>
  <c r="S12" i="11368"/>
  <c r="R12" i="11368"/>
  <c r="P12" i="11368"/>
  <c r="O12" i="11368"/>
  <c r="X13" i="11368"/>
  <c r="W13" i="11368"/>
  <c r="V13" i="11368"/>
  <c r="U13" i="11368"/>
  <c r="S13" i="11368"/>
  <c r="R13" i="11368"/>
  <c r="P13" i="11368"/>
  <c r="O13" i="11368"/>
  <c r="X15" i="11368"/>
  <c r="W15" i="11368"/>
  <c r="V15" i="11368"/>
  <c r="U15" i="11368"/>
  <c r="S15" i="11368"/>
  <c r="R15" i="11368"/>
  <c r="P15" i="11368"/>
  <c r="O15" i="11368"/>
  <c r="Q15" i="11368" s="1"/>
  <c r="X10" i="11368"/>
  <c r="W10" i="11368"/>
  <c r="V10" i="11368"/>
  <c r="U10" i="11368"/>
  <c r="S10" i="11368"/>
  <c r="R10" i="11368"/>
  <c r="P10" i="11368"/>
  <c r="O10" i="11368"/>
  <c r="X22" i="11368"/>
  <c r="W22" i="11368"/>
  <c r="V22" i="11368"/>
  <c r="U22" i="11368"/>
  <c r="S22" i="11368"/>
  <c r="R22" i="11368"/>
  <c r="P22" i="11368"/>
  <c r="O22" i="11368"/>
  <c r="X19" i="11368"/>
  <c r="W19" i="11368"/>
  <c r="V19" i="11368"/>
  <c r="U19" i="11368"/>
  <c r="S19" i="11368"/>
  <c r="R19" i="11368"/>
  <c r="P19" i="11368"/>
  <c r="O19" i="11368"/>
  <c r="X14" i="11368"/>
  <c r="W14" i="11368"/>
  <c r="V14" i="11368"/>
  <c r="U14" i="11368"/>
  <c r="S14" i="11368"/>
  <c r="R14" i="11368"/>
  <c r="P14" i="11368"/>
  <c r="O14" i="11368"/>
  <c r="X20" i="11368"/>
  <c r="W20" i="11368"/>
  <c r="V20" i="11368"/>
  <c r="U20" i="11368"/>
  <c r="S20" i="11368"/>
  <c r="R20" i="11368"/>
  <c r="P20" i="11368"/>
  <c r="O20" i="11368"/>
  <c r="X16" i="11368"/>
  <c r="W16" i="11368"/>
  <c r="V16" i="11368"/>
  <c r="U16" i="11368"/>
  <c r="S16" i="11368"/>
  <c r="R16" i="11368"/>
  <c r="P16" i="11368"/>
  <c r="O16" i="11368"/>
  <c r="X11" i="11368"/>
  <c r="W11" i="11368"/>
  <c r="V11" i="11368"/>
  <c r="U11" i="11368"/>
  <c r="S11" i="11368"/>
  <c r="R11" i="11368"/>
  <c r="P11" i="11368"/>
  <c r="O11" i="11368"/>
  <c r="X7" i="11368"/>
  <c r="W7" i="11368"/>
  <c r="V7" i="11368"/>
  <c r="U7" i="11368"/>
  <c r="S7" i="11368"/>
  <c r="R7" i="11368"/>
  <c r="P7" i="11368"/>
  <c r="O7" i="11368"/>
  <c r="X21" i="11368"/>
  <c r="W21" i="11368"/>
  <c r="V21" i="11368"/>
  <c r="U21" i="11368"/>
  <c r="S21" i="11368"/>
  <c r="R21" i="11368"/>
  <c r="P21" i="11368"/>
  <c r="O21" i="11368"/>
  <c r="X6" i="11368"/>
  <c r="W6" i="11368"/>
  <c r="V6" i="11368"/>
  <c r="U6" i="11368"/>
  <c r="S6" i="11368"/>
  <c r="R6" i="11368"/>
  <c r="P6" i="11368"/>
  <c r="O6" i="11368"/>
  <c r="X4" i="11368"/>
  <c r="W4" i="11368"/>
  <c r="V4" i="11368"/>
  <c r="U4" i="11368"/>
  <c r="S4" i="11368"/>
  <c r="R4" i="11368"/>
  <c r="P4" i="11368"/>
  <c r="O4" i="11368"/>
  <c r="X8" i="11368"/>
  <c r="W8" i="11368"/>
  <c r="V8" i="11368"/>
  <c r="U8" i="11368"/>
  <c r="S8" i="11368"/>
  <c r="R8" i="11368"/>
  <c r="P8" i="11368"/>
  <c r="O8" i="11368"/>
  <c r="X9" i="11368"/>
  <c r="W9" i="11368"/>
  <c r="V9" i="11368"/>
  <c r="U9" i="11368"/>
  <c r="S9" i="11368"/>
  <c r="R9" i="11368"/>
  <c r="P9" i="11368"/>
  <c r="O9" i="11368"/>
  <c r="X5" i="11368"/>
  <c r="W5" i="11368"/>
  <c r="V5" i="11368"/>
  <c r="U5" i="11368"/>
  <c r="S5" i="11368"/>
  <c r="R5" i="11368"/>
  <c r="P5" i="11368"/>
  <c r="O5" i="11368"/>
  <c r="N27" i="11368"/>
  <c r="N4" i="11368"/>
  <c r="N6" i="11368"/>
  <c r="N22" i="11368"/>
  <c r="N16" i="11368"/>
  <c r="N24" i="11368"/>
  <c r="N14" i="11368"/>
  <c r="N20" i="11368"/>
  <c r="N8" i="11368"/>
  <c r="N11" i="11368"/>
  <c r="N17" i="11368"/>
  <c r="N18" i="11368"/>
  <c r="N15" i="11368"/>
  <c r="N23" i="11368"/>
  <c r="N10" i="11368"/>
  <c r="N9" i="11368"/>
  <c r="N5" i="11368"/>
  <c r="N21" i="11368"/>
  <c r="N26" i="11368"/>
  <c r="N13" i="11368"/>
  <c r="N7" i="11368"/>
  <c r="N25" i="11368"/>
  <c r="N19" i="11368"/>
  <c r="N12" i="11368"/>
  <c r="S86" i="320"/>
  <c r="A86" i="320"/>
  <c r="A73" i="14"/>
  <c r="A70" i="14"/>
  <c r="A67" i="14"/>
  <c r="A64" i="14"/>
  <c r="A61" i="14"/>
  <c r="A58" i="14"/>
  <c r="A40" i="14"/>
  <c r="A55" i="14"/>
  <c r="A52" i="14"/>
  <c r="A49" i="14"/>
  <c r="A46" i="14"/>
  <c r="A43" i="14"/>
  <c r="A25" i="14"/>
  <c r="A22" i="14"/>
  <c r="A37" i="14"/>
  <c r="A34" i="14"/>
  <c r="A31" i="14"/>
  <c r="A28" i="14"/>
  <c r="A19" i="14"/>
  <c r="A16" i="14"/>
  <c r="A13" i="14"/>
  <c r="A10" i="14"/>
  <c r="A7" i="14"/>
  <c r="A4" i="14"/>
  <c r="C11" i="10188"/>
  <c r="C10" i="10188"/>
  <c r="C9" i="10188"/>
  <c r="B26" i="10188"/>
  <c r="B25" i="10188"/>
  <c r="B24" i="10188"/>
  <c r="B23" i="10188"/>
  <c r="B22" i="10188"/>
  <c r="AF37" i="11368"/>
  <c r="AF30" i="11368"/>
  <c r="AF19" i="11368"/>
  <c r="AF8" i="11368"/>
  <c r="AF11" i="11368"/>
  <c r="AC51" i="11368"/>
  <c r="AC48" i="11368"/>
  <c r="AC83" i="11368"/>
  <c r="AC17" i="11368"/>
  <c r="AC34" i="11368"/>
  <c r="AC33" i="11368"/>
  <c r="AF6" i="11368"/>
  <c r="AC50" i="11368"/>
  <c r="AC36" i="11368"/>
  <c r="AC82" i="11368"/>
  <c r="AC52" i="11368"/>
  <c r="AC47" i="11368"/>
  <c r="AF43" i="11368"/>
  <c r="T26" i="11368"/>
  <c r="AF25" i="11368"/>
  <c r="AF82" i="11368"/>
  <c r="AF47" i="11368"/>
  <c r="AF51" i="11368"/>
  <c r="AF40" i="11368"/>
  <c r="AC23" i="11368"/>
  <c r="AC55" i="11368"/>
  <c r="AC28" i="11368"/>
  <c r="AF85" i="11368"/>
  <c r="T22" i="11368"/>
  <c r="T24" i="11368"/>
  <c r="AF7" i="11368"/>
  <c r="AC40" i="11368"/>
  <c r="AC35" i="11368"/>
  <c r="AC32" i="11368"/>
  <c r="AC27" i="11368"/>
  <c r="AC10" i="11368"/>
  <c r="AF44" i="11368"/>
  <c r="AF24" i="11368"/>
  <c r="AF20" i="11368"/>
  <c r="AC16" i="11368"/>
  <c r="AF33" i="11368"/>
  <c r="AF36" i="11368"/>
  <c r="AC85" i="11368"/>
  <c r="AF59" i="11368"/>
  <c r="AF54" i="11368"/>
  <c r="AF26" i="11368"/>
  <c r="AC44" i="11368"/>
  <c r="AC18" i="11368"/>
  <c r="AC53" i="11368"/>
  <c r="AC20" i="11368"/>
  <c r="AC12" i="11368"/>
  <c r="AC6" i="11368"/>
  <c r="AC87" i="11368"/>
  <c r="AC56" i="11368"/>
  <c r="AC58" i="11368"/>
  <c r="W42" i="10188"/>
  <c r="U42" i="10188"/>
  <c r="T42" i="10188"/>
  <c r="X42" i="10188"/>
  <c r="AF52" i="11368"/>
  <c r="AF55" i="11368"/>
  <c r="AC45" i="11368"/>
  <c r="G1209" i="96"/>
  <c r="G1211" i="96"/>
  <c r="G4" i="96"/>
  <c r="G9" i="96"/>
  <c r="G791" i="96" s="1"/>
  <c r="G118" i="96"/>
  <c r="G51" i="96"/>
  <c r="G80" i="96" s="1"/>
  <c r="G302" i="96"/>
  <c r="G310" i="96"/>
  <c r="G320" i="96" s="1"/>
  <c r="G1089" i="96"/>
  <c r="G540" i="96"/>
  <c r="G471" i="96"/>
  <c r="G119" i="96"/>
  <c r="G1133" i="96"/>
  <c r="G959" i="96"/>
  <c r="G204" i="96"/>
  <c r="G434" i="96"/>
  <c r="G440" i="96"/>
  <c r="G452" i="96"/>
  <c r="G465" i="96" s="1"/>
  <c r="G467" i="96" s="1"/>
  <c r="G705" i="96"/>
  <c r="G343" i="96"/>
  <c r="G1196" i="96"/>
  <c r="G575" i="96"/>
  <c r="G582" i="96"/>
  <c r="G590" i="96"/>
  <c r="G601" i="96"/>
  <c r="G165" i="96"/>
  <c r="G183" i="96"/>
  <c r="G693" i="96"/>
  <c r="G698" i="96" s="1"/>
  <c r="G1192" i="96"/>
  <c r="G615" i="96"/>
  <c r="G610" i="96"/>
  <c r="G972" i="96"/>
  <c r="G920" i="96" s="1"/>
  <c r="G993" i="96"/>
  <c r="G646" i="96"/>
  <c r="G648" i="96" s="1"/>
  <c r="G132" i="96"/>
  <c r="G144" i="96" s="1"/>
  <c r="G1056" i="96"/>
  <c r="G1109" i="96"/>
  <c r="G1123" i="96" s="1"/>
  <c r="G652" i="96"/>
  <c r="G374" i="96"/>
  <c r="G1013" i="96"/>
  <c r="G803" i="96"/>
  <c r="G677" i="96" s="1"/>
  <c r="G295" i="96"/>
  <c r="G297" i="96" s="1"/>
  <c r="G685" i="96"/>
  <c r="G829" i="96"/>
  <c r="G1053" i="96"/>
  <c r="G1075" i="96"/>
  <c r="G1080" i="96"/>
  <c r="G238" i="96"/>
  <c r="G242" i="96"/>
  <c r="G1142" i="96"/>
  <c r="G24" i="96"/>
  <c r="G1083" i="96"/>
  <c r="G499" i="96"/>
  <c r="G403" i="96"/>
  <c r="G1099" i="96"/>
  <c r="G510" i="96"/>
  <c r="G518" i="96"/>
  <c r="G877" i="96"/>
  <c r="G880" i="96"/>
  <c r="G743" i="96"/>
  <c r="G22" i="11372" l="1"/>
  <c r="Q18" i="11368"/>
  <c r="Q25" i="11368"/>
  <c r="Q24" i="11368"/>
  <c r="Q27" i="11368"/>
  <c r="Q26" i="11368"/>
  <c r="AF53" i="11368"/>
  <c r="AF45" i="11368"/>
  <c r="AF22" i="11368"/>
  <c r="AF15" i="11368"/>
  <c r="AF49" i="11368"/>
  <c r="AF41" i="11368"/>
  <c r="AF17" i="11368"/>
  <c r="AF21" i="11368"/>
  <c r="AF9" i="11368"/>
  <c r="AC54" i="11368"/>
  <c r="AC46" i="11368"/>
  <c r="AC31" i="11368"/>
  <c r="AC29" i="11368"/>
  <c r="AC38" i="11368"/>
  <c r="AC42" i="11368"/>
  <c r="AC13" i="11368"/>
  <c r="AC8" i="11368"/>
  <c r="AC4" i="11368"/>
  <c r="AC43" i="11368"/>
  <c r="T25" i="11368"/>
  <c r="AF48" i="11368"/>
  <c r="AF39" i="11368"/>
  <c r="AF12" i="11368"/>
  <c r="AF14" i="11368"/>
  <c r="AC49" i="11368"/>
  <c r="AC41" i="11368"/>
  <c r="AC21" i="11368"/>
  <c r="AC9" i="11368"/>
  <c r="AC57" i="11368"/>
  <c r="AC59" i="11368"/>
  <c r="AF28" i="11368"/>
  <c r="AF34" i="11368"/>
  <c r="G35" i="11372"/>
  <c r="G55" i="96"/>
  <c r="Q4" i="11368"/>
  <c r="Q20" i="11368"/>
  <c r="AD89" i="11368"/>
  <c r="AC7" i="11368"/>
  <c r="AF58" i="11368"/>
  <c r="T21" i="11368"/>
  <c r="T13" i="11368"/>
  <c r="AC39" i="11368"/>
  <c r="AF87" i="11368"/>
  <c r="AF31" i="11368"/>
  <c r="AF23" i="11368"/>
  <c r="AF5" i="11368"/>
  <c r="AC37" i="11368"/>
  <c r="AC30" i="11368"/>
  <c r="AC19" i="11368"/>
  <c r="AC11" i="11368"/>
  <c r="AF83" i="11368"/>
  <c r="AF50" i="11368"/>
  <c r="AC86" i="11368"/>
  <c r="AF86" i="11368"/>
  <c r="AA89" i="11368"/>
  <c r="Q5" i="11368"/>
  <c r="Q9" i="11368"/>
  <c r="Q8" i="11368"/>
  <c r="Q6" i="11368"/>
  <c r="Q7" i="11368"/>
  <c r="Q11" i="11368"/>
  <c r="Q16" i="11368"/>
  <c r="Q14" i="11368"/>
  <c r="Q23" i="11368"/>
  <c r="AC22" i="11368"/>
  <c r="AC15" i="11368"/>
  <c r="AC14" i="11368"/>
  <c r="AB89" i="11368"/>
  <c r="T10" i="11368"/>
  <c r="T15" i="11368"/>
  <c r="T12" i="11368"/>
  <c r="T23" i="11368"/>
  <c r="T27" i="11368"/>
  <c r="AF46" i="11368"/>
  <c r="AF29" i="11368"/>
  <c r="AF38" i="11368"/>
  <c r="AE89" i="11368"/>
  <c r="AC25" i="11368"/>
  <c r="AC26" i="11368"/>
  <c r="AF32" i="11368"/>
  <c r="AF18" i="11368"/>
  <c r="AF16" i="11368"/>
  <c r="G678" i="96"/>
  <c r="AC5" i="11368"/>
  <c r="AF84" i="11368"/>
  <c r="AF35" i="11368"/>
  <c r="AF27" i="11368"/>
  <c r="AF10" i="11368"/>
  <c r="AF4" i="11368"/>
  <c r="T9" i="11368"/>
  <c r="T4" i="11368"/>
  <c r="T6" i="11368"/>
  <c r="T14" i="11368"/>
  <c r="T19" i="11368"/>
  <c r="AF42" i="11368"/>
  <c r="AF13" i="11368"/>
  <c r="G424" i="96"/>
  <c r="G906" i="96" s="1"/>
  <c r="G95" i="96"/>
  <c r="G90" i="96"/>
  <c r="G472" i="96"/>
  <c r="G1229" i="96" s="1"/>
  <c r="G12" i="96" s="1"/>
  <c r="G326" i="96"/>
  <c r="G65" i="11372"/>
  <c r="G1216" i="96"/>
  <c r="G19" i="11372"/>
  <c r="T11" i="11368"/>
  <c r="T16" i="11368"/>
  <c r="T20" i="11368"/>
  <c r="Q19" i="11368"/>
  <c r="Q22" i="11368"/>
  <c r="Q10" i="11368"/>
  <c r="Q13" i="11368"/>
  <c r="Q17" i="11368"/>
  <c r="Q21" i="11368"/>
  <c r="AC84" i="11368"/>
  <c r="O28" i="11368"/>
  <c r="T5" i="11368"/>
  <c r="T8" i="11368"/>
  <c r="T7" i="11368"/>
  <c r="T17" i="11368"/>
  <c r="T18" i="11368"/>
  <c r="S28" i="11368"/>
  <c r="AF56" i="11368"/>
  <c r="AF57" i="11368"/>
  <c r="G5" i="11372"/>
  <c r="G73" i="96" s="1"/>
  <c r="G77" i="96" s="1"/>
  <c r="G84" i="96" s="1"/>
  <c r="P28" i="11368"/>
  <c r="Q12" i="11368"/>
  <c r="R28" i="11368"/>
  <c r="B12" i="11361"/>
  <c r="B10" i="11361"/>
  <c r="C5" i="6" s="1"/>
  <c r="B17" i="11361"/>
  <c r="U5" i="4" s="1"/>
  <c r="B26" i="11361"/>
  <c r="AG5" i="11356" s="1"/>
  <c r="B22" i="11361"/>
  <c r="U5" i="11356" s="1"/>
  <c r="B25" i="11361"/>
  <c r="U5" i="320" s="1"/>
  <c r="B18" i="11361"/>
  <c r="I5" i="11356" s="1"/>
  <c r="B19" i="11361"/>
  <c r="AG5" i="320" s="1"/>
  <c r="B23" i="11361"/>
  <c r="O5" i="320" s="1"/>
  <c r="B27" i="11361"/>
  <c r="AG5" i="4" s="1"/>
  <c r="B20" i="11361"/>
  <c r="C5" i="4" s="1"/>
  <c r="B15" i="11361"/>
  <c r="B21" i="11361"/>
  <c r="O5" i="11356" s="1"/>
  <c r="B16" i="11361"/>
  <c r="AA5" i="4" s="1"/>
  <c r="B7" i="11361"/>
  <c r="B24" i="11361"/>
  <c r="U5" i="6" s="1"/>
  <c r="B6" i="11361"/>
  <c r="B11" i="11361"/>
  <c r="O5" i="4" s="1"/>
  <c r="B4" i="11361"/>
  <c r="I5" i="6" s="1"/>
  <c r="B8" i="11361"/>
  <c r="AA5" i="6" s="1"/>
  <c r="B13" i="11361"/>
  <c r="AA5" i="11356" s="1"/>
  <c r="B5" i="11361"/>
  <c r="C5" i="11356" s="1"/>
  <c r="B9" i="11361"/>
  <c r="I5" i="4" s="1"/>
  <c r="B14" i="11361"/>
  <c r="O5" i="6" s="1"/>
  <c r="G545" i="96"/>
  <c r="B16" i="11371"/>
  <c r="B12" i="11371"/>
  <c r="B7" i="11371"/>
  <c r="B20" i="11371"/>
  <c r="B13" i="11371"/>
  <c r="B5" i="11371"/>
  <c r="B14" i="11371"/>
  <c r="B6" i="11371"/>
  <c r="B9" i="11371"/>
  <c r="B18" i="11371"/>
  <c r="B23" i="11371"/>
  <c r="B17" i="11371"/>
  <c r="B22" i="11371"/>
  <c r="B24" i="11371"/>
  <c r="B15" i="11371"/>
  <c r="B8" i="11371"/>
  <c r="B19" i="11371"/>
  <c r="B26" i="11371"/>
  <c r="B10" i="11371"/>
  <c r="B21" i="11371"/>
  <c r="B27" i="11371"/>
  <c r="B4" i="11371"/>
  <c r="B11" i="11371"/>
  <c r="B25" i="11371"/>
  <c r="D19" i="96"/>
  <c r="E590" i="96"/>
  <c r="E423" i="96"/>
  <c r="D1092" i="96"/>
  <c r="E497" i="96"/>
  <c r="E152" i="96"/>
  <c r="D579" i="96"/>
  <c r="D840" i="96"/>
  <c r="E739" i="96"/>
  <c r="E491" i="96"/>
  <c r="D713" i="96"/>
  <c r="D970" i="96"/>
  <c r="E79" i="96"/>
  <c r="D22" i="96"/>
  <c r="D459" i="96"/>
  <c r="E333" i="96"/>
  <c r="D305" i="96"/>
  <c r="E271" i="96"/>
  <c r="D240" i="96"/>
  <c r="E218" i="96"/>
  <c r="D174" i="96"/>
  <c r="E117" i="96"/>
  <c r="E92" i="96"/>
  <c r="D423" i="96"/>
  <c r="E944" i="96"/>
  <c r="D800" i="96"/>
  <c r="E567" i="96"/>
  <c r="E398" i="96"/>
  <c r="E212" i="96"/>
  <c r="D100" i="96"/>
  <c r="D191" i="96"/>
  <c r="D62" i="96"/>
  <c r="E933" i="96"/>
  <c r="E604" i="96"/>
  <c r="D539" i="96"/>
  <c r="E185" i="96"/>
  <c r="E31" i="96"/>
  <c r="D292" i="96"/>
  <c r="E714" i="96"/>
  <c r="E29" i="96"/>
  <c r="D497" i="96"/>
  <c r="D141" i="96"/>
  <c r="D10" i="96"/>
  <c r="E1159" i="96"/>
  <c r="D1097" i="96"/>
  <c r="E1035" i="96"/>
  <c r="D921" i="96"/>
  <c r="D900" i="96"/>
  <c r="E881" i="96"/>
  <c r="E861" i="96"/>
  <c r="E828" i="96"/>
  <c r="E665" i="96"/>
  <c r="E556" i="96"/>
  <c r="D511" i="96"/>
  <c r="E4" i="96"/>
  <c r="E662" i="96"/>
  <c r="D592" i="96"/>
  <c r="D152" i="96"/>
  <c r="D1099" i="96"/>
  <c r="E264" i="96"/>
  <c r="E577" i="96"/>
  <c r="E757" i="96"/>
  <c r="D789" i="96"/>
  <c r="D1055" i="96"/>
  <c r="D1193" i="96"/>
  <c r="D494" i="96"/>
  <c r="D835" i="96"/>
  <c r="E377" i="96"/>
  <c r="D139" i="96"/>
  <c r="D662" i="96"/>
  <c r="D194" i="96"/>
  <c r="E652" i="96"/>
  <c r="D849" i="96"/>
  <c r="E412" i="96"/>
  <c r="D255" i="96"/>
  <c r="E292" i="96"/>
  <c r="E592" i="96"/>
  <c r="D731" i="96"/>
  <c r="E449" i="96"/>
  <c r="E284" i="96"/>
  <c r="D79" i="96"/>
  <c r="E967" i="96"/>
  <c r="D924" i="96"/>
  <c r="D907" i="96"/>
  <c r="E834" i="96"/>
  <c r="E774" i="96"/>
  <c r="D667" i="96"/>
  <c r="E523" i="96"/>
  <c r="D1184" i="96"/>
  <c r="D943" i="96"/>
  <c r="E773" i="96"/>
  <c r="D609" i="96"/>
  <c r="D385" i="96"/>
  <c r="E187" i="96"/>
  <c r="E44" i="96"/>
  <c r="E109" i="96"/>
  <c r="E1110" i="96"/>
  <c r="D347" i="96"/>
  <c r="E848" i="96"/>
  <c r="E192" i="96"/>
  <c r="D491" i="96"/>
  <c r="E342" i="96"/>
  <c r="D577" i="96"/>
  <c r="D739" i="96"/>
  <c r="D1132" i="96"/>
  <c r="E751" i="96"/>
  <c r="D604" i="96"/>
  <c r="D185" i="96"/>
  <c r="D31" i="96"/>
  <c r="D582" i="96"/>
  <c r="E1196" i="96"/>
  <c r="D395" i="96"/>
  <c r="E849" i="96"/>
  <c r="E609" i="96"/>
  <c r="E1155" i="96"/>
  <c r="E1092" i="96"/>
  <c r="D714" i="96"/>
  <c r="D29" i="96"/>
  <c r="D1110" i="96"/>
  <c r="D774" i="96"/>
  <c r="D917" i="96"/>
  <c r="E1069" i="96"/>
  <c r="E911" i="96"/>
  <c r="D584" i="96"/>
  <c r="E488" i="96"/>
  <c r="D303" i="96"/>
  <c r="E147" i="96"/>
  <c r="E7" i="96"/>
  <c r="D4" i="96"/>
  <c r="E672" i="96"/>
  <c r="E224" i="96"/>
  <c r="D398" i="96"/>
  <c r="E240" i="96"/>
  <c r="E775" i="96"/>
  <c r="D652" i="96"/>
  <c r="D575" i="96"/>
  <c r="D788" i="96"/>
  <c r="E100" i="96"/>
  <c r="E800" i="96"/>
  <c r="D187" i="96"/>
  <c r="D978" i="96"/>
  <c r="E1109" i="96"/>
  <c r="E648" i="96"/>
  <c r="D1228" i="96"/>
  <c r="D222" i="96"/>
  <c r="D944" i="96"/>
  <c r="E459" i="96"/>
  <c r="E385" i="96"/>
  <c r="E19" i="96"/>
  <c r="E84" i="96"/>
  <c r="D272" i="96"/>
  <c r="E1073" i="96"/>
  <c r="E174" i="96"/>
  <c r="E61" i="96"/>
  <c r="E214" i="96"/>
  <c r="D1179" i="96"/>
  <c r="D1141" i="96"/>
  <c r="D1122" i="96"/>
  <c r="E1024" i="96"/>
  <c r="D1006" i="96"/>
  <c r="E977" i="96"/>
  <c r="D852" i="96"/>
  <c r="E819" i="96"/>
  <c r="D782" i="96"/>
  <c r="D696" i="96"/>
  <c r="D550" i="96"/>
  <c r="D500" i="96"/>
  <c r="D276" i="96"/>
  <c r="D901" i="96"/>
  <c r="E469" i="96"/>
  <c r="D140" i="96"/>
  <c r="D218" i="96"/>
  <c r="D567" i="96"/>
  <c r="D212" i="96"/>
  <c r="D1155" i="96"/>
  <c r="E303" i="96"/>
  <c r="D117" i="96"/>
  <c r="E50" i="96"/>
  <c r="D1156" i="96"/>
  <c r="D1096" i="96"/>
  <c r="E1062" i="96"/>
  <c r="D1008" i="96"/>
  <c r="E946" i="96"/>
  <c r="D918" i="96"/>
  <c r="D897" i="96"/>
  <c r="D878" i="96"/>
  <c r="E747" i="96"/>
  <c r="E726" i="96"/>
  <c r="E618" i="96"/>
  <c r="D508" i="96"/>
  <c r="D728" i="96"/>
  <c r="D1126" i="96"/>
  <c r="D36" i="96"/>
  <c r="D915" i="96"/>
  <c r="D564" i="96"/>
  <c r="D253" i="96"/>
  <c r="E166" i="96"/>
  <c r="D171" i="96"/>
  <c r="D134" i="96"/>
  <c r="D7" i="96"/>
  <c r="D44" i="96"/>
  <c r="E584" i="96"/>
  <c r="D271" i="96"/>
  <c r="E305" i="96"/>
  <c r="D641" i="96"/>
  <c r="D38" i="96"/>
  <c r="D1195" i="96"/>
  <c r="D345" i="96"/>
  <c r="E70" i="96"/>
  <c r="D697" i="96"/>
  <c r="E400" i="96"/>
  <c r="D773" i="96"/>
  <c r="E900" i="96"/>
  <c r="E1097" i="96"/>
  <c r="D1067" i="96"/>
  <c r="D1035" i="96"/>
  <c r="E948" i="96"/>
  <c r="D881" i="96"/>
  <c r="D861" i="96"/>
  <c r="D828" i="96"/>
  <c r="E753" i="96"/>
  <c r="D732" i="96"/>
  <c r="D665" i="96"/>
  <c r="D556" i="96"/>
  <c r="E511" i="96"/>
  <c r="D486" i="96"/>
  <c r="D1209" i="96"/>
  <c r="D69" i="96"/>
  <c r="E1055" i="96"/>
  <c r="D833" i="96"/>
  <c r="E475" i="96"/>
  <c r="E1042" i="96"/>
  <c r="E659" i="96"/>
  <c r="D896" i="96"/>
  <c r="D1078" i="96"/>
  <c r="D741" i="96"/>
  <c r="D939" i="96"/>
  <c r="E182" i="96"/>
  <c r="D1166" i="96"/>
  <c r="E1105" i="96"/>
  <c r="E1011" i="96"/>
  <c r="D991" i="96"/>
  <c r="D142" i="96"/>
  <c r="D179" i="96"/>
  <c r="D1034" i="96"/>
  <c r="D848" i="96"/>
  <c r="D102" i="96"/>
  <c r="D61" i="96"/>
  <c r="E276" i="96"/>
  <c r="E579" i="96"/>
  <c r="D948" i="96"/>
  <c r="D753" i="96"/>
  <c r="E37" i="96"/>
  <c r="D243" i="96"/>
  <c r="E1171" i="96"/>
  <c r="D775" i="96"/>
  <c r="D58" i="96"/>
  <c r="D1080" i="96"/>
  <c r="E144" i="96"/>
  <c r="D803" i="96"/>
  <c r="E45" i="96"/>
  <c r="D453" i="96"/>
  <c r="D1133" i="96"/>
  <c r="D214" i="96"/>
  <c r="D1225" i="96"/>
  <c r="E1179" i="96"/>
  <c r="E1141" i="96"/>
  <c r="E1122" i="96"/>
  <c r="E1094" i="96"/>
  <c r="D1024" i="96"/>
  <c r="E1006" i="96"/>
  <c r="D977" i="96"/>
  <c r="D912" i="96"/>
  <c r="E890" i="96"/>
  <c r="E852" i="96"/>
  <c r="D819" i="96"/>
  <c r="E782" i="96"/>
  <c r="D744" i="96"/>
  <c r="D717" i="96"/>
  <c r="E696" i="96"/>
  <c r="E500" i="96"/>
  <c r="E693" i="96"/>
  <c r="E465" i="96"/>
  <c r="D192" i="96"/>
  <c r="E901" i="96"/>
  <c r="E337" i="96"/>
  <c r="E128" i="96"/>
  <c r="E1076" i="96"/>
  <c r="E1067" i="96"/>
  <c r="E779" i="96"/>
  <c r="D644" i="96"/>
  <c r="D80" i="96"/>
  <c r="D16" i="96"/>
  <c r="D372" i="96"/>
  <c r="E221" i="96"/>
  <c r="E486" i="96"/>
  <c r="E550" i="96"/>
  <c r="E732" i="96"/>
  <c r="E12" i="96"/>
  <c r="D320" i="96"/>
  <c r="D73" i="96"/>
  <c r="E118" i="96"/>
  <c r="E209" i="96"/>
  <c r="E489" i="96"/>
  <c r="E754" i="96"/>
  <c r="E768" i="96"/>
  <c r="D1012" i="96"/>
  <c r="D633" i="96"/>
  <c r="E10" i="96"/>
  <c r="E104" i="96"/>
  <c r="E891" i="96"/>
  <c r="E855" i="96"/>
  <c r="E651" i="96"/>
  <c r="D551" i="96"/>
  <c r="E409" i="96"/>
  <c r="D375" i="96"/>
  <c r="E345" i="96"/>
  <c r="E317" i="96"/>
  <c r="E281" i="96"/>
  <c r="E250" i="96"/>
  <c r="D225" i="96"/>
  <c r="D182" i="96"/>
  <c r="D105" i="96"/>
  <c r="D70" i="96"/>
  <c r="D873" i="96"/>
  <c r="E134" i="96"/>
  <c r="E1039" i="96"/>
  <c r="E830" i="96"/>
  <c r="E697" i="96"/>
  <c r="E574" i="96"/>
  <c r="D469" i="96"/>
  <c r="E247" i="96"/>
  <c r="E140" i="96"/>
  <c r="D1004" i="96"/>
  <c r="D518" i="96"/>
  <c r="E55" i="96"/>
  <c r="D264" i="96"/>
  <c r="D681" i="96"/>
  <c r="D854" i="96"/>
  <c r="E1075" i="96"/>
  <c r="D1075" i="96"/>
  <c r="D365" i="96"/>
  <c r="D408" i="96"/>
  <c r="D911" i="96"/>
  <c r="E917" i="96"/>
  <c r="E194" i="96"/>
  <c r="D409" i="96"/>
  <c r="D118" i="96"/>
  <c r="E582" i="96"/>
  <c r="E9" i="96"/>
  <c r="E51" i="96"/>
  <c r="E225" i="96"/>
  <c r="E1154" i="96"/>
  <c r="E1123" i="96"/>
  <c r="D1123" i="96"/>
  <c r="D166" i="96"/>
  <c r="E725" i="96"/>
  <c r="E1216" i="96"/>
  <c r="D1216" i="96"/>
  <c r="E906" i="96"/>
  <c r="D659" i="96"/>
  <c r="D317" i="96"/>
  <c r="D574" i="96"/>
  <c r="D247" i="96"/>
  <c r="E873" i="96"/>
  <c r="D147" i="96"/>
  <c r="D1069" i="96"/>
  <c r="E912" i="96"/>
  <c r="D358" i="96"/>
  <c r="E270" i="96"/>
  <c r="E1205" i="96"/>
  <c r="E1010" i="96"/>
  <c r="D963" i="96"/>
  <c r="E904" i="96"/>
  <c r="E883" i="96"/>
  <c r="E831" i="96"/>
  <c r="E419" i="96"/>
  <c r="E382" i="96"/>
  <c r="D322" i="96"/>
  <c r="E261" i="96"/>
  <c r="E201" i="96"/>
  <c r="D113" i="96"/>
  <c r="D1018" i="96"/>
  <c r="E320" i="96"/>
  <c r="E222" i="96"/>
  <c r="E106" i="96"/>
  <c r="D106" i="96"/>
  <c r="E429" i="96"/>
  <c r="D429" i="96"/>
  <c r="E444" i="96"/>
  <c r="D444" i="96"/>
  <c r="E183" i="96"/>
  <c r="D183" i="96"/>
  <c r="E120" i="96"/>
  <c r="D830" i="96"/>
  <c r="D488" i="96"/>
  <c r="D1028" i="96"/>
  <c r="E551" i="96"/>
  <c r="E717" i="96"/>
  <c r="E1225" i="96"/>
  <c r="D890" i="96"/>
  <c r="D1011" i="96"/>
  <c r="D1094" i="96"/>
  <c r="E750" i="96"/>
  <c r="D967" i="96"/>
  <c r="E924" i="96"/>
  <c r="E907" i="96"/>
  <c r="D834" i="96"/>
  <c r="D809" i="96"/>
  <c r="D709" i="96"/>
  <c r="E667" i="96"/>
  <c r="D631" i="96"/>
  <c r="D523" i="96"/>
  <c r="D451" i="96"/>
  <c r="E416" i="96"/>
  <c r="D286" i="96"/>
  <c r="D235" i="96"/>
  <c r="E141" i="96"/>
  <c r="D693" i="96"/>
  <c r="E920" i="96"/>
  <c r="E545" i="96"/>
  <c r="E685" i="96"/>
  <c r="D132" i="96"/>
  <c r="E1161" i="96"/>
  <c r="D865" i="96"/>
  <c r="E731" i="96"/>
  <c r="D1042" i="96"/>
  <c r="E1195" i="96"/>
  <c r="E921" i="96"/>
  <c r="E101" i="96"/>
  <c r="D597" i="96"/>
  <c r="E432" i="96"/>
  <c r="E1004" i="96"/>
  <c r="D242" i="96"/>
  <c r="D1101" i="96"/>
  <c r="D407" i="96"/>
  <c r="D880" i="96"/>
  <c r="E1229" i="96"/>
  <c r="D302" i="96"/>
  <c r="E1089" i="96"/>
  <c r="D440" i="96"/>
  <c r="E835" i="96"/>
  <c r="E1121" i="96"/>
  <c r="D1029" i="96"/>
  <c r="D200" i="96"/>
  <c r="E601" i="96"/>
  <c r="E46" i="96"/>
  <c r="E102" i="96"/>
  <c r="D138" i="96"/>
  <c r="D224" i="96"/>
  <c r="E741" i="96"/>
  <c r="E939" i="96"/>
  <c r="E778" i="96"/>
  <c r="D814" i="96"/>
  <c r="E597" i="96"/>
  <c r="D403" i="96"/>
  <c r="E295" i="96"/>
  <c r="D33" i="96"/>
  <c r="D246" i="96"/>
  <c r="D525" i="96"/>
  <c r="D219" i="96"/>
  <c r="D647" i="96"/>
  <c r="D1201" i="96"/>
  <c r="E49" i="96"/>
  <c r="D49" i="96"/>
  <c r="D382" i="96"/>
  <c r="E372" i="96"/>
  <c r="E1137" i="96"/>
  <c r="D1081" i="96"/>
  <c r="E1050" i="96"/>
  <c r="E1014" i="96"/>
  <c r="E997" i="96"/>
  <c r="E970" i="96"/>
  <c r="E908" i="96"/>
  <c r="D888" i="96"/>
  <c r="E870" i="96"/>
  <c r="E840" i="96"/>
  <c r="E814" i="96"/>
  <c r="E880" i="96"/>
  <c r="D685" i="96"/>
  <c r="E1211" i="96"/>
  <c r="D1211" i="96"/>
  <c r="D859" i="96"/>
  <c r="E803" i="96"/>
  <c r="E95" i="96"/>
  <c r="D95" i="96"/>
  <c r="E204" i="96"/>
  <c r="D204" i="96"/>
  <c r="E26" i="96"/>
  <c r="D26" i="96"/>
  <c r="E322" i="96"/>
  <c r="E1028" i="96"/>
  <c r="E28" i="96"/>
  <c r="D1163" i="96"/>
  <c r="D1073" i="96"/>
  <c r="D904" i="96"/>
  <c r="D666" i="96"/>
  <c r="D1230" i="96"/>
  <c r="D1154" i="96"/>
  <c r="D1095" i="96"/>
  <c r="E983" i="96"/>
  <c r="D891" i="96"/>
  <c r="D855" i="96"/>
  <c r="E745" i="96"/>
  <c r="D723" i="96"/>
  <c r="E701" i="96"/>
  <c r="D651" i="96"/>
  <c r="E502" i="96"/>
  <c r="E959" i="96"/>
  <c r="D959" i="96"/>
  <c r="D507" i="96"/>
  <c r="E507" i="96"/>
  <c r="D922" i="96"/>
  <c r="D883" i="96"/>
  <c r="D1138" i="96"/>
  <c r="D1059" i="96"/>
  <c r="E1007" i="96"/>
  <c r="D940" i="96"/>
  <c r="D875" i="96"/>
  <c r="E723" i="96"/>
  <c r="D37" i="96"/>
  <c r="E1133" i="96"/>
  <c r="E1209" i="96"/>
  <c r="D54" i="96"/>
  <c r="D63" i="96"/>
  <c r="D145" i="96"/>
  <c r="D1121" i="96"/>
  <c r="E1001" i="96"/>
  <c r="E816" i="96"/>
  <c r="D779" i="96"/>
  <c r="E716" i="96"/>
  <c r="E686" i="96"/>
  <c r="E644" i="96"/>
  <c r="D600" i="96"/>
  <c r="D288" i="96"/>
  <c r="E288" i="96"/>
  <c r="E1018" i="96"/>
  <c r="E691" i="96"/>
  <c r="D691" i="96"/>
  <c r="E22" i="96"/>
  <c r="E991" i="96"/>
  <c r="D601" i="96"/>
  <c r="D39" i="96"/>
  <c r="E410" i="96"/>
  <c r="D410" i="96"/>
  <c r="E477" i="96"/>
  <c r="D431" i="96"/>
  <c r="D364" i="96"/>
  <c r="E334" i="96"/>
  <c r="E243" i="96"/>
  <c r="D99" i="96"/>
  <c r="E299" i="96"/>
  <c r="D1019" i="96"/>
  <c r="D810" i="96"/>
  <c r="E689" i="96"/>
  <c r="D573" i="96"/>
  <c r="D466" i="96"/>
  <c r="E237" i="96"/>
  <c r="E112" i="96"/>
  <c r="D88" i="96"/>
  <c r="E1017" i="96"/>
  <c r="D804" i="96"/>
  <c r="D623" i="96"/>
  <c r="D568" i="96"/>
  <c r="E406" i="96"/>
  <c r="E460" i="96"/>
  <c r="E110" i="96"/>
  <c r="D172" i="96"/>
  <c r="E242" i="96"/>
  <c r="E743" i="96"/>
  <c r="D343" i="96"/>
  <c r="E540" i="96"/>
  <c r="E191" i="96"/>
  <c r="E458" i="96"/>
  <c r="E453" i="96"/>
  <c r="E647" i="96"/>
  <c r="E1087" i="96"/>
  <c r="E374" i="96"/>
  <c r="D55" i="96"/>
  <c r="E213" i="96"/>
  <c r="E850" i="96"/>
  <c r="E789" i="96"/>
  <c r="D46" i="96"/>
  <c r="D778" i="96"/>
  <c r="E958" i="96"/>
  <c r="E373" i="96"/>
  <c r="E673" i="96"/>
  <c r="D798" i="96"/>
  <c r="D750" i="96"/>
  <c r="E171" i="96"/>
  <c r="E498" i="96"/>
  <c r="E631" i="96"/>
  <c r="E421" i="96"/>
  <c r="E646" i="96"/>
  <c r="E978" i="96"/>
  <c r="E472" i="96"/>
  <c r="E760" i="96"/>
  <c r="E215" i="96"/>
  <c r="D730" i="96"/>
  <c r="D663" i="96"/>
  <c r="E1031" i="96"/>
  <c r="E417" i="96"/>
  <c r="D841" i="96"/>
  <c r="D1219" i="96"/>
  <c r="E1132" i="96"/>
  <c r="D933" i="96"/>
  <c r="D751" i="96"/>
  <c r="E539" i="96"/>
  <c r="E414" i="96"/>
  <c r="D836" i="96"/>
  <c r="D522" i="96"/>
  <c r="D435" i="96"/>
  <c r="E599" i="96"/>
  <c r="D906" i="96"/>
  <c r="D524" i="96"/>
  <c r="D350" i="96"/>
  <c r="E975" i="96"/>
  <c r="D342" i="96"/>
  <c r="D876" i="96"/>
  <c r="D9" i="96"/>
  <c r="D783" i="96"/>
  <c r="E471" i="96"/>
  <c r="E238" i="96"/>
  <c r="E993" i="96"/>
  <c r="E403" i="96"/>
  <c r="E80" i="96"/>
  <c r="E791" i="96"/>
  <c r="E518" i="96"/>
  <c r="D180" i="96"/>
  <c r="D660" i="96"/>
  <c r="E1199" i="96"/>
  <c r="E525" i="96"/>
  <c r="E219" i="96"/>
  <c r="E93" i="96"/>
  <c r="E263" i="96"/>
  <c r="E769" i="96"/>
  <c r="E1078" i="96"/>
  <c r="D144" i="96"/>
  <c r="D484" i="96"/>
  <c r="D341" i="96"/>
  <c r="D45" i="96"/>
  <c r="E258" i="96"/>
  <c r="D258" i="96"/>
  <c r="D104" i="96"/>
  <c r="E1019" i="96"/>
  <c r="E347" i="96"/>
  <c r="E875" i="96"/>
  <c r="E235" i="96"/>
  <c r="D333" i="96"/>
  <c r="D250" i="96"/>
  <c r="E375" i="96"/>
  <c r="D1159" i="96"/>
  <c r="E431" i="96"/>
  <c r="E522" i="96"/>
  <c r="D238" i="96"/>
  <c r="D1109" i="96"/>
  <c r="D475" i="96"/>
  <c r="E882" i="96"/>
  <c r="D882" i="96"/>
  <c r="E531" i="96"/>
  <c r="D531" i="96"/>
  <c r="D1001" i="96"/>
  <c r="E809" i="96"/>
  <c r="E1008" i="96"/>
  <c r="D209" i="96"/>
  <c r="E1027" i="96"/>
  <c r="D1027" i="96"/>
  <c r="E18" i="96"/>
  <c r="D18" i="96"/>
  <c r="E327" i="96"/>
  <c r="D327" i="96"/>
  <c r="E992" i="96"/>
  <c r="D992" i="96"/>
  <c r="D581" i="96"/>
  <c r="E581" i="96"/>
  <c r="E260" i="96"/>
  <c r="D260" i="96"/>
  <c r="E1036" i="96"/>
  <c r="D1036" i="96"/>
  <c r="E568" i="96"/>
  <c r="D1017" i="96"/>
  <c r="E623" i="96"/>
  <c r="E286" i="96"/>
  <c r="E709" i="96"/>
  <c r="D92" i="96"/>
  <c r="E1059" i="96"/>
  <c r="D421" i="96"/>
  <c r="E358" i="96"/>
  <c r="E331" i="96"/>
  <c r="D270" i="96"/>
  <c r="D169" i="96"/>
  <c r="D91" i="96"/>
  <c r="E1163" i="96"/>
  <c r="D1010" i="96"/>
  <c r="E735" i="96"/>
  <c r="E707" i="96"/>
  <c r="E666" i="96"/>
  <c r="E629" i="96"/>
  <c r="E514" i="96"/>
  <c r="E455" i="96"/>
  <c r="D419" i="96"/>
  <c r="D296" i="96"/>
  <c r="D261" i="96"/>
  <c r="D201" i="96"/>
  <c r="E113" i="96"/>
  <c r="E89" i="96"/>
  <c r="E1184" i="96"/>
  <c r="E943" i="96"/>
  <c r="D754" i="96"/>
  <c r="D417" i="96"/>
  <c r="E865" i="96"/>
  <c r="E718" i="96"/>
  <c r="D718" i="96"/>
  <c r="D460" i="96"/>
  <c r="D337" i="96"/>
  <c r="D502" i="96"/>
  <c r="E1138" i="96"/>
  <c r="E1095" i="96"/>
  <c r="E744" i="96"/>
  <c r="E922" i="96"/>
  <c r="D432" i="96"/>
  <c r="E435" i="96"/>
  <c r="E200" i="96"/>
  <c r="E302" i="96"/>
  <c r="E575" i="96"/>
  <c r="D472" i="96"/>
  <c r="D1199" i="96"/>
  <c r="D93" i="96"/>
  <c r="E728" i="96"/>
  <c r="E542" i="96"/>
  <c r="D542" i="96"/>
  <c r="E1040" i="96"/>
  <c r="D1040" i="96"/>
  <c r="E1037" i="96"/>
  <c r="D1037" i="96"/>
  <c r="E561" i="96"/>
  <c r="D561" i="96"/>
  <c r="E15" i="96"/>
  <c r="D15" i="96"/>
  <c r="E804" i="96"/>
  <c r="E876" i="96"/>
  <c r="E440" i="96"/>
  <c r="E783" i="96"/>
  <c r="D768" i="96"/>
  <c r="D184" i="96"/>
  <c r="E184" i="96"/>
  <c r="E99" i="96"/>
  <c r="D686" i="96"/>
  <c r="D28" i="96"/>
  <c r="E132" i="96"/>
  <c r="E788" i="96"/>
  <c r="E16" i="96"/>
  <c r="E146" i="96"/>
  <c r="D146" i="96"/>
  <c r="E969" i="96"/>
  <c r="D969" i="96"/>
  <c r="E210" i="96"/>
  <c r="D210" i="96"/>
  <c r="E1194" i="96"/>
  <c r="D1194" i="96"/>
  <c r="E172" i="96"/>
  <c r="D747" i="96"/>
  <c r="E810" i="96"/>
  <c r="E54" i="96"/>
  <c r="D110" i="96"/>
  <c r="D689" i="96"/>
  <c r="E466" i="96"/>
  <c r="E600" i="96"/>
  <c r="D618" i="96"/>
  <c r="E88" i="96"/>
  <c r="D1062" i="96"/>
  <c r="E897" i="96"/>
  <c r="D646" i="96"/>
  <c r="D1089" i="96"/>
  <c r="D760" i="96"/>
  <c r="D489" i="96"/>
  <c r="D769" i="96"/>
  <c r="E524" i="96"/>
  <c r="D964" i="96"/>
  <c r="E964" i="96"/>
  <c r="E361" i="96"/>
  <c r="D361" i="96"/>
  <c r="E142" i="96"/>
  <c r="E179" i="96"/>
  <c r="D920" i="96"/>
  <c r="D278" i="96"/>
  <c r="E408" i="96"/>
  <c r="E633" i="96"/>
  <c r="D1084" i="96"/>
  <c r="D51" i="96"/>
  <c r="E58" i="96"/>
  <c r="D1196" i="96"/>
  <c r="D84" i="96"/>
  <c r="D1229" i="96"/>
  <c r="D540" i="96"/>
  <c r="E1099" i="96"/>
  <c r="E1228" i="96"/>
  <c r="E73" i="96"/>
  <c r="D465" i="96"/>
  <c r="E1080" i="96"/>
  <c r="D374" i="96"/>
  <c r="D1161" i="96"/>
  <c r="D213" i="96"/>
  <c r="D757" i="96"/>
  <c r="E1157" i="96"/>
  <c r="E448" i="96"/>
  <c r="E138" i="96"/>
  <c r="E798" i="96"/>
  <c r="E365" i="96"/>
  <c r="E36" i="96"/>
  <c r="E841" i="96"/>
  <c r="D843" i="96"/>
  <c r="D400" i="96"/>
  <c r="D1031" i="96"/>
  <c r="D388" i="96"/>
  <c r="D1087" i="96"/>
  <c r="D414" i="96"/>
  <c r="E836" i="96"/>
  <c r="D1171" i="96"/>
  <c r="D599" i="96"/>
  <c r="D590" i="96"/>
  <c r="D743" i="96"/>
  <c r="D471" i="96"/>
  <c r="D1142" i="96"/>
  <c r="D12" i="96"/>
  <c r="E77" i="96"/>
  <c r="D545" i="96"/>
  <c r="D648" i="96"/>
  <c r="E395" i="96"/>
  <c r="E272" i="96"/>
  <c r="D295" i="96"/>
  <c r="D458" i="96"/>
  <c r="D373" i="96"/>
  <c r="E1034" i="96"/>
  <c r="E641" i="96"/>
  <c r="E38" i="96"/>
  <c r="E915" i="96"/>
  <c r="E1193" i="96"/>
  <c r="E681" i="96"/>
  <c r="E854" i="96"/>
  <c r="E350" i="96"/>
  <c r="E1201" i="96"/>
  <c r="E39" i="96"/>
  <c r="E180" i="96"/>
  <c r="E217" i="96"/>
  <c r="D505" i="96"/>
  <c r="E562" i="96"/>
  <c r="E660" i="96"/>
  <c r="D738" i="96"/>
  <c r="E898" i="96"/>
  <c r="E1021" i="96"/>
  <c r="E1224" i="96"/>
  <c r="D133" i="96"/>
  <c r="D263" i="96"/>
  <c r="E386" i="96"/>
  <c r="D725" i="96"/>
  <c r="E246" i="96"/>
  <c r="E833" i="96"/>
  <c r="E278" i="96"/>
  <c r="E253" i="96"/>
  <c r="E896" i="96"/>
  <c r="E494" i="96"/>
  <c r="E1012" i="96"/>
  <c r="E1219" i="96"/>
  <c r="E1084" i="96"/>
  <c r="D715" i="96"/>
  <c r="E715" i="96"/>
  <c r="D776" i="96"/>
  <c r="E776" i="96"/>
  <c r="E255" i="96"/>
  <c r="D334" i="96"/>
  <c r="D726" i="96"/>
  <c r="D477" i="96"/>
  <c r="D629" i="96"/>
  <c r="D997" i="96"/>
  <c r="E364" i="96"/>
  <c r="D946" i="96"/>
  <c r="D1213" i="96"/>
  <c r="E1213" i="96"/>
  <c r="D81" i="96"/>
  <c r="E81" i="96"/>
  <c r="E1156" i="96"/>
  <c r="E1096" i="96"/>
  <c r="E918" i="96"/>
  <c r="E878" i="96"/>
  <c r="E859" i="96"/>
  <c r="E825" i="96"/>
  <c r="D825" i="96"/>
  <c r="D449" i="96"/>
  <c r="D377" i="96"/>
  <c r="E139" i="96"/>
  <c r="D326" i="96"/>
  <c r="E326" i="96"/>
  <c r="D1050" i="96"/>
  <c r="D1137" i="96"/>
  <c r="E598" i="96"/>
  <c r="D598" i="96"/>
  <c r="E6" i="96"/>
  <c r="D6" i="96"/>
  <c r="E790" i="96"/>
  <c r="D790" i="96"/>
  <c r="D1014" i="96"/>
  <c r="E508" i="96"/>
  <c r="D112" i="96"/>
  <c r="D237" i="96"/>
  <c r="D406" i="96"/>
  <c r="D331" i="96"/>
  <c r="D1105" i="96"/>
  <c r="E451" i="96"/>
  <c r="D50" i="96"/>
  <c r="D1039" i="96"/>
  <c r="D701" i="96"/>
  <c r="E62" i="96"/>
  <c r="D455" i="96"/>
  <c r="E169" i="96"/>
  <c r="D416" i="96"/>
  <c r="D1007" i="96"/>
  <c r="D284" i="96"/>
  <c r="D983" i="96"/>
  <c r="E145" i="96"/>
  <c r="D889" i="96"/>
  <c r="E971" i="96"/>
  <c r="D971" i="96"/>
  <c r="D299" i="96"/>
  <c r="D816" i="96"/>
  <c r="E940" i="96"/>
  <c r="D281" i="96"/>
  <c r="E573" i="96"/>
  <c r="E105" i="96"/>
  <c r="D745" i="96"/>
  <c r="E1166" i="96"/>
  <c r="E888" i="96"/>
  <c r="E1081" i="96"/>
  <c r="D128" i="96"/>
  <c r="E63" i="96"/>
  <c r="D870" i="96"/>
  <c r="E1230" i="96"/>
  <c r="E91" i="96"/>
  <c r="D221" i="96"/>
  <c r="D89" i="96"/>
  <c r="E244" i="96"/>
  <c r="D244" i="96"/>
  <c r="D716" i="96"/>
  <c r="D493" i="96"/>
  <c r="E493" i="96"/>
  <c r="E296" i="96"/>
  <c r="E889" i="96"/>
  <c r="D908" i="96"/>
  <c r="D390" i="96"/>
  <c r="E390" i="96"/>
  <c r="D1205" i="96"/>
  <c r="E1046" i="96"/>
  <c r="D1046" i="96"/>
  <c r="E994" i="96"/>
  <c r="D994" i="96"/>
  <c r="E963" i="96"/>
  <c r="D831" i="96"/>
  <c r="D805" i="96"/>
  <c r="E805" i="96"/>
  <c r="D735" i="96"/>
  <c r="D707" i="96"/>
  <c r="D514" i="96"/>
  <c r="E161" i="96"/>
  <c r="D161" i="96"/>
  <c r="E1187" i="96"/>
  <c r="D1187" i="96"/>
  <c r="D510" i="96"/>
  <c r="E510" i="96"/>
  <c r="E1192" i="96"/>
  <c r="D1192" i="96"/>
  <c r="D412" i="96"/>
  <c r="D109" i="96"/>
  <c r="E1142" i="96"/>
  <c r="D791" i="96"/>
  <c r="E165" i="96"/>
  <c r="D165" i="96"/>
  <c r="D1056" i="96"/>
  <c r="E1056" i="96"/>
  <c r="D1083" i="96"/>
  <c r="E1083" i="96"/>
  <c r="E829" i="96"/>
  <c r="D829" i="96"/>
  <c r="D119" i="96"/>
  <c r="E119" i="96"/>
  <c r="D972" i="96"/>
  <c r="E972" i="96"/>
  <c r="E392" i="96"/>
  <c r="D392" i="96"/>
  <c r="D877" i="96"/>
  <c r="E877" i="96"/>
  <c r="D678" i="96"/>
  <c r="E678" i="96"/>
  <c r="D452" i="96"/>
  <c r="E452" i="96"/>
  <c r="E1068" i="96"/>
  <c r="D1068" i="96"/>
  <c r="E713" i="96"/>
  <c r="D77" i="96"/>
  <c r="E343" i="96"/>
  <c r="E792" i="96"/>
  <c r="D792" i="96"/>
  <c r="E1053" i="96"/>
  <c r="D1053" i="96"/>
  <c r="E159" i="96"/>
  <c r="E69" i="96"/>
  <c r="D215" i="96"/>
  <c r="E496" i="96"/>
  <c r="D496" i="96"/>
  <c r="E328" i="96"/>
  <c r="D328" i="96"/>
  <c r="E864" i="96"/>
  <c r="D864" i="96"/>
  <c r="E424" i="96"/>
  <c r="D424" i="96"/>
  <c r="D615" i="96"/>
  <c r="E615" i="96"/>
  <c r="E677" i="96"/>
  <c r="D677" i="96"/>
  <c r="D310" i="96"/>
  <c r="E310" i="96"/>
  <c r="D610" i="96"/>
  <c r="E610" i="96"/>
  <c r="E706" i="96"/>
  <c r="D706" i="96"/>
  <c r="E705" i="96"/>
  <c r="D705" i="96"/>
  <c r="D434" i="96"/>
  <c r="E434" i="96"/>
  <c r="E297" i="96"/>
  <c r="D297" i="96"/>
  <c r="E467" i="96"/>
  <c r="D467" i="96"/>
  <c r="D499" i="96"/>
  <c r="E499" i="96"/>
  <c r="E730" i="96"/>
  <c r="D1076" i="96"/>
  <c r="E33" i="96"/>
  <c r="E413" i="96"/>
  <c r="D413" i="96"/>
  <c r="E571" i="96"/>
  <c r="D571" i="96"/>
  <c r="E797" i="96"/>
  <c r="D797" i="96"/>
  <c r="D1013" i="96"/>
  <c r="E1013" i="96"/>
  <c r="D698" i="96"/>
  <c r="E698" i="96"/>
  <c r="E905" i="96"/>
  <c r="D905" i="96"/>
  <c r="D24" i="96"/>
  <c r="E24" i="96"/>
  <c r="D57" i="96"/>
  <c r="E57" i="96"/>
  <c r="E274" i="96"/>
  <c r="D274" i="96"/>
  <c r="D438" i="96"/>
  <c r="E438" i="96"/>
  <c r="D613" i="96"/>
  <c r="E613" i="96"/>
  <c r="E853" i="96"/>
  <c r="D853" i="96"/>
  <c r="E893" i="96"/>
  <c r="D893" i="96"/>
  <c r="E1232" i="96"/>
  <c r="D1232" i="96"/>
  <c r="E936" i="96"/>
  <c r="D936" i="96"/>
  <c r="E1005" i="96"/>
  <c r="D1005" i="96"/>
  <c r="E634" i="96"/>
  <c r="D634" i="96"/>
  <c r="D101" i="96"/>
  <c r="E407" i="96"/>
  <c r="E1101" i="96"/>
  <c r="D562" i="96"/>
  <c r="D672" i="96"/>
  <c r="E663" i="96"/>
  <c r="E388" i="96"/>
  <c r="E843" i="96"/>
  <c r="D993" i="96"/>
  <c r="D159" i="96"/>
  <c r="E505" i="96"/>
  <c r="E738" i="96"/>
  <c r="D850" i="96"/>
  <c r="D898" i="96"/>
  <c r="D386" i="96"/>
  <c r="D448" i="96"/>
  <c r="D120" i="96"/>
  <c r="E484" i="96"/>
  <c r="E1126" i="96"/>
  <c r="E564" i="96"/>
  <c r="E341" i="96"/>
  <c r="E1029" i="96"/>
  <c r="D1021" i="96"/>
  <c r="D1224" i="96"/>
  <c r="D958" i="96"/>
  <c r="D1157" i="96"/>
  <c r="D673" i="96"/>
  <c r="D812" i="96"/>
  <c r="E812" i="96"/>
  <c r="D217" i="96"/>
  <c r="D498" i="96"/>
  <c r="E133" i="96"/>
  <c r="D975" i="96"/>
  <c r="G429" i="96" l="1"/>
  <c r="AA5" i="320"/>
  <c r="AG5" i="6"/>
  <c r="I5" i="320"/>
  <c r="C5" i="320"/>
  <c r="G70" i="11386" l="1"/>
</calcChain>
</file>

<file path=xl/comments1.xml><?xml version="1.0" encoding="utf-8"?>
<comments xmlns="http://schemas.openxmlformats.org/spreadsheetml/2006/main">
  <authors>
    <author>Corey Weisser</author>
  </authors>
  <commentList>
    <comment ref="U3" authorId="0" shapeId="0">
      <text>
        <r>
          <rPr>
            <b/>
            <sz val="8"/>
            <color indexed="81"/>
            <rFont val="Tahoma"/>
            <family val="2"/>
          </rPr>
          <t>Playoff Appearance</t>
        </r>
      </text>
    </comment>
    <comment ref="V3" authorId="0" shapeId="0">
      <text>
        <r>
          <rPr>
            <b/>
            <sz val="8"/>
            <color indexed="81"/>
            <rFont val="Tahoma"/>
            <family val="2"/>
          </rPr>
          <t>Number of Division Titles</t>
        </r>
      </text>
    </comment>
    <comment ref="W3" authorId="0" shapeId="0">
      <text>
        <r>
          <rPr>
            <b/>
            <sz val="8"/>
            <color indexed="81"/>
            <rFont val="Tahoma"/>
            <family val="2"/>
          </rPr>
          <t>Number of Pennants</t>
        </r>
      </text>
    </comment>
    <comment ref="X3" authorId="0" shapeId="0">
      <text>
        <r>
          <rPr>
            <b/>
            <sz val="8"/>
            <color indexed="81"/>
            <rFont val="Tahoma"/>
            <family val="2"/>
          </rPr>
          <t>Number of Brassworld Championships</t>
        </r>
      </text>
    </comment>
    <comment ref="AG3" authorId="0" shapeId="0">
      <text>
        <r>
          <rPr>
            <b/>
            <sz val="8"/>
            <color indexed="81"/>
            <rFont val="Tahoma"/>
            <family val="2"/>
          </rPr>
          <t>Playoff Appearance</t>
        </r>
      </text>
    </comment>
    <comment ref="AH3" authorId="0" shapeId="0">
      <text>
        <r>
          <rPr>
            <b/>
            <sz val="8"/>
            <color indexed="81"/>
            <rFont val="Tahoma"/>
            <family val="2"/>
          </rPr>
          <t>Number of Division Titles</t>
        </r>
      </text>
    </comment>
    <comment ref="AI3" authorId="0" shapeId="0">
      <text>
        <r>
          <rPr>
            <b/>
            <sz val="8"/>
            <color indexed="81"/>
            <rFont val="Tahoma"/>
            <family val="2"/>
          </rPr>
          <t>Number of Pennants</t>
        </r>
      </text>
    </comment>
    <comment ref="AJ3" authorId="0" shapeId="0">
      <text>
        <r>
          <rPr>
            <b/>
            <sz val="8"/>
            <color indexed="81"/>
            <rFont val="Tahoma"/>
            <family val="2"/>
          </rPr>
          <t>Number of Brassworld Championships</t>
        </r>
      </text>
    </comment>
  </commentList>
</comments>
</file>

<file path=xl/sharedStrings.xml><?xml version="1.0" encoding="utf-8"?>
<sst xmlns="http://schemas.openxmlformats.org/spreadsheetml/2006/main" count="22679" uniqueCount="4256">
  <si>
    <t>Bautista, Jose</t>
  </si>
  <si>
    <t>.700 -.774</t>
  </si>
  <si>
    <t>Span, Denard</t>
  </si>
  <si>
    <t>Lynn, Lance</t>
  </si>
  <si>
    <t>Parra, Gerardo</t>
  </si>
  <si>
    <t>Frazier, Todd</t>
  </si>
  <si>
    <t>H</t>
  </si>
  <si>
    <t>Brian Budzyn</t>
  </si>
  <si>
    <t>Lucroy, Jonathan</t>
  </si>
  <si>
    <t>300 -399</t>
  </si>
  <si>
    <t>400 -499</t>
  </si>
  <si>
    <t>200 -299</t>
  </si>
  <si>
    <t>ORDER</t>
  </si>
  <si>
    <t>Camden Yards</t>
  </si>
  <si>
    <t>Consult Strat's ballpark listings for Baltimore's ballpark dimensions.</t>
  </si>
  <si>
    <t>Mansfield Park</t>
  </si>
  <si>
    <t>7/7</t>
  </si>
  <si>
    <t>Jim Bodnar</t>
  </si>
  <si>
    <t>5-13</t>
  </si>
  <si>
    <t>1-13</t>
  </si>
  <si>
    <t>14-18</t>
  </si>
  <si>
    <t>DOCUMENT DATE</t>
  </si>
  <si>
    <t>Wayne Foulke</t>
  </si>
  <si>
    <t>*** minimum raise</t>
  </si>
  <si>
    <t>threshold is reached in one full ML season</t>
  </si>
  <si>
    <t>500 - up</t>
  </si>
  <si>
    <t>Consult Strat's ballpark listings for Arizona's ballpark dimensions.</t>
  </si>
  <si>
    <t>100 -149</t>
  </si>
  <si>
    <t>75 -100</t>
  </si>
  <si>
    <t>30 - 74</t>
  </si>
  <si>
    <t>Virginia Patriots</t>
  </si>
  <si>
    <t>Mays 3</t>
  </si>
  <si>
    <t>0.00 -3.74</t>
  </si>
  <si>
    <t>3.75 -4.49</t>
  </si>
  <si>
    <t>Mansfield Mounties</t>
  </si>
  <si>
    <t>Santa Barbara Quakes</t>
  </si>
  <si>
    <t>San Bernardino Stampede</t>
  </si>
  <si>
    <t>Buckeye Eclipse</t>
  </si>
  <si>
    <t>Rivendell Knights</t>
  </si>
  <si>
    <t>Yearly Stipend</t>
  </si>
  <si>
    <t xml:space="preserve">  * player remains in Yr 0 until the 100 PA/30(20) IP</t>
  </si>
  <si>
    <t>Romo, Sergio</t>
  </si>
  <si>
    <t>BACKUP STATISTICIAN</t>
  </si>
  <si>
    <t>DRAFT COORDINATOR</t>
  </si>
  <si>
    <t>FREE AGENCY CONDUCTOR</t>
  </si>
  <si>
    <t>Escobar, Alcides</t>
  </si>
  <si>
    <t>Exe</t>
  </si>
  <si>
    <t>Samardzija, Jeff</t>
  </si>
  <si>
    <t>Hellickson, Jeremy</t>
  </si>
  <si>
    <t>Porcello, Rick</t>
  </si>
  <si>
    <t>Moustakas, Mike</t>
  </si>
  <si>
    <t>Heyward, Jason</t>
  </si>
  <si>
    <t>Exeter</t>
  </si>
  <si>
    <t>Alewives</t>
  </si>
  <si>
    <t>WEBSITE COORDINATOR</t>
  </si>
  <si>
    <t>Free Agency</t>
  </si>
  <si>
    <t>TEAM ROSTER</t>
  </si>
  <si>
    <t>Morrow, Brandon</t>
  </si>
  <si>
    <t>Player</t>
  </si>
  <si>
    <t>Wainwright, Adam</t>
  </si>
  <si>
    <t>Miller, Andrew</t>
  </si>
  <si>
    <t>Kennedy, Ian</t>
  </si>
  <si>
    <t>Price, David</t>
  </si>
  <si>
    <t>Chapman, Aroldis</t>
  </si>
  <si>
    <t>Sale, Chris</t>
  </si>
  <si>
    <t>Jay, Jon</t>
  </si>
  <si>
    <t>Player's Decision</t>
  </si>
  <si>
    <t>Extensions</t>
  </si>
  <si>
    <t>Cabrera, Asdrubal</t>
  </si>
  <si>
    <t>Longoria, Evan</t>
  </si>
  <si>
    <t>Mike Bardos</t>
  </si>
  <si>
    <t>11-16</t>
  </si>
  <si>
    <t>20</t>
  </si>
  <si>
    <t>Descalso, Daniel</t>
  </si>
  <si>
    <t>Barney, Darwin</t>
  </si>
  <si>
    <t>Bradley, Jackie</t>
  </si>
  <si>
    <t>Wil</t>
  </si>
  <si>
    <t>Asp</t>
  </si>
  <si>
    <t>1-3</t>
  </si>
  <si>
    <t>Jackie Robinson Field</t>
  </si>
  <si>
    <t>Headley, Chase</t>
  </si>
  <si>
    <t>Palm Harbor Sand Cranes</t>
  </si>
  <si>
    <t>Freeman, Freddie</t>
  </si>
  <si>
    <t>Minor, Mike</t>
  </si>
  <si>
    <t>Harper, Bryce</t>
  </si>
  <si>
    <t>STADIUM NAME</t>
  </si>
  <si>
    <t>WEATHER</t>
  </si>
  <si>
    <t>DAY</t>
  </si>
  <si>
    <t>Matt Wright</t>
  </si>
  <si>
    <t>BW Team</t>
  </si>
  <si>
    <t>P</t>
  </si>
  <si>
    <t>(Greater value is cost of the extension)</t>
  </si>
  <si>
    <t>Rene Custeau</t>
  </si>
  <si>
    <t>Owner's decision***</t>
  </si>
  <si>
    <t>Owner</t>
  </si>
  <si>
    <t>1 - 2</t>
  </si>
  <si>
    <t>1 - 6</t>
  </si>
  <si>
    <t>1 - 10</t>
  </si>
  <si>
    <t>1 - 14</t>
  </si>
  <si>
    <t>1 - 16</t>
  </si>
  <si>
    <t>1 - 18</t>
  </si>
  <si>
    <t>19 - 20</t>
  </si>
  <si>
    <t>17 - 20</t>
  </si>
  <si>
    <t>15 - 20</t>
  </si>
  <si>
    <t>11 - 20</t>
  </si>
  <si>
    <t>7 - 20</t>
  </si>
  <si>
    <t>3 - 20</t>
  </si>
  <si>
    <t>Steve Lockney</t>
  </si>
  <si>
    <t>Steve Maljian</t>
  </si>
  <si>
    <t>Tim Rock</t>
  </si>
  <si>
    <t>Tom Fish</t>
  </si>
  <si>
    <t>Don Herklotz</t>
  </si>
  <si>
    <t>Ray Cappocchi</t>
  </si>
  <si>
    <t>Hogan's Heroes</t>
  </si>
  <si>
    <t>Maryland Munders</t>
  </si>
  <si>
    <t>Scherzer, Max</t>
  </si>
  <si>
    <t>Cash</t>
  </si>
  <si>
    <t>2011 TRX #14</t>
  </si>
  <si>
    <t>2011 TRX #18</t>
  </si>
  <si>
    <t>15-20</t>
  </si>
  <si>
    <t>Kevin Kolb</t>
  </si>
  <si>
    <t>Team</t>
  </si>
  <si>
    <t>1-10</t>
  </si>
  <si>
    <t>11-17</t>
  </si>
  <si>
    <t>16/3</t>
  </si>
  <si>
    <t>15/2</t>
  </si>
  <si>
    <t>Dave Silverberg</t>
  </si>
  <si>
    <t>Waukesha Keglers</t>
  </si>
  <si>
    <t>Exeter Alewifes</t>
  </si>
  <si>
    <t>Lake Zurich Stingrays</t>
  </si>
  <si>
    <t>Ianetta, Chris</t>
  </si>
  <si>
    <t>Andrus, Elvis</t>
  </si>
  <si>
    <t>Palo Alto Robber Barons</t>
  </si>
  <si>
    <t>Aaron 1</t>
  </si>
  <si>
    <t>Ruth 6</t>
  </si>
  <si>
    <t>Williamsburg Burgesses</t>
  </si>
  <si>
    <t>Ruth 4</t>
  </si>
  <si>
    <t>New York Metz</t>
  </si>
  <si>
    <t>Aaron 3</t>
  </si>
  <si>
    <t>Taggart Titans</t>
  </si>
  <si>
    <t>Cobb 3</t>
  </si>
  <si>
    <t>South Range Mariners</t>
  </si>
  <si>
    <t>Cobb 5</t>
  </si>
  <si>
    <t>Mequon Keglers</t>
  </si>
  <si>
    <t>Cobb 1</t>
  </si>
  <si>
    <t>Silver Sluggers</t>
  </si>
  <si>
    <t>Mays 1</t>
  </si>
  <si>
    <t>Aspen Rainmakers</t>
  </si>
  <si>
    <t>Ruth 5</t>
  </si>
  <si>
    <t>Lafontaine Park Diamonds</t>
  </si>
  <si>
    <t>Aaron 2</t>
  </si>
  <si>
    <t>Mathis, Jeff</t>
  </si>
  <si>
    <t>Walker, Neil</t>
  </si>
  <si>
    <t>Kenon Carter</t>
  </si>
  <si>
    <t>5-14</t>
  </si>
  <si>
    <t>10-17</t>
  </si>
  <si>
    <t>Wrigley Field</t>
  </si>
  <si>
    <t>Fred Lambrecht</t>
  </si>
  <si>
    <t>Lenny Luchtefeld</t>
  </si>
  <si>
    <t>5.00 -5.49</t>
  </si>
  <si>
    <t>5.50 -5.99</t>
  </si>
  <si>
    <t>Smith, Joe</t>
  </si>
  <si>
    <t xml:space="preserve"># of </t>
  </si>
  <si>
    <t>6**</t>
  </si>
  <si>
    <t>5**</t>
  </si>
  <si>
    <t>4**</t>
  </si>
  <si>
    <t>Player Only</t>
  </si>
  <si>
    <t>Wieters, Matt</t>
  </si>
  <si>
    <t>Cain, Lorenzo</t>
  </si>
  <si>
    <t>O P S</t>
  </si>
  <si>
    <t>ERA</t>
  </si>
  <si>
    <t>Plum Island</t>
  </si>
  <si>
    <t>Greenheads</t>
  </si>
  <si>
    <t>Waikiki</t>
  </si>
  <si>
    <t>Rabbits</t>
  </si>
  <si>
    <t>Wai</t>
  </si>
  <si>
    <t>200 - up</t>
  </si>
  <si>
    <t>150 -199</t>
  </si>
  <si>
    <t>Upton, Justin</t>
  </si>
  <si>
    <t>Doug Beebe</t>
  </si>
  <si>
    <t>Perez, Oliver</t>
  </si>
  <si>
    <t>Consult Strat's ballpark listings for Philadelphia's ballpark dimensions.</t>
  </si>
  <si>
    <t>Lumberjack Coliseum</t>
  </si>
  <si>
    <t>Chris Blake</t>
  </si>
  <si>
    <t>2011 TRX #53</t>
  </si>
  <si>
    <t>Gardner, Brett</t>
  </si>
  <si>
    <t>Murphy, Daniel</t>
  </si>
  <si>
    <t>Pete Blake</t>
  </si>
  <si>
    <t>Y2*</t>
  </si>
  <si>
    <t>Y1*</t>
  </si>
  <si>
    <t>9-15</t>
  </si>
  <si>
    <t>14-20</t>
  </si>
  <si>
    <t>19-20</t>
  </si>
  <si>
    <t>10/10</t>
  </si>
  <si>
    <t>Smoak, Justin</t>
  </si>
  <si>
    <t>Cabrera, Miguel</t>
  </si>
  <si>
    <t>1.1 * CAS</t>
  </si>
  <si>
    <t>Date</t>
  </si>
  <si>
    <t>ARBITRATION JUDGE</t>
  </si>
  <si>
    <t>Michael Swanson</t>
  </si>
  <si>
    <t>5-12</t>
  </si>
  <si>
    <t>15-19</t>
  </si>
  <si>
    <t>Moreland, Mitch</t>
  </si>
  <si>
    <t>Flores, Wilmer</t>
  </si>
  <si>
    <t>Perez, Martin</t>
  </si>
  <si>
    <t>Lawrie, Brett</t>
  </si>
  <si>
    <t>Belt, Brandon</t>
  </si>
  <si>
    <t>Machado, Manny</t>
  </si>
  <si>
    <t>Taillon, Jameson</t>
  </si>
  <si>
    <t>Mesoraco, Devin</t>
  </si>
  <si>
    <t>Kipnis, Jason</t>
  </si>
  <si>
    <t>Duffy, Danny</t>
  </si>
  <si>
    <t>Archer, Chris</t>
  </si>
  <si>
    <t>Hamilton, Billy</t>
  </si>
  <si>
    <t>Delgado, Randall</t>
  </si>
  <si>
    <t>Sanchez, Gary</t>
  </si>
  <si>
    <t>Cosart, Jarred</t>
  </si>
  <si>
    <t>Segura, Jean</t>
  </si>
  <si>
    <t>Skaggs, Tyler</t>
  </si>
  <si>
    <t>Arenado, Nolan</t>
  </si>
  <si>
    <t>Grandal, Yasmani</t>
  </si>
  <si>
    <t>Castellanos, Nick</t>
  </si>
  <si>
    <t>Pomeranz, Drew</t>
  </si>
  <si>
    <t>Yelich, Christian</t>
  </si>
  <si>
    <t>Springer, George</t>
  </si>
  <si>
    <t>Harvey, Matt</t>
  </si>
  <si>
    <t>Cozart, Zack</t>
  </si>
  <si>
    <t>Gray, Sonny</t>
  </si>
  <si>
    <t>Villar, Jonathan</t>
  </si>
  <si>
    <t>Pollock, A.J.</t>
  </si>
  <si>
    <t>2011 Draft</t>
  </si>
  <si>
    <t>4,L5-14M</t>
  </si>
  <si>
    <t>3,L5-14M</t>
  </si>
  <si>
    <t>17-20</t>
  </si>
  <si>
    <t>Rodriguez, Sean</t>
  </si>
  <si>
    <t>San Jose Tasmanian Devils</t>
  </si>
  <si>
    <t>(minimum contract)</t>
  </si>
  <si>
    <t>Total</t>
  </si>
  <si>
    <t>Cost</t>
  </si>
  <si>
    <t>Annual</t>
  </si>
  <si>
    <t>Note</t>
  </si>
  <si>
    <t>2009 Draft</t>
  </si>
  <si>
    <t>free agent</t>
  </si>
  <si>
    <t>Fox River Field</t>
  </si>
  <si>
    <t>1-6</t>
  </si>
  <si>
    <t>7-12</t>
  </si>
  <si>
    <t>Brantley, Michael</t>
  </si>
  <si>
    <t>Flowers, Tyler</t>
  </si>
  <si>
    <t>Freese, David</t>
  </si>
  <si>
    <t>Montgomery, Mike</t>
  </si>
  <si>
    <t>Anthill Stadium</t>
  </si>
  <si>
    <t>BRASSWORLD BALLPARK LAYOUTS</t>
  </si>
  <si>
    <t>1-14</t>
  </si>
  <si>
    <t>Alaska</t>
  </si>
  <si>
    <t>Hot Stoves</t>
  </si>
  <si>
    <t>Ala</t>
  </si>
  <si>
    <t>Tundra Field</t>
  </si>
  <si>
    <t>1-9</t>
  </si>
  <si>
    <t>Consult Strat's ballpark listings for New York Met's ballpark dimensions.</t>
  </si>
  <si>
    <t>Avila, Alex</t>
  </si>
  <si>
    <t>Gregerson, Luke</t>
  </si>
  <si>
    <t>Greinke, Zack</t>
  </si>
  <si>
    <t>Chelsea Fire</t>
  </si>
  <si>
    <t>Mansfield</t>
  </si>
  <si>
    <t>Mounties</t>
  </si>
  <si>
    <t>Man</t>
  </si>
  <si>
    <t>Fowler, Dexter</t>
  </si>
  <si>
    <t>Chacin, Jhoulys</t>
  </si>
  <si>
    <t>Paolo Passarello</t>
  </si>
  <si>
    <t>Ray Martin</t>
  </si>
  <si>
    <t>Rob Foulke</t>
  </si>
  <si>
    <t>Sean Brit</t>
  </si>
  <si>
    <t>Stefan Feurherdt</t>
  </si>
  <si>
    <t>Stephen Pope</t>
  </si>
  <si>
    <t>Exeter Field</t>
  </si>
  <si>
    <t>Consult Strat's ballpark listings for Cincinnati's ballpark dimensions.</t>
  </si>
  <si>
    <t>Hoboken Ballpark</t>
  </si>
  <si>
    <t>Zimmerman, Ryan</t>
  </si>
  <si>
    <t>Y3</t>
  </si>
  <si>
    <t>Maybin, Cameron</t>
  </si>
  <si>
    <t>Jackson, Edwin</t>
  </si>
  <si>
    <t>Gordon, Alex</t>
  </si>
  <si>
    <t>Current Contract</t>
  </si>
  <si>
    <t>Robert Smith</t>
  </si>
  <si>
    <t>Lester, Jon</t>
  </si>
  <si>
    <t>Ben and Jacob Weisser</t>
  </si>
  <si>
    <t>Todd Ebert</t>
  </si>
  <si>
    <t>Tampa Bay Bravos</t>
  </si>
  <si>
    <t>Torrington Trumpeteers</t>
  </si>
  <si>
    <t>Reyes, Jose</t>
  </si>
  <si>
    <t>Consult Strat's ballpark listings for Chicago Cub's ballpark dimensions.</t>
  </si>
  <si>
    <t>Davis, Wade</t>
  </si>
  <si>
    <t>New York</t>
  </si>
  <si>
    <t>Metz</t>
  </si>
  <si>
    <t>100 -199</t>
  </si>
  <si>
    <t>Bumgarner, Madison</t>
  </si>
  <si>
    <t>Strasburg, Stephen</t>
  </si>
  <si>
    <t>Posey, Buster</t>
  </si>
  <si>
    <t>Mike Forsyth</t>
  </si>
  <si>
    <t>Los Angeles</t>
  </si>
  <si>
    <t>Outlaws</t>
  </si>
  <si>
    <t>Molina, Yadier</t>
  </si>
  <si>
    <t>West Oakland</t>
  </si>
  <si>
    <t>APR/MAY/SEP/OCT</t>
  </si>
  <si>
    <t>JUN/JUL/AUG</t>
  </si>
  <si>
    <t>FRANCHISE</t>
  </si>
  <si>
    <t>W</t>
  </si>
  <si>
    <t>L</t>
  </si>
  <si>
    <t>PCT</t>
  </si>
  <si>
    <t>Ruth 1</t>
  </si>
  <si>
    <t>Plum Island Greenheads</t>
  </si>
  <si>
    <t>Ruth 3</t>
  </si>
  <si>
    <t>Hoboken Bums</t>
  </si>
  <si>
    <t>Ruth 2</t>
  </si>
  <si>
    <t>Gotham City Gargoyles</t>
  </si>
  <si>
    <t>Mays 5</t>
  </si>
  <si>
    <t>Montreal McGaffigans</t>
  </si>
  <si>
    <t>Mays 4</t>
  </si>
  <si>
    <t>Northwoods Moose</t>
  </si>
  <si>
    <t>Aaron 5</t>
  </si>
  <si>
    <t>Hob</t>
  </si>
  <si>
    <t>Bruton Parish Commons</t>
  </si>
  <si>
    <t>AL Ruth</t>
  </si>
  <si>
    <t>NL Aaron</t>
  </si>
  <si>
    <t>NL Mays</t>
  </si>
  <si>
    <t>Leake, Mike</t>
  </si>
  <si>
    <t>10/0</t>
  </si>
  <si>
    <t>14/1</t>
  </si>
  <si>
    <t>18/2</t>
  </si>
  <si>
    <t>Hoboken</t>
  </si>
  <si>
    <t>Bums</t>
  </si>
  <si>
    <t>Mark Lentz</t>
  </si>
  <si>
    <t>Detail</t>
  </si>
  <si>
    <t>Type</t>
  </si>
  <si>
    <t>14/14</t>
  </si>
  <si>
    <t>1-8</t>
  </si>
  <si>
    <t>1-5</t>
  </si>
  <si>
    <t>Hicks, Aaron</t>
  </si>
  <si>
    <t>Santana, Carlos</t>
  </si>
  <si>
    <t>Markakis, Nick</t>
  </si>
  <si>
    <t>12/2</t>
  </si>
  <si>
    <t>19/2</t>
  </si>
  <si>
    <t>14/4</t>
  </si>
  <si>
    <t>18/1</t>
  </si>
  <si>
    <t>16/6</t>
  </si>
  <si>
    <t>14/0</t>
  </si>
  <si>
    <t>Bruce, Jay</t>
  </si>
  <si>
    <t>Hamels, Cole</t>
  </si>
  <si>
    <t>Daniel Valois</t>
  </si>
  <si>
    <t>Williamsburg</t>
  </si>
  <si>
    <t>Andover Huskies</t>
  </si>
  <si>
    <t>Corey Weisser</t>
  </si>
  <si>
    <t>NIGHT</t>
  </si>
  <si>
    <t>SI (L/R)</t>
  </si>
  <si>
    <t>HR (L/R)</t>
  </si>
  <si>
    <t>GOOD</t>
  </si>
  <si>
    <t>1-7</t>
  </si>
  <si>
    <t>1-4</t>
  </si>
  <si>
    <t>1-12</t>
  </si>
  <si>
    <t>AVERAGE</t>
  </si>
  <si>
    <t>13-17</t>
  </si>
  <si>
    <t>BAD</t>
  </si>
  <si>
    <t>16-20</t>
  </si>
  <si>
    <t>LEAGUE POSITIONS</t>
  </si>
  <si>
    <t>9-20</t>
  </si>
  <si>
    <t>5-8</t>
  </si>
  <si>
    <t>6-14</t>
  </si>
  <si>
    <t>10/11</t>
  </si>
  <si>
    <t>8/9</t>
  </si>
  <si>
    <t>6/7</t>
  </si>
  <si>
    <t>3/5</t>
  </si>
  <si>
    <t>BANK BALANCE</t>
  </si>
  <si>
    <t>Factor</t>
  </si>
  <si>
    <t>(Contract Years Offered)</t>
  </si>
  <si>
    <t>1.15 * CAS</t>
  </si>
  <si>
    <t>1.2 * CAS</t>
  </si>
  <si>
    <t>Factor *</t>
  </si>
  <si>
    <t>18-20</t>
  </si>
  <si>
    <t>1-20</t>
  </si>
  <si>
    <t>O'Day, Darren</t>
  </si>
  <si>
    <t>Blevins, Jerry</t>
  </si>
  <si>
    <t>Jansen, Kenley</t>
  </si>
  <si>
    <t>Jeffress, Jeremy</t>
  </si>
  <si>
    <t>Nova, Ivan</t>
  </si>
  <si>
    <t>Ross, Tyson</t>
  </si>
  <si>
    <t>MM</t>
  </si>
  <si>
    <t>Pos</t>
  </si>
  <si>
    <t>A</t>
  </si>
  <si>
    <t>Y1</t>
  </si>
  <si>
    <t>Y2</t>
  </si>
  <si>
    <t>Amount</t>
  </si>
  <si>
    <t>4.50 -4.99</t>
  </si>
  <si>
    <t>BRASSWORLD CURRENT MONEY &amp; DETAIL</t>
  </si>
  <si>
    <t>7/2</t>
  </si>
  <si>
    <t>9/9</t>
  </si>
  <si>
    <t>6/1</t>
  </si>
  <si>
    <t>Chris Metz</t>
  </si>
  <si>
    <t>Palo Alto</t>
  </si>
  <si>
    <t>Annadale Anteaters</t>
  </si>
  <si>
    <t>Aaron 6</t>
  </si>
  <si>
    <t>Port Richey Sand Cranes</t>
  </si>
  <si>
    <t>Cobb 6</t>
  </si>
  <si>
    <t>Waikiki Rabbits</t>
  </si>
  <si>
    <t>TOTAL</t>
  </si>
  <si>
    <t>OWNER</t>
  </si>
  <si>
    <t>Bill Galanis</t>
  </si>
  <si>
    <t>Bob Loose</t>
  </si>
  <si>
    <t>Clinton Hendricks</t>
  </si>
  <si>
    <t>Frank Blondeau</t>
  </si>
  <si>
    <t>Jay Scheer</t>
  </si>
  <si>
    <t>John Feola</t>
  </si>
  <si>
    <t>Georgia Satellites</t>
  </si>
  <si>
    <t>Aaron 4</t>
  </si>
  <si>
    <t>5/5</t>
  </si>
  <si>
    <t>16/13</t>
  </si>
  <si>
    <t>Choo, Shin-Soo</t>
  </si>
  <si>
    <t>Bailey, Homer</t>
  </si>
  <si>
    <t>Bloomington Greeks</t>
  </si>
  <si>
    <t>Cobb 4</t>
  </si>
  <si>
    <t>Alaska Hot Stoves</t>
  </si>
  <si>
    <t>Cobb 2</t>
  </si>
  <si>
    <t>Greenville Black Sox</t>
  </si>
  <si>
    <t>Mays 6</t>
  </si>
  <si>
    <t>West Oakland Wolverines</t>
  </si>
  <si>
    <t>How Acquired</t>
  </si>
  <si>
    <t>TRANSACTIONS</t>
  </si>
  <si>
    <t>OCTOBER</t>
  </si>
  <si>
    <t>Martin, Russell</t>
  </si>
  <si>
    <t>Bank One Ballpark</t>
  </si>
  <si>
    <t>Virginia</t>
  </si>
  <si>
    <t>Patriots</t>
  </si>
  <si>
    <t>Vir</t>
  </si>
  <si>
    <t>Alvarez, Pedro</t>
  </si>
  <si>
    <t>MINORS</t>
  </si>
  <si>
    <t>DIV</t>
  </si>
  <si>
    <t>PEN</t>
  </si>
  <si>
    <t>BWS</t>
  </si>
  <si>
    <t>PLA</t>
  </si>
  <si>
    <t>POSTSEASON</t>
  </si>
  <si>
    <t>REG SEASON</t>
  </si>
  <si>
    <t>CHP</t>
  </si>
  <si>
    <t>Lowrie, Jed</t>
  </si>
  <si>
    <t>Proletarian Pastures</t>
  </si>
  <si>
    <t>9-14</t>
  </si>
  <si>
    <t>8-17</t>
  </si>
  <si>
    <t>* CAS is current annual salary</t>
  </si>
  <si>
    <t>Bill Ziem</t>
  </si>
  <si>
    <t>Wolverines</t>
  </si>
  <si>
    <t>Rainmakers</t>
  </si>
  <si>
    <t>Gargoyles</t>
  </si>
  <si>
    <t>Burgesses</t>
  </si>
  <si>
    <t>Black Sox</t>
  </si>
  <si>
    <t>Bob Askin</t>
  </si>
  <si>
    <t>Cruz, Nelson R.</t>
  </si>
  <si>
    <t>Pedroia, Dustin</t>
  </si>
  <si>
    <t>Dublin Gael Force</t>
  </si>
  <si>
    <t>Mays 2</t>
  </si>
  <si>
    <t>McCutchen, Andrew</t>
  </si>
  <si>
    <t xml:space="preserve">  ** if arbitration buyout option is chosen</t>
  </si>
  <si>
    <t>Cahill, Trevor</t>
  </si>
  <si>
    <t>13-20</t>
  </si>
  <si>
    <t>Balance (Carried Forward)</t>
  </si>
  <si>
    <t>5,L5-14M</t>
  </si>
  <si>
    <t>Current Contracts</t>
  </si>
  <si>
    <t>Desmond, Ian</t>
  </si>
  <si>
    <t>Sanchez, Anibal</t>
  </si>
  <si>
    <t>Los Angeles Outlaws</t>
  </si>
  <si>
    <t>Result</t>
  </si>
  <si>
    <t>Minimum</t>
  </si>
  <si>
    <t>.850 -.924</t>
  </si>
  <si>
    <t>6.00 - up</t>
  </si>
  <si>
    <t>.925 - up</t>
  </si>
  <si>
    <t>.775 -.849</t>
  </si>
  <si>
    <t>.000 -.624</t>
  </si>
  <si>
    <t>Kershaw, Clayton</t>
  </si>
  <si>
    <t>Carrasco, Carlos</t>
  </si>
  <si>
    <t>ROUND</t>
  </si>
  <si>
    <t>TEAM</t>
  </si>
  <si>
    <t>B</t>
  </si>
  <si>
    <t>Aspen</t>
  </si>
  <si>
    <t>Judge's verdict</t>
  </si>
  <si>
    <t>Group</t>
  </si>
  <si>
    <t>All</t>
  </si>
  <si>
    <t xml:space="preserve">ARBITRATION </t>
  </si>
  <si>
    <t>Years</t>
  </si>
  <si>
    <t># of</t>
  </si>
  <si>
    <t/>
  </si>
  <si>
    <t>Dr. David Dick</t>
  </si>
  <si>
    <t>Zimmermann, Jordan</t>
  </si>
  <si>
    <t>Eaton, Adam</t>
  </si>
  <si>
    <t>Vargas, Jason</t>
  </si>
  <si>
    <t>Tony Cieszynski</t>
  </si>
  <si>
    <t>ARB-Y4</t>
  </si>
  <si>
    <t>The Ranch</t>
  </si>
  <si>
    <t>2,L5-14M</t>
  </si>
  <si>
    <t>Vaughn Nuest</t>
  </si>
  <si>
    <t>.625 -.699</t>
  </si>
  <si>
    <t>PITCHERS</t>
  </si>
  <si>
    <t>HITTERS</t>
  </si>
  <si>
    <t>(for players in 4-7 years if contract buyout option declined)</t>
  </si>
  <si>
    <t>Indefinite*</t>
  </si>
  <si>
    <t>11/6</t>
  </si>
  <si>
    <t>Greenville</t>
  </si>
  <si>
    <t>Henry Vance</t>
  </si>
  <si>
    <t>Gotham City</t>
  </si>
  <si>
    <t>min</t>
  </si>
  <si>
    <t>7-14</t>
  </si>
  <si>
    <t>Robber Barons</t>
  </si>
  <si>
    <t>Hunter, Tommy</t>
  </si>
  <si>
    <t>Toontown Rabbits</t>
  </si>
  <si>
    <t>Savannah Sand Gnats</t>
  </si>
  <si>
    <t>West Bend Rocks</t>
  </si>
  <si>
    <t>Abilene Longhorns</t>
  </si>
  <si>
    <t>Boston Braves</t>
  </si>
  <si>
    <t>REGULAR SEASON</t>
  </si>
  <si>
    <t>MONEY IN BANK</t>
  </si>
  <si>
    <t>Jones, Adam</t>
  </si>
  <si>
    <t>Gonzalez, Gio</t>
  </si>
  <si>
    <t>Baltimore BaySox</t>
  </si>
  <si>
    <t>Santa Barbara Outlaws</t>
  </si>
  <si>
    <t>Portland Grays</t>
  </si>
  <si>
    <t>Donaldson, Josh</t>
  </si>
  <si>
    <t>Dodgers Stadium</t>
  </si>
  <si>
    <t>Jonah Keri</t>
  </si>
  <si>
    <t>Teheran, Julio</t>
  </si>
  <si>
    <t>Cashner, Andrew</t>
  </si>
  <si>
    <t>Miller, Shelby</t>
  </si>
  <si>
    <t>Norris, Derek</t>
  </si>
  <si>
    <t>Castro, Starlin</t>
  </si>
  <si>
    <t>Kimbrel, Craig</t>
  </si>
  <si>
    <t>Paxton, James</t>
  </si>
  <si>
    <t>Profar, Jurickson</t>
  </si>
  <si>
    <t>Myers, Wil</t>
  </si>
  <si>
    <t>Sano, Miguel</t>
  </si>
  <si>
    <t>Rendon, Anthony</t>
  </si>
  <si>
    <t>Rizzo, Anthony</t>
  </si>
  <si>
    <t>Clippard, Tyler</t>
  </si>
  <si>
    <t>Melancon, Mark</t>
  </si>
  <si>
    <t>15-17</t>
  </si>
  <si>
    <t>Angel's Stadium</t>
  </si>
  <si>
    <t>Consult Strat's ballpark listings for Los Angeles Angel's ballpark dimensions.</t>
  </si>
  <si>
    <t>Consult Strat's ballpark listings for Los Angeles Dodger's ballpark dimensions.</t>
  </si>
  <si>
    <t>Citizen's Bank Park</t>
  </si>
  <si>
    <t>Alonso, Yonder</t>
  </si>
  <si>
    <t>Ramos, Wilson</t>
  </si>
  <si>
    <t>Plate Appearances *</t>
  </si>
  <si>
    <t>Gargoyle Stadium</t>
  </si>
  <si>
    <t>AL Cobb</t>
  </si>
  <si>
    <t>9-17</t>
  </si>
  <si>
    <t>Bid Superiority</t>
  </si>
  <si>
    <t>Nolasco, Ricky</t>
  </si>
  <si>
    <t>Votto, Joey</t>
  </si>
  <si>
    <t>Lyles, Jordan</t>
  </si>
  <si>
    <t>Britton, Zach</t>
  </si>
  <si>
    <t>Trout, Mike</t>
  </si>
  <si>
    <t>7/8</t>
  </si>
  <si>
    <t>12/14</t>
  </si>
  <si>
    <t>Year</t>
  </si>
  <si>
    <t>Hosmer, Eric</t>
  </si>
  <si>
    <t>Arrieta, Jake</t>
  </si>
  <si>
    <t>Iglesias, Jose</t>
  </si>
  <si>
    <t>Gordon, Dee</t>
  </si>
  <si>
    <t>2010 Draft</t>
  </si>
  <si>
    <t>Reddick, Josh</t>
  </si>
  <si>
    <t>Verlander, Justin</t>
  </si>
  <si>
    <t>Syracuse Sky Chiefs</t>
  </si>
  <si>
    <t>Initial Contract(s)</t>
  </si>
  <si>
    <t>John Olson</t>
  </si>
  <si>
    <t>AWARDS COORDINATOR</t>
  </si>
  <si>
    <t>POSITION</t>
  </si>
  <si>
    <t>ADMINISTRATOR</t>
  </si>
  <si>
    <t>ROSTER WRANGLER</t>
  </si>
  <si>
    <t>LEAGUE STATISTICIAN</t>
  </si>
  <si>
    <t>Rob Hamilton</t>
  </si>
  <si>
    <t>Steven Chandler</t>
  </si>
  <si>
    <t>Innings Pitched *</t>
  </si>
  <si>
    <t xml:space="preserve">  * if 100 PA/30IP threshold isn't reached, the player's salary is determined using Owner's decision</t>
  </si>
  <si>
    <t>SP</t>
  </si>
  <si>
    <t>Miley, Wade</t>
  </si>
  <si>
    <t>Holland, Greg</t>
  </si>
  <si>
    <t>Stroman, Marcus</t>
  </si>
  <si>
    <t>Lindor, Francisco</t>
  </si>
  <si>
    <t>Cuthbert, Cheslor</t>
  </si>
  <si>
    <t>Eovaldi, Nathan</t>
  </si>
  <si>
    <t>Liriano, Rymer</t>
  </si>
  <si>
    <t>Syndergaard, Noah</t>
  </si>
  <si>
    <t>Dozier, Brian</t>
  </si>
  <si>
    <t>Ozuna, Marcell</t>
  </si>
  <si>
    <t>Altuve, Jose</t>
  </si>
  <si>
    <t>Martin, Leonys</t>
  </si>
  <si>
    <t>Adams, Matt</t>
  </si>
  <si>
    <t>Marte, Starling</t>
  </si>
  <si>
    <t>Odorizzi, Jake</t>
  </si>
  <si>
    <t>Wong, Kolten</t>
  </si>
  <si>
    <t>Baez, Javier</t>
  </si>
  <si>
    <t>Cole, A.J.</t>
  </si>
  <si>
    <t>Crawford, Brandon</t>
  </si>
  <si>
    <t>Swihart, Blake</t>
  </si>
  <si>
    <t>Bettis, Chad</t>
  </si>
  <si>
    <t>Rosario, Eddie</t>
  </si>
  <si>
    <t>Richards, Garrett</t>
  </si>
  <si>
    <t>Simmons, Andrelton</t>
  </si>
  <si>
    <t>Schoop, Jon</t>
  </si>
  <si>
    <t>Story, Trevor</t>
  </si>
  <si>
    <t>Walker, Taijuan</t>
  </si>
  <si>
    <t>Carpenter, Matt</t>
  </si>
  <si>
    <t>Norris, Daniel</t>
  </si>
  <si>
    <t>Barnes, Matt</t>
  </si>
  <si>
    <t>Bauer, Trevor</t>
  </si>
  <si>
    <t>Guyer, Brandon</t>
  </si>
  <si>
    <t>Herrera, Kelvin</t>
  </si>
  <si>
    <t>Nimmo, Brandon</t>
  </si>
  <si>
    <t>Soler, Jorge</t>
  </si>
  <si>
    <t>Cishek, Steve</t>
  </si>
  <si>
    <t>Shaw, Bryan</t>
  </si>
  <si>
    <t>Blackmon, Charlie</t>
  </si>
  <si>
    <t>Buxton, Byron</t>
  </si>
  <si>
    <t>Bogaerts, Xander</t>
  </si>
  <si>
    <t>Bradley, Archie </t>
  </si>
  <si>
    <t>Bundy, Dylan</t>
  </si>
  <si>
    <t>Castillo, Welington</t>
  </si>
  <si>
    <t>Turner, Justin</t>
  </si>
  <si>
    <t>Gausman, Kevin</t>
  </si>
  <si>
    <t>Goldschmidt, Paul</t>
  </si>
  <si>
    <t>Perez, Salvador</t>
  </si>
  <si>
    <t>Seager, Kyle</t>
  </si>
  <si>
    <t>Alfaro, Jorge</t>
  </si>
  <si>
    <t>Grossman, Robbie</t>
  </si>
  <si>
    <t>Marisnick, Jake</t>
  </si>
  <si>
    <t>Nicasio, Juan</t>
  </si>
  <si>
    <t>Watson, Tony</t>
  </si>
  <si>
    <t>Cecchini, Gavin</t>
  </si>
  <si>
    <t>Zunino, Mike</t>
  </si>
  <si>
    <t>2012 Draft</t>
  </si>
  <si>
    <t>Stanton, Giancarlo</t>
  </si>
  <si>
    <t>Patrick Brennick</t>
  </si>
  <si>
    <t>Gregorius, Didi</t>
  </si>
  <si>
    <t>Awards Coordinator</t>
  </si>
  <si>
    <t>Sandy Point Sand Cranes</t>
  </si>
  <si>
    <t>Steven Handley</t>
  </si>
  <si>
    <t>Gonzalez, Carlos</t>
  </si>
  <si>
    <t>Aoki, Norichika</t>
  </si>
  <si>
    <t>Strop, Pedro</t>
  </si>
  <si>
    <t>Cespedes, Yoenis</t>
  </si>
  <si>
    <t>Darvish, Yu</t>
  </si>
  <si>
    <t>2013 Free Agency</t>
  </si>
  <si>
    <t>2013 TRX #32</t>
  </si>
  <si>
    <t>GCG</t>
  </si>
  <si>
    <t>GBS</t>
  </si>
  <si>
    <t>LAO</t>
  </si>
  <si>
    <t>NYM</t>
  </si>
  <si>
    <t>PAR</t>
  </si>
  <si>
    <t>PIG</t>
  </si>
  <si>
    <t>WOW</t>
  </si>
  <si>
    <t>2013 Draft</t>
  </si>
  <si>
    <t>Wilson, Justin</t>
  </si>
  <si>
    <t>Mercer, Jordy</t>
  </si>
  <si>
    <t>Thornburg, Tyler</t>
  </si>
  <si>
    <t>Ramos, AJ</t>
  </si>
  <si>
    <t>Calhoun, Kole</t>
  </si>
  <si>
    <t>Garcia, Avisail</t>
  </si>
  <si>
    <t>Kluber, Corey</t>
  </si>
  <si>
    <t>Straily, Dan</t>
  </si>
  <si>
    <t>Brach, Brad</t>
  </si>
  <si>
    <t>Dyson, Jarrod</t>
  </si>
  <si>
    <t>Corbin, Patrick</t>
  </si>
  <si>
    <t>Allen, Cody</t>
  </si>
  <si>
    <t>Fiers, Mike</t>
  </si>
  <si>
    <t>Quintana, Jose</t>
  </si>
  <si>
    <t>Rosenthal, Trevor</t>
  </si>
  <si>
    <t>Hughes, Jared</t>
  </si>
  <si>
    <t>Keuchel, Dallas</t>
  </si>
  <si>
    <t>LeMahieu, DJ</t>
  </si>
  <si>
    <t>Galvis, Freddy</t>
  </si>
  <si>
    <t>Hechavarria, Adeiny</t>
  </si>
  <si>
    <t>Kelly, Joe</t>
  </si>
  <si>
    <t>Almora, Albert</t>
  </si>
  <si>
    <t>Sanchez, Aaron</t>
  </si>
  <si>
    <t>Gibson, Kyle</t>
  </si>
  <si>
    <t>Cron, CJ</t>
  </si>
  <si>
    <t>Correa, Carlos</t>
  </si>
  <si>
    <t>Fried, Max</t>
  </si>
  <si>
    <t>Quinn, Roman</t>
  </si>
  <si>
    <t>Manaea, Sean</t>
  </si>
  <si>
    <t>McGuire, Reese</t>
  </si>
  <si>
    <t>Stanek, Ryne</t>
  </si>
  <si>
    <t>Karns, Nate</t>
  </si>
  <si>
    <t>Russell, Addison</t>
  </si>
  <si>
    <t>Hedges, Austin</t>
  </si>
  <si>
    <t>Giolito, Lucas</t>
  </si>
  <si>
    <t>Rondon, Bruce</t>
  </si>
  <si>
    <t>Ryu, Hyun-Jin</t>
  </si>
  <si>
    <t>McCullers, Lance</t>
  </si>
  <si>
    <t>Moran, Colin</t>
  </si>
  <si>
    <t>Puig, Yasiel</t>
  </si>
  <si>
    <t>Heaney, Andrew</t>
  </si>
  <si>
    <t>Polanco, Gregory</t>
  </si>
  <si>
    <t>Stephenson, Robert</t>
  </si>
  <si>
    <t>Gallo, Joey</t>
  </si>
  <si>
    <t>Pederson, Joc</t>
  </si>
  <si>
    <t>Seager, Corey</t>
  </si>
  <si>
    <t xml:space="preserve">SALARY </t>
  </si>
  <si>
    <t xml:space="preserve">LEAGUE DIRECTOR </t>
  </si>
  <si>
    <t>Henry Vance </t>
  </si>
  <si>
    <t>Last Name</t>
  </si>
  <si>
    <t>Abbrev Name</t>
  </si>
  <si>
    <t>Hembree, Heath</t>
  </si>
  <si>
    <t>Rodon, Carlos</t>
  </si>
  <si>
    <t>FUTURE BANK BALANCE</t>
  </si>
  <si>
    <t>BRASSWORLD FUTURE OBLIGATIONS</t>
  </si>
  <si>
    <t>Thunder Bay</t>
  </si>
  <si>
    <t>Roughnecks</t>
  </si>
  <si>
    <t>Contract Responsibility</t>
  </si>
  <si>
    <t>Off-Season</t>
  </si>
  <si>
    <t>By April 30th</t>
  </si>
  <si>
    <t>By May 31st</t>
  </si>
  <si>
    <t>By June 30th</t>
  </si>
  <si>
    <t>By July 31st</t>
  </si>
  <si>
    <t>By Aug 31st</t>
  </si>
  <si>
    <t>TB</t>
  </si>
  <si>
    <t>Thunder Bay Roughnecks</t>
  </si>
  <si>
    <t>ARB-Y5</t>
  </si>
  <si>
    <t>ARB-Y6</t>
  </si>
  <si>
    <t>ARB-Y7</t>
  </si>
  <si>
    <t>Kevin Cenna</t>
  </si>
  <si>
    <t>Salaries</t>
  </si>
  <si>
    <t>W/M$</t>
  </si>
  <si>
    <t>Group1</t>
  </si>
  <si>
    <t>Group2</t>
  </si>
  <si>
    <t>Group3</t>
  </si>
  <si>
    <t>Cole Thornburg</t>
  </si>
  <si>
    <t>Matt Foster</t>
  </si>
  <si>
    <t>Kyle Kraft</t>
  </si>
  <si>
    <t>Consult Strat's ballpark listings for Boston's ballpark dimensions.</t>
  </si>
  <si>
    <t>Fenway Park</t>
  </si>
  <si>
    <t>Current</t>
  </si>
  <si>
    <t>Plus 5%</t>
  </si>
  <si>
    <t>1 year (1.000)</t>
  </si>
  <si>
    <t>2 years (1.33)</t>
  </si>
  <si>
    <t>3 years (1.66)</t>
  </si>
  <si>
    <t>4 years (2.000)</t>
  </si>
  <si>
    <t>5 years (2.25)</t>
  </si>
  <si>
    <t>Birthdate</t>
  </si>
  <si>
    <t>Handed</t>
  </si>
  <si>
    <t>Primary Position</t>
  </si>
  <si>
    <t>RP</t>
  </si>
  <si>
    <t>2B</t>
  </si>
  <si>
    <t>1B</t>
  </si>
  <si>
    <t>R</t>
  </si>
  <si>
    <t>C</t>
  </si>
  <si>
    <t>CF</t>
  </si>
  <si>
    <t>3B</t>
  </si>
  <si>
    <t>SS</t>
  </si>
  <si>
    <t>RF</t>
  </si>
  <si>
    <t>LF</t>
  </si>
  <si>
    <t>S</t>
  </si>
  <si>
    <t>Escobar, Eduardo</t>
  </si>
  <si>
    <t>DH</t>
  </si>
  <si>
    <t>Chavez, Jesse</t>
  </si>
  <si>
    <t>Rodney, Fernando</t>
  </si>
  <si>
    <t>Cervelli, Francisco</t>
  </si>
  <si>
    <t>Liriano, Francisco</t>
  </si>
  <si>
    <t>Petit, Yusmeiro</t>
  </si>
  <si>
    <t>Storen, Drew</t>
  </si>
  <si>
    <t>Forsythe, Logan</t>
  </si>
  <si>
    <t>Cecil, Brett</t>
  </si>
  <si>
    <t>Cabrera, Melky</t>
  </si>
  <si>
    <t>Suzuki, Kurt</t>
  </si>
  <si>
    <t>Hernandez, Felix</t>
  </si>
  <si>
    <t>Cano, Robinson</t>
  </si>
  <si>
    <t>Zobrist, Ben</t>
  </si>
  <si>
    <t>Encarnacion, Edwin</t>
  </si>
  <si>
    <t>McCann, Brian</t>
  </si>
  <si>
    <t>Santana, Ervin</t>
  </si>
  <si>
    <t>Kendrick, Howie</t>
  </si>
  <si>
    <t>Gomes, Yan</t>
  </si>
  <si>
    <t>Morton, Charlie</t>
  </si>
  <si>
    <t>Colesburg Blazing Aces</t>
  </si>
  <si>
    <t>Boston Brewers</t>
  </si>
  <si>
    <t>2014 Trx #9</t>
  </si>
  <si>
    <t>Columbus</t>
  </si>
  <si>
    <t>Bobcats</t>
  </si>
  <si>
    <t>Minute Maid Park</t>
  </si>
  <si>
    <t>Consult Strat's ballpark listings for Houston's ballpark dimensions.</t>
  </si>
  <si>
    <t>OF</t>
  </si>
  <si>
    <t>2014 Draft</t>
  </si>
  <si>
    <t>SS/2B</t>
  </si>
  <si>
    <t>3B/OF</t>
  </si>
  <si>
    <t>SP/RP</t>
  </si>
  <si>
    <t xml:space="preserve">LF </t>
  </si>
  <si>
    <t>LF/CF/RF-</t>
  </si>
  <si>
    <t>2B/OF</t>
  </si>
  <si>
    <t>Winker, Jesse</t>
  </si>
  <si>
    <t>Betts, Mookie</t>
  </si>
  <si>
    <t>Glasnow, Tyler</t>
  </si>
  <si>
    <t>Smith, Dominic</t>
  </si>
  <si>
    <t>McKinney, Billy</t>
  </si>
  <si>
    <t>Tanaka, Masahiro</t>
  </si>
  <si>
    <t>Meadows, Austin</t>
  </si>
  <si>
    <t>Foltynewicz, Mike</t>
  </si>
  <si>
    <t>Vazquez, Christian Rafael</t>
  </si>
  <si>
    <t>Peraza, Jose</t>
  </si>
  <si>
    <t>Sims, Lucas</t>
  </si>
  <si>
    <t>Franco, Maikel</t>
  </si>
  <si>
    <t>Gonzales, Marco</t>
  </si>
  <si>
    <t>Odor, Rougned</t>
  </si>
  <si>
    <t>Bryant, Kris</t>
  </si>
  <si>
    <t>Diaz, Edwin</t>
  </si>
  <si>
    <t>Barreto, Franklin</t>
  </si>
  <si>
    <t>Abreu, Jose Dariel</t>
  </si>
  <si>
    <t>Frazier, Clint</t>
  </si>
  <si>
    <t>Piscotty, Stephen</t>
  </si>
  <si>
    <t>Dahl, David</t>
  </si>
  <si>
    <t>Santana, Domingo</t>
  </si>
  <si>
    <t>Renfroe, Hunter</t>
  </si>
  <si>
    <t>Anderson, Tim</t>
  </si>
  <si>
    <t>Panik, Joe</t>
  </si>
  <si>
    <t>Plawecki, Kevin</t>
  </si>
  <si>
    <t>Haniger, Mitch</t>
  </si>
  <si>
    <t>Taylor, Chris</t>
  </si>
  <si>
    <t>Rodriguez, Eduardo</t>
  </si>
  <si>
    <t>Crawford, JP</t>
  </si>
  <si>
    <t>Tapia, Raimel</t>
  </si>
  <si>
    <t>Murphy, Tom</t>
  </si>
  <si>
    <t>Urias, Julio</t>
  </si>
  <si>
    <t>La Stella, Tommy</t>
  </si>
  <si>
    <t>Semien, Marcus</t>
  </si>
  <si>
    <t>Beckham, Tim</t>
  </si>
  <si>
    <t>Perez, Hernan</t>
  </si>
  <si>
    <t>Betances, Dellin</t>
  </si>
  <si>
    <t>Pillar, Kevin</t>
  </si>
  <si>
    <t>Roark, Tanner</t>
  </si>
  <si>
    <t>Dietrich, Derek</t>
  </si>
  <si>
    <t>Rondon, Hector</t>
  </si>
  <si>
    <t>Wood, Alex</t>
  </si>
  <si>
    <t>Harris, Will</t>
  </si>
  <si>
    <t>Kintzler, Brandon</t>
  </si>
  <si>
    <t>Davis, Khris</t>
  </si>
  <si>
    <t>Gennett, Scooter</t>
  </si>
  <si>
    <t>Pressly, Ryan</t>
  </si>
  <si>
    <t>Siegrist, Kevin</t>
  </si>
  <si>
    <t>Dickerson, Corey</t>
  </si>
  <si>
    <t>Otero, Dan</t>
  </si>
  <si>
    <t>Hernandez, Cesar</t>
  </si>
  <si>
    <t>Dan Reed</t>
  </si>
  <si>
    <t>Harrison, Josh</t>
  </si>
  <si>
    <t>2014 TRX #29</t>
  </si>
  <si>
    <t>LEAGUE HISTORIAN</t>
  </si>
  <si>
    <t>(Extra min slot)</t>
  </si>
  <si>
    <t>2014 TRX #78</t>
  </si>
  <si>
    <t>CBS</t>
  </si>
  <si>
    <t>Gonzalez, Marwin</t>
  </si>
  <si>
    <t>Maldonado, Martin</t>
  </si>
  <si>
    <t>LD</t>
  </si>
  <si>
    <t>Draft Coordinator</t>
  </si>
  <si>
    <t>League Historian</t>
  </si>
  <si>
    <t>Ervin, Phil</t>
  </si>
  <si>
    <t>Gray, Jon</t>
  </si>
  <si>
    <t>Martinez, Carlos Ernesto</t>
  </si>
  <si>
    <t>Cole, Gerrit</t>
  </si>
  <si>
    <t>Gonzalez, Miguel Angel</t>
  </si>
  <si>
    <t>Robertson, Daniel Ray</t>
  </si>
  <si>
    <t>Tristan Traviolia</t>
  </si>
  <si>
    <t>Frank Berta</t>
  </si>
  <si>
    <t>Pismo Beach</t>
  </si>
  <si>
    <t>Diamond Dogs</t>
  </si>
  <si>
    <t>PB</t>
  </si>
  <si>
    <t>LEAGUE REPORTER</t>
  </si>
  <si>
    <t>Middlesex</t>
  </si>
  <si>
    <t>2015 TRX #11</t>
  </si>
  <si>
    <t>Mid</t>
  </si>
  <si>
    <t>2015 Free Agency</t>
  </si>
  <si>
    <t>5,F5-29.4M</t>
  </si>
  <si>
    <t>5,F5-28.875M</t>
  </si>
  <si>
    <t>5,F5-24.225M</t>
  </si>
  <si>
    <t>5,F5-22.45M</t>
  </si>
  <si>
    <t>5,F5-18.112M</t>
  </si>
  <si>
    <t>5,F5-15.75M</t>
  </si>
  <si>
    <t>5,F5-14.35M</t>
  </si>
  <si>
    <t>5,F5-13.535M</t>
  </si>
  <si>
    <t>Neris, Hector</t>
  </si>
  <si>
    <t>Bedrosian, Cam</t>
  </si>
  <si>
    <t>Dyson, Sam</t>
  </si>
  <si>
    <t>Greene, Shane</t>
  </si>
  <si>
    <t>Perez, Roberto</t>
  </si>
  <si>
    <t>Treinen, Blake</t>
  </si>
  <si>
    <t>Ahmed, Nick</t>
  </si>
  <si>
    <t>Chirinos, Robinson</t>
  </si>
  <si>
    <t>Inciarte, Ender*</t>
  </si>
  <si>
    <t>Barnhart, Tucker+</t>
  </si>
  <si>
    <t>McHugh, Collin</t>
  </si>
  <si>
    <t>Yates, Kirby</t>
  </si>
  <si>
    <t>Baez, Pedro</t>
  </si>
  <si>
    <t>Grichuk, Randal</t>
  </si>
  <si>
    <t>Degrom, Jacob</t>
  </si>
  <si>
    <t>Suarez, Eugenio</t>
  </si>
  <si>
    <t>Giles, Ken</t>
  </si>
  <si>
    <t>Peralta, David*</t>
  </si>
  <si>
    <t>Shoemaker, Matt</t>
  </si>
  <si>
    <t>Pompey, Dalton+</t>
  </si>
  <si>
    <t>Lamb, Jake*</t>
  </si>
  <si>
    <t>Souza, Steven</t>
  </si>
  <si>
    <t>Chafin, Andrew*</t>
  </si>
  <si>
    <t>Kiermaier, Kevin*</t>
  </si>
  <si>
    <t>Duvall, Adam</t>
  </si>
  <si>
    <t>Leon, Sandy+</t>
  </si>
  <si>
    <t>Rojas, Miguel</t>
  </si>
  <si>
    <t>Solarte, Yangervis+</t>
  </si>
  <si>
    <t>Realmuto, J.T.</t>
  </si>
  <si>
    <t>Hardy, Blaine*</t>
  </si>
  <si>
    <t>Hendricks, Kyle</t>
  </si>
  <si>
    <t>Anderson, Chase</t>
  </si>
  <si>
    <t>Claudio, Alex*</t>
  </si>
  <si>
    <t>McCann, James</t>
  </si>
  <si>
    <t>Polanco, Jorge+</t>
  </si>
  <si>
    <t>Hernandez, Enrique</t>
  </si>
  <si>
    <t>2015 Draft</t>
  </si>
  <si>
    <t xml:space="preserve">C </t>
  </si>
  <si>
    <t>Taylor, Michael Anthony</t>
  </si>
  <si>
    <t>Ramirez, Jose Altagracia</t>
  </si>
  <si>
    <t>2015 TRX #32</t>
  </si>
  <si>
    <t>2015 TRX #35</t>
  </si>
  <si>
    <t>2015 TRX #62</t>
  </si>
  <si>
    <t>2015 TRX #86</t>
  </si>
  <si>
    <t>Mud</t>
  </si>
  <si>
    <t>2020 Contract</t>
  </si>
  <si>
    <t>2020</t>
  </si>
  <si>
    <t>Berrios, Jose</t>
  </si>
  <si>
    <t>Roster Wrangler</t>
  </si>
  <si>
    <t>Arbitration Judge</t>
  </si>
  <si>
    <t>as of Oct 1, 2015</t>
  </si>
  <si>
    <t>Eflin, Zach</t>
  </si>
  <si>
    <t>Davies, Zach</t>
  </si>
  <si>
    <t>Difo, Wilmer</t>
  </si>
  <si>
    <t>Adames, Willy</t>
  </si>
  <si>
    <t>Turner, Trea</t>
  </si>
  <si>
    <t>Toussaint, Touki</t>
  </si>
  <si>
    <t>Newcomb, Sean</t>
  </si>
  <si>
    <t>Travis, Sam</t>
  </si>
  <si>
    <t>McMahon, Ryan</t>
  </si>
  <si>
    <t>Martinez, JD</t>
  </si>
  <si>
    <t>Hendriks, Liam</t>
  </si>
  <si>
    <t>Rivera, Rene</t>
  </si>
  <si>
    <t>Nola, Aaron</t>
  </si>
  <si>
    <t>Judge, Aaron</t>
  </si>
  <si>
    <t>Jackson, Alex</t>
  </si>
  <si>
    <t>Verdugo, Alex</t>
  </si>
  <si>
    <t>Rosario, Amed</t>
  </si>
  <si>
    <t>Espinoza, Anderson</t>
  </si>
  <si>
    <t>Snell, Blake</t>
  </si>
  <si>
    <t>Zimmer, Bradley</t>
  </si>
  <si>
    <t>Drury, Brandon</t>
  </si>
  <si>
    <t>Phillips, Brett</t>
  </si>
  <si>
    <t>Pinder, Chad</t>
  </si>
  <si>
    <t>Sisco, Chance</t>
  </si>
  <si>
    <t>Arroyo, Christian</t>
  </si>
  <si>
    <t>Fedde, Erick</t>
  </si>
  <si>
    <t>Mejia, Francisco</t>
  </si>
  <si>
    <t>Torres, Gleyber</t>
  </si>
  <si>
    <t>Bird, Greg</t>
  </si>
  <si>
    <t>Flaherty, Jack</t>
  </si>
  <si>
    <t>Mateo, Jorge</t>
  </si>
  <si>
    <t>Urena, Jose</t>
  </si>
  <si>
    <t>Alvarez, Jose Ricardo</t>
  </si>
  <si>
    <t>Hader, Josh</t>
  </si>
  <si>
    <t>De Leon, Juan</t>
  </si>
  <si>
    <t>Marte, Ketel</t>
  </si>
  <si>
    <t>Schwarber, Kyle</t>
  </si>
  <si>
    <t>Freeland, Kyle</t>
  </si>
  <si>
    <t>Severino, Luis</t>
  </si>
  <si>
    <t>Ortiz, Luis</t>
  </si>
  <si>
    <t>Sierra, Magneuris</t>
  </si>
  <si>
    <t>Margot, Manuel</t>
  </si>
  <si>
    <t>Chapman, Matt</t>
  </si>
  <si>
    <t>Olson, Matt</t>
  </si>
  <si>
    <t>Feliz, Michael</t>
  </si>
  <si>
    <t>Lorenzen, Michael</t>
  </si>
  <si>
    <t>Conforto, Michael</t>
  </si>
  <si>
    <t>Mazara, Nomar</t>
  </si>
  <si>
    <t>Arcia, Orlando</t>
  </si>
  <si>
    <t>Devers, Rafael</t>
  </si>
  <si>
    <t>Iglesias, Raisel</t>
  </si>
  <si>
    <t>Nunez, Renato</t>
  </si>
  <si>
    <t>Lopez, Reynaldo</t>
  </si>
  <si>
    <t>Osuna, Roberto</t>
  </si>
  <si>
    <t>Montas, Frankie</t>
  </si>
  <si>
    <t>Ramirez, Jose Enrique</t>
  </si>
  <si>
    <t>2016 TRX #11</t>
  </si>
  <si>
    <t>1,F1-$200k</t>
  </si>
  <si>
    <t>1,F3-$1M</t>
  </si>
  <si>
    <t>1,F1-$250k</t>
  </si>
  <si>
    <t>2016 Free Agency</t>
  </si>
  <si>
    <t>5,F5-$12.350M</t>
  </si>
  <si>
    <t>5,F5-$15.9M</t>
  </si>
  <si>
    <t>5,F5-$16.68M</t>
  </si>
  <si>
    <t>5,F5-$17M</t>
  </si>
  <si>
    <t xml:space="preserve">5,F5-$27.5M </t>
  </si>
  <si>
    <t>5,F5-$8M</t>
  </si>
  <si>
    <t>4,F4-$10M</t>
  </si>
  <si>
    <t>4,F4-$12.4M</t>
  </si>
  <si>
    <t>4,F4-$14.8M</t>
  </si>
  <si>
    <t>4,F4-$17.64M</t>
  </si>
  <si>
    <t>4,F4-$7.2M</t>
  </si>
  <si>
    <t>4,F5-$12.350M</t>
  </si>
  <si>
    <t>4,F5-$8M</t>
  </si>
  <si>
    <t>3,F3-$1.05M</t>
  </si>
  <si>
    <t>3,F3-$1.26M</t>
  </si>
  <si>
    <t>3,F4-$10M</t>
  </si>
  <si>
    <t>3,F3-$10.5M</t>
  </si>
  <si>
    <t>3,F3-$11.4M</t>
  </si>
  <si>
    <t>3,F3-$1M</t>
  </si>
  <si>
    <t>3,F3-$2.25M</t>
  </si>
  <si>
    <t>3,F3-$2.55M</t>
  </si>
  <si>
    <t>2,F2-$500k</t>
  </si>
  <si>
    <t>2,F2-$5M</t>
  </si>
  <si>
    <t>2,F2-$600k</t>
  </si>
  <si>
    <t>2,F3-$1.05M</t>
  </si>
  <si>
    <t>2,F3-$1M</t>
  </si>
  <si>
    <t>Happ, JA</t>
  </si>
  <si>
    <t>Garcia, Luis</t>
  </si>
  <si>
    <t>Hudson, Daniel</t>
  </si>
  <si>
    <t>Soria, Joakim</t>
  </si>
  <si>
    <t>Braun, Ryan</t>
  </si>
  <si>
    <t>2016 TRX #19</t>
  </si>
  <si>
    <t>2016 TRX #22</t>
  </si>
  <si>
    <t>2016 TRX #26</t>
  </si>
  <si>
    <t>2016 TRX #27</t>
  </si>
  <si>
    <t>Target Field</t>
  </si>
  <si>
    <t>Consult Strat's ballpark listings for Minnesota's ballpark dimensions.</t>
  </si>
  <si>
    <t>Chicago</t>
  </si>
  <si>
    <t>PNC Park</t>
  </si>
  <si>
    <t>Consult Strat's ballpark listings for Pittsburg's ballpark dimensions.</t>
  </si>
  <si>
    <t>2016 TRX #34</t>
  </si>
  <si>
    <t>2016 TRX #37</t>
  </si>
  <si>
    <t>2016 TRX #38</t>
  </si>
  <si>
    <t>C2</t>
  </si>
  <si>
    <t>Armstrong, Shawn</t>
  </si>
  <si>
    <t>Barnes, Austin</t>
  </si>
  <si>
    <t>Diaz, Elias</t>
  </si>
  <si>
    <t>Dull, Ryan</t>
  </si>
  <si>
    <t>Kepler, Max*</t>
  </si>
  <si>
    <t>Lopez, Jorge</t>
  </si>
  <si>
    <t>Severino, Pedro</t>
  </si>
  <si>
    <t>Altherr, Aaron</t>
  </si>
  <si>
    <t>Andriese, Matt</t>
  </si>
  <si>
    <t>Bour, Justin*</t>
  </si>
  <si>
    <t>Boyd, Matt*</t>
  </si>
  <si>
    <t>Conley, Adam*</t>
  </si>
  <si>
    <t>Deshields, Delino</t>
  </si>
  <si>
    <t>Eickhoff, Jerad</t>
  </si>
  <si>
    <t>Givens, Mychal</t>
  </si>
  <si>
    <t>Godley, Zack</t>
  </si>
  <si>
    <t>Herrera, Odubel*</t>
  </si>
  <si>
    <t>Kela, Keone</t>
  </si>
  <si>
    <t>Oberg, Scott</t>
  </si>
  <si>
    <t>Pham, Tommy</t>
  </si>
  <si>
    <t>Ray, Robbie*</t>
  </si>
  <si>
    <t>Shaw, Travis*</t>
  </si>
  <si>
    <t>2016 Draft</t>
  </si>
  <si>
    <t>Acevedo, Domingo</t>
  </si>
  <si>
    <t>Alford, Anthony</t>
  </si>
  <si>
    <t>Allard, Kolby</t>
  </si>
  <si>
    <t>Alvarez, Yadier</t>
  </si>
  <si>
    <t>Bauers, Jake</t>
  </si>
  <si>
    <t>Bellinger, Cody</t>
  </si>
  <si>
    <t>Benintendi, Andrew</t>
  </si>
  <si>
    <t>Bradley, Bobby</t>
  </si>
  <si>
    <t>Bregman, Alex</t>
  </si>
  <si>
    <t>Brinson, Lewis</t>
  </si>
  <si>
    <t>Burrows, Beau</t>
  </si>
  <si>
    <t>Cameron, Daz</t>
  </si>
  <si>
    <t>Candelario, Jeimer</t>
  </si>
  <si>
    <t>Cease, Dylan</t>
  </si>
  <si>
    <t>Clevinger, Mike</t>
  </si>
  <si>
    <t>Contreras, Willson</t>
  </si>
  <si>
    <t>Fulmer, Michael</t>
  </si>
  <si>
    <t>Garcia, Jarlin</t>
  </si>
  <si>
    <t>Garrett, Amir</t>
  </si>
  <si>
    <t>Guerra, Javier Alexis</t>
  </si>
  <si>
    <t>Guerrero Jr., Vladimir</t>
  </si>
  <si>
    <t>Happ, Ian</t>
  </si>
  <si>
    <t>Hayes, Ke'Bryan</t>
  </si>
  <si>
    <t>Honeywell, Brent</t>
  </si>
  <si>
    <t>Jackson, Drew</t>
  </si>
  <si>
    <t>Jimenez, Eloy</t>
  </si>
  <si>
    <t>Jimenez, Joe</t>
  </si>
  <si>
    <t>Jones, JaCoby</t>
  </si>
  <si>
    <t>Jones, Jahmai</t>
  </si>
  <si>
    <t>Kaprielian, James</t>
  </si>
  <si>
    <t>Kelly, Carson</t>
  </si>
  <si>
    <t>Kilome, Franklyn</t>
  </si>
  <si>
    <t>Kingery, Scott</t>
  </si>
  <si>
    <t>Knapp, Andrew</t>
  </si>
  <si>
    <t>Kopech, Michael</t>
  </si>
  <si>
    <t>Maeda, Kenta</t>
  </si>
  <si>
    <t>Mancini, Trey</t>
  </si>
  <si>
    <t>Martin, Richie</t>
  </si>
  <si>
    <t>Meisner, Casey</t>
  </si>
  <si>
    <t>Moncada, Yoan</t>
  </si>
  <si>
    <t>Musgrove, Joe</t>
  </si>
  <si>
    <t>Naylor, Josh</t>
  </si>
  <si>
    <t>Newman, Kevin</t>
  </si>
  <si>
    <t>O'Neill, Tyler</t>
  </si>
  <si>
    <t>Ramirez, Harold</t>
  </si>
  <si>
    <t>Riley, Austin</t>
  </si>
  <si>
    <t>Robles, Victor</t>
  </si>
  <si>
    <t>Rodgers, Brendan</t>
  </si>
  <si>
    <t>Shaw, Chris James</t>
  </si>
  <si>
    <t>Sheffield, Justus</t>
  </si>
  <si>
    <t>Smith, Mallex</t>
  </si>
  <si>
    <t>Stewart, Christin</t>
  </si>
  <si>
    <t>Swanson, Dansby</t>
  </si>
  <si>
    <t>Tucker, Kyle</t>
  </si>
  <si>
    <t>Ward, Taylor</t>
  </si>
  <si>
    <t>Weaver, Luke</t>
  </si>
  <si>
    <t>tbd</t>
  </si>
  <si>
    <t>2016 TRX #44</t>
  </si>
  <si>
    <t>2016 TRX #46</t>
  </si>
  <si>
    <t>2016 TRX #48</t>
  </si>
  <si>
    <t>illegally drafted</t>
  </si>
  <si>
    <t>Madson, Ryan</t>
  </si>
  <si>
    <t>x</t>
  </si>
  <si>
    <t>2016 TRX #53</t>
  </si>
  <si>
    <t>2016 TRX #54</t>
  </si>
  <si>
    <t>Columbus Bobcats</t>
  </si>
  <si>
    <t>2016 TRX #62</t>
  </si>
  <si>
    <t>200k</t>
  </si>
  <si>
    <t>100k</t>
  </si>
  <si>
    <t>Richard, Clayton</t>
  </si>
  <si>
    <t>2021 Contract</t>
  </si>
  <si>
    <t>2021</t>
  </si>
  <si>
    <t>2017 TRX #4</t>
  </si>
  <si>
    <t>2017 TRX #6</t>
  </si>
  <si>
    <t>2017 TRX #8</t>
  </si>
  <si>
    <t>2017 TRX #11</t>
  </si>
  <si>
    <t>2017 TRX #12</t>
  </si>
  <si>
    <t>Jon Gordon</t>
  </si>
  <si>
    <t xml:space="preserve">Simmons, Shae </t>
  </si>
  <si>
    <t>Gearrin, Cory</t>
  </si>
  <si>
    <t>Vincent, Nick</t>
  </si>
  <si>
    <t xml:space="preserve">Chatwood, Tyler </t>
  </si>
  <si>
    <t>2017 Free Agency</t>
  </si>
  <si>
    <t>1,F3-$1.2M</t>
  </si>
  <si>
    <t>1,F1-$5M</t>
  </si>
  <si>
    <t>2,F3-$1.2M</t>
  </si>
  <si>
    <t>3,F3-$1.2M</t>
  </si>
  <si>
    <t>3,F3-$1.575M</t>
  </si>
  <si>
    <t>3,F3-$1.86M</t>
  </si>
  <si>
    <t>3,F3-$1.981M</t>
  </si>
  <si>
    <t>3,F3-$1.988M</t>
  </si>
  <si>
    <t>3,F3-$2.025M</t>
  </si>
  <si>
    <t>3,F3-$2.284M</t>
  </si>
  <si>
    <t>3,F3-$2.331M</t>
  </si>
  <si>
    <t>3,F3-$2.363M</t>
  </si>
  <si>
    <t>3,F3-$2.524M</t>
  </si>
  <si>
    <t>3,F3-$2.618M</t>
  </si>
  <si>
    <t>3,F3-$2.835M</t>
  </si>
  <si>
    <t>3,F4-$4M</t>
  </si>
  <si>
    <t>3,F3-$3.150M</t>
  </si>
  <si>
    <t>4,F4-$4M</t>
  </si>
  <si>
    <t>4,F4-$4.2M</t>
  </si>
  <si>
    <t>3,F3-$3.3M</t>
  </si>
  <si>
    <t>3,F4-$4.41M</t>
  </si>
  <si>
    <t>4,F4-$4.41M</t>
  </si>
  <si>
    <t>4,F4-$5.166M</t>
  </si>
  <si>
    <t>2,F2-$3.35M</t>
  </si>
  <si>
    <t>2,F2-$3.6M</t>
  </si>
  <si>
    <t>2,F5-$12.5M</t>
  </si>
  <si>
    <t>2,F4-$10.5M</t>
  </si>
  <si>
    <t>3,F3-$4.417M</t>
  </si>
  <si>
    <t>3,F5-$8.75M</t>
  </si>
  <si>
    <t>4,F5-$8.75M</t>
  </si>
  <si>
    <t>4,F5-$8.55M</t>
  </si>
  <si>
    <t>5,F5-$8.75M</t>
  </si>
  <si>
    <t>5,F5-$8.55M</t>
  </si>
  <si>
    <t>4,F5-$9.375M</t>
  </si>
  <si>
    <t>5,F5-$9.375M</t>
  </si>
  <si>
    <t>4,F4-$8.45M</t>
  </si>
  <si>
    <t>4,F4-$8.715M</t>
  </si>
  <si>
    <t>4,F5-$10.474M</t>
  </si>
  <si>
    <t>5,F5-$10.474M</t>
  </si>
  <si>
    <t>3,F5-$12.5M</t>
  </si>
  <si>
    <t>4,F5-$12.5M</t>
  </si>
  <si>
    <t>5,F5-$12.5M</t>
  </si>
  <si>
    <t>3,F4-$10.5M</t>
  </si>
  <si>
    <t>4,F4-$10.5M</t>
  </si>
  <si>
    <t>2,F2-$8M</t>
  </si>
  <si>
    <t>4,F5-$14.438M</t>
  </si>
  <si>
    <t>5,F5-$14.438M</t>
  </si>
  <si>
    <t>3,F3-$10.125M</t>
  </si>
  <si>
    <t>3,F3-$11.13M</t>
  </si>
  <si>
    <t>4,F4-$14.175M</t>
  </si>
  <si>
    <t>4,F4-$14.7M</t>
  </si>
  <si>
    <t>4,F5-$18.597M</t>
  </si>
  <si>
    <t>4,F5-$19.076M</t>
  </si>
  <si>
    <t>4,F4-$15.8M</t>
  </si>
  <si>
    <t>5,F5-$18.597M</t>
  </si>
  <si>
    <t>5,F5-$19.076M</t>
  </si>
  <si>
    <t xml:space="preserve">4,F5-$37,333M </t>
  </si>
  <si>
    <t>4,F5-$37.485M</t>
  </si>
  <si>
    <t xml:space="preserve">5,F5-$37,333M </t>
  </si>
  <si>
    <t>5,F5-$37.485M</t>
  </si>
  <si>
    <t>4,F5-$42.5M</t>
  </si>
  <si>
    <t>5,F5-$42.5M</t>
  </si>
  <si>
    <t>2017 TRX #16</t>
  </si>
  <si>
    <t>2017 TRX #22</t>
  </si>
  <si>
    <t>2017 TRX #26</t>
  </si>
  <si>
    <t>Romine, Austin</t>
  </si>
  <si>
    <t>2017 TRX #30</t>
  </si>
  <si>
    <t>2017 TRX #31</t>
  </si>
  <si>
    <t>pick#</t>
  </si>
  <si>
    <t>round</t>
  </si>
  <si>
    <t>rndpick</t>
  </si>
  <si>
    <t>Moniak, Mickey</t>
  </si>
  <si>
    <t>2017 Draft</t>
  </si>
  <si>
    <t>Maitan, Kevin</t>
  </si>
  <si>
    <t>Senzel, Nick</t>
  </si>
  <si>
    <t>Lewis, Kyle</t>
  </si>
  <si>
    <t>Keller, Mitch</t>
  </si>
  <si>
    <t>Reid-Foley, Sean</t>
  </si>
  <si>
    <t>Collins, Zack</t>
  </si>
  <si>
    <t>McKenzie, Triston</t>
  </si>
  <si>
    <t>Manning, Matt</t>
  </si>
  <si>
    <t>Taveras, Leody</t>
  </si>
  <si>
    <t>1A</t>
  </si>
  <si>
    <t>Rutherford, Blake</t>
  </si>
  <si>
    <t>Puk, A.J.</t>
  </si>
  <si>
    <t>Garrett, Braxton</t>
  </si>
  <si>
    <t>Thaiss, Matt</t>
  </si>
  <si>
    <t>Quantrill, Cal</t>
  </si>
  <si>
    <t>Pint, Riley</t>
  </si>
  <si>
    <t>Alcantara, Sandy</t>
  </si>
  <si>
    <t>Acuna, Ronald</t>
  </si>
  <si>
    <t>Soroka, Mike</t>
  </si>
  <si>
    <t>Anderson, Ian</t>
  </si>
  <si>
    <t>Buehler, Walker</t>
  </si>
  <si>
    <t>Calhoun, Willie</t>
  </si>
  <si>
    <t>Morejon, Adrian</t>
  </si>
  <si>
    <t>Urena, Richard</t>
  </si>
  <si>
    <t>Dunn, Justin</t>
  </si>
  <si>
    <t>Andujar, Miguel</t>
  </si>
  <si>
    <t>Gurriel, Lourdes</t>
  </si>
  <si>
    <t>Perez, Franklin</t>
  </si>
  <si>
    <t>Beede, Tyler</t>
  </si>
  <si>
    <t>3A</t>
  </si>
  <si>
    <t>Jurado, Ariel</t>
  </si>
  <si>
    <t>Clifton, Trevor</t>
  </si>
  <si>
    <t>Whitley, Forrest</t>
  </si>
  <si>
    <t>Sanchez, Sixto</t>
  </si>
  <si>
    <t>Gohara, Luiz</t>
  </si>
  <si>
    <t>Banda, Anthony</t>
  </si>
  <si>
    <t>Urias, Luis</t>
  </si>
  <si>
    <t>Erceg, Lucas</t>
  </si>
  <si>
    <t>Zeuch, T.J.</t>
  </si>
  <si>
    <t>Adams, Chance</t>
  </si>
  <si>
    <t>Gonsalves, Stephen</t>
  </si>
  <si>
    <t>Diaz, Yandy</t>
  </si>
  <si>
    <t>Kirilloff, Alex</t>
  </si>
  <si>
    <t>Hoskins, Rhys</t>
  </si>
  <si>
    <t>Bader, Harrison</t>
  </si>
  <si>
    <t>Woodruff, Brandon</t>
  </si>
  <si>
    <t>Hudson, Dakota</t>
  </si>
  <si>
    <t>Kieboom, Carter</t>
  </si>
  <si>
    <t>Dubon, Mauricio</t>
  </si>
  <si>
    <t>Basabe, Luis Alexander</t>
  </si>
  <si>
    <t>Soto, Juan</t>
  </si>
  <si>
    <t>Lugo, Dawel</t>
  </si>
  <si>
    <t>Allen, Greg</t>
  </si>
  <si>
    <t>Leyba, Domingo</t>
  </si>
  <si>
    <t>Castillo, Luis Miguel</t>
  </si>
  <si>
    <t>Baez, Michel</t>
  </si>
  <si>
    <t>Tatis Jr., Fernando</t>
  </si>
  <si>
    <t>Stubbs, Garrett</t>
  </si>
  <si>
    <t>Mountcastle, Ryan</t>
  </si>
  <si>
    <t>Ona, Jorge</t>
  </si>
  <si>
    <t>Gossett, Daniel</t>
  </si>
  <si>
    <t>Abreu, Albert</t>
  </si>
  <si>
    <t>Bichette, Bo</t>
  </si>
  <si>
    <t>Trammell, Taylor</t>
  </si>
  <si>
    <t>Lindsay, Desmond</t>
  </si>
  <si>
    <t>Diplan, Marco</t>
  </si>
  <si>
    <t>Machado, Jonatan</t>
  </si>
  <si>
    <t>Rosario, Jeisson</t>
  </si>
  <si>
    <t>Kingham, Nick</t>
  </si>
  <si>
    <t>Anderson, Brian</t>
  </si>
  <si>
    <t>Garcia, David</t>
  </si>
  <si>
    <t>Jones, Nolan</t>
  </si>
  <si>
    <t>Zagunis, Mark</t>
  </si>
  <si>
    <t>Dalbec, Bobby</t>
  </si>
  <si>
    <t>Capellan, Jonathan</t>
  </si>
  <si>
    <t>Marsh, Brandon</t>
  </si>
  <si>
    <t>Paulino, David</t>
  </si>
  <si>
    <t>Marquez, German</t>
  </si>
  <si>
    <t>Dozier, Hunter</t>
  </si>
  <si>
    <t>Asuaje, Carlos</t>
  </si>
  <si>
    <t>Tuivailala, Sam</t>
  </si>
  <si>
    <t>Mejia, Adalberto</t>
  </si>
  <si>
    <t>Holder, Jonathan</t>
  </si>
  <si>
    <t>Gonzalez, Erik</t>
  </si>
  <si>
    <t>Gamel, Ben</t>
  </si>
  <si>
    <t>Suter, Brent</t>
  </si>
  <si>
    <t>Austin, Tyler</t>
  </si>
  <si>
    <t>Pina, Manny</t>
  </si>
  <si>
    <t>Goodwin, Brian</t>
  </si>
  <si>
    <t>Machado, Dixon</t>
  </si>
  <si>
    <t>Diaz, Aledmys</t>
  </si>
  <si>
    <t>Gsellman, Robert</t>
  </si>
  <si>
    <t>Devenski, Chris</t>
  </si>
  <si>
    <t>Guerra, Junior</t>
  </si>
  <si>
    <t>Anderson, Tyler</t>
  </si>
  <si>
    <t>Kuhl, Chad</t>
  </si>
  <si>
    <t>Bowman, Matthew</t>
  </si>
  <si>
    <t>Lugo, Seth</t>
  </si>
  <si>
    <t>Healy, Ryon</t>
  </si>
  <si>
    <t>Law, Derek</t>
  </si>
  <si>
    <t>Strahm, Matt</t>
  </si>
  <si>
    <t>Wolters, Tony</t>
  </si>
  <si>
    <t>Merrifield, Whit</t>
  </si>
  <si>
    <t>Buchter, Ryan</t>
  </si>
  <si>
    <t>Barnette, Tony</t>
  </si>
  <si>
    <t>Garcia, Greg</t>
  </si>
  <si>
    <t>Rickard, Joey</t>
  </si>
  <si>
    <t>Stripling, Ross</t>
  </si>
  <si>
    <t>Green, Chad</t>
  </si>
  <si>
    <t>Biagini, Joe</t>
  </si>
  <si>
    <t>Rogers, Taylor</t>
  </si>
  <si>
    <t>Suarez, Albert</t>
  </si>
  <si>
    <t>Wittgren, Nick</t>
  </si>
  <si>
    <t>Ramos, Edubray</t>
  </si>
  <si>
    <t>Hernandez, Teoscar</t>
  </si>
  <si>
    <t>Brault, Steven</t>
  </si>
  <si>
    <t>Bleier, Richard</t>
  </si>
  <si>
    <t>Heredia, Guillermo</t>
  </si>
  <si>
    <t>Narvaez, Omar</t>
  </si>
  <si>
    <t>Frazier, Adam</t>
  </si>
  <si>
    <t>Wendle, Joey</t>
  </si>
  <si>
    <t>AT&amp;T Park (SF)</t>
  </si>
  <si>
    <t>Mengden, Daniel</t>
  </si>
  <si>
    <t>Gateway</t>
  </si>
  <si>
    <t>Grizzlies</t>
  </si>
  <si>
    <t>Jeff Juenger</t>
  </si>
  <si>
    <t>GGZ</t>
  </si>
  <si>
    <t>2017 TRX #68</t>
  </si>
  <si>
    <t>Peacock, Brad</t>
  </si>
  <si>
    <t>2017 TRX #71</t>
  </si>
  <si>
    <t>2017 TRX #72</t>
  </si>
  <si>
    <t>Sanchez, Yolmer</t>
  </si>
  <si>
    <t>2017 TRX #73</t>
  </si>
  <si>
    <t>Amarista, Alexi</t>
  </si>
  <si>
    <t>Joseph, Caleb</t>
  </si>
  <si>
    <t>2022 Contract</t>
  </si>
  <si>
    <t>2022</t>
  </si>
  <si>
    <t>2023 Contract</t>
  </si>
  <si>
    <t>2023</t>
  </si>
  <si>
    <t>xx</t>
  </si>
  <si>
    <t>Faria, Jake</t>
  </si>
  <si>
    <t>3,X3-$17.25M</t>
  </si>
  <si>
    <t>3,X4-$24M</t>
  </si>
  <si>
    <t>4,X4-$24M</t>
  </si>
  <si>
    <t>2,X3-$15M</t>
  </si>
  <si>
    <t>3,X3-$15M</t>
  </si>
  <si>
    <t>1,L4-$16M</t>
  </si>
  <si>
    <t>2,L3-$18M</t>
  </si>
  <si>
    <t>3,L3-$18M</t>
  </si>
  <si>
    <t>2,L4-$16M</t>
  </si>
  <si>
    <t>3,L4-$16M</t>
  </si>
  <si>
    <t>4,L4-$16M</t>
  </si>
  <si>
    <t>3,L5-$14M</t>
  </si>
  <si>
    <t>4,L5-$14M</t>
  </si>
  <si>
    <t>5,L5-$14M</t>
  </si>
  <si>
    <t>Compensation Picks 2018 Draft:</t>
  </si>
  <si>
    <t>2018 TRX #10</t>
  </si>
  <si>
    <t>2018 TRX #12</t>
  </si>
  <si>
    <t>Colonials</t>
  </si>
  <si>
    <t>2018 TRX #14</t>
  </si>
  <si>
    <t>2018 TRX #16</t>
  </si>
  <si>
    <t>2018 Free Agency</t>
  </si>
  <si>
    <t>1,F1-$1.5M</t>
  </si>
  <si>
    <t>1,F3-$6M</t>
  </si>
  <si>
    <t>1,F4-$18M</t>
  </si>
  <si>
    <t>Garcia, Luis Victoriano</t>
  </si>
  <si>
    <t>Adrianza, Ehire+</t>
  </si>
  <si>
    <t>Anderson, Brett*</t>
  </si>
  <si>
    <t>Boxberger, Brad</t>
  </si>
  <si>
    <t>Despaigne, Odrisamer</t>
  </si>
  <si>
    <t>Duensing, Brian*</t>
  </si>
  <si>
    <t>Freeman, Sam*</t>
  </si>
  <si>
    <t>Garcia, Leury+</t>
  </si>
  <si>
    <t>Kahnle, Tommy</t>
  </si>
  <si>
    <t>Lind, Adam*</t>
  </si>
  <si>
    <t>Morrison, Logan*</t>
  </si>
  <si>
    <t>Nava, Daniel+</t>
  </si>
  <si>
    <t>Parker, Blake</t>
  </si>
  <si>
    <t>Shreve, Chasen*</t>
  </si>
  <si>
    <t>Stammen, Craig</t>
  </si>
  <si>
    <t>Sucre, Jesus</t>
  </si>
  <si>
    <t>Tepera, Ryan</t>
  </si>
  <si>
    <t>Thames, Eric</t>
  </si>
  <si>
    <t>Wheeler, Zack</t>
  </si>
  <si>
    <t>Workman, Brandon</t>
  </si>
  <si>
    <t>CL</t>
  </si>
  <si>
    <t xml:space="preserve">New Jersey </t>
  </si>
  <si>
    <t>NJ</t>
  </si>
  <si>
    <t>2018 TRX #19</t>
  </si>
  <si>
    <t>2018 TRX #21</t>
  </si>
  <si>
    <t>Vogelbach, Daniel</t>
  </si>
  <si>
    <t>Colome, Alex</t>
  </si>
  <si>
    <t>Edwards, Carl</t>
  </si>
  <si>
    <t>Wacha, Michael</t>
  </si>
  <si>
    <t>Matz, Steven</t>
  </si>
  <si>
    <t>Velasquez, Vince</t>
  </si>
  <si>
    <t xml:space="preserve">LeBlanc, Wade </t>
  </si>
  <si>
    <t>Reyes, Alex</t>
  </si>
  <si>
    <t>Diaz, Yusniel</t>
  </si>
  <si>
    <t>2,F2-$840k</t>
  </si>
  <si>
    <t>2018 TRX #25</t>
  </si>
  <si>
    <t>2018 TRX #27</t>
  </si>
  <si>
    <t>locked and untradeable (4 original picks in 1st 5 rounds combined)</t>
  </si>
  <si>
    <t>Dejong, Paul</t>
  </si>
  <si>
    <t>Montgomery, Jordan</t>
  </si>
  <si>
    <t>Lamet, Dinelson</t>
  </si>
  <si>
    <t>Williams, Trevor</t>
  </si>
  <si>
    <t>Mahle, Tyler</t>
  </si>
  <si>
    <t>Camargo, Johan</t>
  </si>
  <si>
    <t>Bridwell, Parker</t>
  </si>
  <si>
    <t>Senzatela, Antonio</t>
  </si>
  <si>
    <t>Hays, Austin</t>
  </si>
  <si>
    <t>Junis, Jakob</t>
  </si>
  <si>
    <t>Pivetta, Nick</t>
  </si>
  <si>
    <t>Aguilar, Jesus</t>
  </si>
  <si>
    <t>Engel, Adam</t>
  </si>
  <si>
    <t>Stratton, Chris</t>
  </si>
  <si>
    <t>Smith, Kevan</t>
  </si>
  <si>
    <t>Blackburn, Paul</t>
  </si>
  <si>
    <t>Pagan, Emilio</t>
  </si>
  <si>
    <t>Minter, A.J.</t>
  </si>
  <si>
    <t>Brebbia, John</t>
  </si>
  <si>
    <t>Pruitt, Austin</t>
  </si>
  <si>
    <t>Hicks, John</t>
  </si>
  <si>
    <t>Caratini, Victor</t>
  </si>
  <si>
    <t>Alexander, Scott</t>
  </si>
  <si>
    <t>Cordero, Franchy</t>
  </si>
  <si>
    <t>Castro, Miguel</t>
  </si>
  <si>
    <t>Gaviglio, Sam</t>
  </si>
  <si>
    <t>Garver, Mitch</t>
  </si>
  <si>
    <t>Crick, Kyle</t>
  </si>
  <si>
    <t>Davis, J.D.</t>
  </si>
  <si>
    <t>Leclerc, Jose</t>
  </si>
  <si>
    <t>Wade, Tyler</t>
  </si>
  <si>
    <t>Mayza, Tim</t>
  </si>
  <si>
    <t>Alvarado, Jose</t>
  </si>
  <si>
    <t>Osuna, Jose</t>
  </si>
  <si>
    <t>Font, Wilmer</t>
  </si>
  <si>
    <t>Covey, Dylan</t>
  </si>
  <si>
    <t>Gallegos, Giovanny</t>
  </si>
  <si>
    <t>Slater, Austin</t>
  </si>
  <si>
    <t>Velazquez, Hector</t>
  </si>
  <si>
    <t>Stassi, Max</t>
  </si>
  <si>
    <t>Drake, Oliver</t>
  </si>
  <si>
    <t>Paredes, Eduardo</t>
  </si>
  <si>
    <t>Tseng, Jen-Ho</t>
  </si>
  <si>
    <t>Graterol, Juan</t>
  </si>
  <si>
    <t>Smith, Caleb</t>
  </si>
  <si>
    <t>German, Domingo</t>
  </si>
  <si>
    <t>1</t>
  </si>
  <si>
    <t>2</t>
  </si>
  <si>
    <t>3</t>
  </si>
  <si>
    <t>4</t>
  </si>
  <si>
    <t>5</t>
  </si>
  <si>
    <t>8</t>
  </si>
  <si>
    <t>6</t>
  </si>
  <si>
    <t>7</t>
  </si>
  <si>
    <t>9</t>
  </si>
  <si>
    <t>10</t>
  </si>
  <si>
    <t>11</t>
  </si>
  <si>
    <t>12</t>
  </si>
  <si>
    <t>13</t>
  </si>
  <si>
    <t>14</t>
  </si>
  <si>
    <t>15</t>
  </si>
  <si>
    <t>2018 Draft</t>
  </si>
  <si>
    <t>Bradford, Chasen</t>
  </si>
  <si>
    <t>Bostick, Christopher</t>
  </si>
  <si>
    <t>Gerber, Michael</t>
  </si>
  <si>
    <t>Funkhouser, Kyle</t>
  </si>
  <si>
    <t>Soto, Gregory</t>
  </si>
  <si>
    <t>Lopez, Nicky</t>
  </si>
  <si>
    <t>Paredes, Isaac</t>
  </si>
  <si>
    <t>May, Dustin</t>
  </si>
  <si>
    <t>Perez, Hector</t>
  </si>
  <si>
    <t>Matias, Seuly</t>
  </si>
  <si>
    <t>Rogers, Jake</t>
  </si>
  <si>
    <t>Alzolay, Adbert</t>
  </si>
  <si>
    <t>Contreras, William</t>
  </si>
  <si>
    <t>Baz, Shane</t>
  </si>
  <si>
    <t>Schmidt, Clarke</t>
  </si>
  <si>
    <t>Hampson, Garrett</t>
  </si>
  <si>
    <t>Hicks, Jordan</t>
  </si>
  <si>
    <t>Graterol, Brusdar</t>
  </si>
  <si>
    <t>Franco, Wander</t>
  </si>
  <si>
    <t>Houck, Tanner</t>
  </si>
  <si>
    <t>Gimenez, Andres</t>
  </si>
  <si>
    <t>Chang, Yu-Cheng</t>
  </si>
  <si>
    <t>Bieber, Shane</t>
  </si>
  <si>
    <t>Lucchesi, Joey</t>
  </si>
  <si>
    <t>Siri, Jose</t>
  </si>
  <si>
    <t>Murphy, Sean</t>
  </si>
  <si>
    <t>Barria, Jaime</t>
  </si>
  <si>
    <t>Stephenson, Tyler</t>
  </si>
  <si>
    <t>Trevino, Jose</t>
  </si>
  <si>
    <t>Guzman, Jorge</t>
  </si>
  <si>
    <t>Almonte, Yency</t>
  </si>
  <si>
    <t>Alonso, Pete</t>
  </si>
  <si>
    <t>Ramos, Heliot</t>
  </si>
  <si>
    <t>Pache, Cristian</t>
  </si>
  <si>
    <t>Lange, Alex</t>
  </si>
  <si>
    <t>Javier, Wander</t>
  </si>
  <si>
    <t>Smith, Pavin</t>
  </si>
  <si>
    <t>Long, Shed</t>
  </si>
  <si>
    <t>Pratto, Nick</t>
  </si>
  <si>
    <t>Haseley, Adam</t>
  </si>
  <si>
    <t>Wentz, Joey</t>
  </si>
  <si>
    <t>Rooker, Brent</t>
  </si>
  <si>
    <t>Romero, Jojo</t>
  </si>
  <si>
    <t>Harrison, Monte</t>
  </si>
  <si>
    <t>Castro, Willi</t>
  </si>
  <si>
    <t>Jansen, Danny</t>
  </si>
  <si>
    <t>Dunning, Dane</t>
  </si>
  <si>
    <t>Chavis, Michael</t>
  </si>
  <si>
    <t>Medina, Adonis</t>
  </si>
  <si>
    <t>White, Evan</t>
  </si>
  <si>
    <t>Luzardo, Jesus</t>
  </si>
  <si>
    <t>Sanchez, Jesus</t>
  </si>
  <si>
    <t>Adell, Jo</t>
  </si>
  <si>
    <t>Pearson, Nate</t>
  </si>
  <si>
    <t>Alvarez, Yordan</t>
  </si>
  <si>
    <t>Faedo, Alex</t>
  </si>
  <si>
    <t>Bukauskas, JB</t>
  </si>
  <si>
    <t>Duplantier, Jon</t>
  </si>
  <si>
    <t>Ruiz, Keibert</t>
  </si>
  <si>
    <t>Hiura, Keston</t>
  </si>
  <si>
    <t>Burnes, Corbin</t>
  </si>
  <si>
    <t>Florial, Estevan</t>
  </si>
  <si>
    <t>McKay, Brendan</t>
  </si>
  <si>
    <t>Greene, Hunter</t>
  </si>
  <si>
    <t>Lewis, Royce</t>
  </si>
  <si>
    <t>Wright, Kyle</t>
  </si>
  <si>
    <t>Gore, MacKenzie</t>
  </si>
  <si>
    <t>Otani, Shohei</t>
  </si>
  <si>
    <t>2018 TRX #32</t>
  </si>
  <si>
    <t>2018 TRX #33</t>
  </si>
  <si>
    <t>2018 TRX #34</t>
  </si>
  <si>
    <t>2018 TRX #36</t>
  </si>
  <si>
    <t>2018 TRX #37</t>
  </si>
  <si>
    <t>2018 TRX #38</t>
  </si>
  <si>
    <t>trx 38</t>
  </si>
  <si>
    <t>Bob Zuhlke</t>
  </si>
  <si>
    <t>Washington</t>
  </si>
  <si>
    <t>Republics</t>
  </si>
  <si>
    <t>Hahn, Jesse (3,F3-$1.527M)</t>
  </si>
  <si>
    <t>2020 Salary</t>
  </si>
  <si>
    <t>2018 TRX #50; Terminal Pay</t>
  </si>
  <si>
    <t>2018 TRX #55</t>
  </si>
  <si>
    <t>2018 SFA</t>
  </si>
  <si>
    <t>1,F2-$500K</t>
  </si>
  <si>
    <t>2,F2-$500K</t>
  </si>
  <si>
    <t>Whitley, Chase</t>
  </si>
  <si>
    <t>2,F2-$735K</t>
  </si>
  <si>
    <t>Consult Strat's ballpark listings for San Francisco ballpark dimensions”.</t>
  </si>
  <si>
    <t>2018 TRX #62; Terminal Pay</t>
  </si>
  <si>
    <t>Gordon, Alex (5,F5-$19.5M)</t>
  </si>
  <si>
    <t>1,F1-200k</t>
  </si>
  <si>
    <t>Joe Jackson Park</t>
  </si>
  <si>
    <t>5/1</t>
  </si>
  <si>
    <t>2B: 90 3B: 70</t>
  </si>
  <si>
    <t>2018 TRX #72: Terminal Pay</t>
  </si>
  <si>
    <t>2018 TRX #74</t>
  </si>
  <si>
    <t>2018 TRX #75</t>
  </si>
  <si>
    <t>2018 TRX #76</t>
  </si>
  <si>
    <t>2,F2-$6.1M</t>
  </si>
  <si>
    <t>2,F2-$650k</t>
  </si>
  <si>
    <t>2,F2-$668k</t>
  </si>
  <si>
    <t>2,F2-$880k</t>
  </si>
  <si>
    <t>2,F3-$1.311225M</t>
  </si>
  <si>
    <t>2,F3-$10.2M</t>
  </si>
  <si>
    <t>2,F3-$2.55M</t>
  </si>
  <si>
    <t>2,F3-$2.7M</t>
  </si>
  <si>
    <t>2,F3-$3.307497M</t>
  </si>
  <si>
    <t>2,F3-$3.396687M</t>
  </si>
  <si>
    <t>2,F3-$6.6M</t>
  </si>
  <si>
    <t>2,F3-$6M</t>
  </si>
  <si>
    <t xml:space="preserve">2,F3-$7.875M </t>
  </si>
  <si>
    <t>2,F4-$18M</t>
  </si>
  <si>
    <t>2,F5-$15.75M</t>
  </si>
  <si>
    <t>2,F2-$1.155M</t>
  </si>
  <si>
    <t>2,F2-$1.65M</t>
  </si>
  <si>
    <t>2,F2-$1.75M</t>
  </si>
  <si>
    <t>2,F2-$1.7M</t>
  </si>
  <si>
    <t>2,F2-$2.0895M</t>
  </si>
  <si>
    <t>2,F2-$2M</t>
  </si>
  <si>
    <t>2,F2-$3.75M</t>
  </si>
  <si>
    <t xml:space="preserve">2,F2-$5.6M </t>
  </si>
  <si>
    <t xml:space="preserve">2,F2-$500k </t>
  </si>
  <si>
    <t xml:space="preserve">2,F2-$550k </t>
  </si>
  <si>
    <t>2,F2-$577.5k</t>
  </si>
  <si>
    <t>2,F2-$580.264k</t>
  </si>
  <si>
    <t>3,F3-$1.02M</t>
  </si>
  <si>
    <t>3,F3-$1.215M</t>
  </si>
  <si>
    <t>3,F3-$1.2731M</t>
  </si>
  <si>
    <t>3,F3-$1.311225M</t>
  </si>
  <si>
    <t>3,F3-$1.665M</t>
  </si>
  <si>
    <t>3,F3-$1.693218M</t>
  </si>
  <si>
    <t>3,F3-$10.2M</t>
  </si>
  <si>
    <t>3,F3-$2.106M</t>
  </si>
  <si>
    <t>3,F3-$2.1M</t>
  </si>
  <si>
    <t>3,F3-$2.362506M</t>
  </si>
  <si>
    <t>3,F3-$2.7M</t>
  </si>
  <si>
    <t xml:space="preserve">3,F3-$2.7M </t>
  </si>
  <si>
    <t>3,F3-$2.98M</t>
  </si>
  <si>
    <t>3,F3-$3.307497M</t>
  </si>
  <si>
    <t>3,F3-$3.396687M</t>
  </si>
  <si>
    <t>3,F3-$4.9875M</t>
  </si>
  <si>
    <t>3,F3-$5.4M</t>
  </si>
  <si>
    <t>3,F3-$5.9586M</t>
  </si>
  <si>
    <t>3,F3-$6.6M</t>
  </si>
  <si>
    <t>3,F3-$6.765M</t>
  </si>
  <si>
    <t>3,F3-$6M</t>
  </si>
  <si>
    <t>3,F3-$7.003536M</t>
  </si>
  <si>
    <t>3,F3-$7.5M</t>
  </si>
  <si>
    <t xml:space="preserve">3,F3-$7.875M </t>
  </si>
  <si>
    <t>3,F3-$9.9M</t>
  </si>
  <si>
    <t>3,F4-$11.78M</t>
  </si>
  <si>
    <t>3,F4-$15.6M</t>
  </si>
  <si>
    <t>3,F4-$18M</t>
  </si>
  <si>
    <t>3,F4-$4.9M</t>
  </si>
  <si>
    <t>3,F4-$5.32M</t>
  </si>
  <si>
    <t>3,F4-$6.8M</t>
  </si>
  <si>
    <t>3,F4-$7.56M</t>
  </si>
  <si>
    <t>3,F4-$8.4M</t>
  </si>
  <si>
    <t>3,F4-$9.177M</t>
  </si>
  <si>
    <t>3,F4-$9.975M</t>
  </si>
  <si>
    <t>3,F5-$11.435M</t>
  </si>
  <si>
    <t>3,F5-$15.75M</t>
  </si>
  <si>
    <t>3,F5-$18.375M</t>
  </si>
  <si>
    <t>3,F5-$23.625M</t>
  </si>
  <si>
    <t>3,F5-$26.652445M</t>
  </si>
  <si>
    <t>3,F5-$39.6863M</t>
  </si>
  <si>
    <t>4,F4-$11.78M</t>
  </si>
  <si>
    <t>4,F4-$15.6M</t>
  </si>
  <si>
    <t>4,F4-$18M</t>
  </si>
  <si>
    <t>4,F4-$4.9M</t>
  </si>
  <si>
    <t>4,F4-$5.32M</t>
  </si>
  <si>
    <t>4,F4-$6.8M</t>
  </si>
  <si>
    <t>4,F4-$7.56M</t>
  </si>
  <si>
    <t>4,F4-$8.4M</t>
  </si>
  <si>
    <t>4,F4-$9.177M</t>
  </si>
  <si>
    <t>4,F4-$9.975M</t>
  </si>
  <si>
    <t>4,F5-$11.435M</t>
  </si>
  <si>
    <t>4,F5-$15.75M</t>
  </si>
  <si>
    <t>4,F5-$18.375M</t>
  </si>
  <si>
    <t>4,F5-$23.625M</t>
  </si>
  <si>
    <t>4,F5-$26.652445M</t>
  </si>
  <si>
    <t>4,F5-$39.6863M</t>
  </si>
  <si>
    <t>5,F5-$11.435M</t>
  </si>
  <si>
    <t>5,F5-$15.75M</t>
  </si>
  <si>
    <t>5,F5-$18.375M</t>
  </si>
  <si>
    <t>5,F5-$23.625M</t>
  </si>
  <si>
    <t>5,F5-$26.652445M</t>
  </si>
  <si>
    <t>5,F5-$39.6863M</t>
  </si>
  <si>
    <t>Maurer, Brandon (3,F3-$1.821M)</t>
  </si>
  <si>
    <t>Free Agency Conductor</t>
  </si>
  <si>
    <t>1,X1-5M</t>
  </si>
  <si>
    <t>1,X2-$10M</t>
  </si>
  <si>
    <t>2,X2-$10M</t>
  </si>
  <si>
    <t>Blue Devils</t>
  </si>
  <si>
    <t>Albies, Ozzie</t>
  </si>
  <si>
    <t>Bell, Josh</t>
  </si>
  <si>
    <t>Gurriel, Yuli</t>
  </si>
  <si>
    <t>Martinez, Jose Alberto</t>
  </si>
  <si>
    <t>Mondesi, Adalberto</t>
  </si>
  <si>
    <t>Smith, Will Dills</t>
  </si>
  <si>
    <t>Burrows, Beau (min)</t>
  </si>
  <si>
    <t>Honeywell, Brent (min)</t>
  </si>
  <si>
    <t>Lange, Alex (min)</t>
  </si>
  <si>
    <t>Pratto, Nick (min)</t>
  </si>
  <si>
    <t>Schmidt, Clarke (min)</t>
  </si>
  <si>
    <t>Gonsalves, Stephen (MM)</t>
  </si>
  <si>
    <t>McKenzie, Triston (min)</t>
  </si>
  <si>
    <t>Ruiz, Keibert (min)</t>
  </si>
  <si>
    <t>Reyes, Alex (Y1*)</t>
  </si>
  <si>
    <t>Basabe, Luis Alexander (min)</t>
  </si>
  <si>
    <t>Houck, Tanner (min)</t>
  </si>
  <si>
    <t>Siri, Jose (min)</t>
  </si>
  <si>
    <t>Contreras, William (min)</t>
  </si>
  <si>
    <t>Romero, Jojo (min)</t>
  </si>
  <si>
    <t>De Leon, Juan (min)</t>
  </si>
  <si>
    <t>Dunning, Dane (min)</t>
  </si>
  <si>
    <t>Guzman, Jorge (min)</t>
  </si>
  <si>
    <t>Kaprielian, James (min)</t>
  </si>
  <si>
    <t>Kilome, Franklyn (min)</t>
  </si>
  <si>
    <t>Lindsay, Desmond (min)</t>
  </si>
  <si>
    <t>Machado, Jonatan (min)</t>
  </si>
  <si>
    <t>Ona, Jorge (min)</t>
  </si>
  <si>
    <t>Perez, Hector (min)</t>
  </si>
  <si>
    <t>Gohara, Luiz (Y1*)</t>
  </si>
  <si>
    <t>Alvarez, Yadier (min)</t>
  </si>
  <si>
    <t>Diaz, Yusniel (min)</t>
  </si>
  <si>
    <t>Perez, Franklin (min)</t>
  </si>
  <si>
    <t>Ramos, Heliot (min)</t>
  </si>
  <si>
    <t>Rutherford, Blake (min)</t>
  </si>
  <si>
    <t>Shaw, Chris James (MM)</t>
  </si>
  <si>
    <t>Bukauskas, JB (min)</t>
  </si>
  <si>
    <t>Hayes, Ke'Bryan (min)</t>
  </si>
  <si>
    <t>Manning, Matt (min)</t>
  </si>
  <si>
    <t>Kopech, Michael (MM)</t>
  </si>
  <si>
    <t>Acevedo, Domingo (min)</t>
  </si>
  <si>
    <t>Espinoza, Anderson (min)</t>
  </si>
  <si>
    <t>Lewis, Royce (min)</t>
  </si>
  <si>
    <t>Pint, Riley (min)</t>
  </si>
  <si>
    <t>Wentz, Joey (min)</t>
  </si>
  <si>
    <t>Arroyo, Christian (Y1*)</t>
  </si>
  <si>
    <t>Anderson, Ian (min)</t>
  </si>
  <si>
    <t>Baz, Shane (min)</t>
  </si>
  <si>
    <t>Garrett, Braxton (min)</t>
  </si>
  <si>
    <t>Jones, Jahmai (min)</t>
  </si>
  <si>
    <t>Taveras, Leody (min)</t>
  </si>
  <si>
    <t>Guerra, Javier Alexis (MM)</t>
  </si>
  <si>
    <t>Funkhouser, Kyle (min)</t>
  </si>
  <si>
    <t>Marsh, Brandon (min)</t>
  </si>
  <si>
    <t>Moniak, Mickey (min)</t>
  </si>
  <si>
    <t>Paredes, Isaac (min)</t>
  </si>
  <si>
    <t>Medina, Adonis (min)</t>
  </si>
  <si>
    <t>Montgomery, Jordan (Y1*)</t>
  </si>
  <si>
    <t>Capellan, Jonathan (min)</t>
  </si>
  <si>
    <t>Garcia, David (min)</t>
  </si>
  <si>
    <t>Rosario, Jeisson (min)</t>
  </si>
  <si>
    <t>Hays, Austin (MM)</t>
  </si>
  <si>
    <t>Kirilloff, Alex (min)</t>
  </si>
  <si>
    <t>Zagunis, Mark (MM)</t>
  </si>
  <si>
    <t>Garcia, Luis Victoriano (min)</t>
  </si>
  <si>
    <t>Gimenez, Andres (min)</t>
  </si>
  <si>
    <t>Matias, Seuly (min)</t>
  </si>
  <si>
    <t>Diplan, Marco (min)</t>
  </si>
  <si>
    <t>Jones, Nolan (min)</t>
  </si>
  <si>
    <t>Meisner, Casey (min)</t>
  </si>
  <si>
    <t>Wright, Kyle (MM)</t>
  </si>
  <si>
    <t>Barreto, Franklin (MM)</t>
  </si>
  <si>
    <t>Abreu, Albert (min)</t>
  </si>
  <si>
    <t>Maitan, Kevin (min)</t>
  </si>
  <si>
    <t>Pache, Cristian (min)</t>
  </si>
  <si>
    <t>Whitley, Forrest (min)</t>
  </si>
  <si>
    <t>White, Evan (min)</t>
  </si>
  <si>
    <t>Banda, Anthony (MM)</t>
  </si>
  <si>
    <t>Greene, Hunter (min)</t>
  </si>
  <si>
    <t>Harrison, Monte (min)</t>
  </si>
  <si>
    <t>Smith, Pavin (min)</t>
  </si>
  <si>
    <t>Stephenson, Tyler (min)</t>
  </si>
  <si>
    <t>Trammell, Taylor (min)</t>
  </si>
  <si>
    <t>Paulino, David (MM)</t>
  </si>
  <si>
    <t>Alford, Anthony (MM)</t>
  </si>
  <si>
    <t>Adell, Jo (min)</t>
  </si>
  <si>
    <t>Clifton, Trevor (min)</t>
  </si>
  <si>
    <t>Javier, Wander (min)</t>
  </si>
  <si>
    <t>Rooker, Brent (min)</t>
  </si>
  <si>
    <t>Ortiz, Luis (MM)</t>
  </si>
  <si>
    <t>Tucker, Kyle (MM)</t>
  </si>
  <si>
    <t>Cameron, Daz (min)</t>
  </si>
  <si>
    <t>Florial, Estevan (min)</t>
  </si>
  <si>
    <t>Franco, Wander (min)</t>
  </si>
  <si>
    <t>Mountcastle, Ryan (min)</t>
  </si>
  <si>
    <t>Sanchez, Jesus (min)</t>
  </si>
  <si>
    <t>Sanchez, Sixto (min)</t>
  </si>
  <si>
    <t>Faedo, Alex (min)</t>
  </si>
  <si>
    <t>Erceg, Lucas (min)</t>
  </si>
  <si>
    <t>Gore, MacKenzie (min)</t>
  </si>
  <si>
    <t>Mateo, Jorge (min)</t>
  </si>
  <si>
    <t>Pearson, Nate (min)</t>
  </si>
  <si>
    <t>2019 TRX #1; Terminal Pay</t>
  </si>
  <si>
    <t>d'Arnaud, Travis (4,F5-$14.077M)</t>
  </si>
  <si>
    <t>d'Arnaud, Travis (5,F5-$14.077M)</t>
  </si>
  <si>
    <t>2021 Salary</t>
  </si>
  <si>
    <t>2,X2-10M</t>
  </si>
  <si>
    <t>9/14</t>
  </si>
  <si>
    <t>8/14</t>
  </si>
  <si>
    <t>7/12</t>
  </si>
  <si>
    <t>5/11</t>
  </si>
  <si>
    <t>4/9</t>
  </si>
  <si>
    <t>2/8</t>
  </si>
  <si>
    <t>6-15</t>
  </si>
  <si>
    <t>2019 TRX #5</t>
  </si>
  <si>
    <t>Davis, Chris (4,F4-$10.3M)</t>
  </si>
  <si>
    <t>2019 TRX #6; Terminal Pay</t>
  </si>
  <si>
    <t>Kris Dufour</t>
  </si>
  <si>
    <t>1,L5-14M</t>
  </si>
  <si>
    <t>2,L3-$16M</t>
  </si>
  <si>
    <t>3,L3-$16M</t>
  </si>
  <si>
    <t>Mikolas, Miles</t>
  </si>
  <si>
    <t>Vazquez, Felipe*</t>
  </si>
  <si>
    <t>2019 Free Agency</t>
  </si>
  <si>
    <t>1,F1-$375K</t>
  </si>
  <si>
    <t>Axford, John</t>
  </si>
  <si>
    <t>1,F1-$350K</t>
  </si>
  <si>
    <t>Bassitt, Chris</t>
  </si>
  <si>
    <t>2,F2-$2.5M</t>
  </si>
  <si>
    <t>2,F2-$4.4M</t>
  </si>
  <si>
    <t>1,F1-200K</t>
  </si>
  <si>
    <t>2,F2-$1.45M</t>
  </si>
  <si>
    <t>Bracho, Silvino</t>
  </si>
  <si>
    <t>2,F2-$1.15M</t>
  </si>
  <si>
    <t>1,F3-$3M</t>
  </si>
  <si>
    <t>2,F3-$3M</t>
  </si>
  <si>
    <t>3,F3-$3M</t>
  </si>
  <si>
    <t>Buchholz, Clay</t>
  </si>
  <si>
    <t>2,F3-$8.25M</t>
  </si>
  <si>
    <t>3,F3-$8.25M</t>
  </si>
  <si>
    <t>2,F4-$20.885M</t>
  </si>
  <si>
    <t>3,F4-$20.885M</t>
  </si>
  <si>
    <t>4,F4-$20.885M</t>
  </si>
  <si>
    <t>Canha, Mark</t>
  </si>
  <si>
    <t>2,F3-$3.6M</t>
  </si>
  <si>
    <t>3,F3-$3.6M</t>
  </si>
  <si>
    <t>2,F4-$22.046M</t>
  </si>
  <si>
    <t>3,F4-$22.046M</t>
  </si>
  <si>
    <t>4,F4-$22.046M</t>
  </si>
  <si>
    <t>Casali, Curt</t>
  </si>
  <si>
    <t>2,F3-$1.95M</t>
  </si>
  <si>
    <t>3,F3-$1.95M</t>
  </si>
  <si>
    <t>2,F3-$2.49M</t>
  </si>
  <si>
    <t>3,F3-$2.49M</t>
  </si>
  <si>
    <t>Choi, Ji-Man</t>
  </si>
  <si>
    <t>2,F2-$1.838M</t>
  </si>
  <si>
    <t>1,F1-$3.212M</t>
  </si>
  <si>
    <t>2,F3-$2.325M</t>
  </si>
  <si>
    <t>3,F3-$2.325M</t>
  </si>
  <si>
    <t>Culberson, Charlie</t>
  </si>
  <si>
    <t>1,F1-$3M</t>
  </si>
  <si>
    <t>2,F3-$6.949M</t>
  </si>
  <si>
    <t>3,F3-$6.949M</t>
  </si>
  <si>
    <t>DeSclafani, Anthony</t>
  </si>
  <si>
    <t>2,F5-$16M</t>
  </si>
  <si>
    <t>3,F5-$16M</t>
  </si>
  <si>
    <t>4,F5-$16M</t>
  </si>
  <si>
    <t>5,F5-$16M</t>
  </si>
  <si>
    <t>1,F3-$1.8M</t>
  </si>
  <si>
    <t>2,F3-$1.8M</t>
  </si>
  <si>
    <t>3,F3-$1.8M</t>
  </si>
  <si>
    <t>1,F1-$585K</t>
  </si>
  <si>
    <t>2,F3-$8.475M</t>
  </si>
  <si>
    <t>3,F3-$8.475M</t>
  </si>
  <si>
    <t>5,F5-$9.975M</t>
  </si>
  <si>
    <t>4,F5-$9.975M</t>
  </si>
  <si>
    <t>3,F5-$9.975M</t>
  </si>
  <si>
    <t>2,F5-$9.975M</t>
  </si>
  <si>
    <t>Doolittle, Sean*</t>
  </si>
  <si>
    <t>Diekman, Jake*</t>
  </si>
  <si>
    <t>Duffy, Matt</t>
  </si>
  <si>
    <t>1,F1-$4.5M</t>
  </si>
  <si>
    <t>Elias, Roenis*</t>
  </si>
  <si>
    <t>1,F2-$4M</t>
  </si>
  <si>
    <t>2,F2-$4M</t>
  </si>
  <si>
    <t>2,F4-$6.693M</t>
  </si>
  <si>
    <t>3,F4-$6.693M</t>
  </si>
  <si>
    <t>4,F4-$6.693M</t>
  </si>
  <si>
    <t>2,F5-$12.75M</t>
  </si>
  <si>
    <t>3,F5-$12.75M</t>
  </si>
  <si>
    <t>4,F5-$12.75M</t>
  </si>
  <si>
    <t>5,F5-$12.75M</t>
  </si>
  <si>
    <t>Erlin, Robbie*</t>
  </si>
  <si>
    <t>5,F5-$19M</t>
  </si>
  <si>
    <t>4,F5-$19M</t>
  </si>
  <si>
    <t>3,F5-$19M</t>
  </si>
  <si>
    <t>2,F5-$19M</t>
  </si>
  <si>
    <t>3,F3-$3.349M</t>
  </si>
  <si>
    <t>2,F3-$3.349M</t>
  </si>
  <si>
    <t>2,F2-$1.418M</t>
  </si>
  <si>
    <t>2,F2-$1.35M</t>
  </si>
  <si>
    <t>1,F2-$510K</t>
  </si>
  <si>
    <t>2,F2-$510K</t>
  </si>
  <si>
    <t>Gant, John</t>
  </si>
  <si>
    <t>4,F4-$12M</t>
  </si>
  <si>
    <t>3,F4-$12M</t>
  </si>
  <si>
    <t>2,F4-$12M</t>
  </si>
  <si>
    <t>1,F1-$3.911</t>
  </si>
  <si>
    <t>3,F3-$8.4M</t>
  </si>
  <si>
    <t>2,F3-$8.4M</t>
  </si>
  <si>
    <t>Hand, Brad*</t>
  </si>
  <si>
    <t>1,F2-$2.316M</t>
  </si>
  <si>
    <t>2,F2-$2.316M</t>
  </si>
  <si>
    <t>4,F4-$7.321M</t>
  </si>
  <si>
    <t>3,F4-$7.321M</t>
  </si>
  <si>
    <t>2,F4-$7.321M</t>
  </si>
  <si>
    <t>4,F4-$8.216M</t>
  </si>
  <si>
    <t>3,F4-$8.216M</t>
  </si>
  <si>
    <t>2,F4-$8.216M</t>
  </si>
  <si>
    <t>2,F2-$7.182M</t>
  </si>
  <si>
    <t>Hill, Rich*</t>
  </si>
  <si>
    <t>3,F3-$12.825M</t>
  </si>
  <si>
    <t>2,F3-$12.825M</t>
  </si>
  <si>
    <t>Holland, Derek*</t>
  </si>
  <si>
    <t>Holt, Brock</t>
  </si>
  <si>
    <t>1,F1-$645K</t>
  </si>
  <si>
    <t>3,F3-$4.001M</t>
  </si>
  <si>
    <t>2,F3-$4.001M</t>
  </si>
  <si>
    <t>1,F1-$3.317M</t>
  </si>
  <si>
    <t>1,F1-$4.612M</t>
  </si>
  <si>
    <t>Kelley, Shawn</t>
  </si>
  <si>
    <t>Kemp, Tony</t>
  </si>
  <si>
    <t>1,F1-$1.7M</t>
  </si>
  <si>
    <t>3,F3-$11.026M</t>
  </si>
  <si>
    <t>2,F3-$11.026M</t>
  </si>
  <si>
    <t>1,F2-$700K</t>
  </si>
  <si>
    <t>2,F2-$700K</t>
  </si>
  <si>
    <t>Kratz, Erik</t>
  </si>
  <si>
    <t>1,F2-$600K</t>
  </si>
  <si>
    <t>2,F2-$600K</t>
  </si>
  <si>
    <t>3,F3-$11.5M</t>
  </si>
  <si>
    <t>2,F3-$11.5M</t>
  </si>
  <si>
    <t>4,F4-6.3M</t>
  </si>
  <si>
    <t>3,F4-6.3M</t>
  </si>
  <si>
    <t>2,F4-6.3M</t>
  </si>
  <si>
    <t>Maile, Luke</t>
  </si>
  <si>
    <t>3,F3-$2.985M</t>
  </si>
  <si>
    <t>2,F3-$2.985M</t>
  </si>
  <si>
    <t>Martin, Chris</t>
  </si>
  <si>
    <t>1,F1-$580K</t>
  </si>
  <si>
    <t>May, Trevor</t>
  </si>
  <si>
    <t>2,F2-$950K</t>
  </si>
  <si>
    <t>2,F2-$670K</t>
  </si>
  <si>
    <t>McCarthy, Kevin</t>
  </si>
  <si>
    <t>3,F3-$3.957M</t>
  </si>
  <si>
    <t>2,F3-$3.957M</t>
  </si>
  <si>
    <t>1,F1-$10.252M</t>
  </si>
  <si>
    <t>2,F2-$3.67M</t>
  </si>
  <si>
    <t>Miller, Brad</t>
  </si>
  <si>
    <t>2,F2-$550K</t>
  </si>
  <si>
    <t>Morales, Kendrys+</t>
  </si>
  <si>
    <t>2,F2-$2.7M</t>
  </si>
  <si>
    <t>1,F2-$2.7M</t>
  </si>
  <si>
    <t>3,F3-$3.45M</t>
  </si>
  <si>
    <t>2,F3-$3.45M</t>
  </si>
  <si>
    <t>Morgan, Adam*</t>
  </si>
  <si>
    <t>2,F2-$750K</t>
  </si>
  <si>
    <t>Muncy, Max</t>
  </si>
  <si>
    <t>4,F4-$20.4M</t>
  </si>
  <si>
    <t>3,F4-$20.4M</t>
  </si>
  <si>
    <t>2,F4-$20.4M</t>
  </si>
  <si>
    <t>2,F2-$8.085M</t>
  </si>
  <si>
    <t>3,F3-$4.545M</t>
  </si>
  <si>
    <t>2,F3-$4.545M</t>
  </si>
  <si>
    <t>Ottavino, Adam</t>
  </si>
  <si>
    <t>Pena, Felix</t>
  </si>
  <si>
    <t>3,F3-$5.1M</t>
  </si>
  <si>
    <t>2,F3-$5.1M</t>
  </si>
  <si>
    <t>1,F1-$746K</t>
  </si>
  <si>
    <t>1,F1-$4.169M</t>
  </si>
  <si>
    <t>4,F4-$11.025M</t>
  </si>
  <si>
    <t>3,F4-$11.025M</t>
  </si>
  <si>
    <t>2,F4-$11.025M</t>
  </si>
  <si>
    <t>Ramirez, Neil</t>
  </si>
  <si>
    <t>1,F1-$263K</t>
  </si>
  <si>
    <t>Robles, Hansel</t>
  </si>
  <si>
    <t>Roe, Chaz</t>
  </si>
  <si>
    <t>1,F1-$4.62M</t>
  </si>
  <si>
    <t>Sabathia, CC*</t>
  </si>
  <si>
    <t>5,F5-$45M</t>
  </si>
  <si>
    <t>4,F5-$45M</t>
  </si>
  <si>
    <t>3,F5-$45M</t>
  </si>
  <si>
    <t>2,F5-$45M</t>
  </si>
  <si>
    <t>Sandoval, Pablo</t>
  </si>
  <si>
    <t>2,F3-$10.5M</t>
  </si>
  <si>
    <t>Sipp, Tony</t>
  </si>
  <si>
    <t>Smith, Will</t>
  </si>
  <si>
    <t>1,F1-$2.64M</t>
  </si>
  <si>
    <t>3,F3-$10.8M</t>
  </si>
  <si>
    <t>2,F3-$10.8M</t>
  </si>
  <si>
    <t>3,F3-$5.625M</t>
  </si>
  <si>
    <t>2,F3-$5.625M</t>
  </si>
  <si>
    <t>5,F5-$35.175M</t>
  </si>
  <si>
    <t>4,F5-$35.175M</t>
  </si>
  <si>
    <t>3,F5-$35.175M</t>
  </si>
  <si>
    <t>2,F5-$35.175M</t>
  </si>
  <si>
    <t>2,F2-$7.077M</t>
  </si>
  <si>
    <t>5,F5-$28M</t>
  </si>
  <si>
    <t>4,F5-$28M</t>
  </si>
  <si>
    <t>3,F5-$28M</t>
  </si>
  <si>
    <t>2,F5-$28M</t>
  </si>
  <si>
    <t>1,F1-$210K</t>
  </si>
  <si>
    <t>Tropeano, Nick</t>
  </si>
  <si>
    <t>2,F3-$12M</t>
  </si>
  <si>
    <t>3,F3-$12M</t>
  </si>
  <si>
    <t>5,F5-$31M</t>
  </si>
  <si>
    <t>4,F5-$31M</t>
  </si>
  <si>
    <t>3,F5-$31M</t>
  </si>
  <si>
    <t>2,F5-$31M</t>
  </si>
  <si>
    <t>Venters, Johnny</t>
  </si>
  <si>
    <t>2,F2-$1.474M</t>
  </si>
  <si>
    <t>VerHagen, Drew</t>
  </si>
  <si>
    <t>2,F3-$4.05M</t>
  </si>
  <si>
    <t>3,F3-$4.05M</t>
  </si>
  <si>
    <t>Voit, Luke</t>
  </si>
  <si>
    <t>Wisler, Matt</t>
  </si>
  <si>
    <t>1,F1-$4.867M</t>
  </si>
  <si>
    <t>5,F5-$15M</t>
  </si>
  <si>
    <t>4,F5-$15M</t>
  </si>
  <si>
    <t>3,F5-$15M</t>
  </si>
  <si>
    <t>2,F5-$15M</t>
  </si>
  <si>
    <t>2019 TRX #8</t>
  </si>
  <si>
    <t>2019 TRX #9</t>
  </si>
  <si>
    <t>2019 TRX #10</t>
  </si>
  <si>
    <t>2019 TRX #11</t>
  </si>
  <si>
    <t>2019 TRX #12</t>
  </si>
  <si>
    <t>2019 TRX #13</t>
  </si>
  <si>
    <t>2019 TRX #15</t>
  </si>
  <si>
    <t>2019 TRX #16</t>
  </si>
  <si>
    <t>Rick Blount</t>
  </si>
  <si>
    <t>Lopez, Yoan</t>
  </si>
  <si>
    <t>McNeil, Jeff</t>
  </si>
  <si>
    <t>Mize, Casey</t>
  </si>
  <si>
    <t>Keller, Brad</t>
  </si>
  <si>
    <t>Bart, Joey</t>
  </si>
  <si>
    <t>Kiner-Falefa, Isiah</t>
  </si>
  <si>
    <t>Rodriguez, Dereck</t>
  </si>
  <si>
    <t>Patino, Luis</t>
  </si>
  <si>
    <t>Kikuchi, Yusei</t>
  </si>
  <si>
    <t>Yarbrough, Ryan</t>
  </si>
  <si>
    <t>Gorman, Nolan</t>
  </si>
  <si>
    <t>Chirinos, Yonny</t>
  </si>
  <si>
    <t>Peralta, Freddy</t>
  </si>
  <si>
    <t>Goodrum, Niko</t>
  </si>
  <si>
    <t>Madrigal, Nick</t>
  </si>
  <si>
    <t>Richards, Trevor</t>
  </si>
  <si>
    <t>Brujan, Vidal</t>
  </si>
  <si>
    <t>Lux, Gavin</t>
  </si>
  <si>
    <t>Wilson, Bryse</t>
  </si>
  <si>
    <t>Laureano, Ramon</t>
  </si>
  <si>
    <t>Rodriguez, Richard</t>
  </si>
  <si>
    <t>James, Josh</t>
  </si>
  <si>
    <t>India, Jonathan</t>
  </si>
  <si>
    <t>Chisholm, Jazz</t>
  </si>
  <si>
    <t>Castillo, Diego</t>
  </si>
  <si>
    <t>Kelenic, Jarred</t>
  </si>
  <si>
    <t>Lauer, Eric</t>
  </si>
  <si>
    <t>Bote, David</t>
  </si>
  <si>
    <t>Singer, Brady</t>
  </si>
  <si>
    <t>Liberatore, Matthew</t>
  </si>
  <si>
    <t>Mesa, Victor Victor</t>
  </si>
  <si>
    <t>Reyes, Franmil</t>
  </si>
  <si>
    <t>Allen, Logan</t>
  </si>
  <si>
    <t>Cave, Jake</t>
  </si>
  <si>
    <t>Martin, Corbin</t>
  </si>
  <si>
    <t>Trivino, Lou</t>
  </si>
  <si>
    <t>O'Hearn, Ryan</t>
  </si>
  <si>
    <t>Tucker, Cole</t>
  </si>
  <si>
    <t>Lowe, Brandon</t>
  </si>
  <si>
    <t>Hirano, Yoshihisa</t>
  </si>
  <si>
    <t>Brasier, Ryan</t>
  </si>
  <si>
    <t>Hernandez, Ronaldo</t>
  </si>
  <si>
    <t>Hall, DL</t>
  </si>
  <si>
    <t>Moronta, Reyes</t>
  </si>
  <si>
    <t>Howard, Spencer</t>
  </si>
  <si>
    <t>Bohm, Alec</t>
  </si>
  <si>
    <t>Castillo, Jose</t>
  </si>
  <si>
    <t>Duggar, Steven</t>
  </si>
  <si>
    <t>Ferguson, Caleb</t>
  </si>
  <si>
    <t>Fletcher, David</t>
  </si>
  <si>
    <t>Glover, Koda</t>
  </si>
  <si>
    <t>Crouse, Hans</t>
  </si>
  <si>
    <t>Cruz, Oneil</t>
  </si>
  <si>
    <t>Santana, Edgar</t>
  </si>
  <si>
    <t>Groshans, Jordan</t>
  </si>
  <si>
    <t>Fry, Jace</t>
  </si>
  <si>
    <t>Lopez, Pablo</t>
  </si>
  <si>
    <t>Hess, David</t>
  </si>
  <si>
    <t>Koch, Matt</t>
  </si>
  <si>
    <t>Canning, Griffin</t>
  </si>
  <si>
    <t>Hoerner, Nico</t>
  </si>
  <si>
    <t>Garcia, Luis Jose</t>
  </si>
  <si>
    <t>Lowe, Nate</t>
  </si>
  <si>
    <t>Astudillo, Willians</t>
  </si>
  <si>
    <t>Waters, Drew</t>
  </si>
  <si>
    <t>Lynch, Daniel</t>
  </si>
  <si>
    <t>Cartaya, Diego</t>
  </si>
  <si>
    <t>Ramirez, Noe</t>
  </si>
  <si>
    <t>Larnach, Trevor</t>
  </si>
  <si>
    <t>Winkler, Dan</t>
  </si>
  <si>
    <t>Montero, Elehuris</t>
  </si>
  <si>
    <t>Floro, Dylan</t>
  </si>
  <si>
    <t>Loaisiga, Jonathan</t>
  </si>
  <si>
    <t>Guzman, Ronald</t>
  </si>
  <si>
    <t>Cimber, Adam</t>
  </si>
  <si>
    <t>Amaya, Miguel</t>
  </si>
  <si>
    <t>Martinez, Julio Pablo</t>
  </si>
  <si>
    <t>Gomber, Austin</t>
  </si>
  <si>
    <t>McKenna, Ryan</t>
  </si>
  <si>
    <t>Cole, Taylor</t>
  </si>
  <si>
    <t>Swaggerty, Travis</t>
  </si>
  <si>
    <t>Garcia, Deivi</t>
  </si>
  <si>
    <t>Martini, Nick</t>
  </si>
  <si>
    <t>Palka, Daniel</t>
  </si>
  <si>
    <t>Luplow, Jordan</t>
  </si>
  <si>
    <t>Greiner, Grayson</t>
  </si>
  <si>
    <t>Beeks, Jalen</t>
  </si>
  <si>
    <t>Valdez, Framber</t>
  </si>
  <si>
    <t>Casas, Triston</t>
  </si>
  <si>
    <t>Swanson, Erik</t>
  </si>
  <si>
    <t>Suero, Wander</t>
  </si>
  <si>
    <t>Plutko, Adam</t>
  </si>
  <si>
    <t>Varsho, Daulton</t>
  </si>
  <si>
    <t>Oswalt, Corey</t>
  </si>
  <si>
    <t>Diaz, Isan</t>
  </si>
  <si>
    <t>Santana, Dennis</t>
  </si>
  <si>
    <t>Kramer, Kevin</t>
  </si>
  <si>
    <t>Wood, Hunter</t>
  </si>
  <si>
    <t>Fox, Lucius</t>
  </si>
  <si>
    <t>Thompson, Bubba</t>
  </si>
  <si>
    <t>Gilbert, Logan</t>
  </si>
  <si>
    <t>Buttrey, Ty</t>
  </si>
  <si>
    <t>Beer, Seth</t>
  </si>
  <si>
    <t>Fry, Paul</t>
  </si>
  <si>
    <t>Kowar, Jackson</t>
  </si>
  <si>
    <t>Magill, Matt</t>
  </si>
  <si>
    <t>Knight, Blaine</t>
  </si>
  <si>
    <t>Tejeda, Anderson</t>
  </si>
  <si>
    <t>Corcino, Daniel</t>
  </si>
  <si>
    <t>Biggio, Cavan</t>
  </si>
  <si>
    <t>Mendez, Yohander</t>
  </si>
  <si>
    <t>Dean, Austin</t>
  </si>
  <si>
    <t>Rodriguez, Jefry</t>
  </si>
  <si>
    <t>Lee, Khalil</t>
  </si>
  <si>
    <t>Hamilton, Ian</t>
  </si>
  <si>
    <t>Poncedeleon, Daniel</t>
  </si>
  <si>
    <t>Burdi, Nick</t>
  </si>
  <si>
    <t>Marquez, Brailyn</t>
  </si>
  <si>
    <t>Valera, George</t>
  </si>
  <si>
    <t>Solak, Nick</t>
  </si>
  <si>
    <t>Kelly, Merrill</t>
  </si>
  <si>
    <t>Meadows, Parker</t>
  </si>
  <si>
    <t>Nix, Jacob</t>
  </si>
  <si>
    <t>Smith, Kevin</t>
  </si>
  <si>
    <t>Nevin, Tyler</t>
  </si>
  <si>
    <t>Kolarek, Adam</t>
  </si>
  <si>
    <t>Black, Ray</t>
  </si>
  <si>
    <t>Lin, Tzu-Wei</t>
  </si>
  <si>
    <t>Pardinho, Eric</t>
  </si>
  <si>
    <t>Abreu, Bryan</t>
  </si>
  <si>
    <t>Tellez, Rowdy</t>
  </si>
  <si>
    <t>Hill, Tim</t>
  </si>
  <si>
    <t>Rodriguez, Ronny</t>
  </si>
  <si>
    <t>Edwards, Xavier</t>
  </si>
  <si>
    <t>Pannone, Thomas</t>
  </si>
  <si>
    <t>Stewart, Kohl</t>
  </si>
  <si>
    <t>O'Brien, Peter</t>
  </si>
  <si>
    <t>Garcia, Aramis</t>
  </si>
  <si>
    <t>Clemens, Kody</t>
  </si>
  <si>
    <t>Irvin, Cole</t>
  </si>
  <si>
    <t>Sosa, Edmundo</t>
  </si>
  <si>
    <t>Ockimey, Josh</t>
  </si>
  <si>
    <t>Rondon, Jose</t>
  </si>
  <si>
    <t>Robinson, Kristian</t>
  </si>
  <si>
    <t>Wieck, Brad</t>
  </si>
  <si>
    <t>Hansen, Austin</t>
  </si>
  <si>
    <t>Wingenter, Trey</t>
  </si>
  <si>
    <t>Stewart, DJ</t>
  </si>
  <si>
    <t>King, Mike</t>
  </si>
  <si>
    <t>Mauricio, Ronny</t>
  </si>
  <si>
    <t>Alcantara, Victor</t>
  </si>
  <si>
    <t>Adams, Jordyn</t>
  </si>
  <si>
    <t>Perez, Michael</t>
  </si>
  <si>
    <t>Smith Jr, Dwight</t>
  </si>
  <si>
    <t>Turang, Brice</t>
  </si>
  <si>
    <t>Lakins, Travis</t>
  </si>
  <si>
    <t>Zamora, Daniel</t>
  </si>
  <si>
    <t>Brown, Zack</t>
  </si>
  <si>
    <t>Arozarena, Randy</t>
  </si>
  <si>
    <t>2019 Draft</t>
  </si>
  <si>
    <t>Hernandez, Elieser</t>
  </si>
  <si>
    <t>Knizner, Andrew</t>
  </si>
  <si>
    <t>Oviedo, Luis Jose</t>
  </si>
  <si>
    <t>Hernandez, Darwinzon</t>
  </si>
  <si>
    <t>Gomez, Moises Manuel</t>
  </si>
  <si>
    <t>Viloria, Meibrys</t>
  </si>
  <si>
    <t>Brewer, Colten</t>
  </si>
  <si>
    <t>16</t>
  </si>
  <si>
    <t>17</t>
  </si>
  <si>
    <t>18</t>
  </si>
  <si>
    <t>19</t>
  </si>
  <si>
    <t>21</t>
  </si>
  <si>
    <t>22</t>
  </si>
  <si>
    <t>23</t>
  </si>
  <si>
    <t>24</t>
  </si>
  <si>
    <t>25</t>
  </si>
  <si>
    <t>26</t>
  </si>
  <si>
    <t>27</t>
  </si>
  <si>
    <t>28</t>
  </si>
  <si>
    <t>29</t>
  </si>
  <si>
    <t>30</t>
  </si>
  <si>
    <t>31</t>
  </si>
  <si>
    <t>32</t>
  </si>
  <si>
    <t>33</t>
  </si>
  <si>
    <t>34</t>
  </si>
  <si>
    <t>35</t>
  </si>
  <si>
    <t>36</t>
  </si>
  <si>
    <t>37</t>
  </si>
  <si>
    <t>38</t>
  </si>
  <si>
    <t>39</t>
  </si>
  <si>
    <t>41</t>
  </si>
  <si>
    <t>42</t>
  </si>
  <si>
    <t>43</t>
  </si>
  <si>
    <t>44</t>
  </si>
  <si>
    <t>45</t>
  </si>
  <si>
    <t>46</t>
  </si>
  <si>
    <t>47</t>
  </si>
  <si>
    <t>48</t>
  </si>
  <si>
    <t>50</t>
  </si>
  <si>
    <t>51</t>
  </si>
  <si>
    <t>52</t>
  </si>
  <si>
    <t>53</t>
  </si>
  <si>
    <t>54</t>
  </si>
  <si>
    <t>55</t>
  </si>
  <si>
    <t>56</t>
  </si>
  <si>
    <t>57</t>
  </si>
  <si>
    <t>58</t>
  </si>
  <si>
    <t>59</t>
  </si>
  <si>
    <t>60</t>
  </si>
  <si>
    <t>61</t>
  </si>
  <si>
    <t>62</t>
  </si>
  <si>
    <t>63</t>
  </si>
  <si>
    <t>64</t>
  </si>
  <si>
    <t>65</t>
  </si>
  <si>
    <t>66</t>
  </si>
  <si>
    <t>67</t>
  </si>
  <si>
    <t>70</t>
  </si>
  <si>
    <t>72</t>
  </si>
  <si>
    <t>74</t>
  </si>
  <si>
    <t>75</t>
  </si>
  <si>
    <t>76</t>
  </si>
  <si>
    <t>77</t>
  </si>
  <si>
    <t>79</t>
  </si>
  <si>
    <t>80</t>
  </si>
  <si>
    <t>81</t>
  </si>
  <si>
    <t>82</t>
  </si>
  <si>
    <t>83</t>
  </si>
  <si>
    <t>84</t>
  </si>
  <si>
    <t>86</t>
  </si>
  <si>
    <t>87</t>
  </si>
  <si>
    <t>88</t>
  </si>
  <si>
    <t>89</t>
  </si>
  <si>
    <t>92</t>
  </si>
  <si>
    <t>93</t>
  </si>
  <si>
    <t>95</t>
  </si>
  <si>
    <t>97</t>
  </si>
  <si>
    <t>99</t>
  </si>
  <si>
    <t>100</t>
  </si>
  <si>
    <t>103</t>
  </si>
  <si>
    <t>104</t>
  </si>
  <si>
    <t>105</t>
  </si>
  <si>
    <t>108</t>
  </si>
  <si>
    <t>109</t>
  </si>
  <si>
    <t>110</t>
  </si>
  <si>
    <t>111</t>
  </si>
  <si>
    <t>112</t>
  </si>
  <si>
    <t>113</t>
  </si>
  <si>
    <t>114</t>
  </si>
  <si>
    <t>115</t>
  </si>
  <si>
    <t>116</t>
  </si>
  <si>
    <t>118</t>
  </si>
  <si>
    <t>121</t>
  </si>
  <si>
    <t>122</t>
  </si>
  <si>
    <t>123</t>
  </si>
  <si>
    <t>124</t>
  </si>
  <si>
    <t>125</t>
  </si>
  <si>
    <t>126</t>
  </si>
  <si>
    <t>128</t>
  </si>
  <si>
    <t>130</t>
  </si>
  <si>
    <t>131</t>
  </si>
  <si>
    <t>134</t>
  </si>
  <si>
    <t>135</t>
  </si>
  <si>
    <t>136</t>
  </si>
  <si>
    <t>137</t>
  </si>
  <si>
    <t>139</t>
  </si>
  <si>
    <t>141</t>
  </si>
  <si>
    <t>142</t>
  </si>
  <si>
    <t>143</t>
  </si>
  <si>
    <t>144</t>
  </si>
  <si>
    <t>145</t>
  </si>
  <si>
    <t>146</t>
  </si>
  <si>
    <t>147</t>
  </si>
  <si>
    <t>148</t>
  </si>
  <si>
    <t>150</t>
  </si>
  <si>
    <t>154</t>
  </si>
  <si>
    <t>155</t>
  </si>
  <si>
    <t>156</t>
  </si>
  <si>
    <t>157</t>
  </si>
  <si>
    <t>158</t>
  </si>
  <si>
    <t>160</t>
  </si>
  <si>
    <t>161</t>
  </si>
  <si>
    <t>162</t>
  </si>
  <si>
    <t>163</t>
  </si>
  <si>
    <t>164</t>
  </si>
  <si>
    <t>166</t>
  </si>
  <si>
    <t>168</t>
  </si>
  <si>
    <t>169</t>
  </si>
  <si>
    <t>170</t>
  </si>
  <si>
    <t>171</t>
  </si>
  <si>
    <t>172</t>
  </si>
  <si>
    <t>173</t>
  </si>
  <si>
    <t>175</t>
  </si>
  <si>
    <t>176</t>
  </si>
  <si>
    <t>177</t>
  </si>
  <si>
    <t>178</t>
  </si>
  <si>
    <t>180</t>
  </si>
  <si>
    <t>181</t>
  </si>
  <si>
    <t>186</t>
  </si>
  <si>
    <t>187</t>
  </si>
  <si>
    <t>188</t>
  </si>
  <si>
    <t>189</t>
  </si>
  <si>
    <t>190</t>
  </si>
  <si>
    <t>191</t>
  </si>
  <si>
    <t>193</t>
  </si>
  <si>
    <t>195</t>
  </si>
  <si>
    <t>196</t>
  </si>
  <si>
    <t>198</t>
  </si>
  <si>
    <t>199</t>
  </si>
  <si>
    <t>200</t>
  </si>
  <si>
    <t>202</t>
  </si>
  <si>
    <t>203</t>
  </si>
  <si>
    <t>204</t>
  </si>
  <si>
    <t>208</t>
  </si>
  <si>
    <t>209</t>
  </si>
  <si>
    <t>211</t>
  </si>
  <si>
    <t>214</t>
  </si>
  <si>
    <t>220</t>
  </si>
  <si>
    <t>223</t>
  </si>
  <si>
    <t>1C</t>
  </si>
  <si>
    <t>3C</t>
  </si>
  <si>
    <t>Wilson, Bryse (MM)</t>
  </si>
  <si>
    <t>Glover, Koda (MM)</t>
  </si>
  <si>
    <t>Kramer, Kevin (MM)</t>
  </si>
  <si>
    <t>Corcino, Daniel (MM)</t>
  </si>
  <si>
    <t>Hamilton, Ian (MM)</t>
  </si>
  <si>
    <t>Black, Ray (MM)</t>
  </si>
  <si>
    <t>Lin, Tzu-Wei (MM)</t>
  </si>
  <si>
    <t>O'Brien, Peter (MM)</t>
  </si>
  <si>
    <t>Garcia, Aramis (MM)</t>
  </si>
  <si>
    <t>Sosa, Edmundo (MM)</t>
  </si>
  <si>
    <t>2019 TRX #18; Terminal Pay</t>
  </si>
  <si>
    <t>Peralta, Wily (3,F3-$1.2M)</t>
  </si>
  <si>
    <t>Ackley, Dustin (5,F5-$8M)</t>
  </si>
  <si>
    <t>2019 TRX #19; Terminal Pay</t>
  </si>
  <si>
    <t>Tomlin, Josh (3,F3-$5.96M)</t>
  </si>
  <si>
    <t>Goody, Nick (3,F3-$4.5M)</t>
  </si>
  <si>
    <t>2019 TRX #20</t>
  </si>
  <si>
    <t>2019 TRX #21</t>
  </si>
  <si>
    <t>Amaya, Miguel (min)</t>
  </si>
  <si>
    <t>Casas, Triston (min)</t>
  </si>
  <si>
    <t>Knight, Blaine (min)</t>
  </si>
  <si>
    <t>Kowar, Jackson (min)</t>
  </si>
  <si>
    <t>Valera, George (min)</t>
  </si>
  <si>
    <t>Larnach, Trevor (min)</t>
  </si>
  <si>
    <t>Pardinho, Eric (min)</t>
  </si>
  <si>
    <t>Gomez, Moises Manuel (min)</t>
  </si>
  <si>
    <t>Lee, Khalil (min)</t>
  </si>
  <si>
    <t>Mauricio, Ronny (min)</t>
  </si>
  <si>
    <t>Oviedo, Luis Jose (min)</t>
  </si>
  <si>
    <t>Robinson, Kristian (min)</t>
  </si>
  <si>
    <t>Thompson, Bubba (min)</t>
  </si>
  <si>
    <t>Brown, Zack (min)</t>
  </si>
  <si>
    <t>Garcia, Deivi (min)</t>
  </si>
  <si>
    <t>Garcia, Luis Jose (min)</t>
  </si>
  <si>
    <t>Howard, Spencer (min)</t>
  </si>
  <si>
    <t>Lynch, Daniel (min)</t>
  </si>
  <si>
    <t>Varsho, Daulton (min)</t>
  </si>
  <si>
    <t>Gorman, Nolan (min)</t>
  </si>
  <si>
    <t>Bart, Joey (min)</t>
  </si>
  <si>
    <t>Singer, Brady (min)</t>
  </si>
  <si>
    <t>Cartaya, Diego (min)</t>
  </si>
  <si>
    <t>Madrigal, Nick (min)</t>
  </si>
  <si>
    <t>Kelenic, Jarred (min)</t>
  </si>
  <si>
    <t>Mize, Casey (min)</t>
  </si>
  <si>
    <t>India, Jonathan (min)</t>
  </si>
  <si>
    <t>Smith, Kevin (min)</t>
  </si>
  <si>
    <t>Chisholm, Jazz (min)</t>
  </si>
  <si>
    <t>Mesa, Victor Victor (min)</t>
  </si>
  <si>
    <t>Fox, Lucius (min)</t>
  </si>
  <si>
    <t>Meadows, Parker (min)</t>
  </si>
  <si>
    <t>Tejeda, Anderson (min)</t>
  </si>
  <si>
    <t>Cruz, Oneil (min)</t>
  </si>
  <si>
    <t>Edwards, Xavier (min)</t>
  </si>
  <si>
    <t>Patino, Luis (min)</t>
  </si>
  <si>
    <t>Crouse, Hans (min)</t>
  </si>
  <si>
    <t>Hall, DL (min)</t>
  </si>
  <si>
    <t>Hernandez, Ronaldo (min)</t>
  </si>
  <si>
    <t>Turang, Brice (min)</t>
  </si>
  <si>
    <t>Nevin, Tyler (min)</t>
  </si>
  <si>
    <t>Ockimey, Josh (min)</t>
  </si>
  <si>
    <t>McKenna, Ryan (min)</t>
  </si>
  <si>
    <t>Groshans, Jordan (min)</t>
  </si>
  <si>
    <t>Martinez, Julio Pablo (min)</t>
  </si>
  <si>
    <t>Beer, Seth (min)</t>
  </si>
  <si>
    <t>Clemens, Kody (min)</t>
  </si>
  <si>
    <t>Hansen, Austin (min)</t>
  </si>
  <si>
    <t>Marquez, Brailyn (min)</t>
  </si>
  <si>
    <t>Montero, Elehuris (min)</t>
  </si>
  <si>
    <t>Adams, Jordyn (min)</t>
  </si>
  <si>
    <t>Liberatore, Matthew (min)</t>
  </si>
  <si>
    <t>Bohm, Alec (min)</t>
  </si>
  <si>
    <t>Gilbert, Logan (min)</t>
  </si>
  <si>
    <t>Waters, Drew (min)</t>
  </si>
  <si>
    <t>Brujan, Vidal (min)</t>
  </si>
  <si>
    <t>Swaggerty, Travis (min)</t>
  </si>
  <si>
    <t>2,F2-$1.082M</t>
  </si>
  <si>
    <t>2019 TRX #25</t>
  </si>
  <si>
    <t>2019 SFA</t>
  </si>
  <si>
    <t>1,F1-$300K</t>
  </si>
  <si>
    <t>2,F2-$1.2M</t>
  </si>
  <si>
    <t>2,F2-$800k</t>
  </si>
  <si>
    <t>Owings,Chris</t>
  </si>
  <si>
    <t>Avilan,Luis</t>
  </si>
  <si>
    <t>Hernandez,Gorkys</t>
  </si>
  <si>
    <t>Cessa,Luis</t>
  </si>
  <si>
    <t>Farmer,Buck</t>
  </si>
  <si>
    <t>Mahtook,Mikie</t>
  </si>
  <si>
    <t>Texas</t>
  </si>
  <si>
    <t>Bandits</t>
  </si>
  <si>
    <t>2019 TRX #27</t>
  </si>
  <si>
    <t>2019 TRX #28</t>
  </si>
  <si>
    <t>Grisham, Trent</t>
  </si>
  <si>
    <t>Cosart, Jarred (4,L5-14M)</t>
  </si>
  <si>
    <t>Cosart, Jarred (5,L5-14M)</t>
  </si>
  <si>
    <t>2019 TRX #31; Terminal Pay</t>
  </si>
  <si>
    <t>Rosenthal, Trevor (4,F4-$4M)</t>
  </si>
  <si>
    <t>2019 TRX #36; Terminal Pay</t>
  </si>
  <si>
    <t>Lawrie, Brett (5,F5-$12.350M)</t>
  </si>
  <si>
    <t>Kahnle, Tommy (3,F3-$7.875M )</t>
  </si>
  <si>
    <t>2019 TRX #37; Terminal Pay</t>
  </si>
  <si>
    <t>Miller, Shelby (3,F3-$1M)</t>
  </si>
  <si>
    <t>Paddack, Chris</t>
  </si>
  <si>
    <t>Ellsbury, Jacoby (5,F5-$11.75M)</t>
  </si>
  <si>
    <t>2019 TRX #42; Terminal Pay</t>
  </si>
  <si>
    <t>2019 TRX #44</t>
  </si>
  <si>
    <t>2019 TRX #47</t>
  </si>
  <si>
    <t>2019 TRX #52</t>
  </si>
  <si>
    <t>2019 TRX #53</t>
  </si>
  <si>
    <t>Sparkman, Glen</t>
  </si>
  <si>
    <t>Machado, Dixon (2,F2-$700K)</t>
  </si>
  <si>
    <t>2019 TRX #56; Terminal Pay</t>
  </si>
  <si>
    <t>Thornburg, Tyler (4,F5-$8.75M)</t>
  </si>
  <si>
    <t>Thornburg, Tyler (5,F5-$8.75M)</t>
  </si>
  <si>
    <t>2019 TRX #61; Terminal Pay</t>
  </si>
  <si>
    <t>2019 TRX #63</t>
  </si>
  <si>
    <t>2019 TRX #62</t>
  </si>
  <si>
    <t>WAS</t>
  </si>
  <si>
    <t>Robert, Luis</t>
  </si>
  <si>
    <t>Robert, Luis (min)</t>
  </si>
  <si>
    <t>Hunter, Tommy (3,F3-$3.396687M)</t>
  </si>
  <si>
    <t>2019 TRX #74; Terminal Pay</t>
  </si>
  <si>
    <t>Wilson, Justin (3,F3-$3.307497M)</t>
  </si>
  <si>
    <t>Escobar, Alcides (4,F4-$4.41M)</t>
  </si>
  <si>
    <t>Morales, Kendrys+ (2,F2-$2.7M)</t>
  </si>
  <si>
    <t>2019 TRX #75</t>
  </si>
  <si>
    <t>2019 TRX #76</t>
  </si>
  <si>
    <t>2019 TRX #77</t>
  </si>
  <si>
    <t>2019 TRX #78</t>
  </si>
  <si>
    <t>1,X1-$5.0952</t>
  </si>
  <si>
    <t>1,X3-$15M</t>
  </si>
  <si>
    <t>2019 End of Year</t>
  </si>
  <si>
    <t>2019 Admin Salary</t>
  </si>
  <si>
    <t>2020 Payment</t>
  </si>
  <si>
    <t>Bradford, Chasen (Y2*)</t>
  </si>
  <si>
    <t>Eovaldi, Nathan (4,F4-$4M)</t>
  </si>
  <si>
    <t>Foltynewicz, Mike (ARB-Y5)</t>
  </si>
  <si>
    <t>Gallegos, Giovanny (Y2)</t>
  </si>
  <si>
    <t>Jurado, Ariel (Y2)</t>
  </si>
  <si>
    <t>Miley, Wade (2,F2-$3.67M)</t>
  </si>
  <si>
    <t>Moronta, Reyes (Y2)</t>
  </si>
  <si>
    <t>Rodon, Carlos (ARB-Y5)</t>
  </si>
  <si>
    <t>Santana, Edgar (Y1*)</t>
  </si>
  <si>
    <t>Almora, Albert (ARB-Y4)</t>
  </si>
  <si>
    <t>Candelario, Jeimer (Y3)</t>
  </si>
  <si>
    <t>Cervelli, Francisco (5,F5-$17M)</t>
  </si>
  <si>
    <t>Devers, Rafael (Y3)</t>
  </si>
  <si>
    <t>Grichuk, Randal (ARB-Y6)</t>
  </si>
  <si>
    <t>Gurriel, Lourdes (Y2)</t>
  </si>
  <si>
    <t>Guyer, Brandon (2,F2-$500K)</t>
  </si>
  <si>
    <t>Ianetta, Chris (2,F3-$4.001M)</t>
  </si>
  <si>
    <t>Marte, Starling (5,L5-14M)</t>
  </si>
  <si>
    <t>Martin, Russell (5,F5-$15.9M)</t>
  </si>
  <si>
    <t>Moran, Colin (Y2)</t>
  </si>
  <si>
    <t>Robertson, Daniel Ray (Y3)</t>
  </si>
  <si>
    <t>Trevino, Jose (Y1)</t>
  </si>
  <si>
    <t>Urias, Luis (Y1)</t>
  </si>
  <si>
    <t>Britton, Zach (2,F3-$3M)</t>
  </si>
  <si>
    <t>Buttrey, Ty (Y1)</t>
  </si>
  <si>
    <t>Castillo, Diego (Y2)</t>
  </si>
  <si>
    <t>Castillo, Jose (Y1*)</t>
  </si>
  <si>
    <t>Duplantier, Jon (Y1)</t>
  </si>
  <si>
    <t>Fulmer, Michael (ARB-Y4)</t>
  </si>
  <si>
    <t>Glasnow, Tyler (Y3)</t>
  </si>
  <si>
    <t>Melancon, Mark (3,F3-$1.2731M)</t>
  </si>
  <si>
    <t>Pagan, Emilio (Y3)</t>
  </si>
  <si>
    <t>Poncedeleon, Daniel (Y2)</t>
  </si>
  <si>
    <t>Ross, Tyson (4,F5-$8M)</t>
  </si>
  <si>
    <t>Velasquez, Vince (ARB-Y5)</t>
  </si>
  <si>
    <t>Wheeler, Zack (3,F3-$1.05M)</t>
  </si>
  <si>
    <t>Wieck, Brad (Y1)</t>
  </si>
  <si>
    <t>Wittgren, Nick (ARB-Y4)</t>
  </si>
  <si>
    <t>Woodruff, Brandon (Y3)</t>
  </si>
  <si>
    <t>Barnes, Austin (Y3)</t>
  </si>
  <si>
    <t>Betts, Mookie (3,L5-$14M)</t>
  </si>
  <si>
    <t>Braun, Ryan (5,F5-$16.68M)</t>
  </si>
  <si>
    <t>Castro, Willi (Y1)</t>
  </si>
  <si>
    <t>Drury, Brandon (Y3)</t>
  </si>
  <si>
    <t>Eaton, Adam (4,L5-14M)</t>
  </si>
  <si>
    <t>Long, Shed (Y1)</t>
  </si>
  <si>
    <t>McMahon, Ryan (Y2)</t>
  </si>
  <si>
    <t>McNeil, Jeff (Y2)</t>
  </si>
  <si>
    <t>Palka, Daniel (Y1*)</t>
  </si>
  <si>
    <t>Perez, Salvador (2,F5-$15.75M)</t>
  </si>
  <si>
    <t>Rogers, Jake (Y1)</t>
  </si>
  <si>
    <t>Stubbs, Garrett (MM)</t>
  </si>
  <si>
    <t>Taylor, Chris (2,F5-$28M)</t>
  </si>
  <si>
    <t>Thames, Eric (3,F4-$10M)</t>
  </si>
  <si>
    <t>Winker, Jesse (Y3)</t>
  </si>
  <si>
    <t>Zimmer, Bradley (Y2*)</t>
  </si>
  <si>
    <t>Allen, Cody (3,F4-$8.4M)</t>
  </si>
  <si>
    <t>Almonte, Yency (Y1)</t>
  </si>
  <si>
    <t>Baez, Michel (MM)</t>
  </si>
  <si>
    <t>Barnette, Tony (2,F2-$500K)</t>
  </si>
  <si>
    <t>Brebbia, John (Y3)</t>
  </si>
  <si>
    <t>Clevinger, Mike (ARB-Y4)</t>
  </si>
  <si>
    <t>Gsellman, Robert (ARB-Y4)</t>
  </si>
  <si>
    <t>Hicks, Jordan (Y2)</t>
  </si>
  <si>
    <t>James, Josh (Y1)</t>
  </si>
  <si>
    <t>Kennedy, Ian (4,F4-$14.175M)</t>
  </si>
  <si>
    <t>Lopez, Reynaldo (ARB-Y4)</t>
  </si>
  <si>
    <t>Lugo, Seth (ARB-Y4)</t>
  </si>
  <si>
    <t>Mengden, Daniel (3,F4-$4.41M)</t>
  </si>
  <si>
    <t>Porcello, Rick (3,F4-$11.78M)</t>
  </si>
  <si>
    <t>Rodriguez, Richard (Y2)</t>
  </si>
  <si>
    <t>Rogers, Taylor (ARB-Y4)</t>
  </si>
  <si>
    <t>Adames, Willy (Y2)</t>
  </si>
  <si>
    <t>Bautista, Jose (4,F4-$10.5M)</t>
  </si>
  <si>
    <t>Bellinger, Cody (Y3)</t>
  </si>
  <si>
    <t>Camargo, Johan (Y3)</t>
  </si>
  <si>
    <t>Hechavarria, Adeiny (2,F4-$7.321M)</t>
  </si>
  <si>
    <t>Heyward, Jason (4,F5-$14.438M)</t>
  </si>
  <si>
    <t>Mancini, Trey (Y3)</t>
  </si>
  <si>
    <t>Mercer, Jordy (2,F3-$3.957M)</t>
  </si>
  <si>
    <t>Merrifield, Whit (ARB-Y4)</t>
  </si>
  <si>
    <t>O'Neill, Tyler (Y2)</t>
  </si>
  <si>
    <t>Pillar, Kevin (4,F5-$8M)</t>
  </si>
  <si>
    <t>Shaw, Travis* (2,L5-14M)</t>
  </si>
  <si>
    <t>Upton, Justin (5,F5-$27.5M )</t>
  </si>
  <si>
    <t>Barria, Jaime (Y2)</t>
  </si>
  <si>
    <t>Buehler, Walker (Y2)</t>
  </si>
  <si>
    <t>Davies, Zach (ARB-Y5)</t>
  </si>
  <si>
    <t>Fry, Paul (Y2)</t>
  </si>
  <si>
    <t>Garrett, Amir (Y3)</t>
  </si>
  <si>
    <t>Giles, Ken (ARB-Y6)</t>
  </si>
  <si>
    <t>Harris, Will (ARB-Y6)</t>
  </si>
  <si>
    <t>Keuchel, Dallas (5,L5-14M)</t>
  </si>
  <si>
    <t>Lopez, Jorge (Y2)</t>
  </si>
  <si>
    <t>Rodriguez, Eduardo (ARB-Y5)</t>
  </si>
  <si>
    <t>Acuna, Ronald (Y2)</t>
  </si>
  <si>
    <t>Arcia, Orlando (ARB-Y4)</t>
  </si>
  <si>
    <t>Bradley, Jackie (4,L5-14M)</t>
  </si>
  <si>
    <t>Castillo, Welington (2,F3-$2.49M)</t>
  </si>
  <si>
    <t>Cozart, Zack (2,F3-$2.325M)</t>
  </si>
  <si>
    <t>Diaz, Elias (Y3)</t>
  </si>
  <si>
    <t>Dozier, Brian (5,L5-14M)</t>
  </si>
  <si>
    <t>Greiner, Grayson (Y2)</t>
  </si>
  <si>
    <t>Grisham, Trent (Y1)</t>
  </si>
  <si>
    <t>Heredia, Guillermo (ARB-Y4)</t>
  </si>
  <si>
    <t>Hiura, Keston (Y1)</t>
  </si>
  <si>
    <t>Kingery, Scott (Y2)</t>
  </si>
  <si>
    <t>Peralta, David* (ARB-Y6)</t>
  </si>
  <si>
    <t>Piscotty, Stephen (ARB-Y5)</t>
  </si>
  <si>
    <t>Profar, Jurickson (ARB-Y4)</t>
  </si>
  <si>
    <t>Stassi, Max (Y2)</t>
  </si>
  <si>
    <t>Tatis Jr., Fernando (Y1)</t>
  </si>
  <si>
    <t>Alcantara, Sandy (Y2)</t>
  </si>
  <si>
    <t>Anderson, Tyler (3,F4-$7.56M)</t>
  </si>
  <si>
    <t>Arrieta, Jake (3,X3-$15M)</t>
  </si>
  <si>
    <t>Biagini, Joe (ARB-Y4)</t>
  </si>
  <si>
    <t>Cecil, Brett (3,F4-$4.9M)</t>
  </si>
  <si>
    <t>Davis, Wade (2,F3-$6.949M)</t>
  </si>
  <si>
    <t>Freeland, Kyle (Y3)</t>
  </si>
  <si>
    <t>Fry, Jace (Y2)</t>
  </si>
  <si>
    <t>Gomber, Austin (Y2)</t>
  </si>
  <si>
    <t>Martin, Corbin (MM)</t>
  </si>
  <si>
    <t>Neris, Hector (ARB-Y5)</t>
  </si>
  <si>
    <t>Oberg, Scott (2,F3-$4.545M)</t>
  </si>
  <si>
    <t>Ray, Robbie* (2,L5-14M)</t>
  </si>
  <si>
    <t>Rondon, Hector (ARB-Y7)</t>
  </si>
  <si>
    <t>Senzatela, Antonio (Y3)</t>
  </si>
  <si>
    <t>Syndergaard, Noah (2,L5-14M)</t>
  </si>
  <si>
    <t>Zimmermann, Jordan (3,F4-$9.177M)</t>
  </si>
  <si>
    <t>Cabrera, Miguel (4,F5-$37,333M )</t>
  </si>
  <si>
    <t>Calhoun, Kole (ARB-Y7)</t>
  </si>
  <si>
    <t>Canha, Mark (2,F3-$3.6M)</t>
  </si>
  <si>
    <t>Cuthbert, Cheslor (ARB-Y4)</t>
  </si>
  <si>
    <t>Dyson, Jarrod (2,F2-$500K)</t>
  </si>
  <si>
    <t>Flowers, Tyler (2,F3-$3.349M)</t>
  </si>
  <si>
    <t>Hernandez, Teoscar (Y3)</t>
  </si>
  <si>
    <t>Hicks, John (Y3)</t>
  </si>
  <si>
    <t>Iglesias, Jose (ARB-Y6)</t>
  </si>
  <si>
    <t>Lewis, Kyle (MM)</t>
  </si>
  <si>
    <t>Lowrie, Jed (3,F3-$7.003536M)</t>
  </si>
  <si>
    <t>Martin, Richie (Y1)</t>
  </si>
  <si>
    <t>Maybin, Cameron (3,F3-$1.693218M)</t>
  </si>
  <si>
    <t>Mejia, Francisco (Y1)</t>
  </si>
  <si>
    <t>Moreland, Mitch (2,F3-$3.45M)</t>
  </si>
  <si>
    <t>Moustakas, Mike (4,F5-$10.474M)</t>
  </si>
  <si>
    <t>Newman, Kevin (Y1)</t>
  </si>
  <si>
    <t>Alzolay, Adbert (MM)</t>
  </si>
  <si>
    <t>Anderson, Chase (3,L5-$14M)</t>
  </si>
  <si>
    <t>Baez, Pedro (ARB-Y6)</t>
  </si>
  <si>
    <t>Bieber, Shane (Y2)</t>
  </si>
  <si>
    <t>Boxberger, Brad (3,F3-$2.7M)</t>
  </si>
  <si>
    <t>Cahill, Trevor (3,F3-$2.106M)</t>
  </si>
  <si>
    <t>Cease, Dylan (Y1)</t>
  </si>
  <si>
    <t>Crick, Kyle (Y3)</t>
  </si>
  <si>
    <t>Freeman, Sam* (2,F2-$510K)</t>
  </si>
  <si>
    <t>Graterol, Brusdar (MM)</t>
  </si>
  <si>
    <t>Greinke, Zack (3,X3-$17.25M)</t>
  </si>
  <si>
    <t>Hellickson, Jeremy (3,F3-$6M)</t>
  </si>
  <si>
    <t>Leclerc, Jose (Y3)</t>
  </si>
  <si>
    <t>Loaisiga, Jonathan (Y1)</t>
  </si>
  <si>
    <t>Morgan, Adam* (2,F2-$750K)</t>
  </si>
  <si>
    <t>O'Day, Darren (2,F2-$510K)</t>
  </si>
  <si>
    <t>Sipp, Tony (2,F2-$1.15M)</t>
  </si>
  <si>
    <t>Alonso, Yonder (3,F3-$4.9875M)</t>
  </si>
  <si>
    <t>Bogaerts, Xander (3,L5-$14M)</t>
  </si>
  <si>
    <t>Chang, Yu-Cheng (MM)</t>
  </si>
  <si>
    <t>Duvall, Adam (ARB-Y4)</t>
  </si>
  <si>
    <t>Frazier, Clint (Y2)</t>
  </si>
  <si>
    <t>Jones, JaCoby (Y3)</t>
  </si>
  <si>
    <t>Maile, Luke (2,F3-$2.985M)</t>
  </si>
  <si>
    <t>Martinez, Jose Alberto (Y3)</t>
  </si>
  <si>
    <t>Miller, Brad (2,F2-$550K)</t>
  </si>
  <si>
    <t>Owings,Chris (2,F2-$1.2M)</t>
  </si>
  <si>
    <t>Romine, Austin (2,F3-$2.985M)</t>
  </si>
  <si>
    <t>Solarte, Yangervis+ (ARB-Y6)</t>
  </si>
  <si>
    <t>Span, Denard (2,F3-$5.625M)</t>
  </si>
  <si>
    <t>Tellez, Rowdy (Y1)</t>
  </si>
  <si>
    <t>Barnes, Matt (ARB-Y5)</t>
  </si>
  <si>
    <t>Bauer, Trevor (3,L5-$14M)</t>
  </si>
  <si>
    <t>Bracho, Silvino (2,F2-$1.15M)</t>
  </si>
  <si>
    <t>Chatwood, Tyler  (4,F5-$9.375M)</t>
  </si>
  <si>
    <t>Gray, Jon (2,L5-14M)</t>
  </si>
  <si>
    <t>Lopez, Yoan (Y1)</t>
  </si>
  <si>
    <t>Lyles, Jordan (2,F2-$3.35M)</t>
  </si>
  <si>
    <t>May, Trevor (2,F2-$950K)</t>
  </si>
  <si>
    <t>McCarthy, Kevin (2,F2-$1.35M)</t>
  </si>
  <si>
    <t>Mejia, Adalberto (2,F2-$510K)</t>
  </si>
  <si>
    <t>Morejon, Adrian (MM)</t>
  </si>
  <si>
    <t>Pomeranz, Drew (3,L4-$16M)</t>
  </si>
  <si>
    <t>Rodney, Fernando (2,F2-$1.15M)</t>
  </si>
  <si>
    <t>Walker, Taijuan (3,L5-$14M)</t>
  </si>
  <si>
    <t>Adrianza, Ehire+ (3,F3-$1.215M)</t>
  </si>
  <si>
    <t>Bradley, Bobby (MM)</t>
  </si>
  <si>
    <t>Correa, Carlos (2,L5-14M)</t>
  </si>
  <si>
    <t>Cruz, Nelson R. (1,X1-$5.0952)</t>
  </si>
  <si>
    <t>Ervin, Phil (Y2)</t>
  </si>
  <si>
    <t>Frazier, Todd (2,F2-$1.35M)</t>
  </si>
  <si>
    <t>Guerrero Jr., Vladimir (Y1)</t>
  </si>
  <si>
    <t>Harper, Bryce (5,L5-14M)</t>
  </si>
  <si>
    <t>Nimmo, Brandon (Y3)</t>
  </si>
  <si>
    <t>Puig, Yasiel (3,L4-$16M)</t>
  </si>
  <si>
    <t>Senzel, Nick (Y1)</t>
  </si>
  <si>
    <t>Vogelbach, Daniel (Y2)</t>
  </si>
  <si>
    <t>Votto, Joey (4,F4-$14.7M)</t>
  </si>
  <si>
    <t>Anderson, Brett* (2,F2-$3.6M)</t>
  </si>
  <si>
    <t>Bedrosian, Cam (ARB-Y5)</t>
  </si>
  <si>
    <t>Bettis, Chad (2,F2-$4.4M)</t>
  </si>
  <si>
    <t>Brault, Steven (ARB-Y4)</t>
  </si>
  <si>
    <t>DeSclafani, Anthony (2,F5-$16M)</t>
  </si>
  <si>
    <t>Garcia, Jarlin (Y3)</t>
  </si>
  <si>
    <t>Giolito, Lucas (Y2)</t>
  </si>
  <si>
    <t>Heaney, Andrew (Y3)</t>
  </si>
  <si>
    <t>Hembree, Heath (3,F3-$1.02M)</t>
  </si>
  <si>
    <t>Keller, Mitch (Y1)</t>
  </si>
  <si>
    <t>Madson, Ryan (2,F2-$600K)</t>
  </si>
  <si>
    <t>Otani, Shohei (Y2)</t>
  </si>
  <si>
    <t>Vargas, Jason (2,F2-$3.6M)</t>
  </si>
  <si>
    <t>Beckham, Tim (ARB-Y5)</t>
  </si>
  <si>
    <t>Diaz, Aledmys (ARB-Y4)</t>
  </si>
  <si>
    <t>Duggar, Steven (Y2)</t>
  </si>
  <si>
    <t>Garcia, Leury+ (3,F3-$2.1M)</t>
  </si>
  <si>
    <t>Gordon, Alex (2,F3-$8.4M)</t>
  </si>
  <si>
    <t>Jackson, Alex (MM)</t>
  </si>
  <si>
    <t>Kratz, Erik (2,F2-$600K)</t>
  </si>
  <si>
    <t>Longoria, Evan (3,F3-$6M)</t>
  </si>
  <si>
    <t>Luplow, Jordan (Y2)</t>
  </si>
  <si>
    <t>Meadows, Austin (Y2)</t>
  </si>
  <si>
    <t>Rodgers, Brendan (MM)</t>
  </si>
  <si>
    <t>Sanchez, Gary (ARB-Y4)</t>
  </si>
  <si>
    <t>Buchholz, Clay (2,F3-$8.25M)</t>
  </si>
  <si>
    <t>Colome, Alex (ARB-Y5)</t>
  </si>
  <si>
    <t>Corbin, Patrick (ARB-Y7)</t>
  </si>
  <si>
    <t>Erlin, Robbie* (2,F5-$12.75M)</t>
  </si>
  <si>
    <t>Gray, Sonny (3,L4-$16M)</t>
  </si>
  <si>
    <t>Happ, JA (3,F3-$11.4M)</t>
  </si>
  <si>
    <t>Hirano, Yoshihisa (Y2)</t>
  </si>
  <si>
    <t>Lorenzen, Michael (ARB-Y5)</t>
  </si>
  <si>
    <t>Nicasio, Juan (2,F3-$1M)</t>
  </si>
  <si>
    <t>Parker, Blake (3,F3-$5.9586M)</t>
  </si>
  <si>
    <t>Pena, Felix (2,F3-$5.1M)</t>
  </si>
  <si>
    <t>Richards, Trevor (Y2)</t>
  </si>
  <si>
    <t>Sheffield, Justus (Y1)</t>
  </si>
  <si>
    <t>Sims, Lucas (Y2)</t>
  </si>
  <si>
    <t>Smith, Joe (3,F3-$5.4M)</t>
  </si>
  <si>
    <t>Stewart, Kohl (Y1*)</t>
  </si>
  <si>
    <t>Alfaro, Jorge (Y3)</t>
  </si>
  <si>
    <t>Arenado, Nolan (4,L5-14M)</t>
  </si>
  <si>
    <t>Chavis, Michael (Y1)</t>
  </si>
  <si>
    <t>Diaz, Isan (Y1)</t>
  </si>
  <si>
    <t>Dickerson, Corey (ARB-Y7)</t>
  </si>
  <si>
    <t>Dubon, Mauricio (Y1)</t>
  </si>
  <si>
    <t>Holt, Brock (2,F3-$6.6M)</t>
  </si>
  <si>
    <t>Hoskins, Rhys (Y3)</t>
  </si>
  <si>
    <t>Kendrick, Howie (2,F2-$500K)</t>
  </si>
  <si>
    <t>Margot, Manuel (Y3)</t>
  </si>
  <si>
    <t>Mazara, Nomar (ARB-Y4)</t>
  </si>
  <si>
    <t>Morrison, Logan* (3,F3-$6.765M)</t>
  </si>
  <si>
    <t>Peraza, Jose (ARB-Y4)</t>
  </si>
  <si>
    <t>Sandoval, Pablo (2,F3-$1M)</t>
  </si>
  <si>
    <t>Springer, George (3,L5-$14M)</t>
  </si>
  <si>
    <t>Stewart, DJ (Y1)</t>
  </si>
  <si>
    <t>Vazquez, Christian Rafael (ARB-Y5)</t>
  </si>
  <si>
    <t>Wong, Kolten (ARB-Y6)</t>
  </si>
  <si>
    <t>Archer, Chris (4,L5-14M)</t>
  </si>
  <si>
    <t>Beede, Tyler (Y1)</t>
  </si>
  <si>
    <t>Cole, Gerrit (4,L5-14M)</t>
  </si>
  <si>
    <t>Doolittle, Sean* (2,F5-$9.975M)</t>
  </si>
  <si>
    <t>Fried, Max (Y2)</t>
  </si>
  <si>
    <t>Green, Chad (ARB-Y4)</t>
  </si>
  <si>
    <t>Kintzler, Brandon (2,F2-$700K)</t>
  </si>
  <si>
    <t>Marquez, German (Y3)</t>
  </si>
  <si>
    <t>Minor, Mike (3,F4-$6.8M)</t>
  </si>
  <si>
    <t>Nola, Aaron (2,L5-14M)</t>
  </si>
  <si>
    <t>Paxton, James (3,L5-$14M)</t>
  </si>
  <si>
    <t>Stephenson, Robert (Y3)</t>
  </si>
  <si>
    <t>Weaver, Luke (ARB-Y4)</t>
  </si>
  <si>
    <t>Anderson, Brian (Y2)</t>
  </si>
  <si>
    <t>Cespedes, Yoenis (3,F3-$7.5M)</t>
  </si>
  <si>
    <t>Chapman, Matt (Y3)</t>
  </si>
  <si>
    <t>Dean, Austin (Y2)</t>
  </si>
  <si>
    <t>Kelly, Carson (Y1)</t>
  </si>
  <si>
    <t>Lowe, Nate (Y1)</t>
  </si>
  <si>
    <t>Lux, Gavin (MM)</t>
  </si>
  <si>
    <t>McCutchen, Andrew (3,F4-$18M)</t>
  </si>
  <si>
    <t>Mondesi, Adalberto (Y3)</t>
  </si>
  <si>
    <t>Naylor, Josh (Y1)</t>
  </si>
  <si>
    <t>Pina, Manny (Y3)</t>
  </si>
  <si>
    <t>Rendon, Anthony (4,L5-14M)</t>
  </si>
  <si>
    <t>Smith, Mallex (ARB-Y4)</t>
  </si>
  <si>
    <t>Stewart, Christin (Y1)</t>
  </si>
  <si>
    <t>Covey, Dylan (Y3)</t>
  </si>
  <si>
    <t>Gausman, Kevin (2,L3-$16M)</t>
  </si>
  <si>
    <t>Gaviglio, Sam (Y3)</t>
  </si>
  <si>
    <t>Greene, Shane (ARB-Y6)</t>
  </si>
  <si>
    <t>Hernandez, Elieser (Y2)</t>
  </si>
  <si>
    <t>Hernandez, Felix (2,F4-$8.216M)</t>
  </si>
  <si>
    <t>Koch, Matt (Y2)</t>
  </si>
  <si>
    <t>Morton, Charlie (2,X2-$10M)</t>
  </si>
  <si>
    <t>Pruitt, Austin (Y3)</t>
  </si>
  <si>
    <t>Ramirez, Noe (Y2)</t>
  </si>
  <si>
    <t>Soto, Gregory (Y1)</t>
  </si>
  <si>
    <t>Ahmed, Nick (ARB-Y5)</t>
  </si>
  <si>
    <t>Bruce, Jay (3,X4-$24M)</t>
  </si>
  <si>
    <t>Chirinos, Robinson (ARB-Y6)</t>
  </si>
  <si>
    <t>Goodrum, Niko (Y2)</t>
  </si>
  <si>
    <t>Gordon, Dee (2,F3-$6M)</t>
  </si>
  <si>
    <t>Martin, Leonys (4,L5-14M)</t>
  </si>
  <si>
    <t>McKinney, Billy (Y2)</t>
  </si>
  <si>
    <t>Ozuna, Marcell (2,L3-$18M)</t>
  </si>
  <si>
    <t>Perez, Roberto (ARB-Y5)</t>
  </si>
  <si>
    <t>Quinn, Roman (Y2)</t>
  </si>
  <si>
    <t>Slater, Austin (Y3)</t>
  </si>
  <si>
    <t>Allen, Logan (MM)</t>
  </si>
  <si>
    <t>Brach, Brad (2,F2-$1.45M)</t>
  </si>
  <si>
    <t>Cimber, Adam (Y2)</t>
  </si>
  <si>
    <t>Elias, Roenis* (2,F2-$4M)</t>
  </si>
  <si>
    <t>Flaherty, Jack (Y2)</t>
  </si>
  <si>
    <t>Gonzalez, Gio (4,F4-$15.8M)</t>
  </si>
  <si>
    <t>Manaea, Sean (ARB-Y4)</t>
  </si>
  <si>
    <t>Martinez, Carlos Ernesto (3,L5-$14M)</t>
  </si>
  <si>
    <t>Matz, Steven (ARB-Y5)</t>
  </si>
  <si>
    <t>Urias, Julio (Y2)</t>
  </si>
  <si>
    <t>VerHagen, Drew (2,F3-$4.05M)</t>
  </si>
  <si>
    <t>Wingenter, Trey (Y1)</t>
  </si>
  <si>
    <t>Wisler, Matt (2,F3-$1.2M)</t>
  </si>
  <si>
    <t>Alvarez, Yordan (Y1)</t>
  </si>
  <si>
    <t>Andujar, Miguel (Y1*)</t>
  </si>
  <si>
    <t>Donaldson, Josh (2,F3-$8.475M)</t>
  </si>
  <si>
    <t>Happ, Ian (Y3)</t>
  </si>
  <si>
    <t>Hernandez, Enrique (ARB-Y6)</t>
  </si>
  <si>
    <t>Hicks, Aaron (ARB-Y7)</t>
  </si>
  <si>
    <t>Kipnis, Jason (3,F3-$2.7M )</t>
  </si>
  <si>
    <t>Knizner, Andrew (MM)</t>
  </si>
  <si>
    <t>La Stella, Tommy (ARB-Y5)</t>
  </si>
  <si>
    <t>McCann, Brian (2,F2-$670K)</t>
  </si>
  <si>
    <t>McGuire, Reese (Y1)</t>
  </si>
  <si>
    <t>Reddick, Josh (2,F3-$3.6M)</t>
  </si>
  <si>
    <t>Rosario, Amed (Y3)</t>
  </si>
  <si>
    <t>Smith, Dominic (Y3)</t>
  </si>
  <si>
    <t>Solak, Nick (Y1)</t>
  </si>
  <si>
    <t>Soto, Juan (Y2)</t>
  </si>
  <si>
    <t>Swanson, Dansby (ARB-Y4)</t>
  </si>
  <si>
    <t>Bradley, Archie  (ARB-Y5)</t>
  </si>
  <si>
    <t>Dyson, Sam (ARB-Y6)</t>
  </si>
  <si>
    <t>Floro, Dylan (Y2)</t>
  </si>
  <si>
    <t>German, Domingo (Y2)</t>
  </si>
  <si>
    <t>Gibson, Kyle (4,F5-$8.55M)</t>
  </si>
  <si>
    <t>Gonzalez, Miguel Angel (3,F3-$7.5M)</t>
  </si>
  <si>
    <t>Guerra, Junior (ARB-Y4)</t>
  </si>
  <si>
    <t>Keller, Brad (Y2)</t>
  </si>
  <si>
    <t>Taillon, Jameson (ARB-Y4)</t>
  </si>
  <si>
    <t>Aguilar, Jesus (Y3)</t>
  </si>
  <si>
    <t>Andrus, Elvis (3,F3-$9.9M)</t>
  </si>
  <si>
    <t>Blackmon, Charlie (2,F4-$18M)</t>
  </si>
  <si>
    <t>Bote, David (Y2)</t>
  </si>
  <si>
    <t>Casali, Curt (2,F3-$1.95M)</t>
  </si>
  <si>
    <t>Escobar, Eduardo (2,F5-$19M)</t>
  </si>
  <si>
    <t>Fletcher, David (Y2)</t>
  </si>
  <si>
    <t>Gamel, Ben (Y3)</t>
  </si>
  <si>
    <t>Jones, Adam (4,F5-$12.5M)</t>
  </si>
  <si>
    <t>Lucroy, Jonathan (2,F4-6.3M)</t>
  </si>
  <si>
    <t>Parra, Gerardo (3,F4-$5.32M)</t>
  </si>
  <si>
    <t>Rivera, Rene (3,F3-$2.55M)</t>
  </si>
  <si>
    <t>Sanchez, Yolmer (ARB-Y6)</t>
  </si>
  <si>
    <t>Sucre, Jesus (3,F3-$2.25M)</t>
  </si>
  <si>
    <t>Dalbec, Bobby (min)</t>
  </si>
  <si>
    <t>Godley, Zack (ARB-Y5)</t>
  </si>
  <si>
    <t>Hader, Josh (Y3)</t>
  </si>
  <si>
    <t>Kingham, Nick (Y2)</t>
  </si>
  <si>
    <t>Lucchesi, Joey (Y2)</t>
  </si>
  <si>
    <t>Stanek, Ryne (Y3)</t>
  </si>
  <si>
    <t>Stratton, Chris (Y3)</t>
  </si>
  <si>
    <t>Suter, Brent (Y2*)</t>
  </si>
  <si>
    <t>Tanaka, Masahiro (3,L5-$14M)</t>
  </si>
  <si>
    <t>Barnhart, Tucker+ (ARB-Y5)</t>
  </si>
  <si>
    <t>Caratini, Victor (Y2)</t>
  </si>
  <si>
    <t>Garver, Mitch (Y2)</t>
  </si>
  <si>
    <t>Gonzalez, Erik (Y3)</t>
  </si>
  <si>
    <t>Hampson, Garrett (Y1)</t>
  </si>
  <si>
    <t>Hoerner, Nico (MM)</t>
  </si>
  <si>
    <t>Machado, Manny (5,L5-14M)</t>
  </si>
  <si>
    <t>Olson, Matt (Y3)</t>
  </si>
  <si>
    <t>Rodriguez, Ronny (Y2)</t>
  </si>
  <si>
    <t>Thaiss, Matt (Y1)</t>
  </si>
  <si>
    <t>Claudio, Alex* (ARB-Y4)</t>
  </si>
  <si>
    <t>Devenski, Chris (ARB-Y4)</t>
  </si>
  <si>
    <t>Hendricks, Kyle (ARB-Y6)</t>
  </si>
  <si>
    <t>Hill, Rich* (2,F2-$7.182M)</t>
  </si>
  <si>
    <t>Leake, Mike (2,F3-$11.5M)</t>
  </si>
  <si>
    <t>Roe, Chaz (2,F2-$1.082M)</t>
  </si>
  <si>
    <t>Scherzer, Max (4,F5-$37.485M)</t>
  </si>
  <si>
    <t>Venters, Johnny (2,F2-$1.474M)</t>
  </si>
  <si>
    <t>Arozarena, Randy (MM)</t>
  </si>
  <si>
    <t>Astudillo, Willians (Y1)</t>
  </si>
  <si>
    <t>Castellanos, Nick (ARB-Y6)</t>
  </si>
  <si>
    <t>Deshields, Delino (ARB-Y5)</t>
  </si>
  <si>
    <t>Encarnacion, Edwin (2,F4-$6.693M)</t>
  </si>
  <si>
    <t>Gonzalez, Carlos (4,F5-$19.076M)</t>
  </si>
  <si>
    <t>Hernandez, Cesar (ARB-Y7)</t>
  </si>
  <si>
    <t>Hosmer, Eric (2,F4-$10.5M)</t>
  </si>
  <si>
    <t>Laureano, Ramon (Y2)</t>
  </si>
  <si>
    <t>Leon, Sandy+ (ARB-Y5)</t>
  </si>
  <si>
    <t>Lugo, Dawel (Y2)</t>
  </si>
  <si>
    <t>Martini, Nick (Y2)</t>
  </si>
  <si>
    <t>Plawecki, Kevin (ARB-Y5)</t>
  </si>
  <si>
    <t>Rondon, Jose (Y2)</t>
  </si>
  <si>
    <t>Segura, Jean (3,L3-$18M)</t>
  </si>
  <si>
    <t>Suarez, Eugenio (2,X2-10M)</t>
  </si>
  <si>
    <t>Urena, Richard (Y1*)</t>
  </si>
  <si>
    <t>Wolters, Tony (ARB-Y4)</t>
  </si>
  <si>
    <t>Alexander, Scott (Y2*)</t>
  </si>
  <si>
    <t>Avilan,Luis (2,F2-$800k)</t>
  </si>
  <si>
    <t>Bailey, Homer (1,X2-$10M)</t>
  </si>
  <si>
    <t>Castillo, Luis Miguel (Y3)</t>
  </si>
  <si>
    <t>Chafin, Andrew* (ARB-Y5)</t>
  </si>
  <si>
    <t>Hess, David (Y2)</t>
  </si>
  <si>
    <t>Holland, Derek* (2,F3-$12.825M)</t>
  </si>
  <si>
    <t>Kershaw, Clayton (4,F5-$42.5M)</t>
  </si>
  <si>
    <t>Otero, Dan (4,F4-$8.715M)</t>
  </si>
  <si>
    <t>Peralta, Freddy (Y2)</t>
  </si>
  <si>
    <t>Plutko, Adam (Y2)</t>
  </si>
  <si>
    <t>Skaggs, Tyler (4,F4-$4.2M)</t>
  </si>
  <si>
    <t>Stammen, Craig (2,F2-$8M)</t>
  </si>
  <si>
    <t>Collins, Zack (Y1)</t>
  </si>
  <si>
    <t>Gallo, Joey (ARB-Y4)</t>
  </si>
  <si>
    <t>Gennett, Scooter (4,L5-14M)</t>
  </si>
  <si>
    <t>Hernandez,Gorkys (2,F2-$600K)</t>
  </si>
  <si>
    <t>Jimenez, Eloy (Y1)</t>
  </si>
  <si>
    <t>Joseph, Caleb (3,F3-$1.665M)</t>
  </si>
  <si>
    <t>O'Hearn, Ryan (Y2)</t>
  </si>
  <si>
    <t>Pham, Tommy (ARB-Y5)</t>
  </si>
  <si>
    <t>Phillips, Brett (Y1*)</t>
  </si>
  <si>
    <t>Pinder, Chad (Y3)</t>
  </si>
  <si>
    <t>Sano, Miguel (ARB-Y5)</t>
  </si>
  <si>
    <t>Yelich, Christian (ARB-Y7)</t>
  </si>
  <si>
    <t>Berrios, Jose (ARB-Y4)</t>
  </si>
  <si>
    <t>Chavez, Jesse (2,F2-$8M)</t>
  </si>
  <si>
    <t>Gant, John (2,F4-$12M)</t>
  </si>
  <si>
    <t>Gonzales, Marco (ARB-Y4)</t>
  </si>
  <si>
    <t>Hernandez, Darwinzon (Y1)</t>
  </si>
  <si>
    <t>King, Mike (MM)</t>
  </si>
  <si>
    <t>Montgomery, Mike (2,L5-14M)</t>
  </si>
  <si>
    <t>Morrow, Brandon (3,F5-$11.435M)</t>
  </si>
  <si>
    <t>Ottavino, Adam (2,F2-$8M)</t>
  </si>
  <si>
    <t>Quintana, Jose (5,L5-14M)</t>
  </si>
  <si>
    <t>Rodriguez, Dereck (Y2)</t>
  </si>
  <si>
    <t>Sale, Chris (2,F5-$45M)</t>
  </si>
  <si>
    <t>Vazquez, Felipe* (2,L5-14M)</t>
  </si>
  <si>
    <t>Abreu, Jose Dariel (3,L5-$14M)</t>
  </si>
  <si>
    <t>Benintendi, Andrew (ARB-Y4)</t>
  </si>
  <si>
    <t>Biggio, Cavan (Y1)</t>
  </si>
  <si>
    <t>Frazier, Adam (ARB-Y4)</t>
  </si>
  <si>
    <t>Gurriel, Yuli (ARB-Y4)</t>
  </si>
  <si>
    <t>Haniger, Mitch (ARB-Y4)</t>
  </si>
  <si>
    <t>Martinez, JD (1,X3-$15M)</t>
  </si>
  <si>
    <t>Pollock, A.J. (4,L5-14M)</t>
  </si>
  <si>
    <t>Realmuto, J.T. (2,L5-14M)</t>
  </si>
  <si>
    <t>Riley, Austin (Y1)</t>
  </si>
  <si>
    <t>Russell, Addison (2,L5-14M)</t>
  </si>
  <si>
    <t>Schwarber, Kyle (ARB-Y4)</t>
  </si>
  <si>
    <t>Semien, Marcus (2,L4-$16M)</t>
  </si>
  <si>
    <t>Smith Jr, Dwight (Y1)</t>
  </si>
  <si>
    <t>Turner, Justin (2,F5-$31M)</t>
  </si>
  <si>
    <t>Voit, Luke (2,F5-$12.5M)</t>
  </si>
  <si>
    <t>Wendle, Joey (Y3)</t>
  </si>
  <si>
    <t>Canning, Griffin (Y1)</t>
  </si>
  <si>
    <t>Jansen, Kenley (3,F5-$15.75M)</t>
  </si>
  <si>
    <t>Kluber, Corey (5,L5-14M)</t>
  </si>
  <si>
    <t>Mahle, Tyler (Y2)</t>
  </si>
  <si>
    <t>May, Dustin (Y1)</t>
  </si>
  <si>
    <t>Minter, A.J. (Y2)</t>
  </si>
  <si>
    <t>Nova, Ivan (2,F2-$8.085M)</t>
  </si>
  <si>
    <t>Paddack, Chris (Y1)</t>
  </si>
  <si>
    <t>Strahm, Matt (ARB-Y4)</t>
  </si>
  <si>
    <t>Yates, Kirby (3,F3-$1.575M)</t>
  </si>
  <si>
    <t>Albies, Ozzie (Y3)</t>
  </si>
  <si>
    <t>Alonso, Pete (Y1)</t>
  </si>
  <si>
    <t>Bichette, Bo (Y1)</t>
  </si>
  <si>
    <t>Buxton, Byron (ARB-Y5)</t>
  </si>
  <si>
    <t>Diaz, Yandy (Y3)</t>
  </si>
  <si>
    <t>Goodwin, Brian (Y3)</t>
  </si>
  <si>
    <t>Lamb, Jake* (3,L5-$14M)</t>
  </si>
  <si>
    <t>Lopez, Nicky (Y1)</t>
  </si>
  <si>
    <t>Murphy, Sean (MM)</t>
  </si>
  <si>
    <t>Posey, Buster (2,F4-$11.025M)</t>
  </si>
  <si>
    <t>Torres, Gleyber (Y2)</t>
  </si>
  <si>
    <t>Tucker, Cole (Y1)</t>
  </si>
  <si>
    <t>Verdugo, Alex (Y1)</t>
  </si>
  <si>
    <t>Ward, Taylor (Y1*)</t>
  </si>
  <si>
    <t>Bassitt, Chris (2,F2-$2.5M)</t>
  </si>
  <si>
    <t>Chirinos, Yonny (Y2)</t>
  </si>
  <si>
    <t>Duffy, Danny (4,L5-14M)</t>
  </si>
  <si>
    <t>Iglesias, Raisel (ARB-Y5)</t>
  </si>
  <si>
    <t>Jimenez, Joe (Y2)</t>
  </si>
  <si>
    <t>Junis, Jakob (Y3)</t>
  </si>
  <si>
    <t>Kelley, Shawn (2,F2-$2.5M)</t>
  </si>
  <si>
    <t>Kelly, Merrill (Y1)</t>
  </si>
  <si>
    <t>Kikuchi, Yusei (Y1)</t>
  </si>
  <si>
    <t>Lopez, Pablo (Y2)</t>
  </si>
  <si>
    <t>Maeda, Kenta (ARB-Y4)</t>
  </si>
  <si>
    <t>Montas, Frankie (Y3)</t>
  </si>
  <si>
    <t>Osuna, Roberto (ARB-Y5)</t>
  </si>
  <si>
    <t>Shoemaker, Matt (3,F3-$2.98M)</t>
  </si>
  <si>
    <t>Suero, Wander (Y2)</t>
  </si>
  <si>
    <t>Calhoun, Willie (Y2)</t>
  </si>
  <si>
    <t>Castro, Starlin (3,F4-$9.975M)</t>
  </si>
  <si>
    <t>Davis, J.D. (Y2)</t>
  </si>
  <si>
    <t>Desmond, Ian (2,F3-$1.8M)</t>
  </si>
  <si>
    <t>Engel, Adam (Y3)</t>
  </si>
  <si>
    <t>Haseley, Adam (Y1)</t>
  </si>
  <si>
    <t>Leyba, Domingo (MM)</t>
  </si>
  <si>
    <t>Lindor, Francisco (2,L5-14M)</t>
  </si>
  <si>
    <t>Muncy, Max (2,F4-$20.4M)</t>
  </si>
  <si>
    <t>Narvaez, Omar (ARB-Y4)</t>
  </si>
  <si>
    <t>Ramirez, Jose Enrique (3,L5-$14M)</t>
  </si>
  <si>
    <t>Reyes, Franmil (Y2)</t>
  </si>
  <si>
    <t>Rojas, Miguel (ARB-Y6)</t>
  </si>
  <si>
    <t>Santana, Carlos (2,F3-$10.5M)</t>
  </si>
  <si>
    <t>Wieters, Matt (3,F3-$3.3M)</t>
  </si>
  <si>
    <t>Adams, Chance (Y1)</t>
  </si>
  <si>
    <t>Allard, Kolby (Y1)</t>
  </si>
  <si>
    <t>Bundy, Dylan (ARB-Y4)</t>
  </si>
  <si>
    <t>Cole, A.J. (ARB-Y4)</t>
  </si>
  <si>
    <t>Harvey, Matt (3,F3-$2.362506M)</t>
  </si>
  <si>
    <t>Kimbrel, Craig (2,F3-$11.026M)</t>
  </si>
  <si>
    <t>Lamet, Dinelson (Y2)</t>
  </si>
  <si>
    <t>Magill, Matt (Y2)</t>
  </si>
  <si>
    <t>Norris, Daniel (ARB-Y5)</t>
  </si>
  <si>
    <t>Soroka, Mike (Y1)</t>
  </si>
  <si>
    <t>Strop, Pedro (2,F2-$7.077M)</t>
  </si>
  <si>
    <t>Swanson, Erik (Y1)</t>
  </si>
  <si>
    <t>Verlander, Justin (3,X3-$15M)</t>
  </si>
  <si>
    <t>Yarbrough, Ryan (Y2)</t>
  </si>
  <si>
    <t>Bader, Harrison (Y2)</t>
  </si>
  <si>
    <t>Bell, Josh (ARB-Y4)</t>
  </si>
  <si>
    <t>Brantley, Michael (4,F4-$8.45M)</t>
  </si>
  <si>
    <t>Bryant, Kris (2,L5-14M)</t>
  </si>
  <si>
    <t>Carpenter, Matt (5,L5-14M)</t>
  </si>
  <si>
    <t>Cave, Jake (Y2)</t>
  </si>
  <si>
    <t>Choi, Ji-Man (2,F2-$1.838M)</t>
  </si>
  <si>
    <t>Hedges, Austin (ARB-Y4)</t>
  </si>
  <si>
    <t>Jackson, Drew (MM)</t>
  </si>
  <si>
    <t>Marte, Ketel (ARB-Y5)</t>
  </si>
  <si>
    <t>Moncada, Yoan (Y3)</t>
  </si>
  <si>
    <t>Pompey, Dalton+ (Y2*)</t>
  </si>
  <si>
    <t>Ramirez, Harold (Y1)</t>
  </si>
  <si>
    <t>Seager, Corey (ARB-Y5)</t>
  </si>
  <si>
    <t>Sisco, Chance (Y2)</t>
  </si>
  <si>
    <t>Smith, Will Dills (Y1)</t>
  </si>
  <si>
    <t>Stanton, Giancarlo (2,F5-$35.175M)</t>
  </si>
  <si>
    <t>Abreu, Bryan (MM)</t>
  </si>
  <si>
    <t>Alcantara, Victor (Y2)</t>
  </si>
  <si>
    <t>Eflin, Zach (ARB-Y4)</t>
  </si>
  <si>
    <t>Ferguson, Caleb (Y2)</t>
  </si>
  <si>
    <t>Lauer, Eric (Y2)</t>
  </si>
  <si>
    <t>Pivetta, Nick (Y3)</t>
  </si>
  <si>
    <t>Reid-Foley, Sean (Y2)</t>
  </si>
  <si>
    <t>Smith, Caleb (Y2)</t>
  </si>
  <si>
    <t>Stroman, Marcus (ARB-Y5)</t>
  </si>
  <si>
    <t>Toussaint, Touki (Y1)</t>
  </si>
  <si>
    <t>Tropeano, Nick (2,F3-$12M)</t>
  </si>
  <si>
    <t>Tuivailala, Sam (Y2*)</t>
  </si>
  <si>
    <t>Valdez, Framber (Y2)</t>
  </si>
  <si>
    <t>Wood, Hunter (Y2)</t>
  </si>
  <si>
    <t>Austin, Tyler (Y2)</t>
  </si>
  <si>
    <t>Dejong, Paul (Y3)</t>
  </si>
  <si>
    <t>Healy, Ryon (ARB-Y4)</t>
  </si>
  <si>
    <t>Nunez, Renato (Y2)</t>
  </si>
  <si>
    <t>Osuna, Jose (Y3)</t>
  </si>
  <si>
    <t>Rosario, Eddie (ARB-Y5)</t>
  </si>
  <si>
    <t>Smith, Kevan (Y3)</t>
  </si>
  <si>
    <t>Villar, Jonathan (4,L5-14M)</t>
  </si>
  <si>
    <t>Viloria, Meibrys (Y1)</t>
  </si>
  <si>
    <t>Zunino, Mike (2,F5-$15M)</t>
  </si>
  <si>
    <t>Beeks, Jalen (Y2)</t>
  </si>
  <si>
    <t>Brewer, Colten (Y1)</t>
  </si>
  <si>
    <t>Cashner, Andrew (4,F4-$5.166M)</t>
  </si>
  <si>
    <t>Despaigne, Odrisamer (3,F3-$1.311225M)</t>
  </si>
  <si>
    <t>Hill, Tim (Y2)</t>
  </si>
  <si>
    <t>Hudson, Dakota (Y2)</t>
  </si>
  <si>
    <t>Lakins, Travis (MM)</t>
  </si>
  <si>
    <t>Musgrove, Joe (ARB-Y4)</t>
  </si>
  <si>
    <t>Odorizzi, Jake (ARB-Y6)</t>
  </si>
  <si>
    <t>Price, David (3,F5-$23.625M)</t>
  </si>
  <si>
    <t>Puk, A.J. (MM)</t>
  </si>
  <si>
    <t>Straily, Dan (3,F5-$18.375M)</t>
  </si>
  <si>
    <t>Stripling, Ross (ARB-Y4)</t>
  </si>
  <si>
    <t>Williams, Trevor (Y3)</t>
  </si>
  <si>
    <t>Anderson, Tim (ARB-Y4)</t>
  </si>
  <si>
    <t>Dahl, David (Y3)</t>
  </si>
  <si>
    <t>Dozier, Hunter (Y2)</t>
  </si>
  <si>
    <t>Guzman, Ronald (Y2)</t>
  </si>
  <si>
    <t>Kieboom, Carter (MM)</t>
  </si>
  <si>
    <t>Kiner-Falefa, Isiah (Y2)</t>
  </si>
  <si>
    <t>McCann, James (ARB-Y5)</t>
  </si>
  <si>
    <t>Mesoraco, Devin (3,F3-$1M)</t>
  </si>
  <si>
    <t>Renfroe, Hunter (Y3)</t>
  </si>
  <si>
    <t>Robles, Victor (Y1)</t>
  </si>
  <si>
    <t>Santana, Domingo (ARB-Y5)</t>
  </si>
  <si>
    <t>Schoop, Jon (ARB-Y6)</t>
  </si>
  <si>
    <t>Sierra, Magneuris (Y1*)</t>
  </si>
  <si>
    <t>Bowman, Matthew (ARB-Y4)</t>
  </si>
  <si>
    <t>Burnes, Corbin (Y2)</t>
  </si>
  <si>
    <t>Chacin, Jhoulys (3,F4-$15.6M)</t>
  </si>
  <si>
    <t>Degrom, Jacob (3,L5-$14M)</t>
  </si>
  <si>
    <t>Dunn, Justin (MM)</t>
  </si>
  <si>
    <t>Mayza, Tim (Y2)</t>
  </si>
  <si>
    <t>Pressly, Ryan (ARB-Y6)</t>
  </si>
  <si>
    <t>Rodriguez, Jefry (Y2)</t>
  </si>
  <si>
    <t>Ryu, Hyun-Jin (ARB-Y5)</t>
  </si>
  <si>
    <t>Severino, Luis (ARB-Y5)</t>
  </si>
  <si>
    <t>Teheran, Julio (3,L4-$16M)</t>
  </si>
  <si>
    <t>Velazquez, Hector (Y2)</t>
  </si>
  <si>
    <t>Zeuch, T.J. (MM)</t>
  </si>
  <si>
    <t>Cano, Robinson (2,F4-$22.046M)</t>
  </si>
  <si>
    <t>Crawford, Brandon (3,F3-$6.6M)</t>
  </si>
  <si>
    <t>Davis, Khris (4,L5-14M)</t>
  </si>
  <si>
    <t>Franco, Maikel (ARB-Y5)</t>
  </si>
  <si>
    <t>Jay, Jon (3,F3-$10.2M)</t>
  </si>
  <si>
    <t>Pederson, Joc (ARB-Y5)</t>
  </si>
  <si>
    <t>Smoak, Justin (2,F3-$10.8M)</t>
  </si>
  <si>
    <t>Swihart, Blake (Y2*)</t>
  </si>
  <si>
    <t>Boyd, Matt* (ARB-Y5)</t>
  </si>
  <si>
    <t>Bumgarner, Madison (2,F4-$20.885M)</t>
  </si>
  <si>
    <t>Darvish, Yu (3,F5-$39.6863M)</t>
  </si>
  <si>
    <t>Font, Wilmer (Y2)</t>
  </si>
  <si>
    <t>Kolarek, Adam (Y2)</t>
  </si>
  <si>
    <t>Luzardo, Jesus (MM)</t>
  </si>
  <si>
    <t>McKay, Brendan (Y1)</t>
  </si>
  <si>
    <t>Newcomb, Sean (Y3)</t>
  </si>
  <si>
    <t>Peacock, Brad (3,F5-$26.652445M)</t>
  </si>
  <si>
    <t>Quantrill, Cal (Y1)</t>
  </si>
  <si>
    <t>Samardzija, Jeff (2,F2-$500K)</t>
  </si>
  <si>
    <t>Santana, Ervin (2,F2-$500K)</t>
  </si>
  <si>
    <t>Bauers, Jake (Y2)</t>
  </si>
  <si>
    <t>Brinson, Lewis (Y2)</t>
  </si>
  <si>
    <t>Conforto, Michael (2,L5-14M)</t>
  </si>
  <si>
    <t>Cordero, Franchy (Y1*)</t>
  </si>
  <si>
    <t>Crawford, JP (Y2)</t>
  </si>
  <si>
    <t>Cron, CJ (3,F3-$1M)</t>
  </si>
  <si>
    <t>Forsythe, Logan (2,F2-$1.418M)</t>
  </si>
  <si>
    <t>Harrison, Josh (2,F2-$2.316M)</t>
  </si>
  <si>
    <t>Jansen, Danny (Y1)</t>
  </si>
  <si>
    <t>Judge, Aaron (Y3)</t>
  </si>
  <si>
    <t>Lowe, Brandon (Y2)</t>
  </si>
  <si>
    <t>Murphy, Daniel (4,F5-$18.597M)</t>
  </si>
  <si>
    <t>Tapia, Raimel (Y2)</t>
  </si>
  <si>
    <t>Pismo Beach cuts Yairo Munoz</t>
  </si>
  <si>
    <t>2024 Contract</t>
  </si>
  <si>
    <t>2024</t>
  </si>
  <si>
    <t>Baez, Javier (1,L4-$16M)</t>
  </si>
  <si>
    <t>Bregman, Alex (1,L5-14M)</t>
  </si>
  <si>
    <t>Contreras, Willson (1,L5-14M)</t>
  </si>
  <si>
    <t>Kepler, Max* (1,L5-14M)</t>
  </si>
  <si>
    <t>Polanco, Jorge+ (1,L5-14M)</t>
  </si>
  <si>
    <t>Snell, Blake (1,L5-14M)</t>
  </si>
  <si>
    <t>Soler, Jorge (1,L4-$16M)</t>
  </si>
  <si>
    <t>Story, Trevor (1,L5-14M)</t>
  </si>
  <si>
    <t>Turner, Trea (1,L5-14M)</t>
  </si>
  <si>
    <t>Arbitration</t>
  </si>
  <si>
    <t>Buy-out</t>
  </si>
  <si>
    <t>2025</t>
  </si>
  <si>
    <t>2025 Contract</t>
  </si>
  <si>
    <t>Columbus sends Yuli Gurriel, Marco Gonzalez and Jose Quintana to Waikiki for $10.267442 million in cash</t>
  </si>
  <si>
    <t>NOVEMBER</t>
  </si>
  <si>
    <t>2020 TRX #2</t>
  </si>
  <si>
    <t>trx 2</t>
  </si>
  <si>
    <t xml:space="preserve">cash </t>
  </si>
  <si>
    <t>cash</t>
  </si>
  <si>
    <t>Fix Corey Dickerson posting in roster - move to LAO - 2018 bank was correct</t>
  </si>
  <si>
    <t>Pismo Beach pays $14 million to Columbus for Andrew Benentendi and A.J. Pollock</t>
  </si>
  <si>
    <t>2020 TRX #4</t>
  </si>
  <si>
    <t>2020 Salary, trx 4</t>
  </si>
  <si>
    <t>trx 4</t>
  </si>
  <si>
    <t>Columbus sends Jose Abreu to Texas for $5M in cash</t>
  </si>
  <si>
    <t>2020 TRX #5</t>
  </si>
  <si>
    <t>2020 Salary, trx 5</t>
  </si>
  <si>
    <t>trx 5</t>
  </si>
  <si>
    <t>Nuno, Vidal*</t>
  </si>
  <si>
    <t>Nuno, Vidal* (2,F2-$500K)</t>
  </si>
  <si>
    <t>1,F5-$25.875M</t>
  </si>
  <si>
    <t>2,F5-$25.875M</t>
  </si>
  <si>
    <t>3,F5-$25.875M</t>
  </si>
  <si>
    <t>4,F5-$25.875M</t>
  </si>
  <si>
    <t>5,F5-$25.875M</t>
  </si>
  <si>
    <t>1,F3-$4.95M</t>
  </si>
  <si>
    <t>2,F3-$4.95M</t>
  </si>
  <si>
    <t>3,F3-$4.95M</t>
  </si>
  <si>
    <t>1,F3-$2.7M</t>
  </si>
  <si>
    <t>1,F3-$2.52M</t>
  </si>
  <si>
    <t>2,F3-$2.52M</t>
  </si>
  <si>
    <t>3,F3-$2.52M</t>
  </si>
  <si>
    <t>1,F2-$1.5M</t>
  </si>
  <si>
    <t>2,F2-$1.5M</t>
  </si>
  <si>
    <t>1,F3-$2.55M</t>
  </si>
  <si>
    <t>1,F3-$2.4M</t>
  </si>
  <si>
    <t>1,F2-$560k</t>
  </si>
  <si>
    <t>2,F2-$560k</t>
  </si>
  <si>
    <t>1,F1-$250K</t>
  </si>
  <si>
    <t>1,F2-$1.75M</t>
  </si>
  <si>
    <t>1,F2-$2.813M</t>
  </si>
  <si>
    <t>2,F2-$2.813M</t>
  </si>
  <si>
    <t>1,F5-$14M</t>
  </si>
  <si>
    <t>2,F5-$14M</t>
  </si>
  <si>
    <t>3,F5-$14M</t>
  </si>
  <si>
    <t>4,F5-$14M</t>
  </si>
  <si>
    <t>5,F5-$14M</t>
  </si>
  <si>
    <t>1,F3-$2.297M</t>
  </si>
  <si>
    <t>2,F3-$2.297M</t>
  </si>
  <si>
    <t>3,F3-$2.297M</t>
  </si>
  <si>
    <t>1,F4-$10.45M</t>
  </si>
  <si>
    <t>2,F4-$10.45M</t>
  </si>
  <si>
    <t>3,F4-$10.45M</t>
  </si>
  <si>
    <t>4,F4-$10.45M</t>
  </si>
  <si>
    <t>1,F2-$3.316M</t>
  </si>
  <si>
    <t>2,F2-$3.316M</t>
  </si>
  <si>
    <t>1,F3-$6.961M</t>
  </si>
  <si>
    <t>2,F3-$6.961M</t>
  </si>
  <si>
    <t>3,F3-$6.961M</t>
  </si>
  <si>
    <t>1,F3-$4.41M</t>
  </si>
  <si>
    <t>2,F3-$4.41M</t>
  </si>
  <si>
    <t>3,F3-$4.41M</t>
  </si>
  <si>
    <t>2,F3-$2.4M</t>
  </si>
  <si>
    <t>3,F3-$2.4M</t>
  </si>
  <si>
    <t>1,F4-$5.6M</t>
  </si>
  <si>
    <t>2,F4-$5.6M</t>
  </si>
  <si>
    <t>3,F4-$5.6M</t>
  </si>
  <si>
    <t>4,F4-$5.6M</t>
  </si>
  <si>
    <t>1,F4-$4M</t>
  </si>
  <si>
    <t>2,F4-$4M</t>
  </si>
  <si>
    <t>1,F2-$13.2M</t>
  </si>
  <si>
    <t>2,F2-$13.2M</t>
  </si>
  <si>
    <t>1,F1-$1.73M</t>
  </si>
  <si>
    <t>1,F1-$3.354M</t>
  </si>
  <si>
    <t>1,F5-$36.25M</t>
  </si>
  <si>
    <t>2,F5-$36.25M</t>
  </si>
  <si>
    <t>3,F5-$36.25M</t>
  </si>
  <si>
    <t>4,F5-$36.25M</t>
  </si>
  <si>
    <t>5,F5-$36.25M</t>
  </si>
  <si>
    <t>1,F3-$6.779M</t>
  </si>
  <si>
    <t>2,F3-$6.779M</t>
  </si>
  <si>
    <t>3,F3-$6.779M</t>
  </si>
  <si>
    <t>1,F4-$7.98M</t>
  </si>
  <si>
    <t>$1,995,000 </t>
  </si>
  <si>
    <t>2,F4-$7.98M</t>
  </si>
  <si>
    <t>3,F4-$7.98M</t>
  </si>
  <si>
    <t>4,F4-$7.98M</t>
  </si>
  <si>
    <t>1,F3-$15.721M</t>
  </si>
  <si>
    <t>2,F3-$15.721M</t>
  </si>
  <si>
    <t>3,F3-$15.721M</t>
  </si>
  <si>
    <t>1,F1-$665K</t>
  </si>
  <si>
    <t>1,F4-$24M</t>
  </si>
  <si>
    <t>2,F4-$24M</t>
  </si>
  <si>
    <t>3,F4-$24M</t>
  </si>
  <si>
    <t>4,F4-$24M</t>
  </si>
  <si>
    <t>1,F2-$5.5M</t>
  </si>
  <si>
    <t>$2,750,000 </t>
  </si>
  <si>
    <t>2,F2-$5.5M</t>
  </si>
  <si>
    <t>1,F5-$11.75M</t>
  </si>
  <si>
    <t>2,F5-$11.75M</t>
  </si>
  <si>
    <t>3,F5-$11.75M</t>
  </si>
  <si>
    <t>4,F5-$11.75M</t>
  </si>
  <si>
    <t>5,F5-$11.75M</t>
  </si>
  <si>
    <t>1,F5-$19.30M</t>
  </si>
  <si>
    <t>1,F5-$10.555M</t>
  </si>
  <si>
    <t>$2,111,000 </t>
  </si>
  <si>
    <t>1,F3-$3.15M</t>
  </si>
  <si>
    <t>2,F3-$3.15M</t>
  </si>
  <si>
    <t>3,F3-$3.15M</t>
  </si>
  <si>
    <t>2,F5-$19.30M</t>
  </si>
  <si>
    <t>2,F5-$10.555M</t>
  </si>
  <si>
    <t>3,F5-$19.30M</t>
  </si>
  <si>
    <t>3,F5-$10.555M</t>
  </si>
  <si>
    <t>4,F5-$19.30M</t>
  </si>
  <si>
    <t>4,F5-$10.555M</t>
  </si>
  <si>
    <t>5,F5-$19.30M</t>
  </si>
  <si>
    <t>5,F5-$10.555M</t>
  </si>
  <si>
    <t>1,F2-$10.5M</t>
  </si>
  <si>
    <t>2,F2-$10.5M</t>
  </si>
  <si>
    <t>1,F3-$5.716M</t>
  </si>
  <si>
    <t>2,F3-$5.716M</t>
  </si>
  <si>
    <t>3,F3-$5.716M</t>
  </si>
  <si>
    <t>1,F2-$800K</t>
  </si>
  <si>
    <t>2,F2-$800K</t>
  </si>
  <si>
    <t>1,F1-$5.5M</t>
  </si>
  <si>
    <t>1,F2-$6M</t>
  </si>
  <si>
    <t>2,F2-$6M</t>
  </si>
  <si>
    <t>1,F1-$1.39M</t>
  </si>
  <si>
    <t>1,F2-$610k</t>
  </si>
  <si>
    <t>2,F2-$610k</t>
  </si>
  <si>
    <t>1,F3-$1.919M</t>
  </si>
  <si>
    <t>2,F3-$1.919M</t>
  </si>
  <si>
    <t>3,F3-$1.919M</t>
  </si>
  <si>
    <t>1,F4-$9.6M</t>
  </si>
  <si>
    <t>2,F4-$9.6M</t>
  </si>
  <si>
    <t>3,F4-$9.6M</t>
  </si>
  <si>
    <t>4,F4-$9.6M</t>
  </si>
  <si>
    <t>1,F5-$41.202M</t>
  </si>
  <si>
    <t>2,F5-$41.202M</t>
  </si>
  <si>
    <t>3,F5-$41.202M</t>
  </si>
  <si>
    <t>4,F5-$41.202M</t>
  </si>
  <si>
    <t>5,F5-$41.202M</t>
  </si>
  <si>
    <t>1,F2-$5.8M</t>
  </si>
  <si>
    <t>2,F2-$5.8M</t>
  </si>
  <si>
    <t>1,F1-$945K</t>
  </si>
  <si>
    <t>1,F5-$21.375M</t>
  </si>
  <si>
    <t>2,F5-$21.375M</t>
  </si>
  <si>
    <t>3,F5-$21.375M</t>
  </si>
  <si>
    <t>4,F5-$21.375M</t>
  </si>
  <si>
    <t>5,F5-$21.375M</t>
  </si>
  <si>
    <t>1,F3-$2.925M</t>
  </si>
  <si>
    <t>2,F3-$2.925M</t>
  </si>
  <si>
    <t>3,F3-$2.925M</t>
  </si>
  <si>
    <t>1,F2-$1.398M</t>
  </si>
  <si>
    <t>2,F2-$1.398M</t>
  </si>
  <si>
    <t>1,F3-$3.242M</t>
  </si>
  <si>
    <t>$1,414,000 </t>
  </si>
  <si>
    <t>2,F3-$3.242M</t>
  </si>
  <si>
    <t>3,F3-$3.242M</t>
  </si>
  <si>
    <t>1,F5-$23.75M</t>
  </si>
  <si>
    <t>2,F5-$23.75M</t>
  </si>
  <si>
    <t>3,F5-$23.75M</t>
  </si>
  <si>
    <t>4,F5-$23.75M</t>
  </si>
  <si>
    <t>5,F5-$23.75M</t>
  </si>
  <si>
    <t>1,F3-$1.05M</t>
  </si>
  <si>
    <t>1,F2-$5.7M</t>
  </si>
  <si>
    <t>2,F2-$5.7M</t>
  </si>
  <si>
    <t>1,F3-$1.875M</t>
  </si>
  <si>
    <t>2,F3-$1.875M</t>
  </si>
  <si>
    <t>3,F3-$1.875M</t>
  </si>
  <si>
    <t>1,F1-$619K</t>
  </si>
  <si>
    <t>1,F1-$684K</t>
  </si>
  <si>
    <t>1,F3-$8.331M</t>
  </si>
  <si>
    <t>2,F3-$8.331M</t>
  </si>
  <si>
    <t>3,F3-$8.331M</t>
  </si>
  <si>
    <t>1,F1-$4.109M</t>
  </si>
  <si>
    <t>1,F5-$30M</t>
  </si>
  <si>
    <t>2,F5-$30M</t>
  </si>
  <si>
    <t>3,F5-$30M</t>
  </si>
  <si>
    <t>4,F5-$30M</t>
  </si>
  <si>
    <t>5,F5-$30M</t>
  </si>
  <si>
    <t>1,F3-$8.787M</t>
  </si>
  <si>
    <t>2,F3-$8.787M</t>
  </si>
  <si>
    <t>3,F3-$8.787M</t>
  </si>
  <si>
    <t>1,F2-$8.768M</t>
  </si>
  <si>
    <t>2,F2-$8.768M</t>
  </si>
  <si>
    <t>1,F2-$3.474M</t>
  </si>
  <si>
    <t>2,F2-$3.474M</t>
  </si>
  <si>
    <t>1,F1-$552K</t>
  </si>
  <si>
    <t>1,F3-$15.751M</t>
  </si>
  <si>
    <t>2,F3-$15.751M</t>
  </si>
  <si>
    <t>3,F3-$15.751M</t>
  </si>
  <si>
    <t>1,F3-$5.314M</t>
  </si>
  <si>
    <t>2,F3-$5.314M</t>
  </si>
  <si>
    <t>3,F3-$5.314M</t>
  </si>
  <si>
    <t>1,F3-$3.99M</t>
  </si>
  <si>
    <t>2,F3-$3.99M</t>
  </si>
  <si>
    <t>3,F3-$3.99M</t>
  </si>
  <si>
    <t>1,F3-$10.05M</t>
  </si>
  <si>
    <t>2,F3-$10.05M</t>
  </si>
  <si>
    <t>3,F3-$10.05M</t>
  </si>
  <si>
    <t>1,F5-$12.25M</t>
  </si>
  <si>
    <t>2,F5-$12.25M</t>
  </si>
  <si>
    <t>3,F5-$12.25M</t>
  </si>
  <si>
    <t>4,F5-$12.25M</t>
  </si>
  <si>
    <t>5,F5-$12.25M</t>
  </si>
  <si>
    <t>1,F2-$5.9M</t>
  </si>
  <si>
    <t>2,F2-$5.9M</t>
  </si>
  <si>
    <t>1,F5-$47.5M</t>
  </si>
  <si>
    <t>2,F5-$47.5M</t>
  </si>
  <si>
    <t>3,F5-$47.5M</t>
  </si>
  <si>
    <t>4,F5-$47.5M</t>
  </si>
  <si>
    <t>5,F5-$47.5M</t>
  </si>
  <si>
    <t>1,F2-$3.5M</t>
  </si>
  <si>
    <t>2,F2-$3.5M</t>
  </si>
  <si>
    <t>1,F3-$2.209M</t>
  </si>
  <si>
    <t>2,F3-$2.209M</t>
  </si>
  <si>
    <t>3,F3-$2.209M</t>
  </si>
  <si>
    <t>1,F1-$244K</t>
  </si>
  <si>
    <t>1,F5-$75M</t>
  </si>
  <si>
    <t>2,F5-$75M</t>
  </si>
  <si>
    <t>3,F5-$75M</t>
  </si>
  <si>
    <t>4,F5-$75M</t>
  </si>
  <si>
    <t>5,F5-$75M</t>
  </si>
  <si>
    <t>1,F3-$1.5M</t>
  </si>
  <si>
    <t>2,F3-$1.5M</t>
  </si>
  <si>
    <t>3,F3-$1.5M</t>
  </si>
  <si>
    <t>1,F1-331K</t>
  </si>
  <si>
    <t>1,F4-$7M</t>
  </si>
  <si>
    <t>2,F4-$7M</t>
  </si>
  <si>
    <t>3,F4-$7M</t>
  </si>
  <si>
    <t>4,F4-$7M</t>
  </si>
  <si>
    <t>1,F2-$7.3M</t>
  </si>
  <si>
    <t>2,F2-$7.3M</t>
  </si>
  <si>
    <t>1,F2-$850k</t>
  </si>
  <si>
    <t>2,F2-$850k</t>
  </si>
  <si>
    <t>1,F1-$810K</t>
  </si>
  <si>
    <t>1,F3-$9.6M</t>
  </si>
  <si>
    <t>2,F3-$9.6M</t>
  </si>
  <si>
    <t>3,F3-$9.6M</t>
  </si>
  <si>
    <t>1,F1-325K</t>
  </si>
  <si>
    <t>Tomlin, Josh</t>
  </si>
  <si>
    <t>1,F2-$2.314M</t>
  </si>
  <si>
    <t>2,F2-$2.314M</t>
  </si>
  <si>
    <t>Prado, Martin</t>
  </si>
  <si>
    <t>Pence, Hunter</t>
  </si>
  <si>
    <t>Munoz, Yairo</t>
  </si>
  <si>
    <t>Joyce, Matthew</t>
  </si>
  <si>
    <t>1,F1-$1.68M</t>
  </si>
  <si>
    <t>Adams, Matt (1,F2-$600K)</t>
  </si>
  <si>
    <t>Allen, Greg (1,F2-$500K)</t>
  </si>
  <si>
    <t>Altuve, Jose (1,F5-$25.875M)</t>
  </si>
  <si>
    <t>Alvarado, Jose (1,F3-$4.95M)</t>
  </si>
  <si>
    <t>Alvarez, Jose Ricardo (1,F3-$2.7M)</t>
  </si>
  <si>
    <t>Andriese, Matt (1,F3-$2.52M)</t>
  </si>
  <si>
    <t>Armstrong, Shawn (1,F1-$210K)</t>
  </si>
  <si>
    <t>Avila, Alex (1,F2-$1.5M)</t>
  </si>
  <si>
    <t>Belt, Brandon (1,F3-$2.55M)</t>
  </si>
  <si>
    <t>Betances, Dellin (1,F3-$2.4M)</t>
  </si>
  <si>
    <t>Bird, Greg (1,F2-$500K)</t>
  </si>
  <si>
    <t>Bleier, Richard (1,F2-$560k)</t>
  </si>
  <si>
    <t>Bour, Justin* (1,F1-$250K)</t>
  </si>
  <si>
    <t>Brasier, Ryan (1,F3-$1.8M)</t>
  </si>
  <si>
    <t>Buchter, Ryan (1,F2-$1.75M)</t>
  </si>
  <si>
    <t>Cabrera, Asdrubal (1,F2-$2.813M)</t>
  </si>
  <si>
    <t>Cabrera, Melky (1,F2-$500K)</t>
  </si>
  <si>
    <t>Cain, Lorenzo (1,F4-$18M)</t>
  </si>
  <si>
    <t>Carrasco, Carlos (1,F5-$14M)</t>
  </si>
  <si>
    <t>Castro, Miguel (1,F3-$2.297M)</t>
  </si>
  <si>
    <t>Cessa,Luis (1,F3-$3M)</t>
  </si>
  <si>
    <t>Chapman, Aroldis (1,F4-$10.45M)</t>
  </si>
  <si>
    <t>Choo, Shin-Soo (1,F2-$3.316M)</t>
  </si>
  <si>
    <t>Cishek, Steve (1,F3-$6M)</t>
  </si>
  <si>
    <t>Clippard, Tyler (1,F3-$6.961M)</t>
  </si>
  <si>
    <t>Culberson, Charlie (1,F3-$1M)</t>
  </si>
  <si>
    <t>Descalso, Daniel (1,F1-$200k)</t>
  </si>
  <si>
    <t>Diaz, Edwin (1,F3-$4.41M)</t>
  </si>
  <si>
    <t>Diekman, Jake* (1,F3-$3M)</t>
  </si>
  <si>
    <t>Dietrich, Derek (1,F3-$3M)</t>
  </si>
  <si>
    <t>Drake, Oliver (1,F3-$2.4M)</t>
  </si>
  <si>
    <t>Duffy, Matt (1,F1-200k)</t>
  </si>
  <si>
    <t>Eickhoff, Jerad (1,F1-$250K)</t>
  </si>
  <si>
    <t>Farmer,Buck (1,F4-$5.6M)</t>
  </si>
  <si>
    <t>Fedde, Erick (1,F2-$1.5M)</t>
  </si>
  <si>
    <t>Feliz, Michael (1,F4-$4M)</t>
  </si>
  <si>
    <t>Fiers, Mike (1,F2-$13.2M)</t>
  </si>
  <si>
    <t>Flores, Wilmer (1,F1-$1.73M)</t>
  </si>
  <si>
    <t>Fowler, Dexter (1,F1-$3.354M)</t>
  </si>
  <si>
    <t>Freeman, Freddie (1,F5-$36.25M)</t>
  </si>
  <si>
    <t>Freese, David (1,F3-$2.4M)</t>
  </si>
  <si>
    <t>Galvis, Freddy (1,F3-$6.779M)</t>
  </si>
  <si>
    <t>Garcia, Avisail (1,F4-$7.98M)</t>
  </si>
  <si>
    <t>Garcia, Luis (1,F1-200k)</t>
  </si>
  <si>
    <t>Gardner, Brett (1,F3-$15.721M)</t>
  </si>
  <si>
    <t>Gearrin, Cory (1,F1-$665K)</t>
  </si>
  <si>
    <t>Givens, Mychal (1,F3-$6M)</t>
  </si>
  <si>
    <t>Goldschmidt, Paul (1,F4-$24M)</t>
  </si>
  <si>
    <t>Gomes, Yan (1,F2-$5.5M)</t>
  </si>
  <si>
    <t>Gonzalez, Marwin (1,F5-$11.75M)</t>
  </si>
  <si>
    <t>Grandal, Yasmani (1,F5-$19.30M)</t>
  </si>
  <si>
    <t>Gregorius, Didi (1,F5-$10.555M)</t>
  </si>
  <si>
    <t>Grossman, Robbie (1,F3-$3.15M)</t>
  </si>
  <si>
    <t>Hamels, Cole (1,F2-$10.5M)</t>
  </si>
  <si>
    <t>Hamilton, Billy (1,F2-$500K)</t>
  </si>
  <si>
    <t>Hand, Brad* (1,F3-$5.716M)</t>
  </si>
  <si>
    <t>Hardy, Blaine* (1,F2-$800K)</t>
  </si>
  <si>
    <t>Hendriks, Liam (1,F1-$5.5M)</t>
  </si>
  <si>
    <t>Holder, Jonathan (1,F2-$500K)</t>
  </si>
  <si>
    <t>Hudson, Daniel (1,F2-$6M)</t>
  </si>
  <si>
    <t>Hughes, Jared (1,F1-$1.39M)</t>
  </si>
  <si>
    <t>Jackson, Edwin (1,F1-200k)</t>
  </si>
  <si>
    <t>Jeffress, Jeremy (1,F2-$610k)</t>
  </si>
  <si>
    <t>Joyce, Matthew (1,F1-$1.68M)</t>
  </si>
  <si>
    <t>Kelly, Joe (1,F3-$1.919M)</t>
  </si>
  <si>
    <t>Kemp, Tony (1,F1-200k)</t>
  </si>
  <si>
    <t>Kiermaier, Kevin* (1,F4-$9.6M)</t>
  </si>
  <si>
    <t>Knapp, Andrew (1,F1-$210K)</t>
  </si>
  <si>
    <t>Kuhl, Chad (1,F2-$700K)</t>
  </si>
  <si>
    <t>LeBlanc, Wade  (1,F1-$250K)</t>
  </si>
  <si>
    <t>LeMahieu, DJ (1,F5-$41.202M)</t>
  </si>
  <si>
    <t>Lester, Jon (1,F2-$5.8M)</t>
  </si>
  <si>
    <t>Liriano, Francisco (1,F1-$945K)</t>
  </si>
  <si>
    <t>Lynn, Lance (1,F5-$21.375M)</t>
  </si>
  <si>
    <t>Maldonado, Martin (1,F3-$2.925M)</t>
  </si>
  <si>
    <t>Marisnick, Jake (1,F4-$4M)</t>
  </si>
  <si>
    <t>Markakis, Nick (1,F2-$1.398M)</t>
  </si>
  <si>
    <t>Martin, Chris (1,F3-$3.242M)</t>
  </si>
  <si>
    <t>Mathis, Jeff (1,F1-200k)</t>
  </si>
  <si>
    <t>Mikolas, Miles (1,F5-$23.75M)</t>
  </si>
  <si>
    <t>Miller, Andrew (1,F3-$1.05M)</t>
  </si>
  <si>
    <t>Molina, Yadier (1,F2-$5.7M)</t>
  </si>
  <si>
    <t>Munoz, Yairo (1,F1-$250K)</t>
  </si>
  <si>
    <t>Murphy, Tom (1,F3-$6M)</t>
  </si>
  <si>
    <t>Myers, Wil (1,F4-$4M)</t>
  </si>
  <si>
    <t>Odor, Rougned (1,F3-$1.875M)</t>
  </si>
  <si>
    <t>Panik, Joe (1,F1-$619K)</t>
  </si>
  <si>
    <t>Pannone, Thomas (1,F3-$1.8M)</t>
  </si>
  <si>
    <t>Pence, Hunter (1,F2-$4M)</t>
  </si>
  <si>
    <t>Perez, Martin (1,F1-$200k)</t>
  </si>
  <si>
    <t>Perez, Oliver (1,F1-$684K)</t>
  </si>
  <si>
    <t>Petit, Yusmeiro (1,F3-$8.331M)</t>
  </si>
  <si>
    <t>Polanco, Gregory (1,F4-$4M)</t>
  </si>
  <si>
    <t>Prado, Martin (1,F1-$300K)</t>
  </si>
  <si>
    <t>Ramos, Wilson (1,F1-$4.109M)</t>
  </si>
  <si>
    <t>Richard, Clayton (1,F1-$200k)</t>
  </si>
  <si>
    <t>Richards, Garrett (1,F3-$1.8M)</t>
  </si>
  <si>
    <t>Rickard, Joey (1,F1-$200k)</t>
  </si>
  <si>
    <t>Rizzo, Anthony (1,F5-$30M)</t>
  </si>
  <si>
    <t>Roark, Tanner (1,F3-$8.787M)</t>
  </si>
  <si>
    <t>Robles, Hansel (1,F2-$8.768M)</t>
  </si>
  <si>
    <t>Rodriguez, Sean (1,F2-$700K)</t>
  </si>
  <si>
    <t>Romo, Sergio (1,F2-$3.474M)</t>
  </si>
  <si>
    <t>Sabathia, CC* (1,F1-$552K)</t>
  </si>
  <si>
    <t>Sanchez, Aaron (1,F1-$1.7M)</t>
  </si>
  <si>
    <t>Sanchez, Anibal (1,F3-$15.751M)</t>
  </si>
  <si>
    <t>Seager, Kyle (1,F3-$5.314M)</t>
  </si>
  <si>
    <t>Severino, Pedro (1,F3-$3.99M)</t>
  </si>
  <si>
    <t>Simmons, Andrelton (1,F3-$10.05M)</t>
  </si>
  <si>
    <t>Smith, Will (1,F5-$12.25M)</t>
  </si>
  <si>
    <t>Soria, Joakim (1,F2-$5.9M)</t>
  </si>
  <si>
    <t>Sparkman, Glen (1,F3-$1.05M)</t>
  </si>
  <si>
    <t>Strasburg, Stephen (1,F5-$47.5M)</t>
  </si>
  <si>
    <t>Suzuki, Kurt (1,F2-$3.5M)</t>
  </si>
  <si>
    <t>Taylor, Michael Anthony (1,F1-$200k)</t>
  </si>
  <si>
    <t>Tepera, Ryan (1,F1-$200k)</t>
  </si>
  <si>
    <t>Tomlin, Josh (1,F2-$2.314M)</t>
  </si>
  <si>
    <t>Treinen, Blake (1,F3-$2.209M)</t>
  </si>
  <si>
    <t>Trivino, Lou (1,F1-$244K)</t>
  </si>
  <si>
    <t>Trout, Mike (1,F5-$75M)</t>
  </si>
  <si>
    <t>Urena, Jose (1,F3-$1.5M)</t>
  </si>
  <si>
    <t>Vincent, Nick (1,F1-331K)</t>
  </si>
  <si>
    <t>Wacha, Michael (1,F4-$7M)</t>
  </si>
  <si>
    <t>Wainwright, Adam (1,F2-$7.3M)</t>
  </si>
  <si>
    <t>Walker, Neil (1,F2-$850k)</t>
  </si>
  <si>
    <t>Watson, Tony (1,F1-$810K)</t>
  </si>
  <si>
    <t>Winkler, Dan (1,F2-$500K)</t>
  </si>
  <si>
    <t>Wood, Alex (1,F3-$1.2M)</t>
  </si>
  <si>
    <t>Workman, Brandon (1,F3-$9.6M)</t>
  </si>
  <si>
    <t>Zobrist, Ben (1,F1-$200k)</t>
  </si>
  <si>
    <t>free agency</t>
  </si>
  <si>
    <t>Perez, Hernan (1,F1-$200k)</t>
  </si>
  <si>
    <t>Cole, Taylor (1,F3-$1M)</t>
  </si>
  <si>
    <t>Zimmerman, Ryan (1,F1-$325K)</t>
  </si>
  <si>
    <t>2020 Free Agency</t>
  </si>
  <si>
    <t>DECEMBER</t>
  </si>
  <si>
    <t>Exeter is trading Caratini to Columbus for Montgomery, Russell, Biggio, Frazier &amp; Haniger</t>
  </si>
  <si>
    <t>2020 TRX #6</t>
  </si>
  <si>
    <t>0 TRX #6</t>
  </si>
  <si>
    <t>trx 6</t>
  </si>
  <si>
    <t>Plum Island trades PI 2020 #1, 2021 PI #4, Jordan Lyles and 800K to Virginia for Max Scherzer.</t>
  </si>
  <si>
    <t>2020 TRX #7</t>
  </si>
  <si>
    <t>trx 7</t>
  </si>
  <si>
    <t>trbx 7</t>
  </si>
  <si>
    <t>bwASP sends Danny Duffy, $5,000,000, Taylor Trammel &amp; their 2020 5th RD draft pick to bwVIR for Kyle Hendricks</t>
  </si>
  <si>
    <t>2020 TRX #8</t>
  </si>
  <si>
    <t>trx 8</t>
  </si>
  <si>
    <t>bwASP sends Matt Wieters &amp; 800K to bwEXE for positive karma &amp; happy thoughts!</t>
  </si>
  <si>
    <t>2020 TRX #9</t>
  </si>
  <si>
    <t>trx 9</t>
  </si>
  <si>
    <t>Columbus sends Adam Ottavino, Kyle Wright and $3M in cash to Thunder Bay for Andrew Cashner and Colton Brewer</t>
  </si>
  <si>
    <t>2020 TRX #10</t>
  </si>
  <si>
    <t>trx 10</t>
  </si>
  <si>
    <t>Pismo Beach trades Kirby Yates to Columbus for the Bobcats' second round pick in the 2020 draft</t>
  </si>
  <si>
    <t>2020 TRX #11</t>
  </si>
  <si>
    <t>Columbus sends Michael Wacha, Thomas Pannone, Andrew Cashner and Austin Riley to Mansfield for Mike Clevinger</t>
  </si>
  <si>
    <t>2020 TRX #12</t>
  </si>
  <si>
    <t>trx 12</t>
  </si>
  <si>
    <t>trx 10, 12</t>
  </si>
  <si>
    <t>Houston</t>
  </si>
  <si>
    <t>Hammers</t>
  </si>
  <si>
    <t>HOU</t>
  </si>
  <si>
    <t>2020 TRX #13</t>
  </si>
  <si>
    <t>GCG trades Chad Bettis, 2020 5th round pick and $2.2 million to Los Angles for Brandon Crawford</t>
  </si>
  <si>
    <t>#13</t>
  </si>
  <si>
    <t>trx 13</t>
  </si>
  <si>
    <t>LAO sends it's 3rd round pick in 2020 to Mansfield for Jason Heyward</t>
  </si>
  <si>
    <t>2020 TRX #14</t>
  </si>
  <si>
    <t>#14</t>
  </si>
  <si>
    <t>West Oakland trades JP Crawford to Waikiki for Jackie Bradley Jr &amp; $3.5M</t>
  </si>
  <si>
    <t>2020 TRX #15</t>
  </si>
  <si>
    <t>#15</t>
  </si>
  <si>
    <t>trx 15</t>
  </si>
  <si>
    <t>JANUARY</t>
  </si>
  <si>
    <t>Perez, Hernan (1,F1-200k)</t>
  </si>
  <si>
    <t>Zimmerman, Ryan (1,F1-325K)</t>
  </si>
  <si>
    <t>1,F1-$490K</t>
  </si>
  <si>
    <t>Culberson, Charlie (1,F1-$490K)</t>
  </si>
  <si>
    <t>Pismo Beach trades its first round pick and Greenville's sixth round in this year's draft for West Oakland's firsr round pick in this year's draft and Cal Quantrill. John to confirm.  West Oakland confirms (and to clarify the first round pick I’m trading is West Oakland’s, not Greenville’s 1st rounder).</t>
  </si>
  <si>
    <t>2020 TRX #16</t>
  </si>
  <si>
    <t>Columbus sends Victor Caratini, Joey Wendle, Justin Turner, Luke Voit and $500,000 to Washington for Clayton Kershaw and Miguel Sano</t>
  </si>
  <si>
    <t>2020 TRX #17</t>
  </si>
  <si>
    <t>trx 17</t>
  </si>
  <si>
    <t>West Oakland trades Lewis Brinson to Palo Alto for Ji-Man Choi.</t>
  </si>
  <si>
    <t>2020 TRX #18</t>
  </si>
  <si>
    <t>ASPEN sends Starlin Castro &amp; Willie Calhoun to TEXAS for Jon Villar &amp; TEXAS's 2020 3rd round draft pick</t>
  </si>
  <si>
    <t>2020 TRX #19</t>
  </si>
  <si>
    <t>trx 19</t>
  </si>
  <si>
    <t>Columbus sends Kevin Gausman, Jonathan Gant, Miguel Sano and its 2021 1st Round pick to the Houston Hammers in return for Shane Bieber, Jose LeClerc, Brad Miller and Austin Romine.</t>
  </si>
  <si>
    <t>FEBRUARY</t>
  </si>
  <si>
    <t>Columbus sends Jesse Chavez, Dereck Rodriguez, Brandon Morrow and $600,000 to New Jersey for Kevin Gausman</t>
  </si>
  <si>
    <t>2020 TRX #20</t>
  </si>
  <si>
    <t>trx 20</t>
  </si>
  <si>
    <t>trx 20, 21</t>
  </si>
  <si>
    <t>2020 TRX #21</t>
  </si>
  <si>
    <t>trx 21</t>
  </si>
  <si>
    <t>McHugh, Collin (ARB-Y6)</t>
  </si>
  <si>
    <t>Inciarte, Ender* (ARB-Y6)</t>
  </si>
  <si>
    <t>2020 Draft</t>
  </si>
  <si>
    <t>Edman, Tommy</t>
  </si>
  <si>
    <t>New Jersey</t>
  </si>
  <si>
    <t>Gallen, Zac</t>
  </si>
  <si>
    <t>Plesac, Zach</t>
  </si>
  <si>
    <t>Urquidy, Jose</t>
  </si>
  <si>
    <t>Reynolds, Bryan</t>
  </si>
  <si>
    <t>Arraez, Luis</t>
  </si>
  <si>
    <t>Means, John</t>
  </si>
  <si>
    <t>Houser, Adrian</t>
  </si>
  <si>
    <t>Mercado, Oscar</t>
  </si>
  <si>
    <t>Civale, Aaron</t>
  </si>
  <si>
    <t>Yastrzemski, Mike</t>
  </si>
  <si>
    <t>Walker, Christian</t>
  </si>
  <si>
    <t>Thornton, Trent</t>
  </si>
  <si>
    <t>Tauchman, Mike</t>
  </si>
  <si>
    <t>Yamamoto, Jordan</t>
  </si>
  <si>
    <t>Young, Alex</t>
  </si>
  <si>
    <t>Nola, Austin</t>
  </si>
  <si>
    <t>Gonsolin, Tony</t>
  </si>
  <si>
    <t>Anderson, Nick</t>
  </si>
  <si>
    <t>Poche, Colin</t>
  </si>
  <si>
    <t>Turnbull, Spencer</t>
  </si>
  <si>
    <t>Stallings, Jacob</t>
  </si>
  <si>
    <t>Clase, Emmanuel</t>
  </si>
  <si>
    <t>Voth, Austin</t>
  </si>
  <si>
    <t>Smeltzer, Devin</t>
  </si>
  <si>
    <t>Anderson, Shaun</t>
  </si>
  <si>
    <t>Cooper, Garrett</t>
  </si>
  <si>
    <t>Walden, Marcus</t>
  </si>
  <si>
    <t>Rengifo, Luis</t>
  </si>
  <si>
    <t>Waguespack, Jacob</t>
  </si>
  <si>
    <t>Aquino, Aristides</t>
  </si>
  <si>
    <t>Helsey, Ryan</t>
  </si>
  <si>
    <t>Taylor, Josh</t>
  </si>
  <si>
    <t>Barlow, Scott</t>
  </si>
  <si>
    <t>Castro, Harold</t>
  </si>
  <si>
    <t>Karinchak, James</t>
  </si>
  <si>
    <t>Locastro, Tim</t>
  </si>
  <si>
    <t>Beaty, Matt</t>
  </si>
  <si>
    <t>Brennan, Brandon</t>
  </si>
  <si>
    <t>Suarez, Ranger</t>
  </si>
  <si>
    <t>Littell, Zack</t>
  </si>
  <si>
    <t>Berti, Jon</t>
  </si>
  <si>
    <t>Straw, Myles</t>
  </si>
  <si>
    <t>Lambert, Peter</t>
  </si>
  <si>
    <t>Munoz, Andres</t>
  </si>
  <si>
    <t>Bard, Luke</t>
  </si>
  <si>
    <t>Thomas, Lane</t>
  </si>
  <si>
    <t>Toro, Abraham</t>
  </si>
  <si>
    <t>Hilliard, Sam</t>
  </si>
  <si>
    <t>Sampson, Adrian</t>
  </si>
  <si>
    <t>Harper, Ryne</t>
  </si>
  <si>
    <t>Dobnak, Randy</t>
  </si>
  <si>
    <t>Sadler, Casey</t>
  </si>
  <si>
    <t>Wick, Rowan</t>
  </si>
  <si>
    <t>Vargas, Ildemaro</t>
  </si>
  <si>
    <t>Ford, Mike</t>
  </si>
  <si>
    <t>Ginkel, Kevin</t>
  </si>
  <si>
    <t>Webb, Jacob</t>
  </si>
  <si>
    <t>Kay, Anthony</t>
  </si>
  <si>
    <t>Gustave, Jandel</t>
  </si>
  <si>
    <t>Farmer, Kyle</t>
  </si>
  <si>
    <t>Clarke, Taylor</t>
  </si>
  <si>
    <t>Wilkerson, Stevie</t>
  </si>
  <si>
    <t>Cordero, Jimmy</t>
  </si>
  <si>
    <t>Webb, Logan</t>
  </si>
  <si>
    <t>Rojas, Josh</t>
  </si>
  <si>
    <t>Neuse, Sheldon</t>
  </si>
  <si>
    <t>Crichton, Stefan</t>
  </si>
  <si>
    <t>Freeman, Mike</t>
  </si>
  <si>
    <t>Rainey, Tanner</t>
  </si>
  <si>
    <t>Ramirez, Nick</t>
  </si>
  <si>
    <t>Martin, Brett</t>
  </si>
  <si>
    <t>Mills, Alec</t>
  </si>
  <si>
    <t>Stashak, Cody</t>
  </si>
  <si>
    <t>Brosseau, Mike</t>
  </si>
  <si>
    <t>Palumbo, Joe</t>
  </si>
  <si>
    <t>France, Ty</t>
  </si>
  <si>
    <t>Mendick, Danny</t>
  </si>
  <si>
    <t>Thorpe, Lewis</t>
  </si>
  <si>
    <t>Suarez, Jose</t>
  </si>
  <si>
    <t>Cordell, Ryan</t>
  </si>
  <si>
    <t>Sandoval, Patrick</t>
  </si>
  <si>
    <t>Agrazal, Dario</t>
  </si>
  <si>
    <t>Harvey, Hunter</t>
  </si>
  <si>
    <t>Cortes Jr, Nestor</t>
  </si>
  <si>
    <t>Gallagher, Cam</t>
  </si>
  <si>
    <t>Lopes, Tim</t>
  </si>
  <si>
    <t>Margevicius, Nick</t>
  </si>
  <si>
    <t>Diaz, Jairo</t>
  </si>
  <si>
    <t>Brown, Seth</t>
  </si>
  <si>
    <t>Coonrod, Sam</t>
  </si>
  <si>
    <t>Starling, Bubba</t>
  </si>
  <si>
    <t>Nogosek, Stephen</t>
  </si>
  <si>
    <t>Cron, Kevin</t>
  </si>
  <si>
    <t>Dugger, Robert</t>
  </si>
  <si>
    <t>Alexander, Tyler</t>
  </si>
  <si>
    <t>Walsh, Jared</t>
  </si>
  <si>
    <t>Kinley, Tyler</t>
  </si>
  <si>
    <t>Brito, Socrates</t>
  </si>
  <si>
    <t>Brigham, Jeff</t>
  </si>
  <si>
    <t>Estrada, Thairo</t>
  </si>
  <si>
    <t>Davis, Jaylin</t>
  </si>
  <si>
    <t>Allen, Austin</t>
  </si>
  <si>
    <t>Shafer, Justin</t>
  </si>
  <si>
    <t>McBroom, Ryan</t>
  </si>
  <si>
    <t>Moore, Dylan</t>
  </si>
  <si>
    <t>Arteaga, Humberto</t>
  </si>
  <si>
    <t>Wang, Wei-Chung</t>
  </si>
  <si>
    <t>Armenteros, Rogelio</t>
  </si>
  <si>
    <t>Rogers, Tyler</t>
  </si>
  <si>
    <t>Rios, Edwin</t>
  </si>
  <si>
    <t>Nunez, Dom</t>
  </si>
  <si>
    <t>Grullon, Deivi</t>
  </si>
  <si>
    <t>Cabrera, Genesis</t>
  </si>
  <si>
    <t>Higashioka, Kyle</t>
  </si>
  <si>
    <t>Lovelady, Richard</t>
  </si>
  <si>
    <t>Fernandez, Junior</t>
  </si>
  <si>
    <t>Staumont, Josh</t>
  </si>
  <si>
    <t>Gutierrez, Kelvin</t>
  </si>
  <si>
    <t>Ruiz, Jose</t>
  </si>
  <si>
    <t>Puello, Cesar</t>
  </si>
  <si>
    <t>Banuelos, Manny</t>
  </si>
  <si>
    <t>Heineman, Tyler</t>
  </si>
  <si>
    <t>Newberry, Jake</t>
  </si>
  <si>
    <t>Luciano, Elvis</t>
  </si>
  <si>
    <t>Dini, Nick</t>
  </si>
  <si>
    <t>Guillorme, Luis</t>
  </si>
  <si>
    <t>Reyes, Gerardo</t>
  </si>
  <si>
    <t>Holmes, Clay</t>
  </si>
  <si>
    <t>Lockett, Walker</t>
  </si>
  <si>
    <t>Melville, Tim</t>
  </si>
  <si>
    <t>Sneed, Cy</t>
  </si>
  <si>
    <t>Avelino, Abiatal</t>
  </si>
  <si>
    <t>Tate, Dillon</t>
  </si>
  <si>
    <t>Kline, Branden</t>
  </si>
  <si>
    <t>Hernandez, Marco</t>
  </si>
  <si>
    <t>Davis, Jonathan</t>
  </si>
  <si>
    <t>Heineman, Scott</t>
  </si>
  <si>
    <t>Wallach, Chad</t>
  </si>
  <si>
    <t>Demeritte, Travis</t>
  </si>
  <si>
    <t>Rutschman, Adley</t>
  </si>
  <si>
    <t>Witt Jr., Bobby</t>
  </si>
  <si>
    <t>Vaughn, Andrew</t>
  </si>
  <si>
    <t>Carlson, Dylan</t>
  </si>
  <si>
    <t>Rodriguez, Julio Yarnel</t>
  </si>
  <si>
    <t>Skubal, Tarik</t>
  </si>
  <si>
    <t>Dominguez, Jasson</t>
  </si>
  <si>
    <t>Luciano, Marco</t>
  </si>
  <si>
    <t>Abrams, CJ</t>
  </si>
  <si>
    <t>Rodriguez, Grayson</t>
  </si>
  <si>
    <t>Bleday, JJ</t>
  </si>
  <si>
    <t>Downs, Jeter</t>
  </si>
  <si>
    <t>Greene, Riley</t>
  </si>
  <si>
    <t>McClanahan, Shane</t>
  </si>
  <si>
    <t>Lodolo, Nick</t>
  </si>
  <si>
    <t>Campusano, Luis</t>
  </si>
  <si>
    <t>Cabrera, Edward</t>
  </si>
  <si>
    <t>Davidson, Tucker</t>
  </si>
  <si>
    <t>Perdomo, Geraldo</t>
  </si>
  <si>
    <t>Gray, Josiah</t>
  </si>
  <si>
    <t>Balazovic, Jordan</t>
  </si>
  <si>
    <t>Yamaguchi, Shun</t>
  </si>
  <si>
    <t>Hoese, Kody</t>
  </si>
  <si>
    <t>Davis, Brennen</t>
  </si>
  <si>
    <t>Jung, Josh</t>
  </si>
  <si>
    <t>Woods Richardson, Simeon</t>
  </si>
  <si>
    <t>Carroll, Corbin</t>
  </si>
  <si>
    <t>Bishop, Hunter</t>
  </si>
  <si>
    <t>Lowe, Josh</t>
  </si>
  <si>
    <t>Tsutsugo, Yoshitomo</t>
  </si>
  <si>
    <t>Thomas, Alek</t>
  </si>
  <si>
    <t>Alvarez, Francisco</t>
  </si>
  <si>
    <t>Akiyama, Shogo</t>
  </si>
  <si>
    <t>Duran, Jhoan</t>
  </si>
  <si>
    <t>Marte, Noelvi</t>
  </si>
  <si>
    <t>Kirby, George</t>
  </si>
  <si>
    <t>Manoah, Alek</t>
  </si>
  <si>
    <t>Corry, Seth</t>
  </si>
  <si>
    <t>Huff, Samuel</t>
  </si>
  <si>
    <t>Wendelken, JB</t>
  </si>
  <si>
    <t>Adams, Austin L</t>
  </si>
  <si>
    <t>Kremer, Dean</t>
  </si>
  <si>
    <t>Herrera, Ivan</t>
  </si>
  <si>
    <t>Langeliers, Shea</t>
  </si>
  <si>
    <t>Bubic, Kris</t>
  </si>
  <si>
    <t>Puason, Robert</t>
  </si>
  <si>
    <t>Duran, Jarren</t>
  </si>
  <si>
    <t>Stott, Bryson</t>
  </si>
  <si>
    <t>Fraley, Jake</t>
  </si>
  <si>
    <t>Thomas, Tahnaj</t>
  </si>
  <si>
    <t>Mata, Bryan</t>
  </si>
  <si>
    <t>Garcia, Jose</t>
  </si>
  <si>
    <t>Martinez, Orelvis</t>
  </si>
  <si>
    <t>Allan, Matthew</t>
  </si>
  <si>
    <t>Raleigh, Cal</t>
  </si>
  <si>
    <t>De La Cruz, Jasseel</t>
  </si>
  <si>
    <t>Morales, Francisco</t>
  </si>
  <si>
    <t>Rutledge, Jackson</t>
  </si>
  <si>
    <t>Javier, Cristian</t>
  </si>
  <si>
    <t>Freeman, Tyler</t>
  </si>
  <si>
    <t>Groome, Jay</t>
  </si>
  <si>
    <t>Bracho, Aaron</t>
  </si>
  <si>
    <t>Shewmake, Braden</t>
  </si>
  <si>
    <t>Ryan, Joe</t>
  </si>
  <si>
    <t>Apostel, Sherten</t>
  </si>
  <si>
    <t>Volpe, Anthony</t>
  </si>
  <si>
    <t>Jones, Greg</t>
  </si>
  <si>
    <t>Jackson, Jeremiah</t>
  </si>
  <si>
    <t>Song, Noah</t>
  </si>
  <si>
    <t>Rogers, Trevor</t>
  </si>
  <si>
    <t>Stiever, Jonathan</t>
  </si>
  <si>
    <t>Baty, Brett</t>
  </si>
  <si>
    <t>Misner, Kameron</t>
  </si>
  <si>
    <t>Hall, Adam</t>
  </si>
  <si>
    <t>Jones, Taylor</t>
  </si>
  <si>
    <t>Walls, Taylor</t>
  </si>
  <si>
    <t>Vargas, Alexander</t>
  </si>
  <si>
    <t>Wong, Connor</t>
  </si>
  <si>
    <t>Johnson, Seth</t>
  </si>
  <si>
    <t>Muller, Kyle</t>
  </si>
  <si>
    <t>Conine, Griffin</t>
  </si>
  <si>
    <t>Oliva, Jared</t>
  </si>
  <si>
    <t>Toglia, Michael</t>
  </si>
  <si>
    <t>Jensen, Ryan</t>
  </si>
  <si>
    <t>Isbel, Kyle</t>
  </si>
  <si>
    <t>Rodriguez, Luis</t>
  </si>
  <si>
    <t>Gonzalez, Luis</t>
  </si>
  <si>
    <t>Vientos, Mark</t>
  </si>
  <si>
    <t>Malone, Brennan</t>
  </si>
  <si>
    <t>Baez, Franyel</t>
  </si>
  <si>
    <t>Deichman, Greg</t>
  </si>
  <si>
    <t>Alcantara, Kevin</t>
  </si>
  <si>
    <t>Johnson, Daniel</t>
  </si>
  <si>
    <t>Priester, Quinn</t>
  </si>
  <si>
    <t>Kim, Gwang-Hyun</t>
  </si>
  <si>
    <t>Thompson, Zack David</t>
  </si>
  <si>
    <t>Acuna, Luisangel Jose</t>
  </si>
  <si>
    <t>Vargas, Miguel Antonio</t>
  </si>
  <si>
    <t>UT</t>
  </si>
  <si>
    <t>Arias, Gabriel Alejandro</t>
  </si>
  <si>
    <t>Rodriguez, Jose Daniel</t>
  </si>
  <si>
    <t>Rivas, Alfonso</t>
  </si>
  <si>
    <t>Pena, Erik</t>
  </si>
  <si>
    <t>Adams, Austin L (Y1)</t>
  </si>
  <si>
    <t>Agrazal, Dario (Y1)</t>
  </si>
  <si>
    <t>Alexander, Tyler (Y1)</t>
  </si>
  <si>
    <t>Allen, Austin (MM)</t>
  </si>
  <si>
    <t>Anderson, Nick (Y1)</t>
  </si>
  <si>
    <t>Anderson, Shaun (Y1)</t>
  </si>
  <si>
    <t>Aquino, Aristides (Y1)</t>
  </si>
  <si>
    <t>Armenteros, Rogelio (MM)</t>
  </si>
  <si>
    <t>Arraez, Luis (Y1)</t>
  </si>
  <si>
    <t>Arteaga, Humberto (Y1)</t>
  </si>
  <si>
    <t>Avelino, Abiatal (MM)</t>
  </si>
  <si>
    <t>Banuelos, Manny (Y1)</t>
  </si>
  <si>
    <t>Bard, Luke (Y1)</t>
  </si>
  <si>
    <t>Barlow, Scott (Y1)</t>
  </si>
  <si>
    <t>Beaty, Matt (Y1)</t>
  </si>
  <si>
    <t>Berti, Jon (Y1)</t>
  </si>
  <si>
    <t>Brennan, Brandon (Y1)</t>
  </si>
  <si>
    <t>Brigham, Jeff (Y1)</t>
  </si>
  <si>
    <t>Brito, Socrates (MM)</t>
  </si>
  <si>
    <t>Brosseau, Mike (Y1)</t>
  </si>
  <si>
    <t>Brown, Seth (MM)</t>
  </si>
  <si>
    <t>Burdi, Nick (MM)</t>
  </si>
  <si>
    <t>Cabrera, Genesis (MM)</t>
  </si>
  <si>
    <t>Castro, Harold (Y1)</t>
  </si>
  <si>
    <t>Civale, Aaron (Y1)</t>
  </si>
  <si>
    <t>Clarke, Taylor (Y1)</t>
  </si>
  <si>
    <t>Clase, Emmanuel (MM)</t>
  </si>
  <si>
    <t>Coonrod, Sam (Y1)</t>
  </si>
  <si>
    <t>Cooper, Garrett (Y1)</t>
  </si>
  <si>
    <t>Cordell, Ryan (Y1)</t>
  </si>
  <si>
    <t>Cordero, Jimmy (Y1)</t>
  </si>
  <si>
    <t>Cortes Jr, Nestor (Y1)</t>
  </si>
  <si>
    <t>Crichton, Stefan (Y1)</t>
  </si>
  <si>
    <t>Cron, Kevin (MM)</t>
  </si>
  <si>
    <t>Davis, Jaylin (MM)</t>
  </si>
  <si>
    <t>Davis, Jonathan (MM)</t>
  </si>
  <si>
    <t>Demeritte, Travis (Y1)</t>
  </si>
  <si>
    <t>Diaz, Jairo (Y1)</t>
  </si>
  <si>
    <t>Dini, Nick (MM)</t>
  </si>
  <si>
    <t>Dobnak, Randy (MM)</t>
  </si>
  <si>
    <t>Dugger, Robert (Y1)</t>
  </si>
  <si>
    <t>Edman, Tommy (Y1)</t>
  </si>
  <si>
    <t>Estrada, Thairo (MM)</t>
  </si>
  <si>
    <t>Farmer, Kyle (Y1)</t>
  </si>
  <si>
    <t>Fernandez, Junior (MM)</t>
  </si>
  <si>
    <t>Ford, Mike (Y1)</t>
  </si>
  <si>
    <t>France, Ty (Y1)</t>
  </si>
  <si>
    <t>Freeman, Mike (Y1)</t>
  </si>
  <si>
    <t>Gallagher, Cam (Y1)</t>
  </si>
  <si>
    <t>Gallen, Zac (Y1)</t>
  </si>
  <si>
    <t>Ginkel, Kevin (Y1)</t>
  </si>
  <si>
    <t>Gonsolin, Tony (Y1)</t>
  </si>
  <si>
    <t>Grullon, Deivi (MM)</t>
  </si>
  <si>
    <t>Guillorme, Luis (MM)</t>
  </si>
  <si>
    <t>Gustave, Jandel (Y1)</t>
  </si>
  <si>
    <t>Gutierrez, Kelvin (MM)</t>
  </si>
  <si>
    <t>Harper, Ryne (Y1)</t>
  </si>
  <si>
    <t>Harvey, Hunter (MM)</t>
  </si>
  <si>
    <t>Heineman, Scott (MM)</t>
  </si>
  <si>
    <t>Heineman, Tyler (MM)</t>
  </si>
  <si>
    <t>Helsey, Ryan (Y1)</t>
  </si>
  <si>
    <t>Hernandez, Marco (Y1)</t>
  </si>
  <si>
    <t>Higashioka, Kyle (MM)</t>
  </si>
  <si>
    <t>Hilliard, Sam (MM)</t>
  </si>
  <si>
    <t>Holmes, Clay (Y1)</t>
  </si>
  <si>
    <t>Houser, Adrian (Y1)</t>
  </si>
  <si>
    <t>Irvin, Cole (Y1)</t>
  </si>
  <si>
    <t>Karinchak, James (MM)</t>
  </si>
  <si>
    <t>Kay, Anthony (MM)</t>
  </si>
  <si>
    <t>Kinley, Tyler (Y1)</t>
  </si>
  <si>
    <t>Kline, Branden (Y1)</t>
  </si>
  <si>
    <t>Lambert, Peter (Y1)</t>
  </si>
  <si>
    <t>Littell, Zack (Y1)</t>
  </si>
  <si>
    <t>Locastro, Tim (Y1)</t>
  </si>
  <si>
    <t>Lockett, Walker (MM)</t>
  </si>
  <si>
    <t>Lopes, Tim (Y1)</t>
  </si>
  <si>
    <t>Lovelady, Richard (Y1)</t>
  </si>
  <si>
    <t>Luciano, Elvis (Y1)</t>
  </si>
  <si>
    <t>Margevicius, Nick (Y1)</t>
  </si>
  <si>
    <t>Martin, Brett (Y1)</t>
  </si>
  <si>
    <t>McBroom, Ryan (MM)</t>
  </si>
  <si>
    <t>Means, John (Y1)</t>
  </si>
  <si>
    <t>Melville, Tim (Y1)</t>
  </si>
  <si>
    <t>Mendick, Danny (MM)</t>
  </si>
  <si>
    <t>Mercado, Oscar (Y1)</t>
  </si>
  <si>
    <t>Mills, Alec (Y1)</t>
  </si>
  <si>
    <t>Moore, Dylan (Y1)</t>
  </si>
  <si>
    <t>Munoz, Andres (Y1)</t>
  </si>
  <si>
    <t>Neuse, Sheldon (MM)</t>
  </si>
  <si>
    <t>Newberry, Jake (Y1)</t>
  </si>
  <si>
    <t>Nogosek, Stephen (MM)</t>
  </si>
  <si>
    <t>Nola, Austin (Y1)</t>
  </si>
  <si>
    <t>Nunez, Dom (MM)</t>
  </si>
  <si>
    <t>Palumbo, Joe (MM)</t>
  </si>
  <si>
    <t>Perez, Michael (MM)</t>
  </si>
  <si>
    <t>Plesac, Zach (Y1)</t>
  </si>
  <si>
    <t>Poche, Colin (Y1)</t>
  </si>
  <si>
    <t>Puello, Cesar (Y1)</t>
  </si>
  <si>
    <t>Rainey, Tanner (Y1)</t>
  </si>
  <si>
    <t>Ramirez, Nick (Y1)</t>
  </si>
  <si>
    <t>Rengifo, Luis (Y1)</t>
  </si>
  <si>
    <t>Reyes, Gerardo (Y1)</t>
  </si>
  <si>
    <t>Reynolds, Bryan (Y1)</t>
  </si>
  <si>
    <t>Rios, Edwin (MM)</t>
  </si>
  <si>
    <t>Rodriguez, Jose Daniel (MM)</t>
  </si>
  <si>
    <t>Rogers, Tyler (MM)</t>
  </si>
  <si>
    <t>Rojas, Josh (Y1)</t>
  </si>
  <si>
    <t>Ruiz, Jose (Y1)</t>
  </si>
  <si>
    <t>Sadler, Casey (Y1)</t>
  </si>
  <si>
    <t>Sampson, Adrian (Y1)</t>
  </si>
  <si>
    <t>Sandoval, Patrick (Y1)</t>
  </si>
  <si>
    <t>Santana, Dennis (MM)</t>
  </si>
  <si>
    <t>Shafer, Justin (Y1)</t>
  </si>
  <si>
    <t>Smeltzer, Devin (Y1)</t>
  </si>
  <si>
    <t>Sneed, Cy (Y1)</t>
  </si>
  <si>
    <t>Stallings, Jacob (Y1)</t>
  </si>
  <si>
    <t>Starling, Bubba (Y1)</t>
  </si>
  <si>
    <t>Stashak, Cody (MM)</t>
  </si>
  <si>
    <t>Staumont, Josh (MM)</t>
  </si>
  <si>
    <t>Straw, Myles (Y1)</t>
  </si>
  <si>
    <t>Suarez, Jose (Y1)</t>
  </si>
  <si>
    <t>Suarez, Ranger (Y1)</t>
  </si>
  <si>
    <t>Tate, Dillon (Y1)</t>
  </si>
  <si>
    <t>Tauchman, Mike (Y1)</t>
  </si>
  <si>
    <t>Taylor, Josh (Y1)</t>
  </si>
  <si>
    <t>Thomas, Lane (MM)</t>
  </si>
  <si>
    <t>Thornton, Trent (Y1)</t>
  </si>
  <si>
    <t>Thorpe, Lewis (MM)</t>
  </si>
  <si>
    <t>Toro, Abraham (MM)</t>
  </si>
  <si>
    <t>Travis, Sam (Y1)</t>
  </si>
  <si>
    <t>Turnbull, Spencer (Y1)</t>
  </si>
  <si>
    <t>Urquidy, Jose (Y1)</t>
  </si>
  <si>
    <t>Vargas, Ildemaro (Y1)</t>
  </si>
  <si>
    <t>Voth, Austin (Y1)</t>
  </si>
  <si>
    <t>Wade, Tyler (Y1)</t>
  </si>
  <si>
    <t>Waguespack, Jacob (Y1)</t>
  </si>
  <si>
    <t>Walden, Marcus (Y1)</t>
  </si>
  <si>
    <t>Walker, Christian (Y1)</t>
  </si>
  <si>
    <t>Wallach, Chad (MM)</t>
  </si>
  <si>
    <t>Walsh, Jared (MM)</t>
  </si>
  <si>
    <t>Wang, Wei-Chung (Y1)</t>
  </si>
  <si>
    <t>Webb, Jacob (Y1)</t>
  </si>
  <si>
    <t>Webb, Logan (Y1)</t>
  </si>
  <si>
    <t>Wendelken, JB (Y1)</t>
  </si>
  <si>
    <t>Wick, Rowan (Y1)</t>
  </si>
  <si>
    <t>Wilkerson, Stevie (Y1)</t>
  </si>
  <si>
    <t>Yamamoto, Jordan (Y1)</t>
  </si>
  <si>
    <t>Yastrzemski, Mike (Y1)</t>
  </si>
  <si>
    <t>Young, Alex (Y1)</t>
  </si>
  <si>
    <t>Cabrera, Edward (min)</t>
  </si>
  <si>
    <t>Greene, Riley (min)</t>
  </si>
  <si>
    <t>McClanahan, Shane (min)</t>
  </si>
  <si>
    <t>Bracho, Aaron (min)</t>
  </si>
  <si>
    <t>Kirby, George (min)</t>
  </si>
  <si>
    <t>Martinez, Orelvis (min)</t>
  </si>
  <si>
    <t>Rogers, Trevor (min)</t>
  </si>
  <si>
    <t>Thomas, Alek (min)</t>
  </si>
  <si>
    <t>Woods Richardson, Simeon (min)</t>
  </si>
  <si>
    <t>Allan, Matthew (min)</t>
  </si>
  <si>
    <t>Campusano, Luis (min)</t>
  </si>
  <si>
    <t>Carroll, Corbin (min)</t>
  </si>
  <si>
    <t>Rodriguez, Grayson (min)</t>
  </si>
  <si>
    <t>Shewmake, Braden (min)</t>
  </si>
  <si>
    <t>Carlson, Dylan (min)</t>
  </si>
  <si>
    <t>Herrera, Ivan (min)</t>
  </si>
  <si>
    <t>Rutledge, Jackson (min)</t>
  </si>
  <si>
    <t>Thompson, Zack David (min)</t>
  </si>
  <si>
    <t>Alcantara, Kevin (min)</t>
  </si>
  <si>
    <t>Arias, Gabriel Alejandro (min)</t>
  </si>
  <si>
    <t>Hall, Adam (min)</t>
  </si>
  <si>
    <t>Morales, Francisco (min)</t>
  </si>
  <si>
    <t>Akiyama, Shogo (min)</t>
  </si>
  <si>
    <t>Balazovic, Jordan (min)</t>
  </si>
  <si>
    <t>Bishop, Hunter (min)</t>
  </si>
  <si>
    <t>Corry, Seth (min)</t>
  </si>
  <si>
    <t>Acuna, Luisangel Jose (min)</t>
  </si>
  <si>
    <t>Baty, Brett (min)</t>
  </si>
  <si>
    <t>Isbel, Kyle (min)</t>
  </si>
  <si>
    <t>Rutschman, Adley (min)</t>
  </si>
  <si>
    <t>Ryan, Joe (min)</t>
  </si>
  <si>
    <t>Gray, Josiah (min)</t>
  </si>
  <si>
    <t>Langeliers, Shea (min)</t>
  </si>
  <si>
    <t>Manoah, Alek (min)</t>
  </si>
  <si>
    <t>Davis, Brennen (min)</t>
  </si>
  <si>
    <t>Lodolo, Nick (min)</t>
  </si>
  <si>
    <t>Luciano, Marco (min)</t>
  </si>
  <si>
    <t>Marte, Noelvi (min)</t>
  </si>
  <si>
    <t>De La Cruz, Jasseel (min)</t>
  </si>
  <si>
    <t>Priester, Quinn (min)</t>
  </si>
  <si>
    <t>Bubic, Kris (min)</t>
  </si>
  <si>
    <t>Hoese, Kody (min)</t>
  </si>
  <si>
    <t>Huff, Samuel (min)</t>
  </si>
  <si>
    <t>Mata, Bryan (min)</t>
  </si>
  <si>
    <t>Skubal, Tarik (min)</t>
  </si>
  <si>
    <t>Baez, Franyel (min)</t>
  </si>
  <si>
    <t>Gonzalez, Luis (min)</t>
  </si>
  <si>
    <t>Volpe, Anthony (min)</t>
  </si>
  <si>
    <t>Dominguez, Jasson (min)</t>
  </si>
  <si>
    <t>Freeman, Tyler (min)</t>
  </si>
  <si>
    <t>Garcia, Jose (min)</t>
  </si>
  <si>
    <t>Oliva, Jared (min)</t>
  </si>
  <si>
    <t>Puason, Robert (min)</t>
  </si>
  <si>
    <t>Walls, Taylor (min)</t>
  </si>
  <si>
    <t>Deichman, Greg (min)</t>
  </si>
  <si>
    <t>Jackson, Jeremiah (min)</t>
  </si>
  <si>
    <t>Rivas, Alfonso (min)</t>
  </si>
  <si>
    <t>Vargas, Alexander (min)</t>
  </si>
  <si>
    <t>Vargas, Miguel Antonio (min)</t>
  </si>
  <si>
    <t>Vientos, Mark (min)</t>
  </si>
  <si>
    <t>Groome, Jay (min)</t>
  </si>
  <si>
    <t>Malone, Brennan (min)</t>
  </si>
  <si>
    <t>Song, Noah (min)</t>
  </si>
  <si>
    <t>Toglia, Michael (min)</t>
  </si>
  <si>
    <t>Wong, Connor (min)</t>
  </si>
  <si>
    <t>Apostel, Sherten (min)</t>
  </si>
  <si>
    <t>Davidson, Tucker (min)</t>
  </si>
  <si>
    <t>Jung, Josh (min)</t>
  </si>
  <si>
    <t>Kremer, Dean (min)</t>
  </si>
  <si>
    <t>Lowe, Josh (min)</t>
  </si>
  <si>
    <t>Misner, Kameron (min)</t>
  </si>
  <si>
    <t>Raleigh, Cal (min)</t>
  </si>
  <si>
    <t>Stiever, Jonathan (min)</t>
  </si>
  <si>
    <t>Conine, Griffin (min)</t>
  </si>
  <si>
    <t>Johnson, Daniel (min)</t>
  </si>
  <si>
    <t>Jones, Taylor (min)</t>
  </si>
  <si>
    <t>Kim, Gwang-Hyun (min)</t>
  </si>
  <si>
    <t>Tsutsugo, Yoshitomo (min)</t>
  </si>
  <si>
    <t>Yamaguchi, Shun (min)</t>
  </si>
  <si>
    <t>Javier, Cristian (min)</t>
  </si>
  <si>
    <t>Jones, Greg (min)</t>
  </si>
  <si>
    <t>Perdomo, Geraldo (min)</t>
  </si>
  <si>
    <t>Rodriguez, Julio Yarnel (min)</t>
  </si>
  <si>
    <t>Muller, Kyle (min)</t>
  </si>
  <si>
    <t>Pena, Erik (min)</t>
  </si>
  <si>
    <t>Rodriguez, Luis (min)</t>
  </si>
  <si>
    <t>Witt Jr., Bobby (min)</t>
  </si>
  <si>
    <t>Bleday, JJ (min)</t>
  </si>
  <si>
    <t>Downs, Jeter (min)</t>
  </si>
  <si>
    <t>Duran, Jarren (min)</t>
  </si>
  <si>
    <t>Jensen, Ryan (min)</t>
  </si>
  <si>
    <t>Johnson, Seth (min)</t>
  </si>
  <si>
    <t>Stott, Bryson (min)</t>
  </si>
  <si>
    <t>Abrams, CJ (min)</t>
  </si>
  <si>
    <t>Alvarez, Francisco (min)</t>
  </si>
  <si>
    <t>Duran, Jhoan (min)</t>
  </si>
  <si>
    <t>Thomas, Tahnaj (min)</t>
  </si>
  <si>
    <t>Vaughn, Andrew (min)</t>
  </si>
  <si>
    <t>Thunder Bay releases Devin Mesoraco</t>
  </si>
  <si>
    <t>Thunder Bay releases Odrisamer Despaigne</t>
  </si>
  <si>
    <t>MARCH</t>
  </si>
  <si>
    <t>New Jersey releases Matt Koch</t>
  </si>
  <si>
    <t>Fraley, Jake (MM)</t>
  </si>
  <si>
    <t>Waikiki agrees to send Jurickson Profar, Jaime Barria, and Grayson Greiner to New Jersey for Robinson Chirinos and Quinn Priester</t>
  </si>
  <si>
    <t>2020 TRX #25</t>
  </si>
  <si>
    <t>trx25</t>
  </si>
  <si>
    <t>New York trades Mike Minor and Brad Kintzler to Virginia For Virginia 2022 #1 pick, Taylor Trammell and Luis Victoriano Garcia</t>
  </si>
  <si>
    <t>2020 TRX #26</t>
  </si>
  <si>
    <t>trx 26</t>
  </si>
  <si>
    <t>New York trades Gerrit Cole and Yoenis Cespedes to Exeter for Alex Kirilloff, DL Hall and EXE 2022 #3</t>
  </si>
  <si>
    <t>2020 TRX #27</t>
  </si>
  <si>
    <t>trx 27</t>
  </si>
  <si>
    <t>New York trades Anthony Rendon and $2,000,000 to Los Angeles for Los Angeles 2022 #1 pick, JJ Bleday and Jeter Downs.</t>
  </si>
  <si>
    <t>2020 TRX #28</t>
  </si>
  <si>
    <t>trx 28</t>
  </si>
  <si>
    <t>TRX 28</t>
  </si>
  <si>
    <t>2020 TRX #29</t>
  </si>
  <si>
    <t>Mansfield trades Jon Berti to Los Angeles for Jarren Duran and their 2021 3rd Round Pick.</t>
  </si>
  <si>
    <t>Waikiki sends Welington Castillo and $830K to Houston for Adam Hall</t>
  </si>
  <si>
    <t>2020 TRX #30</t>
  </si>
  <si>
    <t>#30</t>
  </si>
  <si>
    <t>TRX 30</t>
  </si>
  <si>
    <t>LAO trades Maikel Franco to Columbus for Columbus 2021 8th round pick</t>
  </si>
  <si>
    <t>West Oakland trades Raimel Tapia to New York for their 2021 5th round draft pick</t>
  </si>
  <si>
    <t>2020 TRX #32</t>
  </si>
  <si>
    <t>#32</t>
  </si>
  <si>
    <t>GCG trades GCG 2021 #6 to LAO for Jon Berti</t>
  </si>
  <si>
    <t>2020 TRX #33</t>
  </si>
  <si>
    <t>trx 29, 33</t>
  </si>
  <si>
    <t>bwASP trades Miguel Rojas to bwVIR for their 2021 2nd RD draft pick</t>
  </si>
  <si>
    <t>2020 TRX #34</t>
  </si>
  <si>
    <t>#34</t>
  </si>
  <si>
    <t>Waikiki trades Elias Diaz to New York for NYM 2022 5th round draft pick.</t>
  </si>
  <si>
    <t>2020 TRX #35</t>
  </si>
  <si>
    <t>#35</t>
  </si>
  <si>
    <t>Exeter trades Collin McHugh &amp; $420k cash to Greenville for Brandon Guyer. Exeter waives Guyer.</t>
  </si>
  <si>
    <t>2020 TRX #36</t>
  </si>
  <si>
    <t>#36</t>
  </si>
  <si>
    <t>#37</t>
  </si>
  <si>
    <t>TRX 36</t>
  </si>
  <si>
    <t>Waikiki agrees to send Richard Bleier and Charlie Culberson to Columbus for Matt Beaty and Maikel Franco</t>
  </si>
  <si>
    <t>2020 TRX #37</t>
  </si>
  <si>
    <t>#31, #37</t>
  </si>
  <si>
    <t>LAO releases Blake Swihart</t>
  </si>
  <si>
    <t>Alaska Hot Stoves releases injured catcher Aramis Garcia and LF Daniel Palka</t>
  </si>
  <si>
    <t>LAO releases Jon Jay</t>
  </si>
  <si>
    <t>Houston releases Sam Freeman, O'Day and Solarte</t>
  </si>
  <si>
    <t>West Oakland releases Ervin Santana and Josh Harrison</t>
  </si>
  <si>
    <t>1,F4-$16M</t>
  </si>
  <si>
    <t>1,F3-$5.43M</t>
  </si>
  <si>
    <t>1,F2-$3.4M</t>
  </si>
  <si>
    <t>1,F3-$3.525M</t>
  </si>
  <si>
    <t>1,F3-$3.504M</t>
  </si>
  <si>
    <t>1,F3-$2.94M</t>
  </si>
  <si>
    <t>1,F1-$1.622M</t>
  </si>
  <si>
    <t>1,F2-$2M</t>
  </si>
  <si>
    <t>1,F2-$1.89M</t>
  </si>
  <si>
    <t>1,F1-$1.25M</t>
  </si>
  <si>
    <t>1,F3-$1.71M</t>
  </si>
  <si>
    <t>1,F1-$790k</t>
  </si>
  <si>
    <t>1,F3-$1.38M</t>
  </si>
  <si>
    <t>1,F1-$735k</t>
  </si>
  <si>
    <t>1,F2-$1.1M</t>
  </si>
  <si>
    <t>1,F3-$1.262M</t>
  </si>
  <si>
    <t>1,F1-$640k</t>
  </si>
  <si>
    <t>1,F1-$550k</t>
  </si>
  <si>
    <t>1,F2-$700k</t>
  </si>
  <si>
    <t>1,F1-$400k</t>
  </si>
  <si>
    <t>1,F1-$386K</t>
  </si>
  <si>
    <t>1,F2-$500k</t>
  </si>
  <si>
    <t>1,F1-$300k</t>
  </si>
  <si>
    <t>2,F4-$16M</t>
  </si>
  <si>
    <t>3,F4-$16M</t>
  </si>
  <si>
    <t>4,F4-$16M</t>
  </si>
  <si>
    <t>2,F3-$5.43M</t>
  </si>
  <si>
    <t>3,F3-$5.43M</t>
  </si>
  <si>
    <t>2,F2-$3.4M</t>
  </si>
  <si>
    <t>2,F3-$3.525M</t>
  </si>
  <si>
    <t>3,F3-$3.525M</t>
  </si>
  <si>
    <t>2,F3-$3.504M</t>
  </si>
  <si>
    <t>3,F3-$3.504M</t>
  </si>
  <si>
    <t>2,F3-$2.94M</t>
  </si>
  <si>
    <t>3,F3-$2.94M</t>
  </si>
  <si>
    <t>2,F2-$1.89M</t>
  </si>
  <si>
    <t>2,F3-$1.71M</t>
  </si>
  <si>
    <t>3,F3-$1.71M</t>
  </si>
  <si>
    <t>2,F3-$1.38M</t>
  </si>
  <si>
    <t>3,F3-$1.38M</t>
  </si>
  <si>
    <t>2,F2-$1.1M</t>
  </si>
  <si>
    <t>2,F3-$1.262M</t>
  </si>
  <si>
    <t>3,F3-$1.262M</t>
  </si>
  <si>
    <t>2,F2-$700k</t>
  </si>
  <si>
    <t>2020 SFA</t>
  </si>
  <si>
    <t>Urshela, Gio</t>
  </si>
  <si>
    <t>Pineda, Michael</t>
  </si>
  <si>
    <t>Santana, Danny</t>
  </si>
  <si>
    <t>Bummer, Aaron</t>
  </si>
  <si>
    <t>Sogard, Eric</t>
  </si>
  <si>
    <t>Garcia, Yimi</t>
  </si>
  <si>
    <t>Duffey, Tyler</t>
  </si>
  <si>
    <t>Estevez, Carlos</t>
  </si>
  <si>
    <t>Bass, Anthony</t>
  </si>
  <si>
    <t>Jackson, Luke</t>
  </si>
  <si>
    <t>Alberto, Hanser</t>
  </si>
  <si>
    <t>Gott, Trevor</t>
  </si>
  <si>
    <t>Milone, Tommy</t>
  </si>
  <si>
    <t>Morin, Mike</t>
  </si>
  <si>
    <t>Ryan, Kyle</t>
  </si>
  <si>
    <t>Webb, Tyler</t>
  </si>
  <si>
    <t>Reyes, Victor</t>
  </si>
  <si>
    <t>Perdomo, Luis</t>
  </si>
  <si>
    <t>Santander, Anthony</t>
  </si>
  <si>
    <t>D'Arnaud, Travis</t>
  </si>
  <si>
    <t>Vogt, Stephen</t>
  </si>
  <si>
    <t>Smyly, Drew</t>
  </si>
  <si>
    <t>VanMeter, Josh</t>
  </si>
  <si>
    <t>Castro, Jason</t>
  </si>
  <si>
    <t>Solano, Donovan</t>
  </si>
  <si>
    <t>Phegley, Josh</t>
  </si>
  <si>
    <t>Detwiler, Ross</t>
  </si>
  <si>
    <t>Brooks, Aaron</t>
  </si>
  <si>
    <t>Ross, Joe</t>
  </si>
  <si>
    <t>Brice, Austin</t>
  </si>
  <si>
    <t>Ruiz, Rio</t>
  </si>
  <si>
    <t>Holaday, Bryan</t>
  </si>
  <si>
    <t>Dickerson, Alex</t>
  </si>
  <si>
    <t>Kittredge, Andrew</t>
  </si>
  <si>
    <t>Ynoa, Gabriel</t>
  </si>
  <si>
    <t>Dixon, Brandon</t>
  </si>
  <si>
    <t>Wojciechowski, Asher</t>
  </si>
  <si>
    <t>Osich, Josh</t>
  </si>
  <si>
    <t>Goody, Nick</t>
  </si>
  <si>
    <t>Naquin, Tyler</t>
  </si>
  <si>
    <t>Hale, David</t>
  </si>
  <si>
    <t>Guerra, Luis Javier</t>
  </si>
  <si>
    <t>Gonzalez, Chi Chi</t>
  </si>
  <si>
    <t>Pineda, Michael (1,F5-$14M)</t>
  </si>
  <si>
    <t>Santana, Danny (1,F3-$5.43M)</t>
  </si>
  <si>
    <t>Vogt, Stephen (1,F2-$1.1M)</t>
  </si>
  <si>
    <t>Duffey, Tyler (1,F3-$3.504M)</t>
  </si>
  <si>
    <t>Alberto, Hanser (1,F3-$2.55M)</t>
  </si>
  <si>
    <t>Morin, Mike (1,F2-$1.89M)</t>
  </si>
  <si>
    <t>Gott, Trevor (1,F3-$2.55M)</t>
  </si>
  <si>
    <t>Milone, Tommy (1,F2-$2M)</t>
  </si>
  <si>
    <t>Castro, Jason (1,F1-$640k)</t>
  </si>
  <si>
    <t>Solano, Donovan (1,F1-$550k)</t>
  </si>
  <si>
    <t>Ross, Joe (1,F2-$560k)</t>
  </si>
  <si>
    <t>Wojciechowski, Asher (1,F1-$200k)</t>
  </si>
  <si>
    <t>Kahnle, Tommy (1,F4-$4M)</t>
  </si>
  <si>
    <t>Estevez, Carlos (1,F3-$2.94M)</t>
  </si>
  <si>
    <t>Jackson, Luke (1,F3-$2.925M)</t>
  </si>
  <si>
    <t>Webb, Tyler (1,F3-$1.71M)</t>
  </si>
  <si>
    <t>Santander, Anthony (1,F3-$1.38M)</t>
  </si>
  <si>
    <t>Osich, Josh (1,F1-$200k)</t>
  </si>
  <si>
    <t>Garcia, Greg (1,F1-$200k)</t>
  </si>
  <si>
    <t>Bummer, Aaron (1,F1-$3M)</t>
  </si>
  <si>
    <t>Sogard, Eric (1,F2-$3.4M)</t>
  </si>
  <si>
    <t>Kittredge, Andrew (1,F2-$500k)</t>
  </si>
  <si>
    <t>Guerra, Luis Javier (1,F1-$300K)</t>
  </si>
  <si>
    <t>Naquin, Tyler (1,F1-$200k)</t>
  </si>
  <si>
    <t>Difo, Wilmer (1,F1-$200k)</t>
  </si>
  <si>
    <t>Reyes, Victor (1,F3-$1.5M)</t>
  </si>
  <si>
    <t>Brooks, Aaron (1,F1-$386K)</t>
  </si>
  <si>
    <t>Ynoa, Gabriel (1,F1-$300k)</t>
  </si>
  <si>
    <t>Ryan, Kyle (1,F1-$1.25M)</t>
  </si>
  <si>
    <t>Kela, Keone (1,F3-$1.8M)</t>
  </si>
  <si>
    <t>VanMeter, Josh (1,F3-$1.2M)</t>
  </si>
  <si>
    <t>Wilson, Justin (1,F1-$200k)</t>
  </si>
  <si>
    <t>Smyly, Drew (1,F3-$1.262M)</t>
  </si>
  <si>
    <t>Garcia, Yimi (1,F3-$3.525M)</t>
  </si>
  <si>
    <t>Bass, Anthony (1,F1-$1.622M)</t>
  </si>
  <si>
    <t>Brice, Austin (1,F1-$350K)</t>
  </si>
  <si>
    <t>Holaday, Bryan (1,F2-$500k)</t>
  </si>
  <si>
    <t>Dickerson, Alex (1,F2-$500k)</t>
  </si>
  <si>
    <t>Hale, David (1,F1-$200k)</t>
  </si>
  <si>
    <t>Perdomo, Luis (1,F1-$790k)</t>
  </si>
  <si>
    <t>Ruiz, Rio (1,F2-$500k)</t>
  </si>
  <si>
    <t>Phegley, Josh (1,F2-$700k)</t>
  </si>
  <si>
    <t>Detwiler, Ross (1,F1-$400k)</t>
  </si>
  <si>
    <t>Gonzalez, Chi Chi (1,F1-$250k)</t>
  </si>
  <si>
    <t>Dixon, Brandon (1,F1-$250k)</t>
  </si>
  <si>
    <t>D'Arnaud, Travis (1,F1-$735k)</t>
  </si>
  <si>
    <t>Goody, Nick (1,F1-$200k)</t>
  </si>
  <si>
    <t>Urshela, Gio (1,F4-$16M)</t>
  </si>
  <si>
    <t>Alaska cuts Tyson Ross and Brandon Drury</t>
  </si>
  <si>
    <t>Ross, Tyson (5,F5-$8M)</t>
  </si>
  <si>
    <t>2020 TRX #43; Terminal Pay</t>
  </si>
  <si>
    <t>The Palo Alto Robber Barons release A.J. Cole, Matt Harvey, Drew Jackson, David Paulino, and Max Stassi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</si>
</sst>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quot;$&quot;#,##0_);[Red]\(&quot;$&quot;#,##0\)"/>
    <numFmt numFmtId="44" formatCode="_(&quot;$&quot;* #,##0.00_);_(&quot;$&quot;* \(#,##0.00\);_(&quot;$&quot;* &quot;-&quot;??_);_(@_)"/>
    <numFmt numFmtId="43" formatCode="_(* #,##0.00_);_(* \(#,##0.00\);_(* &quot;-&quot;??_);_(@_)"/>
    <numFmt numFmtId="164" formatCode="&quot;$&quot;#,##0"/>
    <numFmt numFmtId="165" formatCode="_(&quot;$&quot;* #,##0_);_(&quot;$&quot;* \(#,##0\);_(&quot;$&quot;* &quot;-&quot;??_);_(@_)"/>
    <numFmt numFmtId="166" formatCode=".000"/>
    <numFmt numFmtId="167" formatCode="mmm\-yyyy"/>
    <numFmt numFmtId="168" formatCode="_(&quot;$&quot;* #,##0_);[Red]_(&quot;$&quot;* \(#,##0\);_(&quot;$&quot;* &quot;-&quot;??_);_(@_)"/>
    <numFmt numFmtId="169" formatCode="m/d/yyyy;@"/>
    <numFmt numFmtId="170" formatCode="_(* #,##0_);_(* \(#,##0\);_(* &quot;-&quot;??_);_(@_)"/>
    <numFmt numFmtId="171" formatCode="mm/dd/yy;@"/>
  </numFmts>
  <fonts count="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1"/>
      <name val="Arial"/>
      <family val="2"/>
    </font>
    <font>
      <b/>
      <sz val="12"/>
      <name val="Arial"/>
      <family val="2"/>
    </font>
    <font>
      <b/>
      <sz val="14"/>
      <name val="Arial"/>
      <family val="2"/>
    </font>
    <font>
      <sz val="12"/>
      <name val="Arial"/>
      <family val="2"/>
    </font>
    <font>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0"/>
      <name val="Arial"/>
      <family val="2"/>
    </font>
    <font>
      <sz val="8"/>
      <name val="Arial"/>
      <family val="2"/>
    </font>
    <font>
      <b/>
      <sz val="8"/>
      <color indexed="81"/>
      <name val="Tahoma"/>
      <family val="2"/>
    </font>
    <font>
      <sz val="10"/>
      <color indexed="10"/>
      <name val="Arial"/>
      <family val="2"/>
    </font>
    <font>
      <sz val="10"/>
      <name val="Arial"/>
      <family val="2"/>
    </font>
    <font>
      <sz val="10"/>
      <name val="Arial"/>
      <family val="2"/>
    </font>
    <font>
      <u/>
      <sz val="7.5"/>
      <color theme="10"/>
      <name val="Arial"/>
      <family val="2"/>
    </font>
    <font>
      <sz val="10"/>
      <name val="Arial"/>
      <family val="2"/>
    </font>
    <font>
      <sz val="10"/>
      <color theme="1"/>
      <name val="Arial"/>
      <family val="2"/>
    </font>
    <font>
      <sz val="10"/>
      <name val="Arial"/>
      <family val="2"/>
    </font>
    <font>
      <sz val="10"/>
      <color rgb="FF000000"/>
      <name val="Arial"/>
      <family val="2"/>
    </font>
    <font>
      <u/>
      <sz val="10"/>
      <name val="Arial"/>
      <family val="2"/>
    </font>
    <font>
      <u/>
      <sz val="11"/>
      <color theme="10"/>
      <name val="Calibri"/>
      <family val="2"/>
    </font>
    <font>
      <sz val="10"/>
      <color rgb="FF551A8B"/>
      <name val="Arial"/>
      <family val="2"/>
    </font>
    <font>
      <sz val="10"/>
      <name val="Calibri"/>
      <family val="2"/>
      <scheme val="minor"/>
    </font>
    <font>
      <sz val="10"/>
      <color theme="1"/>
      <name val="Calibri"/>
      <family val="2"/>
      <scheme val="minor"/>
    </font>
    <font>
      <b/>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theme="1"/>
      <name val="Calibri"/>
      <family val="2"/>
    </font>
    <font>
      <sz val="11"/>
      <color rgb="FF000000"/>
      <name val="Calibri"/>
      <family val="2"/>
      <scheme val="minor"/>
    </font>
    <font>
      <sz val="11"/>
      <name val="Calibri"/>
      <family val="2"/>
      <scheme val="minor"/>
    </font>
    <font>
      <sz val="11"/>
      <color rgb="FF551A8B"/>
      <name val="Calibri"/>
      <family val="2"/>
      <scheme val="minor"/>
    </font>
    <font>
      <sz val="11"/>
      <color rgb="FF000000"/>
      <name val="Calibri"/>
      <family val="2"/>
    </font>
    <font>
      <sz val="10"/>
      <color rgb="FF000000"/>
      <name val="Lato"/>
    </font>
    <font>
      <sz val="8"/>
      <name val="Arial"/>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47"/>
        <bgColor indexed="64"/>
      </patternFill>
    </fill>
    <fill>
      <patternFill patternType="solid">
        <fgColor indexed="43"/>
        <bgColor indexed="64"/>
      </patternFill>
    </fill>
    <fill>
      <patternFill patternType="solid">
        <fgColor indexed="42"/>
        <bgColor indexed="64"/>
      </patternFill>
    </fill>
    <fill>
      <patternFill patternType="solid">
        <fgColor rgb="FFFFFF00"/>
        <bgColor indexed="64"/>
      </patternFill>
    </fill>
    <fill>
      <patternFill patternType="solid">
        <fgColor rgb="FF92D050"/>
        <bgColor indexed="64"/>
      </patternFill>
    </fill>
    <fill>
      <patternFill patternType="solid">
        <fgColor rgb="FF0070C0"/>
        <bgColor indexed="64"/>
      </patternFill>
    </fill>
    <fill>
      <patternFill patternType="solid">
        <fgColor theme="8" tint="0.59999389629810485"/>
        <bgColor indexed="64"/>
      </patternFill>
    </fill>
    <fill>
      <patternFill patternType="solid">
        <fgColor rgb="FFFFFF99"/>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rgb="FFFF0000"/>
        <bgColor indexed="64"/>
      </patternFill>
    </fill>
    <fill>
      <patternFill patternType="solid">
        <fgColor theme="0" tint="-0.34998626667073579"/>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medium">
        <color indexed="64"/>
      </bottom>
      <diagonal/>
    </border>
  </borders>
  <cellStyleXfs count="58245">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4"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21" fillId="0" borderId="0"/>
    <xf numFmtId="0" fontId="2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4"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20" fillId="0" borderId="0"/>
    <xf numFmtId="0" fontId="2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4"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20" fillId="0" borderId="0"/>
    <xf numFmtId="0" fontId="19" fillId="0" borderId="0"/>
    <xf numFmtId="0" fontId="19" fillId="0" borderId="0"/>
    <xf numFmtId="0" fontId="19" fillId="0" borderId="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18" fillId="0" borderId="0"/>
    <xf numFmtId="0" fontId="51"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51"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7" fillId="0" borderId="0"/>
    <xf numFmtId="0" fontId="31" fillId="13" borderId="0" applyNumberFormat="0" applyBorder="0" applyAlignment="0" applyProtection="0"/>
    <xf numFmtId="0" fontId="46" fillId="0" borderId="0" applyNumberFormat="0" applyFill="0" applyBorder="0" applyAlignment="0" applyProtection="0"/>
    <xf numFmtId="9" fontId="22" fillId="0" borderId="0" applyFont="0" applyFill="0" applyBorder="0" applyAlignment="0" applyProtection="0"/>
    <xf numFmtId="0" fontId="42" fillId="22" borderId="0" applyNumberFormat="0" applyBorder="0" applyAlignment="0" applyProtection="0"/>
    <xf numFmtId="0" fontId="39" fillId="0" borderId="0" applyNumberFormat="0" applyFill="0" applyBorder="0" applyAlignment="0" applyProtection="0"/>
    <xf numFmtId="0" fontId="37" fillId="0" borderId="3" applyNumberFormat="0" applyFill="0" applyAlignment="0" applyProtection="0"/>
    <xf numFmtId="44" fontId="22" fillId="0" borderId="0" applyFont="0" applyFill="0" applyBorder="0" applyAlignment="0" applyProtection="0"/>
    <xf numFmtId="0" fontId="32" fillId="3" borderId="0" applyNumberFormat="0" applyBorder="0" applyAlignment="0" applyProtection="0"/>
    <xf numFmtId="0" fontId="31" fillId="16" borderId="0" applyNumberFormat="0" applyBorder="0" applyAlignment="0" applyProtection="0"/>
    <xf numFmtId="0" fontId="31" fillId="12"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5" borderId="0" applyNumberFormat="0" applyBorder="0" applyAlignment="0" applyProtection="0"/>
    <xf numFmtId="0" fontId="30" fillId="2" borderId="0" applyNumberFormat="0" applyBorder="0" applyAlignment="0" applyProtection="0"/>
    <xf numFmtId="0" fontId="17" fillId="0" borderId="0"/>
    <xf numFmtId="0" fontId="31" fillId="18" borderId="0" applyNumberFormat="0" applyBorder="0" applyAlignment="0" applyProtection="0"/>
    <xf numFmtId="0" fontId="45" fillId="0" borderId="9" applyNumberFormat="0" applyFill="0" applyAlignment="0" applyProtection="0"/>
    <xf numFmtId="0" fontId="43" fillId="20" borderId="8" applyNumberFormat="0" applyAlignment="0" applyProtection="0"/>
    <xf numFmtId="0" fontId="41" fillId="0" borderId="6" applyNumberFormat="0" applyFill="0" applyAlignment="0" applyProtection="0"/>
    <xf numFmtId="0" fontId="39" fillId="0" borderId="5" applyNumberFormat="0" applyFill="0" applyAlignment="0" applyProtection="0"/>
    <xf numFmtId="0" fontId="36" fillId="4" borderId="0" applyNumberFormat="0" applyBorder="0" applyAlignment="0" applyProtection="0"/>
    <xf numFmtId="0" fontId="34" fillId="21" borderId="2" applyNumberFormat="0" applyAlignment="0" applyProtection="0"/>
    <xf numFmtId="0" fontId="31" fillId="19" borderId="0" applyNumberFormat="0" applyBorder="0" applyAlignment="0" applyProtection="0"/>
    <xf numFmtId="0" fontId="31" fillId="14" borderId="0" applyNumberFormat="0" applyBorder="0" applyAlignment="0" applyProtection="0"/>
    <xf numFmtId="0" fontId="30" fillId="11" borderId="0" applyNumberFormat="0" applyBorder="0" applyAlignment="0" applyProtection="0"/>
    <xf numFmtId="0" fontId="30" fillId="10" borderId="0" applyNumberFormat="0" applyBorder="0" applyAlignment="0" applyProtection="0"/>
    <xf numFmtId="0" fontId="30" fillId="7" borderId="0" applyNumberFormat="0" applyBorder="0" applyAlignment="0" applyProtection="0"/>
    <xf numFmtId="0" fontId="30" fillId="4" borderId="0" applyNumberFormat="0" applyBorder="0" applyAlignment="0" applyProtection="0"/>
    <xf numFmtId="0" fontId="22" fillId="0" borderId="0"/>
    <xf numFmtId="0" fontId="17" fillId="0" borderId="0"/>
    <xf numFmtId="0" fontId="17" fillId="0" borderId="0"/>
    <xf numFmtId="0" fontId="17" fillId="0" borderId="0"/>
    <xf numFmtId="0" fontId="17" fillId="0" borderId="0"/>
    <xf numFmtId="0" fontId="31" fillId="10" borderId="0" applyNumberFormat="0" applyBorder="0" applyAlignment="0" applyProtection="0"/>
    <xf numFmtId="0" fontId="31" fillId="15" borderId="0" applyNumberFormat="0" applyBorder="0" applyAlignment="0" applyProtection="0"/>
    <xf numFmtId="0" fontId="31" fillId="13" borderId="0" applyNumberFormat="0" applyBorder="0" applyAlignment="0" applyProtection="0"/>
    <xf numFmtId="0" fontId="17" fillId="0" borderId="0"/>
    <xf numFmtId="0" fontId="31" fillId="17" borderId="0" applyNumberFormat="0" applyBorder="0" applyAlignment="0" applyProtection="0"/>
    <xf numFmtId="0" fontId="44" fillId="0" borderId="0" applyNumberFormat="0" applyFill="0" applyBorder="0" applyAlignment="0" applyProtection="0"/>
    <xf numFmtId="0" fontId="22" fillId="23" borderId="7" applyNumberFormat="0" applyFont="0" applyAlignment="0" applyProtection="0"/>
    <xf numFmtId="0" fontId="40" fillId="7" borderId="1" applyNumberFormat="0" applyAlignment="0" applyProtection="0"/>
    <xf numFmtId="0" fontId="38" fillId="0" borderId="4" applyNumberFormat="0" applyFill="0" applyAlignment="0" applyProtection="0"/>
    <xf numFmtId="0" fontId="35" fillId="0" borderId="0" applyNumberFormat="0" applyFill="0" applyBorder="0" applyAlignment="0" applyProtection="0"/>
    <xf numFmtId="0" fontId="33" fillId="20" borderId="1" applyNumberFormat="0" applyAlignment="0" applyProtection="0"/>
    <xf numFmtId="0" fontId="31" fillId="14" borderId="0" applyNumberFormat="0" applyBorder="0" applyAlignment="0" applyProtection="0"/>
    <xf numFmtId="0" fontId="31" fillId="9"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6" borderId="0" applyNumberFormat="0" applyBorder="0" applyAlignment="0" applyProtection="0"/>
    <xf numFmtId="0" fontId="30" fillId="3"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22" fillId="0" borderId="0"/>
    <xf numFmtId="0" fontId="22" fillId="0" borderId="0"/>
    <xf numFmtId="0" fontId="16" fillId="0" borderId="0"/>
    <xf numFmtId="0" fontId="51"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51"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51"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4" fillId="0" borderId="0"/>
    <xf numFmtId="0" fontId="45" fillId="0" borderId="9" applyNumberFormat="0" applyFill="0" applyAlignment="0" applyProtection="0"/>
    <xf numFmtId="0" fontId="38" fillId="0" borderId="4" applyNumberFormat="0" applyFill="0" applyAlignment="0" applyProtection="0"/>
    <xf numFmtId="0" fontId="32" fillId="3" borderId="0" applyNumberFormat="0" applyBorder="0" applyAlignment="0" applyProtection="0"/>
    <xf numFmtId="0" fontId="31" fillId="15" borderId="0" applyNumberFormat="0" applyBorder="0" applyAlignment="0" applyProtection="0"/>
    <xf numFmtId="0" fontId="30" fillId="8" borderId="0" applyNumberFormat="0" applyBorder="0" applyAlignment="0" applyProtection="0"/>
    <xf numFmtId="0" fontId="30" fillId="5" borderId="0" applyNumberFormat="0" applyBorder="0" applyAlignment="0" applyProtection="0"/>
    <xf numFmtId="0" fontId="14" fillId="0" borderId="0"/>
    <xf numFmtId="9" fontId="22" fillId="0" borderId="0" applyFont="0" applyFill="0" applyBorder="0" applyAlignment="0" applyProtection="0"/>
    <xf numFmtId="0" fontId="37" fillId="0" borderId="3" applyNumberFormat="0" applyFill="0" applyAlignment="0" applyProtection="0"/>
    <xf numFmtId="0" fontId="31" fillId="19" borderId="0" applyNumberFormat="0" applyBorder="0" applyAlignment="0" applyProtection="0"/>
    <xf numFmtId="0" fontId="31" fillId="14" borderId="0" applyNumberFormat="0" applyBorder="0" applyAlignment="0" applyProtection="0"/>
    <xf numFmtId="0" fontId="30" fillId="5" borderId="0" applyNumberFormat="0" applyBorder="0" applyAlignment="0" applyProtection="0"/>
    <xf numFmtId="0" fontId="30" fillId="4" borderId="0" applyNumberFormat="0" applyBorder="0" applyAlignment="0" applyProtection="0"/>
    <xf numFmtId="0" fontId="14" fillId="0" borderId="0"/>
    <xf numFmtId="0" fontId="14" fillId="0" borderId="0"/>
    <xf numFmtId="0" fontId="14" fillId="0" borderId="0"/>
    <xf numFmtId="0" fontId="14" fillId="0" borderId="0"/>
    <xf numFmtId="0" fontId="22" fillId="23" borderId="7" applyNumberFormat="0" applyFont="0" applyAlignment="0" applyProtection="0"/>
    <xf numFmtId="0" fontId="44" fillId="0" borderId="0" applyNumberFormat="0" applyFill="0" applyBorder="0" applyAlignment="0" applyProtection="0"/>
    <xf numFmtId="0" fontId="43" fillId="20" borderId="8" applyNumberFormat="0" applyAlignment="0" applyProtection="0"/>
    <xf numFmtId="0" fontId="14" fillId="0" borderId="0"/>
    <xf numFmtId="0" fontId="42" fillId="22" borderId="0" applyNumberFormat="0" applyBorder="0" applyAlignment="0" applyProtection="0"/>
    <xf numFmtId="0" fontId="36" fillId="4"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6" applyNumberFormat="0" applyFill="0" applyAlignment="0" applyProtection="0"/>
    <xf numFmtId="0" fontId="35" fillId="0" borderId="0" applyNumberFormat="0" applyFill="0" applyBorder="0" applyAlignment="0" applyProtection="0"/>
    <xf numFmtId="0" fontId="31" fillId="13" borderId="0" applyNumberFormat="0" applyBorder="0" applyAlignment="0" applyProtection="0"/>
    <xf numFmtId="0" fontId="31" fillId="10" borderId="0" applyNumberFormat="0" applyBorder="0" applyAlignment="0" applyProtection="0"/>
    <xf numFmtId="0" fontId="30" fillId="9" borderId="0" applyNumberFormat="0" applyBorder="0" applyAlignment="0" applyProtection="0"/>
    <xf numFmtId="0" fontId="30" fillId="2" borderId="0" applyNumberFormat="0" applyBorder="0" applyAlignment="0" applyProtection="0"/>
    <xf numFmtId="0" fontId="14" fillId="0" borderId="0"/>
    <xf numFmtId="0" fontId="51" fillId="0" borderId="0"/>
    <xf numFmtId="0" fontId="31" fillId="18" borderId="0" applyNumberFormat="0" applyBorder="0" applyAlignment="0" applyProtection="0"/>
    <xf numFmtId="0" fontId="14" fillId="0" borderId="0"/>
    <xf numFmtId="0" fontId="30" fillId="8" borderId="0" applyNumberFormat="0" applyBorder="0" applyAlignment="0" applyProtection="0"/>
    <xf numFmtId="44" fontId="2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31" fillId="9" borderId="0" applyNumberFormat="0" applyBorder="0" applyAlignment="0" applyProtection="0"/>
    <xf numFmtId="0" fontId="40" fillId="7" borderId="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46" fillId="0" borderId="0" applyNumberFormat="0" applyFill="0" applyBorder="0" applyAlignment="0" applyProtection="0"/>
    <xf numFmtId="0" fontId="14" fillId="0" borderId="0"/>
    <xf numFmtId="0" fontId="39" fillId="0" borderId="0" applyNumberFormat="0" applyFill="0" applyBorder="0" applyAlignment="0" applyProtection="0"/>
    <xf numFmtId="0" fontId="34" fillId="21" borderId="2" applyNumberFormat="0" applyAlignment="0" applyProtection="0"/>
    <xf numFmtId="0" fontId="31" fillId="17" borderId="0" applyNumberFormat="0" applyBorder="0" applyAlignment="0" applyProtection="0"/>
    <xf numFmtId="0" fontId="31" fillId="12" borderId="0" applyNumberFormat="0" applyBorder="0" applyAlignment="0" applyProtection="0"/>
    <xf numFmtId="0" fontId="30" fillId="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9" fillId="0" borderId="5" applyNumberFormat="0" applyFill="0" applyAlignment="0" applyProtection="0"/>
    <xf numFmtId="0" fontId="33" fillId="20" borderId="1" applyNumberFormat="0" applyAlignment="0" applyProtection="0"/>
    <xf numFmtId="0" fontId="31" fillId="16"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2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2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1" fillId="0" borderId="0"/>
    <xf numFmtId="0" fontId="41" fillId="0" borderId="6" applyNumberFormat="0" applyFill="0" applyAlignment="0" applyProtection="0"/>
    <xf numFmtId="0" fontId="33" fillId="20" borderId="1" applyNumberFormat="0" applyAlignment="0" applyProtection="0"/>
    <xf numFmtId="0" fontId="31" fillId="13" borderId="0" applyNumberFormat="0" applyBorder="0" applyAlignment="0" applyProtection="0"/>
    <xf numFmtId="0" fontId="30" fillId="7" borderId="0" applyNumberFormat="0" applyBorder="0" applyAlignment="0" applyProtection="0"/>
    <xf numFmtId="0" fontId="11" fillId="0" borderId="0"/>
    <xf numFmtId="0" fontId="40" fillId="7" borderId="1" applyNumberFormat="0" applyAlignment="0" applyProtection="0"/>
    <xf numFmtId="0" fontId="32" fillId="3" borderId="0" applyNumberFormat="0" applyBorder="0" applyAlignment="0" applyProtection="0"/>
    <xf numFmtId="0" fontId="31" fillId="10" borderId="0" applyNumberFormat="0" applyBorder="0" applyAlignment="0" applyProtection="0"/>
    <xf numFmtId="0" fontId="30" fillId="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9" fillId="0" borderId="0" applyNumberFormat="0" applyFill="0" applyBorder="0" applyAlignment="0" applyProtection="0"/>
    <xf numFmtId="0" fontId="31" fillId="19" borderId="0" applyNumberFormat="0" applyBorder="0" applyAlignment="0" applyProtection="0"/>
    <xf numFmtId="0" fontId="31" fillId="9" borderId="0" applyNumberFormat="0" applyBorder="0" applyAlignment="0" applyProtection="0"/>
    <xf numFmtId="0" fontId="30" fillId="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6" fillId="0" borderId="0" applyNumberFormat="0" applyFill="0" applyBorder="0" applyAlignment="0" applyProtection="0"/>
    <xf numFmtId="0" fontId="39" fillId="0" borderId="5" applyNumberFormat="0" applyFill="0" applyAlignment="0" applyProtection="0"/>
    <xf numFmtId="0" fontId="31" fillId="14" borderId="0" applyNumberFormat="0" applyBorder="0" applyAlignment="0" applyProtection="0"/>
    <xf numFmtId="0" fontId="31" fillId="12" borderId="0" applyNumberFormat="0" applyBorder="0" applyAlignment="0" applyProtection="0"/>
    <xf numFmtId="0" fontId="30" fillId="4" borderId="0" applyNumberFormat="0" applyBorder="0" applyAlignment="0" applyProtection="0"/>
    <xf numFmtId="0" fontId="11" fillId="0" borderId="0"/>
    <xf numFmtId="0" fontId="30" fillId="3" borderId="0" applyNumberFormat="0" applyBorder="0" applyAlignment="0" applyProtection="0"/>
    <xf numFmtId="0" fontId="38" fillId="0" borderId="4" applyNumberFormat="0" applyFill="0" applyAlignment="0" applyProtection="0"/>
    <xf numFmtId="0" fontId="11" fillId="0" borderId="0"/>
    <xf numFmtId="0" fontId="30" fillId="11" borderId="0" applyNumberFormat="0" applyBorder="0" applyAlignment="0" applyProtection="0"/>
    <xf numFmtId="0" fontId="45" fillId="0" borderId="9"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3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4" fillId="0" borderId="0" applyNumberFormat="0" applyFill="0" applyBorder="0" applyAlignment="0" applyProtection="0"/>
    <xf numFmtId="0" fontId="37" fillId="0" borderId="3" applyNumberFormat="0" applyFill="0" applyAlignment="0" applyProtection="0"/>
    <xf numFmtId="0" fontId="31" fillId="18" borderId="0" applyNumberFormat="0" applyBorder="0" applyAlignment="0" applyProtection="0"/>
    <xf numFmtId="0" fontId="30" fillId="8" borderId="0" applyNumberFormat="0" applyBorder="0" applyAlignment="0" applyProtection="0"/>
    <xf numFmtId="0" fontId="30" fillId="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2" fillId="0" borderId="0" applyFont="0" applyFill="0" applyBorder="0" applyAlignment="0" applyProtection="0"/>
    <xf numFmtId="0" fontId="36" fillId="4" borderId="0" applyNumberFormat="0" applyBorder="0" applyAlignment="0" applyProtection="0"/>
    <xf numFmtId="0" fontId="31" fillId="17" borderId="0" applyNumberFormat="0" applyBorder="0" applyAlignment="0" applyProtection="0"/>
    <xf numFmtId="0" fontId="30" fillId="5" borderId="0" applyNumberFormat="0" applyBorder="0" applyAlignment="0" applyProtection="0"/>
    <xf numFmtId="0" fontId="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20" borderId="8" applyNumberFormat="0" applyAlignment="0" applyProtection="0"/>
    <xf numFmtId="0" fontId="35" fillId="0" borderId="0" applyNumberFormat="0" applyFill="0" applyBorder="0" applyAlignment="0" applyProtection="0"/>
    <xf numFmtId="0" fontId="31" fillId="16" borderId="0" applyNumberFormat="0" applyBorder="0" applyAlignment="0" applyProtection="0"/>
    <xf numFmtId="0" fontId="30" fillId="10" borderId="0" applyNumberFormat="0" applyBorder="0" applyAlignment="0" applyProtection="0"/>
    <xf numFmtId="0" fontId="11" fillId="0" borderId="0"/>
    <xf numFmtId="0" fontId="31" fillId="15" borderId="0" applyNumberFormat="0" applyBorder="0" applyAlignment="0" applyProtection="0"/>
    <xf numFmtId="0" fontId="11" fillId="0" borderId="0"/>
    <xf numFmtId="0" fontId="22" fillId="23" borderId="7" applyNumberFormat="0" applyFont="0" applyAlignment="0" applyProtection="0"/>
    <xf numFmtId="0" fontId="11" fillId="0" borderId="0"/>
    <xf numFmtId="0" fontId="11" fillId="0" borderId="0"/>
    <xf numFmtId="0" fontId="11" fillId="0" borderId="0"/>
    <xf numFmtId="0" fontId="11" fillId="0" borderId="0"/>
    <xf numFmtId="44" fontId="2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2" fillId="22" borderId="0" applyNumberFormat="0" applyBorder="0" applyAlignment="0" applyProtection="0"/>
    <xf numFmtId="0" fontId="34" fillId="21" borderId="2" applyNumberFormat="0" applyAlignment="0" applyProtection="0"/>
    <xf numFmtId="0" fontId="31" fillId="14" borderId="0" applyNumberFormat="0" applyBorder="0" applyAlignment="0" applyProtection="0"/>
    <xf numFmtId="0" fontId="30" fillId="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5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8" fillId="0" borderId="0"/>
    <xf numFmtId="0" fontId="5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8" fillId="0" borderId="0"/>
    <xf numFmtId="0" fontId="42" fillId="22" borderId="0" applyNumberFormat="0" applyBorder="0" applyAlignment="0" applyProtection="0"/>
    <xf numFmtId="0" fontId="44" fillId="0" borderId="0" applyNumberFormat="0" applyFill="0" applyBorder="0" applyAlignment="0" applyProtection="0"/>
    <xf numFmtId="0" fontId="30" fillId="4" borderId="0" applyNumberFormat="0" applyBorder="0" applyAlignment="0" applyProtection="0"/>
    <xf numFmtId="0" fontId="31" fillId="16" borderId="0" applyNumberFormat="0" applyBorder="0" applyAlignment="0" applyProtection="0"/>
    <xf numFmtId="0" fontId="8" fillId="0" borderId="0"/>
    <xf numFmtId="0" fontId="41" fillId="0" borderId="6" applyNumberFormat="0" applyFill="0" applyAlignment="0" applyProtection="0"/>
    <xf numFmtId="0" fontId="52" fillId="0" borderId="0"/>
    <xf numFmtId="0" fontId="31" fillId="13" borderId="0" applyNumberFormat="0" applyBorder="0" applyAlignment="0" applyProtection="0"/>
    <xf numFmtId="0" fontId="38" fillId="0" borderId="4" applyNumberFormat="0" applyFill="0" applyAlignment="0" applyProtection="0"/>
    <xf numFmtId="0" fontId="8" fillId="0" borderId="0"/>
    <xf numFmtId="0" fontId="8" fillId="0" borderId="0"/>
    <xf numFmtId="0" fontId="8" fillId="0" borderId="0"/>
    <xf numFmtId="0" fontId="8" fillId="0" borderId="0"/>
    <xf numFmtId="0" fontId="8" fillId="0" borderId="0"/>
    <xf numFmtId="0" fontId="30" fillId="11" borderId="0" applyNumberFormat="0" applyBorder="0" applyAlignment="0" applyProtection="0"/>
    <xf numFmtId="0" fontId="31" fillId="12" borderId="0" applyNumberFormat="0" applyBorder="0" applyAlignment="0" applyProtection="0"/>
    <xf numFmtId="0" fontId="35"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3" borderId="0" applyNumberFormat="0" applyBorder="0" applyAlignment="0" applyProtection="0"/>
    <xf numFmtId="0" fontId="33" fillId="20" borderId="1" applyNumberFormat="0" applyAlignment="0" applyProtection="0"/>
    <xf numFmtId="0" fontId="31" fillId="9" borderId="0" applyNumberFormat="0" applyBorder="0" applyAlignment="0" applyProtection="0"/>
    <xf numFmtId="0" fontId="45" fillId="0" borderId="9" applyNumberFormat="0" applyFill="0" applyAlignment="0" applyProtection="0"/>
    <xf numFmtId="0" fontId="8" fillId="0" borderId="0"/>
    <xf numFmtId="0" fontId="30" fillId="5" borderId="0" applyNumberFormat="0" applyBorder="0" applyAlignment="0" applyProtection="0"/>
    <xf numFmtId="0" fontId="8" fillId="0" borderId="0"/>
    <xf numFmtId="0" fontId="43" fillId="20" borderId="8" applyNumberFormat="0" applyAlignment="0" applyProtection="0"/>
    <xf numFmtId="0" fontId="8" fillId="0" borderId="0"/>
    <xf numFmtId="0" fontId="8" fillId="0" borderId="0"/>
    <xf numFmtId="0" fontId="8" fillId="0" borderId="0"/>
    <xf numFmtId="0" fontId="8" fillId="0" borderId="0"/>
    <xf numFmtId="0" fontId="8" fillId="0" borderId="0"/>
    <xf numFmtId="0" fontId="22" fillId="23" borderId="7"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21" borderId="2" applyNumberFormat="0" applyAlignment="0" applyProtection="0"/>
    <xf numFmtId="9" fontId="22" fillId="0" borderId="0" applyFont="0" applyFill="0" applyBorder="0" applyAlignment="0" applyProtection="0"/>
    <xf numFmtId="0" fontId="31" fillId="1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2" borderId="0" applyNumberFormat="0" applyBorder="0" applyAlignment="0" applyProtection="0"/>
    <xf numFmtId="0" fontId="36" fillId="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6" borderId="0" applyNumberFormat="0" applyBorder="0" applyAlignment="0" applyProtection="0"/>
    <xf numFmtId="0" fontId="31" fillId="14" borderId="0" applyNumberFormat="0" applyBorder="0" applyAlignment="0" applyProtection="0"/>
    <xf numFmtId="0" fontId="46"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3"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1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8" borderId="0" applyNumberFormat="0" applyBorder="0" applyAlignment="0" applyProtection="0"/>
    <xf numFmtId="0" fontId="31" fillId="10" borderId="0" applyNumberFormat="0" applyBorder="0" applyAlignment="0" applyProtection="0"/>
    <xf numFmtId="0" fontId="8" fillId="0" borderId="0"/>
    <xf numFmtId="44" fontId="2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5" borderId="0" applyNumberFormat="0" applyBorder="0" applyAlignment="0" applyProtection="0"/>
    <xf numFmtId="0" fontId="40" fillId="7" borderId="1" applyNumberFormat="0" applyAlignment="0" applyProtection="0"/>
    <xf numFmtId="0" fontId="31" fillId="13"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31" fillId="18" borderId="0" applyNumberFormat="0" applyBorder="0" applyAlignment="0" applyProtection="0"/>
    <xf numFmtId="0" fontId="30" fillId="9" borderId="0" applyNumberFormat="0" applyBorder="0" applyAlignment="0" applyProtection="0"/>
    <xf numFmtId="0" fontId="30" fillId="8" borderId="0" applyNumberFormat="0" applyBorder="0" applyAlignment="0" applyProtection="0"/>
    <xf numFmtId="0" fontId="31" fillId="17" borderId="0" applyNumberFormat="0" applyBorder="0" applyAlignment="0" applyProtection="0"/>
    <xf numFmtId="0" fontId="39" fillId="0" borderId="5" applyNumberFormat="0" applyFill="0" applyAlignment="0" applyProtection="0"/>
    <xf numFmtId="0" fontId="7" fillId="0" borderId="0"/>
    <xf numFmtId="0" fontId="5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7" fillId="0" borderId="0"/>
    <xf numFmtId="0" fontId="36" fillId="4" borderId="0" applyNumberFormat="0" applyBorder="0" applyAlignment="0" applyProtection="0"/>
    <xf numFmtId="0" fontId="31" fillId="13" borderId="0" applyNumberFormat="0" applyBorder="0" applyAlignment="0" applyProtection="0"/>
    <xf numFmtId="0" fontId="30" fillId="3" borderId="0" applyNumberFormat="0" applyBorder="0" applyAlignment="0" applyProtection="0"/>
    <xf numFmtId="0" fontId="7" fillId="0" borderId="0"/>
    <xf numFmtId="0" fontId="46" fillId="0" borderId="0" applyNumberFormat="0" applyFill="0" applyBorder="0" applyAlignment="0" applyProtection="0"/>
    <xf numFmtId="0" fontId="35" fillId="0" borderId="0" applyNumberFormat="0" applyFill="0" applyBorder="0" applyAlignment="0" applyProtection="0"/>
    <xf numFmtId="0" fontId="31" fillId="10" borderId="0" applyNumberFormat="0" applyBorder="0" applyAlignment="0" applyProtection="0"/>
    <xf numFmtId="0" fontId="30"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45" fillId="0" borderId="9" applyNumberFormat="0" applyFill="0" applyAlignment="0" applyProtection="0"/>
    <xf numFmtId="44" fontId="22" fillId="0" borderId="0" applyFont="0" applyFill="0" applyBorder="0" applyAlignment="0" applyProtection="0"/>
    <xf numFmtId="0" fontId="31" fillId="9" borderId="0" applyNumberFormat="0" applyBorder="0" applyAlignment="0" applyProtection="0"/>
    <xf numFmtId="0" fontId="2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4" fillId="0" borderId="0" applyNumberFormat="0" applyFill="0" applyBorder="0" applyAlignment="0" applyProtection="0"/>
    <xf numFmtId="0" fontId="34" fillId="21" borderId="2" applyNumberFormat="0" applyAlignment="0" applyProtection="0"/>
    <xf numFmtId="0" fontId="31" fillId="12" borderId="0" applyNumberFormat="0" applyBorder="0" applyAlignment="0" applyProtection="0"/>
    <xf numFmtId="0" fontId="7" fillId="0" borderId="0"/>
    <xf numFmtId="9" fontId="22" fillId="0" borderId="0" applyFont="0" applyFill="0" applyBorder="0" applyAlignment="0" applyProtection="0"/>
    <xf numFmtId="0" fontId="7" fillId="0" borderId="0"/>
    <xf numFmtId="0" fontId="30"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33" fillId="20" borderId="1"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3" fillId="20" borderId="8" applyNumberFormat="0" applyAlignment="0" applyProtection="0"/>
    <xf numFmtId="0" fontId="32" fillId="3" borderId="0" applyNumberFormat="0" applyBorder="0" applyAlignment="0" applyProtection="0"/>
    <xf numFmtId="0" fontId="30"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23" borderId="7" applyNumberFormat="0" applyFont="0" applyAlignment="0" applyProtection="0"/>
    <xf numFmtId="0" fontId="31" fillId="19" borderId="0" applyNumberFormat="0" applyBorder="0" applyAlignment="0" applyProtection="0"/>
    <xf numFmtId="0" fontId="30"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22" borderId="0" applyNumberFormat="0" applyBorder="0" applyAlignment="0" applyProtection="0"/>
    <xf numFmtId="0" fontId="31" fillId="14" borderId="0" applyNumberFormat="0" applyBorder="0" applyAlignment="0" applyProtection="0"/>
    <xf numFmtId="0" fontId="30" fillId="10" borderId="0" applyNumberFormat="0" applyBorder="0" applyAlignment="0" applyProtection="0"/>
    <xf numFmtId="0" fontId="7" fillId="0" borderId="0"/>
    <xf numFmtId="0" fontId="31"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41" fillId="0" borderId="6"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0" fillId="7" borderId="1" applyNumberFormat="0" applyAlignment="0" applyProtection="0"/>
    <xf numFmtId="0" fontId="31" fillId="18" borderId="0" applyNumberFormat="0" applyBorder="0" applyAlignment="0" applyProtection="0"/>
    <xf numFmtId="0" fontId="30"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9" fillId="0" borderId="0" applyNumberFormat="0" applyFill="0" applyBorder="0" applyAlignment="0" applyProtection="0"/>
    <xf numFmtId="0" fontId="31" fillId="17" borderId="0" applyNumberFormat="0" applyBorder="0" applyAlignment="0" applyProtection="0"/>
    <xf numFmtId="0" fontId="30"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6" borderId="0" applyNumberFormat="0" applyBorder="0" applyAlignment="0" applyProtection="0"/>
    <xf numFmtId="0" fontId="7" fillId="0" borderId="0"/>
    <xf numFmtId="0" fontId="7" fillId="0" borderId="0"/>
    <xf numFmtId="0" fontId="31"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9" fillId="0" borderId="5"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4" applyNumberFormat="0" applyFill="0" applyAlignment="0" applyProtection="0"/>
    <xf numFmtId="0" fontId="31" fillId="15" borderId="0" applyNumberFormat="0" applyBorder="0" applyAlignment="0" applyProtection="0"/>
    <xf numFmtId="0" fontId="30" fillId="5" borderId="0" applyNumberFormat="0" applyBorder="0" applyAlignment="0" applyProtection="0"/>
    <xf numFmtId="0" fontId="7" fillId="0" borderId="0"/>
    <xf numFmtId="0" fontId="37" fillId="0" borderId="3"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1"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0" fontId="22" fillId="0" borderId="0"/>
    <xf numFmtId="0" fontId="22" fillId="0" borderId="0"/>
    <xf numFmtId="0" fontId="22" fillId="0" borderId="0"/>
    <xf numFmtId="0" fontId="22" fillId="0" borderId="0"/>
    <xf numFmtId="0" fontId="53" fillId="0" borderId="0" applyNumberFormat="0" applyFill="0" applyBorder="0" applyAlignment="0" applyProtection="0">
      <alignment vertical="top"/>
      <protection locked="0"/>
    </xf>
    <xf numFmtId="0" fontId="6" fillId="0" borderId="0"/>
    <xf numFmtId="0" fontId="2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6" fillId="0" borderId="0"/>
    <xf numFmtId="0" fontId="6" fillId="0" borderId="0"/>
    <xf numFmtId="9" fontId="2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30" fillId="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4"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1" fillId="1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3" fillId="20" borderId="8" applyNumberFormat="0" applyAlignment="0" applyProtection="0"/>
    <xf numFmtId="0" fontId="42" fillId="22" borderId="0" applyNumberFormat="0" applyBorder="0" applyAlignment="0" applyProtection="0"/>
    <xf numFmtId="44" fontId="22" fillId="0" borderId="0" applyFont="0" applyFill="0" applyBorder="0" applyAlignment="0" applyProtection="0"/>
    <xf numFmtId="0" fontId="37" fillId="0" borderId="3" applyNumberFormat="0" applyFill="0" applyAlignment="0" applyProtection="0"/>
    <xf numFmtId="0" fontId="30" fillId="5" borderId="0" applyNumberFormat="0" applyBorder="0" applyAlignment="0" applyProtection="0"/>
    <xf numFmtId="0" fontId="36" fillId="4" borderId="0" applyNumberFormat="0" applyBorder="0" applyAlignment="0" applyProtection="0"/>
    <xf numFmtId="0" fontId="31" fillId="13" borderId="0" applyNumberFormat="0" applyBorder="0" applyAlignment="0" applyProtection="0"/>
    <xf numFmtId="0" fontId="30" fillId="8" borderId="0" applyNumberFormat="0" applyBorder="0" applyAlignment="0" applyProtection="0"/>
    <xf numFmtId="0" fontId="31" fillId="19" borderId="0" applyNumberFormat="0" applyBorder="0" applyAlignment="0" applyProtection="0"/>
    <xf numFmtId="0" fontId="30" fillId="11" borderId="0" applyNumberFormat="0" applyBorder="0" applyAlignment="0" applyProtection="0"/>
    <xf numFmtId="0" fontId="41" fillId="0" borderId="6" applyNumberFormat="0" applyFill="0" applyAlignment="0" applyProtection="0"/>
    <xf numFmtId="0" fontId="31" fillId="15" borderId="0" applyNumberFormat="0" applyBorder="0" applyAlignment="0" applyProtection="0"/>
    <xf numFmtId="0" fontId="33" fillId="20" borderId="1" applyNumberFormat="0" applyAlignment="0" applyProtection="0"/>
    <xf numFmtId="0" fontId="31" fillId="14" borderId="0" applyNumberFormat="0" applyBorder="0" applyAlignment="0" applyProtection="0"/>
    <xf numFmtId="0" fontId="45" fillId="0" borderId="9" applyNumberFormat="0" applyFill="0" applyAlignment="0" applyProtection="0"/>
    <xf numFmtId="0" fontId="31" fillId="18" borderId="0" applyNumberFormat="0" applyBorder="0" applyAlignment="0" applyProtection="0"/>
    <xf numFmtId="0" fontId="39" fillId="0" borderId="5" applyNumberFormat="0" applyFill="0" applyAlignment="0" applyProtection="0"/>
    <xf numFmtId="0" fontId="35" fillId="0" borderId="0" applyNumberFormat="0" applyFill="0" applyBorder="0" applyAlignment="0" applyProtection="0"/>
    <xf numFmtId="0" fontId="31" fillId="10" borderId="0" applyNumberFormat="0" applyBorder="0" applyAlignment="0" applyProtection="0"/>
    <xf numFmtId="0" fontId="22" fillId="0" borderId="0"/>
    <xf numFmtId="0" fontId="31" fillId="13" borderId="0" applyNumberFormat="0" applyBorder="0" applyAlignment="0" applyProtection="0"/>
    <xf numFmtId="0" fontId="38" fillId="0" borderId="4" applyNumberFormat="0" applyFill="0" applyAlignment="0" applyProtection="0"/>
    <xf numFmtId="0" fontId="31" fillId="17" borderId="0" applyNumberFormat="0" applyBorder="0" applyAlignment="0" applyProtection="0"/>
    <xf numFmtId="0" fontId="30" fillId="8"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0" fillId="5" borderId="0" applyNumberFormat="0" applyBorder="0" applyAlignment="0" applyProtection="0"/>
    <xf numFmtId="0" fontId="30" fillId="2" borderId="0" applyNumberFormat="0" applyBorder="0" applyAlignment="0" applyProtection="0"/>
    <xf numFmtId="0" fontId="30" fillId="10" borderId="0" applyNumberFormat="0" applyBorder="0" applyAlignment="0" applyProtection="0"/>
    <xf numFmtId="0" fontId="32" fillId="3" borderId="0" applyNumberFormat="0" applyBorder="0" applyAlignment="0" applyProtection="0"/>
    <xf numFmtId="0" fontId="22" fillId="0" borderId="0"/>
    <xf numFmtId="0" fontId="30" fillId="6" borderId="0" applyNumberFormat="0" applyBorder="0" applyAlignment="0" applyProtection="0"/>
    <xf numFmtId="0" fontId="30" fillId="9" borderId="0" applyNumberFormat="0" applyBorder="0" applyAlignment="0" applyProtection="0"/>
    <xf numFmtId="0" fontId="40" fillId="7" borderId="1" applyNumberFormat="0" applyAlignment="0" applyProtection="0"/>
    <xf numFmtId="0" fontId="30" fillId="4" borderId="0" applyNumberFormat="0" applyBorder="0" applyAlignment="0" applyProtection="0"/>
    <xf numFmtId="0" fontId="46" fillId="0" borderId="0" applyNumberFormat="0" applyFill="0" applyBorder="0" applyAlignment="0" applyProtection="0"/>
    <xf numFmtId="0" fontId="39" fillId="0" borderId="0" applyNumberFormat="0" applyFill="0" applyBorder="0" applyAlignment="0" applyProtection="0"/>
    <xf numFmtId="0" fontId="34" fillId="21" borderId="2" applyNumberFormat="0" applyAlignment="0" applyProtection="0"/>
    <xf numFmtId="0" fontId="22" fillId="23" borderId="7" applyNumberFormat="0" applyFont="0" applyAlignment="0" applyProtection="0"/>
    <xf numFmtId="0" fontId="30" fillId="3" borderId="0" applyNumberFormat="0" applyBorder="0" applyAlignment="0" applyProtection="0"/>
    <xf numFmtId="0" fontId="31" fillId="16" borderId="0" applyNumberFormat="0" applyBorder="0" applyAlignment="0" applyProtection="0"/>
    <xf numFmtId="0" fontId="22" fillId="0" borderId="0"/>
    <xf numFmtId="0" fontId="5" fillId="0" borderId="0"/>
    <xf numFmtId="0" fontId="54"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6" fillId="0" borderId="0" applyFont="0" applyFill="0" applyBorder="0" applyAlignment="0" applyProtection="0"/>
    <xf numFmtId="0" fontId="4" fillId="0" borderId="0"/>
    <xf numFmtId="0" fontId="59" fillId="0" borderId="0" applyNumberFormat="0" applyFill="0" applyBorder="0" applyAlignment="0" applyProtection="0">
      <alignment vertical="top"/>
      <protection locked="0"/>
    </xf>
    <xf numFmtId="44" fontId="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4" fillId="0" borderId="67" applyNumberFormat="0" applyFill="0" applyAlignment="0" applyProtection="0"/>
    <xf numFmtId="0" fontId="65" fillId="0" borderId="68" applyNumberFormat="0" applyFill="0" applyAlignment="0" applyProtection="0"/>
    <xf numFmtId="0" fontId="66" fillId="0" borderId="69" applyNumberFormat="0" applyFill="0" applyAlignment="0" applyProtection="0"/>
    <xf numFmtId="0" fontId="66" fillId="0" borderId="0" applyNumberFormat="0" applyFill="0" applyBorder="0" applyAlignment="0" applyProtection="0"/>
    <xf numFmtId="0" fontId="67" fillId="34" borderId="0" applyNumberFormat="0" applyBorder="0" applyAlignment="0" applyProtection="0"/>
    <xf numFmtId="0" fontId="68" fillId="35" borderId="0" applyNumberFormat="0" applyBorder="0" applyAlignment="0" applyProtection="0"/>
    <xf numFmtId="0" fontId="69" fillId="36" borderId="0" applyNumberFormat="0" applyBorder="0" applyAlignment="0" applyProtection="0"/>
    <xf numFmtId="0" fontId="70" fillId="37" borderId="70" applyNumberFormat="0" applyAlignment="0" applyProtection="0"/>
    <xf numFmtId="0" fontId="71" fillId="38" borderId="71" applyNumberFormat="0" applyAlignment="0" applyProtection="0"/>
    <xf numFmtId="0" fontId="72" fillId="38" borderId="70" applyNumberFormat="0" applyAlignment="0" applyProtection="0"/>
    <xf numFmtId="0" fontId="73" fillId="0" borderId="72" applyNumberFormat="0" applyFill="0" applyAlignment="0" applyProtection="0"/>
    <xf numFmtId="0" fontId="74" fillId="39" borderId="73" applyNumberFormat="0" applyAlignment="0" applyProtection="0"/>
    <xf numFmtId="0" fontId="75" fillId="0" borderId="0" applyNumberFormat="0" applyFill="0" applyBorder="0" applyAlignment="0" applyProtection="0"/>
    <xf numFmtId="0" fontId="2" fillId="40" borderId="74" applyNumberFormat="0" applyFont="0" applyAlignment="0" applyProtection="0"/>
    <xf numFmtId="0" fontId="76" fillId="0" borderId="0" applyNumberFormat="0" applyFill="0" applyBorder="0" applyAlignment="0" applyProtection="0"/>
    <xf numFmtId="0" fontId="63" fillId="0" borderId="75" applyNumberFormat="0" applyFill="0" applyAlignment="0" applyProtection="0"/>
    <xf numFmtId="0" fontId="77"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77" fillId="52" borderId="0" applyNumberFormat="0" applyBorder="0" applyAlignment="0" applyProtection="0"/>
    <xf numFmtId="0" fontId="77" fillId="53"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77" fillId="56" borderId="0" applyNumberFormat="0" applyBorder="0" applyAlignment="0" applyProtection="0"/>
    <xf numFmtId="0" fontId="77"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77" fillId="60" borderId="0" applyNumberFormat="0" applyBorder="0" applyAlignment="0" applyProtection="0"/>
    <xf numFmtId="0" fontId="77"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77" fillId="64" borderId="0" applyNumberFormat="0" applyBorder="0" applyAlignment="0" applyProtection="0"/>
    <xf numFmtId="0" fontId="78" fillId="0" borderId="0" applyNumberFormat="0" applyFill="0" applyBorder="0" applyAlignment="0" applyProtection="0"/>
    <xf numFmtId="0" fontId="2" fillId="0" borderId="0"/>
    <xf numFmtId="0" fontId="79" fillId="0" borderId="0"/>
    <xf numFmtId="0" fontId="1" fillId="0" borderId="0"/>
  </cellStyleXfs>
  <cellXfs count="711">
    <xf numFmtId="0" fontId="0" fillId="0" borderId="0" xfId="0"/>
    <xf numFmtId="0" fontId="0" fillId="0" borderId="10" xfId="0" applyBorder="1"/>
    <xf numFmtId="0" fontId="0" fillId="0" borderId="11" xfId="0" applyBorder="1" applyAlignment="1">
      <alignment horizontal="center"/>
    </xf>
    <xf numFmtId="0" fontId="25" fillId="0" borderId="14" xfId="0" applyFont="1" applyBorder="1" applyAlignment="1">
      <alignment horizontal="center"/>
    </xf>
    <xf numFmtId="0" fontId="25" fillId="0" borderId="15" xfId="0" applyFont="1" applyBorder="1" applyAlignment="1">
      <alignment horizontal="center"/>
    </xf>
    <xf numFmtId="0" fontId="25" fillId="0" borderId="16" xfId="0" applyFont="1" applyBorder="1" applyAlignment="1">
      <alignment horizontal="center"/>
    </xf>
    <xf numFmtId="0" fontId="0" fillId="0" borderId="0" xfId="0" applyAlignment="1">
      <alignment horizontal="center"/>
    </xf>
    <xf numFmtId="0" fontId="23" fillId="0" borderId="11" xfId="0" applyFont="1" applyBorder="1" applyAlignment="1">
      <alignment horizontal="center"/>
    </xf>
    <xf numFmtId="164" fontId="22" fillId="0" borderId="11" xfId="28" applyNumberFormat="1" applyBorder="1" applyAlignment="1">
      <alignment horizontal="center"/>
    </xf>
    <xf numFmtId="0" fontId="24" fillId="0" borderId="11" xfId="0" applyFont="1" applyBorder="1" applyAlignment="1">
      <alignment horizontal="center"/>
    </xf>
    <xf numFmtId="0" fontId="23" fillId="0" borderId="18" xfId="0" applyFont="1" applyBorder="1" applyAlignment="1">
      <alignment horizontal="center"/>
    </xf>
    <xf numFmtId="0" fontId="0" fillId="0" borderId="25" xfId="0" applyBorder="1"/>
    <xf numFmtId="0" fontId="0" fillId="0" borderId="11" xfId="0" applyBorder="1"/>
    <xf numFmtId="0" fontId="0" fillId="0" borderId="22" xfId="0" applyBorder="1"/>
    <xf numFmtId="0" fontId="0" fillId="0" borderId="32" xfId="0" applyBorder="1"/>
    <xf numFmtId="165" fontId="24" fillId="0" borderId="11" xfId="28" applyNumberFormat="1" applyFont="1" applyBorder="1"/>
    <xf numFmtId="165" fontId="22" fillId="0" borderId="11" xfId="28" applyNumberFormat="1" applyBorder="1" applyAlignment="1">
      <alignment horizontal="center"/>
    </xf>
    <xf numFmtId="0" fontId="0" fillId="0" borderId="33" xfId="0" applyBorder="1" applyAlignment="1">
      <alignment horizontal="center"/>
    </xf>
    <xf numFmtId="0" fontId="0" fillId="0" borderId="31" xfId="0" applyBorder="1" applyAlignment="1">
      <alignment horizontal="center"/>
    </xf>
    <xf numFmtId="9" fontId="0" fillId="0" borderId="11" xfId="40" applyFont="1" applyBorder="1" applyAlignment="1">
      <alignment horizontal="center"/>
    </xf>
    <xf numFmtId="166" fontId="23" fillId="0" borderId="11" xfId="0" applyNumberFormat="1" applyFont="1" applyBorder="1" applyAlignment="1">
      <alignment horizontal="center"/>
    </xf>
    <xf numFmtId="0" fontId="23" fillId="0" borderId="0" xfId="0" applyFont="1" applyAlignment="1">
      <alignment horizontal="center"/>
    </xf>
    <xf numFmtId="165" fontId="22" fillId="0" borderId="0" xfId="28" applyNumberFormat="1"/>
    <xf numFmtId="0" fontId="24" fillId="0" borderId="0" xfId="0" applyFont="1" applyAlignment="1">
      <alignment horizontal="center"/>
    </xf>
    <xf numFmtId="165" fontId="24" fillId="0" borderId="0" xfId="28" applyNumberFormat="1" applyFont="1"/>
    <xf numFmtId="2" fontId="23" fillId="0" borderId="11" xfId="0" applyNumberFormat="1" applyFont="1" applyBorder="1" applyAlignment="1">
      <alignment horizontal="center"/>
    </xf>
    <xf numFmtId="0" fontId="23" fillId="0" borderId="33" xfId="0" applyFont="1" applyBorder="1" applyAlignment="1">
      <alignment horizontal="center"/>
    </xf>
    <xf numFmtId="0" fontId="23" fillId="0" borderId="31" xfId="0" applyFont="1" applyBorder="1" applyAlignment="1">
      <alignment horizontal="center"/>
    </xf>
    <xf numFmtId="0" fontId="0" fillId="0" borderId="26" xfId="0" applyBorder="1"/>
    <xf numFmtId="0" fontId="0" fillId="0" borderId="34" xfId="0" applyBorder="1"/>
    <xf numFmtId="0" fontId="24" fillId="0" borderId="33" xfId="0" applyFont="1" applyBorder="1" applyAlignment="1">
      <alignment horizontal="center"/>
    </xf>
    <xf numFmtId="165" fontId="24" fillId="0" borderId="31" xfId="28" applyNumberFormat="1" applyFont="1" applyBorder="1"/>
    <xf numFmtId="165" fontId="22" fillId="0" borderId="31" xfId="28" applyNumberFormat="1" applyBorder="1"/>
    <xf numFmtId="165" fontId="22" fillId="0" borderId="35" xfId="28" applyNumberFormat="1" applyBorder="1" applyAlignment="1">
      <alignment horizontal="center"/>
    </xf>
    <xf numFmtId="165" fontId="22" fillId="0" borderId="19" xfId="28" applyNumberFormat="1" applyBorder="1"/>
    <xf numFmtId="16" fontId="0" fillId="0" borderId="33" xfId="0" quotePrefix="1" applyNumberFormat="1" applyBorder="1" applyAlignment="1">
      <alignment horizontal="center"/>
    </xf>
    <xf numFmtId="0" fontId="24" fillId="0" borderId="0" xfId="0" applyFont="1" applyAlignment="1">
      <alignment horizontal="left"/>
    </xf>
    <xf numFmtId="0" fontId="24" fillId="0" borderId="0" xfId="0" applyFont="1" applyAlignment="1">
      <alignment horizontal="left" indent="1"/>
    </xf>
    <xf numFmtId="0" fontId="29" fillId="0" borderId="0" xfId="0" applyFont="1" applyAlignment="1">
      <alignment horizontal="center"/>
    </xf>
    <xf numFmtId="0" fontId="29" fillId="0" borderId="32" xfId="0" applyFont="1" applyBorder="1" applyAlignment="1">
      <alignment horizontal="center"/>
    </xf>
    <xf numFmtId="0" fontId="29" fillId="0" borderId="22" xfId="0" applyFont="1" applyBorder="1" applyAlignment="1">
      <alignment horizontal="center"/>
    </xf>
    <xf numFmtId="0" fontId="24" fillId="0" borderId="11" xfId="0" applyFont="1" applyBorder="1"/>
    <xf numFmtId="0" fontId="24" fillId="0" borderId="0" xfId="0" applyFont="1"/>
    <xf numFmtId="0" fontId="0" fillId="0" borderId="36" xfId="0" applyBorder="1"/>
    <xf numFmtId="0" fontId="0" fillId="0" borderId="37" xfId="0" applyBorder="1"/>
    <xf numFmtId="165" fontId="0" fillId="0" borderId="0" xfId="28" applyNumberFormat="1" applyFont="1"/>
    <xf numFmtId="165" fontId="0" fillId="0" borderId="11" xfId="0" applyNumberFormat="1" applyBorder="1"/>
    <xf numFmtId="165" fontId="22" fillId="0" borderId="11" xfId="28" applyNumberFormat="1" applyBorder="1" applyAlignment="1">
      <alignment horizontal="left"/>
    </xf>
    <xf numFmtId="6" fontId="23" fillId="0" borderId="11" xfId="0" applyNumberFormat="1" applyFont="1" applyBorder="1"/>
    <xf numFmtId="0" fontId="23" fillId="0" borderId="11" xfId="0" applyFont="1" applyBorder="1" applyAlignment="1">
      <alignment vertical="center" textRotation="90"/>
    </xf>
    <xf numFmtId="0" fontId="23" fillId="0" borderId="11" xfId="0" applyFont="1" applyBorder="1" applyAlignment="1">
      <alignment horizontal="center" vertical="center" textRotation="90"/>
    </xf>
    <xf numFmtId="0" fontId="0" fillId="0" borderId="33" xfId="0" quotePrefix="1" applyBorder="1" applyAlignment="1">
      <alignment horizontal="center"/>
    </xf>
    <xf numFmtId="0" fontId="23" fillId="0" borderId="0" xfId="0" applyFont="1"/>
    <xf numFmtId="0" fontId="29" fillId="0" borderId="0" xfId="0" applyFont="1"/>
    <xf numFmtId="0" fontId="47" fillId="0" borderId="0" xfId="0" applyFont="1" applyAlignment="1">
      <alignment horizontal="center"/>
    </xf>
    <xf numFmtId="166" fontId="0" fillId="0" borderId="0" xfId="0" applyNumberFormat="1" applyAlignment="1">
      <alignment horizontal="center"/>
    </xf>
    <xf numFmtId="0" fontId="26" fillId="0" borderId="0" xfId="0" applyFont="1"/>
    <xf numFmtId="0" fontId="0" fillId="0" borderId="43" xfId="0" applyBorder="1"/>
    <xf numFmtId="0" fontId="23" fillId="0" borderId="44" xfId="0" applyFont="1" applyBorder="1" applyAlignment="1">
      <alignment horizontal="center"/>
    </xf>
    <xf numFmtId="166" fontId="23" fillId="0" borderId="45" xfId="0" applyNumberFormat="1" applyFont="1" applyBorder="1" applyAlignment="1">
      <alignment horizontal="center"/>
    </xf>
    <xf numFmtId="0" fontId="0" fillId="0" borderId="44" xfId="0" applyBorder="1" applyAlignment="1">
      <alignment horizontal="center"/>
    </xf>
    <xf numFmtId="166" fontId="0" fillId="0" borderId="45" xfId="0" applyNumberFormat="1" applyBorder="1" applyAlignment="1">
      <alignment horizontal="center"/>
    </xf>
    <xf numFmtId="0" fontId="0" fillId="0" borderId="21" xfId="0" applyBorder="1" applyAlignment="1">
      <alignment horizontal="center"/>
    </xf>
    <xf numFmtId="0" fontId="0" fillId="0" borderId="46" xfId="0" applyBorder="1" applyAlignment="1">
      <alignment horizontal="center"/>
    </xf>
    <xf numFmtId="166" fontId="0" fillId="0" borderId="13" xfId="0" applyNumberFormat="1" applyBorder="1" applyAlignment="1">
      <alignment horizontal="center"/>
    </xf>
    <xf numFmtId="166" fontId="23" fillId="0" borderId="0" xfId="0" applyNumberFormat="1" applyFont="1" applyAlignment="1">
      <alignment horizontal="center"/>
    </xf>
    <xf numFmtId="0" fontId="0" fillId="0" borderId="45" xfId="0" applyBorder="1" applyAlignment="1">
      <alignment horizontal="center"/>
    </xf>
    <xf numFmtId="166" fontId="0" fillId="0" borderId="46" xfId="0" applyNumberFormat="1" applyBorder="1" applyAlignment="1">
      <alignment horizontal="center"/>
    </xf>
    <xf numFmtId="0" fontId="0" fillId="0" borderId="46" xfId="0" applyBorder="1"/>
    <xf numFmtId="0" fontId="0" fillId="0" borderId="13" xfId="0" applyBorder="1"/>
    <xf numFmtId="0" fontId="23" fillId="0" borderId="47" xfId="0" applyFont="1" applyBorder="1"/>
    <xf numFmtId="0" fontId="26" fillId="0" borderId="42" xfId="0" applyFont="1" applyBorder="1" applyAlignment="1">
      <alignment horizontal="center"/>
    </xf>
    <xf numFmtId="0" fontId="0" fillId="0" borderId="0" xfId="0" applyAlignment="1">
      <alignment wrapText="1"/>
    </xf>
    <xf numFmtId="0" fontId="22" fillId="0" borderId="11" xfId="0" applyFont="1" applyBorder="1" applyAlignment="1">
      <alignment horizontal="center"/>
    </xf>
    <xf numFmtId="0" fontId="22" fillId="0" borderId="12" xfId="0" applyFont="1" applyBorder="1" applyAlignment="1">
      <alignment horizontal="center"/>
    </xf>
    <xf numFmtId="0" fontId="0" fillId="0" borderId="11" xfId="0" applyBorder="1" applyAlignment="1">
      <alignment horizontal="left"/>
    </xf>
    <xf numFmtId="0" fontId="22" fillId="0" borderId="11" xfId="0" applyFont="1" applyBorder="1" applyAlignment="1">
      <alignment horizontal="left"/>
    </xf>
    <xf numFmtId="0" fontId="22" fillId="0" borderId="11" xfId="669" applyBorder="1"/>
    <xf numFmtId="165" fontId="22" fillId="0" borderId="11" xfId="697" applyNumberFormat="1" applyBorder="1" applyAlignment="1">
      <alignment horizontal="left"/>
    </xf>
    <xf numFmtId="0" fontId="22" fillId="0" borderId="0" xfId="0" applyFont="1"/>
    <xf numFmtId="0" fontId="22" fillId="0" borderId="11" xfId="0" applyFont="1" applyBorder="1"/>
    <xf numFmtId="0" fontId="22" fillId="0" borderId="10" xfId="0" applyFont="1" applyBorder="1"/>
    <xf numFmtId="0" fontId="22" fillId="0" borderId="13" xfId="0" applyFont="1" applyBorder="1" applyAlignment="1">
      <alignment horizontal="center"/>
    </xf>
    <xf numFmtId="0" fontId="0" fillId="0" borderId="51" xfId="0" applyBorder="1" applyAlignment="1">
      <alignment horizontal="center"/>
    </xf>
    <xf numFmtId="165" fontId="22" fillId="0" borderId="11" xfId="7892" applyNumberFormat="1" applyBorder="1" applyAlignment="1">
      <alignment horizontal="left"/>
    </xf>
    <xf numFmtId="0" fontId="22" fillId="0" borderId="11" xfId="7894" applyBorder="1"/>
    <xf numFmtId="0" fontId="23" fillId="0" borderId="66" xfId="0" applyFont="1" applyBorder="1" applyAlignment="1">
      <alignment horizontal="center"/>
    </xf>
    <xf numFmtId="0" fontId="23" fillId="0" borderId="34" xfId="0" applyFont="1" applyBorder="1" applyAlignment="1">
      <alignment horizontal="center"/>
    </xf>
    <xf numFmtId="0" fontId="22" fillId="0" borderId="66" xfId="0" applyFont="1" applyBorder="1"/>
    <xf numFmtId="0" fontId="22" fillId="0" borderId="34" xfId="0" applyFont="1" applyBorder="1"/>
    <xf numFmtId="0" fontId="22" fillId="0" borderId="17" xfId="0" applyFont="1" applyBorder="1"/>
    <xf numFmtId="0" fontId="22" fillId="0" borderId="55" xfId="0" applyFont="1" applyBorder="1"/>
    <xf numFmtId="0" fontId="0" fillId="0" borderId="0" xfId="0" applyAlignment="1">
      <alignment horizontal="left"/>
    </xf>
    <xf numFmtId="9" fontId="0" fillId="0" borderId="0" xfId="0" applyNumberFormat="1"/>
    <xf numFmtId="10" fontId="0" fillId="0" borderId="0" xfId="0" applyNumberFormat="1"/>
    <xf numFmtId="165" fontId="22" fillId="0" borderId="11" xfId="28" applyNumberFormat="1" applyBorder="1"/>
    <xf numFmtId="167" fontId="22" fillId="0" borderId="11" xfId="0" applyNumberFormat="1" applyFont="1" applyBorder="1" applyAlignment="1">
      <alignment horizontal="center"/>
    </xf>
    <xf numFmtId="0" fontId="0" fillId="0" borderId="20" xfId="0" applyBorder="1" applyAlignment="1">
      <alignment horizontal="center"/>
    </xf>
    <xf numFmtId="0" fontId="0" fillId="0" borderId="12" xfId="0" applyBorder="1" applyAlignment="1">
      <alignment horizontal="center"/>
    </xf>
    <xf numFmtId="165" fontId="0" fillId="0" borderId="0" xfId="28" applyNumberFormat="1" applyFont="1" applyAlignment="1">
      <alignment horizontal="center"/>
    </xf>
    <xf numFmtId="165" fontId="22" fillId="0" borderId="0" xfId="28" applyNumberFormat="1" applyAlignment="1">
      <alignment horizontal="center"/>
    </xf>
    <xf numFmtId="166" fontId="22" fillId="0" borderId="0" xfId="0" applyNumberFormat="1" applyFont="1" applyAlignment="1">
      <alignment horizontal="center"/>
    </xf>
    <xf numFmtId="170" fontId="0" fillId="0" borderId="0" xfId="58194" applyNumberFormat="1" applyFont="1"/>
    <xf numFmtId="0" fontId="58" fillId="0" borderId="0" xfId="0" applyFont="1"/>
    <xf numFmtId="170" fontId="0" fillId="29" borderId="17" xfId="0" applyNumberFormat="1" applyFill="1" applyBorder="1"/>
    <xf numFmtId="170" fontId="0" fillId="0" borderId="0" xfId="0" applyNumberFormat="1"/>
    <xf numFmtId="170" fontId="23" fillId="28" borderId="17" xfId="58194" applyNumberFormat="1" applyFont="1" applyFill="1" applyBorder="1"/>
    <xf numFmtId="171" fontId="22" fillId="0" borderId="11" xfId="0" applyNumberFormat="1" applyFont="1" applyBorder="1"/>
    <xf numFmtId="0" fontId="22" fillId="28" borderId="0" xfId="0" applyFont="1" applyFill="1"/>
    <xf numFmtId="49" fontId="22" fillId="0" borderId="11" xfId="0" applyNumberFormat="1" applyFont="1" applyBorder="1" applyAlignment="1">
      <alignment horizontal="left"/>
    </xf>
    <xf numFmtId="0" fontId="0" fillId="30" borderId="0" xfId="0" applyFill="1"/>
    <xf numFmtId="0" fontId="55" fillId="0" borderId="11" xfId="58195" applyFont="1" applyBorder="1" applyAlignment="1">
      <alignment wrapText="1"/>
    </xf>
    <xf numFmtId="0" fontId="55" fillId="0" borderId="11" xfId="58195" applyFont="1" applyBorder="1" applyAlignment="1">
      <alignment horizontal="center" wrapText="1"/>
    </xf>
    <xf numFmtId="171" fontId="55" fillId="0" borderId="11" xfId="58195" applyNumberFormat="1" applyFont="1" applyBorder="1" applyAlignment="1">
      <alignment wrapText="1"/>
    </xf>
    <xf numFmtId="171" fontId="55" fillId="0" borderId="11" xfId="58195" applyNumberFormat="1" applyFont="1" applyBorder="1" applyAlignment="1">
      <alignment horizontal="left" wrapText="1"/>
    </xf>
    <xf numFmtId="171" fontId="60" fillId="0" borderId="11" xfId="58195" applyNumberFormat="1" applyFont="1" applyBorder="1" applyAlignment="1">
      <alignment horizontal="right"/>
    </xf>
    <xf numFmtId="169" fontId="60" fillId="0" borderId="11" xfId="58195" applyNumberFormat="1" applyFont="1" applyBorder="1" applyAlignment="1">
      <alignment horizontal="left"/>
    </xf>
    <xf numFmtId="0" fontId="22" fillId="0" borderId="11" xfId="0" applyFont="1" applyBorder="1" applyAlignment="1">
      <alignment vertical="top"/>
    </xf>
    <xf numFmtId="165" fontId="22" fillId="0" borderId="11" xfId="28" applyNumberFormat="1" applyBorder="1" applyAlignment="1">
      <alignment vertical="top"/>
    </xf>
    <xf numFmtId="0" fontId="61" fillId="0" borderId="11" xfId="0" applyFont="1" applyBorder="1" applyAlignment="1">
      <alignment vertical="top"/>
    </xf>
    <xf numFmtId="165" fontId="55" fillId="0" borderId="11" xfId="28" applyNumberFormat="1" applyFont="1" applyBorder="1" applyAlignment="1">
      <alignment wrapText="1"/>
    </xf>
    <xf numFmtId="0" fontId="22" fillId="0" borderId="11" xfId="0" applyFont="1" applyBorder="1" applyAlignment="1">
      <alignment horizontal="center" vertical="top"/>
    </xf>
    <xf numFmtId="0" fontId="22" fillId="0" borderId="11" xfId="0" applyFont="1" applyBorder="1" applyAlignment="1">
      <alignment vertical="top" wrapText="1"/>
    </xf>
    <xf numFmtId="0" fontId="62" fillId="0" borderId="11" xfId="296" applyFont="1" applyBorder="1" applyAlignment="1">
      <alignment vertical="top" wrapText="1"/>
    </xf>
    <xf numFmtId="165" fontId="22" fillId="0" borderId="34" xfId="28" applyNumberFormat="1" applyBorder="1" applyAlignment="1">
      <alignment horizontal="right"/>
    </xf>
    <xf numFmtId="165" fontId="0" fillId="0" borderId="34" xfId="28" applyNumberFormat="1" applyFont="1" applyBorder="1"/>
    <xf numFmtId="49" fontId="22" fillId="0" borderId="11" xfId="0" applyNumberFormat="1" applyFont="1" applyBorder="1" applyAlignment="1">
      <alignment horizontal="center"/>
    </xf>
    <xf numFmtId="0" fontId="55" fillId="0" borderId="11" xfId="58195" applyFont="1" applyBorder="1" applyAlignment="1">
      <alignment horizontal="left" wrapText="1"/>
    </xf>
    <xf numFmtId="0" fontId="22" fillId="0" borderId="0" xfId="0" applyFont="1" applyAlignment="1">
      <alignment horizontal="left"/>
    </xf>
    <xf numFmtId="0" fontId="55" fillId="0" borderId="11" xfId="0" applyFont="1" applyBorder="1" applyAlignment="1">
      <alignment horizontal="left" wrapText="1"/>
    </xf>
    <xf numFmtId="0" fontId="55" fillId="0" borderId="11" xfId="0" applyFont="1" applyBorder="1" applyAlignment="1">
      <alignment horizontal="center" wrapText="1"/>
    </xf>
    <xf numFmtId="165" fontId="22" fillId="0" borderId="11" xfId="28" applyNumberFormat="1" applyBorder="1" applyAlignment="1">
      <alignment horizontal="right"/>
    </xf>
    <xf numFmtId="0" fontId="0" fillId="0" borderId="38" xfId="0" applyBorder="1"/>
    <xf numFmtId="0" fontId="23" fillId="0" borderId="11" xfId="669" applyFont="1" applyBorder="1"/>
    <xf numFmtId="0" fontId="24" fillId="0" borderId="24" xfId="0" applyFont="1" applyBorder="1" applyAlignment="1">
      <alignment horizontal="center" vertical="center"/>
    </xf>
    <xf numFmtId="49" fontId="24" fillId="0" borderId="40" xfId="0" applyNumberFormat="1" applyFont="1" applyBorder="1" applyAlignment="1">
      <alignment horizontal="center"/>
    </xf>
    <xf numFmtId="49" fontId="24" fillId="0" borderId="41" xfId="0" applyNumberFormat="1" applyFont="1" applyBorder="1" applyAlignment="1">
      <alignment horizontal="center"/>
    </xf>
    <xf numFmtId="49" fontId="24" fillId="0" borderId="36" xfId="0" applyNumberFormat="1" applyFont="1" applyBorder="1" applyAlignment="1">
      <alignment horizontal="center"/>
    </xf>
    <xf numFmtId="0" fontId="24" fillId="0" borderId="22" xfId="0" applyFont="1" applyBorder="1" applyAlignment="1">
      <alignment horizontal="center" vertical="center"/>
    </xf>
    <xf numFmtId="0" fontId="24" fillId="0" borderId="0" xfId="0" applyFont="1" applyAlignment="1">
      <alignment horizontal="center" vertical="center"/>
    </xf>
    <xf numFmtId="0" fontId="24" fillId="0" borderId="20" xfId="0" applyFont="1" applyBorder="1" applyAlignment="1">
      <alignment horizontal="center" vertical="center"/>
    </xf>
    <xf numFmtId="49" fontId="24" fillId="0" borderId="33" xfId="0" applyNumberFormat="1" applyFont="1" applyBorder="1" applyAlignment="1">
      <alignment horizontal="center"/>
    </xf>
    <xf numFmtId="49" fontId="24" fillId="0" borderId="31" xfId="0" applyNumberFormat="1" applyFont="1" applyBorder="1" applyAlignment="1">
      <alignment horizontal="center"/>
    </xf>
    <xf numFmtId="0" fontId="24" fillId="0" borderId="25" xfId="0" applyFont="1" applyBorder="1" applyAlignment="1">
      <alignment horizontal="center" vertical="center"/>
    </xf>
    <xf numFmtId="0" fontId="24" fillId="0" borderId="26" xfId="0" applyFont="1" applyBorder="1" applyAlignment="1">
      <alignment horizontal="center" vertical="center"/>
    </xf>
    <xf numFmtId="0" fontId="24" fillId="0" borderId="27" xfId="0" applyFont="1" applyBorder="1" applyAlignment="1">
      <alignment horizontal="center" vertical="center"/>
    </xf>
    <xf numFmtId="49" fontId="24" fillId="0" borderId="18" xfId="0" applyNumberFormat="1" applyFont="1" applyBorder="1" applyAlignment="1">
      <alignment horizontal="center"/>
    </xf>
    <xf numFmtId="49" fontId="24" fillId="0" borderId="19" xfId="0" applyNumberFormat="1" applyFont="1" applyBorder="1" applyAlignment="1">
      <alignment horizontal="center"/>
    </xf>
    <xf numFmtId="49" fontId="24" fillId="0" borderId="38" xfId="0" applyNumberFormat="1" applyFont="1" applyBorder="1" applyAlignment="1">
      <alignment horizontal="center"/>
    </xf>
    <xf numFmtId="49" fontId="24" fillId="0" borderId="37" xfId="0" applyNumberFormat="1" applyFont="1" applyBorder="1" applyAlignment="1">
      <alignment horizontal="center"/>
    </xf>
    <xf numFmtId="165" fontId="22" fillId="0" borderId="34" xfId="28" applyNumberFormat="1" applyBorder="1"/>
    <xf numFmtId="0" fontId="0" fillId="0" borderId="54" xfId="0" applyBorder="1" applyAlignment="1">
      <alignment horizontal="center"/>
    </xf>
    <xf numFmtId="1" fontId="0" fillId="0" borderId="36" xfId="0" applyNumberFormat="1" applyBorder="1" applyAlignment="1">
      <alignment horizontal="center"/>
    </xf>
    <xf numFmtId="0" fontId="0" fillId="29" borderId="0" xfId="0" applyFill="1"/>
    <xf numFmtId="0" fontId="22" fillId="29" borderId="0" xfId="0" applyFont="1" applyFill="1"/>
    <xf numFmtId="0" fontId="0" fillId="0" borderId="55" xfId="0" applyBorder="1" applyAlignment="1">
      <alignment horizontal="center"/>
    </xf>
    <xf numFmtId="171" fontId="0" fillId="0" borderId="11" xfId="0" applyNumberFormat="1" applyBorder="1"/>
    <xf numFmtId="3" fontId="0" fillId="0" borderId="32" xfId="0" applyNumberFormat="1" applyBorder="1"/>
    <xf numFmtId="0" fontId="22" fillId="28" borderId="11" xfId="0" applyFont="1" applyFill="1" applyBorder="1"/>
    <xf numFmtId="165" fontId="0" fillId="0" borderId="11" xfId="0" applyNumberFormat="1" applyBorder="1" applyAlignment="1">
      <alignment horizontal="center"/>
    </xf>
    <xf numFmtId="165" fontId="0" fillId="0" borderId="11" xfId="28" applyNumberFormat="1" applyFont="1" applyBorder="1"/>
    <xf numFmtId="171" fontId="22" fillId="0" borderId="11" xfId="0" applyNumberFormat="1" applyFont="1" applyBorder="1" applyAlignment="1">
      <alignment horizontal="center"/>
    </xf>
    <xf numFmtId="0" fontId="81" fillId="0" borderId="11" xfId="0" applyFont="1" applyBorder="1" applyAlignment="1">
      <alignment horizontal="center"/>
    </xf>
    <xf numFmtId="171" fontId="81" fillId="0" borderId="11" xfId="0" applyNumberFormat="1" applyFont="1" applyBorder="1" applyAlignment="1">
      <alignment horizontal="right"/>
    </xf>
    <xf numFmtId="0" fontId="81" fillId="0" borderId="11" xfId="0" applyFont="1" applyBorder="1" applyAlignment="1">
      <alignment horizontal="left"/>
    </xf>
    <xf numFmtId="0" fontId="0" fillId="0" borderId="11" xfId="0" applyBorder="1" applyAlignment="1">
      <alignment horizontal="center" vertical="center"/>
    </xf>
    <xf numFmtId="165" fontId="0" fillId="0" borderId="11" xfId="0" applyNumberFormat="1" applyBorder="1" applyAlignment="1">
      <alignment horizontal="center" vertical="center"/>
    </xf>
    <xf numFmtId="0" fontId="0" fillId="0" borderId="11" xfId="0" applyBorder="1" applyAlignment="1">
      <alignment horizontal="left" vertical="center"/>
    </xf>
    <xf numFmtId="0" fontId="22" fillId="0" borderId="11" xfId="0" applyFont="1" applyBorder="1" applyAlignment="1">
      <alignment horizontal="left" vertical="center"/>
    </xf>
    <xf numFmtId="0" fontId="0" fillId="0" borderId="11" xfId="58195" applyFont="1" applyBorder="1" applyAlignment="1">
      <alignment horizontal="center" wrapText="1"/>
    </xf>
    <xf numFmtId="171" fontId="0" fillId="0" borderId="11" xfId="58195" applyNumberFormat="1" applyFont="1" applyBorder="1" applyAlignment="1">
      <alignment horizontal="right" wrapText="1"/>
    </xf>
    <xf numFmtId="171" fontId="0" fillId="0" borderId="11" xfId="58195" applyNumberFormat="1" applyFont="1" applyBorder="1" applyAlignment="1">
      <alignment horizontal="left" wrapText="1"/>
    </xf>
    <xf numFmtId="171" fontId="0" fillId="0" borderId="11" xfId="0" applyNumberFormat="1" applyBorder="1" applyAlignment="1">
      <alignment horizontal="right" vertical="center"/>
    </xf>
    <xf numFmtId="6" fontId="22" fillId="0" borderId="11" xfId="0" applyNumberFormat="1" applyFont="1" applyBorder="1" applyAlignment="1">
      <alignment horizontal="center" vertical="center"/>
    </xf>
    <xf numFmtId="0" fontId="22" fillId="0" borderId="11" xfId="7894" applyBorder="1" applyAlignment="1">
      <alignment horizontal="left"/>
    </xf>
    <xf numFmtId="14" fontId="22" fillId="0" borderId="11" xfId="0" applyNumberFormat="1" applyFont="1" applyBorder="1"/>
    <xf numFmtId="165" fontId="22" fillId="0" borderId="11" xfId="58194" applyNumberFormat="1" applyFont="1" applyBorder="1" applyAlignment="1">
      <alignment horizontal="right"/>
    </xf>
    <xf numFmtId="0" fontId="0" fillId="28" borderId="11" xfId="0" applyFill="1" applyBorder="1"/>
    <xf numFmtId="0" fontId="22" fillId="28" borderId="34" xfId="0" applyFont="1" applyFill="1" applyBorder="1"/>
    <xf numFmtId="0" fontId="24" fillId="0" borderId="39" xfId="0" applyFont="1" applyBorder="1"/>
    <xf numFmtId="0" fontId="23" fillId="0" borderId="29" xfId="0" applyFont="1" applyBorder="1"/>
    <xf numFmtId="0" fontId="23" fillId="0" borderId="30" xfId="0" applyFont="1" applyBorder="1"/>
    <xf numFmtId="0" fontId="24" fillId="0" borderId="25" xfId="0" applyFont="1" applyBorder="1"/>
    <xf numFmtId="0" fontId="23" fillId="0" borderId="17" xfId="0" applyFont="1" applyBorder="1" applyAlignment="1">
      <alignment horizontal="center"/>
    </xf>
    <xf numFmtId="0" fontId="23" fillId="0" borderId="19" xfId="0" applyFont="1" applyBorder="1" applyAlignment="1">
      <alignment horizontal="center"/>
    </xf>
    <xf numFmtId="0" fontId="24" fillId="0" borderId="21" xfId="0" applyFont="1" applyBorder="1" applyAlignment="1">
      <alignment horizontal="center" vertical="center"/>
    </xf>
    <xf numFmtId="0" fontId="24" fillId="0" borderId="23" xfId="0" applyFont="1" applyBorder="1" applyAlignment="1">
      <alignment horizontal="center" vertical="center"/>
    </xf>
    <xf numFmtId="0" fontId="50" fillId="0" borderId="0" xfId="0" applyFont="1"/>
    <xf numFmtId="49" fontId="22" fillId="0" borderId="40" xfId="0" applyNumberFormat="1" applyFont="1" applyBorder="1" applyAlignment="1">
      <alignment horizontal="center"/>
    </xf>
    <xf numFmtId="49" fontId="22" fillId="0" borderId="41" xfId="0" applyNumberFormat="1" applyFont="1" applyBorder="1" applyAlignment="1">
      <alignment horizontal="center"/>
    </xf>
    <xf numFmtId="49" fontId="22" fillId="0" borderId="36" xfId="0" applyNumberFormat="1" applyFont="1" applyBorder="1" applyAlignment="1">
      <alignment horizontal="center"/>
    </xf>
    <xf numFmtId="49" fontId="22" fillId="0" borderId="18" xfId="0" applyNumberFormat="1" applyFont="1" applyBorder="1" applyAlignment="1">
      <alignment horizontal="center"/>
    </xf>
    <xf numFmtId="49" fontId="22" fillId="0" borderId="19" xfId="0" applyNumberFormat="1" applyFont="1" applyBorder="1" applyAlignment="1">
      <alignment horizontal="center"/>
    </xf>
    <xf numFmtId="49" fontId="22" fillId="0" borderId="38" xfId="0" applyNumberFormat="1" applyFont="1" applyBorder="1" applyAlignment="1">
      <alignment horizontal="center"/>
    </xf>
    <xf numFmtId="0" fontId="23" fillId="28" borderId="12" xfId="0" applyFont="1" applyFill="1" applyBorder="1" applyAlignment="1">
      <alignment horizontal="center"/>
    </xf>
    <xf numFmtId="165" fontId="0" fillId="0" borderId="11" xfId="28" applyNumberFormat="1" applyFont="1" applyBorder="1" applyAlignment="1">
      <alignment horizontal="center" vertical="center"/>
    </xf>
    <xf numFmtId="1" fontId="0" fillId="0" borderId="0" xfId="0" applyNumberFormat="1" applyAlignment="1">
      <alignment horizontal="center"/>
    </xf>
    <xf numFmtId="0" fontId="0" fillId="0" borderId="12" xfId="0" applyBorder="1" applyAlignment="1">
      <alignment horizontal="left"/>
    </xf>
    <xf numFmtId="0" fontId="84" fillId="28" borderId="0" xfId="0" applyFont="1" applyFill="1"/>
    <xf numFmtId="49" fontId="22" fillId="28" borderId="31" xfId="0" applyNumberFormat="1" applyFont="1" applyFill="1" applyBorder="1" applyAlignment="1">
      <alignment horizontal="center"/>
    </xf>
    <xf numFmtId="49" fontId="22" fillId="28" borderId="33" xfId="0" applyNumberFormat="1" applyFont="1" applyFill="1" applyBorder="1" applyAlignment="1">
      <alignment horizontal="center"/>
    </xf>
    <xf numFmtId="49" fontId="22" fillId="28" borderId="37" xfId="0" applyNumberFormat="1" applyFont="1" applyFill="1" applyBorder="1" applyAlignment="1">
      <alignment horizontal="center"/>
    </xf>
    <xf numFmtId="49" fontId="22" fillId="0" borderId="56" xfId="0" applyNumberFormat="1" applyFont="1" applyBorder="1" applyAlignment="1">
      <alignment horizontal="center"/>
    </xf>
    <xf numFmtId="0" fontId="24" fillId="0" borderId="76" xfId="0" applyFont="1" applyBorder="1" applyAlignment="1">
      <alignment horizontal="center" vertical="center"/>
    </xf>
    <xf numFmtId="49" fontId="22" fillId="0" borderId="31" xfId="0" applyNumberFormat="1" applyFont="1" applyBorder="1" applyAlignment="1">
      <alignment horizontal="center"/>
    </xf>
    <xf numFmtId="49" fontId="24" fillId="0" borderId="53" xfId="0" applyNumberFormat="1" applyFont="1" applyBorder="1" applyAlignment="1">
      <alignment horizontal="center"/>
    </xf>
    <xf numFmtId="49" fontId="24" fillId="0" borderId="50" xfId="0" applyNumberFormat="1" applyFont="1" applyBorder="1" applyAlignment="1">
      <alignment horizontal="center"/>
    </xf>
    <xf numFmtId="49" fontId="22" fillId="0" borderId="37" xfId="0" applyNumberFormat="1" applyFont="1" applyBorder="1" applyAlignment="1">
      <alignment horizontal="center"/>
    </xf>
    <xf numFmtId="49" fontId="22" fillId="0" borderId="48" xfId="0" applyNumberFormat="1" applyFont="1" applyBorder="1" applyAlignment="1">
      <alignment horizontal="center"/>
    </xf>
    <xf numFmtId="0" fontId="24" fillId="28" borderId="24" xfId="0" applyFont="1" applyFill="1" applyBorder="1" applyAlignment="1">
      <alignment horizontal="center" vertical="center"/>
    </xf>
    <xf numFmtId="49" fontId="24" fillId="28" borderId="40" xfId="0" applyNumberFormat="1" applyFont="1" applyFill="1" applyBorder="1" applyAlignment="1">
      <alignment horizontal="center"/>
    </xf>
    <xf numFmtId="49" fontId="24" fillId="28" borderId="41" xfId="0" applyNumberFormat="1" applyFont="1" applyFill="1" applyBorder="1" applyAlignment="1">
      <alignment horizontal="center"/>
    </xf>
    <xf numFmtId="0" fontId="24" fillId="28" borderId="22" xfId="0" applyFont="1" applyFill="1" applyBorder="1" applyAlignment="1">
      <alignment horizontal="center" vertical="center"/>
    </xf>
    <xf numFmtId="0" fontId="24" fillId="28" borderId="0" xfId="0" applyFont="1" applyFill="1" applyAlignment="1">
      <alignment horizontal="center" vertical="center"/>
    </xf>
    <xf numFmtId="0" fontId="24" fillId="28" borderId="20" xfId="0" applyFont="1" applyFill="1" applyBorder="1" applyAlignment="1">
      <alignment horizontal="center" vertical="center"/>
    </xf>
    <xf numFmtId="49" fontId="24" fillId="28" borderId="33" xfId="0" applyNumberFormat="1" applyFont="1" applyFill="1" applyBorder="1" applyAlignment="1">
      <alignment horizontal="center"/>
    </xf>
    <xf numFmtId="49" fontId="24" fillId="28" borderId="31" xfId="0" applyNumberFormat="1" applyFont="1" applyFill="1" applyBorder="1" applyAlignment="1">
      <alignment horizontal="center"/>
    </xf>
    <xf numFmtId="0" fontId="24" fillId="28" borderId="25" xfId="0" applyFont="1" applyFill="1" applyBorder="1" applyAlignment="1">
      <alignment horizontal="center" vertical="center"/>
    </xf>
    <xf numFmtId="0" fontId="24" fillId="28" borderId="26" xfId="0" applyFont="1" applyFill="1" applyBorder="1" applyAlignment="1">
      <alignment horizontal="center" vertical="center"/>
    </xf>
    <xf numFmtId="0" fontId="24" fillId="28" borderId="27" xfId="0" applyFont="1" applyFill="1" applyBorder="1" applyAlignment="1">
      <alignment horizontal="center" vertical="center"/>
    </xf>
    <xf numFmtId="49" fontId="24" fillId="28" borderId="18" xfId="0" applyNumberFormat="1" applyFont="1" applyFill="1" applyBorder="1" applyAlignment="1">
      <alignment horizontal="center"/>
    </xf>
    <xf numFmtId="49" fontId="24" fillId="28" borderId="19" xfId="0" applyNumberFormat="1" applyFont="1" applyFill="1" applyBorder="1" applyAlignment="1">
      <alignment horizontal="center"/>
    </xf>
    <xf numFmtId="49" fontId="22" fillId="28" borderId="36" xfId="0" applyNumberFormat="1" applyFont="1" applyFill="1" applyBorder="1" applyAlignment="1">
      <alignment horizontal="center"/>
    </xf>
    <xf numFmtId="49" fontId="22" fillId="28" borderId="38" xfId="0" applyNumberFormat="1" applyFont="1" applyFill="1" applyBorder="1" applyAlignment="1">
      <alignment horizontal="center"/>
    </xf>
    <xf numFmtId="49" fontId="22" fillId="28" borderId="40" xfId="0" applyNumberFormat="1" applyFont="1" applyFill="1" applyBorder="1" applyAlignment="1">
      <alignment horizontal="center"/>
    </xf>
    <xf numFmtId="49" fontId="22" fillId="28" borderId="41" xfId="0" applyNumberFormat="1" applyFont="1" applyFill="1" applyBorder="1" applyAlignment="1">
      <alignment horizontal="center"/>
    </xf>
    <xf numFmtId="49" fontId="22" fillId="28" borderId="18" xfId="0" applyNumberFormat="1" applyFont="1" applyFill="1" applyBorder="1" applyAlignment="1">
      <alignment horizontal="center"/>
    </xf>
    <xf numFmtId="49" fontId="22" fillId="28" borderId="19" xfId="0" applyNumberFormat="1" applyFont="1" applyFill="1" applyBorder="1" applyAlignment="1">
      <alignment horizontal="center"/>
    </xf>
    <xf numFmtId="0" fontId="26" fillId="0" borderId="0" xfId="0" applyFont="1" applyAlignment="1">
      <alignment horizontal="center"/>
    </xf>
    <xf numFmtId="0" fontId="22" fillId="0" borderId="12" xfId="0" applyFont="1" applyBorder="1"/>
    <xf numFmtId="165" fontId="24" fillId="0" borderId="43" xfId="28" applyNumberFormat="1" applyFont="1" applyBorder="1"/>
    <xf numFmtId="0" fontId="22" fillId="0" borderId="11" xfId="0" applyFont="1" applyFill="1" applyBorder="1" applyAlignment="1">
      <alignment vertical="top"/>
    </xf>
    <xf numFmtId="0" fontId="22" fillId="0" borderId="11" xfId="0" applyFont="1" applyFill="1" applyBorder="1"/>
    <xf numFmtId="0" fontId="0" fillId="0" borderId="11" xfId="0" applyFill="1" applyBorder="1"/>
    <xf numFmtId="0" fontId="24" fillId="0" borderId="11" xfId="0" applyFont="1" applyFill="1" applyBorder="1"/>
    <xf numFmtId="0" fontId="22" fillId="0" borderId="11" xfId="669" applyFill="1" applyBorder="1"/>
    <xf numFmtId="165" fontId="22" fillId="0" borderId="11" xfId="28" applyNumberFormat="1" applyFill="1" applyBorder="1" applyAlignment="1">
      <alignment horizontal="left"/>
    </xf>
    <xf numFmtId="49" fontId="23" fillId="0" borderId="11" xfId="0" applyNumberFormat="1" applyFont="1" applyFill="1" applyBorder="1" applyAlignment="1">
      <alignment horizontal="center"/>
    </xf>
    <xf numFmtId="0" fontId="62" fillId="0" borderId="11" xfId="296" applyFont="1" applyFill="1" applyBorder="1" applyAlignment="1">
      <alignment vertical="top" wrapText="1"/>
    </xf>
    <xf numFmtId="171" fontId="23" fillId="0" borderId="11" xfId="0" applyNumberFormat="1" applyFont="1" applyFill="1" applyBorder="1" applyAlignment="1">
      <alignment horizontal="center"/>
    </xf>
    <xf numFmtId="49" fontId="23" fillId="0" borderId="11" xfId="0" applyNumberFormat="1" applyFont="1" applyFill="1" applyBorder="1" applyAlignment="1">
      <alignment horizontal="left"/>
    </xf>
    <xf numFmtId="49" fontId="23" fillId="0" borderId="11" xfId="0" applyNumberFormat="1" applyFont="1" applyFill="1" applyBorder="1"/>
    <xf numFmtId="49" fontId="23" fillId="0" borderId="11" xfId="28" applyNumberFormat="1" applyFont="1" applyFill="1" applyBorder="1" applyAlignment="1">
      <alignment horizontal="center"/>
    </xf>
    <xf numFmtId="165" fontId="23" fillId="0" borderId="11" xfId="28" applyNumberFormat="1" applyFont="1" applyFill="1" applyBorder="1" applyAlignment="1">
      <alignment horizontal="center"/>
    </xf>
    <xf numFmtId="0" fontId="22" fillId="0" borderId="0" xfId="0" applyFont="1" applyFill="1"/>
    <xf numFmtId="165" fontId="23" fillId="0" borderId="11" xfId="28" applyNumberFormat="1" applyFont="1" applyFill="1" applyBorder="1"/>
    <xf numFmtId="0" fontId="22" fillId="0" borderId="11" xfId="0" applyFont="1" applyFill="1" applyBorder="1" applyAlignment="1">
      <alignment vertical="top" wrapText="1"/>
    </xf>
    <xf numFmtId="0" fontId="22" fillId="0" borderId="11" xfId="0" applyFont="1" applyFill="1" applyBorder="1" applyAlignment="1">
      <alignment horizontal="center" vertical="top"/>
    </xf>
    <xf numFmtId="14" fontId="22" fillId="0" borderId="11" xfId="0" applyNumberFormat="1" applyFont="1" applyFill="1" applyBorder="1"/>
    <xf numFmtId="0" fontId="22" fillId="0" borderId="11" xfId="0" applyFont="1" applyFill="1" applyBorder="1" applyAlignment="1">
      <alignment horizontal="center"/>
    </xf>
    <xf numFmtId="171" fontId="22" fillId="0" borderId="11" xfId="0" applyNumberFormat="1" applyFont="1" applyFill="1" applyBorder="1"/>
    <xf numFmtId="0" fontId="55" fillId="0" borderId="11" xfId="58195" applyFont="1" applyFill="1" applyBorder="1" applyAlignment="1">
      <alignment horizontal="left" wrapText="1"/>
    </xf>
    <xf numFmtId="165" fontId="22" fillId="0" borderId="11" xfId="28" applyNumberFormat="1" applyFill="1" applyBorder="1" applyAlignment="1">
      <alignment horizontal="right"/>
    </xf>
    <xf numFmtId="165" fontId="22" fillId="0" borderId="11" xfId="28" applyNumberFormat="1" applyFill="1" applyBorder="1"/>
    <xf numFmtId="49" fontId="22" fillId="0" borderId="11" xfId="0" applyNumberFormat="1" applyFont="1" applyFill="1" applyBorder="1" applyAlignment="1">
      <alignment horizontal="center"/>
    </xf>
    <xf numFmtId="49" fontId="22" fillId="0" borderId="11" xfId="0" applyNumberFormat="1" applyFont="1" applyFill="1" applyBorder="1" applyAlignment="1">
      <alignment horizontal="left"/>
    </xf>
    <xf numFmtId="0" fontId="22" fillId="0" borderId="11" xfId="0" applyFont="1" applyFill="1" applyBorder="1" applyAlignment="1">
      <alignment horizontal="left"/>
    </xf>
    <xf numFmtId="167" fontId="22" fillId="0" borderId="11" xfId="0" applyNumberFormat="1" applyFont="1" applyFill="1" applyBorder="1" applyAlignment="1">
      <alignment horizontal="center"/>
    </xf>
    <xf numFmtId="171" fontId="22" fillId="0" borderId="11" xfId="0" applyNumberFormat="1" applyFont="1" applyFill="1" applyBorder="1" applyAlignment="1">
      <alignment horizontal="right" vertical="top" wrapText="1"/>
    </xf>
    <xf numFmtId="15" fontId="22" fillId="0" borderId="11" xfId="0" applyNumberFormat="1" applyFont="1" applyFill="1" applyBorder="1" applyAlignment="1">
      <alignment vertical="top" wrapText="1"/>
    </xf>
    <xf numFmtId="165" fontId="22" fillId="0" borderId="11" xfId="28" applyNumberFormat="1" applyFill="1" applyBorder="1" applyAlignment="1">
      <alignment vertical="top"/>
    </xf>
    <xf numFmtId="171" fontId="80" fillId="0" borderId="11" xfId="0" applyNumberFormat="1" applyFont="1" applyFill="1" applyBorder="1"/>
    <xf numFmtId="171" fontId="0" fillId="0" borderId="11" xfId="0" applyNumberFormat="1" applyFill="1" applyBorder="1"/>
    <xf numFmtId="165" fontId="0" fillId="0" borderId="11" xfId="28" applyNumberFormat="1" applyFont="1" applyFill="1" applyBorder="1"/>
    <xf numFmtId="0" fontId="22" fillId="0" borderId="11" xfId="7894" applyFill="1" applyBorder="1"/>
    <xf numFmtId="165" fontId="22" fillId="0" borderId="11" xfId="28" applyNumberFormat="1" applyFill="1" applyBorder="1" applyAlignment="1">
      <alignment horizontal="center"/>
    </xf>
    <xf numFmtId="0" fontId="22" fillId="0" borderId="11" xfId="0" applyFont="1" applyFill="1" applyBorder="1" applyAlignment="1">
      <alignment horizontal="left" vertical="top" wrapText="1"/>
    </xf>
    <xf numFmtId="0" fontId="22" fillId="0" borderId="11" xfId="0" applyFont="1" applyFill="1" applyBorder="1" applyAlignment="1">
      <alignment horizontal="center" vertical="top" wrapText="1"/>
    </xf>
    <xf numFmtId="165" fontId="55" fillId="0" borderId="11" xfId="28" applyNumberFormat="1" applyFont="1" applyFill="1" applyBorder="1" applyAlignment="1">
      <alignment wrapText="1"/>
    </xf>
    <xf numFmtId="165" fontId="0" fillId="0" borderId="11" xfId="0" applyNumberFormat="1" applyFill="1" applyBorder="1"/>
    <xf numFmtId="49" fontId="22" fillId="0" borderId="11" xfId="0" applyNumberFormat="1" applyFont="1" applyFill="1" applyBorder="1"/>
    <xf numFmtId="0" fontId="55" fillId="0" borderId="11" xfId="0" applyFont="1" applyFill="1" applyBorder="1" applyAlignment="1">
      <alignment horizontal="center" wrapText="1"/>
    </xf>
    <xf numFmtId="0" fontId="81" fillId="0" borderId="11" xfId="0" applyFont="1" applyFill="1" applyBorder="1" applyAlignment="1">
      <alignment horizontal="center"/>
    </xf>
    <xf numFmtId="171" fontId="81" fillId="0" borderId="11" xfId="0" applyNumberFormat="1" applyFont="1" applyFill="1" applyBorder="1" applyAlignment="1">
      <alignment horizontal="right"/>
    </xf>
    <xf numFmtId="0" fontId="81" fillId="0" borderId="11" xfId="0" applyFont="1" applyFill="1" applyBorder="1" applyAlignment="1">
      <alignment horizontal="left"/>
    </xf>
    <xf numFmtId="6" fontId="22" fillId="0" borderId="11" xfId="0" applyNumberFormat="1" applyFont="1" applyFill="1" applyBorder="1" applyAlignment="1">
      <alignment horizontal="center" vertical="center"/>
    </xf>
    <xf numFmtId="0" fontId="22" fillId="0" borderId="11" xfId="0" applyFont="1" applyFill="1" applyBorder="1" applyAlignment="1">
      <alignment horizontal="left" vertical="center"/>
    </xf>
    <xf numFmtId="165" fontId="0" fillId="0" borderId="11" xfId="28" applyNumberFormat="1" applyFont="1" applyFill="1" applyBorder="1" applyAlignment="1">
      <alignment horizontal="center" vertical="center"/>
    </xf>
    <xf numFmtId="0" fontId="0" fillId="0" borderId="0" xfId="0" applyFill="1"/>
    <xf numFmtId="171" fontId="82" fillId="0" borderId="11" xfId="58195" applyNumberFormat="1" applyFont="1" applyFill="1" applyBorder="1" applyAlignment="1">
      <alignment horizontal="right"/>
    </xf>
    <xf numFmtId="169" fontId="82" fillId="0" borderId="11" xfId="58195" applyNumberFormat="1" applyFont="1" applyFill="1" applyBorder="1" applyAlignment="1">
      <alignment horizontal="left"/>
    </xf>
    <xf numFmtId="0" fontId="55" fillId="0" borderId="11" xfId="296" applyFont="1" applyFill="1" applyBorder="1" applyAlignment="1">
      <alignment vertical="top" wrapText="1"/>
    </xf>
    <xf numFmtId="0" fontId="55" fillId="0" borderId="11" xfId="296" applyFont="1" applyFill="1" applyBorder="1" applyAlignment="1">
      <alignment horizontal="center" vertical="top" wrapText="1"/>
    </xf>
    <xf numFmtId="0" fontId="3" fillId="0" borderId="11" xfId="296" applyFont="1" applyFill="1" applyBorder="1" applyAlignment="1">
      <alignment vertical="top" wrapText="1"/>
    </xf>
    <xf numFmtId="165" fontId="22" fillId="0" borderId="11" xfId="0" applyNumberFormat="1" applyFont="1" applyFill="1" applyBorder="1"/>
    <xf numFmtId="0" fontId="0" fillId="0" borderId="11" xfId="0" applyFill="1" applyBorder="1" applyAlignment="1">
      <alignment horizontal="left" vertical="center"/>
    </xf>
    <xf numFmtId="0" fontId="0" fillId="0" borderId="11" xfId="0" applyFill="1" applyBorder="1" applyAlignment="1">
      <alignment horizontal="center" vertical="center"/>
    </xf>
    <xf numFmtId="171" fontId="0" fillId="0" borderId="11" xfId="0" applyNumberFormat="1" applyFill="1" applyBorder="1" applyAlignment="1">
      <alignment horizontal="right" vertical="center"/>
    </xf>
    <xf numFmtId="0" fontId="22" fillId="0" borderId="11" xfId="7894" applyFill="1" applyBorder="1" applyAlignment="1">
      <alignment horizontal="left"/>
    </xf>
    <xf numFmtId="0" fontId="26" fillId="0" borderId="11" xfId="0" applyFont="1" applyFill="1" applyBorder="1" applyAlignment="1">
      <alignment vertical="top"/>
    </xf>
    <xf numFmtId="0" fontId="0" fillId="0" borderId="11" xfId="0" applyFill="1" applyBorder="1" applyAlignment="1">
      <alignment horizontal="left"/>
    </xf>
    <xf numFmtId="0" fontId="55" fillId="0" borderId="11" xfId="58195" applyFont="1" applyFill="1" applyBorder="1" applyAlignment="1">
      <alignment wrapText="1"/>
    </xf>
    <xf numFmtId="0" fontId="55" fillId="0" borderId="11" xfId="58195" applyFont="1" applyFill="1" applyBorder="1" applyAlignment="1">
      <alignment horizontal="center" wrapText="1"/>
    </xf>
    <xf numFmtId="171" fontId="60" fillId="0" borderId="11" xfId="58195" applyNumberFormat="1" applyFont="1" applyFill="1" applyBorder="1" applyAlignment="1">
      <alignment horizontal="right"/>
    </xf>
    <xf numFmtId="169" fontId="60" fillId="0" borderId="11" xfId="58195" applyNumberFormat="1" applyFont="1" applyFill="1" applyBorder="1" applyAlignment="1">
      <alignment horizontal="left"/>
    </xf>
    <xf numFmtId="165" fontId="0" fillId="0" borderId="11" xfId="0" applyNumberFormat="1" applyFill="1" applyBorder="1" applyAlignment="1">
      <alignment horizontal="center" vertical="center"/>
    </xf>
    <xf numFmtId="171" fontId="55" fillId="0" borderId="11" xfId="58195" applyNumberFormat="1" applyFont="1" applyFill="1" applyBorder="1" applyAlignment="1">
      <alignment wrapText="1"/>
    </xf>
    <xf numFmtId="171" fontId="55" fillId="0" borderId="11" xfId="58195" applyNumberFormat="1" applyFont="1" applyFill="1" applyBorder="1" applyAlignment="1">
      <alignment horizontal="left" wrapText="1"/>
    </xf>
    <xf numFmtId="165" fontId="22" fillId="0" borderId="0" xfId="28" applyNumberFormat="1" applyFill="1"/>
    <xf numFmtId="0" fontId="22" fillId="0" borderId="11" xfId="296" applyFont="1" applyFill="1" applyBorder="1" applyAlignment="1">
      <alignment vertical="top" wrapText="1"/>
    </xf>
    <xf numFmtId="0" fontId="22" fillId="0" borderId="11" xfId="296" applyFont="1" applyFill="1" applyBorder="1" applyAlignment="1">
      <alignment horizontal="center" vertical="top" wrapText="1"/>
    </xf>
    <xf numFmtId="171" fontId="22" fillId="0" borderId="11" xfId="296" applyNumberFormat="1" applyFont="1" applyFill="1" applyBorder="1" applyAlignment="1">
      <alignment horizontal="right" vertical="top"/>
    </xf>
    <xf numFmtId="0" fontId="0" fillId="0" borderId="11" xfId="0" applyFill="1" applyBorder="1" applyAlignment="1">
      <alignment horizontal="center"/>
    </xf>
    <xf numFmtId="171" fontId="60" fillId="0" borderId="11" xfId="296" applyNumberFormat="1" applyFont="1" applyFill="1" applyBorder="1" applyAlignment="1">
      <alignment horizontal="right" vertical="top"/>
    </xf>
    <xf numFmtId="0" fontId="55" fillId="0" borderId="11" xfId="0" applyFont="1" applyFill="1" applyBorder="1" applyAlignment="1">
      <alignment wrapText="1"/>
    </xf>
    <xf numFmtId="171" fontId="55" fillId="0" borderId="11" xfId="0" applyNumberFormat="1" applyFont="1" applyFill="1" applyBorder="1" applyAlignment="1">
      <alignment wrapText="1"/>
    </xf>
    <xf numFmtId="0" fontId="0" fillId="0" borderId="11" xfId="58195" applyFont="1" applyFill="1" applyBorder="1" applyAlignment="1">
      <alignment horizontal="center" wrapText="1"/>
    </xf>
    <xf numFmtId="15" fontId="22" fillId="0" borderId="11" xfId="0" applyNumberFormat="1" applyFont="1" applyFill="1" applyBorder="1" applyAlignment="1">
      <alignment horizontal="center" vertical="top" wrapText="1"/>
    </xf>
    <xf numFmtId="171" fontId="0" fillId="0" borderId="11" xfId="58195" applyNumberFormat="1" applyFont="1" applyFill="1" applyBorder="1" applyAlignment="1">
      <alignment horizontal="right" wrapText="1"/>
    </xf>
    <xf numFmtId="171" fontId="0" fillId="0" borderId="11" xfId="58195" applyNumberFormat="1" applyFont="1" applyFill="1" applyBorder="1" applyAlignment="1">
      <alignment horizontal="left" wrapText="1"/>
    </xf>
    <xf numFmtId="171" fontId="22" fillId="0" borderId="11" xfId="0" applyNumberFormat="1" applyFont="1" applyFill="1" applyBorder="1" applyAlignment="1">
      <alignment horizontal="right" vertical="top"/>
    </xf>
    <xf numFmtId="14" fontId="22" fillId="0" borderId="11" xfId="0" applyNumberFormat="1" applyFont="1" applyFill="1" applyBorder="1" applyAlignment="1">
      <alignment vertical="top" wrapText="1"/>
    </xf>
    <xf numFmtId="171" fontId="22" fillId="0" borderId="11" xfId="0" applyNumberFormat="1" applyFont="1" applyFill="1" applyBorder="1" applyAlignment="1">
      <alignment horizontal="center"/>
    </xf>
    <xf numFmtId="171" fontId="55" fillId="0" borderId="11" xfId="296" applyNumberFormat="1" applyFont="1" applyFill="1" applyBorder="1" applyAlignment="1">
      <alignment horizontal="right" vertical="top" wrapText="1"/>
    </xf>
    <xf numFmtId="49" fontId="81" fillId="0" borderId="11" xfId="0" applyNumberFormat="1" applyFont="1" applyFill="1" applyBorder="1" applyAlignment="1">
      <alignment horizontal="center"/>
    </xf>
    <xf numFmtId="49" fontId="81" fillId="0" borderId="11" xfId="0" applyNumberFormat="1" applyFont="1" applyFill="1" applyBorder="1" applyAlignment="1">
      <alignment horizontal="left"/>
    </xf>
    <xf numFmtId="0" fontId="22" fillId="0" borderId="12" xfId="0" applyFont="1" applyFill="1" applyBorder="1"/>
    <xf numFmtId="0" fontId="81" fillId="0" borderId="11" xfId="0" applyFont="1" applyFill="1" applyBorder="1"/>
    <xf numFmtId="171" fontId="57" fillId="0" borderId="11" xfId="58195" applyNumberFormat="1" applyFont="1" applyFill="1" applyBorder="1" applyAlignment="1">
      <alignment horizontal="right"/>
    </xf>
    <xf numFmtId="169" fontId="57" fillId="0" borderId="11" xfId="58195" applyNumberFormat="1" applyFont="1" applyFill="1" applyBorder="1" applyAlignment="1">
      <alignment horizontal="left"/>
    </xf>
    <xf numFmtId="0" fontId="83" fillId="0" borderId="11" xfId="0" applyFont="1" applyFill="1" applyBorder="1" applyAlignment="1">
      <alignment wrapText="1"/>
    </xf>
    <xf numFmtId="165" fontId="23" fillId="0" borderId="11" xfId="28" applyNumberFormat="1" applyFont="1" applyFill="1" applyBorder="1" applyAlignment="1">
      <alignment vertical="top"/>
    </xf>
    <xf numFmtId="0" fontId="55" fillId="0" borderId="11" xfId="296" applyFont="1" applyFill="1" applyBorder="1" applyAlignment="1">
      <alignment horizontal="left" vertical="top" wrapText="1"/>
    </xf>
    <xf numFmtId="0" fontId="0" fillId="0" borderId="11" xfId="296" applyFont="1" applyFill="1" applyBorder="1" applyAlignment="1">
      <alignment horizontal="center" vertical="top" wrapText="1"/>
    </xf>
    <xf numFmtId="171" fontId="82" fillId="0" borderId="11" xfId="296" applyNumberFormat="1" applyFont="1" applyFill="1" applyBorder="1" applyAlignment="1">
      <alignment horizontal="right" vertical="top"/>
    </xf>
    <xf numFmtId="0" fontId="0" fillId="0" borderId="11" xfId="296" applyFont="1" applyFill="1" applyBorder="1" applyAlignment="1">
      <alignment vertical="top" wrapText="1"/>
    </xf>
    <xf numFmtId="0" fontId="22" fillId="0" borderId="12" xfId="0" applyFont="1" applyFill="1" applyBorder="1" applyAlignment="1">
      <alignment vertical="top"/>
    </xf>
    <xf numFmtId="0" fontId="22" fillId="0" borderId="11" xfId="15087" applyFont="1" applyFill="1" applyBorder="1" applyAlignment="1" applyProtection="1">
      <alignment horizontal="center" vertical="top" wrapText="1"/>
    </xf>
    <xf numFmtId="171" fontId="58" fillId="0" borderId="11" xfId="15087" applyNumberFormat="1" applyFont="1" applyFill="1" applyBorder="1" applyAlignment="1" applyProtection="1">
      <alignment horizontal="right" vertical="top" wrapText="1"/>
    </xf>
    <xf numFmtId="49" fontId="22" fillId="0" borderId="0" xfId="0" applyNumberFormat="1" applyFont="1" applyFill="1"/>
    <xf numFmtId="49" fontId="22" fillId="0" borderId="0" xfId="0" applyNumberFormat="1" applyFont="1" applyFill="1" applyAlignment="1">
      <alignment horizontal="center"/>
    </xf>
    <xf numFmtId="171" fontId="22" fillId="0" borderId="0" xfId="0" applyNumberFormat="1" applyFont="1" applyFill="1"/>
    <xf numFmtId="49" fontId="22" fillId="0" borderId="0" xfId="0" applyNumberFormat="1" applyFont="1" applyFill="1" applyAlignment="1">
      <alignment horizontal="left"/>
    </xf>
    <xf numFmtId="0" fontId="22" fillId="0" borderId="0" xfId="0" applyFont="1" applyFill="1" applyAlignment="1">
      <alignment horizontal="center"/>
    </xf>
    <xf numFmtId="0" fontId="22" fillId="0" borderId="0" xfId="0" applyFont="1" applyFill="1" applyAlignment="1">
      <alignment horizontal="left"/>
    </xf>
    <xf numFmtId="167" fontId="22" fillId="0" borderId="0" xfId="0" applyNumberFormat="1" applyFont="1" applyFill="1" applyAlignment="1">
      <alignment horizontal="center"/>
    </xf>
    <xf numFmtId="165" fontId="22" fillId="0" borderId="0" xfId="28" applyNumberFormat="1" applyFill="1" applyAlignment="1">
      <alignment horizontal="left"/>
    </xf>
    <xf numFmtId="14" fontId="0" fillId="0" borderId="11" xfId="0" applyNumberFormat="1" applyFill="1" applyBorder="1" applyAlignment="1">
      <alignment horizontal="center"/>
    </xf>
    <xf numFmtId="0" fontId="0" fillId="0" borderId="33" xfId="0" applyFill="1" applyBorder="1"/>
    <xf numFmtId="168" fontId="0" fillId="0" borderId="11" xfId="28" applyNumberFormat="1" applyFont="1" applyFill="1" applyBorder="1" applyAlignment="1">
      <alignment horizontal="right"/>
    </xf>
    <xf numFmtId="38" fontId="0" fillId="0" borderId="11" xfId="28" applyNumberFormat="1" applyFont="1" applyFill="1" applyBorder="1" applyAlignment="1">
      <alignment horizontal="right"/>
    </xf>
    <xf numFmtId="169" fontId="0" fillId="0" borderId="11" xfId="0" applyNumberFormat="1" applyFill="1" applyBorder="1" applyAlignment="1">
      <alignment horizontal="center"/>
    </xf>
    <xf numFmtId="38" fontId="0" fillId="0" borderId="11" xfId="0" applyNumberFormat="1" applyFill="1" applyBorder="1" applyAlignment="1">
      <alignment horizontal="right"/>
    </xf>
    <xf numFmtId="38" fontId="22" fillId="0" borderId="11" xfId="0" applyNumberFormat="1" applyFont="1" applyFill="1" applyBorder="1" applyAlignment="1">
      <alignment horizontal="right"/>
    </xf>
    <xf numFmtId="0" fontId="0" fillId="0" borderId="0" xfId="0" applyFill="1" applyAlignment="1">
      <alignment horizontal="center"/>
    </xf>
    <xf numFmtId="165" fontId="0" fillId="0" borderId="0" xfId="28" applyNumberFormat="1" applyFont="1" applyFill="1"/>
    <xf numFmtId="6" fontId="0" fillId="0" borderId="0" xfId="0" applyNumberFormat="1" applyFill="1" applyAlignment="1">
      <alignment horizontal="center"/>
    </xf>
    <xf numFmtId="168" fontId="0" fillId="0" borderId="31" xfId="28" applyNumberFormat="1" applyFont="1" applyFill="1" applyBorder="1"/>
    <xf numFmtId="0" fontId="0" fillId="0" borderId="18" xfId="0" applyFill="1" applyBorder="1"/>
    <xf numFmtId="168" fontId="0" fillId="0" borderId="19" xfId="28" applyNumberFormat="1" applyFont="1" applyFill="1" applyBorder="1"/>
    <xf numFmtId="0" fontId="23" fillId="0" borderId="11" xfId="0" applyFont="1" applyFill="1" applyBorder="1" applyAlignment="1">
      <alignment horizontal="center"/>
    </xf>
    <xf numFmtId="0" fontId="23" fillId="0" borderId="11" xfId="0" applyFont="1" applyFill="1" applyBorder="1"/>
    <xf numFmtId="6" fontId="23" fillId="0" borderId="11" xfId="28" applyNumberFormat="1" applyFont="1" applyFill="1" applyBorder="1" applyAlignment="1">
      <alignment horizontal="center"/>
    </xf>
    <xf numFmtId="14" fontId="0" fillId="0" borderId="0" xfId="0" applyNumberFormat="1" applyFill="1" applyAlignment="1">
      <alignment horizontal="center"/>
    </xf>
    <xf numFmtId="6" fontId="0" fillId="0" borderId="0" xfId="28" applyNumberFormat="1" applyFont="1" applyFill="1"/>
    <xf numFmtId="6" fontId="0" fillId="0" borderId="0" xfId="0" applyNumberFormat="1" applyFill="1" applyAlignment="1">
      <alignment horizontal="right"/>
    </xf>
    <xf numFmtId="0" fontId="0" fillId="0" borderId="0" xfId="0" applyFill="1" applyAlignment="1">
      <alignment horizontal="left"/>
    </xf>
    <xf numFmtId="167" fontId="0" fillId="0" borderId="0" xfId="0" applyNumberFormat="1" applyFill="1" applyAlignment="1">
      <alignment horizontal="center"/>
    </xf>
    <xf numFmtId="0" fontId="22" fillId="0" borderId="33" xfId="0" applyFont="1" applyFill="1" applyBorder="1"/>
    <xf numFmtId="0" fontId="22" fillId="0" borderId="0" xfId="0" applyFont="1" applyFill="1" applyBorder="1"/>
    <xf numFmtId="0" fontId="0" fillId="0" borderId="11" xfId="0" applyBorder="1"/>
    <xf numFmtId="167" fontId="0" fillId="0" borderId="11" xfId="0" applyNumberFormat="1" applyFill="1" applyBorder="1" applyAlignment="1">
      <alignment horizontal="left"/>
    </xf>
    <xf numFmtId="0" fontId="0" fillId="0" borderId="0" xfId="0" applyFont="1" applyFill="1" applyBorder="1"/>
    <xf numFmtId="0" fontId="0" fillId="0" borderId="10" xfId="0" applyBorder="1" applyAlignment="1"/>
    <xf numFmtId="0" fontId="0" fillId="0" borderId="43" xfId="0" applyBorder="1" applyAlignment="1"/>
    <xf numFmtId="0" fontId="24" fillId="0" borderId="43" xfId="0" applyFont="1" applyFill="1" applyBorder="1"/>
    <xf numFmtId="0" fontId="24" fillId="0" borderId="43" xfId="0" applyFont="1" applyBorder="1"/>
    <xf numFmtId="0" fontId="0" fillId="0" borderId="11" xfId="0" applyBorder="1" applyAlignment="1"/>
    <xf numFmtId="168" fontId="0" fillId="0" borderId="0" xfId="0" applyNumberFormat="1" applyFill="1"/>
    <xf numFmtId="168" fontId="22" fillId="0" borderId="0" xfId="0" applyNumberFormat="1" applyFont="1" applyFill="1"/>
    <xf numFmtId="49" fontId="0" fillId="0" borderId="11" xfId="28" applyNumberFormat="1" applyFont="1" applyFill="1" applyBorder="1"/>
    <xf numFmtId="49" fontId="0" fillId="0" borderId="11" xfId="0" applyNumberFormat="1" applyFill="1" applyBorder="1"/>
    <xf numFmtId="49" fontId="22" fillId="0" borderId="11" xfId="0" applyNumberFormat="1" applyFont="1" applyFill="1" applyBorder="1" applyAlignment="1">
      <alignment horizontal="left" vertical="center"/>
    </xf>
    <xf numFmtId="49" fontId="0" fillId="0" borderId="11" xfId="0" applyNumberFormat="1" applyFill="1" applyBorder="1" applyAlignment="1">
      <alignment horizontal="left"/>
    </xf>
    <xf numFmtId="49" fontId="22" fillId="0" borderId="11" xfId="28" applyNumberFormat="1" applyFill="1" applyBorder="1"/>
    <xf numFmtId="49" fontId="55" fillId="0" borderId="11" xfId="28" applyNumberFormat="1" applyFont="1" applyFill="1" applyBorder="1" applyAlignment="1">
      <alignment wrapText="1"/>
    </xf>
    <xf numFmtId="49" fontId="22" fillId="0" borderId="11" xfId="0" applyNumberFormat="1" applyFont="1" applyFill="1" applyBorder="1" applyAlignment="1">
      <alignment vertical="top"/>
    </xf>
    <xf numFmtId="0" fontId="0" fillId="0" borderId="0" xfId="0" applyFill="1" applyBorder="1"/>
    <xf numFmtId="168" fontId="22" fillId="0" borderId="11" xfId="0" applyNumberFormat="1" applyFont="1" applyFill="1" applyBorder="1"/>
    <xf numFmtId="165" fontId="24" fillId="0" borderId="11" xfId="28" applyNumberFormat="1" applyFont="1" applyFill="1" applyBorder="1"/>
    <xf numFmtId="0" fontId="22" fillId="0" borderId="0" xfId="0" applyFont="1" applyAlignment="1">
      <alignment wrapText="1"/>
    </xf>
    <xf numFmtId="0" fontId="0" fillId="0" borderId="11" xfId="0" applyBorder="1"/>
    <xf numFmtId="0" fontId="0" fillId="0" borderId="11" xfId="0" applyBorder="1"/>
    <xf numFmtId="0" fontId="22" fillId="65" borderId="11" xfId="0" applyFont="1" applyFill="1" applyBorder="1"/>
    <xf numFmtId="0" fontId="22" fillId="65" borderId="11" xfId="0" applyFont="1" applyFill="1" applyBorder="1" applyAlignment="1">
      <alignment vertical="top" wrapText="1"/>
    </xf>
    <xf numFmtId="0" fontId="62" fillId="65" borderId="11" xfId="296" applyFont="1" applyFill="1" applyBorder="1" applyAlignment="1">
      <alignment vertical="top" wrapText="1"/>
    </xf>
    <xf numFmtId="0" fontId="22" fillId="65" borderId="11" xfId="0" applyFont="1" applyFill="1" applyBorder="1" applyAlignment="1">
      <alignment vertical="top"/>
    </xf>
    <xf numFmtId="0" fontId="22" fillId="65" borderId="11" xfId="0" applyFont="1" applyFill="1" applyBorder="1" applyAlignment="1">
      <alignment horizontal="center"/>
    </xf>
    <xf numFmtId="171" fontId="22" fillId="65" borderId="11" xfId="0" applyNumberFormat="1" applyFont="1" applyFill="1" applyBorder="1"/>
    <xf numFmtId="0" fontId="22" fillId="65" borderId="11" xfId="0" applyFont="1" applyFill="1" applyBorder="1" applyAlignment="1">
      <alignment horizontal="left"/>
    </xf>
    <xf numFmtId="49" fontId="22" fillId="65" borderId="11" xfId="0" applyNumberFormat="1" applyFont="1" applyFill="1" applyBorder="1"/>
    <xf numFmtId="167" fontId="22" fillId="65" borderId="11" xfId="0" applyNumberFormat="1" applyFont="1" applyFill="1" applyBorder="1" applyAlignment="1">
      <alignment horizontal="center"/>
    </xf>
    <xf numFmtId="0" fontId="22" fillId="65" borderId="11" xfId="7894" applyFill="1" applyBorder="1"/>
    <xf numFmtId="0" fontId="55" fillId="65" borderId="11" xfId="58195" applyFont="1" applyFill="1" applyBorder="1" applyAlignment="1">
      <alignment horizontal="left" wrapText="1"/>
    </xf>
    <xf numFmtId="0" fontId="22" fillId="65" borderId="11" xfId="0" applyFont="1" applyFill="1" applyBorder="1" applyAlignment="1">
      <alignment horizontal="center" vertical="top"/>
    </xf>
    <xf numFmtId="14" fontId="22" fillId="65" borderId="11" xfId="0" applyNumberFormat="1" applyFont="1" applyFill="1" applyBorder="1"/>
    <xf numFmtId="49" fontId="22" fillId="65" borderId="11" xfId="0" applyNumberFormat="1" applyFont="1" applyFill="1" applyBorder="1" applyAlignment="1">
      <alignment horizontal="center"/>
    </xf>
    <xf numFmtId="49" fontId="22" fillId="65" borderId="11" xfId="0" applyNumberFormat="1" applyFont="1" applyFill="1" applyBorder="1" applyAlignment="1">
      <alignment horizontal="left"/>
    </xf>
    <xf numFmtId="0" fontId="22" fillId="65" borderId="11" xfId="0" applyFont="1" applyFill="1" applyBorder="1" applyAlignment="1">
      <alignment horizontal="left" vertical="top" wrapText="1"/>
    </xf>
    <xf numFmtId="0" fontId="22" fillId="65" borderId="11" xfId="0" applyFont="1" applyFill="1" applyBorder="1" applyAlignment="1">
      <alignment horizontal="center" vertical="top" wrapText="1"/>
    </xf>
    <xf numFmtId="171" fontId="22" fillId="65" borderId="11" xfId="0" applyNumberFormat="1" applyFont="1" applyFill="1" applyBorder="1" applyAlignment="1">
      <alignment horizontal="right" vertical="top" wrapText="1"/>
    </xf>
    <xf numFmtId="0" fontId="0" fillId="65" borderId="11" xfId="0" applyFill="1" applyBorder="1"/>
    <xf numFmtId="171" fontId="0" fillId="65" borderId="11" xfId="0" applyNumberFormat="1" applyFill="1" applyBorder="1"/>
    <xf numFmtId="0" fontId="55" fillId="65" borderId="11" xfId="296" applyFont="1" applyFill="1" applyBorder="1" applyAlignment="1">
      <alignment vertical="top" wrapText="1"/>
    </xf>
    <xf numFmtId="0" fontId="55" fillId="65" borderId="11" xfId="296" applyFont="1" applyFill="1" applyBorder="1" applyAlignment="1">
      <alignment horizontal="center" vertical="top" wrapText="1"/>
    </xf>
    <xf numFmtId="171" fontId="57" fillId="65" borderId="11" xfId="0" applyNumberFormat="1" applyFont="1" applyFill="1" applyBorder="1" applyAlignment="1">
      <alignment horizontal="right"/>
    </xf>
    <xf numFmtId="0" fontId="3" fillId="65" borderId="11" xfId="296" applyFont="1" applyFill="1" applyBorder="1" applyAlignment="1">
      <alignment vertical="top" wrapText="1"/>
    </xf>
    <xf numFmtId="0" fontId="55" fillId="65" borderId="11" xfId="0" applyFont="1" applyFill="1" applyBorder="1" applyAlignment="1">
      <alignment horizontal="center" wrapText="1"/>
    </xf>
    <xf numFmtId="0" fontId="55" fillId="65" borderId="11" xfId="58195" applyFont="1" applyFill="1" applyBorder="1" applyAlignment="1">
      <alignment wrapText="1"/>
    </xf>
    <xf numFmtId="0" fontId="55" fillId="65" borderId="11" xfId="58195" applyFont="1" applyFill="1" applyBorder="1" applyAlignment="1">
      <alignment horizontal="center" wrapText="1"/>
    </xf>
    <xf numFmtId="171" fontId="60" fillId="65" borderId="11" xfId="58195" applyNumberFormat="1" applyFont="1" applyFill="1" applyBorder="1" applyAlignment="1">
      <alignment horizontal="right"/>
    </xf>
    <xf numFmtId="169" fontId="60" fillId="65" borderId="11" xfId="58195" applyNumberFormat="1" applyFont="1" applyFill="1" applyBorder="1" applyAlignment="1">
      <alignment horizontal="left"/>
    </xf>
    <xf numFmtId="0" fontId="81" fillId="65" borderId="11" xfId="0" applyFont="1" applyFill="1" applyBorder="1" applyAlignment="1">
      <alignment horizontal="center"/>
    </xf>
    <xf numFmtId="171" fontId="81" fillId="65" borderId="11" xfId="0" applyNumberFormat="1" applyFont="1" applyFill="1" applyBorder="1" applyAlignment="1">
      <alignment horizontal="right"/>
    </xf>
    <xf numFmtId="0" fontId="81" fillId="65" borderId="11" xfId="0" applyFont="1" applyFill="1" applyBorder="1" applyAlignment="1">
      <alignment horizontal="left"/>
    </xf>
    <xf numFmtId="0" fontId="0" fillId="65" borderId="11" xfId="0" applyFill="1" applyBorder="1" applyAlignment="1">
      <alignment horizontal="left"/>
    </xf>
    <xf numFmtId="15" fontId="22" fillId="65" borderId="11" xfId="0" applyNumberFormat="1" applyFont="1" applyFill="1" applyBorder="1" applyAlignment="1">
      <alignment vertical="top" wrapText="1"/>
    </xf>
    <xf numFmtId="0" fontId="22" fillId="65" borderId="11" xfId="296" applyFont="1" applyFill="1" applyBorder="1" applyAlignment="1">
      <alignment vertical="top" wrapText="1"/>
    </xf>
    <xf numFmtId="0" fontId="22" fillId="65" borderId="11" xfId="296" applyFont="1" applyFill="1" applyBorder="1" applyAlignment="1">
      <alignment horizontal="center" vertical="top" wrapText="1"/>
    </xf>
    <xf numFmtId="171" fontId="22" fillId="65" borderId="11" xfId="296" applyNumberFormat="1" applyFont="1" applyFill="1" applyBorder="1" applyAlignment="1">
      <alignment horizontal="right" vertical="top"/>
    </xf>
    <xf numFmtId="171" fontId="60" fillId="65" borderId="11" xfId="296" applyNumberFormat="1" applyFont="1" applyFill="1" applyBorder="1" applyAlignment="1">
      <alignment horizontal="right" vertical="top"/>
    </xf>
    <xf numFmtId="0" fontId="0" fillId="65" borderId="11" xfId="0" applyFill="1" applyBorder="1" applyAlignment="1">
      <alignment horizontal="center"/>
    </xf>
    <xf numFmtId="15" fontId="22" fillId="65" borderId="11" xfId="0" applyNumberFormat="1" applyFont="1" applyFill="1" applyBorder="1" applyAlignment="1">
      <alignment horizontal="center" vertical="top" wrapText="1"/>
    </xf>
    <xf numFmtId="0" fontId="0" fillId="65" borderId="11" xfId="0" applyFill="1" applyBorder="1" applyAlignment="1">
      <alignment horizontal="left" vertical="center"/>
    </xf>
    <xf numFmtId="0" fontId="0" fillId="65" borderId="11" xfId="0" applyFill="1" applyBorder="1" applyAlignment="1">
      <alignment horizontal="center" vertical="center"/>
    </xf>
    <xf numFmtId="171" fontId="0" fillId="65" borderId="11" xfId="0" applyNumberFormat="1" applyFill="1" applyBorder="1" applyAlignment="1">
      <alignment horizontal="right" vertical="center"/>
    </xf>
    <xf numFmtId="171" fontId="22" fillId="65" borderId="11" xfId="0" applyNumberFormat="1" applyFont="1" applyFill="1" applyBorder="1" applyAlignment="1">
      <alignment horizontal="center"/>
    </xf>
    <xf numFmtId="0" fontId="55" fillId="65" borderId="11" xfId="0" applyFont="1" applyFill="1" applyBorder="1" applyAlignment="1">
      <alignment horizontal="left" wrapText="1"/>
    </xf>
    <xf numFmtId="0" fontId="0" fillId="65" borderId="11" xfId="0" applyFill="1" applyBorder="1" applyAlignment="1">
      <alignment horizontal="center" wrapText="1"/>
    </xf>
    <xf numFmtId="171" fontId="0" fillId="65" borderId="11" xfId="0" applyNumberFormat="1" applyFill="1" applyBorder="1" applyAlignment="1">
      <alignment horizontal="right" wrapText="1"/>
    </xf>
    <xf numFmtId="0" fontId="0" fillId="65" borderId="11" xfId="0" applyFill="1" applyBorder="1" applyAlignment="1">
      <alignment wrapText="1"/>
    </xf>
    <xf numFmtId="0" fontId="22" fillId="65" borderId="11" xfId="7894" applyFill="1" applyBorder="1" applyAlignment="1">
      <alignment horizontal="left"/>
    </xf>
    <xf numFmtId="0" fontId="0" fillId="65" borderId="11" xfId="58195" applyFont="1" applyFill="1" applyBorder="1" applyAlignment="1">
      <alignment horizontal="center" wrapText="1"/>
    </xf>
    <xf numFmtId="171" fontId="0" fillId="65" borderId="11" xfId="58195" applyNumberFormat="1" applyFont="1" applyFill="1" applyBorder="1" applyAlignment="1">
      <alignment horizontal="right" wrapText="1"/>
    </xf>
    <xf numFmtId="171" fontId="0" fillId="65" borderId="11" xfId="58195" applyNumberFormat="1" applyFont="1" applyFill="1" applyBorder="1" applyAlignment="1">
      <alignment horizontal="left" wrapText="1"/>
    </xf>
    <xf numFmtId="171" fontId="55" fillId="65" borderId="11" xfId="296" applyNumberFormat="1" applyFont="1" applyFill="1" applyBorder="1" applyAlignment="1">
      <alignment horizontal="right" vertical="top" wrapText="1"/>
    </xf>
    <xf numFmtId="171" fontId="55" fillId="65" borderId="11" xfId="58195" applyNumberFormat="1" applyFont="1" applyFill="1" applyBorder="1" applyAlignment="1">
      <alignment wrapText="1"/>
    </xf>
    <xf numFmtId="171" fontId="55" fillId="65" borderId="11" xfId="58195" applyNumberFormat="1" applyFont="1" applyFill="1" applyBorder="1" applyAlignment="1">
      <alignment horizontal="left" wrapText="1"/>
    </xf>
    <xf numFmtId="0" fontId="22" fillId="0" borderId="11" xfId="28" applyNumberFormat="1" applyFill="1" applyBorder="1" applyAlignment="1">
      <alignment vertical="top"/>
    </xf>
    <xf numFmtId="0" fontId="22" fillId="0" borderId="11" xfId="28" applyNumberFormat="1" applyFill="1" applyBorder="1"/>
    <xf numFmtId="49" fontId="22" fillId="0" borderId="10" xfId="0" applyNumberFormat="1" applyFont="1" applyFill="1" applyBorder="1"/>
    <xf numFmtId="165" fontId="22" fillId="0" borderId="47" xfId="28" applyNumberFormat="1" applyFill="1" applyBorder="1"/>
    <xf numFmtId="49" fontId="22" fillId="0" borderId="47" xfId="0" applyNumberFormat="1" applyFont="1" applyFill="1" applyBorder="1"/>
    <xf numFmtId="0" fontId="0" fillId="0" borderId="11" xfId="0" applyBorder="1"/>
    <xf numFmtId="0" fontId="22" fillId="65" borderId="10" xfId="0" applyFont="1" applyFill="1" applyBorder="1"/>
    <xf numFmtId="0" fontId="22" fillId="65" borderId="10" xfId="0" applyFont="1" applyFill="1" applyBorder="1" applyAlignment="1">
      <alignment vertical="top" wrapText="1"/>
    </xf>
    <xf numFmtId="0" fontId="62" fillId="65" borderId="10" xfId="296" applyFont="1" applyFill="1" applyBorder="1" applyAlignment="1">
      <alignment vertical="top" wrapText="1"/>
    </xf>
    <xf numFmtId="0" fontId="22" fillId="65" borderId="10" xfId="0" applyFont="1" applyFill="1" applyBorder="1" applyAlignment="1">
      <alignment vertical="top"/>
    </xf>
    <xf numFmtId="0" fontId="22" fillId="65" borderId="10" xfId="0" applyFont="1" applyFill="1" applyBorder="1" applyAlignment="1">
      <alignment horizontal="center"/>
    </xf>
    <xf numFmtId="165" fontId="0" fillId="0" borderId="10" xfId="28" applyNumberFormat="1" applyFont="1" applyFill="1" applyBorder="1"/>
    <xf numFmtId="0" fontId="22" fillId="0" borderId="10" xfId="0" applyFont="1" applyFill="1" applyBorder="1"/>
    <xf numFmtId="49" fontId="22" fillId="65" borderId="10" xfId="0" applyNumberFormat="1" applyFont="1" applyFill="1" applyBorder="1"/>
    <xf numFmtId="165" fontId="22" fillId="0" borderId="10" xfId="28" applyNumberFormat="1" applyFill="1" applyBorder="1"/>
    <xf numFmtId="0" fontId="22" fillId="0" borderId="44" xfId="0" applyFont="1" applyFill="1" applyBorder="1"/>
    <xf numFmtId="0" fontId="55" fillId="65" borderId="0" xfId="58195" applyFont="1" applyFill="1" applyBorder="1" applyAlignment="1">
      <alignment wrapText="1"/>
    </xf>
    <xf numFmtId="0" fontId="22" fillId="28" borderId="0" xfId="296" applyFont="1" applyFill="1" applyBorder="1" applyAlignment="1">
      <alignment wrapText="1"/>
    </xf>
    <xf numFmtId="0" fontId="22" fillId="65" borderId="0" xfId="0" applyFont="1" applyFill="1" applyBorder="1"/>
    <xf numFmtId="0" fontId="22" fillId="65" borderId="10" xfId="0" applyFont="1" applyFill="1" applyBorder="1" applyAlignment="1">
      <alignment horizontal="left"/>
    </xf>
    <xf numFmtId="0" fontId="22" fillId="65" borderId="0" xfId="0" applyFont="1" applyFill="1" applyBorder="1" applyAlignment="1">
      <alignment vertical="top" wrapText="1"/>
    </xf>
    <xf numFmtId="0" fontId="62" fillId="65" borderId="0" xfId="296" applyFont="1" applyFill="1" applyBorder="1" applyAlignment="1">
      <alignment vertical="top" wrapText="1"/>
    </xf>
    <xf numFmtId="0" fontId="22" fillId="65" borderId="0" xfId="0" applyFont="1" applyFill="1" applyBorder="1" applyAlignment="1">
      <alignment vertical="top"/>
    </xf>
    <xf numFmtId="0" fontId="55" fillId="65" borderId="0" xfId="58195" applyFont="1" applyFill="1" applyBorder="1" applyAlignment="1">
      <alignment horizontal="center" wrapText="1"/>
    </xf>
    <xf numFmtId="0" fontId="22" fillId="65" borderId="0" xfId="296" applyFont="1" applyFill="1" applyBorder="1" applyAlignment="1">
      <alignment horizontal="center" wrapText="1"/>
    </xf>
    <xf numFmtId="0" fontId="22" fillId="65" borderId="0" xfId="0" applyFont="1" applyFill="1" applyBorder="1" applyAlignment="1">
      <alignment horizontal="center"/>
    </xf>
    <xf numFmtId="0" fontId="81" fillId="65" borderId="0" xfId="0" applyFont="1" applyFill="1" applyBorder="1" applyAlignment="1">
      <alignment horizontal="center"/>
    </xf>
    <xf numFmtId="49" fontId="22" fillId="65" borderId="0" xfId="0" applyNumberFormat="1" applyFont="1" applyFill="1" applyBorder="1" applyAlignment="1">
      <alignment horizontal="center"/>
    </xf>
    <xf numFmtId="171" fontId="60" fillId="65" borderId="0" xfId="58195" applyNumberFormat="1" applyFont="1" applyFill="1" applyBorder="1" applyAlignment="1">
      <alignment horizontal="right"/>
    </xf>
    <xf numFmtId="171" fontId="22" fillId="65" borderId="0" xfId="296" applyNumberFormat="1" applyFont="1" applyFill="1" applyBorder="1" applyAlignment="1">
      <alignment horizontal="right" wrapText="1"/>
    </xf>
    <xf numFmtId="171" fontId="22" fillId="65" borderId="0" xfId="0" applyNumberFormat="1" applyFont="1" applyFill="1" applyBorder="1"/>
    <xf numFmtId="171" fontId="81" fillId="65" borderId="0" xfId="0" applyNumberFormat="1" applyFont="1" applyFill="1" applyBorder="1" applyAlignment="1">
      <alignment horizontal="right"/>
    </xf>
    <xf numFmtId="169" fontId="60" fillId="65" borderId="0" xfId="58195" applyNumberFormat="1" applyFont="1" applyFill="1" applyBorder="1" applyAlignment="1">
      <alignment horizontal="left"/>
    </xf>
    <xf numFmtId="0" fontId="22" fillId="65" borderId="0" xfId="296" applyFont="1" applyFill="1" applyBorder="1" applyAlignment="1">
      <alignment wrapText="1"/>
    </xf>
    <xf numFmtId="0" fontId="22" fillId="65" borderId="0" xfId="0" applyFont="1" applyFill="1" applyBorder="1" applyAlignment="1">
      <alignment horizontal="left"/>
    </xf>
    <xf numFmtId="0" fontId="81" fillId="65" borderId="0" xfId="0" applyFont="1" applyFill="1" applyBorder="1" applyAlignment="1">
      <alignment horizontal="left"/>
    </xf>
    <xf numFmtId="49" fontId="22" fillId="65" borderId="0" xfId="0" applyNumberFormat="1" applyFont="1" applyFill="1" applyBorder="1" applyAlignment="1">
      <alignment horizontal="left"/>
    </xf>
    <xf numFmtId="0" fontId="55" fillId="65" borderId="0" xfId="58195" applyFont="1" applyFill="1" applyBorder="1" applyAlignment="1">
      <alignment horizontal="left" wrapText="1"/>
    </xf>
    <xf numFmtId="0" fontId="22" fillId="0" borderId="0" xfId="0" applyFont="1" applyFill="1" applyBorder="1" applyAlignment="1">
      <alignment horizontal="left"/>
    </xf>
    <xf numFmtId="0" fontId="22" fillId="0" borderId="0" xfId="0" applyFont="1" applyFill="1" applyBorder="1" applyAlignment="1">
      <alignment horizontal="left" vertical="center"/>
    </xf>
    <xf numFmtId="165" fontId="22" fillId="0" borderId="0" xfId="28" applyNumberFormat="1" applyFill="1" applyBorder="1"/>
    <xf numFmtId="165" fontId="55" fillId="0" borderId="0" xfId="28" applyNumberFormat="1" applyFont="1" applyFill="1" applyBorder="1" applyAlignment="1">
      <alignment wrapText="1"/>
    </xf>
    <xf numFmtId="165" fontId="0" fillId="0" borderId="0" xfId="28" applyNumberFormat="1" applyFont="1" applyFill="1" applyBorder="1" applyAlignment="1">
      <alignment horizontal="center" vertical="center"/>
    </xf>
    <xf numFmtId="49" fontId="0" fillId="0" borderId="45" xfId="0" applyNumberFormat="1" applyFill="1" applyBorder="1"/>
    <xf numFmtId="49" fontId="22" fillId="0" borderId="20" xfId="0" applyNumberFormat="1" applyFont="1" applyFill="1" applyBorder="1"/>
    <xf numFmtId="49" fontId="22" fillId="0" borderId="45" xfId="0" applyNumberFormat="1" applyFont="1" applyFill="1" applyBorder="1" applyAlignment="1">
      <alignment horizontal="left"/>
    </xf>
    <xf numFmtId="49" fontId="22" fillId="0" borderId="0" xfId="0" applyNumberFormat="1" applyFont="1" applyFill="1" applyBorder="1"/>
    <xf numFmtId="0" fontId="0" fillId="0" borderId="44" xfId="0" applyFill="1" applyBorder="1"/>
    <xf numFmtId="165" fontId="0" fillId="0" borderId="0" xfId="28" applyNumberFormat="1" applyFont="1" applyFill="1" applyBorder="1"/>
    <xf numFmtId="0" fontId="22" fillId="66" borderId="11" xfId="0" applyFont="1" applyFill="1" applyBorder="1"/>
    <xf numFmtId="0" fontId="22" fillId="66" borderId="11" xfId="7894" applyFill="1" applyBorder="1"/>
    <xf numFmtId="0" fontId="0" fillId="66" borderId="11" xfId="0" applyFill="1" applyBorder="1" applyAlignment="1">
      <alignment horizontal="left" vertical="center"/>
    </xf>
    <xf numFmtId="0" fontId="0" fillId="66" borderId="11" xfId="0" applyFill="1" applyBorder="1" applyAlignment="1">
      <alignment horizontal="left"/>
    </xf>
    <xf numFmtId="0" fontId="22" fillId="66" borderId="11" xfId="0" applyFont="1" applyFill="1" applyBorder="1" applyAlignment="1">
      <alignment vertical="top" wrapText="1"/>
    </xf>
    <xf numFmtId="0" fontId="22" fillId="66" borderId="11" xfId="0" applyFont="1" applyFill="1" applyBorder="1" applyAlignment="1">
      <alignment vertical="top"/>
    </xf>
    <xf numFmtId="0" fontId="22" fillId="67" borderId="11" xfId="0" applyFont="1" applyFill="1" applyBorder="1" applyAlignment="1">
      <alignment vertical="top"/>
    </xf>
    <xf numFmtId="165" fontId="22" fillId="0" borderId="0" xfId="0" applyNumberFormat="1" applyFont="1" applyFill="1"/>
    <xf numFmtId="165" fontId="55" fillId="0" borderId="43" xfId="0" applyNumberFormat="1" applyFont="1" applyFill="1" applyBorder="1" applyAlignment="1">
      <alignment horizontal="right" vertical="center" wrapText="1"/>
    </xf>
    <xf numFmtId="165" fontId="0" fillId="0" borderId="0" xfId="0" applyNumberFormat="1" applyFill="1"/>
    <xf numFmtId="165" fontId="22" fillId="0" borderId="10" xfId="0" applyNumberFormat="1" applyFont="1" applyFill="1" applyBorder="1"/>
    <xf numFmtId="165" fontId="22" fillId="0" borderId="0" xfId="0" applyNumberFormat="1" applyFont="1" applyFill="1" applyBorder="1"/>
    <xf numFmtId="165" fontId="0" fillId="0" borderId="0" xfId="0" applyNumberFormat="1" applyFill="1" applyBorder="1"/>
    <xf numFmtId="165" fontId="22" fillId="0" borderId="43" xfId="0" applyNumberFormat="1" applyFont="1" applyFill="1" applyBorder="1"/>
    <xf numFmtId="165" fontId="22" fillId="0" borderId="20" xfId="0" applyNumberFormat="1" applyFont="1" applyFill="1" applyBorder="1"/>
    <xf numFmtId="165" fontId="0" fillId="0" borderId="20" xfId="0" applyNumberFormat="1" applyFill="1" applyBorder="1"/>
    <xf numFmtId="165" fontId="22" fillId="0" borderId="20" xfId="28" applyNumberFormat="1" applyFill="1" applyBorder="1"/>
    <xf numFmtId="165" fontId="22" fillId="0" borderId="20" xfId="0" applyNumberFormat="1" applyFont="1" applyFill="1" applyBorder="1" applyAlignment="1">
      <alignment vertical="top"/>
    </xf>
    <xf numFmtId="165" fontId="0" fillId="0" borderId="20" xfId="28" applyNumberFormat="1" applyFont="1" applyFill="1" applyBorder="1"/>
    <xf numFmtId="0" fontId="22" fillId="0" borderId="0" xfId="0" applyFont="1" applyFill="1" applyBorder="1" applyAlignment="1">
      <alignment vertical="top" wrapText="1"/>
    </xf>
    <xf numFmtId="0" fontId="62" fillId="0" borderId="0" xfId="296" applyFont="1" applyFill="1" applyBorder="1" applyAlignment="1">
      <alignment vertical="top" wrapText="1"/>
    </xf>
    <xf numFmtId="0" fontId="22" fillId="0" borderId="0" xfId="0" applyFont="1" applyFill="1" applyBorder="1" applyAlignment="1">
      <alignment vertical="top"/>
    </xf>
    <xf numFmtId="0" fontId="22" fillId="0" borderId="10" xfId="0" applyFont="1" applyFill="1" applyBorder="1" applyAlignment="1">
      <alignment vertical="top"/>
    </xf>
    <xf numFmtId="0" fontId="22" fillId="0" borderId="0" xfId="0" applyFont="1" applyFill="1" applyBorder="1" applyAlignment="1">
      <alignment horizontal="center"/>
    </xf>
    <xf numFmtId="171" fontId="22" fillId="0" borderId="0" xfId="0" applyNumberFormat="1" applyFont="1" applyFill="1" applyBorder="1"/>
    <xf numFmtId="171" fontId="0" fillId="0" borderId="0" xfId="0" applyNumberFormat="1" applyFill="1" applyBorder="1"/>
    <xf numFmtId="165" fontId="55" fillId="0" borderId="11" xfId="0" applyNumberFormat="1" applyFont="1" applyFill="1" applyBorder="1" applyAlignment="1">
      <alignment horizontal="right" vertical="center" wrapText="1"/>
    </xf>
    <xf numFmtId="0" fontId="22" fillId="0" borderId="20" xfId="0" applyFont="1" applyFill="1" applyBorder="1"/>
    <xf numFmtId="14" fontId="22" fillId="0" borderId="0" xfId="0" applyNumberFormat="1" applyFont="1" applyFill="1"/>
    <xf numFmtId="0" fontId="22" fillId="0" borderId="0" xfId="0" applyFont="1" applyFill="1" applyAlignment="1">
      <alignment wrapText="1"/>
    </xf>
    <xf numFmtId="0" fontId="0" fillId="0" borderId="0" xfId="0" applyFill="1" applyAlignment="1">
      <alignment wrapText="1"/>
    </xf>
    <xf numFmtId="171" fontId="57" fillId="0" borderId="11" xfId="0" applyNumberFormat="1" applyFont="1" applyFill="1" applyBorder="1" applyAlignment="1">
      <alignment horizontal="right"/>
    </xf>
    <xf numFmtId="0" fontId="55" fillId="0" borderId="11" xfId="0" applyFont="1" applyFill="1" applyBorder="1" applyAlignment="1">
      <alignment horizontal="left" wrapText="1"/>
    </xf>
    <xf numFmtId="0" fontId="0" fillId="0" borderId="11" xfId="0" applyFill="1" applyBorder="1" applyAlignment="1">
      <alignment horizontal="center" wrapText="1"/>
    </xf>
    <xf numFmtId="171" fontId="0" fillId="0" borderId="11" xfId="0" applyNumberFormat="1" applyFill="1" applyBorder="1" applyAlignment="1">
      <alignment horizontal="right" wrapText="1"/>
    </xf>
    <xf numFmtId="0" fontId="0" fillId="0" borderId="11" xfId="0" applyFill="1" applyBorder="1" applyAlignment="1">
      <alignment wrapText="1"/>
    </xf>
    <xf numFmtId="0" fontId="55" fillId="0" borderId="0" xfId="58195" applyFont="1" applyFill="1" applyBorder="1" applyAlignment="1">
      <alignment wrapText="1"/>
    </xf>
    <xf numFmtId="0" fontId="55" fillId="0" borderId="0" xfId="58195" applyFont="1" applyFill="1" applyBorder="1" applyAlignment="1">
      <alignment horizontal="center" wrapText="1"/>
    </xf>
    <xf numFmtId="165" fontId="0" fillId="0" borderId="0" xfId="28" applyNumberFormat="1" applyFont="1" applyFill="1" applyAlignment="1">
      <alignment horizontal="left"/>
    </xf>
    <xf numFmtId="38" fontId="0" fillId="0" borderId="0" xfId="0" applyNumberFormat="1" applyFill="1" applyAlignment="1">
      <alignment horizontal="right"/>
    </xf>
    <xf numFmtId="165" fontId="22" fillId="0" borderId="0" xfId="28" applyNumberFormat="1" applyFont="1" applyFill="1"/>
    <xf numFmtId="165" fontId="22" fillId="0" borderId="0" xfId="28" applyNumberFormat="1" applyFill="1" applyAlignment="1">
      <alignment horizontal="right"/>
    </xf>
    <xf numFmtId="169" fontId="23" fillId="0" borderId="11" xfId="0" applyNumberFormat="1" applyFont="1" applyFill="1" applyBorder="1" applyAlignment="1">
      <alignment horizontal="center"/>
    </xf>
    <xf numFmtId="0" fontId="23" fillId="0" borderId="11" xfId="0" applyFont="1" applyFill="1" applyBorder="1" applyAlignment="1">
      <alignment horizontal="left"/>
    </xf>
    <xf numFmtId="38" fontId="23" fillId="0" borderId="11" xfId="28" applyNumberFormat="1" applyFont="1" applyFill="1" applyBorder="1" applyAlignment="1">
      <alignment horizontal="right"/>
    </xf>
    <xf numFmtId="168" fontId="0" fillId="0" borderId="0" xfId="28" applyNumberFormat="1" applyFont="1" applyFill="1" applyAlignment="1">
      <alignment horizontal="right"/>
    </xf>
    <xf numFmtId="167" fontId="22" fillId="0" borderId="11" xfId="0" applyNumberFormat="1" applyFont="1" applyFill="1" applyBorder="1" applyAlignment="1">
      <alignment horizontal="left"/>
    </xf>
    <xf numFmtId="38" fontId="0" fillId="0" borderId="0" xfId="28" applyNumberFormat="1" applyFont="1" applyFill="1" applyAlignment="1">
      <alignment horizontal="right"/>
    </xf>
    <xf numFmtId="168" fontId="0" fillId="0" borderId="0" xfId="28" applyNumberFormat="1" applyFont="1" applyFill="1"/>
    <xf numFmtId="167" fontId="0" fillId="0" borderId="0" xfId="0" applyNumberFormat="1" applyFill="1" applyAlignment="1">
      <alignment horizontal="left"/>
    </xf>
    <xf numFmtId="168" fontId="0" fillId="65" borderId="11" xfId="28" applyNumberFormat="1" applyFont="1" applyFill="1" applyBorder="1" applyAlignment="1">
      <alignment horizontal="right"/>
    </xf>
    <xf numFmtId="0" fontId="0" fillId="28" borderId="0" xfId="0" applyFill="1" applyAlignment="1">
      <alignment wrapText="1"/>
    </xf>
    <xf numFmtId="0" fontId="22" fillId="28" borderId="11" xfId="0" applyFont="1" applyFill="1" applyBorder="1" applyAlignment="1">
      <alignment vertical="top"/>
    </xf>
    <xf numFmtId="0" fontId="22" fillId="28" borderId="11" xfId="0" applyFont="1" applyFill="1" applyBorder="1" applyAlignment="1">
      <alignment horizontal="left"/>
    </xf>
    <xf numFmtId="14" fontId="0" fillId="28" borderId="11" xfId="0" applyNumberFormat="1" applyFill="1" applyBorder="1" applyAlignment="1">
      <alignment horizontal="center"/>
    </xf>
    <xf numFmtId="0" fontId="0" fillId="28" borderId="33" xfId="0" applyFill="1" applyBorder="1"/>
    <xf numFmtId="165" fontId="22" fillId="28" borderId="11" xfId="28" applyNumberFormat="1" applyFill="1" applyBorder="1"/>
    <xf numFmtId="167" fontId="22" fillId="0" borderId="0" xfId="0" applyNumberFormat="1" applyFont="1" applyFill="1" applyBorder="1" applyAlignment="1">
      <alignment horizontal="center"/>
    </xf>
    <xf numFmtId="171" fontId="55" fillId="0" borderId="0" xfId="58195" applyNumberFormat="1" applyFont="1" applyFill="1" applyBorder="1" applyAlignment="1">
      <alignment wrapText="1"/>
    </xf>
    <xf numFmtId="171" fontId="55" fillId="0" borderId="0" xfId="58195" applyNumberFormat="1" applyFont="1" applyFill="1" applyBorder="1" applyAlignment="1">
      <alignment horizontal="left" wrapText="1"/>
    </xf>
    <xf numFmtId="0" fontId="0" fillId="0" borderId="12" xfId="0" applyFill="1" applyBorder="1"/>
    <xf numFmtId="168" fontId="0" fillId="0" borderId="11" xfId="0" applyNumberFormat="1" applyBorder="1"/>
    <xf numFmtId="1" fontId="0" fillId="0" borderId="0" xfId="0" applyNumberFormat="1" applyFill="1" applyAlignment="1">
      <alignment horizontal="center"/>
    </xf>
    <xf numFmtId="0" fontId="22" fillId="0" borderId="12" xfId="0" applyFont="1" applyFill="1" applyBorder="1" applyAlignment="1">
      <alignment horizontal="center"/>
    </xf>
    <xf numFmtId="0" fontId="22" fillId="0" borderId="13" xfId="0" applyFont="1" applyFill="1" applyBorder="1" applyAlignment="1">
      <alignment horizontal="center"/>
    </xf>
    <xf numFmtId="0" fontId="22" fillId="28" borderId="11" xfId="0" applyFont="1" applyFill="1" applyBorder="1" applyAlignment="1">
      <alignment vertical="top" wrapText="1"/>
    </xf>
    <xf numFmtId="0" fontId="62" fillId="28" borderId="11" xfId="296" applyFont="1" applyFill="1" applyBorder="1" applyAlignment="1">
      <alignment vertical="top" wrapText="1"/>
    </xf>
    <xf numFmtId="0" fontId="22" fillId="28" borderId="11" xfId="0" applyFont="1" applyFill="1" applyBorder="1" applyAlignment="1">
      <alignment horizontal="center"/>
    </xf>
    <xf numFmtId="171" fontId="22" fillId="28" borderId="11" xfId="0" applyNumberFormat="1" applyFont="1" applyFill="1" applyBorder="1"/>
    <xf numFmtId="49" fontId="22" fillId="28" borderId="11" xfId="0" applyNumberFormat="1" applyFont="1" applyFill="1" applyBorder="1"/>
    <xf numFmtId="167" fontId="22" fillId="28" borderId="11" xfId="0" applyNumberFormat="1" applyFont="1" applyFill="1" applyBorder="1" applyAlignment="1">
      <alignment horizontal="center"/>
    </xf>
    <xf numFmtId="49" fontId="22" fillId="28" borderId="11" xfId="0" applyNumberFormat="1" applyFont="1" applyFill="1" applyBorder="1" applyAlignment="1">
      <alignment horizontal="center"/>
    </xf>
    <xf numFmtId="49" fontId="22" fillId="28" borderId="11" xfId="0" applyNumberFormat="1" applyFont="1" applyFill="1" applyBorder="1" applyAlignment="1">
      <alignment horizontal="left"/>
    </xf>
    <xf numFmtId="171" fontId="0" fillId="28" borderId="11" xfId="0" applyNumberFormat="1" applyFill="1" applyBorder="1"/>
    <xf numFmtId="0" fontId="22" fillId="28" borderId="10" xfId="0" applyFont="1" applyFill="1" applyBorder="1" applyAlignment="1">
      <alignment vertical="top"/>
    </xf>
    <xf numFmtId="0" fontId="22" fillId="28" borderId="11" xfId="7894" applyFill="1" applyBorder="1"/>
    <xf numFmtId="0" fontId="0" fillId="28" borderId="11" xfId="0" applyFill="1" applyBorder="1" applyAlignment="1">
      <alignment horizontal="left" vertical="center"/>
    </xf>
    <xf numFmtId="0" fontId="0" fillId="28" borderId="11" xfId="0" applyFill="1" applyBorder="1" applyAlignment="1">
      <alignment horizontal="center" vertical="center"/>
    </xf>
    <xf numFmtId="171" fontId="0" fillId="28" borderId="11" xfId="0" applyNumberFormat="1" applyFill="1" applyBorder="1" applyAlignment="1">
      <alignment horizontal="right" vertical="center"/>
    </xf>
    <xf numFmtId="6" fontId="22" fillId="28" borderId="11" xfId="0" applyNumberFormat="1" applyFont="1" applyFill="1" applyBorder="1" applyAlignment="1">
      <alignment horizontal="center" vertical="center"/>
    </xf>
    <xf numFmtId="0" fontId="22" fillId="28" borderId="11" xfId="0" applyFont="1" applyFill="1" applyBorder="1" applyAlignment="1">
      <alignment horizontal="center" vertical="top"/>
    </xf>
    <xf numFmtId="14" fontId="22" fillId="28" borderId="11" xfId="0" applyNumberFormat="1" applyFont="1" applyFill="1" applyBorder="1"/>
    <xf numFmtId="0" fontId="22" fillId="28" borderId="0" xfId="0" applyFont="1" applyFill="1" applyAlignment="1">
      <alignment wrapText="1"/>
    </xf>
    <xf numFmtId="0" fontId="55" fillId="28" borderId="11" xfId="58195" applyFont="1" applyFill="1" applyBorder="1" applyAlignment="1">
      <alignment horizontal="left" wrapText="1"/>
    </xf>
    <xf numFmtId="0" fontId="22" fillId="28" borderId="11" xfId="669" applyFill="1" applyBorder="1"/>
    <xf numFmtId="0" fontId="0" fillId="28" borderId="11" xfId="0" applyFill="1" applyBorder="1" applyAlignment="1">
      <alignment horizontal="left"/>
    </xf>
    <xf numFmtId="171" fontId="22" fillId="28" borderId="11" xfId="0" applyNumberFormat="1" applyFont="1" applyFill="1" applyBorder="1" applyAlignment="1">
      <alignment horizontal="right" vertical="top" wrapText="1"/>
    </xf>
    <xf numFmtId="15" fontId="22" fillId="28" borderId="11" xfId="0" applyNumberFormat="1" applyFont="1" applyFill="1" applyBorder="1" applyAlignment="1">
      <alignment vertical="top" wrapText="1"/>
    </xf>
    <xf numFmtId="168" fontId="22" fillId="0" borderId="11" xfId="28" applyNumberFormat="1" applyFont="1" applyFill="1" applyBorder="1" applyAlignment="1">
      <alignment horizontal="right"/>
    </xf>
    <xf numFmtId="0" fontId="81" fillId="28" borderId="11" xfId="0" applyFont="1" applyFill="1" applyBorder="1" applyAlignment="1">
      <alignment horizontal="center"/>
    </xf>
    <xf numFmtId="171" fontId="81" fillId="28" borderId="11" xfId="0" applyNumberFormat="1" applyFont="1" applyFill="1" applyBorder="1" applyAlignment="1">
      <alignment horizontal="right"/>
    </xf>
    <xf numFmtId="0" fontId="81" fillId="28" borderId="11" xfId="0" applyFont="1" applyFill="1" applyBorder="1" applyAlignment="1">
      <alignment horizontal="left"/>
    </xf>
    <xf numFmtId="165" fontId="22" fillId="28" borderId="11" xfId="28" applyNumberFormat="1" applyFill="1" applyBorder="1" applyAlignment="1">
      <alignment horizontal="right"/>
    </xf>
    <xf numFmtId="165" fontId="22" fillId="0" borderId="11" xfId="0" applyNumberFormat="1" applyFont="1" applyFill="1" applyBorder="1" applyAlignment="1">
      <alignment vertical="top"/>
    </xf>
    <xf numFmtId="0" fontId="55" fillId="0" borderId="11" xfId="0" applyFont="1" applyFill="1" applyBorder="1" applyAlignment="1">
      <alignment vertical="top" wrapText="1"/>
    </xf>
    <xf numFmtId="0" fontId="22" fillId="0" borderId="11" xfId="296" applyFont="1" applyFill="1" applyBorder="1" applyAlignment="1">
      <alignment wrapText="1"/>
    </xf>
    <xf numFmtId="0" fontId="22" fillId="0" borderId="11" xfId="296" applyFont="1" applyFill="1" applyBorder="1" applyAlignment="1">
      <alignment horizontal="center" wrapText="1"/>
    </xf>
    <xf numFmtId="171" fontId="22" fillId="0" borderId="11" xfId="296" applyNumberFormat="1" applyFont="1" applyFill="1" applyBorder="1" applyAlignment="1">
      <alignment horizontal="right" wrapText="1"/>
    </xf>
    <xf numFmtId="165" fontId="26" fillId="0" borderId="11" xfId="0" applyNumberFormat="1" applyFont="1" applyFill="1" applyBorder="1" applyAlignment="1">
      <alignment vertical="top"/>
    </xf>
    <xf numFmtId="165" fontId="22" fillId="0" borderId="11" xfId="0" applyNumberFormat="1" applyFont="1" applyFill="1" applyBorder="1" applyAlignment="1">
      <alignment horizontal="left" vertical="center"/>
    </xf>
    <xf numFmtId="165" fontId="61" fillId="0" borderId="11" xfId="0" applyNumberFormat="1" applyFont="1" applyFill="1" applyBorder="1" applyAlignment="1">
      <alignment vertical="top"/>
    </xf>
    <xf numFmtId="168" fontId="0" fillId="28" borderId="11" xfId="28" applyNumberFormat="1" applyFont="1" applyFill="1" applyBorder="1" applyAlignment="1">
      <alignment horizontal="left"/>
    </xf>
    <xf numFmtId="168" fontId="0" fillId="0" borderId="11" xfId="0" applyNumberFormat="1" applyFill="1" applyBorder="1" applyAlignment="1">
      <alignment horizontal="left"/>
    </xf>
    <xf numFmtId="14" fontId="22" fillId="0" borderId="11" xfId="0" applyNumberFormat="1" applyFont="1" applyFill="1" applyBorder="1" applyAlignment="1">
      <alignment horizontal="center"/>
    </xf>
    <xf numFmtId="14" fontId="22" fillId="28" borderId="11" xfId="0" applyNumberFormat="1" applyFont="1" applyFill="1" applyBorder="1" applyAlignment="1">
      <alignment horizontal="center"/>
    </xf>
    <xf numFmtId="0" fontId="0" fillId="0" borderId="0" xfId="0" applyAlignment="1">
      <alignment horizontal="center"/>
    </xf>
    <xf numFmtId="0" fontId="23" fillId="0" borderId="11" xfId="0" applyFont="1" applyBorder="1" applyAlignment="1">
      <alignment horizontal="center"/>
    </xf>
    <xf numFmtId="0" fontId="23" fillId="26" borderId="11" xfId="0" applyFont="1" applyFill="1" applyBorder="1" applyAlignment="1">
      <alignment horizontal="center" vertical="center" textRotation="90"/>
    </xf>
    <xf numFmtId="0" fontId="0" fillId="0" borderId="11" xfId="0" applyBorder="1"/>
    <xf numFmtId="0" fontId="23" fillId="27" borderId="11" xfId="0" applyFont="1" applyFill="1" applyBorder="1" applyAlignment="1">
      <alignment horizontal="center" vertical="center" textRotation="90"/>
    </xf>
    <xf numFmtId="0" fontId="23" fillId="24" borderId="11" xfId="0" applyFont="1" applyFill="1" applyBorder="1" applyAlignment="1">
      <alignment horizontal="center" vertical="center" textRotation="90"/>
    </xf>
    <xf numFmtId="0" fontId="23" fillId="32" borderId="11" xfId="0" applyFont="1" applyFill="1" applyBorder="1" applyAlignment="1">
      <alignment horizontal="center" vertical="center" textRotation="90"/>
    </xf>
    <xf numFmtId="0" fontId="23" fillId="33" borderId="11" xfId="0" applyFont="1" applyFill="1" applyBorder="1" applyAlignment="1">
      <alignment horizontal="center" vertical="center" textRotation="90"/>
    </xf>
    <xf numFmtId="0" fontId="23" fillId="31" borderId="11" xfId="0" applyFont="1" applyFill="1" applyBorder="1" applyAlignment="1">
      <alignment horizontal="center" vertical="center" textRotation="90"/>
    </xf>
    <xf numFmtId="0" fontId="27" fillId="25" borderId="21" xfId="0" applyFont="1" applyFill="1" applyBorder="1" applyAlignment="1">
      <alignment horizontal="center"/>
    </xf>
    <xf numFmtId="0" fontId="27" fillId="25" borderId="46" xfId="0" applyFont="1" applyFill="1" applyBorder="1" applyAlignment="1">
      <alignment horizontal="center"/>
    </xf>
    <xf numFmtId="0" fontId="0" fillId="0" borderId="46" xfId="0" applyBorder="1"/>
    <xf numFmtId="0" fontId="25" fillId="0" borderId="11" xfId="0" applyFont="1" applyBorder="1" applyAlignment="1">
      <alignment horizontal="center"/>
    </xf>
    <xf numFmtId="6" fontId="25" fillId="0" borderId="11" xfId="28" applyNumberFormat="1" applyFont="1" applyBorder="1" applyAlignment="1">
      <alignment horizontal="left" indent="10"/>
    </xf>
    <xf numFmtId="0" fontId="27" fillId="25" borderId="11" xfId="0" applyFont="1" applyFill="1" applyBorder="1" applyAlignment="1">
      <alignment horizontal="center"/>
    </xf>
    <xf numFmtId="0" fontId="27" fillId="26" borderId="11" xfId="0" applyFont="1" applyFill="1" applyBorder="1" applyAlignment="1">
      <alignment horizontal="center"/>
    </xf>
    <xf numFmtId="0" fontId="27" fillId="32" borderId="11" xfId="0" applyFont="1" applyFill="1" applyBorder="1" applyAlignment="1">
      <alignment horizontal="center"/>
    </xf>
    <xf numFmtId="0" fontId="28" fillId="0" borderId="11" xfId="0" applyFont="1" applyBorder="1" applyAlignment="1">
      <alignment horizontal="center"/>
    </xf>
    <xf numFmtId="0" fontId="0" fillId="0" borderId="11" xfId="0" applyBorder="1" applyAlignment="1">
      <alignment horizontal="center"/>
    </xf>
    <xf numFmtId="0" fontId="23" fillId="0" borderId="11" xfId="0" applyFont="1" applyBorder="1" applyAlignment="1">
      <alignment horizontal="left"/>
    </xf>
    <xf numFmtId="0" fontId="28" fillId="28" borderId="11" xfId="0" applyFont="1" applyFill="1" applyBorder="1" applyAlignment="1">
      <alignment horizontal="center"/>
    </xf>
    <xf numFmtId="0" fontId="28" fillId="0" borderId="11" xfId="0" applyFont="1" applyFill="1" applyBorder="1" applyAlignment="1">
      <alignment horizontal="center"/>
    </xf>
    <xf numFmtId="0" fontId="27" fillId="0" borderId="11" xfId="0" applyFont="1" applyBorder="1" applyAlignment="1">
      <alignment horizontal="center"/>
    </xf>
    <xf numFmtId="0" fontId="23" fillId="24" borderId="47" xfId="0" applyFont="1" applyFill="1" applyBorder="1" applyAlignment="1">
      <alignment horizontal="center" vertical="center" textRotation="90"/>
    </xf>
    <xf numFmtId="0" fontId="0" fillId="0" borderId="10" xfId="0" applyBorder="1" applyAlignment="1"/>
    <xf numFmtId="0" fontId="23" fillId="27" borderId="47" xfId="0" applyFont="1" applyFill="1" applyBorder="1" applyAlignment="1">
      <alignment horizontal="center" vertical="center" textRotation="90"/>
    </xf>
    <xf numFmtId="0" fontId="0" fillId="0" borderId="43" xfId="0" applyBorder="1" applyAlignment="1"/>
    <xf numFmtId="0" fontId="23" fillId="26" borderId="47" xfId="0" applyFont="1" applyFill="1" applyBorder="1" applyAlignment="1">
      <alignment horizontal="center" vertical="center" textRotation="90"/>
    </xf>
    <xf numFmtId="0" fontId="27" fillId="26" borderId="20" xfId="0" applyFont="1" applyFill="1" applyBorder="1" applyAlignment="1">
      <alignment horizontal="center"/>
    </xf>
    <xf numFmtId="0" fontId="0" fillId="0" borderId="57" xfId="0" applyBorder="1" applyAlignment="1">
      <alignment horizontal="center"/>
    </xf>
    <xf numFmtId="0" fontId="0" fillId="0" borderId="12" xfId="0" applyBorder="1" applyAlignment="1">
      <alignment horizontal="center"/>
    </xf>
    <xf numFmtId="0" fontId="28" fillId="0" borderId="20" xfId="0" applyFont="1" applyBorder="1" applyAlignment="1">
      <alignment horizontal="center"/>
    </xf>
    <xf numFmtId="6" fontId="25" fillId="0" borderId="20" xfId="28" applyNumberFormat="1" applyFont="1" applyBorder="1" applyAlignment="1">
      <alignment horizontal="left" indent="10"/>
    </xf>
    <xf numFmtId="6" fontId="25" fillId="0" borderId="57" xfId="28" applyNumberFormat="1" applyFont="1" applyBorder="1" applyAlignment="1">
      <alignment horizontal="left" indent="10"/>
    </xf>
    <xf numFmtId="6" fontId="25" fillId="0" borderId="12" xfId="28" applyNumberFormat="1" applyFont="1" applyBorder="1" applyAlignment="1">
      <alignment horizontal="left" indent="10"/>
    </xf>
    <xf numFmtId="0" fontId="25" fillId="0" borderId="20" xfId="0" applyFont="1" applyBorder="1" applyAlignment="1">
      <alignment horizontal="center"/>
    </xf>
    <xf numFmtId="0" fontId="25" fillId="0" borderId="12" xfId="0" applyFont="1" applyBorder="1" applyAlignment="1">
      <alignment horizontal="center"/>
    </xf>
    <xf numFmtId="0" fontId="0" fillId="0" borderId="20" xfId="0" applyBorder="1" applyAlignment="1">
      <alignment horizontal="center"/>
    </xf>
    <xf numFmtId="0" fontId="23" fillId="0" borderId="20" xfId="0" applyFont="1" applyBorder="1" applyAlignment="1">
      <alignment horizontal="left"/>
    </xf>
    <xf numFmtId="0" fontId="23" fillId="0" borderId="12" xfId="0" applyFont="1" applyBorder="1" applyAlignment="1">
      <alignment horizontal="left"/>
    </xf>
    <xf numFmtId="0" fontId="23" fillId="0" borderId="0" xfId="0" applyFont="1" applyFill="1" applyAlignment="1">
      <alignment horizontal="center"/>
    </xf>
    <xf numFmtId="0" fontId="26" fillId="0" borderId="0" xfId="0" applyFont="1" applyAlignment="1">
      <alignment horizontal="center"/>
    </xf>
    <xf numFmtId="0" fontId="23" fillId="0" borderId="0" xfId="0" applyFont="1" applyAlignment="1">
      <alignment horizontal="center"/>
    </xf>
    <xf numFmtId="0" fontId="26" fillId="0" borderId="0" xfId="0" applyFont="1" applyFill="1" applyAlignment="1">
      <alignment horizontal="center"/>
    </xf>
    <xf numFmtId="0" fontId="23" fillId="0" borderId="52" xfId="0" applyFont="1" applyFill="1" applyBorder="1" applyAlignment="1">
      <alignment horizontal="center"/>
    </xf>
    <xf numFmtId="0" fontId="23" fillId="0" borderId="53" xfId="0" applyFont="1" applyFill="1" applyBorder="1" applyAlignment="1">
      <alignment horizontal="center"/>
    </xf>
    <xf numFmtId="0" fontId="27" fillId="25" borderId="54" xfId="0" applyFont="1" applyFill="1" applyBorder="1" applyAlignment="1">
      <alignment horizontal="center"/>
    </xf>
    <xf numFmtId="0" fontId="27" fillId="25" borderId="55" xfId="0" applyFont="1" applyFill="1" applyBorder="1" applyAlignment="1">
      <alignment horizontal="center"/>
    </xf>
    <xf numFmtId="0" fontId="26" fillId="0" borderId="28" xfId="0" applyFont="1" applyBorder="1" applyAlignment="1">
      <alignment horizontal="center"/>
    </xf>
    <xf numFmtId="0" fontId="26" fillId="0" borderId="54" xfId="0" applyFont="1" applyBorder="1" applyAlignment="1">
      <alignment horizontal="center"/>
    </xf>
    <xf numFmtId="0" fontId="26" fillId="0" borderId="55" xfId="0" applyFont="1" applyBorder="1" applyAlignment="1">
      <alignment horizontal="center"/>
    </xf>
    <xf numFmtId="49" fontId="24" fillId="0" borderId="56" xfId="0" applyNumberFormat="1" applyFont="1" applyBorder="1" applyAlignment="1">
      <alignment horizontal="center"/>
    </xf>
    <xf numFmtId="0" fontId="24" fillId="0" borderId="57" xfId="0" applyFont="1" applyBorder="1"/>
    <xf numFmtId="0" fontId="24" fillId="0" borderId="48" xfId="0" applyFont="1" applyBorder="1"/>
    <xf numFmtId="49" fontId="22" fillId="0" borderId="56" xfId="0" applyNumberFormat="1" applyFont="1" applyBorder="1" applyAlignment="1">
      <alignment horizontal="center"/>
    </xf>
    <xf numFmtId="0" fontId="24" fillId="0" borderId="52" xfId="0" applyFont="1" applyBorder="1" applyAlignment="1">
      <alignment horizontal="center" vertical="center"/>
    </xf>
    <xf numFmtId="0" fontId="24" fillId="0" borderId="59" xfId="0" applyFont="1" applyBorder="1" applyAlignment="1">
      <alignment horizontal="center" vertical="center"/>
    </xf>
    <xf numFmtId="0" fontId="22" fillId="0" borderId="52" xfId="0" applyFont="1" applyBorder="1" applyAlignment="1">
      <alignment horizontal="center" vertical="center"/>
    </xf>
    <xf numFmtId="0" fontId="24" fillId="0" borderId="58" xfId="0" applyFont="1" applyBorder="1" applyAlignment="1">
      <alignment horizontal="center" vertical="center"/>
    </xf>
    <xf numFmtId="0" fontId="24" fillId="0" borderId="37" xfId="0" applyFont="1" applyBorder="1" applyAlignment="1">
      <alignment horizontal="center" vertical="center"/>
    </xf>
    <xf numFmtId="0" fontId="24" fillId="0" borderId="38" xfId="0" applyFont="1" applyBorder="1" applyAlignment="1">
      <alignment horizontal="center" vertical="center"/>
    </xf>
    <xf numFmtId="0" fontId="24" fillId="0" borderId="36" xfId="0" applyFont="1" applyBorder="1" applyAlignment="1">
      <alignment horizontal="center" vertical="center"/>
    </xf>
    <xf numFmtId="0" fontId="23" fillId="0" borderId="39" xfId="0" applyFont="1" applyBorder="1" applyAlignment="1">
      <alignment horizontal="center"/>
    </xf>
    <xf numFmtId="0" fontId="23" fillId="0" borderId="30" xfId="0" applyFont="1" applyBorder="1" applyAlignment="1">
      <alignment horizontal="center"/>
    </xf>
    <xf numFmtId="0" fontId="24" fillId="28" borderId="52" xfId="0" applyFont="1" applyFill="1" applyBorder="1" applyAlignment="1">
      <alignment horizontal="center" vertical="center"/>
    </xf>
    <xf numFmtId="0" fontId="24" fillId="28" borderId="59" xfId="0" applyFont="1" applyFill="1" applyBorder="1" applyAlignment="1">
      <alignment horizontal="center" vertical="center"/>
    </xf>
    <xf numFmtId="0" fontId="23" fillId="0" borderId="28" xfId="0" applyFont="1" applyBorder="1" applyAlignment="1">
      <alignment horizontal="center"/>
    </xf>
    <xf numFmtId="0" fontId="23" fillId="0" borderId="55" xfId="0" applyFont="1" applyBorder="1" applyAlignment="1">
      <alignment horizontal="center"/>
    </xf>
    <xf numFmtId="0" fontId="22" fillId="0" borderId="46" xfId="0" applyFont="1" applyBorder="1" applyAlignment="1">
      <alignment horizontal="center" vertical="center"/>
    </xf>
    <xf numFmtId="0" fontId="24" fillId="0" borderId="13" xfId="0" applyFont="1" applyBorder="1" applyAlignment="1">
      <alignment horizontal="center" vertical="center"/>
    </xf>
    <xf numFmtId="0" fontId="24" fillId="28" borderId="58" xfId="0" applyFont="1" applyFill="1" applyBorder="1" applyAlignment="1">
      <alignment horizontal="center" vertical="center"/>
    </xf>
    <xf numFmtId="0" fontId="24" fillId="28" borderId="37" xfId="0" applyFont="1" applyFill="1" applyBorder="1" applyAlignment="1">
      <alignment horizontal="center" vertical="center"/>
    </xf>
    <xf numFmtId="0" fontId="24" fillId="28" borderId="38" xfId="0" applyFont="1" applyFill="1" applyBorder="1" applyAlignment="1">
      <alignment horizontal="center" vertical="center"/>
    </xf>
    <xf numFmtId="0" fontId="27" fillId="0" borderId="28" xfId="0" applyFont="1" applyBorder="1" applyAlignment="1">
      <alignment horizontal="center"/>
    </xf>
    <xf numFmtId="0" fontId="27" fillId="0" borderId="54" xfId="0" applyFont="1" applyBorder="1" applyAlignment="1">
      <alignment horizontal="center"/>
    </xf>
    <xf numFmtId="0" fontId="27" fillId="0" borderId="55" xfId="0" applyFont="1" applyBorder="1" applyAlignment="1">
      <alignment horizontal="center"/>
    </xf>
    <xf numFmtId="0" fontId="22" fillId="0" borderId="58" xfId="0" applyFont="1" applyBorder="1" applyAlignment="1">
      <alignment horizontal="center" vertical="center"/>
    </xf>
    <xf numFmtId="0" fontId="0" fillId="0" borderId="13" xfId="0" applyBorder="1" applyAlignment="1">
      <alignment horizontal="center" vertical="center"/>
    </xf>
    <xf numFmtId="49" fontId="0" fillId="0" borderId="11" xfId="0" applyNumberFormat="1" applyBorder="1" applyAlignment="1">
      <alignment horizontal="center"/>
    </xf>
    <xf numFmtId="0" fontId="24" fillId="0" borderId="62" xfId="0" applyFont="1" applyBorder="1" applyAlignment="1">
      <alignment horizontal="left"/>
    </xf>
    <xf numFmtId="0" fontId="24" fillId="0" borderId="63" xfId="0" applyFont="1" applyBorder="1" applyAlignment="1">
      <alignment horizontal="left"/>
    </xf>
    <xf numFmtId="0" fontId="24" fillId="0" borderId="50" xfId="0" applyFont="1" applyBorder="1" applyAlignment="1">
      <alignment horizontal="left"/>
    </xf>
    <xf numFmtId="0" fontId="0" fillId="0" borderId="62" xfId="0" applyBorder="1" applyAlignment="1">
      <alignment horizontal="left"/>
    </xf>
    <xf numFmtId="0" fontId="0" fillId="0" borderId="63" xfId="0" applyBorder="1" applyAlignment="1">
      <alignment horizontal="left"/>
    </xf>
    <xf numFmtId="0" fontId="0" fillId="0" borderId="50" xfId="0" applyBorder="1" applyAlignment="1">
      <alignment horizontal="left"/>
    </xf>
    <xf numFmtId="0" fontId="0" fillId="0" borderId="56" xfId="0" applyBorder="1" applyAlignment="1">
      <alignment horizontal="center"/>
    </xf>
    <xf numFmtId="0" fontId="0" fillId="0" borderId="48" xfId="0" applyBorder="1" applyAlignment="1">
      <alignment horizontal="center"/>
    </xf>
    <xf numFmtId="0" fontId="23" fillId="0" borderId="29" xfId="0" applyFont="1" applyBorder="1" applyAlignment="1">
      <alignment horizontal="center"/>
    </xf>
    <xf numFmtId="0" fontId="29" fillId="0" borderId="22" xfId="0" applyFont="1" applyBorder="1" applyAlignment="1">
      <alignment horizontal="center"/>
    </xf>
    <xf numFmtId="0" fontId="29" fillId="0" borderId="0" xfId="0" applyFont="1" applyAlignment="1">
      <alignment horizontal="center"/>
    </xf>
    <xf numFmtId="0" fontId="29" fillId="0" borderId="32" xfId="0" applyFont="1" applyBorder="1" applyAlignment="1">
      <alignment horizontal="center"/>
    </xf>
    <xf numFmtId="0" fontId="29" fillId="0" borderId="58" xfId="0" applyFont="1" applyBorder="1" applyAlignment="1">
      <alignment horizontal="center"/>
    </xf>
    <xf numFmtId="0" fontId="29" fillId="0" borderId="46" xfId="0" applyFont="1" applyBorder="1" applyAlignment="1">
      <alignment horizontal="center"/>
    </xf>
    <xf numFmtId="0" fontId="29" fillId="0" borderId="49" xfId="0" applyFont="1"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29" fillId="0" borderId="33" xfId="0" applyFont="1" applyBorder="1" applyAlignment="1">
      <alignment horizontal="center"/>
    </xf>
    <xf numFmtId="0" fontId="29" fillId="0" borderId="31" xfId="0" applyFont="1" applyBorder="1" applyAlignment="1">
      <alignment horizontal="center"/>
    </xf>
    <xf numFmtId="0" fontId="23" fillId="0" borderId="40" xfId="0" applyFont="1" applyBorder="1" applyAlignment="1">
      <alignment horizontal="center"/>
    </xf>
    <xf numFmtId="0" fontId="23" fillId="0" borderId="41" xfId="0" applyFont="1" applyBorder="1" applyAlignment="1">
      <alignment horizontal="center"/>
    </xf>
    <xf numFmtId="0" fontId="0" fillId="0" borderId="23" xfId="0" applyBorder="1" applyAlignment="1">
      <alignment horizontal="left" wrapText="1"/>
    </xf>
    <xf numFmtId="0" fontId="0" fillId="0" borderId="51" xfId="0" applyBorder="1" applyAlignment="1">
      <alignment horizontal="left" wrapText="1"/>
    </xf>
    <xf numFmtId="0" fontId="0" fillId="0" borderId="64" xfId="0" applyBorder="1" applyAlignment="1">
      <alignment horizontal="left" wrapText="1"/>
    </xf>
    <xf numFmtId="0" fontId="0" fillId="0" borderId="21" xfId="0" applyBorder="1" applyAlignment="1">
      <alignment horizontal="left" wrapText="1"/>
    </xf>
    <xf numFmtId="0" fontId="0" fillId="0" borderId="46" xfId="0" applyBorder="1" applyAlignment="1">
      <alignment horizontal="left" wrapText="1"/>
    </xf>
    <xf numFmtId="0" fontId="0" fillId="0" borderId="13" xfId="0" applyBorder="1" applyAlignment="1">
      <alignment horizontal="left" wrapText="1"/>
    </xf>
    <xf numFmtId="0" fontId="0" fillId="0" borderId="22" xfId="0" applyBorder="1" applyAlignment="1">
      <alignment horizontal="center"/>
    </xf>
    <xf numFmtId="0" fontId="0" fillId="0" borderId="32" xfId="0" applyBorder="1" applyAlignment="1">
      <alignment horizontal="center"/>
    </xf>
    <xf numFmtId="0" fontId="24" fillId="0" borderId="56" xfId="0" applyFont="1" applyBorder="1" applyAlignment="1">
      <alignment horizontal="center"/>
    </xf>
    <xf numFmtId="0" fontId="24" fillId="0" borderId="57" xfId="0" applyFont="1" applyBorder="1" applyAlignment="1">
      <alignment horizontal="center"/>
    </xf>
    <xf numFmtId="0" fontId="24" fillId="0" borderId="48" xfId="0" applyFont="1" applyBorder="1" applyAlignment="1">
      <alignment horizontal="center"/>
    </xf>
    <xf numFmtId="0" fontId="24" fillId="0" borderId="60" xfId="0" applyFont="1" applyBorder="1" applyAlignment="1">
      <alignment horizontal="left"/>
    </xf>
    <xf numFmtId="0" fontId="24" fillId="0" borderId="51" xfId="0" applyFont="1" applyBorder="1" applyAlignment="1">
      <alignment horizontal="left"/>
    </xf>
    <xf numFmtId="0" fontId="24" fillId="0" borderId="61" xfId="0" applyFont="1" applyBorder="1" applyAlignment="1">
      <alignment horizontal="left"/>
    </xf>
    <xf numFmtId="0" fontId="24" fillId="0" borderId="58" xfId="0" applyFont="1" applyBorder="1" applyAlignment="1">
      <alignment horizontal="left" indent="1"/>
    </xf>
    <xf numFmtId="0" fontId="24" fillId="0" borderId="46" xfId="0" applyFont="1" applyBorder="1" applyAlignment="1">
      <alignment horizontal="left" indent="1"/>
    </xf>
    <xf numFmtId="0" fontId="24" fillId="0" borderId="49" xfId="0" applyFont="1" applyBorder="1" applyAlignment="1">
      <alignment horizontal="left" indent="1"/>
    </xf>
    <xf numFmtId="0" fontId="23" fillId="0" borderId="54" xfId="0" applyFont="1" applyBorder="1" applyAlignment="1">
      <alignment horizontal="center"/>
    </xf>
    <xf numFmtId="0" fontId="23" fillId="0" borderId="65" xfId="0" applyFont="1" applyBorder="1" applyAlignment="1">
      <alignment horizontal="center"/>
    </xf>
  </cellXfs>
  <cellStyles count="58245">
    <cellStyle name="20% - Accent1" xfId="1" builtinId="30" customBuiltin="1"/>
    <cellStyle name="20% - Accent1 10" xfId="553"/>
    <cellStyle name="20% - Accent1 11" xfId="670"/>
    <cellStyle name="20% - Accent1 12" xfId="1389"/>
    <cellStyle name="20% - Accent1 13" xfId="1486"/>
    <cellStyle name="20% - Accent1 14" xfId="4165"/>
    <cellStyle name="20% - Accent1 15" xfId="4285"/>
    <cellStyle name="20% - Accent1 16" xfId="7834"/>
    <cellStyle name="20% - Accent1 17" xfId="7885"/>
    <cellStyle name="20% - Accent1 18" xfId="15090"/>
    <cellStyle name="20% - Accent1 19" xfId="29487"/>
    <cellStyle name="20% - Accent1 2" xfId="46"/>
    <cellStyle name="20% - Accent1 20" xfId="29504"/>
    <cellStyle name="20% - Accent1 21" xfId="58218"/>
    <cellStyle name="20% - Accent1 3" xfId="91"/>
    <cellStyle name="20% - Accent1 4" xfId="143"/>
    <cellStyle name="20% - Accent1 5" xfId="194"/>
    <cellStyle name="20% - Accent1 6" xfId="251"/>
    <cellStyle name="20% - Accent1 7" xfId="298"/>
    <cellStyle name="20% - Accent1 8" xfId="370"/>
    <cellStyle name="20% - Accent1 9" xfId="470"/>
    <cellStyle name="20% - Accent2" xfId="2" builtinId="34" customBuiltin="1"/>
    <cellStyle name="20% - Accent2 10" xfId="540"/>
    <cellStyle name="20% - Accent2 11" xfId="671"/>
    <cellStyle name="20% - Accent2 12" xfId="1390"/>
    <cellStyle name="20% - Accent2 13" xfId="1464"/>
    <cellStyle name="20% - Accent2 14" xfId="4166"/>
    <cellStyle name="20% - Accent2 15" xfId="4459"/>
    <cellStyle name="20% - Accent2 16" xfId="7835"/>
    <cellStyle name="20% - Accent2 17" xfId="7880"/>
    <cellStyle name="20% - Accent2 18" xfId="15091"/>
    <cellStyle name="20% - Accent2 19" xfId="29499"/>
    <cellStyle name="20% - Accent2 2" xfId="47"/>
    <cellStyle name="20% - Accent2 20" xfId="29505"/>
    <cellStyle name="20% - Accent2 21" xfId="58222"/>
    <cellStyle name="20% - Accent2 3" xfId="92"/>
    <cellStyle name="20% - Accent2 4" xfId="144"/>
    <cellStyle name="20% - Accent2 5" xfId="195"/>
    <cellStyle name="20% - Accent2 6" xfId="287"/>
    <cellStyle name="20% - Accent2 7" xfId="299"/>
    <cellStyle name="20% - Accent2 8" xfId="371"/>
    <cellStyle name="20% - Accent2 9" xfId="471"/>
    <cellStyle name="20% - Accent3" xfId="3" builtinId="38" customBuiltin="1"/>
    <cellStyle name="20% - Accent3 10" xfId="526"/>
    <cellStyle name="20% - Accent3 11" xfId="672"/>
    <cellStyle name="20% - Accent3 12" xfId="1391"/>
    <cellStyle name="20% - Accent3 13" xfId="1462"/>
    <cellStyle name="20% - Accent3 14" xfId="4167"/>
    <cellStyle name="20% - Accent3 15" xfId="4211"/>
    <cellStyle name="20% - Accent3 16" xfId="7836"/>
    <cellStyle name="20% - Accent3 17" xfId="11613"/>
    <cellStyle name="20% - Accent3 18" xfId="15092"/>
    <cellStyle name="20% - Accent3 19" xfId="29494"/>
    <cellStyle name="20% - Accent3 2" xfId="48"/>
    <cellStyle name="20% - Accent3 20" xfId="29506"/>
    <cellStyle name="20% - Accent3 21" xfId="58226"/>
    <cellStyle name="20% - Accent3 3" xfId="93"/>
    <cellStyle name="20% - Accent3 4" xfId="145"/>
    <cellStyle name="20% - Accent3 5" xfId="196"/>
    <cellStyle name="20% - Accent3 6" xfId="265"/>
    <cellStyle name="20% - Accent3 7" xfId="300"/>
    <cellStyle name="20% - Accent3 8" xfId="372"/>
    <cellStyle name="20% - Accent3 9" xfId="472"/>
    <cellStyle name="20% - Accent4" xfId="4" builtinId="42" customBuiltin="1"/>
    <cellStyle name="20% - Accent4 10" xfId="519"/>
    <cellStyle name="20% - Accent4 11" xfId="673"/>
    <cellStyle name="20% - Accent4 12" xfId="1392"/>
    <cellStyle name="20% - Accent4 13" xfId="1450"/>
    <cellStyle name="20% - Accent4 14" xfId="4168"/>
    <cellStyle name="20% - Accent4 15" xfId="4238"/>
    <cellStyle name="20% - Accent4 16" xfId="7837"/>
    <cellStyle name="20% - Accent4 17" xfId="11498"/>
    <cellStyle name="20% - Accent4 18" xfId="15093"/>
    <cellStyle name="20% - Accent4 19" xfId="29464"/>
    <cellStyle name="20% - Accent4 2" xfId="49"/>
    <cellStyle name="20% - Accent4 20" xfId="29507"/>
    <cellStyle name="20% - Accent4 21" xfId="58230"/>
    <cellStyle name="20% - Accent4 3" xfId="94"/>
    <cellStyle name="20% - Accent4 4" xfId="146"/>
    <cellStyle name="20% - Accent4 5" xfId="197"/>
    <cellStyle name="20% - Accent4 6" xfId="250"/>
    <cellStyle name="20% - Accent4 7" xfId="301"/>
    <cellStyle name="20% - Accent4 8" xfId="373"/>
    <cellStyle name="20% - Accent4 9" xfId="473"/>
    <cellStyle name="20% - Accent5" xfId="5" builtinId="46" customBuiltin="1"/>
    <cellStyle name="20% - Accent5 10" xfId="612"/>
    <cellStyle name="20% - Accent5 11" xfId="674"/>
    <cellStyle name="20% - Accent5 12" xfId="1393"/>
    <cellStyle name="20% - Accent5 13" xfId="1441"/>
    <cellStyle name="20% - Accent5 14" xfId="4169"/>
    <cellStyle name="20% - Accent5 15" xfId="4343"/>
    <cellStyle name="20% - Accent5 16" xfId="7838"/>
    <cellStyle name="20% - Accent5 17" xfId="8821"/>
    <cellStyle name="20% - Accent5 18" xfId="15094"/>
    <cellStyle name="20% - Accent5 19" xfId="29491"/>
    <cellStyle name="20% - Accent5 2" xfId="50"/>
    <cellStyle name="20% - Accent5 20" xfId="29508"/>
    <cellStyle name="20% - Accent5 21" xfId="58234"/>
    <cellStyle name="20% - Accent5 3" xfId="95"/>
    <cellStyle name="20% - Accent5 4" xfId="147"/>
    <cellStyle name="20% - Accent5 5" xfId="198"/>
    <cellStyle name="20% - Accent5 6" xfId="286"/>
    <cellStyle name="20% - Accent5 7" xfId="302"/>
    <cellStyle name="20% - Accent5 8" xfId="374"/>
    <cellStyle name="20% - Accent5 9" xfId="474"/>
    <cellStyle name="20% - Accent6" xfId="6" builtinId="50" customBuiltin="1"/>
    <cellStyle name="20% - Accent6 10" xfId="579"/>
    <cellStyle name="20% - Accent6 11" xfId="675"/>
    <cellStyle name="20% - Accent6 12" xfId="1394"/>
    <cellStyle name="20% - Accent6 13" xfId="1436"/>
    <cellStyle name="20% - Accent6 14" xfId="4170"/>
    <cellStyle name="20% - Accent6 15" xfId="5192"/>
    <cellStyle name="20% - Accent6 16" xfId="7839"/>
    <cellStyle name="20% - Accent6 17" xfId="8806"/>
    <cellStyle name="20% - Accent6 18" xfId="15095"/>
    <cellStyle name="20% - Accent6 19" xfId="15141"/>
    <cellStyle name="20% - Accent6 2" xfId="51"/>
    <cellStyle name="20% - Accent6 20" xfId="29509"/>
    <cellStyle name="20% - Accent6 21" xfId="58238"/>
    <cellStyle name="20% - Accent6 3" xfId="96"/>
    <cellStyle name="20% - Accent6 4" xfId="148"/>
    <cellStyle name="20% - Accent6 5" xfId="199"/>
    <cellStyle name="20% - Accent6 6" xfId="264"/>
    <cellStyle name="20% - Accent6 7" xfId="303"/>
    <cellStyle name="20% - Accent6 8" xfId="375"/>
    <cellStyle name="20% - Accent6 9" xfId="475"/>
    <cellStyle name="40% - Accent1" xfId="7" builtinId="31" customBuiltin="1"/>
    <cellStyle name="40% - Accent1 10" xfId="558"/>
    <cellStyle name="40% - Accent1 11" xfId="676"/>
    <cellStyle name="40% - Accent1 12" xfId="1395"/>
    <cellStyle name="40% - Accent1 13" xfId="1699"/>
    <cellStyle name="40% - Accent1 14" xfId="4171"/>
    <cellStyle name="40% - Accent1 15" xfId="7829"/>
    <cellStyle name="40% - Accent1 16" xfId="7840"/>
    <cellStyle name="40% - Accent1 17" xfId="8132"/>
    <cellStyle name="40% - Accent1 18" xfId="15096"/>
    <cellStyle name="40% - Accent1 19" xfId="29467"/>
    <cellStyle name="40% - Accent1 2" xfId="52"/>
    <cellStyle name="40% - Accent1 20" xfId="29510"/>
    <cellStyle name="40% - Accent1 21" xfId="58219"/>
    <cellStyle name="40% - Accent1 3" xfId="97"/>
    <cellStyle name="40% - Accent1 4" xfId="149"/>
    <cellStyle name="40% - Accent1 5" xfId="200"/>
    <cellStyle name="40% - Accent1 6" xfId="249"/>
    <cellStyle name="40% - Accent1 7" xfId="304"/>
    <cellStyle name="40% - Accent1 8" xfId="376"/>
    <cellStyle name="40% - Accent1 9" xfId="476"/>
    <cellStyle name="40% - Accent2" xfId="8" builtinId="35" customBuiltin="1"/>
    <cellStyle name="40% - Accent2 10" xfId="552"/>
    <cellStyle name="40% - Accent2 11" xfId="677"/>
    <cellStyle name="40% - Accent2 12" xfId="1396"/>
    <cellStyle name="40% - Accent2 13" xfId="1610"/>
    <cellStyle name="40% - Accent2 14" xfId="4172"/>
    <cellStyle name="40% - Accent2 15" xfId="7828"/>
    <cellStyle name="40% - Accent2 16" xfId="7841"/>
    <cellStyle name="40% - Accent2 17" xfId="8044"/>
    <cellStyle name="40% - Accent2 18" xfId="15097"/>
    <cellStyle name="40% - Accent2 19" xfId="29492"/>
    <cellStyle name="40% - Accent2 2" xfId="53"/>
    <cellStyle name="40% - Accent2 20" xfId="29511"/>
    <cellStyle name="40% - Accent2 21" xfId="58223"/>
    <cellStyle name="40% - Accent2 3" xfId="98"/>
    <cellStyle name="40% - Accent2 4" xfId="150"/>
    <cellStyle name="40% - Accent2 5" xfId="201"/>
    <cellStyle name="40% - Accent2 6" xfId="285"/>
    <cellStyle name="40% - Accent2 7" xfId="305"/>
    <cellStyle name="40% - Accent2 8" xfId="377"/>
    <cellStyle name="40% - Accent2 9" xfId="477"/>
    <cellStyle name="40% - Accent3" xfId="9" builtinId="39" customBuiltin="1"/>
    <cellStyle name="40% - Accent3 10" xfId="539"/>
    <cellStyle name="40% - Accent3 11" xfId="678"/>
    <cellStyle name="40% - Accent3 12" xfId="1397"/>
    <cellStyle name="40% - Accent3 13" xfId="1579"/>
    <cellStyle name="40% - Accent3 14" xfId="4173"/>
    <cellStyle name="40% - Accent3 15" xfId="7825"/>
    <cellStyle name="40% - Accent3 16" xfId="7842"/>
    <cellStyle name="40% - Accent3 17" xfId="8014"/>
    <cellStyle name="40% - Accent3 18" xfId="15098"/>
    <cellStyle name="40% - Accent3 19" xfId="29488"/>
    <cellStyle name="40% - Accent3 2" xfId="54"/>
    <cellStyle name="40% - Accent3 20" xfId="29512"/>
    <cellStyle name="40% - Accent3 21" xfId="58227"/>
    <cellStyle name="40% - Accent3 3" xfId="99"/>
    <cellStyle name="40% - Accent3 4" xfId="151"/>
    <cellStyle name="40% - Accent3 5" xfId="202"/>
    <cellStyle name="40% - Accent3 6" xfId="263"/>
    <cellStyle name="40% - Accent3 7" xfId="306"/>
    <cellStyle name="40% - Accent3 8" xfId="378"/>
    <cellStyle name="40% - Accent3 9" xfId="478"/>
    <cellStyle name="40% - Accent4" xfId="10" builtinId="43" customBuiltin="1"/>
    <cellStyle name="40% - Accent4 10" xfId="525"/>
    <cellStyle name="40% - Accent4 11" xfId="679"/>
    <cellStyle name="40% - Accent4 12" xfId="1398"/>
    <cellStyle name="40% - Accent4 13" xfId="1518"/>
    <cellStyle name="40% - Accent4 14" xfId="4174"/>
    <cellStyle name="40% - Accent4 15" xfId="7822"/>
    <cellStyle name="40% - Accent4 16" xfId="7843"/>
    <cellStyle name="40% - Accent4 17" xfId="7955"/>
    <cellStyle name="40% - Accent4 18" xfId="15099"/>
    <cellStyle name="40% - Accent4 19" xfId="29486"/>
    <cellStyle name="40% - Accent4 2" xfId="55"/>
    <cellStyle name="40% - Accent4 20" xfId="29513"/>
    <cellStyle name="40% - Accent4 21" xfId="58231"/>
    <cellStyle name="40% - Accent4 3" xfId="100"/>
    <cellStyle name="40% - Accent4 4" xfId="152"/>
    <cellStyle name="40% - Accent4 5" xfId="203"/>
    <cellStyle name="40% - Accent4 6" xfId="248"/>
    <cellStyle name="40% - Accent4 7" xfId="307"/>
    <cellStyle name="40% - Accent4 8" xfId="379"/>
    <cellStyle name="40% - Accent4 9" xfId="479"/>
    <cellStyle name="40% - Accent5" xfId="11" builtinId="47" customBuiltin="1"/>
    <cellStyle name="40% - Accent5 10" xfId="518"/>
    <cellStyle name="40% - Accent5 11" xfId="680"/>
    <cellStyle name="40% - Accent5 12" xfId="1399"/>
    <cellStyle name="40% - Accent5 13" xfId="1485"/>
    <cellStyle name="40% - Accent5 14" xfId="4175"/>
    <cellStyle name="40% - Accent5 15" xfId="5132"/>
    <cellStyle name="40% - Accent5 16" xfId="7844"/>
    <cellStyle name="40% - Accent5 17" xfId="7924"/>
    <cellStyle name="40% - Accent5 18" xfId="15100"/>
    <cellStyle name="40% - Accent5 19" xfId="29483"/>
    <cellStyle name="40% - Accent5 2" xfId="56"/>
    <cellStyle name="40% - Accent5 20" xfId="29514"/>
    <cellStyle name="40% - Accent5 21" xfId="58235"/>
    <cellStyle name="40% - Accent5 3" xfId="101"/>
    <cellStyle name="40% - Accent5 4" xfId="153"/>
    <cellStyle name="40% - Accent5 5" xfId="204"/>
    <cellStyle name="40% - Accent5 6" xfId="284"/>
    <cellStyle name="40% - Accent5 7" xfId="308"/>
    <cellStyle name="40% - Accent5 8" xfId="380"/>
    <cellStyle name="40% - Accent5 9" xfId="480"/>
    <cellStyle name="40% - Accent6" xfId="12" builtinId="51" customBuiltin="1"/>
    <cellStyle name="40% - Accent6 10" xfId="611"/>
    <cellStyle name="40% - Accent6 11" xfId="681"/>
    <cellStyle name="40% - Accent6 12" xfId="1400"/>
    <cellStyle name="40% - Accent6 13" xfId="1467"/>
    <cellStyle name="40% - Accent6 14" xfId="4176"/>
    <cellStyle name="40% - Accent6 15" xfId="4223"/>
    <cellStyle name="40% - Accent6 16" xfId="7845"/>
    <cellStyle name="40% - Accent6 17" xfId="7908"/>
    <cellStyle name="40% - Accent6 18" xfId="15101"/>
    <cellStyle name="40% - Accent6 19" xfId="29469"/>
    <cellStyle name="40% - Accent6 2" xfId="57"/>
    <cellStyle name="40% - Accent6 20" xfId="29515"/>
    <cellStyle name="40% - Accent6 21" xfId="58239"/>
    <cellStyle name="40% - Accent6 3" xfId="102"/>
    <cellStyle name="40% - Accent6 4" xfId="154"/>
    <cellStyle name="40% - Accent6 5" xfId="205"/>
    <cellStyle name="40% - Accent6 6" xfId="262"/>
    <cellStyle name="40% - Accent6 7" xfId="309"/>
    <cellStyle name="40% - Accent6 8" xfId="381"/>
    <cellStyle name="40% - Accent6 9" xfId="481"/>
    <cellStyle name="60% - Accent1" xfId="13" builtinId="32" customBuiltin="1"/>
    <cellStyle name="60% - Accent1 10" xfId="578"/>
    <cellStyle name="60% - Accent1 11" xfId="682"/>
    <cellStyle name="60% - Accent1 12" xfId="1401"/>
    <cellStyle name="60% - Accent1 13" xfId="1461"/>
    <cellStyle name="60% - Accent1 14" xfId="4177"/>
    <cellStyle name="60% - Accent1 15" xfId="4224"/>
    <cellStyle name="60% - Accent1 16" xfId="7846"/>
    <cellStyle name="60% - Accent1 17" xfId="7904"/>
    <cellStyle name="60% - Accent1 18" xfId="15102"/>
    <cellStyle name="60% - Accent1 19" xfId="29485"/>
    <cellStyle name="60% - Accent1 2" xfId="58"/>
    <cellStyle name="60% - Accent1 20" xfId="29516"/>
    <cellStyle name="60% - Accent1 21" xfId="58220"/>
    <cellStyle name="60% - Accent1 3" xfId="103"/>
    <cellStyle name="60% - Accent1 4" xfId="155"/>
    <cellStyle name="60% - Accent1 5" xfId="206"/>
    <cellStyle name="60% - Accent1 6" xfId="247"/>
    <cellStyle name="60% - Accent1 7" xfId="310"/>
    <cellStyle name="60% - Accent1 8" xfId="382"/>
    <cellStyle name="60% - Accent1 9" xfId="482"/>
    <cellStyle name="60% - Accent2" xfId="14" builtinId="36" customBuiltin="1"/>
    <cellStyle name="60% - Accent2 10" xfId="565"/>
    <cellStyle name="60% - Accent2 11" xfId="683"/>
    <cellStyle name="60% - Accent2 12" xfId="1402"/>
    <cellStyle name="60% - Accent2 13" xfId="1449"/>
    <cellStyle name="60% - Accent2 14" xfId="4178"/>
    <cellStyle name="60% - Accent2 15" xfId="4235"/>
    <cellStyle name="60% - Accent2 16" xfId="7847"/>
    <cellStyle name="60% - Accent2 17" xfId="7893"/>
    <cellStyle name="60% - Accent2 18" xfId="15103"/>
    <cellStyle name="60% - Accent2 19" xfId="29484"/>
    <cellStyle name="60% - Accent2 2" xfId="59"/>
    <cellStyle name="60% - Accent2 20" xfId="29517"/>
    <cellStyle name="60% - Accent2 21" xfId="58224"/>
    <cellStyle name="60% - Accent2 3" xfId="104"/>
    <cellStyle name="60% - Accent2 4" xfId="156"/>
    <cellStyle name="60% - Accent2 5" xfId="207"/>
    <cellStyle name="60% - Accent2 6" xfId="283"/>
    <cellStyle name="60% - Accent2 7" xfId="311"/>
    <cellStyle name="60% - Accent2 8" xfId="383"/>
    <cellStyle name="60% - Accent2 9" xfId="483"/>
    <cellStyle name="60% - Accent3" xfId="15" builtinId="40" customBuiltin="1"/>
    <cellStyle name="60% - Accent3 10" xfId="551"/>
    <cellStyle name="60% - Accent3 11" xfId="684"/>
    <cellStyle name="60% - Accent3 12" xfId="1403"/>
    <cellStyle name="60% - Accent3 13" xfId="1440"/>
    <cellStyle name="60% - Accent3 14" xfId="4179"/>
    <cellStyle name="60% - Accent3 15" xfId="5133"/>
    <cellStyle name="60% - Accent3 16" xfId="7848"/>
    <cellStyle name="60% - Accent3 17" xfId="7884"/>
    <cellStyle name="60% - Accent3 18" xfId="15104"/>
    <cellStyle name="60% - Accent3 19" xfId="29478"/>
    <cellStyle name="60% - Accent3 2" xfId="60"/>
    <cellStyle name="60% - Accent3 20" xfId="29518"/>
    <cellStyle name="60% - Accent3 21" xfId="58228"/>
    <cellStyle name="60% - Accent3 3" xfId="105"/>
    <cellStyle name="60% - Accent3 4" xfId="157"/>
    <cellStyle name="60% - Accent3 5" xfId="208"/>
    <cellStyle name="60% - Accent3 6" xfId="271"/>
    <cellStyle name="60% - Accent3 7" xfId="312"/>
    <cellStyle name="60% - Accent3 8" xfId="384"/>
    <cellStyle name="60% - Accent3 9" xfId="484"/>
    <cellStyle name="60% - Accent4" xfId="16" builtinId="44" customBuiltin="1"/>
    <cellStyle name="60% - Accent4 10" xfId="538"/>
    <cellStyle name="60% - Accent4 11" xfId="685"/>
    <cellStyle name="60% - Accent4 12" xfId="1404"/>
    <cellStyle name="60% - Accent4 13" xfId="1435"/>
    <cellStyle name="60% - Accent4 14" xfId="4180"/>
    <cellStyle name="60% - Accent4 15" xfId="4216"/>
    <cellStyle name="60% - Accent4 16" xfId="7849"/>
    <cellStyle name="60% - Accent4 17" xfId="7879"/>
    <cellStyle name="60% - Accent4 18" xfId="15105"/>
    <cellStyle name="60% - Accent4 19" xfId="29466"/>
    <cellStyle name="60% - Accent4 2" xfId="61"/>
    <cellStyle name="60% - Accent4 20" xfId="29519"/>
    <cellStyle name="60% - Accent4 21" xfId="58232"/>
    <cellStyle name="60% - Accent4 3" xfId="106"/>
    <cellStyle name="60% - Accent4 4" xfId="158"/>
    <cellStyle name="60% - Accent4 5" xfId="209"/>
    <cellStyle name="60% - Accent4 6" xfId="273"/>
    <cellStyle name="60% - Accent4 7" xfId="313"/>
    <cellStyle name="60% - Accent4 8" xfId="385"/>
    <cellStyle name="60% - Accent4 9" xfId="485"/>
    <cellStyle name="60% - Accent5" xfId="17" builtinId="48" customBuiltin="1"/>
    <cellStyle name="60% - Accent5 10" xfId="524"/>
    <cellStyle name="60% - Accent5 11" xfId="686"/>
    <cellStyle name="60% - Accent5 12" xfId="1405"/>
    <cellStyle name="60% - Accent5 13" xfId="1698"/>
    <cellStyle name="60% - Accent5 14" xfId="4181"/>
    <cellStyle name="60% - Accent5 15" xfId="4256"/>
    <cellStyle name="60% - Accent5 16" xfId="7850"/>
    <cellStyle name="60% - Accent5 17" xfId="11514"/>
    <cellStyle name="60% - Accent5 18" xfId="15106"/>
    <cellStyle name="60% - Accent5 19" xfId="29473"/>
    <cellStyle name="60% - Accent5 2" xfId="62"/>
    <cellStyle name="60% - Accent5 20" xfId="29520"/>
    <cellStyle name="60% - Accent5 21" xfId="58236"/>
    <cellStyle name="60% - Accent5 3" xfId="107"/>
    <cellStyle name="60% - Accent5 4" xfId="159"/>
    <cellStyle name="60% - Accent5 5" xfId="210"/>
    <cellStyle name="60% - Accent5 6" xfId="261"/>
    <cellStyle name="60% - Accent5 7" xfId="314"/>
    <cellStyle name="60% - Accent5 8" xfId="386"/>
    <cellStyle name="60% - Accent5 9" xfId="486"/>
    <cellStyle name="60% - Accent6" xfId="18" builtinId="52" customBuiltin="1"/>
    <cellStyle name="60% - Accent6 10" xfId="517"/>
    <cellStyle name="60% - Accent6 11" xfId="687"/>
    <cellStyle name="60% - Accent6 12" xfId="1406"/>
    <cellStyle name="60% - Accent6 13" xfId="1581"/>
    <cellStyle name="60% - Accent6 14" xfId="4182"/>
    <cellStyle name="60% - Accent6 15" xfId="4572"/>
    <cellStyle name="60% - Accent6 16" xfId="7851"/>
    <cellStyle name="60% - Accent6 17" xfId="11497"/>
    <cellStyle name="60% - Accent6 18" xfId="15107"/>
    <cellStyle name="60% - Accent6 19" xfId="29471"/>
    <cellStyle name="60% - Accent6 2" xfId="63"/>
    <cellStyle name="60% - Accent6 20" xfId="29521"/>
    <cellStyle name="60% - Accent6 21" xfId="58240"/>
    <cellStyle name="60% - Accent6 3" xfId="108"/>
    <cellStyle name="60% - Accent6 4" xfId="160"/>
    <cellStyle name="60% - Accent6 5" xfId="211"/>
    <cellStyle name="60% - Accent6 6" xfId="272"/>
    <cellStyle name="60% - Accent6 7" xfId="315"/>
    <cellStyle name="60% - Accent6 8" xfId="387"/>
    <cellStyle name="60% - Accent6 9" xfId="487"/>
    <cellStyle name="Accent1" xfId="19" builtinId="29" customBuiltin="1"/>
    <cellStyle name="Accent1 10" xfId="610"/>
    <cellStyle name="Accent1 11" xfId="688"/>
    <cellStyle name="Accent1 12" xfId="1407"/>
    <cellStyle name="Accent1 13" xfId="1578"/>
    <cellStyle name="Accent1 14" xfId="4183"/>
    <cellStyle name="Accent1 15" xfId="4212"/>
    <cellStyle name="Accent1 16" xfId="7852"/>
    <cellStyle name="Accent1 17" xfId="8824"/>
    <cellStyle name="Accent1 18" xfId="15108"/>
    <cellStyle name="Accent1 19" xfId="29500"/>
    <cellStyle name="Accent1 2" xfId="64"/>
    <cellStyle name="Accent1 20" xfId="29522"/>
    <cellStyle name="Accent1 21" xfId="58217"/>
    <cellStyle name="Accent1 3" xfId="109"/>
    <cellStyle name="Accent1 4" xfId="161"/>
    <cellStyle name="Accent1 5" xfId="212"/>
    <cellStyle name="Accent1 6" xfId="246"/>
    <cellStyle name="Accent1 7" xfId="316"/>
    <cellStyle name="Accent1 8" xfId="388"/>
    <cellStyle name="Accent1 9" xfId="488"/>
    <cellStyle name="Accent2" xfId="20" builtinId="33" customBuiltin="1"/>
    <cellStyle name="Accent2 10" xfId="577"/>
    <cellStyle name="Accent2 11" xfId="689"/>
    <cellStyle name="Accent2 12" xfId="1408"/>
    <cellStyle name="Accent2 13" xfId="1517"/>
    <cellStyle name="Accent2 14" xfId="4184"/>
    <cellStyle name="Accent2 15" xfId="7830"/>
    <cellStyle name="Accent2 16" xfId="7853"/>
    <cellStyle name="Accent2 17" xfId="8805"/>
    <cellStyle name="Accent2 18" xfId="15109"/>
    <cellStyle name="Accent2 19" xfId="29482"/>
    <cellStyle name="Accent2 2" xfId="65"/>
    <cellStyle name="Accent2 20" xfId="29523"/>
    <cellStyle name="Accent2 21" xfId="58221"/>
    <cellStyle name="Accent2 3" xfId="110"/>
    <cellStyle name="Accent2 4" xfId="162"/>
    <cellStyle name="Accent2 5" xfId="213"/>
    <cellStyle name="Accent2 6" xfId="275"/>
    <cellStyle name="Accent2 7" xfId="317"/>
    <cellStyle name="Accent2 8" xfId="389"/>
    <cellStyle name="Accent2 9" xfId="489"/>
    <cellStyle name="Accent3" xfId="21" builtinId="37" customBuiltin="1"/>
    <cellStyle name="Accent3 10" xfId="556"/>
    <cellStyle name="Accent3 11" xfId="690"/>
    <cellStyle name="Accent3 12" xfId="1409"/>
    <cellStyle name="Accent3 13" xfId="1484"/>
    <cellStyle name="Accent3 14" xfId="4185"/>
    <cellStyle name="Accent3 15" xfId="7827"/>
    <cellStyle name="Accent3 16" xfId="7854"/>
    <cellStyle name="Accent3 17" xfId="8131"/>
    <cellStyle name="Accent3 18" xfId="15110"/>
    <cellStyle name="Accent3 19" xfId="29475"/>
    <cellStyle name="Accent3 2" xfId="66"/>
    <cellStyle name="Accent3 20" xfId="29524"/>
    <cellStyle name="Accent3 21" xfId="58225"/>
    <cellStyle name="Accent3 3" xfId="111"/>
    <cellStyle name="Accent3 4" xfId="163"/>
    <cellStyle name="Accent3 5" xfId="214"/>
    <cellStyle name="Accent3 6" xfId="253"/>
    <cellStyle name="Accent3 7" xfId="318"/>
    <cellStyle name="Accent3 8" xfId="390"/>
    <cellStyle name="Accent3 9" xfId="490"/>
    <cellStyle name="Accent4" xfId="22" builtinId="41" customBuiltin="1"/>
    <cellStyle name="Accent4 10" xfId="550"/>
    <cellStyle name="Accent4 11" xfId="691"/>
    <cellStyle name="Accent4 12" xfId="1410"/>
    <cellStyle name="Accent4 13" xfId="1474"/>
    <cellStyle name="Accent4 14" xfId="4186"/>
    <cellStyle name="Accent4 15" xfId="7824"/>
    <cellStyle name="Accent4 16" xfId="7855"/>
    <cellStyle name="Accent4 17" xfId="8016"/>
    <cellStyle name="Accent4 18" xfId="15111"/>
    <cellStyle name="Accent4 19" xfId="29480"/>
    <cellStyle name="Accent4 2" xfId="67"/>
    <cellStyle name="Accent4 20" xfId="29525"/>
    <cellStyle name="Accent4 21" xfId="58229"/>
    <cellStyle name="Accent4 3" xfId="112"/>
    <cellStyle name="Accent4 4" xfId="164"/>
    <cellStyle name="Accent4 5" xfId="215"/>
    <cellStyle name="Accent4 6" xfId="238"/>
    <cellStyle name="Accent4 7" xfId="319"/>
    <cellStyle name="Accent4 8" xfId="391"/>
    <cellStyle name="Accent4 9" xfId="491"/>
    <cellStyle name="Accent5" xfId="23" builtinId="45" customBuiltin="1"/>
    <cellStyle name="Accent5 10" xfId="537"/>
    <cellStyle name="Accent5 11" xfId="692"/>
    <cellStyle name="Accent5 12" xfId="1411"/>
    <cellStyle name="Accent5 13" xfId="1460"/>
    <cellStyle name="Accent5 14" xfId="4187"/>
    <cellStyle name="Accent5 15" xfId="4344"/>
    <cellStyle name="Accent5 16" xfId="7856"/>
    <cellStyle name="Accent5 17" xfId="8013"/>
    <cellStyle name="Accent5 18" xfId="15112"/>
    <cellStyle name="Accent5 19" xfId="25880"/>
    <cellStyle name="Accent5 2" xfId="68"/>
    <cellStyle name="Accent5 20" xfId="29526"/>
    <cellStyle name="Accent5 21" xfId="58233"/>
    <cellStyle name="Accent5 3" xfId="113"/>
    <cellStyle name="Accent5 4" xfId="165"/>
    <cellStyle name="Accent5 5" xfId="216"/>
    <cellStyle name="Accent5 6" xfId="282"/>
    <cellStyle name="Accent5 7" xfId="320"/>
    <cellStyle name="Accent5 8" xfId="392"/>
    <cellStyle name="Accent5 9" xfId="492"/>
    <cellStyle name="Accent6" xfId="24" builtinId="49" customBuiltin="1"/>
    <cellStyle name="Accent6 10" xfId="523"/>
    <cellStyle name="Accent6 11" xfId="693"/>
    <cellStyle name="Accent6 12" xfId="1412"/>
    <cellStyle name="Accent6 13" xfId="1448"/>
    <cellStyle name="Accent6 14" xfId="4188"/>
    <cellStyle name="Accent6 15" xfId="5149"/>
    <cellStyle name="Accent6 16" xfId="7857"/>
    <cellStyle name="Accent6 17" xfId="7954"/>
    <cellStyle name="Accent6 18" xfId="15113"/>
    <cellStyle name="Accent6 19" xfId="29468"/>
    <cellStyle name="Accent6 2" xfId="69"/>
    <cellStyle name="Accent6 20" xfId="29527"/>
    <cellStyle name="Accent6 21" xfId="58237"/>
    <cellStyle name="Accent6 3" xfId="114"/>
    <cellStyle name="Accent6 4" xfId="166"/>
    <cellStyle name="Accent6 5" xfId="217"/>
    <cellStyle name="Accent6 6" xfId="260"/>
    <cellStyle name="Accent6 7" xfId="321"/>
    <cellStyle name="Accent6 8" xfId="393"/>
    <cellStyle name="Accent6 9" xfId="493"/>
    <cellStyle name="Bad" xfId="25" builtinId="27" customBuiltin="1"/>
    <cellStyle name="Bad 10" xfId="516"/>
    <cellStyle name="Bad 11" xfId="694"/>
    <cellStyle name="Bad 12" xfId="1413"/>
    <cellStyle name="Bad 13" xfId="1439"/>
    <cellStyle name="Bad 14" xfId="4189"/>
    <cellStyle name="Bad 15" xfId="4233"/>
    <cellStyle name="Bad 16" xfId="7858"/>
    <cellStyle name="Bad 17" xfId="7923"/>
    <cellStyle name="Bad 18" xfId="15114"/>
    <cellStyle name="Bad 19" xfId="29489"/>
    <cellStyle name="Bad 2" xfId="70"/>
    <cellStyle name="Bad 20" xfId="29528"/>
    <cellStyle name="Bad 21" xfId="58206"/>
    <cellStyle name="Bad 3" xfId="115"/>
    <cellStyle name="Bad 4" xfId="167"/>
    <cellStyle name="Bad 5" xfId="218"/>
    <cellStyle name="Bad 6" xfId="245"/>
    <cellStyle name="Bad 7" xfId="322"/>
    <cellStyle name="Bad 8" xfId="394"/>
    <cellStyle name="Bad 9" xfId="494"/>
    <cellStyle name="Calculation" xfId="26" builtinId="22" customBuiltin="1"/>
    <cellStyle name="Calculation 10" xfId="609"/>
    <cellStyle name="Calculation 11" xfId="695"/>
    <cellStyle name="Calculation 12" xfId="1414"/>
    <cellStyle name="Calculation 13" xfId="1434"/>
    <cellStyle name="Calculation 14" xfId="4190"/>
    <cellStyle name="Calculation 15" xfId="4234"/>
    <cellStyle name="Calculation 16" xfId="7859"/>
    <cellStyle name="Calculation 17" xfId="7914"/>
    <cellStyle name="Calculation 18" xfId="15115"/>
    <cellStyle name="Calculation 19" xfId="29472"/>
    <cellStyle name="Calculation 2" xfId="71"/>
    <cellStyle name="Calculation 20" xfId="29529"/>
    <cellStyle name="Calculation 21" xfId="58210"/>
    <cellStyle name="Calculation 3" xfId="116"/>
    <cellStyle name="Calculation 4" xfId="168"/>
    <cellStyle name="Calculation 5" xfId="219"/>
    <cellStyle name="Calculation 6" xfId="281"/>
    <cellStyle name="Calculation 7" xfId="323"/>
    <cellStyle name="Calculation 8" xfId="395"/>
    <cellStyle name="Calculation 9" xfId="495"/>
    <cellStyle name="Check Cell" xfId="27" builtinId="23" customBuiltin="1"/>
    <cellStyle name="Check Cell 10" xfId="576"/>
    <cellStyle name="Check Cell 11" xfId="696"/>
    <cellStyle name="Check Cell 12" xfId="1415"/>
    <cellStyle name="Check Cell 13" xfId="1697"/>
    <cellStyle name="Check Cell 14" xfId="4191"/>
    <cellStyle name="Check Cell 15" xfId="4254"/>
    <cellStyle name="Check Cell 16" xfId="7860"/>
    <cellStyle name="Check Cell 17" xfId="7903"/>
    <cellStyle name="Check Cell 18" xfId="15116"/>
    <cellStyle name="Check Cell 19" xfId="29497"/>
    <cellStyle name="Check Cell 2" xfId="72"/>
    <cellStyle name="Check Cell 20" xfId="29530"/>
    <cellStyle name="Check Cell 21" xfId="58212"/>
    <cellStyle name="Check Cell 3" xfId="117"/>
    <cellStyle name="Check Cell 4" xfId="169"/>
    <cellStyle name="Check Cell 5" xfId="220"/>
    <cellStyle name="Check Cell 6" xfId="259"/>
    <cellStyle name="Check Cell 7" xfId="324"/>
    <cellStyle name="Check Cell 8" xfId="396"/>
    <cellStyle name="Check Cell 9" xfId="496"/>
    <cellStyle name="Comma" xfId="58194" builtinId="3"/>
    <cellStyle name="Currency" xfId="28" builtinId="4"/>
    <cellStyle name="Currency 10" xfId="559"/>
    <cellStyle name="Currency 11" xfId="697"/>
    <cellStyle name="Currency 12" xfId="1416"/>
    <cellStyle name="Currency 13" xfId="1588"/>
    <cellStyle name="Currency 14" xfId="4192"/>
    <cellStyle name="Currency 15" xfId="5135"/>
    <cellStyle name="Currency 16" xfId="7861"/>
    <cellStyle name="Currency 17" xfId="7892"/>
    <cellStyle name="Currency 18" xfId="15117"/>
    <cellStyle name="Currency 19" xfId="29462"/>
    <cellStyle name="Currency 2" xfId="73"/>
    <cellStyle name="Currency 20" xfId="29531"/>
    <cellStyle name="Currency 21" xfId="58197"/>
    <cellStyle name="Currency 22" xfId="58199"/>
    <cellStyle name="Currency 3" xfId="118"/>
    <cellStyle name="Currency 4" xfId="170"/>
    <cellStyle name="Currency 5" xfId="221"/>
    <cellStyle name="Currency 6" xfId="244"/>
    <cellStyle name="Currency 7" xfId="325"/>
    <cellStyle name="Currency 8" xfId="397"/>
    <cellStyle name="Currency 9" xfId="497"/>
    <cellStyle name="Explanatory Text" xfId="29" builtinId="53" customBuiltin="1"/>
    <cellStyle name="Explanatory Text 10" xfId="549"/>
    <cellStyle name="Explanatory Text 11" xfId="698"/>
    <cellStyle name="Explanatory Text 12" xfId="1417"/>
    <cellStyle name="Explanatory Text 13" xfId="1577"/>
    <cellStyle name="Explanatory Text 14" xfId="4193"/>
    <cellStyle name="Explanatory Text 15" xfId="4225"/>
    <cellStyle name="Explanatory Text 16" xfId="7862"/>
    <cellStyle name="Explanatory Text 17" xfId="7883"/>
    <cellStyle name="Explanatory Text 18" xfId="15118"/>
    <cellStyle name="Explanatory Text 19" xfId="29477"/>
    <cellStyle name="Explanatory Text 2" xfId="74"/>
    <cellStyle name="Explanatory Text 20" xfId="29532"/>
    <cellStyle name="Explanatory Text 21" xfId="58215"/>
    <cellStyle name="Explanatory Text 3" xfId="119"/>
    <cellStyle name="Explanatory Text 4" xfId="171"/>
    <cellStyle name="Explanatory Text 5" xfId="222"/>
    <cellStyle name="Explanatory Text 6" xfId="280"/>
    <cellStyle name="Explanatory Text 7" xfId="326"/>
    <cellStyle name="Explanatory Text 8" xfId="398"/>
    <cellStyle name="Explanatory Text 9" xfId="498"/>
    <cellStyle name="Good" xfId="30" builtinId="26" customBuiltin="1"/>
    <cellStyle name="Good 10" xfId="536"/>
    <cellStyle name="Good 11" xfId="699"/>
    <cellStyle name="Good 12" xfId="1418"/>
    <cellStyle name="Good 13" xfId="1516"/>
    <cellStyle name="Good 14" xfId="4194"/>
    <cellStyle name="Good 15" xfId="4286"/>
    <cellStyle name="Good 16" xfId="7863"/>
    <cellStyle name="Good 17" xfId="7878"/>
    <cellStyle name="Good 18" xfId="15119"/>
    <cellStyle name="Good 19" xfId="29465"/>
    <cellStyle name="Good 2" xfId="75"/>
    <cellStyle name="Good 20" xfId="29533"/>
    <cellStyle name="Good 21" xfId="58205"/>
    <cellStyle name="Good 3" xfId="120"/>
    <cellStyle name="Good 4" xfId="172"/>
    <cellStyle name="Good 5" xfId="223"/>
    <cellStyle name="Good 6" xfId="258"/>
    <cellStyle name="Good 7" xfId="327"/>
    <cellStyle name="Good 8" xfId="399"/>
    <cellStyle name="Good 9" xfId="499"/>
    <cellStyle name="Heading 1" xfId="31" builtinId="16" customBuiltin="1"/>
    <cellStyle name="Heading 1 10" xfId="522"/>
    <cellStyle name="Heading 1 11" xfId="700"/>
    <cellStyle name="Heading 1 12" xfId="1419"/>
    <cellStyle name="Heading 1 13" xfId="1483"/>
    <cellStyle name="Heading 1 14" xfId="4195"/>
    <cellStyle name="Heading 1 15" xfId="4361"/>
    <cellStyle name="Heading 1 16" xfId="7864"/>
    <cellStyle name="Heading 1 17" xfId="11500"/>
    <cellStyle name="Heading 1 18" xfId="15120"/>
    <cellStyle name="Heading 1 19" xfId="29463"/>
    <cellStyle name="Heading 1 2" xfId="76"/>
    <cellStyle name="Heading 1 20" xfId="29534"/>
    <cellStyle name="Heading 1 21" xfId="58201"/>
    <cellStyle name="Heading 1 3" xfId="121"/>
    <cellStyle name="Heading 1 4" xfId="173"/>
    <cellStyle name="Heading 1 5" xfId="224"/>
    <cellStyle name="Heading 1 6" xfId="243"/>
    <cellStyle name="Heading 1 7" xfId="328"/>
    <cellStyle name="Heading 1 8" xfId="400"/>
    <cellStyle name="Heading 1 9" xfId="500"/>
    <cellStyle name="Heading 2" xfId="32" builtinId="17" customBuiltin="1"/>
    <cellStyle name="Heading 2 10" xfId="515"/>
    <cellStyle name="Heading 2 11" xfId="701"/>
    <cellStyle name="Heading 2 12" xfId="1420"/>
    <cellStyle name="Heading 2 13" xfId="1465"/>
    <cellStyle name="Heading 2 14" xfId="4196"/>
    <cellStyle name="Heading 2 15" xfId="4217"/>
    <cellStyle name="Heading 2 16" xfId="7865"/>
    <cellStyle name="Heading 2 17" xfId="11496"/>
    <cellStyle name="Heading 2 18" xfId="15121"/>
    <cellStyle name="Heading 2 19" xfId="29481"/>
    <cellStyle name="Heading 2 2" xfId="77"/>
    <cellStyle name="Heading 2 20" xfId="29535"/>
    <cellStyle name="Heading 2 21" xfId="58202"/>
    <cellStyle name="Heading 2 3" xfId="122"/>
    <cellStyle name="Heading 2 4" xfId="174"/>
    <cellStyle name="Heading 2 5" xfId="225"/>
    <cellStyle name="Heading 2 6" xfId="279"/>
    <cellStyle name="Heading 2 7" xfId="329"/>
    <cellStyle name="Heading 2 8" xfId="401"/>
    <cellStyle name="Heading 2 9" xfId="501"/>
    <cellStyle name="Heading 3" xfId="33" builtinId="18" customBuiltin="1"/>
    <cellStyle name="Heading 3 10" xfId="608"/>
    <cellStyle name="Heading 3 11" xfId="702"/>
    <cellStyle name="Heading 3 12" xfId="1421"/>
    <cellStyle name="Heading 3 13" xfId="1459"/>
    <cellStyle name="Heading 3 14" xfId="4197"/>
    <cellStyle name="Heading 3 15" xfId="7831"/>
    <cellStyle name="Heading 3 16" xfId="7866"/>
    <cellStyle name="Heading 3 17" xfId="8837"/>
    <cellStyle name="Heading 3 18" xfId="15122"/>
    <cellStyle name="Heading 3 19" xfId="29476"/>
    <cellStyle name="Heading 3 2" xfId="78"/>
    <cellStyle name="Heading 3 20" xfId="29536"/>
    <cellStyle name="Heading 3 21" xfId="58203"/>
    <cellStyle name="Heading 3 3" xfId="123"/>
    <cellStyle name="Heading 3 4" xfId="175"/>
    <cellStyle name="Heading 3 5" xfId="226"/>
    <cellStyle name="Heading 3 6" xfId="257"/>
    <cellStyle name="Heading 3 7" xfId="330"/>
    <cellStyle name="Heading 3 8" xfId="402"/>
    <cellStyle name="Heading 3 9" xfId="502"/>
    <cellStyle name="Heading 4" xfId="34" builtinId="19" customBuiltin="1"/>
    <cellStyle name="Heading 4 10" xfId="575"/>
    <cellStyle name="Heading 4 11" xfId="703"/>
    <cellStyle name="Heading 4 12" xfId="1422"/>
    <cellStyle name="Heading 4 13" xfId="1447"/>
    <cellStyle name="Heading 4 14" xfId="4198"/>
    <cellStyle name="Heading 4 15" xfId="7826"/>
    <cellStyle name="Heading 4 16" xfId="7867"/>
    <cellStyle name="Heading 4 17" xfId="8804"/>
    <cellStyle name="Heading 4 18" xfId="15123"/>
    <cellStyle name="Heading 4 19" xfId="29496"/>
    <cellStyle name="Heading 4 2" xfId="79"/>
    <cellStyle name="Heading 4 20" xfId="29537"/>
    <cellStyle name="Heading 4 21" xfId="58204"/>
    <cellStyle name="Heading 4 3" xfId="124"/>
    <cellStyle name="Heading 4 4" xfId="176"/>
    <cellStyle name="Heading 4 5" xfId="227"/>
    <cellStyle name="Heading 4 6" xfId="242"/>
    <cellStyle name="Heading 4 7" xfId="331"/>
    <cellStyle name="Heading 4 8" xfId="403"/>
    <cellStyle name="Heading 4 9" xfId="503"/>
    <cellStyle name="Hyperlink" xfId="15087" builtinId="8"/>
    <cellStyle name="Hyperlink 2" xfId="58196"/>
    <cellStyle name="Input" xfId="35" builtinId="20" customBuiltin="1"/>
    <cellStyle name="Input 10" xfId="566"/>
    <cellStyle name="Input 11" xfId="704"/>
    <cellStyle name="Input 12" xfId="1423"/>
    <cellStyle name="Input 13" xfId="1438"/>
    <cellStyle name="Input 14" xfId="4199"/>
    <cellStyle name="Input 15" xfId="7823"/>
    <cellStyle name="Input 16" xfId="7868"/>
    <cellStyle name="Input 17" xfId="8130"/>
    <cellStyle name="Input 18" xfId="15124"/>
    <cellStyle name="Input 19" xfId="29493"/>
    <cellStyle name="Input 2" xfId="80"/>
    <cellStyle name="Input 20" xfId="29538"/>
    <cellStyle name="Input 21" xfId="58208"/>
    <cellStyle name="Input 3" xfId="125"/>
    <cellStyle name="Input 4" xfId="177"/>
    <cellStyle name="Input 5" xfId="228"/>
    <cellStyle name="Input 6" xfId="278"/>
    <cellStyle name="Input 7" xfId="332"/>
    <cellStyle name="Input 8" xfId="404"/>
    <cellStyle name="Input 9" xfId="504"/>
    <cellStyle name="Linked Cell" xfId="36" builtinId="24" customBuiltin="1"/>
    <cellStyle name="Linked Cell 10" xfId="548"/>
    <cellStyle name="Linked Cell 11" xfId="705"/>
    <cellStyle name="Linked Cell 12" xfId="1424"/>
    <cellStyle name="Linked Cell 13" xfId="1433"/>
    <cellStyle name="Linked Cell 14" xfId="4200"/>
    <cellStyle name="Linked Cell 15" xfId="4214"/>
    <cellStyle name="Linked Cell 16" xfId="7869"/>
    <cellStyle name="Linked Cell 17" xfId="8022"/>
    <cellStyle name="Linked Cell 18" xfId="15125"/>
    <cellStyle name="Linked Cell 19" xfId="29470"/>
    <cellStyle name="Linked Cell 2" xfId="81"/>
    <cellStyle name="Linked Cell 20" xfId="29539"/>
    <cellStyle name="Linked Cell 21" xfId="58211"/>
    <cellStyle name="Linked Cell 3" xfId="126"/>
    <cellStyle name="Linked Cell 4" xfId="178"/>
    <cellStyle name="Linked Cell 5" xfId="229"/>
    <cellStyle name="Linked Cell 6" xfId="256"/>
    <cellStyle name="Linked Cell 7" xfId="333"/>
    <cellStyle name="Linked Cell 8" xfId="405"/>
    <cellStyle name="Linked Cell 9" xfId="505"/>
    <cellStyle name="Neutral" xfId="37" builtinId="28" customBuiltin="1"/>
    <cellStyle name="Neutral 10" xfId="535"/>
    <cellStyle name="Neutral 11" xfId="706"/>
    <cellStyle name="Neutral 12" xfId="1425"/>
    <cellStyle name="Neutral 13" xfId="1696"/>
    <cellStyle name="Neutral 14" xfId="4201"/>
    <cellStyle name="Neutral 15" xfId="4209"/>
    <cellStyle name="Neutral 16" xfId="7870"/>
    <cellStyle name="Neutral 17" xfId="8012"/>
    <cellStyle name="Neutral 18" xfId="15126"/>
    <cellStyle name="Neutral 19" xfId="29461"/>
    <cellStyle name="Neutral 2" xfId="82"/>
    <cellStyle name="Neutral 20" xfId="29540"/>
    <cellStyle name="Neutral 21" xfId="58207"/>
    <cellStyle name="Neutral 3" xfId="127"/>
    <cellStyle name="Neutral 4" xfId="179"/>
    <cellStyle name="Neutral 5" xfId="230"/>
    <cellStyle name="Neutral 6" xfId="241"/>
    <cellStyle name="Neutral 7" xfId="334"/>
    <cellStyle name="Neutral 8" xfId="406"/>
    <cellStyle name="Neutral 9" xfId="506"/>
    <cellStyle name="Normal" xfId="0" builtinId="0"/>
    <cellStyle name="Normal 10" xfId="266"/>
    <cellStyle name="Normal 11" xfId="297"/>
    <cellStyle name="Normal 11 2" xfId="741"/>
    <cellStyle name="Normal 12" xfId="296"/>
    <cellStyle name="Normal 12 10" xfId="15162"/>
    <cellStyle name="Normal 12 10 2" xfId="43898"/>
    <cellStyle name="Normal 12 11" xfId="29574"/>
    <cellStyle name="Normal 12 2" xfId="440"/>
    <cellStyle name="Normal 12 2 10" xfId="29630"/>
    <cellStyle name="Normal 12 2 2" xfId="640"/>
    <cellStyle name="Normal 12 2 2 2" xfId="912"/>
    <cellStyle name="Normal 12 2 2 2 2" xfId="1359"/>
    <cellStyle name="Normal 12 2 2 2 2 2" xfId="2342"/>
    <cellStyle name="Normal 12 2 2 2 2 2 2" xfId="4134"/>
    <cellStyle name="Normal 12 2 2 2 2 2 2 2" xfId="7793"/>
    <cellStyle name="Normal 12 2 2 2 2 2 2 2 2" xfId="15053"/>
    <cellStyle name="Normal 12 2 2 2 2 2 2 2 2 2" xfId="29431"/>
    <cellStyle name="Normal 12 2 2 2 2 2 2 2 2 2 2" xfId="58165"/>
    <cellStyle name="Normal 12 2 2 2 2 2 2 2 2 3" xfId="43841"/>
    <cellStyle name="Normal 12 2 2 2 2 2 2 2 3" xfId="22268"/>
    <cellStyle name="Normal 12 2 2 2 2 2 2 2 3 2" xfId="51003"/>
    <cellStyle name="Normal 12 2 2 2 2 2 2 2 4" xfId="36679"/>
    <cellStyle name="Normal 12 2 2 2 2 2 2 3" xfId="11466"/>
    <cellStyle name="Normal 12 2 2 2 2 2 2 3 2" xfId="25849"/>
    <cellStyle name="Normal 12 2 2 2 2 2 2 3 2 2" xfId="54584"/>
    <cellStyle name="Normal 12 2 2 2 2 2 2 3 3" xfId="40260"/>
    <cellStyle name="Normal 12 2 2 2 2 2 2 4" xfId="18686"/>
    <cellStyle name="Normal 12 2 2 2 2 2 2 4 2" xfId="47422"/>
    <cellStyle name="Normal 12 2 2 2 2 2 2 5" xfId="33098"/>
    <cellStyle name="Normal 12 2 2 2 2 2 3" xfId="6003"/>
    <cellStyle name="Normal 12 2 2 2 2 2 3 2" xfId="13263"/>
    <cellStyle name="Normal 12 2 2 2 2 2 3 2 2" xfId="27641"/>
    <cellStyle name="Normal 12 2 2 2 2 2 3 2 2 2" xfId="56375"/>
    <cellStyle name="Normal 12 2 2 2 2 2 3 2 3" xfId="42051"/>
    <cellStyle name="Normal 12 2 2 2 2 2 3 3" xfId="20478"/>
    <cellStyle name="Normal 12 2 2 2 2 2 3 3 2" xfId="49213"/>
    <cellStyle name="Normal 12 2 2 2 2 2 3 4" xfId="34889"/>
    <cellStyle name="Normal 12 2 2 2 2 2 4" xfId="9676"/>
    <cellStyle name="Normal 12 2 2 2 2 2 4 2" xfId="24059"/>
    <cellStyle name="Normal 12 2 2 2 2 2 4 2 2" xfId="52794"/>
    <cellStyle name="Normal 12 2 2 2 2 2 4 3" xfId="38470"/>
    <cellStyle name="Normal 12 2 2 2 2 2 5" xfId="16896"/>
    <cellStyle name="Normal 12 2 2 2 2 2 5 2" xfId="45632"/>
    <cellStyle name="Normal 12 2 2 2 2 2 6" xfId="31308"/>
    <cellStyle name="Normal 12 2 2 2 2 3" xfId="3238"/>
    <cellStyle name="Normal 12 2 2 2 2 3 2" xfId="6898"/>
    <cellStyle name="Normal 12 2 2 2 2 3 2 2" xfId="14158"/>
    <cellStyle name="Normal 12 2 2 2 2 3 2 2 2" xfId="28536"/>
    <cellStyle name="Normal 12 2 2 2 2 3 2 2 2 2" xfId="57270"/>
    <cellStyle name="Normal 12 2 2 2 2 3 2 2 3" xfId="42946"/>
    <cellStyle name="Normal 12 2 2 2 2 3 2 3" xfId="21373"/>
    <cellStyle name="Normal 12 2 2 2 2 3 2 3 2" xfId="50108"/>
    <cellStyle name="Normal 12 2 2 2 2 3 2 4" xfId="35784"/>
    <cellStyle name="Normal 12 2 2 2 2 3 3" xfId="10571"/>
    <cellStyle name="Normal 12 2 2 2 2 3 3 2" xfId="24954"/>
    <cellStyle name="Normal 12 2 2 2 2 3 3 2 2" xfId="53689"/>
    <cellStyle name="Normal 12 2 2 2 2 3 3 3" xfId="39365"/>
    <cellStyle name="Normal 12 2 2 2 2 3 4" xfId="17791"/>
    <cellStyle name="Normal 12 2 2 2 2 3 4 2" xfId="46527"/>
    <cellStyle name="Normal 12 2 2 2 2 3 5" xfId="32203"/>
    <cellStyle name="Normal 12 2 2 2 2 4" xfId="5103"/>
    <cellStyle name="Normal 12 2 2 2 2 4 2" xfId="12368"/>
    <cellStyle name="Normal 12 2 2 2 2 4 2 2" xfId="26746"/>
    <cellStyle name="Normal 12 2 2 2 2 4 2 2 2" xfId="55480"/>
    <cellStyle name="Normal 12 2 2 2 2 4 2 3" xfId="41156"/>
    <cellStyle name="Normal 12 2 2 2 2 4 3" xfId="19583"/>
    <cellStyle name="Normal 12 2 2 2 2 4 3 2" xfId="48318"/>
    <cellStyle name="Normal 12 2 2 2 2 4 4" xfId="33994"/>
    <cellStyle name="Normal 12 2 2 2 2 5" xfId="8775"/>
    <cellStyle name="Normal 12 2 2 2 2 5 2" xfId="23164"/>
    <cellStyle name="Normal 12 2 2 2 2 5 2 2" xfId="51899"/>
    <cellStyle name="Normal 12 2 2 2 2 5 3" xfId="37575"/>
    <cellStyle name="Normal 12 2 2 2 2 6" xfId="16001"/>
    <cellStyle name="Normal 12 2 2 2 2 6 2" xfId="44737"/>
    <cellStyle name="Normal 12 2 2 2 2 7" xfId="30413"/>
    <cellStyle name="Normal 12 2 2 2 3" xfId="1895"/>
    <cellStyle name="Normal 12 2 2 2 3 2" xfId="3687"/>
    <cellStyle name="Normal 12 2 2 2 3 2 2" xfId="7346"/>
    <cellStyle name="Normal 12 2 2 2 3 2 2 2" xfId="14606"/>
    <cellStyle name="Normal 12 2 2 2 3 2 2 2 2" xfId="28984"/>
    <cellStyle name="Normal 12 2 2 2 3 2 2 2 2 2" xfId="57718"/>
    <cellStyle name="Normal 12 2 2 2 3 2 2 2 3" xfId="43394"/>
    <cellStyle name="Normal 12 2 2 2 3 2 2 3" xfId="21821"/>
    <cellStyle name="Normal 12 2 2 2 3 2 2 3 2" xfId="50556"/>
    <cellStyle name="Normal 12 2 2 2 3 2 2 4" xfId="36232"/>
    <cellStyle name="Normal 12 2 2 2 3 2 3" xfId="11019"/>
    <cellStyle name="Normal 12 2 2 2 3 2 3 2" xfId="25402"/>
    <cellStyle name="Normal 12 2 2 2 3 2 3 2 2" xfId="54137"/>
    <cellStyle name="Normal 12 2 2 2 3 2 3 3" xfId="39813"/>
    <cellStyle name="Normal 12 2 2 2 3 2 4" xfId="18239"/>
    <cellStyle name="Normal 12 2 2 2 3 2 4 2" xfId="46975"/>
    <cellStyle name="Normal 12 2 2 2 3 2 5" xfId="32651"/>
    <cellStyle name="Normal 12 2 2 2 3 3" xfId="5556"/>
    <cellStyle name="Normal 12 2 2 2 3 3 2" xfId="12816"/>
    <cellStyle name="Normal 12 2 2 2 3 3 2 2" xfId="27194"/>
    <cellStyle name="Normal 12 2 2 2 3 3 2 2 2" xfId="55928"/>
    <cellStyle name="Normal 12 2 2 2 3 3 2 3" xfId="41604"/>
    <cellStyle name="Normal 12 2 2 2 3 3 3" xfId="20031"/>
    <cellStyle name="Normal 12 2 2 2 3 3 3 2" xfId="48766"/>
    <cellStyle name="Normal 12 2 2 2 3 3 4" xfId="34442"/>
    <cellStyle name="Normal 12 2 2 2 3 4" xfId="9229"/>
    <cellStyle name="Normal 12 2 2 2 3 4 2" xfId="23612"/>
    <cellStyle name="Normal 12 2 2 2 3 4 2 2" xfId="52347"/>
    <cellStyle name="Normal 12 2 2 2 3 4 3" xfId="38023"/>
    <cellStyle name="Normal 12 2 2 2 3 5" xfId="16449"/>
    <cellStyle name="Normal 12 2 2 2 3 5 2" xfId="45185"/>
    <cellStyle name="Normal 12 2 2 2 3 6" xfId="30861"/>
    <cellStyle name="Normal 12 2 2 2 4" xfId="2791"/>
    <cellStyle name="Normal 12 2 2 2 4 2" xfId="6451"/>
    <cellStyle name="Normal 12 2 2 2 4 2 2" xfId="13711"/>
    <cellStyle name="Normal 12 2 2 2 4 2 2 2" xfId="28089"/>
    <cellStyle name="Normal 12 2 2 2 4 2 2 2 2" xfId="56823"/>
    <cellStyle name="Normal 12 2 2 2 4 2 2 3" xfId="42499"/>
    <cellStyle name="Normal 12 2 2 2 4 2 3" xfId="20926"/>
    <cellStyle name="Normal 12 2 2 2 4 2 3 2" xfId="49661"/>
    <cellStyle name="Normal 12 2 2 2 4 2 4" xfId="35337"/>
    <cellStyle name="Normal 12 2 2 2 4 3" xfId="10124"/>
    <cellStyle name="Normal 12 2 2 2 4 3 2" xfId="24507"/>
    <cellStyle name="Normal 12 2 2 2 4 3 2 2" xfId="53242"/>
    <cellStyle name="Normal 12 2 2 2 4 3 3" xfId="38918"/>
    <cellStyle name="Normal 12 2 2 2 4 4" xfId="17344"/>
    <cellStyle name="Normal 12 2 2 2 4 4 2" xfId="46080"/>
    <cellStyle name="Normal 12 2 2 2 4 5" xfId="31756"/>
    <cellStyle name="Normal 12 2 2 2 5" xfId="4656"/>
    <cellStyle name="Normal 12 2 2 2 5 2" xfId="11921"/>
    <cellStyle name="Normal 12 2 2 2 5 2 2" xfId="26299"/>
    <cellStyle name="Normal 12 2 2 2 5 2 2 2" xfId="55033"/>
    <cellStyle name="Normal 12 2 2 2 5 2 3" xfId="40709"/>
    <cellStyle name="Normal 12 2 2 2 5 3" xfId="19136"/>
    <cellStyle name="Normal 12 2 2 2 5 3 2" xfId="47871"/>
    <cellStyle name="Normal 12 2 2 2 5 4" xfId="33547"/>
    <cellStyle name="Normal 12 2 2 2 6" xfId="8328"/>
    <cellStyle name="Normal 12 2 2 2 6 2" xfId="22717"/>
    <cellStyle name="Normal 12 2 2 2 6 2 2" xfId="51452"/>
    <cellStyle name="Normal 12 2 2 2 6 3" xfId="37128"/>
    <cellStyle name="Normal 12 2 2 2 7" xfId="15554"/>
    <cellStyle name="Normal 12 2 2 2 7 2" xfId="44290"/>
    <cellStyle name="Normal 12 2 2 2 8" xfId="29966"/>
    <cellStyle name="Normal 12 2 2 3" xfId="1135"/>
    <cellStyle name="Normal 12 2 2 3 2" xfId="2118"/>
    <cellStyle name="Normal 12 2 2 3 2 2" xfId="3910"/>
    <cellStyle name="Normal 12 2 2 3 2 2 2" xfId="7569"/>
    <cellStyle name="Normal 12 2 2 3 2 2 2 2" xfId="14829"/>
    <cellStyle name="Normal 12 2 2 3 2 2 2 2 2" xfId="29207"/>
    <cellStyle name="Normal 12 2 2 3 2 2 2 2 2 2" xfId="57941"/>
    <cellStyle name="Normal 12 2 2 3 2 2 2 2 3" xfId="43617"/>
    <cellStyle name="Normal 12 2 2 3 2 2 2 3" xfId="22044"/>
    <cellStyle name="Normal 12 2 2 3 2 2 2 3 2" xfId="50779"/>
    <cellStyle name="Normal 12 2 2 3 2 2 2 4" xfId="36455"/>
    <cellStyle name="Normal 12 2 2 3 2 2 3" xfId="11242"/>
    <cellStyle name="Normal 12 2 2 3 2 2 3 2" xfId="25625"/>
    <cellStyle name="Normal 12 2 2 3 2 2 3 2 2" xfId="54360"/>
    <cellStyle name="Normal 12 2 2 3 2 2 3 3" xfId="40036"/>
    <cellStyle name="Normal 12 2 2 3 2 2 4" xfId="18462"/>
    <cellStyle name="Normal 12 2 2 3 2 2 4 2" xfId="47198"/>
    <cellStyle name="Normal 12 2 2 3 2 2 5" xfId="32874"/>
    <cellStyle name="Normal 12 2 2 3 2 3" xfId="5779"/>
    <cellStyle name="Normal 12 2 2 3 2 3 2" xfId="13039"/>
    <cellStyle name="Normal 12 2 2 3 2 3 2 2" xfId="27417"/>
    <cellStyle name="Normal 12 2 2 3 2 3 2 2 2" xfId="56151"/>
    <cellStyle name="Normal 12 2 2 3 2 3 2 3" xfId="41827"/>
    <cellStyle name="Normal 12 2 2 3 2 3 3" xfId="20254"/>
    <cellStyle name="Normal 12 2 2 3 2 3 3 2" xfId="48989"/>
    <cellStyle name="Normal 12 2 2 3 2 3 4" xfId="34665"/>
    <cellStyle name="Normal 12 2 2 3 2 4" xfId="9452"/>
    <cellStyle name="Normal 12 2 2 3 2 4 2" xfId="23835"/>
    <cellStyle name="Normal 12 2 2 3 2 4 2 2" xfId="52570"/>
    <cellStyle name="Normal 12 2 2 3 2 4 3" xfId="38246"/>
    <cellStyle name="Normal 12 2 2 3 2 5" xfId="16672"/>
    <cellStyle name="Normal 12 2 2 3 2 5 2" xfId="45408"/>
    <cellStyle name="Normal 12 2 2 3 2 6" xfId="31084"/>
    <cellStyle name="Normal 12 2 2 3 3" xfId="3014"/>
    <cellStyle name="Normal 12 2 2 3 3 2" xfId="6674"/>
    <cellStyle name="Normal 12 2 2 3 3 2 2" xfId="13934"/>
    <cellStyle name="Normal 12 2 2 3 3 2 2 2" xfId="28312"/>
    <cellStyle name="Normal 12 2 2 3 3 2 2 2 2" xfId="57046"/>
    <cellStyle name="Normal 12 2 2 3 3 2 2 3" xfId="42722"/>
    <cellStyle name="Normal 12 2 2 3 3 2 3" xfId="21149"/>
    <cellStyle name="Normal 12 2 2 3 3 2 3 2" xfId="49884"/>
    <cellStyle name="Normal 12 2 2 3 3 2 4" xfId="35560"/>
    <cellStyle name="Normal 12 2 2 3 3 3" xfId="10347"/>
    <cellStyle name="Normal 12 2 2 3 3 3 2" xfId="24730"/>
    <cellStyle name="Normal 12 2 2 3 3 3 2 2" xfId="53465"/>
    <cellStyle name="Normal 12 2 2 3 3 3 3" xfId="39141"/>
    <cellStyle name="Normal 12 2 2 3 3 4" xfId="17567"/>
    <cellStyle name="Normal 12 2 2 3 3 4 2" xfId="46303"/>
    <cellStyle name="Normal 12 2 2 3 3 5" xfId="31979"/>
    <cellStyle name="Normal 12 2 2 3 4" xfId="4879"/>
    <cellStyle name="Normal 12 2 2 3 4 2" xfId="12144"/>
    <cellStyle name="Normal 12 2 2 3 4 2 2" xfId="26522"/>
    <cellStyle name="Normal 12 2 2 3 4 2 2 2" xfId="55256"/>
    <cellStyle name="Normal 12 2 2 3 4 2 3" xfId="40932"/>
    <cellStyle name="Normal 12 2 2 3 4 3" xfId="19359"/>
    <cellStyle name="Normal 12 2 2 3 4 3 2" xfId="48094"/>
    <cellStyle name="Normal 12 2 2 3 4 4" xfId="33770"/>
    <cellStyle name="Normal 12 2 2 3 5" xfId="8551"/>
    <cellStyle name="Normal 12 2 2 3 5 2" xfId="22940"/>
    <cellStyle name="Normal 12 2 2 3 5 2 2" xfId="51675"/>
    <cellStyle name="Normal 12 2 2 3 5 3" xfId="37351"/>
    <cellStyle name="Normal 12 2 2 3 6" xfId="15777"/>
    <cellStyle name="Normal 12 2 2 3 6 2" xfId="44513"/>
    <cellStyle name="Normal 12 2 2 3 7" xfId="30189"/>
    <cellStyle name="Normal 12 2 2 4" xfId="1667"/>
    <cellStyle name="Normal 12 2 2 4 2" xfId="3463"/>
    <cellStyle name="Normal 12 2 2 4 2 2" xfId="7122"/>
    <cellStyle name="Normal 12 2 2 4 2 2 2" xfId="14382"/>
    <cellStyle name="Normal 12 2 2 4 2 2 2 2" xfId="28760"/>
    <cellStyle name="Normal 12 2 2 4 2 2 2 2 2" xfId="57494"/>
    <cellStyle name="Normal 12 2 2 4 2 2 2 3" xfId="43170"/>
    <cellStyle name="Normal 12 2 2 4 2 2 3" xfId="21597"/>
    <cellStyle name="Normal 12 2 2 4 2 2 3 2" xfId="50332"/>
    <cellStyle name="Normal 12 2 2 4 2 2 4" xfId="36008"/>
    <cellStyle name="Normal 12 2 2 4 2 3" xfId="10795"/>
    <cellStyle name="Normal 12 2 2 4 2 3 2" xfId="25178"/>
    <cellStyle name="Normal 12 2 2 4 2 3 2 2" xfId="53913"/>
    <cellStyle name="Normal 12 2 2 4 2 3 3" xfId="39589"/>
    <cellStyle name="Normal 12 2 2 4 2 4" xfId="18015"/>
    <cellStyle name="Normal 12 2 2 4 2 4 2" xfId="46751"/>
    <cellStyle name="Normal 12 2 2 4 2 5" xfId="32427"/>
    <cellStyle name="Normal 12 2 2 4 3" xfId="5332"/>
    <cellStyle name="Normal 12 2 2 4 3 2" xfId="12592"/>
    <cellStyle name="Normal 12 2 2 4 3 2 2" xfId="26970"/>
    <cellStyle name="Normal 12 2 2 4 3 2 2 2" xfId="55704"/>
    <cellStyle name="Normal 12 2 2 4 3 2 3" xfId="41380"/>
    <cellStyle name="Normal 12 2 2 4 3 3" xfId="19807"/>
    <cellStyle name="Normal 12 2 2 4 3 3 2" xfId="48542"/>
    <cellStyle name="Normal 12 2 2 4 3 4" xfId="34218"/>
    <cellStyle name="Normal 12 2 2 4 4" xfId="9005"/>
    <cellStyle name="Normal 12 2 2 4 4 2" xfId="23388"/>
    <cellStyle name="Normal 12 2 2 4 4 2 2" xfId="52123"/>
    <cellStyle name="Normal 12 2 2 4 4 3" xfId="37799"/>
    <cellStyle name="Normal 12 2 2 4 5" xfId="16225"/>
    <cellStyle name="Normal 12 2 2 4 5 2" xfId="44961"/>
    <cellStyle name="Normal 12 2 2 4 6" xfId="30637"/>
    <cellStyle name="Normal 12 2 2 5" xfId="2567"/>
    <cellStyle name="Normal 12 2 2 5 2" xfId="6227"/>
    <cellStyle name="Normal 12 2 2 5 2 2" xfId="13487"/>
    <cellStyle name="Normal 12 2 2 5 2 2 2" xfId="27865"/>
    <cellStyle name="Normal 12 2 2 5 2 2 2 2" xfId="56599"/>
    <cellStyle name="Normal 12 2 2 5 2 2 3" xfId="42275"/>
    <cellStyle name="Normal 12 2 2 5 2 3" xfId="20702"/>
    <cellStyle name="Normal 12 2 2 5 2 3 2" xfId="49437"/>
    <cellStyle name="Normal 12 2 2 5 2 4" xfId="35113"/>
    <cellStyle name="Normal 12 2 2 5 3" xfId="9900"/>
    <cellStyle name="Normal 12 2 2 5 3 2" xfId="24283"/>
    <cellStyle name="Normal 12 2 2 5 3 2 2" xfId="53018"/>
    <cellStyle name="Normal 12 2 2 5 3 3" xfId="38694"/>
    <cellStyle name="Normal 12 2 2 5 4" xfId="17120"/>
    <cellStyle name="Normal 12 2 2 5 4 2" xfId="45856"/>
    <cellStyle name="Normal 12 2 2 5 5" xfId="31532"/>
    <cellStyle name="Normal 12 2 2 6" xfId="4430"/>
    <cellStyle name="Normal 12 2 2 6 2" xfId="11697"/>
    <cellStyle name="Normal 12 2 2 6 2 2" xfId="26075"/>
    <cellStyle name="Normal 12 2 2 6 2 2 2" xfId="54809"/>
    <cellStyle name="Normal 12 2 2 6 2 3" xfId="40485"/>
    <cellStyle name="Normal 12 2 2 6 3" xfId="18912"/>
    <cellStyle name="Normal 12 2 2 6 3 2" xfId="47647"/>
    <cellStyle name="Normal 12 2 2 6 4" xfId="33323"/>
    <cellStyle name="Normal 12 2 2 7" xfId="8101"/>
    <cellStyle name="Normal 12 2 2 7 2" xfId="22493"/>
    <cellStyle name="Normal 12 2 2 7 2 2" xfId="51228"/>
    <cellStyle name="Normal 12 2 2 7 3" xfId="36904"/>
    <cellStyle name="Normal 12 2 2 8" xfId="15330"/>
    <cellStyle name="Normal 12 2 2 8 2" xfId="44066"/>
    <cellStyle name="Normal 12 2 2 9" xfId="29742"/>
    <cellStyle name="Normal 12 2 3" xfId="798"/>
    <cellStyle name="Normal 12 2 3 2" xfId="1247"/>
    <cellStyle name="Normal 12 2 3 2 2" xfId="2230"/>
    <cellStyle name="Normal 12 2 3 2 2 2" xfId="4022"/>
    <cellStyle name="Normal 12 2 3 2 2 2 2" xfId="7681"/>
    <cellStyle name="Normal 12 2 3 2 2 2 2 2" xfId="14941"/>
    <cellStyle name="Normal 12 2 3 2 2 2 2 2 2" xfId="29319"/>
    <cellStyle name="Normal 12 2 3 2 2 2 2 2 2 2" xfId="58053"/>
    <cellStyle name="Normal 12 2 3 2 2 2 2 2 3" xfId="43729"/>
    <cellStyle name="Normal 12 2 3 2 2 2 2 3" xfId="22156"/>
    <cellStyle name="Normal 12 2 3 2 2 2 2 3 2" xfId="50891"/>
    <cellStyle name="Normal 12 2 3 2 2 2 2 4" xfId="36567"/>
    <cellStyle name="Normal 12 2 3 2 2 2 3" xfId="11354"/>
    <cellStyle name="Normal 12 2 3 2 2 2 3 2" xfId="25737"/>
    <cellStyle name="Normal 12 2 3 2 2 2 3 2 2" xfId="54472"/>
    <cellStyle name="Normal 12 2 3 2 2 2 3 3" xfId="40148"/>
    <cellStyle name="Normal 12 2 3 2 2 2 4" xfId="18574"/>
    <cellStyle name="Normal 12 2 3 2 2 2 4 2" xfId="47310"/>
    <cellStyle name="Normal 12 2 3 2 2 2 5" xfId="32986"/>
    <cellStyle name="Normal 12 2 3 2 2 3" xfId="5891"/>
    <cellStyle name="Normal 12 2 3 2 2 3 2" xfId="13151"/>
    <cellStyle name="Normal 12 2 3 2 2 3 2 2" xfId="27529"/>
    <cellStyle name="Normal 12 2 3 2 2 3 2 2 2" xfId="56263"/>
    <cellStyle name="Normal 12 2 3 2 2 3 2 3" xfId="41939"/>
    <cellStyle name="Normal 12 2 3 2 2 3 3" xfId="20366"/>
    <cellStyle name="Normal 12 2 3 2 2 3 3 2" xfId="49101"/>
    <cellStyle name="Normal 12 2 3 2 2 3 4" xfId="34777"/>
    <cellStyle name="Normal 12 2 3 2 2 4" xfId="9564"/>
    <cellStyle name="Normal 12 2 3 2 2 4 2" xfId="23947"/>
    <cellStyle name="Normal 12 2 3 2 2 4 2 2" xfId="52682"/>
    <cellStyle name="Normal 12 2 3 2 2 4 3" xfId="38358"/>
    <cellStyle name="Normal 12 2 3 2 2 5" xfId="16784"/>
    <cellStyle name="Normal 12 2 3 2 2 5 2" xfId="45520"/>
    <cellStyle name="Normal 12 2 3 2 2 6" xfId="31196"/>
    <cellStyle name="Normal 12 2 3 2 3" xfId="3126"/>
    <cellStyle name="Normal 12 2 3 2 3 2" xfId="6786"/>
    <cellStyle name="Normal 12 2 3 2 3 2 2" xfId="14046"/>
    <cellStyle name="Normal 12 2 3 2 3 2 2 2" xfId="28424"/>
    <cellStyle name="Normal 12 2 3 2 3 2 2 2 2" xfId="57158"/>
    <cellStyle name="Normal 12 2 3 2 3 2 2 3" xfId="42834"/>
    <cellStyle name="Normal 12 2 3 2 3 2 3" xfId="21261"/>
    <cellStyle name="Normal 12 2 3 2 3 2 3 2" xfId="49996"/>
    <cellStyle name="Normal 12 2 3 2 3 2 4" xfId="35672"/>
    <cellStyle name="Normal 12 2 3 2 3 3" xfId="10459"/>
    <cellStyle name="Normal 12 2 3 2 3 3 2" xfId="24842"/>
    <cellStyle name="Normal 12 2 3 2 3 3 2 2" xfId="53577"/>
    <cellStyle name="Normal 12 2 3 2 3 3 3" xfId="39253"/>
    <cellStyle name="Normal 12 2 3 2 3 4" xfId="17679"/>
    <cellStyle name="Normal 12 2 3 2 3 4 2" xfId="46415"/>
    <cellStyle name="Normal 12 2 3 2 3 5" xfId="32091"/>
    <cellStyle name="Normal 12 2 3 2 4" xfId="4991"/>
    <cellStyle name="Normal 12 2 3 2 4 2" xfId="12256"/>
    <cellStyle name="Normal 12 2 3 2 4 2 2" xfId="26634"/>
    <cellStyle name="Normal 12 2 3 2 4 2 2 2" xfId="55368"/>
    <cellStyle name="Normal 12 2 3 2 4 2 3" xfId="41044"/>
    <cellStyle name="Normal 12 2 3 2 4 3" xfId="19471"/>
    <cellStyle name="Normal 12 2 3 2 4 3 2" xfId="48206"/>
    <cellStyle name="Normal 12 2 3 2 4 4" xfId="33882"/>
    <cellStyle name="Normal 12 2 3 2 5" xfId="8663"/>
    <cellStyle name="Normal 12 2 3 2 5 2" xfId="23052"/>
    <cellStyle name="Normal 12 2 3 2 5 2 2" xfId="51787"/>
    <cellStyle name="Normal 12 2 3 2 5 3" xfId="37463"/>
    <cellStyle name="Normal 12 2 3 2 6" xfId="15889"/>
    <cellStyle name="Normal 12 2 3 2 6 2" xfId="44625"/>
    <cellStyle name="Normal 12 2 3 2 7" xfId="30301"/>
    <cellStyle name="Normal 12 2 3 3" xfId="1783"/>
    <cellStyle name="Normal 12 2 3 3 2" xfId="3575"/>
    <cellStyle name="Normal 12 2 3 3 2 2" xfId="7234"/>
    <cellStyle name="Normal 12 2 3 3 2 2 2" xfId="14494"/>
    <cellStyle name="Normal 12 2 3 3 2 2 2 2" xfId="28872"/>
    <cellStyle name="Normal 12 2 3 3 2 2 2 2 2" xfId="57606"/>
    <cellStyle name="Normal 12 2 3 3 2 2 2 3" xfId="43282"/>
    <cellStyle name="Normal 12 2 3 3 2 2 3" xfId="21709"/>
    <cellStyle name="Normal 12 2 3 3 2 2 3 2" xfId="50444"/>
    <cellStyle name="Normal 12 2 3 3 2 2 4" xfId="36120"/>
    <cellStyle name="Normal 12 2 3 3 2 3" xfId="10907"/>
    <cellStyle name="Normal 12 2 3 3 2 3 2" xfId="25290"/>
    <cellStyle name="Normal 12 2 3 3 2 3 2 2" xfId="54025"/>
    <cellStyle name="Normal 12 2 3 3 2 3 3" xfId="39701"/>
    <cellStyle name="Normal 12 2 3 3 2 4" xfId="18127"/>
    <cellStyle name="Normal 12 2 3 3 2 4 2" xfId="46863"/>
    <cellStyle name="Normal 12 2 3 3 2 5" xfId="32539"/>
    <cellStyle name="Normal 12 2 3 3 3" xfId="5444"/>
    <cellStyle name="Normal 12 2 3 3 3 2" xfId="12704"/>
    <cellStyle name="Normal 12 2 3 3 3 2 2" xfId="27082"/>
    <cellStyle name="Normal 12 2 3 3 3 2 2 2" xfId="55816"/>
    <cellStyle name="Normal 12 2 3 3 3 2 3" xfId="41492"/>
    <cellStyle name="Normal 12 2 3 3 3 3" xfId="19919"/>
    <cellStyle name="Normal 12 2 3 3 3 3 2" xfId="48654"/>
    <cellStyle name="Normal 12 2 3 3 3 4" xfId="34330"/>
    <cellStyle name="Normal 12 2 3 3 4" xfId="9117"/>
    <cellStyle name="Normal 12 2 3 3 4 2" xfId="23500"/>
    <cellStyle name="Normal 12 2 3 3 4 2 2" xfId="52235"/>
    <cellStyle name="Normal 12 2 3 3 4 3" xfId="37911"/>
    <cellStyle name="Normal 12 2 3 3 5" xfId="16337"/>
    <cellStyle name="Normal 12 2 3 3 5 2" xfId="45073"/>
    <cellStyle name="Normal 12 2 3 3 6" xfId="30749"/>
    <cellStyle name="Normal 12 2 3 4" xfId="2679"/>
    <cellStyle name="Normal 12 2 3 4 2" xfId="6339"/>
    <cellStyle name="Normal 12 2 3 4 2 2" xfId="13599"/>
    <cellStyle name="Normal 12 2 3 4 2 2 2" xfId="27977"/>
    <cellStyle name="Normal 12 2 3 4 2 2 2 2" xfId="56711"/>
    <cellStyle name="Normal 12 2 3 4 2 2 3" xfId="42387"/>
    <cellStyle name="Normal 12 2 3 4 2 3" xfId="20814"/>
    <cellStyle name="Normal 12 2 3 4 2 3 2" xfId="49549"/>
    <cellStyle name="Normal 12 2 3 4 2 4" xfId="35225"/>
    <cellStyle name="Normal 12 2 3 4 3" xfId="10012"/>
    <cellStyle name="Normal 12 2 3 4 3 2" xfId="24395"/>
    <cellStyle name="Normal 12 2 3 4 3 2 2" xfId="53130"/>
    <cellStyle name="Normal 12 2 3 4 3 3" xfId="38806"/>
    <cellStyle name="Normal 12 2 3 4 4" xfId="17232"/>
    <cellStyle name="Normal 12 2 3 4 4 2" xfId="45968"/>
    <cellStyle name="Normal 12 2 3 4 5" xfId="31644"/>
    <cellStyle name="Normal 12 2 3 5" xfId="4543"/>
    <cellStyle name="Normal 12 2 3 5 2" xfId="11809"/>
    <cellStyle name="Normal 12 2 3 5 2 2" xfId="26187"/>
    <cellStyle name="Normal 12 2 3 5 2 2 2" xfId="54921"/>
    <cellStyle name="Normal 12 2 3 5 2 3" xfId="40597"/>
    <cellStyle name="Normal 12 2 3 5 3" xfId="19024"/>
    <cellStyle name="Normal 12 2 3 5 3 2" xfId="47759"/>
    <cellStyle name="Normal 12 2 3 5 4" xfId="33435"/>
    <cellStyle name="Normal 12 2 3 6" xfId="8216"/>
    <cellStyle name="Normal 12 2 3 6 2" xfId="22605"/>
    <cellStyle name="Normal 12 2 3 6 2 2" xfId="51340"/>
    <cellStyle name="Normal 12 2 3 6 3" xfId="37016"/>
    <cellStyle name="Normal 12 2 3 7" xfId="15442"/>
    <cellStyle name="Normal 12 2 3 7 2" xfId="44178"/>
    <cellStyle name="Normal 12 2 3 8" xfId="29854"/>
    <cellStyle name="Normal 12 2 4" xfId="1023"/>
    <cellStyle name="Normal 12 2 4 2" xfId="2006"/>
    <cellStyle name="Normal 12 2 4 2 2" xfId="3798"/>
    <cellStyle name="Normal 12 2 4 2 2 2" xfId="7457"/>
    <cellStyle name="Normal 12 2 4 2 2 2 2" xfId="14717"/>
    <cellStyle name="Normal 12 2 4 2 2 2 2 2" xfId="29095"/>
    <cellStyle name="Normal 12 2 4 2 2 2 2 2 2" xfId="57829"/>
    <cellStyle name="Normal 12 2 4 2 2 2 2 3" xfId="43505"/>
    <cellStyle name="Normal 12 2 4 2 2 2 3" xfId="21932"/>
    <cellStyle name="Normal 12 2 4 2 2 2 3 2" xfId="50667"/>
    <cellStyle name="Normal 12 2 4 2 2 2 4" xfId="36343"/>
    <cellStyle name="Normal 12 2 4 2 2 3" xfId="11130"/>
    <cellStyle name="Normal 12 2 4 2 2 3 2" xfId="25513"/>
    <cellStyle name="Normal 12 2 4 2 2 3 2 2" xfId="54248"/>
    <cellStyle name="Normal 12 2 4 2 2 3 3" xfId="39924"/>
    <cellStyle name="Normal 12 2 4 2 2 4" xfId="18350"/>
    <cellStyle name="Normal 12 2 4 2 2 4 2" xfId="47086"/>
    <cellStyle name="Normal 12 2 4 2 2 5" xfId="32762"/>
    <cellStyle name="Normal 12 2 4 2 3" xfId="5667"/>
    <cellStyle name="Normal 12 2 4 2 3 2" xfId="12927"/>
    <cellStyle name="Normal 12 2 4 2 3 2 2" xfId="27305"/>
    <cellStyle name="Normal 12 2 4 2 3 2 2 2" xfId="56039"/>
    <cellStyle name="Normal 12 2 4 2 3 2 3" xfId="41715"/>
    <cellStyle name="Normal 12 2 4 2 3 3" xfId="20142"/>
    <cellStyle name="Normal 12 2 4 2 3 3 2" xfId="48877"/>
    <cellStyle name="Normal 12 2 4 2 3 4" xfId="34553"/>
    <cellStyle name="Normal 12 2 4 2 4" xfId="9340"/>
    <cellStyle name="Normal 12 2 4 2 4 2" xfId="23723"/>
    <cellStyle name="Normal 12 2 4 2 4 2 2" xfId="52458"/>
    <cellStyle name="Normal 12 2 4 2 4 3" xfId="38134"/>
    <cellStyle name="Normal 12 2 4 2 5" xfId="16560"/>
    <cellStyle name="Normal 12 2 4 2 5 2" xfId="45296"/>
    <cellStyle name="Normal 12 2 4 2 6" xfId="30972"/>
    <cellStyle name="Normal 12 2 4 3" xfId="2902"/>
    <cellStyle name="Normal 12 2 4 3 2" xfId="6562"/>
    <cellStyle name="Normal 12 2 4 3 2 2" xfId="13822"/>
    <cellStyle name="Normal 12 2 4 3 2 2 2" xfId="28200"/>
    <cellStyle name="Normal 12 2 4 3 2 2 2 2" xfId="56934"/>
    <cellStyle name="Normal 12 2 4 3 2 2 3" xfId="42610"/>
    <cellStyle name="Normal 12 2 4 3 2 3" xfId="21037"/>
    <cellStyle name="Normal 12 2 4 3 2 3 2" xfId="49772"/>
    <cellStyle name="Normal 12 2 4 3 2 4" xfId="35448"/>
    <cellStyle name="Normal 12 2 4 3 3" xfId="10235"/>
    <cellStyle name="Normal 12 2 4 3 3 2" xfId="24618"/>
    <cellStyle name="Normal 12 2 4 3 3 2 2" xfId="53353"/>
    <cellStyle name="Normal 12 2 4 3 3 3" xfId="39029"/>
    <cellStyle name="Normal 12 2 4 3 4" xfId="17455"/>
    <cellStyle name="Normal 12 2 4 3 4 2" xfId="46191"/>
    <cellStyle name="Normal 12 2 4 3 5" xfId="31867"/>
    <cellStyle name="Normal 12 2 4 4" xfId="4767"/>
    <cellStyle name="Normal 12 2 4 4 2" xfId="12032"/>
    <cellStyle name="Normal 12 2 4 4 2 2" xfId="26410"/>
    <cellStyle name="Normal 12 2 4 4 2 2 2" xfId="55144"/>
    <cellStyle name="Normal 12 2 4 4 2 3" xfId="40820"/>
    <cellStyle name="Normal 12 2 4 4 3" xfId="19247"/>
    <cellStyle name="Normal 12 2 4 4 3 2" xfId="47982"/>
    <cellStyle name="Normal 12 2 4 4 4" xfId="33658"/>
    <cellStyle name="Normal 12 2 4 5" xfId="8439"/>
    <cellStyle name="Normal 12 2 4 5 2" xfId="22828"/>
    <cellStyle name="Normal 12 2 4 5 2 2" xfId="51563"/>
    <cellStyle name="Normal 12 2 4 5 3" xfId="37239"/>
    <cellStyle name="Normal 12 2 4 6" xfId="15665"/>
    <cellStyle name="Normal 12 2 4 6 2" xfId="44401"/>
    <cellStyle name="Normal 12 2 4 7" xfId="30077"/>
    <cellStyle name="Normal 12 2 5" xfId="1547"/>
    <cellStyle name="Normal 12 2 5 2" xfId="3351"/>
    <cellStyle name="Normal 12 2 5 2 2" xfId="7010"/>
    <cellStyle name="Normal 12 2 5 2 2 2" xfId="14270"/>
    <cellStyle name="Normal 12 2 5 2 2 2 2" xfId="28648"/>
    <cellStyle name="Normal 12 2 5 2 2 2 2 2" xfId="57382"/>
    <cellStyle name="Normal 12 2 5 2 2 2 3" xfId="43058"/>
    <cellStyle name="Normal 12 2 5 2 2 3" xfId="21485"/>
    <cellStyle name="Normal 12 2 5 2 2 3 2" xfId="50220"/>
    <cellStyle name="Normal 12 2 5 2 2 4" xfId="35896"/>
    <cellStyle name="Normal 12 2 5 2 3" xfId="10683"/>
    <cellStyle name="Normal 12 2 5 2 3 2" xfId="25066"/>
    <cellStyle name="Normal 12 2 5 2 3 2 2" xfId="53801"/>
    <cellStyle name="Normal 12 2 5 2 3 3" xfId="39477"/>
    <cellStyle name="Normal 12 2 5 2 4" xfId="17903"/>
    <cellStyle name="Normal 12 2 5 2 4 2" xfId="46639"/>
    <cellStyle name="Normal 12 2 5 2 5" xfId="32315"/>
    <cellStyle name="Normal 12 2 5 3" xfId="5220"/>
    <cellStyle name="Normal 12 2 5 3 2" xfId="12480"/>
    <cellStyle name="Normal 12 2 5 3 2 2" xfId="26858"/>
    <cellStyle name="Normal 12 2 5 3 2 2 2" xfId="55592"/>
    <cellStyle name="Normal 12 2 5 3 2 3" xfId="41268"/>
    <cellStyle name="Normal 12 2 5 3 3" xfId="19695"/>
    <cellStyle name="Normal 12 2 5 3 3 2" xfId="48430"/>
    <cellStyle name="Normal 12 2 5 3 4" xfId="34106"/>
    <cellStyle name="Normal 12 2 5 4" xfId="8893"/>
    <cellStyle name="Normal 12 2 5 4 2" xfId="23276"/>
    <cellStyle name="Normal 12 2 5 4 2 2" xfId="52011"/>
    <cellStyle name="Normal 12 2 5 4 3" xfId="37687"/>
    <cellStyle name="Normal 12 2 5 5" xfId="16113"/>
    <cellStyle name="Normal 12 2 5 5 2" xfId="44849"/>
    <cellStyle name="Normal 12 2 5 6" xfId="30525"/>
    <cellStyle name="Normal 12 2 6" xfId="2455"/>
    <cellStyle name="Normal 12 2 6 2" xfId="6115"/>
    <cellStyle name="Normal 12 2 6 2 2" xfId="13375"/>
    <cellStyle name="Normal 12 2 6 2 2 2" xfId="27753"/>
    <cellStyle name="Normal 12 2 6 2 2 2 2" xfId="56487"/>
    <cellStyle name="Normal 12 2 6 2 2 3" xfId="42163"/>
    <cellStyle name="Normal 12 2 6 2 3" xfId="20590"/>
    <cellStyle name="Normal 12 2 6 2 3 2" xfId="49325"/>
    <cellStyle name="Normal 12 2 6 2 4" xfId="35001"/>
    <cellStyle name="Normal 12 2 6 3" xfId="9788"/>
    <cellStyle name="Normal 12 2 6 3 2" xfId="24171"/>
    <cellStyle name="Normal 12 2 6 3 2 2" xfId="52906"/>
    <cellStyle name="Normal 12 2 6 3 3" xfId="38582"/>
    <cellStyle name="Normal 12 2 6 4" xfId="17008"/>
    <cellStyle name="Normal 12 2 6 4 2" xfId="45744"/>
    <cellStyle name="Normal 12 2 6 5" xfId="31420"/>
    <cellStyle name="Normal 12 2 7" xfId="4314"/>
    <cellStyle name="Normal 12 2 7 2" xfId="11584"/>
    <cellStyle name="Normal 12 2 7 2 2" xfId="25963"/>
    <cellStyle name="Normal 12 2 7 2 2 2" xfId="54697"/>
    <cellStyle name="Normal 12 2 7 2 3" xfId="40373"/>
    <cellStyle name="Normal 12 2 7 3" xfId="18800"/>
    <cellStyle name="Normal 12 2 7 3 2" xfId="47535"/>
    <cellStyle name="Normal 12 2 7 4" xfId="33211"/>
    <cellStyle name="Normal 12 2 8" xfId="7983"/>
    <cellStyle name="Normal 12 2 8 2" xfId="22381"/>
    <cellStyle name="Normal 12 2 8 2 2" xfId="51116"/>
    <cellStyle name="Normal 12 2 8 3" xfId="36792"/>
    <cellStyle name="Normal 12 2 9" xfId="15218"/>
    <cellStyle name="Normal 12 2 9 2" xfId="43954"/>
    <cellStyle name="Normal 12 3" xfId="574"/>
    <cellStyle name="Normal 12 3 2" xfId="856"/>
    <cellStyle name="Normal 12 3 2 2" xfId="1303"/>
    <cellStyle name="Normal 12 3 2 2 2" xfId="2286"/>
    <cellStyle name="Normal 12 3 2 2 2 2" xfId="4078"/>
    <cellStyle name="Normal 12 3 2 2 2 2 2" xfId="7737"/>
    <cellStyle name="Normal 12 3 2 2 2 2 2 2" xfId="14997"/>
    <cellStyle name="Normal 12 3 2 2 2 2 2 2 2" xfId="29375"/>
    <cellStyle name="Normal 12 3 2 2 2 2 2 2 2 2" xfId="58109"/>
    <cellStyle name="Normal 12 3 2 2 2 2 2 2 3" xfId="43785"/>
    <cellStyle name="Normal 12 3 2 2 2 2 2 3" xfId="22212"/>
    <cellStyle name="Normal 12 3 2 2 2 2 2 3 2" xfId="50947"/>
    <cellStyle name="Normal 12 3 2 2 2 2 2 4" xfId="36623"/>
    <cellStyle name="Normal 12 3 2 2 2 2 3" xfId="11410"/>
    <cellStyle name="Normal 12 3 2 2 2 2 3 2" xfId="25793"/>
    <cellStyle name="Normal 12 3 2 2 2 2 3 2 2" xfId="54528"/>
    <cellStyle name="Normal 12 3 2 2 2 2 3 3" xfId="40204"/>
    <cellStyle name="Normal 12 3 2 2 2 2 4" xfId="18630"/>
    <cellStyle name="Normal 12 3 2 2 2 2 4 2" xfId="47366"/>
    <cellStyle name="Normal 12 3 2 2 2 2 5" xfId="33042"/>
    <cellStyle name="Normal 12 3 2 2 2 3" xfId="5947"/>
    <cellStyle name="Normal 12 3 2 2 2 3 2" xfId="13207"/>
    <cellStyle name="Normal 12 3 2 2 2 3 2 2" xfId="27585"/>
    <cellStyle name="Normal 12 3 2 2 2 3 2 2 2" xfId="56319"/>
    <cellStyle name="Normal 12 3 2 2 2 3 2 3" xfId="41995"/>
    <cellStyle name="Normal 12 3 2 2 2 3 3" xfId="20422"/>
    <cellStyle name="Normal 12 3 2 2 2 3 3 2" xfId="49157"/>
    <cellStyle name="Normal 12 3 2 2 2 3 4" xfId="34833"/>
    <cellStyle name="Normal 12 3 2 2 2 4" xfId="9620"/>
    <cellStyle name="Normal 12 3 2 2 2 4 2" xfId="24003"/>
    <cellStyle name="Normal 12 3 2 2 2 4 2 2" xfId="52738"/>
    <cellStyle name="Normal 12 3 2 2 2 4 3" xfId="38414"/>
    <cellStyle name="Normal 12 3 2 2 2 5" xfId="16840"/>
    <cellStyle name="Normal 12 3 2 2 2 5 2" xfId="45576"/>
    <cellStyle name="Normal 12 3 2 2 2 6" xfId="31252"/>
    <cellStyle name="Normal 12 3 2 2 3" xfId="3182"/>
    <cellStyle name="Normal 12 3 2 2 3 2" xfId="6842"/>
    <cellStyle name="Normal 12 3 2 2 3 2 2" xfId="14102"/>
    <cellStyle name="Normal 12 3 2 2 3 2 2 2" xfId="28480"/>
    <cellStyle name="Normal 12 3 2 2 3 2 2 2 2" xfId="57214"/>
    <cellStyle name="Normal 12 3 2 2 3 2 2 3" xfId="42890"/>
    <cellStyle name="Normal 12 3 2 2 3 2 3" xfId="21317"/>
    <cellStyle name="Normal 12 3 2 2 3 2 3 2" xfId="50052"/>
    <cellStyle name="Normal 12 3 2 2 3 2 4" xfId="35728"/>
    <cellStyle name="Normal 12 3 2 2 3 3" xfId="10515"/>
    <cellStyle name="Normal 12 3 2 2 3 3 2" xfId="24898"/>
    <cellStyle name="Normal 12 3 2 2 3 3 2 2" xfId="53633"/>
    <cellStyle name="Normal 12 3 2 2 3 3 3" xfId="39309"/>
    <cellStyle name="Normal 12 3 2 2 3 4" xfId="17735"/>
    <cellStyle name="Normal 12 3 2 2 3 4 2" xfId="46471"/>
    <cellStyle name="Normal 12 3 2 2 3 5" xfId="32147"/>
    <cellStyle name="Normal 12 3 2 2 4" xfId="5047"/>
    <cellStyle name="Normal 12 3 2 2 4 2" xfId="12312"/>
    <cellStyle name="Normal 12 3 2 2 4 2 2" xfId="26690"/>
    <cellStyle name="Normal 12 3 2 2 4 2 2 2" xfId="55424"/>
    <cellStyle name="Normal 12 3 2 2 4 2 3" xfId="41100"/>
    <cellStyle name="Normal 12 3 2 2 4 3" xfId="19527"/>
    <cellStyle name="Normal 12 3 2 2 4 3 2" xfId="48262"/>
    <cellStyle name="Normal 12 3 2 2 4 4" xfId="33938"/>
    <cellStyle name="Normal 12 3 2 2 5" xfId="8719"/>
    <cellStyle name="Normal 12 3 2 2 5 2" xfId="23108"/>
    <cellStyle name="Normal 12 3 2 2 5 2 2" xfId="51843"/>
    <cellStyle name="Normal 12 3 2 2 5 3" xfId="37519"/>
    <cellStyle name="Normal 12 3 2 2 6" xfId="15945"/>
    <cellStyle name="Normal 12 3 2 2 6 2" xfId="44681"/>
    <cellStyle name="Normal 12 3 2 2 7" xfId="30357"/>
    <cellStyle name="Normal 12 3 2 3" xfId="1839"/>
    <cellStyle name="Normal 12 3 2 3 2" xfId="3631"/>
    <cellStyle name="Normal 12 3 2 3 2 2" xfId="7290"/>
    <cellStyle name="Normal 12 3 2 3 2 2 2" xfId="14550"/>
    <cellStyle name="Normal 12 3 2 3 2 2 2 2" xfId="28928"/>
    <cellStyle name="Normal 12 3 2 3 2 2 2 2 2" xfId="57662"/>
    <cellStyle name="Normal 12 3 2 3 2 2 2 3" xfId="43338"/>
    <cellStyle name="Normal 12 3 2 3 2 2 3" xfId="21765"/>
    <cellStyle name="Normal 12 3 2 3 2 2 3 2" xfId="50500"/>
    <cellStyle name="Normal 12 3 2 3 2 2 4" xfId="36176"/>
    <cellStyle name="Normal 12 3 2 3 2 3" xfId="10963"/>
    <cellStyle name="Normal 12 3 2 3 2 3 2" xfId="25346"/>
    <cellStyle name="Normal 12 3 2 3 2 3 2 2" xfId="54081"/>
    <cellStyle name="Normal 12 3 2 3 2 3 3" xfId="39757"/>
    <cellStyle name="Normal 12 3 2 3 2 4" xfId="18183"/>
    <cellStyle name="Normal 12 3 2 3 2 4 2" xfId="46919"/>
    <cellStyle name="Normal 12 3 2 3 2 5" xfId="32595"/>
    <cellStyle name="Normal 12 3 2 3 3" xfId="5500"/>
    <cellStyle name="Normal 12 3 2 3 3 2" xfId="12760"/>
    <cellStyle name="Normal 12 3 2 3 3 2 2" xfId="27138"/>
    <cellStyle name="Normal 12 3 2 3 3 2 2 2" xfId="55872"/>
    <cellStyle name="Normal 12 3 2 3 3 2 3" xfId="41548"/>
    <cellStyle name="Normal 12 3 2 3 3 3" xfId="19975"/>
    <cellStyle name="Normal 12 3 2 3 3 3 2" xfId="48710"/>
    <cellStyle name="Normal 12 3 2 3 3 4" xfId="34386"/>
    <cellStyle name="Normal 12 3 2 3 4" xfId="9173"/>
    <cellStyle name="Normal 12 3 2 3 4 2" xfId="23556"/>
    <cellStyle name="Normal 12 3 2 3 4 2 2" xfId="52291"/>
    <cellStyle name="Normal 12 3 2 3 4 3" xfId="37967"/>
    <cellStyle name="Normal 12 3 2 3 5" xfId="16393"/>
    <cellStyle name="Normal 12 3 2 3 5 2" xfId="45129"/>
    <cellStyle name="Normal 12 3 2 3 6" xfId="30805"/>
    <cellStyle name="Normal 12 3 2 4" xfId="2735"/>
    <cellStyle name="Normal 12 3 2 4 2" xfId="6395"/>
    <cellStyle name="Normal 12 3 2 4 2 2" xfId="13655"/>
    <cellStyle name="Normal 12 3 2 4 2 2 2" xfId="28033"/>
    <cellStyle name="Normal 12 3 2 4 2 2 2 2" xfId="56767"/>
    <cellStyle name="Normal 12 3 2 4 2 2 3" xfId="42443"/>
    <cellStyle name="Normal 12 3 2 4 2 3" xfId="20870"/>
    <cellStyle name="Normal 12 3 2 4 2 3 2" xfId="49605"/>
    <cellStyle name="Normal 12 3 2 4 2 4" xfId="35281"/>
    <cellStyle name="Normal 12 3 2 4 3" xfId="10068"/>
    <cellStyle name="Normal 12 3 2 4 3 2" xfId="24451"/>
    <cellStyle name="Normal 12 3 2 4 3 2 2" xfId="53186"/>
    <cellStyle name="Normal 12 3 2 4 3 3" xfId="38862"/>
    <cellStyle name="Normal 12 3 2 4 4" xfId="17288"/>
    <cellStyle name="Normal 12 3 2 4 4 2" xfId="46024"/>
    <cellStyle name="Normal 12 3 2 4 5" xfId="31700"/>
    <cellStyle name="Normal 12 3 2 5" xfId="4600"/>
    <cellStyle name="Normal 12 3 2 5 2" xfId="11865"/>
    <cellStyle name="Normal 12 3 2 5 2 2" xfId="26243"/>
    <cellStyle name="Normal 12 3 2 5 2 2 2" xfId="54977"/>
    <cellStyle name="Normal 12 3 2 5 2 3" xfId="40653"/>
    <cellStyle name="Normal 12 3 2 5 3" xfId="19080"/>
    <cellStyle name="Normal 12 3 2 5 3 2" xfId="47815"/>
    <cellStyle name="Normal 12 3 2 5 4" xfId="33491"/>
    <cellStyle name="Normal 12 3 2 6" xfId="8272"/>
    <cellStyle name="Normal 12 3 2 6 2" xfId="22661"/>
    <cellStyle name="Normal 12 3 2 6 2 2" xfId="51396"/>
    <cellStyle name="Normal 12 3 2 6 3" xfId="37072"/>
    <cellStyle name="Normal 12 3 2 7" xfId="15498"/>
    <cellStyle name="Normal 12 3 2 7 2" xfId="44234"/>
    <cellStyle name="Normal 12 3 2 8" xfId="29910"/>
    <cellStyle name="Normal 12 3 3" xfId="1079"/>
    <cellStyle name="Normal 12 3 3 2" xfId="2062"/>
    <cellStyle name="Normal 12 3 3 2 2" xfId="3854"/>
    <cellStyle name="Normal 12 3 3 2 2 2" xfId="7513"/>
    <cellStyle name="Normal 12 3 3 2 2 2 2" xfId="14773"/>
    <cellStyle name="Normal 12 3 3 2 2 2 2 2" xfId="29151"/>
    <cellStyle name="Normal 12 3 3 2 2 2 2 2 2" xfId="57885"/>
    <cellStyle name="Normal 12 3 3 2 2 2 2 3" xfId="43561"/>
    <cellStyle name="Normal 12 3 3 2 2 2 3" xfId="21988"/>
    <cellStyle name="Normal 12 3 3 2 2 2 3 2" xfId="50723"/>
    <cellStyle name="Normal 12 3 3 2 2 2 4" xfId="36399"/>
    <cellStyle name="Normal 12 3 3 2 2 3" xfId="11186"/>
    <cellStyle name="Normal 12 3 3 2 2 3 2" xfId="25569"/>
    <cellStyle name="Normal 12 3 3 2 2 3 2 2" xfId="54304"/>
    <cellStyle name="Normal 12 3 3 2 2 3 3" xfId="39980"/>
    <cellStyle name="Normal 12 3 3 2 2 4" xfId="18406"/>
    <cellStyle name="Normal 12 3 3 2 2 4 2" xfId="47142"/>
    <cellStyle name="Normal 12 3 3 2 2 5" xfId="32818"/>
    <cellStyle name="Normal 12 3 3 2 3" xfId="5723"/>
    <cellStyle name="Normal 12 3 3 2 3 2" xfId="12983"/>
    <cellStyle name="Normal 12 3 3 2 3 2 2" xfId="27361"/>
    <cellStyle name="Normal 12 3 3 2 3 2 2 2" xfId="56095"/>
    <cellStyle name="Normal 12 3 3 2 3 2 3" xfId="41771"/>
    <cellStyle name="Normal 12 3 3 2 3 3" xfId="20198"/>
    <cellStyle name="Normal 12 3 3 2 3 3 2" xfId="48933"/>
    <cellStyle name="Normal 12 3 3 2 3 4" xfId="34609"/>
    <cellStyle name="Normal 12 3 3 2 4" xfId="9396"/>
    <cellStyle name="Normal 12 3 3 2 4 2" xfId="23779"/>
    <cellStyle name="Normal 12 3 3 2 4 2 2" xfId="52514"/>
    <cellStyle name="Normal 12 3 3 2 4 3" xfId="38190"/>
    <cellStyle name="Normal 12 3 3 2 5" xfId="16616"/>
    <cellStyle name="Normal 12 3 3 2 5 2" xfId="45352"/>
    <cellStyle name="Normal 12 3 3 2 6" xfId="31028"/>
    <cellStyle name="Normal 12 3 3 3" xfId="2958"/>
    <cellStyle name="Normal 12 3 3 3 2" xfId="6618"/>
    <cellStyle name="Normal 12 3 3 3 2 2" xfId="13878"/>
    <cellStyle name="Normal 12 3 3 3 2 2 2" xfId="28256"/>
    <cellStyle name="Normal 12 3 3 3 2 2 2 2" xfId="56990"/>
    <cellStyle name="Normal 12 3 3 3 2 2 3" xfId="42666"/>
    <cellStyle name="Normal 12 3 3 3 2 3" xfId="21093"/>
    <cellStyle name="Normal 12 3 3 3 2 3 2" xfId="49828"/>
    <cellStyle name="Normal 12 3 3 3 2 4" xfId="35504"/>
    <cellStyle name="Normal 12 3 3 3 3" xfId="10291"/>
    <cellStyle name="Normal 12 3 3 3 3 2" xfId="24674"/>
    <cellStyle name="Normal 12 3 3 3 3 2 2" xfId="53409"/>
    <cellStyle name="Normal 12 3 3 3 3 3" xfId="39085"/>
    <cellStyle name="Normal 12 3 3 3 4" xfId="17511"/>
    <cellStyle name="Normal 12 3 3 3 4 2" xfId="46247"/>
    <cellStyle name="Normal 12 3 3 3 5" xfId="31923"/>
    <cellStyle name="Normal 12 3 3 4" xfId="4823"/>
    <cellStyle name="Normal 12 3 3 4 2" xfId="12088"/>
    <cellStyle name="Normal 12 3 3 4 2 2" xfId="26466"/>
    <cellStyle name="Normal 12 3 3 4 2 2 2" xfId="55200"/>
    <cellStyle name="Normal 12 3 3 4 2 3" xfId="40876"/>
    <cellStyle name="Normal 12 3 3 4 3" xfId="19303"/>
    <cellStyle name="Normal 12 3 3 4 3 2" xfId="48038"/>
    <cellStyle name="Normal 12 3 3 4 4" xfId="33714"/>
    <cellStyle name="Normal 12 3 3 5" xfId="8495"/>
    <cellStyle name="Normal 12 3 3 5 2" xfId="22884"/>
    <cellStyle name="Normal 12 3 3 5 2 2" xfId="51619"/>
    <cellStyle name="Normal 12 3 3 5 3" xfId="37295"/>
    <cellStyle name="Normal 12 3 3 6" xfId="15721"/>
    <cellStyle name="Normal 12 3 3 6 2" xfId="44457"/>
    <cellStyle name="Normal 12 3 3 7" xfId="30133"/>
    <cellStyle name="Normal 12 3 4" xfId="1611"/>
    <cellStyle name="Normal 12 3 4 2" xfId="3407"/>
    <cellStyle name="Normal 12 3 4 2 2" xfId="7066"/>
    <cellStyle name="Normal 12 3 4 2 2 2" xfId="14326"/>
    <cellStyle name="Normal 12 3 4 2 2 2 2" xfId="28704"/>
    <cellStyle name="Normal 12 3 4 2 2 2 2 2" xfId="57438"/>
    <cellStyle name="Normal 12 3 4 2 2 2 3" xfId="43114"/>
    <cellStyle name="Normal 12 3 4 2 2 3" xfId="21541"/>
    <cellStyle name="Normal 12 3 4 2 2 3 2" xfId="50276"/>
    <cellStyle name="Normal 12 3 4 2 2 4" xfId="35952"/>
    <cellStyle name="Normal 12 3 4 2 3" xfId="10739"/>
    <cellStyle name="Normal 12 3 4 2 3 2" xfId="25122"/>
    <cellStyle name="Normal 12 3 4 2 3 2 2" xfId="53857"/>
    <cellStyle name="Normal 12 3 4 2 3 3" xfId="39533"/>
    <cellStyle name="Normal 12 3 4 2 4" xfId="17959"/>
    <cellStyle name="Normal 12 3 4 2 4 2" xfId="46695"/>
    <cellStyle name="Normal 12 3 4 2 5" xfId="32371"/>
    <cellStyle name="Normal 12 3 4 3" xfId="5276"/>
    <cellStyle name="Normal 12 3 4 3 2" xfId="12536"/>
    <cellStyle name="Normal 12 3 4 3 2 2" xfId="26914"/>
    <cellStyle name="Normal 12 3 4 3 2 2 2" xfId="55648"/>
    <cellStyle name="Normal 12 3 4 3 2 3" xfId="41324"/>
    <cellStyle name="Normal 12 3 4 3 3" xfId="19751"/>
    <cellStyle name="Normal 12 3 4 3 3 2" xfId="48486"/>
    <cellStyle name="Normal 12 3 4 3 4" xfId="34162"/>
    <cellStyle name="Normal 12 3 4 4" xfId="8949"/>
    <cellStyle name="Normal 12 3 4 4 2" xfId="23332"/>
    <cellStyle name="Normal 12 3 4 4 2 2" xfId="52067"/>
    <cellStyle name="Normal 12 3 4 4 3" xfId="37743"/>
    <cellStyle name="Normal 12 3 4 5" xfId="16169"/>
    <cellStyle name="Normal 12 3 4 5 2" xfId="44905"/>
    <cellStyle name="Normal 12 3 4 6" xfId="30581"/>
    <cellStyle name="Normal 12 3 5" xfId="2511"/>
    <cellStyle name="Normal 12 3 5 2" xfId="6171"/>
    <cellStyle name="Normal 12 3 5 2 2" xfId="13431"/>
    <cellStyle name="Normal 12 3 5 2 2 2" xfId="27809"/>
    <cellStyle name="Normal 12 3 5 2 2 2 2" xfId="56543"/>
    <cellStyle name="Normal 12 3 5 2 2 3" xfId="42219"/>
    <cellStyle name="Normal 12 3 5 2 3" xfId="20646"/>
    <cellStyle name="Normal 12 3 5 2 3 2" xfId="49381"/>
    <cellStyle name="Normal 12 3 5 2 4" xfId="35057"/>
    <cellStyle name="Normal 12 3 5 3" xfId="9844"/>
    <cellStyle name="Normal 12 3 5 3 2" xfId="24227"/>
    <cellStyle name="Normal 12 3 5 3 2 2" xfId="52962"/>
    <cellStyle name="Normal 12 3 5 3 3" xfId="38638"/>
    <cellStyle name="Normal 12 3 5 4" xfId="17064"/>
    <cellStyle name="Normal 12 3 5 4 2" xfId="45800"/>
    <cellStyle name="Normal 12 3 5 5" xfId="31476"/>
    <cellStyle name="Normal 12 3 6" xfId="4374"/>
    <cellStyle name="Normal 12 3 6 2" xfId="11641"/>
    <cellStyle name="Normal 12 3 6 2 2" xfId="26019"/>
    <cellStyle name="Normal 12 3 6 2 2 2" xfId="54753"/>
    <cellStyle name="Normal 12 3 6 2 3" xfId="40429"/>
    <cellStyle name="Normal 12 3 6 3" xfId="18856"/>
    <cellStyle name="Normal 12 3 6 3 2" xfId="47591"/>
    <cellStyle name="Normal 12 3 6 4" xfId="33267"/>
    <cellStyle name="Normal 12 3 7" xfId="8045"/>
    <cellStyle name="Normal 12 3 7 2" xfId="22437"/>
    <cellStyle name="Normal 12 3 7 2 2" xfId="51172"/>
    <cellStyle name="Normal 12 3 7 3" xfId="36848"/>
    <cellStyle name="Normal 12 3 8" xfId="15274"/>
    <cellStyle name="Normal 12 3 8 2" xfId="44010"/>
    <cellStyle name="Normal 12 3 9" xfId="29686"/>
    <cellStyle name="Normal 12 4" xfId="740"/>
    <cellStyle name="Normal 12 4 2" xfId="1191"/>
    <cellStyle name="Normal 12 4 2 2" xfId="2174"/>
    <cellStyle name="Normal 12 4 2 2 2" xfId="3966"/>
    <cellStyle name="Normal 12 4 2 2 2 2" xfId="7625"/>
    <cellStyle name="Normal 12 4 2 2 2 2 2" xfId="14885"/>
    <cellStyle name="Normal 12 4 2 2 2 2 2 2" xfId="29263"/>
    <cellStyle name="Normal 12 4 2 2 2 2 2 2 2" xfId="57997"/>
    <cellStyle name="Normal 12 4 2 2 2 2 2 3" xfId="43673"/>
    <cellStyle name="Normal 12 4 2 2 2 2 3" xfId="22100"/>
    <cellStyle name="Normal 12 4 2 2 2 2 3 2" xfId="50835"/>
    <cellStyle name="Normal 12 4 2 2 2 2 4" xfId="36511"/>
    <cellStyle name="Normal 12 4 2 2 2 3" xfId="11298"/>
    <cellStyle name="Normal 12 4 2 2 2 3 2" xfId="25681"/>
    <cellStyle name="Normal 12 4 2 2 2 3 2 2" xfId="54416"/>
    <cellStyle name="Normal 12 4 2 2 2 3 3" xfId="40092"/>
    <cellStyle name="Normal 12 4 2 2 2 4" xfId="18518"/>
    <cellStyle name="Normal 12 4 2 2 2 4 2" xfId="47254"/>
    <cellStyle name="Normal 12 4 2 2 2 5" xfId="32930"/>
    <cellStyle name="Normal 12 4 2 2 3" xfId="5835"/>
    <cellStyle name="Normal 12 4 2 2 3 2" xfId="13095"/>
    <cellStyle name="Normal 12 4 2 2 3 2 2" xfId="27473"/>
    <cellStyle name="Normal 12 4 2 2 3 2 2 2" xfId="56207"/>
    <cellStyle name="Normal 12 4 2 2 3 2 3" xfId="41883"/>
    <cellStyle name="Normal 12 4 2 2 3 3" xfId="20310"/>
    <cellStyle name="Normal 12 4 2 2 3 3 2" xfId="49045"/>
    <cellStyle name="Normal 12 4 2 2 3 4" xfId="34721"/>
    <cellStyle name="Normal 12 4 2 2 4" xfId="9508"/>
    <cellStyle name="Normal 12 4 2 2 4 2" xfId="23891"/>
    <cellStyle name="Normal 12 4 2 2 4 2 2" xfId="52626"/>
    <cellStyle name="Normal 12 4 2 2 4 3" xfId="38302"/>
    <cellStyle name="Normal 12 4 2 2 5" xfId="16728"/>
    <cellStyle name="Normal 12 4 2 2 5 2" xfId="45464"/>
    <cellStyle name="Normal 12 4 2 2 6" xfId="31140"/>
    <cellStyle name="Normal 12 4 2 3" xfId="3070"/>
    <cellStyle name="Normal 12 4 2 3 2" xfId="6730"/>
    <cellStyle name="Normal 12 4 2 3 2 2" xfId="13990"/>
    <cellStyle name="Normal 12 4 2 3 2 2 2" xfId="28368"/>
    <cellStyle name="Normal 12 4 2 3 2 2 2 2" xfId="57102"/>
    <cellStyle name="Normal 12 4 2 3 2 2 3" xfId="42778"/>
    <cellStyle name="Normal 12 4 2 3 2 3" xfId="21205"/>
    <cellStyle name="Normal 12 4 2 3 2 3 2" xfId="49940"/>
    <cellStyle name="Normal 12 4 2 3 2 4" xfId="35616"/>
    <cellStyle name="Normal 12 4 2 3 3" xfId="10403"/>
    <cellStyle name="Normal 12 4 2 3 3 2" xfId="24786"/>
    <cellStyle name="Normal 12 4 2 3 3 2 2" xfId="53521"/>
    <cellStyle name="Normal 12 4 2 3 3 3" xfId="39197"/>
    <cellStyle name="Normal 12 4 2 3 4" xfId="17623"/>
    <cellStyle name="Normal 12 4 2 3 4 2" xfId="46359"/>
    <cellStyle name="Normal 12 4 2 3 5" xfId="32035"/>
    <cellStyle name="Normal 12 4 2 4" xfId="4935"/>
    <cellStyle name="Normal 12 4 2 4 2" xfId="12200"/>
    <cellStyle name="Normal 12 4 2 4 2 2" xfId="26578"/>
    <cellStyle name="Normal 12 4 2 4 2 2 2" xfId="55312"/>
    <cellStyle name="Normal 12 4 2 4 2 3" xfId="40988"/>
    <cellStyle name="Normal 12 4 2 4 3" xfId="19415"/>
    <cellStyle name="Normal 12 4 2 4 3 2" xfId="48150"/>
    <cellStyle name="Normal 12 4 2 4 4" xfId="33826"/>
    <cellStyle name="Normal 12 4 2 5" xfId="8607"/>
    <cellStyle name="Normal 12 4 2 5 2" xfId="22996"/>
    <cellStyle name="Normal 12 4 2 5 2 2" xfId="51731"/>
    <cellStyle name="Normal 12 4 2 5 3" xfId="37407"/>
    <cellStyle name="Normal 12 4 2 6" xfId="15833"/>
    <cellStyle name="Normal 12 4 2 6 2" xfId="44569"/>
    <cellStyle name="Normal 12 4 2 7" xfId="30245"/>
    <cellStyle name="Normal 12 4 3" xfId="1727"/>
    <cellStyle name="Normal 12 4 3 2" xfId="3519"/>
    <cellStyle name="Normal 12 4 3 2 2" xfId="7178"/>
    <cellStyle name="Normal 12 4 3 2 2 2" xfId="14438"/>
    <cellStyle name="Normal 12 4 3 2 2 2 2" xfId="28816"/>
    <cellStyle name="Normal 12 4 3 2 2 2 2 2" xfId="57550"/>
    <cellStyle name="Normal 12 4 3 2 2 2 3" xfId="43226"/>
    <cellStyle name="Normal 12 4 3 2 2 3" xfId="21653"/>
    <cellStyle name="Normal 12 4 3 2 2 3 2" xfId="50388"/>
    <cellStyle name="Normal 12 4 3 2 2 4" xfId="36064"/>
    <cellStyle name="Normal 12 4 3 2 3" xfId="10851"/>
    <cellStyle name="Normal 12 4 3 2 3 2" xfId="25234"/>
    <cellStyle name="Normal 12 4 3 2 3 2 2" xfId="53969"/>
    <cellStyle name="Normal 12 4 3 2 3 3" xfId="39645"/>
    <cellStyle name="Normal 12 4 3 2 4" xfId="18071"/>
    <cellStyle name="Normal 12 4 3 2 4 2" xfId="46807"/>
    <cellStyle name="Normal 12 4 3 2 5" xfId="32483"/>
    <cellStyle name="Normal 12 4 3 3" xfId="5388"/>
    <cellStyle name="Normal 12 4 3 3 2" xfId="12648"/>
    <cellStyle name="Normal 12 4 3 3 2 2" xfId="27026"/>
    <cellStyle name="Normal 12 4 3 3 2 2 2" xfId="55760"/>
    <cellStyle name="Normal 12 4 3 3 2 3" xfId="41436"/>
    <cellStyle name="Normal 12 4 3 3 3" xfId="19863"/>
    <cellStyle name="Normal 12 4 3 3 3 2" xfId="48598"/>
    <cellStyle name="Normal 12 4 3 3 4" xfId="34274"/>
    <cellStyle name="Normal 12 4 3 4" xfId="9061"/>
    <cellStyle name="Normal 12 4 3 4 2" xfId="23444"/>
    <cellStyle name="Normal 12 4 3 4 2 2" xfId="52179"/>
    <cellStyle name="Normal 12 4 3 4 3" xfId="37855"/>
    <cellStyle name="Normal 12 4 3 5" xfId="16281"/>
    <cellStyle name="Normal 12 4 3 5 2" xfId="45017"/>
    <cellStyle name="Normal 12 4 3 6" xfId="30693"/>
    <cellStyle name="Normal 12 4 4" xfId="2623"/>
    <cellStyle name="Normal 12 4 4 2" xfId="6283"/>
    <cellStyle name="Normal 12 4 4 2 2" xfId="13543"/>
    <cellStyle name="Normal 12 4 4 2 2 2" xfId="27921"/>
    <cellStyle name="Normal 12 4 4 2 2 2 2" xfId="56655"/>
    <cellStyle name="Normal 12 4 4 2 2 3" xfId="42331"/>
    <cellStyle name="Normal 12 4 4 2 3" xfId="20758"/>
    <cellStyle name="Normal 12 4 4 2 3 2" xfId="49493"/>
    <cellStyle name="Normal 12 4 4 2 4" xfId="35169"/>
    <cellStyle name="Normal 12 4 4 3" xfId="9956"/>
    <cellStyle name="Normal 12 4 4 3 2" xfId="24339"/>
    <cellStyle name="Normal 12 4 4 3 2 2" xfId="53074"/>
    <cellStyle name="Normal 12 4 4 3 3" xfId="38750"/>
    <cellStyle name="Normal 12 4 4 4" xfId="17176"/>
    <cellStyle name="Normal 12 4 4 4 2" xfId="45912"/>
    <cellStyle name="Normal 12 4 4 5" xfId="31588"/>
    <cellStyle name="Normal 12 4 5" xfId="4487"/>
    <cellStyle name="Normal 12 4 5 2" xfId="11753"/>
    <cellStyle name="Normal 12 4 5 2 2" xfId="26131"/>
    <cellStyle name="Normal 12 4 5 2 2 2" xfId="54865"/>
    <cellStyle name="Normal 12 4 5 2 3" xfId="40541"/>
    <cellStyle name="Normal 12 4 5 3" xfId="18968"/>
    <cellStyle name="Normal 12 4 5 3 2" xfId="47703"/>
    <cellStyle name="Normal 12 4 5 4" xfId="33379"/>
    <cellStyle name="Normal 12 4 6" xfId="8160"/>
    <cellStyle name="Normal 12 4 6 2" xfId="22549"/>
    <cellStyle name="Normal 12 4 6 2 2" xfId="51284"/>
    <cellStyle name="Normal 12 4 6 3" xfId="36960"/>
    <cellStyle name="Normal 12 4 7" xfId="15386"/>
    <cellStyle name="Normal 12 4 7 2" xfId="44122"/>
    <cellStyle name="Normal 12 4 8" xfId="29798"/>
    <cellStyle name="Normal 12 5" xfId="967"/>
    <cellStyle name="Normal 12 5 2" xfId="1950"/>
    <cellStyle name="Normal 12 5 2 2" xfId="3742"/>
    <cellStyle name="Normal 12 5 2 2 2" xfId="7401"/>
    <cellStyle name="Normal 12 5 2 2 2 2" xfId="14661"/>
    <cellStyle name="Normal 12 5 2 2 2 2 2" xfId="29039"/>
    <cellStyle name="Normal 12 5 2 2 2 2 2 2" xfId="57773"/>
    <cellStyle name="Normal 12 5 2 2 2 2 3" xfId="43449"/>
    <cellStyle name="Normal 12 5 2 2 2 3" xfId="21876"/>
    <cellStyle name="Normal 12 5 2 2 2 3 2" xfId="50611"/>
    <cellStyle name="Normal 12 5 2 2 2 4" xfId="36287"/>
    <cellStyle name="Normal 12 5 2 2 3" xfId="11074"/>
    <cellStyle name="Normal 12 5 2 2 3 2" xfId="25457"/>
    <cellStyle name="Normal 12 5 2 2 3 2 2" xfId="54192"/>
    <cellStyle name="Normal 12 5 2 2 3 3" xfId="39868"/>
    <cellStyle name="Normal 12 5 2 2 4" xfId="18294"/>
    <cellStyle name="Normal 12 5 2 2 4 2" xfId="47030"/>
    <cellStyle name="Normal 12 5 2 2 5" xfId="32706"/>
    <cellStyle name="Normal 12 5 2 3" xfId="5611"/>
    <cellStyle name="Normal 12 5 2 3 2" xfId="12871"/>
    <cellStyle name="Normal 12 5 2 3 2 2" xfId="27249"/>
    <cellStyle name="Normal 12 5 2 3 2 2 2" xfId="55983"/>
    <cellStyle name="Normal 12 5 2 3 2 3" xfId="41659"/>
    <cellStyle name="Normal 12 5 2 3 3" xfId="20086"/>
    <cellStyle name="Normal 12 5 2 3 3 2" xfId="48821"/>
    <cellStyle name="Normal 12 5 2 3 4" xfId="34497"/>
    <cellStyle name="Normal 12 5 2 4" xfId="9284"/>
    <cellStyle name="Normal 12 5 2 4 2" xfId="23667"/>
    <cellStyle name="Normal 12 5 2 4 2 2" xfId="52402"/>
    <cellStyle name="Normal 12 5 2 4 3" xfId="38078"/>
    <cellStyle name="Normal 12 5 2 5" xfId="16504"/>
    <cellStyle name="Normal 12 5 2 5 2" xfId="45240"/>
    <cellStyle name="Normal 12 5 2 6" xfId="30916"/>
    <cellStyle name="Normal 12 5 3" xfId="2846"/>
    <cellStyle name="Normal 12 5 3 2" xfId="6506"/>
    <cellStyle name="Normal 12 5 3 2 2" xfId="13766"/>
    <cellStyle name="Normal 12 5 3 2 2 2" xfId="28144"/>
    <cellStyle name="Normal 12 5 3 2 2 2 2" xfId="56878"/>
    <cellStyle name="Normal 12 5 3 2 2 3" xfId="42554"/>
    <cellStyle name="Normal 12 5 3 2 3" xfId="20981"/>
    <cellStyle name="Normal 12 5 3 2 3 2" xfId="49716"/>
    <cellStyle name="Normal 12 5 3 2 4" xfId="35392"/>
    <cellStyle name="Normal 12 5 3 3" xfId="10179"/>
    <cellStyle name="Normal 12 5 3 3 2" xfId="24562"/>
    <cellStyle name="Normal 12 5 3 3 2 2" xfId="53297"/>
    <cellStyle name="Normal 12 5 3 3 3" xfId="38973"/>
    <cellStyle name="Normal 12 5 3 4" xfId="17399"/>
    <cellStyle name="Normal 12 5 3 4 2" xfId="46135"/>
    <cellStyle name="Normal 12 5 3 5" xfId="31811"/>
    <cellStyle name="Normal 12 5 4" xfId="4711"/>
    <cellStyle name="Normal 12 5 4 2" xfId="11976"/>
    <cellStyle name="Normal 12 5 4 2 2" xfId="26354"/>
    <cellStyle name="Normal 12 5 4 2 2 2" xfId="55088"/>
    <cellStyle name="Normal 12 5 4 2 3" xfId="40764"/>
    <cellStyle name="Normal 12 5 4 3" xfId="19191"/>
    <cellStyle name="Normal 12 5 4 3 2" xfId="47926"/>
    <cellStyle name="Normal 12 5 4 4" xfId="33602"/>
    <cellStyle name="Normal 12 5 5" xfId="8383"/>
    <cellStyle name="Normal 12 5 5 2" xfId="22772"/>
    <cellStyle name="Normal 12 5 5 2 2" xfId="51507"/>
    <cellStyle name="Normal 12 5 5 3" xfId="37183"/>
    <cellStyle name="Normal 12 5 6" xfId="15609"/>
    <cellStyle name="Normal 12 5 6 2" xfId="44345"/>
    <cellStyle name="Normal 12 5 7" xfId="30021"/>
    <cellStyle name="Normal 12 6" xfId="1481"/>
    <cellStyle name="Normal 12 6 2" xfId="3295"/>
    <cellStyle name="Normal 12 6 2 2" xfId="6954"/>
    <cellStyle name="Normal 12 6 2 2 2" xfId="14214"/>
    <cellStyle name="Normal 12 6 2 2 2 2" xfId="28592"/>
    <cellStyle name="Normal 12 6 2 2 2 2 2" xfId="57326"/>
    <cellStyle name="Normal 12 6 2 2 2 3" xfId="43002"/>
    <cellStyle name="Normal 12 6 2 2 3" xfId="21429"/>
    <cellStyle name="Normal 12 6 2 2 3 2" xfId="50164"/>
    <cellStyle name="Normal 12 6 2 2 4" xfId="35840"/>
    <cellStyle name="Normal 12 6 2 3" xfId="10627"/>
    <cellStyle name="Normal 12 6 2 3 2" xfId="25010"/>
    <cellStyle name="Normal 12 6 2 3 2 2" xfId="53745"/>
    <cellStyle name="Normal 12 6 2 3 3" xfId="39421"/>
    <cellStyle name="Normal 12 6 2 4" xfId="17847"/>
    <cellStyle name="Normal 12 6 2 4 2" xfId="46583"/>
    <cellStyle name="Normal 12 6 2 5" xfId="32259"/>
    <cellStyle name="Normal 12 6 3" xfId="5163"/>
    <cellStyle name="Normal 12 6 3 2" xfId="12424"/>
    <cellStyle name="Normal 12 6 3 2 2" xfId="26802"/>
    <cellStyle name="Normal 12 6 3 2 2 2" xfId="55536"/>
    <cellStyle name="Normal 12 6 3 2 3" xfId="41212"/>
    <cellStyle name="Normal 12 6 3 3" xfId="19639"/>
    <cellStyle name="Normal 12 6 3 3 2" xfId="48374"/>
    <cellStyle name="Normal 12 6 3 4" xfId="34050"/>
    <cellStyle name="Normal 12 6 4" xfId="8836"/>
    <cellStyle name="Normal 12 6 4 2" xfId="23220"/>
    <cellStyle name="Normal 12 6 4 2 2" xfId="51955"/>
    <cellStyle name="Normal 12 6 4 3" xfId="37631"/>
    <cellStyle name="Normal 12 6 5" xfId="16057"/>
    <cellStyle name="Normal 12 6 5 2" xfId="44793"/>
    <cellStyle name="Normal 12 6 6" xfId="30469"/>
    <cellStyle name="Normal 12 7" xfId="2399"/>
    <cellStyle name="Normal 12 7 2" xfId="6059"/>
    <cellStyle name="Normal 12 7 2 2" xfId="13319"/>
    <cellStyle name="Normal 12 7 2 2 2" xfId="27697"/>
    <cellStyle name="Normal 12 7 2 2 2 2" xfId="56431"/>
    <cellStyle name="Normal 12 7 2 2 3" xfId="42107"/>
    <cellStyle name="Normal 12 7 2 3" xfId="20534"/>
    <cellStyle name="Normal 12 7 2 3 2" xfId="49269"/>
    <cellStyle name="Normal 12 7 2 4" xfId="34945"/>
    <cellStyle name="Normal 12 7 3" xfId="9732"/>
    <cellStyle name="Normal 12 7 3 2" xfId="24115"/>
    <cellStyle name="Normal 12 7 3 2 2" xfId="52850"/>
    <cellStyle name="Normal 12 7 3 3" xfId="38526"/>
    <cellStyle name="Normal 12 7 4" xfId="16952"/>
    <cellStyle name="Normal 12 7 4 2" xfId="45688"/>
    <cellStyle name="Normal 12 7 5" xfId="31364"/>
    <cellStyle name="Normal 12 8" xfId="4253"/>
    <cellStyle name="Normal 12 8 2" xfId="11528"/>
    <cellStyle name="Normal 12 8 2 2" xfId="25907"/>
    <cellStyle name="Normal 12 8 2 2 2" xfId="54641"/>
    <cellStyle name="Normal 12 8 2 3" xfId="40317"/>
    <cellStyle name="Normal 12 8 3" xfId="18744"/>
    <cellStyle name="Normal 12 8 3 2" xfId="47479"/>
    <cellStyle name="Normal 12 8 4" xfId="33155"/>
    <cellStyle name="Normal 12 9" xfId="7921"/>
    <cellStyle name="Normal 12 9 2" xfId="22325"/>
    <cellStyle name="Normal 12 9 2 2" xfId="51060"/>
    <cellStyle name="Normal 12 9 3" xfId="36736"/>
    <cellStyle name="Normal 13" xfId="369"/>
    <cellStyle name="Normal 13 2" xfId="770"/>
    <cellStyle name="Normal 14" xfId="368"/>
    <cellStyle name="Normal 14 10" xfId="29602"/>
    <cellStyle name="Normal 14 2" xfId="607"/>
    <cellStyle name="Normal 14 2 2" xfId="884"/>
    <cellStyle name="Normal 14 2 2 2" xfId="1331"/>
    <cellStyle name="Normal 14 2 2 2 2" xfId="2314"/>
    <cellStyle name="Normal 14 2 2 2 2 2" xfId="4106"/>
    <cellStyle name="Normal 14 2 2 2 2 2 2" xfId="7765"/>
    <cellStyle name="Normal 14 2 2 2 2 2 2 2" xfId="15025"/>
    <cellStyle name="Normal 14 2 2 2 2 2 2 2 2" xfId="29403"/>
    <cellStyle name="Normal 14 2 2 2 2 2 2 2 2 2" xfId="58137"/>
    <cellStyle name="Normal 14 2 2 2 2 2 2 2 3" xfId="43813"/>
    <cellStyle name="Normal 14 2 2 2 2 2 2 3" xfId="22240"/>
    <cellStyle name="Normal 14 2 2 2 2 2 2 3 2" xfId="50975"/>
    <cellStyle name="Normal 14 2 2 2 2 2 2 4" xfId="36651"/>
    <cellStyle name="Normal 14 2 2 2 2 2 3" xfId="11438"/>
    <cellStyle name="Normal 14 2 2 2 2 2 3 2" xfId="25821"/>
    <cellStyle name="Normal 14 2 2 2 2 2 3 2 2" xfId="54556"/>
    <cellStyle name="Normal 14 2 2 2 2 2 3 3" xfId="40232"/>
    <cellStyle name="Normal 14 2 2 2 2 2 4" xfId="18658"/>
    <cellStyle name="Normal 14 2 2 2 2 2 4 2" xfId="47394"/>
    <cellStyle name="Normal 14 2 2 2 2 2 5" xfId="33070"/>
    <cellStyle name="Normal 14 2 2 2 2 3" xfId="5975"/>
    <cellStyle name="Normal 14 2 2 2 2 3 2" xfId="13235"/>
    <cellStyle name="Normal 14 2 2 2 2 3 2 2" xfId="27613"/>
    <cellStyle name="Normal 14 2 2 2 2 3 2 2 2" xfId="56347"/>
    <cellStyle name="Normal 14 2 2 2 2 3 2 3" xfId="42023"/>
    <cellStyle name="Normal 14 2 2 2 2 3 3" xfId="20450"/>
    <cellStyle name="Normal 14 2 2 2 2 3 3 2" xfId="49185"/>
    <cellStyle name="Normal 14 2 2 2 2 3 4" xfId="34861"/>
    <cellStyle name="Normal 14 2 2 2 2 4" xfId="9648"/>
    <cellStyle name="Normal 14 2 2 2 2 4 2" xfId="24031"/>
    <cellStyle name="Normal 14 2 2 2 2 4 2 2" xfId="52766"/>
    <cellStyle name="Normal 14 2 2 2 2 4 3" xfId="38442"/>
    <cellStyle name="Normal 14 2 2 2 2 5" xfId="16868"/>
    <cellStyle name="Normal 14 2 2 2 2 5 2" xfId="45604"/>
    <cellStyle name="Normal 14 2 2 2 2 6" xfId="31280"/>
    <cellStyle name="Normal 14 2 2 2 3" xfId="3210"/>
    <cellStyle name="Normal 14 2 2 2 3 2" xfId="6870"/>
    <cellStyle name="Normal 14 2 2 2 3 2 2" xfId="14130"/>
    <cellStyle name="Normal 14 2 2 2 3 2 2 2" xfId="28508"/>
    <cellStyle name="Normal 14 2 2 2 3 2 2 2 2" xfId="57242"/>
    <cellStyle name="Normal 14 2 2 2 3 2 2 3" xfId="42918"/>
    <cellStyle name="Normal 14 2 2 2 3 2 3" xfId="21345"/>
    <cellStyle name="Normal 14 2 2 2 3 2 3 2" xfId="50080"/>
    <cellStyle name="Normal 14 2 2 2 3 2 4" xfId="35756"/>
    <cellStyle name="Normal 14 2 2 2 3 3" xfId="10543"/>
    <cellStyle name="Normal 14 2 2 2 3 3 2" xfId="24926"/>
    <cellStyle name="Normal 14 2 2 2 3 3 2 2" xfId="53661"/>
    <cellStyle name="Normal 14 2 2 2 3 3 3" xfId="39337"/>
    <cellStyle name="Normal 14 2 2 2 3 4" xfId="17763"/>
    <cellStyle name="Normal 14 2 2 2 3 4 2" xfId="46499"/>
    <cellStyle name="Normal 14 2 2 2 3 5" xfId="32175"/>
    <cellStyle name="Normal 14 2 2 2 4" xfId="5075"/>
    <cellStyle name="Normal 14 2 2 2 4 2" xfId="12340"/>
    <cellStyle name="Normal 14 2 2 2 4 2 2" xfId="26718"/>
    <cellStyle name="Normal 14 2 2 2 4 2 2 2" xfId="55452"/>
    <cellStyle name="Normal 14 2 2 2 4 2 3" xfId="41128"/>
    <cellStyle name="Normal 14 2 2 2 4 3" xfId="19555"/>
    <cellStyle name="Normal 14 2 2 2 4 3 2" xfId="48290"/>
    <cellStyle name="Normal 14 2 2 2 4 4" xfId="33966"/>
    <cellStyle name="Normal 14 2 2 2 5" xfId="8747"/>
    <cellStyle name="Normal 14 2 2 2 5 2" xfId="23136"/>
    <cellStyle name="Normal 14 2 2 2 5 2 2" xfId="51871"/>
    <cellStyle name="Normal 14 2 2 2 5 3" xfId="37547"/>
    <cellStyle name="Normal 14 2 2 2 6" xfId="15973"/>
    <cellStyle name="Normal 14 2 2 2 6 2" xfId="44709"/>
    <cellStyle name="Normal 14 2 2 2 7" xfId="30385"/>
    <cellStyle name="Normal 14 2 2 3" xfId="1867"/>
    <cellStyle name="Normal 14 2 2 3 2" xfId="3659"/>
    <cellStyle name="Normal 14 2 2 3 2 2" xfId="7318"/>
    <cellStyle name="Normal 14 2 2 3 2 2 2" xfId="14578"/>
    <cellStyle name="Normal 14 2 2 3 2 2 2 2" xfId="28956"/>
    <cellStyle name="Normal 14 2 2 3 2 2 2 2 2" xfId="57690"/>
    <cellStyle name="Normal 14 2 2 3 2 2 2 3" xfId="43366"/>
    <cellStyle name="Normal 14 2 2 3 2 2 3" xfId="21793"/>
    <cellStyle name="Normal 14 2 2 3 2 2 3 2" xfId="50528"/>
    <cellStyle name="Normal 14 2 2 3 2 2 4" xfId="36204"/>
    <cellStyle name="Normal 14 2 2 3 2 3" xfId="10991"/>
    <cellStyle name="Normal 14 2 2 3 2 3 2" xfId="25374"/>
    <cellStyle name="Normal 14 2 2 3 2 3 2 2" xfId="54109"/>
    <cellStyle name="Normal 14 2 2 3 2 3 3" xfId="39785"/>
    <cellStyle name="Normal 14 2 2 3 2 4" xfId="18211"/>
    <cellStyle name="Normal 14 2 2 3 2 4 2" xfId="46947"/>
    <cellStyle name="Normal 14 2 2 3 2 5" xfId="32623"/>
    <cellStyle name="Normal 14 2 2 3 3" xfId="5528"/>
    <cellStyle name="Normal 14 2 2 3 3 2" xfId="12788"/>
    <cellStyle name="Normal 14 2 2 3 3 2 2" xfId="27166"/>
    <cellStyle name="Normal 14 2 2 3 3 2 2 2" xfId="55900"/>
    <cellStyle name="Normal 14 2 2 3 3 2 3" xfId="41576"/>
    <cellStyle name="Normal 14 2 2 3 3 3" xfId="20003"/>
    <cellStyle name="Normal 14 2 2 3 3 3 2" xfId="48738"/>
    <cellStyle name="Normal 14 2 2 3 3 4" xfId="34414"/>
    <cellStyle name="Normal 14 2 2 3 4" xfId="9201"/>
    <cellStyle name="Normal 14 2 2 3 4 2" xfId="23584"/>
    <cellStyle name="Normal 14 2 2 3 4 2 2" xfId="52319"/>
    <cellStyle name="Normal 14 2 2 3 4 3" xfId="37995"/>
    <cellStyle name="Normal 14 2 2 3 5" xfId="16421"/>
    <cellStyle name="Normal 14 2 2 3 5 2" xfId="45157"/>
    <cellStyle name="Normal 14 2 2 3 6" xfId="30833"/>
    <cellStyle name="Normal 14 2 2 4" xfId="2763"/>
    <cellStyle name="Normal 14 2 2 4 2" xfId="6423"/>
    <cellStyle name="Normal 14 2 2 4 2 2" xfId="13683"/>
    <cellStyle name="Normal 14 2 2 4 2 2 2" xfId="28061"/>
    <cellStyle name="Normal 14 2 2 4 2 2 2 2" xfId="56795"/>
    <cellStyle name="Normal 14 2 2 4 2 2 3" xfId="42471"/>
    <cellStyle name="Normal 14 2 2 4 2 3" xfId="20898"/>
    <cellStyle name="Normal 14 2 2 4 2 3 2" xfId="49633"/>
    <cellStyle name="Normal 14 2 2 4 2 4" xfId="35309"/>
    <cellStyle name="Normal 14 2 2 4 3" xfId="10096"/>
    <cellStyle name="Normal 14 2 2 4 3 2" xfId="24479"/>
    <cellStyle name="Normal 14 2 2 4 3 2 2" xfId="53214"/>
    <cellStyle name="Normal 14 2 2 4 3 3" xfId="38890"/>
    <cellStyle name="Normal 14 2 2 4 4" xfId="17316"/>
    <cellStyle name="Normal 14 2 2 4 4 2" xfId="46052"/>
    <cellStyle name="Normal 14 2 2 4 5" xfId="31728"/>
    <cellStyle name="Normal 14 2 2 5" xfId="4628"/>
    <cellStyle name="Normal 14 2 2 5 2" xfId="11893"/>
    <cellStyle name="Normal 14 2 2 5 2 2" xfId="26271"/>
    <cellStyle name="Normal 14 2 2 5 2 2 2" xfId="55005"/>
    <cellStyle name="Normal 14 2 2 5 2 3" xfId="40681"/>
    <cellStyle name="Normal 14 2 2 5 3" xfId="19108"/>
    <cellStyle name="Normal 14 2 2 5 3 2" xfId="47843"/>
    <cellStyle name="Normal 14 2 2 5 4" xfId="33519"/>
    <cellStyle name="Normal 14 2 2 6" xfId="8300"/>
    <cellStyle name="Normal 14 2 2 6 2" xfId="22689"/>
    <cellStyle name="Normal 14 2 2 6 2 2" xfId="51424"/>
    <cellStyle name="Normal 14 2 2 6 3" xfId="37100"/>
    <cellStyle name="Normal 14 2 2 7" xfId="15526"/>
    <cellStyle name="Normal 14 2 2 7 2" xfId="44262"/>
    <cellStyle name="Normal 14 2 2 8" xfId="29938"/>
    <cellStyle name="Normal 14 2 3" xfId="1107"/>
    <cellStyle name="Normal 14 2 3 2" xfId="2090"/>
    <cellStyle name="Normal 14 2 3 2 2" xfId="3882"/>
    <cellStyle name="Normal 14 2 3 2 2 2" xfId="7541"/>
    <cellStyle name="Normal 14 2 3 2 2 2 2" xfId="14801"/>
    <cellStyle name="Normal 14 2 3 2 2 2 2 2" xfId="29179"/>
    <cellStyle name="Normal 14 2 3 2 2 2 2 2 2" xfId="57913"/>
    <cellStyle name="Normal 14 2 3 2 2 2 2 3" xfId="43589"/>
    <cellStyle name="Normal 14 2 3 2 2 2 3" xfId="22016"/>
    <cellStyle name="Normal 14 2 3 2 2 2 3 2" xfId="50751"/>
    <cellStyle name="Normal 14 2 3 2 2 2 4" xfId="36427"/>
    <cellStyle name="Normal 14 2 3 2 2 3" xfId="11214"/>
    <cellStyle name="Normal 14 2 3 2 2 3 2" xfId="25597"/>
    <cellStyle name="Normal 14 2 3 2 2 3 2 2" xfId="54332"/>
    <cellStyle name="Normal 14 2 3 2 2 3 3" xfId="40008"/>
    <cellStyle name="Normal 14 2 3 2 2 4" xfId="18434"/>
    <cellStyle name="Normal 14 2 3 2 2 4 2" xfId="47170"/>
    <cellStyle name="Normal 14 2 3 2 2 5" xfId="32846"/>
    <cellStyle name="Normal 14 2 3 2 3" xfId="5751"/>
    <cellStyle name="Normal 14 2 3 2 3 2" xfId="13011"/>
    <cellStyle name="Normal 14 2 3 2 3 2 2" xfId="27389"/>
    <cellStyle name="Normal 14 2 3 2 3 2 2 2" xfId="56123"/>
    <cellStyle name="Normal 14 2 3 2 3 2 3" xfId="41799"/>
    <cellStyle name="Normal 14 2 3 2 3 3" xfId="20226"/>
    <cellStyle name="Normal 14 2 3 2 3 3 2" xfId="48961"/>
    <cellStyle name="Normal 14 2 3 2 3 4" xfId="34637"/>
    <cellStyle name="Normal 14 2 3 2 4" xfId="9424"/>
    <cellStyle name="Normal 14 2 3 2 4 2" xfId="23807"/>
    <cellStyle name="Normal 14 2 3 2 4 2 2" xfId="52542"/>
    <cellStyle name="Normal 14 2 3 2 4 3" xfId="38218"/>
    <cellStyle name="Normal 14 2 3 2 5" xfId="16644"/>
    <cellStyle name="Normal 14 2 3 2 5 2" xfId="45380"/>
    <cellStyle name="Normal 14 2 3 2 6" xfId="31056"/>
    <cellStyle name="Normal 14 2 3 3" xfId="2986"/>
    <cellStyle name="Normal 14 2 3 3 2" xfId="6646"/>
    <cellStyle name="Normal 14 2 3 3 2 2" xfId="13906"/>
    <cellStyle name="Normal 14 2 3 3 2 2 2" xfId="28284"/>
    <cellStyle name="Normal 14 2 3 3 2 2 2 2" xfId="57018"/>
    <cellStyle name="Normal 14 2 3 3 2 2 3" xfId="42694"/>
    <cellStyle name="Normal 14 2 3 3 2 3" xfId="21121"/>
    <cellStyle name="Normal 14 2 3 3 2 3 2" xfId="49856"/>
    <cellStyle name="Normal 14 2 3 3 2 4" xfId="35532"/>
    <cellStyle name="Normal 14 2 3 3 3" xfId="10319"/>
    <cellStyle name="Normal 14 2 3 3 3 2" xfId="24702"/>
    <cellStyle name="Normal 14 2 3 3 3 2 2" xfId="53437"/>
    <cellStyle name="Normal 14 2 3 3 3 3" xfId="39113"/>
    <cellStyle name="Normal 14 2 3 3 4" xfId="17539"/>
    <cellStyle name="Normal 14 2 3 3 4 2" xfId="46275"/>
    <cellStyle name="Normal 14 2 3 3 5" xfId="31951"/>
    <cellStyle name="Normal 14 2 3 4" xfId="4851"/>
    <cellStyle name="Normal 14 2 3 4 2" xfId="12116"/>
    <cellStyle name="Normal 14 2 3 4 2 2" xfId="26494"/>
    <cellStyle name="Normal 14 2 3 4 2 2 2" xfId="55228"/>
    <cellStyle name="Normal 14 2 3 4 2 3" xfId="40904"/>
    <cellStyle name="Normal 14 2 3 4 3" xfId="19331"/>
    <cellStyle name="Normal 14 2 3 4 3 2" xfId="48066"/>
    <cellStyle name="Normal 14 2 3 4 4" xfId="33742"/>
    <cellStyle name="Normal 14 2 3 5" xfId="8523"/>
    <cellStyle name="Normal 14 2 3 5 2" xfId="22912"/>
    <cellStyle name="Normal 14 2 3 5 2 2" xfId="51647"/>
    <cellStyle name="Normal 14 2 3 5 3" xfId="37323"/>
    <cellStyle name="Normal 14 2 3 6" xfId="15749"/>
    <cellStyle name="Normal 14 2 3 6 2" xfId="44485"/>
    <cellStyle name="Normal 14 2 3 7" xfId="30161"/>
    <cellStyle name="Normal 14 2 4" xfId="1639"/>
    <cellStyle name="Normal 14 2 4 2" xfId="3435"/>
    <cellStyle name="Normal 14 2 4 2 2" xfId="7094"/>
    <cellStyle name="Normal 14 2 4 2 2 2" xfId="14354"/>
    <cellStyle name="Normal 14 2 4 2 2 2 2" xfId="28732"/>
    <cellStyle name="Normal 14 2 4 2 2 2 2 2" xfId="57466"/>
    <cellStyle name="Normal 14 2 4 2 2 2 3" xfId="43142"/>
    <cellStyle name="Normal 14 2 4 2 2 3" xfId="21569"/>
    <cellStyle name="Normal 14 2 4 2 2 3 2" xfId="50304"/>
    <cellStyle name="Normal 14 2 4 2 2 4" xfId="35980"/>
    <cellStyle name="Normal 14 2 4 2 3" xfId="10767"/>
    <cellStyle name="Normal 14 2 4 2 3 2" xfId="25150"/>
    <cellStyle name="Normal 14 2 4 2 3 2 2" xfId="53885"/>
    <cellStyle name="Normal 14 2 4 2 3 3" xfId="39561"/>
    <cellStyle name="Normal 14 2 4 2 4" xfId="17987"/>
    <cellStyle name="Normal 14 2 4 2 4 2" xfId="46723"/>
    <cellStyle name="Normal 14 2 4 2 5" xfId="32399"/>
    <cellStyle name="Normal 14 2 4 3" xfId="5304"/>
    <cellStyle name="Normal 14 2 4 3 2" xfId="12564"/>
    <cellStyle name="Normal 14 2 4 3 2 2" xfId="26942"/>
    <cellStyle name="Normal 14 2 4 3 2 2 2" xfId="55676"/>
    <cellStyle name="Normal 14 2 4 3 2 3" xfId="41352"/>
    <cellStyle name="Normal 14 2 4 3 3" xfId="19779"/>
    <cellStyle name="Normal 14 2 4 3 3 2" xfId="48514"/>
    <cellStyle name="Normal 14 2 4 3 4" xfId="34190"/>
    <cellStyle name="Normal 14 2 4 4" xfId="8977"/>
    <cellStyle name="Normal 14 2 4 4 2" xfId="23360"/>
    <cellStyle name="Normal 14 2 4 4 2 2" xfId="52095"/>
    <cellStyle name="Normal 14 2 4 4 3" xfId="37771"/>
    <cellStyle name="Normal 14 2 4 5" xfId="16197"/>
    <cellStyle name="Normal 14 2 4 5 2" xfId="44933"/>
    <cellStyle name="Normal 14 2 4 6" xfId="30609"/>
    <cellStyle name="Normal 14 2 5" xfId="2539"/>
    <cellStyle name="Normal 14 2 5 2" xfId="6199"/>
    <cellStyle name="Normal 14 2 5 2 2" xfId="13459"/>
    <cellStyle name="Normal 14 2 5 2 2 2" xfId="27837"/>
    <cellStyle name="Normal 14 2 5 2 2 2 2" xfId="56571"/>
    <cellStyle name="Normal 14 2 5 2 2 3" xfId="42247"/>
    <cellStyle name="Normal 14 2 5 2 3" xfId="20674"/>
    <cellStyle name="Normal 14 2 5 2 3 2" xfId="49409"/>
    <cellStyle name="Normal 14 2 5 2 4" xfId="35085"/>
    <cellStyle name="Normal 14 2 5 3" xfId="9872"/>
    <cellStyle name="Normal 14 2 5 3 2" xfId="24255"/>
    <cellStyle name="Normal 14 2 5 3 2 2" xfId="52990"/>
    <cellStyle name="Normal 14 2 5 3 3" xfId="38666"/>
    <cellStyle name="Normal 14 2 5 4" xfId="17092"/>
    <cellStyle name="Normal 14 2 5 4 2" xfId="45828"/>
    <cellStyle name="Normal 14 2 5 5" xfId="31504"/>
    <cellStyle name="Normal 14 2 6" xfId="4402"/>
    <cellStyle name="Normal 14 2 6 2" xfId="11669"/>
    <cellStyle name="Normal 14 2 6 2 2" xfId="26047"/>
    <cellStyle name="Normal 14 2 6 2 2 2" xfId="54781"/>
    <cellStyle name="Normal 14 2 6 2 3" xfId="40457"/>
    <cellStyle name="Normal 14 2 6 3" xfId="18884"/>
    <cellStyle name="Normal 14 2 6 3 2" xfId="47619"/>
    <cellStyle name="Normal 14 2 6 4" xfId="33295"/>
    <cellStyle name="Normal 14 2 7" xfId="8073"/>
    <cellStyle name="Normal 14 2 7 2" xfId="22465"/>
    <cellStyle name="Normal 14 2 7 2 2" xfId="51200"/>
    <cellStyle name="Normal 14 2 7 3" xfId="36876"/>
    <cellStyle name="Normal 14 2 8" xfId="15302"/>
    <cellStyle name="Normal 14 2 8 2" xfId="44038"/>
    <cellStyle name="Normal 14 2 9" xfId="29714"/>
    <cellStyle name="Normal 14 3" xfId="769"/>
    <cellStyle name="Normal 14 3 2" xfId="1219"/>
    <cellStyle name="Normal 14 3 2 2" xfId="2202"/>
    <cellStyle name="Normal 14 3 2 2 2" xfId="3994"/>
    <cellStyle name="Normal 14 3 2 2 2 2" xfId="7653"/>
    <cellStyle name="Normal 14 3 2 2 2 2 2" xfId="14913"/>
    <cellStyle name="Normal 14 3 2 2 2 2 2 2" xfId="29291"/>
    <cellStyle name="Normal 14 3 2 2 2 2 2 2 2" xfId="58025"/>
    <cellStyle name="Normal 14 3 2 2 2 2 2 3" xfId="43701"/>
    <cellStyle name="Normal 14 3 2 2 2 2 3" xfId="22128"/>
    <cellStyle name="Normal 14 3 2 2 2 2 3 2" xfId="50863"/>
    <cellStyle name="Normal 14 3 2 2 2 2 4" xfId="36539"/>
    <cellStyle name="Normal 14 3 2 2 2 3" xfId="11326"/>
    <cellStyle name="Normal 14 3 2 2 2 3 2" xfId="25709"/>
    <cellStyle name="Normal 14 3 2 2 2 3 2 2" xfId="54444"/>
    <cellStyle name="Normal 14 3 2 2 2 3 3" xfId="40120"/>
    <cellStyle name="Normal 14 3 2 2 2 4" xfId="18546"/>
    <cellStyle name="Normal 14 3 2 2 2 4 2" xfId="47282"/>
    <cellStyle name="Normal 14 3 2 2 2 5" xfId="32958"/>
    <cellStyle name="Normal 14 3 2 2 3" xfId="5863"/>
    <cellStyle name="Normal 14 3 2 2 3 2" xfId="13123"/>
    <cellStyle name="Normal 14 3 2 2 3 2 2" xfId="27501"/>
    <cellStyle name="Normal 14 3 2 2 3 2 2 2" xfId="56235"/>
    <cellStyle name="Normal 14 3 2 2 3 2 3" xfId="41911"/>
    <cellStyle name="Normal 14 3 2 2 3 3" xfId="20338"/>
    <cellStyle name="Normal 14 3 2 2 3 3 2" xfId="49073"/>
    <cellStyle name="Normal 14 3 2 2 3 4" xfId="34749"/>
    <cellStyle name="Normal 14 3 2 2 4" xfId="9536"/>
    <cellStyle name="Normal 14 3 2 2 4 2" xfId="23919"/>
    <cellStyle name="Normal 14 3 2 2 4 2 2" xfId="52654"/>
    <cellStyle name="Normal 14 3 2 2 4 3" xfId="38330"/>
    <cellStyle name="Normal 14 3 2 2 5" xfId="16756"/>
    <cellStyle name="Normal 14 3 2 2 5 2" xfId="45492"/>
    <cellStyle name="Normal 14 3 2 2 6" xfId="31168"/>
    <cellStyle name="Normal 14 3 2 3" xfId="3098"/>
    <cellStyle name="Normal 14 3 2 3 2" xfId="6758"/>
    <cellStyle name="Normal 14 3 2 3 2 2" xfId="14018"/>
    <cellStyle name="Normal 14 3 2 3 2 2 2" xfId="28396"/>
    <cellStyle name="Normal 14 3 2 3 2 2 2 2" xfId="57130"/>
    <cellStyle name="Normal 14 3 2 3 2 2 3" xfId="42806"/>
    <cellStyle name="Normal 14 3 2 3 2 3" xfId="21233"/>
    <cellStyle name="Normal 14 3 2 3 2 3 2" xfId="49968"/>
    <cellStyle name="Normal 14 3 2 3 2 4" xfId="35644"/>
    <cellStyle name="Normal 14 3 2 3 3" xfId="10431"/>
    <cellStyle name="Normal 14 3 2 3 3 2" xfId="24814"/>
    <cellStyle name="Normal 14 3 2 3 3 2 2" xfId="53549"/>
    <cellStyle name="Normal 14 3 2 3 3 3" xfId="39225"/>
    <cellStyle name="Normal 14 3 2 3 4" xfId="17651"/>
    <cellStyle name="Normal 14 3 2 3 4 2" xfId="46387"/>
    <cellStyle name="Normal 14 3 2 3 5" xfId="32063"/>
    <cellStyle name="Normal 14 3 2 4" xfId="4963"/>
    <cellStyle name="Normal 14 3 2 4 2" xfId="12228"/>
    <cellStyle name="Normal 14 3 2 4 2 2" xfId="26606"/>
    <cellStyle name="Normal 14 3 2 4 2 2 2" xfId="55340"/>
    <cellStyle name="Normal 14 3 2 4 2 3" xfId="41016"/>
    <cellStyle name="Normal 14 3 2 4 3" xfId="19443"/>
    <cellStyle name="Normal 14 3 2 4 3 2" xfId="48178"/>
    <cellStyle name="Normal 14 3 2 4 4" xfId="33854"/>
    <cellStyle name="Normal 14 3 2 5" xfId="8635"/>
    <cellStyle name="Normal 14 3 2 5 2" xfId="23024"/>
    <cellStyle name="Normal 14 3 2 5 2 2" xfId="51759"/>
    <cellStyle name="Normal 14 3 2 5 3" xfId="37435"/>
    <cellStyle name="Normal 14 3 2 6" xfId="15861"/>
    <cellStyle name="Normal 14 3 2 6 2" xfId="44597"/>
    <cellStyle name="Normal 14 3 2 7" xfId="30273"/>
    <cellStyle name="Normal 14 3 3" xfId="1755"/>
    <cellStyle name="Normal 14 3 3 2" xfId="3547"/>
    <cellStyle name="Normal 14 3 3 2 2" xfId="7206"/>
    <cellStyle name="Normal 14 3 3 2 2 2" xfId="14466"/>
    <cellStyle name="Normal 14 3 3 2 2 2 2" xfId="28844"/>
    <cellStyle name="Normal 14 3 3 2 2 2 2 2" xfId="57578"/>
    <cellStyle name="Normal 14 3 3 2 2 2 3" xfId="43254"/>
    <cellStyle name="Normal 14 3 3 2 2 3" xfId="21681"/>
    <cellStyle name="Normal 14 3 3 2 2 3 2" xfId="50416"/>
    <cellStyle name="Normal 14 3 3 2 2 4" xfId="36092"/>
    <cellStyle name="Normal 14 3 3 2 3" xfId="10879"/>
    <cellStyle name="Normal 14 3 3 2 3 2" xfId="25262"/>
    <cellStyle name="Normal 14 3 3 2 3 2 2" xfId="53997"/>
    <cellStyle name="Normal 14 3 3 2 3 3" xfId="39673"/>
    <cellStyle name="Normal 14 3 3 2 4" xfId="18099"/>
    <cellStyle name="Normal 14 3 3 2 4 2" xfId="46835"/>
    <cellStyle name="Normal 14 3 3 2 5" xfId="32511"/>
    <cellStyle name="Normal 14 3 3 3" xfId="5416"/>
    <cellStyle name="Normal 14 3 3 3 2" xfId="12676"/>
    <cellStyle name="Normal 14 3 3 3 2 2" xfId="27054"/>
    <cellStyle name="Normal 14 3 3 3 2 2 2" xfId="55788"/>
    <cellStyle name="Normal 14 3 3 3 2 3" xfId="41464"/>
    <cellStyle name="Normal 14 3 3 3 3" xfId="19891"/>
    <cellStyle name="Normal 14 3 3 3 3 2" xfId="48626"/>
    <cellStyle name="Normal 14 3 3 3 4" xfId="34302"/>
    <cellStyle name="Normal 14 3 3 4" xfId="9089"/>
    <cellStyle name="Normal 14 3 3 4 2" xfId="23472"/>
    <cellStyle name="Normal 14 3 3 4 2 2" xfId="52207"/>
    <cellStyle name="Normal 14 3 3 4 3" xfId="37883"/>
    <cellStyle name="Normal 14 3 3 5" xfId="16309"/>
    <cellStyle name="Normal 14 3 3 5 2" xfId="45045"/>
    <cellStyle name="Normal 14 3 3 6" xfId="30721"/>
    <cellStyle name="Normal 14 3 4" xfId="2651"/>
    <cellStyle name="Normal 14 3 4 2" xfId="6311"/>
    <cellStyle name="Normal 14 3 4 2 2" xfId="13571"/>
    <cellStyle name="Normal 14 3 4 2 2 2" xfId="27949"/>
    <cellStyle name="Normal 14 3 4 2 2 2 2" xfId="56683"/>
    <cellStyle name="Normal 14 3 4 2 2 3" xfId="42359"/>
    <cellStyle name="Normal 14 3 4 2 3" xfId="20786"/>
    <cellStyle name="Normal 14 3 4 2 3 2" xfId="49521"/>
    <cellStyle name="Normal 14 3 4 2 4" xfId="35197"/>
    <cellStyle name="Normal 14 3 4 3" xfId="9984"/>
    <cellStyle name="Normal 14 3 4 3 2" xfId="24367"/>
    <cellStyle name="Normal 14 3 4 3 2 2" xfId="53102"/>
    <cellStyle name="Normal 14 3 4 3 3" xfId="38778"/>
    <cellStyle name="Normal 14 3 4 4" xfId="17204"/>
    <cellStyle name="Normal 14 3 4 4 2" xfId="45940"/>
    <cellStyle name="Normal 14 3 4 5" xfId="31616"/>
    <cellStyle name="Normal 14 3 5" xfId="4515"/>
    <cellStyle name="Normal 14 3 5 2" xfId="11781"/>
    <cellStyle name="Normal 14 3 5 2 2" xfId="26159"/>
    <cellStyle name="Normal 14 3 5 2 2 2" xfId="54893"/>
    <cellStyle name="Normal 14 3 5 2 3" xfId="40569"/>
    <cellStyle name="Normal 14 3 5 3" xfId="18996"/>
    <cellStyle name="Normal 14 3 5 3 2" xfId="47731"/>
    <cellStyle name="Normal 14 3 5 4" xfId="33407"/>
    <cellStyle name="Normal 14 3 6" xfId="8188"/>
    <cellStyle name="Normal 14 3 6 2" xfId="22577"/>
    <cellStyle name="Normal 14 3 6 2 2" xfId="51312"/>
    <cellStyle name="Normal 14 3 6 3" xfId="36988"/>
    <cellStyle name="Normal 14 3 7" xfId="15414"/>
    <cellStyle name="Normal 14 3 7 2" xfId="44150"/>
    <cellStyle name="Normal 14 3 8" xfId="29826"/>
    <cellStyle name="Normal 14 4" xfId="995"/>
    <cellStyle name="Normal 14 4 2" xfId="1978"/>
    <cellStyle name="Normal 14 4 2 2" xfId="3770"/>
    <cellStyle name="Normal 14 4 2 2 2" xfId="7429"/>
    <cellStyle name="Normal 14 4 2 2 2 2" xfId="14689"/>
    <cellStyle name="Normal 14 4 2 2 2 2 2" xfId="29067"/>
    <cellStyle name="Normal 14 4 2 2 2 2 2 2" xfId="57801"/>
    <cellStyle name="Normal 14 4 2 2 2 2 3" xfId="43477"/>
    <cellStyle name="Normal 14 4 2 2 2 3" xfId="21904"/>
    <cellStyle name="Normal 14 4 2 2 2 3 2" xfId="50639"/>
    <cellStyle name="Normal 14 4 2 2 2 4" xfId="36315"/>
    <cellStyle name="Normal 14 4 2 2 3" xfId="11102"/>
    <cellStyle name="Normal 14 4 2 2 3 2" xfId="25485"/>
    <cellStyle name="Normal 14 4 2 2 3 2 2" xfId="54220"/>
    <cellStyle name="Normal 14 4 2 2 3 3" xfId="39896"/>
    <cellStyle name="Normal 14 4 2 2 4" xfId="18322"/>
    <cellStyle name="Normal 14 4 2 2 4 2" xfId="47058"/>
    <cellStyle name="Normal 14 4 2 2 5" xfId="32734"/>
    <cellStyle name="Normal 14 4 2 3" xfId="5639"/>
    <cellStyle name="Normal 14 4 2 3 2" xfId="12899"/>
    <cellStyle name="Normal 14 4 2 3 2 2" xfId="27277"/>
    <cellStyle name="Normal 14 4 2 3 2 2 2" xfId="56011"/>
    <cellStyle name="Normal 14 4 2 3 2 3" xfId="41687"/>
    <cellStyle name="Normal 14 4 2 3 3" xfId="20114"/>
    <cellStyle name="Normal 14 4 2 3 3 2" xfId="48849"/>
    <cellStyle name="Normal 14 4 2 3 4" xfId="34525"/>
    <cellStyle name="Normal 14 4 2 4" xfId="9312"/>
    <cellStyle name="Normal 14 4 2 4 2" xfId="23695"/>
    <cellStyle name="Normal 14 4 2 4 2 2" xfId="52430"/>
    <cellStyle name="Normal 14 4 2 4 3" xfId="38106"/>
    <cellStyle name="Normal 14 4 2 5" xfId="16532"/>
    <cellStyle name="Normal 14 4 2 5 2" xfId="45268"/>
    <cellStyle name="Normal 14 4 2 6" xfId="30944"/>
    <cellStyle name="Normal 14 4 3" xfId="2874"/>
    <cellStyle name="Normal 14 4 3 2" xfId="6534"/>
    <cellStyle name="Normal 14 4 3 2 2" xfId="13794"/>
    <cellStyle name="Normal 14 4 3 2 2 2" xfId="28172"/>
    <cellStyle name="Normal 14 4 3 2 2 2 2" xfId="56906"/>
    <cellStyle name="Normal 14 4 3 2 2 3" xfId="42582"/>
    <cellStyle name="Normal 14 4 3 2 3" xfId="21009"/>
    <cellStyle name="Normal 14 4 3 2 3 2" xfId="49744"/>
    <cellStyle name="Normal 14 4 3 2 4" xfId="35420"/>
    <cellStyle name="Normal 14 4 3 3" xfId="10207"/>
    <cellStyle name="Normal 14 4 3 3 2" xfId="24590"/>
    <cellStyle name="Normal 14 4 3 3 2 2" xfId="53325"/>
    <cellStyle name="Normal 14 4 3 3 3" xfId="39001"/>
    <cellStyle name="Normal 14 4 3 4" xfId="17427"/>
    <cellStyle name="Normal 14 4 3 4 2" xfId="46163"/>
    <cellStyle name="Normal 14 4 3 5" xfId="31839"/>
    <cellStyle name="Normal 14 4 4" xfId="4739"/>
    <cellStyle name="Normal 14 4 4 2" xfId="12004"/>
    <cellStyle name="Normal 14 4 4 2 2" xfId="26382"/>
    <cellStyle name="Normal 14 4 4 2 2 2" xfId="55116"/>
    <cellStyle name="Normal 14 4 4 2 3" xfId="40792"/>
    <cellStyle name="Normal 14 4 4 3" xfId="19219"/>
    <cellStyle name="Normal 14 4 4 3 2" xfId="47954"/>
    <cellStyle name="Normal 14 4 4 4" xfId="33630"/>
    <cellStyle name="Normal 14 4 5" xfId="8411"/>
    <cellStyle name="Normal 14 4 5 2" xfId="22800"/>
    <cellStyle name="Normal 14 4 5 2 2" xfId="51535"/>
    <cellStyle name="Normal 14 4 5 3" xfId="37211"/>
    <cellStyle name="Normal 14 4 6" xfId="15637"/>
    <cellStyle name="Normal 14 4 6 2" xfId="44373"/>
    <cellStyle name="Normal 14 4 7" xfId="30049"/>
    <cellStyle name="Normal 14 5" xfId="1514"/>
    <cellStyle name="Normal 14 5 2" xfId="3323"/>
    <cellStyle name="Normal 14 5 2 2" xfId="6982"/>
    <cellStyle name="Normal 14 5 2 2 2" xfId="14242"/>
    <cellStyle name="Normal 14 5 2 2 2 2" xfId="28620"/>
    <cellStyle name="Normal 14 5 2 2 2 2 2" xfId="57354"/>
    <cellStyle name="Normal 14 5 2 2 2 3" xfId="43030"/>
    <cellStyle name="Normal 14 5 2 2 3" xfId="21457"/>
    <cellStyle name="Normal 14 5 2 2 3 2" xfId="50192"/>
    <cellStyle name="Normal 14 5 2 2 4" xfId="35868"/>
    <cellStyle name="Normal 14 5 2 3" xfId="10655"/>
    <cellStyle name="Normal 14 5 2 3 2" xfId="25038"/>
    <cellStyle name="Normal 14 5 2 3 2 2" xfId="53773"/>
    <cellStyle name="Normal 14 5 2 3 3" xfId="39449"/>
    <cellStyle name="Normal 14 5 2 4" xfId="17875"/>
    <cellStyle name="Normal 14 5 2 4 2" xfId="46611"/>
    <cellStyle name="Normal 14 5 2 5" xfId="32287"/>
    <cellStyle name="Normal 14 5 3" xfId="5191"/>
    <cellStyle name="Normal 14 5 3 2" xfId="12452"/>
    <cellStyle name="Normal 14 5 3 2 2" xfId="26830"/>
    <cellStyle name="Normal 14 5 3 2 2 2" xfId="55564"/>
    <cellStyle name="Normal 14 5 3 2 3" xfId="41240"/>
    <cellStyle name="Normal 14 5 3 3" xfId="19667"/>
    <cellStyle name="Normal 14 5 3 3 2" xfId="48402"/>
    <cellStyle name="Normal 14 5 3 4" xfId="34078"/>
    <cellStyle name="Normal 14 5 4" xfId="8865"/>
    <cellStyle name="Normal 14 5 4 2" xfId="23248"/>
    <cellStyle name="Normal 14 5 4 2 2" xfId="51983"/>
    <cellStyle name="Normal 14 5 4 3" xfId="37659"/>
    <cellStyle name="Normal 14 5 5" xfId="16085"/>
    <cellStyle name="Normal 14 5 5 2" xfId="44821"/>
    <cellStyle name="Normal 14 5 6" xfId="30497"/>
    <cellStyle name="Normal 14 6" xfId="2427"/>
    <cellStyle name="Normal 14 6 2" xfId="6087"/>
    <cellStyle name="Normal 14 6 2 2" xfId="13347"/>
    <cellStyle name="Normal 14 6 2 2 2" xfId="27725"/>
    <cellStyle name="Normal 14 6 2 2 2 2" xfId="56459"/>
    <cellStyle name="Normal 14 6 2 2 3" xfId="42135"/>
    <cellStyle name="Normal 14 6 2 3" xfId="20562"/>
    <cellStyle name="Normal 14 6 2 3 2" xfId="49297"/>
    <cellStyle name="Normal 14 6 2 4" xfId="34973"/>
    <cellStyle name="Normal 14 6 3" xfId="9760"/>
    <cellStyle name="Normal 14 6 3 2" xfId="24143"/>
    <cellStyle name="Normal 14 6 3 2 2" xfId="52878"/>
    <cellStyle name="Normal 14 6 3 3" xfId="38554"/>
    <cellStyle name="Normal 14 6 4" xfId="16980"/>
    <cellStyle name="Normal 14 6 4 2" xfId="45716"/>
    <cellStyle name="Normal 14 6 5" xfId="31392"/>
    <cellStyle name="Normal 14 7" xfId="4284"/>
    <cellStyle name="Normal 14 7 2" xfId="11556"/>
    <cellStyle name="Normal 14 7 2 2" xfId="25935"/>
    <cellStyle name="Normal 14 7 2 2 2" xfId="54669"/>
    <cellStyle name="Normal 14 7 2 3" xfId="40345"/>
    <cellStyle name="Normal 14 7 3" xfId="18772"/>
    <cellStyle name="Normal 14 7 3 2" xfId="47507"/>
    <cellStyle name="Normal 14 7 4" xfId="33183"/>
    <cellStyle name="Normal 14 8" xfId="7952"/>
    <cellStyle name="Normal 14 8 2" xfId="22353"/>
    <cellStyle name="Normal 14 8 2 2" xfId="51088"/>
    <cellStyle name="Normal 14 8 3" xfId="36764"/>
    <cellStyle name="Normal 14 9" xfId="15190"/>
    <cellStyle name="Normal 14 9 2" xfId="43926"/>
    <cellStyle name="Normal 15" xfId="469"/>
    <cellStyle name="Normal 15 2" xfId="827"/>
    <cellStyle name="Normal 16" xfId="468"/>
    <cellStyle name="Normal 16 2" xfId="826"/>
    <cellStyle name="Normal 16 2 2" xfId="1275"/>
    <cellStyle name="Normal 16 2 2 2" xfId="2258"/>
    <cellStyle name="Normal 16 2 2 2 2" xfId="4050"/>
    <cellStyle name="Normal 16 2 2 2 2 2" xfId="7709"/>
    <cellStyle name="Normal 16 2 2 2 2 2 2" xfId="14969"/>
    <cellStyle name="Normal 16 2 2 2 2 2 2 2" xfId="29347"/>
    <cellStyle name="Normal 16 2 2 2 2 2 2 2 2" xfId="58081"/>
    <cellStyle name="Normal 16 2 2 2 2 2 2 3" xfId="43757"/>
    <cellStyle name="Normal 16 2 2 2 2 2 3" xfId="22184"/>
    <cellStyle name="Normal 16 2 2 2 2 2 3 2" xfId="50919"/>
    <cellStyle name="Normal 16 2 2 2 2 2 4" xfId="36595"/>
    <cellStyle name="Normal 16 2 2 2 2 3" xfId="11382"/>
    <cellStyle name="Normal 16 2 2 2 2 3 2" xfId="25765"/>
    <cellStyle name="Normal 16 2 2 2 2 3 2 2" xfId="54500"/>
    <cellStyle name="Normal 16 2 2 2 2 3 3" xfId="40176"/>
    <cellStyle name="Normal 16 2 2 2 2 4" xfId="18602"/>
    <cellStyle name="Normal 16 2 2 2 2 4 2" xfId="47338"/>
    <cellStyle name="Normal 16 2 2 2 2 5" xfId="33014"/>
    <cellStyle name="Normal 16 2 2 2 3" xfId="5919"/>
    <cellStyle name="Normal 16 2 2 2 3 2" xfId="13179"/>
    <cellStyle name="Normal 16 2 2 2 3 2 2" xfId="27557"/>
    <cellStyle name="Normal 16 2 2 2 3 2 2 2" xfId="56291"/>
    <cellStyle name="Normal 16 2 2 2 3 2 3" xfId="41967"/>
    <cellStyle name="Normal 16 2 2 2 3 3" xfId="20394"/>
    <cellStyle name="Normal 16 2 2 2 3 3 2" xfId="49129"/>
    <cellStyle name="Normal 16 2 2 2 3 4" xfId="34805"/>
    <cellStyle name="Normal 16 2 2 2 4" xfId="9592"/>
    <cellStyle name="Normal 16 2 2 2 4 2" xfId="23975"/>
    <cellStyle name="Normal 16 2 2 2 4 2 2" xfId="52710"/>
    <cellStyle name="Normal 16 2 2 2 4 3" xfId="38386"/>
    <cellStyle name="Normal 16 2 2 2 5" xfId="16812"/>
    <cellStyle name="Normal 16 2 2 2 5 2" xfId="45548"/>
    <cellStyle name="Normal 16 2 2 2 6" xfId="31224"/>
    <cellStyle name="Normal 16 2 2 3" xfId="3154"/>
    <cellStyle name="Normal 16 2 2 3 2" xfId="6814"/>
    <cellStyle name="Normal 16 2 2 3 2 2" xfId="14074"/>
    <cellStyle name="Normal 16 2 2 3 2 2 2" xfId="28452"/>
    <cellStyle name="Normal 16 2 2 3 2 2 2 2" xfId="57186"/>
    <cellStyle name="Normal 16 2 2 3 2 2 3" xfId="42862"/>
    <cellStyle name="Normal 16 2 2 3 2 3" xfId="21289"/>
    <cellStyle name="Normal 16 2 2 3 2 3 2" xfId="50024"/>
    <cellStyle name="Normal 16 2 2 3 2 4" xfId="35700"/>
    <cellStyle name="Normal 16 2 2 3 3" xfId="10487"/>
    <cellStyle name="Normal 16 2 2 3 3 2" xfId="24870"/>
    <cellStyle name="Normal 16 2 2 3 3 2 2" xfId="53605"/>
    <cellStyle name="Normal 16 2 2 3 3 3" xfId="39281"/>
    <cellStyle name="Normal 16 2 2 3 4" xfId="17707"/>
    <cellStyle name="Normal 16 2 2 3 4 2" xfId="46443"/>
    <cellStyle name="Normal 16 2 2 3 5" xfId="32119"/>
    <cellStyle name="Normal 16 2 2 4" xfId="5019"/>
    <cellStyle name="Normal 16 2 2 4 2" xfId="12284"/>
    <cellStyle name="Normal 16 2 2 4 2 2" xfId="26662"/>
    <cellStyle name="Normal 16 2 2 4 2 2 2" xfId="55396"/>
    <cellStyle name="Normal 16 2 2 4 2 3" xfId="41072"/>
    <cellStyle name="Normal 16 2 2 4 3" xfId="19499"/>
    <cellStyle name="Normal 16 2 2 4 3 2" xfId="48234"/>
    <cellStyle name="Normal 16 2 2 4 4" xfId="33910"/>
    <cellStyle name="Normal 16 2 2 5" xfId="8691"/>
    <cellStyle name="Normal 16 2 2 5 2" xfId="23080"/>
    <cellStyle name="Normal 16 2 2 5 2 2" xfId="51815"/>
    <cellStyle name="Normal 16 2 2 5 3" xfId="37491"/>
    <cellStyle name="Normal 16 2 2 6" xfId="15917"/>
    <cellStyle name="Normal 16 2 2 6 2" xfId="44653"/>
    <cellStyle name="Normal 16 2 2 7" xfId="30329"/>
    <cellStyle name="Normal 16 2 3" xfId="1811"/>
    <cellStyle name="Normal 16 2 3 2" xfId="3603"/>
    <cellStyle name="Normal 16 2 3 2 2" xfId="7262"/>
    <cellStyle name="Normal 16 2 3 2 2 2" xfId="14522"/>
    <cellStyle name="Normal 16 2 3 2 2 2 2" xfId="28900"/>
    <cellStyle name="Normal 16 2 3 2 2 2 2 2" xfId="57634"/>
    <cellStyle name="Normal 16 2 3 2 2 2 3" xfId="43310"/>
    <cellStyle name="Normal 16 2 3 2 2 3" xfId="21737"/>
    <cellStyle name="Normal 16 2 3 2 2 3 2" xfId="50472"/>
    <cellStyle name="Normal 16 2 3 2 2 4" xfId="36148"/>
    <cellStyle name="Normal 16 2 3 2 3" xfId="10935"/>
    <cellStyle name="Normal 16 2 3 2 3 2" xfId="25318"/>
    <cellStyle name="Normal 16 2 3 2 3 2 2" xfId="54053"/>
    <cellStyle name="Normal 16 2 3 2 3 3" xfId="39729"/>
    <cellStyle name="Normal 16 2 3 2 4" xfId="18155"/>
    <cellStyle name="Normal 16 2 3 2 4 2" xfId="46891"/>
    <cellStyle name="Normal 16 2 3 2 5" xfId="32567"/>
    <cellStyle name="Normal 16 2 3 3" xfId="5472"/>
    <cellStyle name="Normal 16 2 3 3 2" xfId="12732"/>
    <cellStyle name="Normal 16 2 3 3 2 2" xfId="27110"/>
    <cellStyle name="Normal 16 2 3 3 2 2 2" xfId="55844"/>
    <cellStyle name="Normal 16 2 3 3 2 3" xfId="41520"/>
    <cellStyle name="Normal 16 2 3 3 3" xfId="19947"/>
    <cellStyle name="Normal 16 2 3 3 3 2" xfId="48682"/>
    <cellStyle name="Normal 16 2 3 3 4" xfId="34358"/>
    <cellStyle name="Normal 16 2 3 4" xfId="9145"/>
    <cellStyle name="Normal 16 2 3 4 2" xfId="23528"/>
    <cellStyle name="Normal 16 2 3 4 2 2" xfId="52263"/>
    <cellStyle name="Normal 16 2 3 4 3" xfId="37939"/>
    <cellStyle name="Normal 16 2 3 5" xfId="16365"/>
    <cellStyle name="Normal 16 2 3 5 2" xfId="45101"/>
    <cellStyle name="Normal 16 2 3 6" xfId="30777"/>
    <cellStyle name="Normal 16 2 4" xfId="2707"/>
    <cellStyle name="Normal 16 2 4 2" xfId="6367"/>
    <cellStyle name="Normal 16 2 4 2 2" xfId="13627"/>
    <cellStyle name="Normal 16 2 4 2 2 2" xfId="28005"/>
    <cellStyle name="Normal 16 2 4 2 2 2 2" xfId="56739"/>
    <cellStyle name="Normal 16 2 4 2 2 3" xfId="42415"/>
    <cellStyle name="Normal 16 2 4 2 3" xfId="20842"/>
    <cellStyle name="Normal 16 2 4 2 3 2" xfId="49577"/>
    <cellStyle name="Normal 16 2 4 2 4" xfId="35253"/>
    <cellStyle name="Normal 16 2 4 3" xfId="10040"/>
    <cellStyle name="Normal 16 2 4 3 2" xfId="24423"/>
    <cellStyle name="Normal 16 2 4 3 2 2" xfId="53158"/>
    <cellStyle name="Normal 16 2 4 3 3" xfId="38834"/>
    <cellStyle name="Normal 16 2 4 4" xfId="17260"/>
    <cellStyle name="Normal 16 2 4 4 2" xfId="45996"/>
    <cellStyle name="Normal 16 2 4 5" xfId="31672"/>
    <cellStyle name="Normal 16 2 5" xfId="4571"/>
    <cellStyle name="Normal 16 2 5 2" xfId="11837"/>
    <cellStyle name="Normal 16 2 5 2 2" xfId="26215"/>
    <cellStyle name="Normal 16 2 5 2 2 2" xfId="54949"/>
    <cellStyle name="Normal 16 2 5 2 3" xfId="40625"/>
    <cellStyle name="Normal 16 2 5 3" xfId="19052"/>
    <cellStyle name="Normal 16 2 5 3 2" xfId="47787"/>
    <cellStyle name="Normal 16 2 5 4" xfId="33463"/>
    <cellStyle name="Normal 16 2 6" xfId="8244"/>
    <cellStyle name="Normal 16 2 6 2" xfId="22633"/>
    <cellStyle name="Normal 16 2 6 2 2" xfId="51368"/>
    <cellStyle name="Normal 16 2 6 3" xfId="37044"/>
    <cellStyle name="Normal 16 2 7" xfId="15470"/>
    <cellStyle name="Normal 16 2 7 2" xfId="44206"/>
    <cellStyle name="Normal 16 2 8" xfId="29882"/>
    <cellStyle name="Normal 16 3" xfId="1051"/>
    <cellStyle name="Normal 16 3 2" xfId="2034"/>
    <cellStyle name="Normal 16 3 2 2" xfId="3826"/>
    <cellStyle name="Normal 16 3 2 2 2" xfId="7485"/>
    <cellStyle name="Normal 16 3 2 2 2 2" xfId="14745"/>
    <cellStyle name="Normal 16 3 2 2 2 2 2" xfId="29123"/>
    <cellStyle name="Normal 16 3 2 2 2 2 2 2" xfId="57857"/>
    <cellStyle name="Normal 16 3 2 2 2 2 3" xfId="43533"/>
    <cellStyle name="Normal 16 3 2 2 2 3" xfId="21960"/>
    <cellStyle name="Normal 16 3 2 2 2 3 2" xfId="50695"/>
    <cellStyle name="Normal 16 3 2 2 2 4" xfId="36371"/>
    <cellStyle name="Normal 16 3 2 2 3" xfId="11158"/>
    <cellStyle name="Normal 16 3 2 2 3 2" xfId="25541"/>
    <cellStyle name="Normal 16 3 2 2 3 2 2" xfId="54276"/>
    <cellStyle name="Normal 16 3 2 2 3 3" xfId="39952"/>
    <cellStyle name="Normal 16 3 2 2 4" xfId="18378"/>
    <cellStyle name="Normal 16 3 2 2 4 2" xfId="47114"/>
    <cellStyle name="Normal 16 3 2 2 5" xfId="32790"/>
    <cellStyle name="Normal 16 3 2 3" xfId="5695"/>
    <cellStyle name="Normal 16 3 2 3 2" xfId="12955"/>
    <cellStyle name="Normal 16 3 2 3 2 2" xfId="27333"/>
    <cellStyle name="Normal 16 3 2 3 2 2 2" xfId="56067"/>
    <cellStyle name="Normal 16 3 2 3 2 3" xfId="41743"/>
    <cellStyle name="Normal 16 3 2 3 3" xfId="20170"/>
    <cellStyle name="Normal 16 3 2 3 3 2" xfId="48905"/>
    <cellStyle name="Normal 16 3 2 3 4" xfId="34581"/>
    <cellStyle name="Normal 16 3 2 4" xfId="9368"/>
    <cellStyle name="Normal 16 3 2 4 2" xfId="23751"/>
    <cellStyle name="Normal 16 3 2 4 2 2" xfId="52486"/>
    <cellStyle name="Normal 16 3 2 4 3" xfId="38162"/>
    <cellStyle name="Normal 16 3 2 5" xfId="16588"/>
    <cellStyle name="Normal 16 3 2 5 2" xfId="45324"/>
    <cellStyle name="Normal 16 3 2 6" xfId="31000"/>
    <cellStyle name="Normal 16 3 3" xfId="2930"/>
    <cellStyle name="Normal 16 3 3 2" xfId="6590"/>
    <cellStyle name="Normal 16 3 3 2 2" xfId="13850"/>
    <cellStyle name="Normal 16 3 3 2 2 2" xfId="28228"/>
    <cellStyle name="Normal 16 3 3 2 2 2 2" xfId="56962"/>
    <cellStyle name="Normal 16 3 3 2 2 3" xfId="42638"/>
    <cellStyle name="Normal 16 3 3 2 3" xfId="21065"/>
    <cellStyle name="Normal 16 3 3 2 3 2" xfId="49800"/>
    <cellStyle name="Normal 16 3 3 2 4" xfId="35476"/>
    <cellStyle name="Normal 16 3 3 3" xfId="10263"/>
    <cellStyle name="Normal 16 3 3 3 2" xfId="24646"/>
    <cellStyle name="Normal 16 3 3 3 2 2" xfId="53381"/>
    <cellStyle name="Normal 16 3 3 3 3" xfId="39057"/>
    <cellStyle name="Normal 16 3 3 4" xfId="17483"/>
    <cellStyle name="Normal 16 3 3 4 2" xfId="46219"/>
    <cellStyle name="Normal 16 3 3 5" xfId="31895"/>
    <cellStyle name="Normal 16 3 4" xfId="4795"/>
    <cellStyle name="Normal 16 3 4 2" xfId="12060"/>
    <cellStyle name="Normal 16 3 4 2 2" xfId="26438"/>
    <cellStyle name="Normal 16 3 4 2 2 2" xfId="55172"/>
    <cellStyle name="Normal 16 3 4 2 3" xfId="40848"/>
    <cellStyle name="Normal 16 3 4 3" xfId="19275"/>
    <cellStyle name="Normal 16 3 4 3 2" xfId="48010"/>
    <cellStyle name="Normal 16 3 4 4" xfId="33686"/>
    <cellStyle name="Normal 16 3 5" xfId="8467"/>
    <cellStyle name="Normal 16 3 5 2" xfId="22856"/>
    <cellStyle name="Normal 16 3 5 2 2" xfId="51591"/>
    <cellStyle name="Normal 16 3 5 3" xfId="37267"/>
    <cellStyle name="Normal 16 3 6" xfId="15693"/>
    <cellStyle name="Normal 16 3 6 2" xfId="44429"/>
    <cellStyle name="Normal 16 3 7" xfId="30105"/>
    <cellStyle name="Normal 16 4" xfId="1575"/>
    <cellStyle name="Normal 16 4 2" xfId="3379"/>
    <cellStyle name="Normal 16 4 2 2" xfId="7038"/>
    <cellStyle name="Normal 16 4 2 2 2" xfId="14298"/>
    <cellStyle name="Normal 16 4 2 2 2 2" xfId="28676"/>
    <cellStyle name="Normal 16 4 2 2 2 2 2" xfId="57410"/>
    <cellStyle name="Normal 16 4 2 2 2 3" xfId="43086"/>
    <cellStyle name="Normal 16 4 2 2 3" xfId="21513"/>
    <cellStyle name="Normal 16 4 2 2 3 2" xfId="50248"/>
    <cellStyle name="Normal 16 4 2 2 4" xfId="35924"/>
    <cellStyle name="Normal 16 4 2 3" xfId="10711"/>
    <cellStyle name="Normal 16 4 2 3 2" xfId="25094"/>
    <cellStyle name="Normal 16 4 2 3 2 2" xfId="53829"/>
    <cellStyle name="Normal 16 4 2 3 3" xfId="39505"/>
    <cellStyle name="Normal 16 4 2 4" xfId="17931"/>
    <cellStyle name="Normal 16 4 2 4 2" xfId="46667"/>
    <cellStyle name="Normal 16 4 2 5" xfId="32343"/>
    <cellStyle name="Normal 16 4 3" xfId="5248"/>
    <cellStyle name="Normal 16 4 3 2" xfId="12508"/>
    <cellStyle name="Normal 16 4 3 2 2" xfId="26886"/>
    <cellStyle name="Normal 16 4 3 2 2 2" xfId="55620"/>
    <cellStyle name="Normal 16 4 3 2 3" xfId="41296"/>
    <cellStyle name="Normal 16 4 3 3" xfId="19723"/>
    <cellStyle name="Normal 16 4 3 3 2" xfId="48458"/>
    <cellStyle name="Normal 16 4 3 4" xfId="34134"/>
    <cellStyle name="Normal 16 4 4" xfId="8921"/>
    <cellStyle name="Normal 16 4 4 2" xfId="23304"/>
    <cellStyle name="Normal 16 4 4 2 2" xfId="52039"/>
    <cellStyle name="Normal 16 4 4 3" xfId="37715"/>
    <cellStyle name="Normal 16 4 5" xfId="16141"/>
    <cellStyle name="Normal 16 4 5 2" xfId="44877"/>
    <cellStyle name="Normal 16 4 6" xfId="30553"/>
    <cellStyle name="Normal 16 5" xfId="2483"/>
    <cellStyle name="Normal 16 5 2" xfId="6143"/>
    <cellStyle name="Normal 16 5 2 2" xfId="13403"/>
    <cellStyle name="Normal 16 5 2 2 2" xfId="27781"/>
    <cellStyle name="Normal 16 5 2 2 2 2" xfId="56515"/>
    <cellStyle name="Normal 16 5 2 2 3" xfId="42191"/>
    <cellStyle name="Normal 16 5 2 3" xfId="20618"/>
    <cellStyle name="Normal 16 5 2 3 2" xfId="49353"/>
    <cellStyle name="Normal 16 5 2 4" xfId="35029"/>
    <cellStyle name="Normal 16 5 3" xfId="9816"/>
    <cellStyle name="Normal 16 5 3 2" xfId="24199"/>
    <cellStyle name="Normal 16 5 3 2 2" xfId="52934"/>
    <cellStyle name="Normal 16 5 3 3" xfId="38610"/>
    <cellStyle name="Normal 16 5 4" xfId="17036"/>
    <cellStyle name="Normal 16 5 4 2" xfId="45772"/>
    <cellStyle name="Normal 16 5 5" xfId="31448"/>
    <cellStyle name="Normal 16 6" xfId="4342"/>
    <cellStyle name="Normal 16 6 2" xfId="11612"/>
    <cellStyle name="Normal 16 6 2 2" xfId="25991"/>
    <cellStyle name="Normal 16 6 2 2 2" xfId="54725"/>
    <cellStyle name="Normal 16 6 2 3" xfId="40401"/>
    <cellStyle name="Normal 16 6 3" xfId="18828"/>
    <cellStyle name="Normal 16 6 3 2" xfId="47563"/>
    <cellStyle name="Normal 16 6 4" xfId="33239"/>
    <cellStyle name="Normal 16 7" xfId="8011"/>
    <cellStyle name="Normal 16 7 2" xfId="22409"/>
    <cellStyle name="Normal 16 7 2 2" xfId="51144"/>
    <cellStyle name="Normal 16 7 3" xfId="36820"/>
    <cellStyle name="Normal 16 8" xfId="15246"/>
    <cellStyle name="Normal 16 8 2" xfId="43982"/>
    <cellStyle name="Normal 16 9" xfId="29658"/>
    <cellStyle name="Normal 17" xfId="555"/>
    <cellStyle name="Normal 17 2" xfId="843"/>
    <cellStyle name="Normal 18" xfId="668"/>
    <cellStyle name="Normal 18 2" xfId="1163"/>
    <cellStyle name="Normal 18 2 2" xfId="2146"/>
    <cellStyle name="Normal 18 2 2 2" xfId="3938"/>
    <cellStyle name="Normal 18 2 2 2 2" xfId="7597"/>
    <cellStyle name="Normal 18 2 2 2 2 2" xfId="14857"/>
    <cellStyle name="Normal 18 2 2 2 2 2 2" xfId="29235"/>
    <cellStyle name="Normal 18 2 2 2 2 2 2 2" xfId="57969"/>
    <cellStyle name="Normal 18 2 2 2 2 2 3" xfId="43645"/>
    <cellStyle name="Normal 18 2 2 2 2 3" xfId="22072"/>
    <cellStyle name="Normal 18 2 2 2 2 3 2" xfId="50807"/>
    <cellStyle name="Normal 18 2 2 2 2 4" xfId="36483"/>
    <cellStyle name="Normal 18 2 2 2 3" xfId="11270"/>
    <cellStyle name="Normal 18 2 2 2 3 2" xfId="25653"/>
    <cellStyle name="Normal 18 2 2 2 3 2 2" xfId="54388"/>
    <cellStyle name="Normal 18 2 2 2 3 3" xfId="40064"/>
    <cellStyle name="Normal 18 2 2 2 4" xfId="18490"/>
    <cellStyle name="Normal 18 2 2 2 4 2" xfId="47226"/>
    <cellStyle name="Normal 18 2 2 2 5" xfId="32902"/>
    <cellStyle name="Normal 18 2 2 3" xfId="5807"/>
    <cellStyle name="Normal 18 2 2 3 2" xfId="13067"/>
    <cellStyle name="Normal 18 2 2 3 2 2" xfId="27445"/>
    <cellStyle name="Normal 18 2 2 3 2 2 2" xfId="56179"/>
    <cellStyle name="Normal 18 2 2 3 2 3" xfId="41855"/>
    <cellStyle name="Normal 18 2 2 3 3" xfId="20282"/>
    <cellStyle name="Normal 18 2 2 3 3 2" xfId="49017"/>
    <cellStyle name="Normal 18 2 2 3 4" xfId="34693"/>
    <cellStyle name="Normal 18 2 2 4" xfId="9480"/>
    <cellStyle name="Normal 18 2 2 4 2" xfId="23863"/>
    <cellStyle name="Normal 18 2 2 4 2 2" xfId="52598"/>
    <cellStyle name="Normal 18 2 2 4 3" xfId="38274"/>
    <cellStyle name="Normal 18 2 2 5" xfId="16700"/>
    <cellStyle name="Normal 18 2 2 5 2" xfId="45436"/>
    <cellStyle name="Normal 18 2 2 6" xfId="31112"/>
    <cellStyle name="Normal 18 2 3" xfId="3042"/>
    <cellStyle name="Normal 18 2 3 2" xfId="6702"/>
    <cellStyle name="Normal 18 2 3 2 2" xfId="13962"/>
    <cellStyle name="Normal 18 2 3 2 2 2" xfId="28340"/>
    <cellStyle name="Normal 18 2 3 2 2 2 2" xfId="57074"/>
    <cellStyle name="Normal 18 2 3 2 2 3" xfId="42750"/>
    <cellStyle name="Normal 18 2 3 2 3" xfId="21177"/>
    <cellStyle name="Normal 18 2 3 2 3 2" xfId="49912"/>
    <cellStyle name="Normal 18 2 3 2 4" xfId="35588"/>
    <cellStyle name="Normal 18 2 3 3" xfId="10375"/>
    <cellStyle name="Normal 18 2 3 3 2" xfId="24758"/>
    <cellStyle name="Normal 18 2 3 3 2 2" xfId="53493"/>
    <cellStyle name="Normal 18 2 3 3 3" xfId="39169"/>
    <cellStyle name="Normal 18 2 3 4" xfId="17595"/>
    <cellStyle name="Normal 18 2 3 4 2" xfId="46331"/>
    <cellStyle name="Normal 18 2 3 5" xfId="32007"/>
    <cellStyle name="Normal 18 2 4" xfId="4907"/>
    <cellStyle name="Normal 18 2 4 2" xfId="12172"/>
    <cellStyle name="Normal 18 2 4 2 2" xfId="26550"/>
    <cellStyle name="Normal 18 2 4 2 2 2" xfId="55284"/>
    <cellStyle name="Normal 18 2 4 2 3" xfId="40960"/>
    <cellStyle name="Normal 18 2 4 3" xfId="19387"/>
    <cellStyle name="Normal 18 2 4 3 2" xfId="48122"/>
    <cellStyle name="Normal 18 2 4 4" xfId="33798"/>
    <cellStyle name="Normal 18 2 5" xfId="8579"/>
    <cellStyle name="Normal 18 2 5 2" xfId="22968"/>
    <cellStyle name="Normal 18 2 5 2 2" xfId="51703"/>
    <cellStyle name="Normal 18 2 5 3" xfId="37379"/>
    <cellStyle name="Normal 18 2 6" xfId="15805"/>
    <cellStyle name="Normal 18 2 6 2" xfId="44541"/>
    <cellStyle name="Normal 18 2 7" xfId="30217"/>
    <cellStyle name="Normal 18 3" xfId="1695"/>
    <cellStyle name="Normal 18 3 2" xfId="3491"/>
    <cellStyle name="Normal 18 3 2 2" xfId="7150"/>
    <cellStyle name="Normal 18 3 2 2 2" xfId="14410"/>
    <cellStyle name="Normal 18 3 2 2 2 2" xfId="28788"/>
    <cellStyle name="Normal 18 3 2 2 2 2 2" xfId="57522"/>
    <cellStyle name="Normal 18 3 2 2 2 3" xfId="43198"/>
    <cellStyle name="Normal 18 3 2 2 3" xfId="21625"/>
    <cellStyle name="Normal 18 3 2 2 3 2" xfId="50360"/>
    <cellStyle name="Normal 18 3 2 2 4" xfId="36036"/>
    <cellStyle name="Normal 18 3 2 3" xfId="10823"/>
    <cellStyle name="Normal 18 3 2 3 2" xfId="25206"/>
    <cellStyle name="Normal 18 3 2 3 2 2" xfId="53941"/>
    <cellStyle name="Normal 18 3 2 3 3" xfId="39617"/>
    <cellStyle name="Normal 18 3 2 4" xfId="18043"/>
    <cellStyle name="Normal 18 3 2 4 2" xfId="46779"/>
    <cellStyle name="Normal 18 3 2 5" xfId="32455"/>
    <cellStyle name="Normal 18 3 3" xfId="5360"/>
    <cellStyle name="Normal 18 3 3 2" xfId="12620"/>
    <cellStyle name="Normal 18 3 3 2 2" xfId="26998"/>
    <cellStyle name="Normal 18 3 3 2 2 2" xfId="55732"/>
    <cellStyle name="Normal 18 3 3 2 3" xfId="41408"/>
    <cellStyle name="Normal 18 3 3 3" xfId="19835"/>
    <cellStyle name="Normal 18 3 3 3 2" xfId="48570"/>
    <cellStyle name="Normal 18 3 3 4" xfId="34246"/>
    <cellStyle name="Normal 18 3 4" xfId="9033"/>
    <cellStyle name="Normal 18 3 4 2" xfId="23416"/>
    <cellStyle name="Normal 18 3 4 2 2" xfId="52151"/>
    <cellStyle name="Normal 18 3 4 3" xfId="37827"/>
    <cellStyle name="Normal 18 3 5" xfId="16253"/>
    <cellStyle name="Normal 18 3 5 2" xfId="44989"/>
    <cellStyle name="Normal 18 3 6" xfId="30665"/>
    <cellStyle name="Normal 18 4" xfId="2595"/>
    <cellStyle name="Normal 18 4 2" xfId="6255"/>
    <cellStyle name="Normal 18 4 2 2" xfId="13515"/>
    <cellStyle name="Normal 18 4 2 2 2" xfId="27893"/>
    <cellStyle name="Normal 18 4 2 2 2 2" xfId="56627"/>
    <cellStyle name="Normal 18 4 2 2 3" xfId="42303"/>
    <cellStyle name="Normal 18 4 2 3" xfId="20730"/>
    <cellStyle name="Normal 18 4 2 3 2" xfId="49465"/>
    <cellStyle name="Normal 18 4 2 4" xfId="35141"/>
    <cellStyle name="Normal 18 4 3" xfId="9928"/>
    <cellStyle name="Normal 18 4 3 2" xfId="24311"/>
    <cellStyle name="Normal 18 4 3 2 2" xfId="53046"/>
    <cellStyle name="Normal 18 4 3 3" xfId="38722"/>
    <cellStyle name="Normal 18 4 4" xfId="17148"/>
    <cellStyle name="Normal 18 4 4 2" xfId="45884"/>
    <cellStyle name="Normal 18 4 5" xfId="31560"/>
    <cellStyle name="Normal 18 5" xfId="4458"/>
    <cellStyle name="Normal 18 5 2" xfId="11725"/>
    <cellStyle name="Normal 18 5 2 2" xfId="26103"/>
    <cellStyle name="Normal 18 5 2 2 2" xfId="54837"/>
    <cellStyle name="Normal 18 5 2 3" xfId="40513"/>
    <cellStyle name="Normal 18 5 3" xfId="18940"/>
    <cellStyle name="Normal 18 5 3 2" xfId="47675"/>
    <cellStyle name="Normal 18 5 4" xfId="33351"/>
    <cellStyle name="Normal 18 6" xfId="8129"/>
    <cellStyle name="Normal 18 6 2" xfId="22521"/>
    <cellStyle name="Normal 18 6 2 2" xfId="51256"/>
    <cellStyle name="Normal 18 6 3" xfId="36932"/>
    <cellStyle name="Normal 18 7" xfId="15358"/>
    <cellStyle name="Normal 18 7 2" xfId="44094"/>
    <cellStyle name="Normal 18 8" xfId="29770"/>
    <cellStyle name="Normal 19" xfId="669"/>
    <cellStyle name="Normal 2" xfId="45"/>
    <cellStyle name="Normal 20" xfId="1388"/>
    <cellStyle name="Normal 20 2" xfId="3267"/>
    <cellStyle name="Normal 20 3" xfId="2371"/>
    <cellStyle name="Normal 20 3 2" xfId="15083"/>
    <cellStyle name="Normal 21" xfId="1387"/>
    <cellStyle name="Normal 21 2" xfId="3266"/>
    <cellStyle name="Normal 21 2 2" xfId="6926"/>
    <cellStyle name="Normal 21 2 2 2" xfId="14186"/>
    <cellStyle name="Normal 21 2 2 2 2" xfId="28564"/>
    <cellStyle name="Normal 21 2 2 2 2 2" xfId="57298"/>
    <cellStyle name="Normal 21 2 2 2 3" xfId="42974"/>
    <cellStyle name="Normal 21 2 2 3" xfId="21401"/>
    <cellStyle name="Normal 21 2 2 3 2" xfId="50136"/>
    <cellStyle name="Normal 21 2 2 4" xfId="35812"/>
    <cellStyle name="Normal 21 2 3" xfId="10599"/>
    <cellStyle name="Normal 21 2 3 2" xfId="24982"/>
    <cellStyle name="Normal 21 2 3 2 2" xfId="53717"/>
    <cellStyle name="Normal 21 2 3 3" xfId="39393"/>
    <cellStyle name="Normal 21 2 4" xfId="17819"/>
    <cellStyle name="Normal 21 2 4 2" xfId="46555"/>
    <cellStyle name="Normal 21 2 5" xfId="32231"/>
    <cellStyle name="Normal 21 3" xfId="5131"/>
    <cellStyle name="Normal 21 3 2" xfId="12396"/>
    <cellStyle name="Normal 21 3 2 2" xfId="26774"/>
    <cellStyle name="Normal 21 3 2 2 2" xfId="55508"/>
    <cellStyle name="Normal 21 3 2 3" xfId="41184"/>
    <cellStyle name="Normal 21 3 3" xfId="19611"/>
    <cellStyle name="Normal 21 3 3 2" xfId="48346"/>
    <cellStyle name="Normal 21 3 4" xfId="34022"/>
    <cellStyle name="Normal 21 4" xfId="8803"/>
    <cellStyle name="Normal 21 4 2" xfId="23192"/>
    <cellStyle name="Normal 21 4 2 2" xfId="51927"/>
    <cellStyle name="Normal 21 4 3" xfId="37603"/>
    <cellStyle name="Normal 21 5" xfId="16029"/>
    <cellStyle name="Normal 21 5 2" xfId="44765"/>
    <cellStyle name="Normal 21 6" xfId="30441"/>
    <cellStyle name="Normal 22" xfId="1519"/>
    <cellStyle name="Normal 22 2" xfId="15082"/>
    <cellStyle name="Normal 23" xfId="2370"/>
    <cellStyle name="Normal 23 2" xfId="6031"/>
    <cellStyle name="Normal 23 2 2" xfId="13291"/>
    <cellStyle name="Normal 23 2 2 2" xfId="27669"/>
    <cellStyle name="Normal 23 2 2 2 2" xfId="56403"/>
    <cellStyle name="Normal 23 2 2 3" xfId="42079"/>
    <cellStyle name="Normal 23 2 3" xfId="20506"/>
    <cellStyle name="Normal 23 2 3 2" xfId="49241"/>
    <cellStyle name="Normal 23 2 4" xfId="34917"/>
    <cellStyle name="Normal 23 3" xfId="9704"/>
    <cellStyle name="Normal 23 3 2" xfId="24087"/>
    <cellStyle name="Normal 23 3 2 2" xfId="52822"/>
    <cellStyle name="Normal 23 3 3" xfId="38498"/>
    <cellStyle name="Normal 23 4" xfId="16924"/>
    <cellStyle name="Normal 23 4 2" xfId="45660"/>
    <cellStyle name="Normal 23 5" xfId="31336"/>
    <cellStyle name="Normal 24" xfId="4162"/>
    <cellStyle name="Normal 24 2" xfId="7821"/>
    <cellStyle name="Normal 24 2 2" xfId="15081"/>
    <cellStyle name="Normal 24 2 2 2" xfId="29459"/>
    <cellStyle name="Normal 24 2 2 2 2" xfId="58193"/>
    <cellStyle name="Normal 24 2 2 3" xfId="43869"/>
    <cellStyle name="Normal 24 2 3" xfId="22296"/>
    <cellStyle name="Normal 24 2 3 2" xfId="51031"/>
    <cellStyle name="Normal 24 2 4" xfId="36707"/>
    <cellStyle name="Normal 24 3" xfId="11494"/>
    <cellStyle name="Normal 24 3 2" xfId="25877"/>
    <cellStyle name="Normal 24 3 2 2" xfId="54612"/>
    <cellStyle name="Normal 24 3 3" xfId="40288"/>
    <cellStyle name="Normal 24 4" xfId="18714"/>
    <cellStyle name="Normal 24 4 2" xfId="47450"/>
    <cellStyle name="Normal 24 5" xfId="33126"/>
    <cellStyle name="Normal 25" xfId="4164"/>
    <cellStyle name="Normal 25 2" xfId="15084"/>
    <cellStyle name="Normal 26" xfId="4163"/>
    <cellStyle name="Normal 26 2" xfId="11495"/>
    <cellStyle name="Normal 26 2 2" xfId="25878"/>
    <cellStyle name="Normal 26 2 2 2" xfId="54613"/>
    <cellStyle name="Normal 26 2 3" xfId="40289"/>
    <cellStyle name="Normal 26 3" xfId="18715"/>
    <cellStyle name="Normal 26 3 2" xfId="47451"/>
    <cellStyle name="Normal 26 4" xfId="33127"/>
    <cellStyle name="Normal 27" xfId="4215"/>
    <cellStyle name="Normal 27 2" xfId="15085"/>
    <cellStyle name="Normal 28" xfId="7833"/>
    <cellStyle name="Normal 28 2" xfId="15086"/>
    <cellStyle name="Normal 29" xfId="7832"/>
    <cellStyle name="Normal 29 2" xfId="22297"/>
    <cellStyle name="Normal 29 2 2" xfId="51032"/>
    <cellStyle name="Normal 29 3" xfId="36708"/>
    <cellStyle name="Normal 3" xfId="44"/>
    <cellStyle name="Normal 3 10" xfId="940"/>
    <cellStyle name="Normal 3 10 2" xfId="1923"/>
    <cellStyle name="Normal 3 10 2 2" xfId="3715"/>
    <cellStyle name="Normal 3 10 2 2 2" xfId="7374"/>
    <cellStyle name="Normal 3 10 2 2 2 2" xfId="14634"/>
    <cellStyle name="Normal 3 10 2 2 2 2 2" xfId="29012"/>
    <cellStyle name="Normal 3 10 2 2 2 2 2 2" xfId="57746"/>
    <cellStyle name="Normal 3 10 2 2 2 2 3" xfId="43422"/>
    <cellStyle name="Normal 3 10 2 2 2 3" xfId="21849"/>
    <cellStyle name="Normal 3 10 2 2 2 3 2" xfId="50584"/>
    <cellStyle name="Normal 3 10 2 2 2 4" xfId="36260"/>
    <cellStyle name="Normal 3 10 2 2 3" xfId="11047"/>
    <cellStyle name="Normal 3 10 2 2 3 2" xfId="25430"/>
    <cellStyle name="Normal 3 10 2 2 3 2 2" xfId="54165"/>
    <cellStyle name="Normal 3 10 2 2 3 3" xfId="39841"/>
    <cellStyle name="Normal 3 10 2 2 4" xfId="18267"/>
    <cellStyle name="Normal 3 10 2 2 4 2" xfId="47003"/>
    <cellStyle name="Normal 3 10 2 2 5" xfId="32679"/>
    <cellStyle name="Normal 3 10 2 3" xfId="5584"/>
    <cellStyle name="Normal 3 10 2 3 2" xfId="12844"/>
    <cellStyle name="Normal 3 10 2 3 2 2" xfId="27222"/>
    <cellStyle name="Normal 3 10 2 3 2 2 2" xfId="55956"/>
    <cellStyle name="Normal 3 10 2 3 2 3" xfId="41632"/>
    <cellStyle name="Normal 3 10 2 3 3" xfId="20059"/>
    <cellStyle name="Normal 3 10 2 3 3 2" xfId="48794"/>
    <cellStyle name="Normal 3 10 2 3 4" xfId="34470"/>
    <cellStyle name="Normal 3 10 2 4" xfId="9257"/>
    <cellStyle name="Normal 3 10 2 4 2" xfId="23640"/>
    <cellStyle name="Normal 3 10 2 4 2 2" xfId="52375"/>
    <cellStyle name="Normal 3 10 2 4 3" xfId="38051"/>
    <cellStyle name="Normal 3 10 2 5" xfId="16477"/>
    <cellStyle name="Normal 3 10 2 5 2" xfId="45213"/>
    <cellStyle name="Normal 3 10 2 6" xfId="30889"/>
    <cellStyle name="Normal 3 10 3" xfId="2819"/>
    <cellStyle name="Normal 3 10 3 2" xfId="6479"/>
    <cellStyle name="Normal 3 10 3 2 2" xfId="13739"/>
    <cellStyle name="Normal 3 10 3 2 2 2" xfId="28117"/>
    <cellStyle name="Normal 3 10 3 2 2 2 2" xfId="56851"/>
    <cellStyle name="Normal 3 10 3 2 2 3" xfId="42527"/>
    <cellStyle name="Normal 3 10 3 2 3" xfId="20954"/>
    <cellStyle name="Normal 3 10 3 2 3 2" xfId="49689"/>
    <cellStyle name="Normal 3 10 3 2 4" xfId="35365"/>
    <cellStyle name="Normal 3 10 3 3" xfId="10152"/>
    <cellStyle name="Normal 3 10 3 3 2" xfId="24535"/>
    <cellStyle name="Normal 3 10 3 3 2 2" xfId="53270"/>
    <cellStyle name="Normal 3 10 3 3 3" xfId="38946"/>
    <cellStyle name="Normal 3 10 3 4" xfId="17372"/>
    <cellStyle name="Normal 3 10 3 4 2" xfId="46108"/>
    <cellStyle name="Normal 3 10 3 5" xfId="31784"/>
    <cellStyle name="Normal 3 10 4" xfId="4684"/>
    <cellStyle name="Normal 3 10 4 2" xfId="11949"/>
    <cellStyle name="Normal 3 10 4 2 2" xfId="26327"/>
    <cellStyle name="Normal 3 10 4 2 2 2" xfId="55061"/>
    <cellStyle name="Normal 3 10 4 2 3" xfId="40737"/>
    <cellStyle name="Normal 3 10 4 3" xfId="19164"/>
    <cellStyle name="Normal 3 10 4 3 2" xfId="47899"/>
    <cellStyle name="Normal 3 10 4 4" xfId="33575"/>
    <cellStyle name="Normal 3 10 5" xfId="8356"/>
    <cellStyle name="Normal 3 10 5 2" xfId="22745"/>
    <cellStyle name="Normal 3 10 5 2 2" xfId="51480"/>
    <cellStyle name="Normal 3 10 5 3" xfId="37156"/>
    <cellStyle name="Normal 3 10 6" xfId="15582"/>
    <cellStyle name="Normal 3 10 6 2" xfId="44318"/>
    <cellStyle name="Normal 3 10 7" xfId="29994"/>
    <cellStyle name="Normal 3 11" xfId="1432"/>
    <cellStyle name="Normal 3 11 2" xfId="3268"/>
    <cellStyle name="Normal 3 11 2 2" xfId="6927"/>
    <cellStyle name="Normal 3 11 2 2 2" xfId="14187"/>
    <cellStyle name="Normal 3 11 2 2 2 2" xfId="28565"/>
    <cellStyle name="Normal 3 11 2 2 2 2 2" xfId="57299"/>
    <cellStyle name="Normal 3 11 2 2 2 3" xfId="42975"/>
    <cellStyle name="Normal 3 11 2 2 3" xfId="21402"/>
    <cellStyle name="Normal 3 11 2 2 3 2" xfId="50137"/>
    <cellStyle name="Normal 3 11 2 2 4" xfId="35813"/>
    <cellStyle name="Normal 3 11 2 3" xfId="10600"/>
    <cellStyle name="Normal 3 11 2 3 2" xfId="24983"/>
    <cellStyle name="Normal 3 11 2 3 2 2" xfId="53718"/>
    <cellStyle name="Normal 3 11 2 3 3" xfId="39394"/>
    <cellStyle name="Normal 3 11 2 4" xfId="17820"/>
    <cellStyle name="Normal 3 11 2 4 2" xfId="46556"/>
    <cellStyle name="Normal 3 11 2 5" xfId="32232"/>
    <cellStyle name="Normal 3 11 3" xfId="5134"/>
    <cellStyle name="Normal 3 11 3 2" xfId="12397"/>
    <cellStyle name="Normal 3 11 3 2 2" xfId="26775"/>
    <cellStyle name="Normal 3 11 3 2 2 2" xfId="55509"/>
    <cellStyle name="Normal 3 11 3 2 3" xfId="41185"/>
    <cellStyle name="Normal 3 11 3 3" xfId="19612"/>
    <cellStyle name="Normal 3 11 3 3 2" xfId="48347"/>
    <cellStyle name="Normal 3 11 3 4" xfId="34023"/>
    <cellStyle name="Normal 3 11 4" xfId="8807"/>
    <cellStyle name="Normal 3 11 4 2" xfId="23193"/>
    <cellStyle name="Normal 3 11 4 2 2" xfId="51928"/>
    <cellStyle name="Normal 3 11 4 3" xfId="37604"/>
    <cellStyle name="Normal 3 11 5" xfId="16030"/>
    <cellStyle name="Normal 3 11 5 2" xfId="44766"/>
    <cellStyle name="Normal 3 11 6" xfId="30442"/>
    <cellStyle name="Normal 3 12" xfId="2372"/>
    <cellStyle name="Normal 3 12 2" xfId="6032"/>
    <cellStyle name="Normal 3 12 2 2" xfId="13292"/>
    <cellStyle name="Normal 3 12 2 2 2" xfId="27670"/>
    <cellStyle name="Normal 3 12 2 2 2 2" xfId="56404"/>
    <cellStyle name="Normal 3 12 2 2 3" xfId="42080"/>
    <cellStyle name="Normal 3 12 2 3" xfId="20507"/>
    <cellStyle name="Normal 3 12 2 3 2" xfId="49242"/>
    <cellStyle name="Normal 3 12 2 4" xfId="34918"/>
    <cellStyle name="Normal 3 12 3" xfId="9705"/>
    <cellStyle name="Normal 3 12 3 2" xfId="24088"/>
    <cellStyle name="Normal 3 12 3 2 2" xfId="52823"/>
    <cellStyle name="Normal 3 12 3 3" xfId="38499"/>
    <cellStyle name="Normal 3 12 4" xfId="16925"/>
    <cellStyle name="Normal 3 12 4 2" xfId="45661"/>
    <cellStyle name="Normal 3 12 5" xfId="31337"/>
    <cellStyle name="Normal 3 13" xfId="4208"/>
    <cellStyle name="Normal 3 13 2" xfId="11499"/>
    <cellStyle name="Normal 3 13 2 2" xfId="25879"/>
    <cellStyle name="Normal 3 13 2 2 2" xfId="54614"/>
    <cellStyle name="Normal 3 13 2 3" xfId="40290"/>
    <cellStyle name="Normal 3 13 3" xfId="18716"/>
    <cellStyle name="Normal 3 13 3 2" xfId="47452"/>
    <cellStyle name="Normal 3 13 4" xfId="33128"/>
    <cellStyle name="Normal 3 14" xfId="7877"/>
    <cellStyle name="Normal 3 14 2" xfId="22298"/>
    <cellStyle name="Normal 3 14 2 2" xfId="51033"/>
    <cellStyle name="Normal 3 14 3" xfId="36709"/>
    <cellStyle name="Normal 3 15" xfId="15133"/>
    <cellStyle name="Normal 3 15 2" xfId="43871"/>
    <cellStyle name="Normal 3 16" xfId="29547"/>
    <cellStyle name="Normal 3 2" xfId="134"/>
    <cellStyle name="Normal 3 2 10" xfId="1442"/>
    <cellStyle name="Normal 3 2 10 2" xfId="3270"/>
    <cellStyle name="Normal 3 2 10 2 2" xfId="6929"/>
    <cellStyle name="Normal 3 2 10 2 2 2" xfId="14189"/>
    <cellStyle name="Normal 3 2 10 2 2 2 2" xfId="28567"/>
    <cellStyle name="Normal 3 2 10 2 2 2 2 2" xfId="57301"/>
    <cellStyle name="Normal 3 2 10 2 2 2 3" xfId="42977"/>
    <cellStyle name="Normal 3 2 10 2 2 3" xfId="21404"/>
    <cellStyle name="Normal 3 2 10 2 2 3 2" xfId="50139"/>
    <cellStyle name="Normal 3 2 10 2 2 4" xfId="35815"/>
    <cellStyle name="Normal 3 2 10 2 3" xfId="10602"/>
    <cellStyle name="Normal 3 2 10 2 3 2" xfId="24985"/>
    <cellStyle name="Normal 3 2 10 2 3 2 2" xfId="53720"/>
    <cellStyle name="Normal 3 2 10 2 3 3" xfId="39396"/>
    <cellStyle name="Normal 3 2 10 2 4" xfId="17822"/>
    <cellStyle name="Normal 3 2 10 2 4 2" xfId="46558"/>
    <cellStyle name="Normal 3 2 10 2 5" xfId="32234"/>
    <cellStyle name="Normal 3 2 10 3" xfId="5137"/>
    <cellStyle name="Normal 3 2 10 3 2" xfId="12399"/>
    <cellStyle name="Normal 3 2 10 3 2 2" xfId="26777"/>
    <cellStyle name="Normal 3 2 10 3 2 2 2" xfId="55511"/>
    <cellStyle name="Normal 3 2 10 3 2 3" xfId="41187"/>
    <cellStyle name="Normal 3 2 10 3 3" xfId="19614"/>
    <cellStyle name="Normal 3 2 10 3 3 2" xfId="48349"/>
    <cellStyle name="Normal 3 2 10 3 4" xfId="34025"/>
    <cellStyle name="Normal 3 2 10 4" xfId="8809"/>
    <cellStyle name="Normal 3 2 10 4 2" xfId="23195"/>
    <cellStyle name="Normal 3 2 10 4 2 2" xfId="51930"/>
    <cellStyle name="Normal 3 2 10 4 3" xfId="37606"/>
    <cellStyle name="Normal 3 2 10 5" xfId="16032"/>
    <cellStyle name="Normal 3 2 10 5 2" xfId="44768"/>
    <cellStyle name="Normal 3 2 10 6" xfId="30444"/>
    <cellStyle name="Normal 3 2 11" xfId="2374"/>
    <cellStyle name="Normal 3 2 11 2" xfId="6034"/>
    <cellStyle name="Normal 3 2 11 2 2" xfId="13294"/>
    <cellStyle name="Normal 3 2 11 2 2 2" xfId="27672"/>
    <cellStyle name="Normal 3 2 11 2 2 2 2" xfId="56406"/>
    <cellStyle name="Normal 3 2 11 2 2 3" xfId="42082"/>
    <cellStyle name="Normal 3 2 11 2 3" xfId="20509"/>
    <cellStyle name="Normal 3 2 11 2 3 2" xfId="49244"/>
    <cellStyle name="Normal 3 2 11 2 4" xfId="34920"/>
    <cellStyle name="Normal 3 2 11 3" xfId="9707"/>
    <cellStyle name="Normal 3 2 11 3 2" xfId="24090"/>
    <cellStyle name="Normal 3 2 11 3 2 2" xfId="52825"/>
    <cellStyle name="Normal 3 2 11 3 3" xfId="38501"/>
    <cellStyle name="Normal 3 2 11 4" xfId="16927"/>
    <cellStyle name="Normal 3 2 11 4 2" xfId="45663"/>
    <cellStyle name="Normal 3 2 11 5" xfId="31339"/>
    <cellStyle name="Normal 3 2 12" xfId="4218"/>
    <cellStyle name="Normal 3 2 12 2" xfId="11502"/>
    <cellStyle name="Normal 3 2 12 2 2" xfId="25882"/>
    <cellStyle name="Normal 3 2 12 2 2 2" xfId="54616"/>
    <cellStyle name="Normal 3 2 12 2 3" xfId="40292"/>
    <cellStyle name="Normal 3 2 12 3" xfId="18719"/>
    <cellStyle name="Normal 3 2 12 3 2" xfId="47454"/>
    <cellStyle name="Normal 3 2 12 4" xfId="33130"/>
    <cellStyle name="Normal 3 2 13" xfId="7886"/>
    <cellStyle name="Normal 3 2 13 2" xfId="22300"/>
    <cellStyle name="Normal 3 2 13 2 2" xfId="51035"/>
    <cellStyle name="Normal 3 2 13 3" xfId="36711"/>
    <cellStyle name="Normal 3 2 14" xfId="15136"/>
    <cellStyle name="Normal 3 2 14 2" xfId="43873"/>
    <cellStyle name="Normal 3 2 15" xfId="29549"/>
    <cellStyle name="Normal 3 2 2" xfId="136"/>
    <cellStyle name="Normal 3 2 2 10" xfId="2376"/>
    <cellStyle name="Normal 3 2 2 10 2" xfId="6036"/>
    <cellStyle name="Normal 3 2 2 10 2 2" xfId="13296"/>
    <cellStyle name="Normal 3 2 2 10 2 2 2" xfId="27674"/>
    <cellStyle name="Normal 3 2 2 10 2 2 2 2" xfId="56408"/>
    <cellStyle name="Normal 3 2 2 10 2 2 3" xfId="42084"/>
    <cellStyle name="Normal 3 2 2 10 2 3" xfId="20511"/>
    <cellStyle name="Normal 3 2 2 10 2 3 2" xfId="49246"/>
    <cellStyle name="Normal 3 2 2 10 2 4" xfId="34922"/>
    <cellStyle name="Normal 3 2 2 10 3" xfId="9709"/>
    <cellStyle name="Normal 3 2 2 10 3 2" xfId="24092"/>
    <cellStyle name="Normal 3 2 2 10 3 2 2" xfId="52827"/>
    <cellStyle name="Normal 3 2 2 10 3 3" xfId="38503"/>
    <cellStyle name="Normal 3 2 2 10 4" xfId="16929"/>
    <cellStyle name="Normal 3 2 2 10 4 2" xfId="45665"/>
    <cellStyle name="Normal 3 2 2 10 5" xfId="31341"/>
    <cellStyle name="Normal 3 2 2 11" xfId="4220"/>
    <cellStyle name="Normal 3 2 2 11 2" xfId="11504"/>
    <cellStyle name="Normal 3 2 2 11 2 2" xfId="25884"/>
    <cellStyle name="Normal 3 2 2 11 2 2 2" xfId="54618"/>
    <cellStyle name="Normal 3 2 2 11 2 3" xfId="40294"/>
    <cellStyle name="Normal 3 2 2 11 3" xfId="18721"/>
    <cellStyle name="Normal 3 2 2 11 3 2" xfId="47456"/>
    <cellStyle name="Normal 3 2 2 11 4" xfId="33132"/>
    <cellStyle name="Normal 3 2 2 12" xfId="7888"/>
    <cellStyle name="Normal 3 2 2 12 2" xfId="22302"/>
    <cellStyle name="Normal 3 2 2 12 2 2" xfId="51037"/>
    <cellStyle name="Normal 3 2 2 12 3" xfId="36713"/>
    <cellStyle name="Normal 3 2 2 13" xfId="15138"/>
    <cellStyle name="Normal 3 2 2 13 2" xfId="43875"/>
    <cellStyle name="Normal 3 2 2 14" xfId="29551"/>
    <cellStyle name="Normal 3 2 2 2" xfId="190"/>
    <cellStyle name="Normal 3 2 2 2 10" xfId="4230"/>
    <cellStyle name="Normal 3 2 2 2 10 2" xfId="11511"/>
    <cellStyle name="Normal 3 2 2 2 10 2 2" xfId="25891"/>
    <cellStyle name="Normal 3 2 2 2 10 2 2 2" xfId="54625"/>
    <cellStyle name="Normal 3 2 2 2 10 2 3" xfId="40301"/>
    <cellStyle name="Normal 3 2 2 2 10 3" xfId="18728"/>
    <cellStyle name="Normal 3 2 2 2 10 3 2" xfId="47463"/>
    <cellStyle name="Normal 3 2 2 2 10 4" xfId="33139"/>
    <cellStyle name="Normal 3 2 2 2 11" xfId="7899"/>
    <cellStyle name="Normal 3 2 2 2 11 2" xfId="22309"/>
    <cellStyle name="Normal 3 2 2 2 11 2 2" xfId="51044"/>
    <cellStyle name="Normal 3 2 2 2 11 3" xfId="36720"/>
    <cellStyle name="Normal 3 2 2 2 12" xfId="15146"/>
    <cellStyle name="Normal 3 2 2 2 12 2" xfId="43882"/>
    <cellStyle name="Normal 3 2 2 2 13" xfId="29558"/>
    <cellStyle name="Normal 3 2 2 2 2" xfId="292"/>
    <cellStyle name="Normal 3 2 2 2 2 10" xfId="7919"/>
    <cellStyle name="Normal 3 2 2 2 2 10 2" xfId="22323"/>
    <cellStyle name="Normal 3 2 2 2 2 10 2 2" xfId="51058"/>
    <cellStyle name="Normal 3 2 2 2 2 10 3" xfId="36734"/>
    <cellStyle name="Normal 3 2 2 2 2 11" xfId="15160"/>
    <cellStyle name="Normal 3 2 2 2 2 11 2" xfId="43896"/>
    <cellStyle name="Normal 3 2 2 2 2 12" xfId="29572"/>
    <cellStyle name="Normal 3 2 2 2 2 2" xfId="366"/>
    <cellStyle name="Normal 3 2 2 2 2 2 10" xfId="15188"/>
    <cellStyle name="Normal 3 2 2 2 2 2 10 2" xfId="43924"/>
    <cellStyle name="Normal 3 2 2 2 2 2 11" xfId="29600"/>
    <cellStyle name="Normal 3 2 2 2 2 2 2" xfId="466"/>
    <cellStyle name="Normal 3 2 2 2 2 2 2 10" xfId="29656"/>
    <cellStyle name="Normal 3 2 2 2 2 2 2 2" xfId="666"/>
    <cellStyle name="Normal 3 2 2 2 2 2 2 2 2" xfId="938"/>
    <cellStyle name="Normal 3 2 2 2 2 2 2 2 2 2" xfId="1385"/>
    <cellStyle name="Normal 3 2 2 2 2 2 2 2 2 2 2" xfId="2368"/>
    <cellStyle name="Normal 3 2 2 2 2 2 2 2 2 2 2 2" xfId="4160"/>
    <cellStyle name="Normal 3 2 2 2 2 2 2 2 2 2 2 2 2" xfId="7819"/>
    <cellStyle name="Normal 3 2 2 2 2 2 2 2 2 2 2 2 2 2" xfId="15079"/>
    <cellStyle name="Normal 3 2 2 2 2 2 2 2 2 2 2 2 2 2 2" xfId="29457"/>
    <cellStyle name="Normal 3 2 2 2 2 2 2 2 2 2 2 2 2 2 2 2" xfId="58191"/>
    <cellStyle name="Normal 3 2 2 2 2 2 2 2 2 2 2 2 2 2 3" xfId="43867"/>
    <cellStyle name="Normal 3 2 2 2 2 2 2 2 2 2 2 2 2 3" xfId="22294"/>
    <cellStyle name="Normal 3 2 2 2 2 2 2 2 2 2 2 2 2 3 2" xfId="51029"/>
    <cellStyle name="Normal 3 2 2 2 2 2 2 2 2 2 2 2 2 4" xfId="36705"/>
    <cellStyle name="Normal 3 2 2 2 2 2 2 2 2 2 2 2 3" xfId="11492"/>
    <cellStyle name="Normal 3 2 2 2 2 2 2 2 2 2 2 2 3 2" xfId="25875"/>
    <cellStyle name="Normal 3 2 2 2 2 2 2 2 2 2 2 2 3 2 2" xfId="54610"/>
    <cellStyle name="Normal 3 2 2 2 2 2 2 2 2 2 2 2 3 3" xfId="40286"/>
    <cellStyle name="Normal 3 2 2 2 2 2 2 2 2 2 2 2 4" xfId="18712"/>
    <cellStyle name="Normal 3 2 2 2 2 2 2 2 2 2 2 2 4 2" xfId="47448"/>
    <cellStyle name="Normal 3 2 2 2 2 2 2 2 2 2 2 2 5" xfId="33124"/>
    <cellStyle name="Normal 3 2 2 2 2 2 2 2 2 2 2 3" xfId="6029"/>
    <cellStyle name="Normal 3 2 2 2 2 2 2 2 2 2 2 3 2" xfId="13289"/>
    <cellStyle name="Normal 3 2 2 2 2 2 2 2 2 2 2 3 2 2" xfId="27667"/>
    <cellStyle name="Normal 3 2 2 2 2 2 2 2 2 2 2 3 2 2 2" xfId="56401"/>
    <cellStyle name="Normal 3 2 2 2 2 2 2 2 2 2 2 3 2 3" xfId="42077"/>
    <cellStyle name="Normal 3 2 2 2 2 2 2 2 2 2 2 3 3" xfId="20504"/>
    <cellStyle name="Normal 3 2 2 2 2 2 2 2 2 2 2 3 3 2" xfId="49239"/>
    <cellStyle name="Normal 3 2 2 2 2 2 2 2 2 2 2 3 4" xfId="34915"/>
    <cellStyle name="Normal 3 2 2 2 2 2 2 2 2 2 2 4" xfId="9702"/>
    <cellStyle name="Normal 3 2 2 2 2 2 2 2 2 2 2 4 2" xfId="24085"/>
    <cellStyle name="Normal 3 2 2 2 2 2 2 2 2 2 2 4 2 2" xfId="52820"/>
    <cellStyle name="Normal 3 2 2 2 2 2 2 2 2 2 2 4 3" xfId="38496"/>
    <cellStyle name="Normal 3 2 2 2 2 2 2 2 2 2 2 5" xfId="16922"/>
    <cellStyle name="Normal 3 2 2 2 2 2 2 2 2 2 2 5 2" xfId="45658"/>
    <cellStyle name="Normal 3 2 2 2 2 2 2 2 2 2 2 6" xfId="31334"/>
    <cellStyle name="Normal 3 2 2 2 2 2 2 2 2 2 3" xfId="3264"/>
    <cellStyle name="Normal 3 2 2 2 2 2 2 2 2 2 3 2" xfId="6924"/>
    <cellStyle name="Normal 3 2 2 2 2 2 2 2 2 2 3 2 2" xfId="14184"/>
    <cellStyle name="Normal 3 2 2 2 2 2 2 2 2 2 3 2 2 2" xfId="28562"/>
    <cellStyle name="Normal 3 2 2 2 2 2 2 2 2 2 3 2 2 2 2" xfId="57296"/>
    <cellStyle name="Normal 3 2 2 2 2 2 2 2 2 2 3 2 2 3" xfId="42972"/>
    <cellStyle name="Normal 3 2 2 2 2 2 2 2 2 2 3 2 3" xfId="21399"/>
    <cellStyle name="Normal 3 2 2 2 2 2 2 2 2 2 3 2 3 2" xfId="50134"/>
    <cellStyle name="Normal 3 2 2 2 2 2 2 2 2 2 3 2 4" xfId="35810"/>
    <cellStyle name="Normal 3 2 2 2 2 2 2 2 2 2 3 3" xfId="10597"/>
    <cellStyle name="Normal 3 2 2 2 2 2 2 2 2 2 3 3 2" xfId="24980"/>
    <cellStyle name="Normal 3 2 2 2 2 2 2 2 2 2 3 3 2 2" xfId="53715"/>
    <cellStyle name="Normal 3 2 2 2 2 2 2 2 2 2 3 3 3" xfId="39391"/>
    <cellStyle name="Normal 3 2 2 2 2 2 2 2 2 2 3 4" xfId="17817"/>
    <cellStyle name="Normal 3 2 2 2 2 2 2 2 2 2 3 4 2" xfId="46553"/>
    <cellStyle name="Normal 3 2 2 2 2 2 2 2 2 2 3 5" xfId="32229"/>
    <cellStyle name="Normal 3 2 2 2 2 2 2 2 2 2 4" xfId="5129"/>
    <cellStyle name="Normal 3 2 2 2 2 2 2 2 2 2 4 2" xfId="12394"/>
    <cellStyle name="Normal 3 2 2 2 2 2 2 2 2 2 4 2 2" xfId="26772"/>
    <cellStyle name="Normal 3 2 2 2 2 2 2 2 2 2 4 2 2 2" xfId="55506"/>
    <cellStyle name="Normal 3 2 2 2 2 2 2 2 2 2 4 2 3" xfId="41182"/>
    <cellStyle name="Normal 3 2 2 2 2 2 2 2 2 2 4 3" xfId="19609"/>
    <cellStyle name="Normal 3 2 2 2 2 2 2 2 2 2 4 3 2" xfId="48344"/>
    <cellStyle name="Normal 3 2 2 2 2 2 2 2 2 2 4 4" xfId="34020"/>
    <cellStyle name="Normal 3 2 2 2 2 2 2 2 2 2 5" xfId="8801"/>
    <cellStyle name="Normal 3 2 2 2 2 2 2 2 2 2 5 2" xfId="23190"/>
    <cellStyle name="Normal 3 2 2 2 2 2 2 2 2 2 5 2 2" xfId="51925"/>
    <cellStyle name="Normal 3 2 2 2 2 2 2 2 2 2 5 3" xfId="37601"/>
    <cellStyle name="Normal 3 2 2 2 2 2 2 2 2 2 6" xfId="16027"/>
    <cellStyle name="Normal 3 2 2 2 2 2 2 2 2 2 6 2" xfId="44763"/>
    <cellStyle name="Normal 3 2 2 2 2 2 2 2 2 2 7" xfId="30439"/>
    <cellStyle name="Normal 3 2 2 2 2 2 2 2 2 3" xfId="1921"/>
    <cellStyle name="Normal 3 2 2 2 2 2 2 2 2 3 2" xfId="3713"/>
    <cellStyle name="Normal 3 2 2 2 2 2 2 2 2 3 2 2" xfId="7372"/>
    <cellStyle name="Normal 3 2 2 2 2 2 2 2 2 3 2 2 2" xfId="14632"/>
    <cellStyle name="Normal 3 2 2 2 2 2 2 2 2 3 2 2 2 2" xfId="29010"/>
    <cellStyle name="Normal 3 2 2 2 2 2 2 2 2 3 2 2 2 2 2" xfId="57744"/>
    <cellStyle name="Normal 3 2 2 2 2 2 2 2 2 3 2 2 2 3" xfId="43420"/>
    <cellStyle name="Normal 3 2 2 2 2 2 2 2 2 3 2 2 3" xfId="21847"/>
    <cellStyle name="Normal 3 2 2 2 2 2 2 2 2 3 2 2 3 2" xfId="50582"/>
    <cellStyle name="Normal 3 2 2 2 2 2 2 2 2 3 2 2 4" xfId="36258"/>
    <cellStyle name="Normal 3 2 2 2 2 2 2 2 2 3 2 3" xfId="11045"/>
    <cellStyle name="Normal 3 2 2 2 2 2 2 2 2 3 2 3 2" xfId="25428"/>
    <cellStyle name="Normal 3 2 2 2 2 2 2 2 2 3 2 3 2 2" xfId="54163"/>
    <cellStyle name="Normal 3 2 2 2 2 2 2 2 2 3 2 3 3" xfId="39839"/>
    <cellStyle name="Normal 3 2 2 2 2 2 2 2 2 3 2 4" xfId="18265"/>
    <cellStyle name="Normal 3 2 2 2 2 2 2 2 2 3 2 4 2" xfId="47001"/>
    <cellStyle name="Normal 3 2 2 2 2 2 2 2 2 3 2 5" xfId="32677"/>
    <cellStyle name="Normal 3 2 2 2 2 2 2 2 2 3 3" xfId="5582"/>
    <cellStyle name="Normal 3 2 2 2 2 2 2 2 2 3 3 2" xfId="12842"/>
    <cellStyle name="Normal 3 2 2 2 2 2 2 2 2 3 3 2 2" xfId="27220"/>
    <cellStyle name="Normal 3 2 2 2 2 2 2 2 2 3 3 2 2 2" xfId="55954"/>
    <cellStyle name="Normal 3 2 2 2 2 2 2 2 2 3 3 2 3" xfId="41630"/>
    <cellStyle name="Normal 3 2 2 2 2 2 2 2 2 3 3 3" xfId="20057"/>
    <cellStyle name="Normal 3 2 2 2 2 2 2 2 2 3 3 3 2" xfId="48792"/>
    <cellStyle name="Normal 3 2 2 2 2 2 2 2 2 3 3 4" xfId="34468"/>
    <cellStyle name="Normal 3 2 2 2 2 2 2 2 2 3 4" xfId="9255"/>
    <cellStyle name="Normal 3 2 2 2 2 2 2 2 2 3 4 2" xfId="23638"/>
    <cellStyle name="Normal 3 2 2 2 2 2 2 2 2 3 4 2 2" xfId="52373"/>
    <cellStyle name="Normal 3 2 2 2 2 2 2 2 2 3 4 3" xfId="38049"/>
    <cellStyle name="Normal 3 2 2 2 2 2 2 2 2 3 5" xfId="16475"/>
    <cellStyle name="Normal 3 2 2 2 2 2 2 2 2 3 5 2" xfId="45211"/>
    <cellStyle name="Normal 3 2 2 2 2 2 2 2 2 3 6" xfId="30887"/>
    <cellStyle name="Normal 3 2 2 2 2 2 2 2 2 4" xfId="2817"/>
    <cellStyle name="Normal 3 2 2 2 2 2 2 2 2 4 2" xfId="6477"/>
    <cellStyle name="Normal 3 2 2 2 2 2 2 2 2 4 2 2" xfId="13737"/>
    <cellStyle name="Normal 3 2 2 2 2 2 2 2 2 4 2 2 2" xfId="28115"/>
    <cellStyle name="Normal 3 2 2 2 2 2 2 2 2 4 2 2 2 2" xfId="56849"/>
    <cellStyle name="Normal 3 2 2 2 2 2 2 2 2 4 2 2 3" xfId="42525"/>
    <cellStyle name="Normal 3 2 2 2 2 2 2 2 2 4 2 3" xfId="20952"/>
    <cellStyle name="Normal 3 2 2 2 2 2 2 2 2 4 2 3 2" xfId="49687"/>
    <cellStyle name="Normal 3 2 2 2 2 2 2 2 2 4 2 4" xfId="35363"/>
    <cellStyle name="Normal 3 2 2 2 2 2 2 2 2 4 3" xfId="10150"/>
    <cellStyle name="Normal 3 2 2 2 2 2 2 2 2 4 3 2" xfId="24533"/>
    <cellStyle name="Normal 3 2 2 2 2 2 2 2 2 4 3 2 2" xfId="53268"/>
    <cellStyle name="Normal 3 2 2 2 2 2 2 2 2 4 3 3" xfId="38944"/>
    <cellStyle name="Normal 3 2 2 2 2 2 2 2 2 4 4" xfId="17370"/>
    <cellStyle name="Normal 3 2 2 2 2 2 2 2 2 4 4 2" xfId="46106"/>
    <cellStyle name="Normal 3 2 2 2 2 2 2 2 2 4 5" xfId="31782"/>
    <cellStyle name="Normal 3 2 2 2 2 2 2 2 2 5" xfId="4682"/>
    <cellStyle name="Normal 3 2 2 2 2 2 2 2 2 5 2" xfId="11947"/>
    <cellStyle name="Normal 3 2 2 2 2 2 2 2 2 5 2 2" xfId="26325"/>
    <cellStyle name="Normal 3 2 2 2 2 2 2 2 2 5 2 2 2" xfId="55059"/>
    <cellStyle name="Normal 3 2 2 2 2 2 2 2 2 5 2 3" xfId="40735"/>
    <cellStyle name="Normal 3 2 2 2 2 2 2 2 2 5 3" xfId="19162"/>
    <cellStyle name="Normal 3 2 2 2 2 2 2 2 2 5 3 2" xfId="47897"/>
    <cellStyle name="Normal 3 2 2 2 2 2 2 2 2 5 4" xfId="33573"/>
    <cellStyle name="Normal 3 2 2 2 2 2 2 2 2 6" xfId="8354"/>
    <cellStyle name="Normal 3 2 2 2 2 2 2 2 2 6 2" xfId="22743"/>
    <cellStyle name="Normal 3 2 2 2 2 2 2 2 2 6 2 2" xfId="51478"/>
    <cellStyle name="Normal 3 2 2 2 2 2 2 2 2 6 3" xfId="37154"/>
    <cellStyle name="Normal 3 2 2 2 2 2 2 2 2 7" xfId="15580"/>
    <cellStyle name="Normal 3 2 2 2 2 2 2 2 2 7 2" xfId="44316"/>
    <cellStyle name="Normal 3 2 2 2 2 2 2 2 2 8" xfId="29992"/>
    <cellStyle name="Normal 3 2 2 2 2 2 2 2 3" xfId="1161"/>
    <cellStyle name="Normal 3 2 2 2 2 2 2 2 3 2" xfId="2144"/>
    <cellStyle name="Normal 3 2 2 2 2 2 2 2 3 2 2" xfId="3936"/>
    <cellStyle name="Normal 3 2 2 2 2 2 2 2 3 2 2 2" xfId="7595"/>
    <cellStyle name="Normal 3 2 2 2 2 2 2 2 3 2 2 2 2" xfId="14855"/>
    <cellStyle name="Normal 3 2 2 2 2 2 2 2 3 2 2 2 2 2" xfId="29233"/>
    <cellStyle name="Normal 3 2 2 2 2 2 2 2 3 2 2 2 2 2 2" xfId="57967"/>
    <cellStyle name="Normal 3 2 2 2 2 2 2 2 3 2 2 2 2 3" xfId="43643"/>
    <cellStyle name="Normal 3 2 2 2 2 2 2 2 3 2 2 2 3" xfId="22070"/>
    <cellStyle name="Normal 3 2 2 2 2 2 2 2 3 2 2 2 3 2" xfId="50805"/>
    <cellStyle name="Normal 3 2 2 2 2 2 2 2 3 2 2 2 4" xfId="36481"/>
    <cellStyle name="Normal 3 2 2 2 2 2 2 2 3 2 2 3" xfId="11268"/>
    <cellStyle name="Normal 3 2 2 2 2 2 2 2 3 2 2 3 2" xfId="25651"/>
    <cellStyle name="Normal 3 2 2 2 2 2 2 2 3 2 2 3 2 2" xfId="54386"/>
    <cellStyle name="Normal 3 2 2 2 2 2 2 2 3 2 2 3 3" xfId="40062"/>
    <cellStyle name="Normal 3 2 2 2 2 2 2 2 3 2 2 4" xfId="18488"/>
    <cellStyle name="Normal 3 2 2 2 2 2 2 2 3 2 2 4 2" xfId="47224"/>
    <cellStyle name="Normal 3 2 2 2 2 2 2 2 3 2 2 5" xfId="32900"/>
    <cellStyle name="Normal 3 2 2 2 2 2 2 2 3 2 3" xfId="5805"/>
    <cellStyle name="Normal 3 2 2 2 2 2 2 2 3 2 3 2" xfId="13065"/>
    <cellStyle name="Normal 3 2 2 2 2 2 2 2 3 2 3 2 2" xfId="27443"/>
    <cellStyle name="Normal 3 2 2 2 2 2 2 2 3 2 3 2 2 2" xfId="56177"/>
    <cellStyle name="Normal 3 2 2 2 2 2 2 2 3 2 3 2 3" xfId="41853"/>
    <cellStyle name="Normal 3 2 2 2 2 2 2 2 3 2 3 3" xfId="20280"/>
    <cellStyle name="Normal 3 2 2 2 2 2 2 2 3 2 3 3 2" xfId="49015"/>
    <cellStyle name="Normal 3 2 2 2 2 2 2 2 3 2 3 4" xfId="34691"/>
    <cellStyle name="Normal 3 2 2 2 2 2 2 2 3 2 4" xfId="9478"/>
    <cellStyle name="Normal 3 2 2 2 2 2 2 2 3 2 4 2" xfId="23861"/>
    <cellStyle name="Normal 3 2 2 2 2 2 2 2 3 2 4 2 2" xfId="52596"/>
    <cellStyle name="Normal 3 2 2 2 2 2 2 2 3 2 4 3" xfId="38272"/>
    <cellStyle name="Normal 3 2 2 2 2 2 2 2 3 2 5" xfId="16698"/>
    <cellStyle name="Normal 3 2 2 2 2 2 2 2 3 2 5 2" xfId="45434"/>
    <cellStyle name="Normal 3 2 2 2 2 2 2 2 3 2 6" xfId="31110"/>
    <cellStyle name="Normal 3 2 2 2 2 2 2 2 3 3" xfId="3040"/>
    <cellStyle name="Normal 3 2 2 2 2 2 2 2 3 3 2" xfId="6700"/>
    <cellStyle name="Normal 3 2 2 2 2 2 2 2 3 3 2 2" xfId="13960"/>
    <cellStyle name="Normal 3 2 2 2 2 2 2 2 3 3 2 2 2" xfId="28338"/>
    <cellStyle name="Normal 3 2 2 2 2 2 2 2 3 3 2 2 2 2" xfId="57072"/>
    <cellStyle name="Normal 3 2 2 2 2 2 2 2 3 3 2 2 3" xfId="42748"/>
    <cellStyle name="Normal 3 2 2 2 2 2 2 2 3 3 2 3" xfId="21175"/>
    <cellStyle name="Normal 3 2 2 2 2 2 2 2 3 3 2 3 2" xfId="49910"/>
    <cellStyle name="Normal 3 2 2 2 2 2 2 2 3 3 2 4" xfId="35586"/>
    <cellStyle name="Normal 3 2 2 2 2 2 2 2 3 3 3" xfId="10373"/>
    <cellStyle name="Normal 3 2 2 2 2 2 2 2 3 3 3 2" xfId="24756"/>
    <cellStyle name="Normal 3 2 2 2 2 2 2 2 3 3 3 2 2" xfId="53491"/>
    <cellStyle name="Normal 3 2 2 2 2 2 2 2 3 3 3 3" xfId="39167"/>
    <cellStyle name="Normal 3 2 2 2 2 2 2 2 3 3 4" xfId="17593"/>
    <cellStyle name="Normal 3 2 2 2 2 2 2 2 3 3 4 2" xfId="46329"/>
    <cellStyle name="Normal 3 2 2 2 2 2 2 2 3 3 5" xfId="32005"/>
    <cellStyle name="Normal 3 2 2 2 2 2 2 2 3 4" xfId="4905"/>
    <cellStyle name="Normal 3 2 2 2 2 2 2 2 3 4 2" xfId="12170"/>
    <cellStyle name="Normal 3 2 2 2 2 2 2 2 3 4 2 2" xfId="26548"/>
    <cellStyle name="Normal 3 2 2 2 2 2 2 2 3 4 2 2 2" xfId="55282"/>
    <cellStyle name="Normal 3 2 2 2 2 2 2 2 3 4 2 3" xfId="40958"/>
    <cellStyle name="Normal 3 2 2 2 2 2 2 2 3 4 3" xfId="19385"/>
    <cellStyle name="Normal 3 2 2 2 2 2 2 2 3 4 3 2" xfId="48120"/>
    <cellStyle name="Normal 3 2 2 2 2 2 2 2 3 4 4" xfId="33796"/>
    <cellStyle name="Normal 3 2 2 2 2 2 2 2 3 5" xfId="8577"/>
    <cellStyle name="Normal 3 2 2 2 2 2 2 2 3 5 2" xfId="22966"/>
    <cellStyle name="Normal 3 2 2 2 2 2 2 2 3 5 2 2" xfId="51701"/>
    <cellStyle name="Normal 3 2 2 2 2 2 2 2 3 5 3" xfId="37377"/>
    <cellStyle name="Normal 3 2 2 2 2 2 2 2 3 6" xfId="15803"/>
    <cellStyle name="Normal 3 2 2 2 2 2 2 2 3 6 2" xfId="44539"/>
    <cellStyle name="Normal 3 2 2 2 2 2 2 2 3 7" xfId="30215"/>
    <cellStyle name="Normal 3 2 2 2 2 2 2 2 4" xfId="1693"/>
    <cellStyle name="Normal 3 2 2 2 2 2 2 2 4 2" xfId="3489"/>
    <cellStyle name="Normal 3 2 2 2 2 2 2 2 4 2 2" xfId="7148"/>
    <cellStyle name="Normal 3 2 2 2 2 2 2 2 4 2 2 2" xfId="14408"/>
    <cellStyle name="Normal 3 2 2 2 2 2 2 2 4 2 2 2 2" xfId="28786"/>
    <cellStyle name="Normal 3 2 2 2 2 2 2 2 4 2 2 2 2 2" xfId="57520"/>
    <cellStyle name="Normal 3 2 2 2 2 2 2 2 4 2 2 2 3" xfId="43196"/>
    <cellStyle name="Normal 3 2 2 2 2 2 2 2 4 2 2 3" xfId="21623"/>
    <cellStyle name="Normal 3 2 2 2 2 2 2 2 4 2 2 3 2" xfId="50358"/>
    <cellStyle name="Normal 3 2 2 2 2 2 2 2 4 2 2 4" xfId="36034"/>
    <cellStyle name="Normal 3 2 2 2 2 2 2 2 4 2 3" xfId="10821"/>
    <cellStyle name="Normal 3 2 2 2 2 2 2 2 4 2 3 2" xfId="25204"/>
    <cellStyle name="Normal 3 2 2 2 2 2 2 2 4 2 3 2 2" xfId="53939"/>
    <cellStyle name="Normal 3 2 2 2 2 2 2 2 4 2 3 3" xfId="39615"/>
    <cellStyle name="Normal 3 2 2 2 2 2 2 2 4 2 4" xfId="18041"/>
    <cellStyle name="Normal 3 2 2 2 2 2 2 2 4 2 4 2" xfId="46777"/>
    <cellStyle name="Normal 3 2 2 2 2 2 2 2 4 2 5" xfId="32453"/>
    <cellStyle name="Normal 3 2 2 2 2 2 2 2 4 3" xfId="5358"/>
    <cellStyle name="Normal 3 2 2 2 2 2 2 2 4 3 2" xfId="12618"/>
    <cellStyle name="Normal 3 2 2 2 2 2 2 2 4 3 2 2" xfId="26996"/>
    <cellStyle name="Normal 3 2 2 2 2 2 2 2 4 3 2 2 2" xfId="55730"/>
    <cellStyle name="Normal 3 2 2 2 2 2 2 2 4 3 2 3" xfId="41406"/>
    <cellStyle name="Normal 3 2 2 2 2 2 2 2 4 3 3" xfId="19833"/>
    <cellStyle name="Normal 3 2 2 2 2 2 2 2 4 3 3 2" xfId="48568"/>
    <cellStyle name="Normal 3 2 2 2 2 2 2 2 4 3 4" xfId="34244"/>
    <cellStyle name="Normal 3 2 2 2 2 2 2 2 4 4" xfId="9031"/>
    <cellStyle name="Normal 3 2 2 2 2 2 2 2 4 4 2" xfId="23414"/>
    <cellStyle name="Normal 3 2 2 2 2 2 2 2 4 4 2 2" xfId="52149"/>
    <cellStyle name="Normal 3 2 2 2 2 2 2 2 4 4 3" xfId="37825"/>
    <cellStyle name="Normal 3 2 2 2 2 2 2 2 4 5" xfId="16251"/>
    <cellStyle name="Normal 3 2 2 2 2 2 2 2 4 5 2" xfId="44987"/>
    <cellStyle name="Normal 3 2 2 2 2 2 2 2 4 6" xfId="30663"/>
    <cellStyle name="Normal 3 2 2 2 2 2 2 2 5" xfId="2593"/>
    <cellStyle name="Normal 3 2 2 2 2 2 2 2 5 2" xfId="6253"/>
    <cellStyle name="Normal 3 2 2 2 2 2 2 2 5 2 2" xfId="13513"/>
    <cellStyle name="Normal 3 2 2 2 2 2 2 2 5 2 2 2" xfId="27891"/>
    <cellStyle name="Normal 3 2 2 2 2 2 2 2 5 2 2 2 2" xfId="56625"/>
    <cellStyle name="Normal 3 2 2 2 2 2 2 2 5 2 2 3" xfId="42301"/>
    <cellStyle name="Normal 3 2 2 2 2 2 2 2 5 2 3" xfId="20728"/>
    <cellStyle name="Normal 3 2 2 2 2 2 2 2 5 2 3 2" xfId="49463"/>
    <cellStyle name="Normal 3 2 2 2 2 2 2 2 5 2 4" xfId="35139"/>
    <cellStyle name="Normal 3 2 2 2 2 2 2 2 5 3" xfId="9926"/>
    <cellStyle name="Normal 3 2 2 2 2 2 2 2 5 3 2" xfId="24309"/>
    <cellStyle name="Normal 3 2 2 2 2 2 2 2 5 3 2 2" xfId="53044"/>
    <cellStyle name="Normal 3 2 2 2 2 2 2 2 5 3 3" xfId="38720"/>
    <cellStyle name="Normal 3 2 2 2 2 2 2 2 5 4" xfId="17146"/>
    <cellStyle name="Normal 3 2 2 2 2 2 2 2 5 4 2" xfId="45882"/>
    <cellStyle name="Normal 3 2 2 2 2 2 2 2 5 5" xfId="31558"/>
    <cellStyle name="Normal 3 2 2 2 2 2 2 2 6" xfId="4456"/>
    <cellStyle name="Normal 3 2 2 2 2 2 2 2 6 2" xfId="11723"/>
    <cellStyle name="Normal 3 2 2 2 2 2 2 2 6 2 2" xfId="26101"/>
    <cellStyle name="Normal 3 2 2 2 2 2 2 2 6 2 2 2" xfId="54835"/>
    <cellStyle name="Normal 3 2 2 2 2 2 2 2 6 2 3" xfId="40511"/>
    <cellStyle name="Normal 3 2 2 2 2 2 2 2 6 3" xfId="18938"/>
    <cellStyle name="Normal 3 2 2 2 2 2 2 2 6 3 2" xfId="47673"/>
    <cellStyle name="Normal 3 2 2 2 2 2 2 2 6 4" xfId="33349"/>
    <cellStyle name="Normal 3 2 2 2 2 2 2 2 7" xfId="8127"/>
    <cellStyle name="Normal 3 2 2 2 2 2 2 2 7 2" xfId="22519"/>
    <cellStyle name="Normal 3 2 2 2 2 2 2 2 7 2 2" xfId="51254"/>
    <cellStyle name="Normal 3 2 2 2 2 2 2 2 7 3" xfId="36930"/>
    <cellStyle name="Normal 3 2 2 2 2 2 2 2 8" xfId="15356"/>
    <cellStyle name="Normal 3 2 2 2 2 2 2 2 8 2" xfId="44092"/>
    <cellStyle name="Normal 3 2 2 2 2 2 2 2 9" xfId="29768"/>
    <cellStyle name="Normal 3 2 2 2 2 2 2 3" xfId="824"/>
    <cellStyle name="Normal 3 2 2 2 2 2 2 3 2" xfId="1273"/>
    <cellStyle name="Normal 3 2 2 2 2 2 2 3 2 2" xfId="2256"/>
    <cellStyle name="Normal 3 2 2 2 2 2 2 3 2 2 2" xfId="4048"/>
    <cellStyle name="Normal 3 2 2 2 2 2 2 3 2 2 2 2" xfId="7707"/>
    <cellStyle name="Normal 3 2 2 2 2 2 2 3 2 2 2 2 2" xfId="14967"/>
    <cellStyle name="Normal 3 2 2 2 2 2 2 3 2 2 2 2 2 2" xfId="29345"/>
    <cellStyle name="Normal 3 2 2 2 2 2 2 3 2 2 2 2 2 2 2" xfId="58079"/>
    <cellStyle name="Normal 3 2 2 2 2 2 2 3 2 2 2 2 2 3" xfId="43755"/>
    <cellStyle name="Normal 3 2 2 2 2 2 2 3 2 2 2 2 3" xfId="22182"/>
    <cellStyle name="Normal 3 2 2 2 2 2 2 3 2 2 2 2 3 2" xfId="50917"/>
    <cellStyle name="Normal 3 2 2 2 2 2 2 3 2 2 2 2 4" xfId="36593"/>
    <cellStyle name="Normal 3 2 2 2 2 2 2 3 2 2 2 3" xfId="11380"/>
    <cellStyle name="Normal 3 2 2 2 2 2 2 3 2 2 2 3 2" xfId="25763"/>
    <cellStyle name="Normal 3 2 2 2 2 2 2 3 2 2 2 3 2 2" xfId="54498"/>
    <cellStyle name="Normal 3 2 2 2 2 2 2 3 2 2 2 3 3" xfId="40174"/>
    <cellStyle name="Normal 3 2 2 2 2 2 2 3 2 2 2 4" xfId="18600"/>
    <cellStyle name="Normal 3 2 2 2 2 2 2 3 2 2 2 4 2" xfId="47336"/>
    <cellStyle name="Normal 3 2 2 2 2 2 2 3 2 2 2 5" xfId="33012"/>
    <cellStyle name="Normal 3 2 2 2 2 2 2 3 2 2 3" xfId="5917"/>
    <cellStyle name="Normal 3 2 2 2 2 2 2 3 2 2 3 2" xfId="13177"/>
    <cellStyle name="Normal 3 2 2 2 2 2 2 3 2 2 3 2 2" xfId="27555"/>
    <cellStyle name="Normal 3 2 2 2 2 2 2 3 2 2 3 2 2 2" xfId="56289"/>
    <cellStyle name="Normal 3 2 2 2 2 2 2 3 2 2 3 2 3" xfId="41965"/>
    <cellStyle name="Normal 3 2 2 2 2 2 2 3 2 2 3 3" xfId="20392"/>
    <cellStyle name="Normal 3 2 2 2 2 2 2 3 2 2 3 3 2" xfId="49127"/>
    <cellStyle name="Normal 3 2 2 2 2 2 2 3 2 2 3 4" xfId="34803"/>
    <cellStyle name="Normal 3 2 2 2 2 2 2 3 2 2 4" xfId="9590"/>
    <cellStyle name="Normal 3 2 2 2 2 2 2 3 2 2 4 2" xfId="23973"/>
    <cellStyle name="Normal 3 2 2 2 2 2 2 3 2 2 4 2 2" xfId="52708"/>
    <cellStyle name="Normal 3 2 2 2 2 2 2 3 2 2 4 3" xfId="38384"/>
    <cellStyle name="Normal 3 2 2 2 2 2 2 3 2 2 5" xfId="16810"/>
    <cellStyle name="Normal 3 2 2 2 2 2 2 3 2 2 5 2" xfId="45546"/>
    <cellStyle name="Normal 3 2 2 2 2 2 2 3 2 2 6" xfId="31222"/>
    <cellStyle name="Normal 3 2 2 2 2 2 2 3 2 3" xfId="3152"/>
    <cellStyle name="Normal 3 2 2 2 2 2 2 3 2 3 2" xfId="6812"/>
    <cellStyle name="Normal 3 2 2 2 2 2 2 3 2 3 2 2" xfId="14072"/>
    <cellStyle name="Normal 3 2 2 2 2 2 2 3 2 3 2 2 2" xfId="28450"/>
    <cellStyle name="Normal 3 2 2 2 2 2 2 3 2 3 2 2 2 2" xfId="57184"/>
    <cellStyle name="Normal 3 2 2 2 2 2 2 3 2 3 2 2 3" xfId="42860"/>
    <cellStyle name="Normal 3 2 2 2 2 2 2 3 2 3 2 3" xfId="21287"/>
    <cellStyle name="Normal 3 2 2 2 2 2 2 3 2 3 2 3 2" xfId="50022"/>
    <cellStyle name="Normal 3 2 2 2 2 2 2 3 2 3 2 4" xfId="35698"/>
    <cellStyle name="Normal 3 2 2 2 2 2 2 3 2 3 3" xfId="10485"/>
    <cellStyle name="Normal 3 2 2 2 2 2 2 3 2 3 3 2" xfId="24868"/>
    <cellStyle name="Normal 3 2 2 2 2 2 2 3 2 3 3 2 2" xfId="53603"/>
    <cellStyle name="Normal 3 2 2 2 2 2 2 3 2 3 3 3" xfId="39279"/>
    <cellStyle name="Normal 3 2 2 2 2 2 2 3 2 3 4" xfId="17705"/>
    <cellStyle name="Normal 3 2 2 2 2 2 2 3 2 3 4 2" xfId="46441"/>
    <cellStyle name="Normal 3 2 2 2 2 2 2 3 2 3 5" xfId="32117"/>
    <cellStyle name="Normal 3 2 2 2 2 2 2 3 2 4" xfId="5017"/>
    <cellStyle name="Normal 3 2 2 2 2 2 2 3 2 4 2" xfId="12282"/>
    <cellStyle name="Normal 3 2 2 2 2 2 2 3 2 4 2 2" xfId="26660"/>
    <cellStyle name="Normal 3 2 2 2 2 2 2 3 2 4 2 2 2" xfId="55394"/>
    <cellStyle name="Normal 3 2 2 2 2 2 2 3 2 4 2 3" xfId="41070"/>
    <cellStyle name="Normal 3 2 2 2 2 2 2 3 2 4 3" xfId="19497"/>
    <cellStyle name="Normal 3 2 2 2 2 2 2 3 2 4 3 2" xfId="48232"/>
    <cellStyle name="Normal 3 2 2 2 2 2 2 3 2 4 4" xfId="33908"/>
    <cellStyle name="Normal 3 2 2 2 2 2 2 3 2 5" xfId="8689"/>
    <cellStyle name="Normal 3 2 2 2 2 2 2 3 2 5 2" xfId="23078"/>
    <cellStyle name="Normal 3 2 2 2 2 2 2 3 2 5 2 2" xfId="51813"/>
    <cellStyle name="Normal 3 2 2 2 2 2 2 3 2 5 3" xfId="37489"/>
    <cellStyle name="Normal 3 2 2 2 2 2 2 3 2 6" xfId="15915"/>
    <cellStyle name="Normal 3 2 2 2 2 2 2 3 2 6 2" xfId="44651"/>
    <cellStyle name="Normal 3 2 2 2 2 2 2 3 2 7" xfId="30327"/>
    <cellStyle name="Normal 3 2 2 2 2 2 2 3 3" xfId="1809"/>
    <cellStyle name="Normal 3 2 2 2 2 2 2 3 3 2" xfId="3601"/>
    <cellStyle name="Normal 3 2 2 2 2 2 2 3 3 2 2" xfId="7260"/>
    <cellStyle name="Normal 3 2 2 2 2 2 2 3 3 2 2 2" xfId="14520"/>
    <cellStyle name="Normal 3 2 2 2 2 2 2 3 3 2 2 2 2" xfId="28898"/>
    <cellStyle name="Normal 3 2 2 2 2 2 2 3 3 2 2 2 2 2" xfId="57632"/>
    <cellStyle name="Normal 3 2 2 2 2 2 2 3 3 2 2 2 3" xfId="43308"/>
    <cellStyle name="Normal 3 2 2 2 2 2 2 3 3 2 2 3" xfId="21735"/>
    <cellStyle name="Normal 3 2 2 2 2 2 2 3 3 2 2 3 2" xfId="50470"/>
    <cellStyle name="Normal 3 2 2 2 2 2 2 3 3 2 2 4" xfId="36146"/>
    <cellStyle name="Normal 3 2 2 2 2 2 2 3 3 2 3" xfId="10933"/>
    <cellStyle name="Normal 3 2 2 2 2 2 2 3 3 2 3 2" xfId="25316"/>
    <cellStyle name="Normal 3 2 2 2 2 2 2 3 3 2 3 2 2" xfId="54051"/>
    <cellStyle name="Normal 3 2 2 2 2 2 2 3 3 2 3 3" xfId="39727"/>
    <cellStyle name="Normal 3 2 2 2 2 2 2 3 3 2 4" xfId="18153"/>
    <cellStyle name="Normal 3 2 2 2 2 2 2 3 3 2 4 2" xfId="46889"/>
    <cellStyle name="Normal 3 2 2 2 2 2 2 3 3 2 5" xfId="32565"/>
    <cellStyle name="Normal 3 2 2 2 2 2 2 3 3 3" xfId="5470"/>
    <cellStyle name="Normal 3 2 2 2 2 2 2 3 3 3 2" xfId="12730"/>
    <cellStyle name="Normal 3 2 2 2 2 2 2 3 3 3 2 2" xfId="27108"/>
    <cellStyle name="Normal 3 2 2 2 2 2 2 3 3 3 2 2 2" xfId="55842"/>
    <cellStyle name="Normal 3 2 2 2 2 2 2 3 3 3 2 3" xfId="41518"/>
    <cellStyle name="Normal 3 2 2 2 2 2 2 3 3 3 3" xfId="19945"/>
    <cellStyle name="Normal 3 2 2 2 2 2 2 3 3 3 3 2" xfId="48680"/>
    <cellStyle name="Normal 3 2 2 2 2 2 2 3 3 3 4" xfId="34356"/>
    <cellStyle name="Normal 3 2 2 2 2 2 2 3 3 4" xfId="9143"/>
    <cellStyle name="Normal 3 2 2 2 2 2 2 3 3 4 2" xfId="23526"/>
    <cellStyle name="Normal 3 2 2 2 2 2 2 3 3 4 2 2" xfId="52261"/>
    <cellStyle name="Normal 3 2 2 2 2 2 2 3 3 4 3" xfId="37937"/>
    <cellStyle name="Normal 3 2 2 2 2 2 2 3 3 5" xfId="16363"/>
    <cellStyle name="Normal 3 2 2 2 2 2 2 3 3 5 2" xfId="45099"/>
    <cellStyle name="Normal 3 2 2 2 2 2 2 3 3 6" xfId="30775"/>
    <cellStyle name="Normal 3 2 2 2 2 2 2 3 4" xfId="2705"/>
    <cellStyle name="Normal 3 2 2 2 2 2 2 3 4 2" xfId="6365"/>
    <cellStyle name="Normal 3 2 2 2 2 2 2 3 4 2 2" xfId="13625"/>
    <cellStyle name="Normal 3 2 2 2 2 2 2 3 4 2 2 2" xfId="28003"/>
    <cellStyle name="Normal 3 2 2 2 2 2 2 3 4 2 2 2 2" xfId="56737"/>
    <cellStyle name="Normal 3 2 2 2 2 2 2 3 4 2 2 3" xfId="42413"/>
    <cellStyle name="Normal 3 2 2 2 2 2 2 3 4 2 3" xfId="20840"/>
    <cellStyle name="Normal 3 2 2 2 2 2 2 3 4 2 3 2" xfId="49575"/>
    <cellStyle name="Normal 3 2 2 2 2 2 2 3 4 2 4" xfId="35251"/>
    <cellStyle name="Normal 3 2 2 2 2 2 2 3 4 3" xfId="10038"/>
    <cellStyle name="Normal 3 2 2 2 2 2 2 3 4 3 2" xfId="24421"/>
    <cellStyle name="Normal 3 2 2 2 2 2 2 3 4 3 2 2" xfId="53156"/>
    <cellStyle name="Normal 3 2 2 2 2 2 2 3 4 3 3" xfId="38832"/>
    <cellStyle name="Normal 3 2 2 2 2 2 2 3 4 4" xfId="17258"/>
    <cellStyle name="Normal 3 2 2 2 2 2 2 3 4 4 2" xfId="45994"/>
    <cellStyle name="Normal 3 2 2 2 2 2 2 3 4 5" xfId="31670"/>
    <cellStyle name="Normal 3 2 2 2 2 2 2 3 5" xfId="4569"/>
    <cellStyle name="Normal 3 2 2 2 2 2 2 3 5 2" xfId="11835"/>
    <cellStyle name="Normal 3 2 2 2 2 2 2 3 5 2 2" xfId="26213"/>
    <cellStyle name="Normal 3 2 2 2 2 2 2 3 5 2 2 2" xfId="54947"/>
    <cellStyle name="Normal 3 2 2 2 2 2 2 3 5 2 3" xfId="40623"/>
    <cellStyle name="Normal 3 2 2 2 2 2 2 3 5 3" xfId="19050"/>
    <cellStyle name="Normal 3 2 2 2 2 2 2 3 5 3 2" xfId="47785"/>
    <cellStyle name="Normal 3 2 2 2 2 2 2 3 5 4" xfId="33461"/>
    <cellStyle name="Normal 3 2 2 2 2 2 2 3 6" xfId="8242"/>
    <cellStyle name="Normal 3 2 2 2 2 2 2 3 6 2" xfId="22631"/>
    <cellStyle name="Normal 3 2 2 2 2 2 2 3 6 2 2" xfId="51366"/>
    <cellStyle name="Normal 3 2 2 2 2 2 2 3 6 3" xfId="37042"/>
    <cellStyle name="Normal 3 2 2 2 2 2 2 3 7" xfId="15468"/>
    <cellStyle name="Normal 3 2 2 2 2 2 2 3 7 2" xfId="44204"/>
    <cellStyle name="Normal 3 2 2 2 2 2 2 3 8" xfId="29880"/>
    <cellStyle name="Normal 3 2 2 2 2 2 2 4" xfId="1049"/>
    <cellStyle name="Normal 3 2 2 2 2 2 2 4 2" xfId="2032"/>
    <cellStyle name="Normal 3 2 2 2 2 2 2 4 2 2" xfId="3824"/>
    <cellStyle name="Normal 3 2 2 2 2 2 2 4 2 2 2" xfId="7483"/>
    <cellStyle name="Normal 3 2 2 2 2 2 2 4 2 2 2 2" xfId="14743"/>
    <cellStyle name="Normal 3 2 2 2 2 2 2 4 2 2 2 2 2" xfId="29121"/>
    <cellStyle name="Normal 3 2 2 2 2 2 2 4 2 2 2 2 2 2" xfId="57855"/>
    <cellStyle name="Normal 3 2 2 2 2 2 2 4 2 2 2 2 3" xfId="43531"/>
    <cellStyle name="Normal 3 2 2 2 2 2 2 4 2 2 2 3" xfId="21958"/>
    <cellStyle name="Normal 3 2 2 2 2 2 2 4 2 2 2 3 2" xfId="50693"/>
    <cellStyle name="Normal 3 2 2 2 2 2 2 4 2 2 2 4" xfId="36369"/>
    <cellStyle name="Normal 3 2 2 2 2 2 2 4 2 2 3" xfId="11156"/>
    <cellStyle name="Normal 3 2 2 2 2 2 2 4 2 2 3 2" xfId="25539"/>
    <cellStyle name="Normal 3 2 2 2 2 2 2 4 2 2 3 2 2" xfId="54274"/>
    <cellStyle name="Normal 3 2 2 2 2 2 2 4 2 2 3 3" xfId="39950"/>
    <cellStyle name="Normal 3 2 2 2 2 2 2 4 2 2 4" xfId="18376"/>
    <cellStyle name="Normal 3 2 2 2 2 2 2 4 2 2 4 2" xfId="47112"/>
    <cellStyle name="Normal 3 2 2 2 2 2 2 4 2 2 5" xfId="32788"/>
    <cellStyle name="Normal 3 2 2 2 2 2 2 4 2 3" xfId="5693"/>
    <cellStyle name="Normal 3 2 2 2 2 2 2 4 2 3 2" xfId="12953"/>
    <cellStyle name="Normal 3 2 2 2 2 2 2 4 2 3 2 2" xfId="27331"/>
    <cellStyle name="Normal 3 2 2 2 2 2 2 4 2 3 2 2 2" xfId="56065"/>
    <cellStyle name="Normal 3 2 2 2 2 2 2 4 2 3 2 3" xfId="41741"/>
    <cellStyle name="Normal 3 2 2 2 2 2 2 4 2 3 3" xfId="20168"/>
    <cellStyle name="Normal 3 2 2 2 2 2 2 4 2 3 3 2" xfId="48903"/>
    <cellStyle name="Normal 3 2 2 2 2 2 2 4 2 3 4" xfId="34579"/>
    <cellStyle name="Normal 3 2 2 2 2 2 2 4 2 4" xfId="9366"/>
    <cellStyle name="Normal 3 2 2 2 2 2 2 4 2 4 2" xfId="23749"/>
    <cellStyle name="Normal 3 2 2 2 2 2 2 4 2 4 2 2" xfId="52484"/>
    <cellStyle name="Normal 3 2 2 2 2 2 2 4 2 4 3" xfId="38160"/>
    <cellStyle name="Normal 3 2 2 2 2 2 2 4 2 5" xfId="16586"/>
    <cellStyle name="Normal 3 2 2 2 2 2 2 4 2 5 2" xfId="45322"/>
    <cellStyle name="Normal 3 2 2 2 2 2 2 4 2 6" xfId="30998"/>
    <cellStyle name="Normal 3 2 2 2 2 2 2 4 3" xfId="2928"/>
    <cellStyle name="Normal 3 2 2 2 2 2 2 4 3 2" xfId="6588"/>
    <cellStyle name="Normal 3 2 2 2 2 2 2 4 3 2 2" xfId="13848"/>
    <cellStyle name="Normal 3 2 2 2 2 2 2 4 3 2 2 2" xfId="28226"/>
    <cellStyle name="Normal 3 2 2 2 2 2 2 4 3 2 2 2 2" xfId="56960"/>
    <cellStyle name="Normal 3 2 2 2 2 2 2 4 3 2 2 3" xfId="42636"/>
    <cellStyle name="Normal 3 2 2 2 2 2 2 4 3 2 3" xfId="21063"/>
    <cellStyle name="Normal 3 2 2 2 2 2 2 4 3 2 3 2" xfId="49798"/>
    <cellStyle name="Normal 3 2 2 2 2 2 2 4 3 2 4" xfId="35474"/>
    <cellStyle name="Normal 3 2 2 2 2 2 2 4 3 3" xfId="10261"/>
    <cellStyle name="Normal 3 2 2 2 2 2 2 4 3 3 2" xfId="24644"/>
    <cellStyle name="Normal 3 2 2 2 2 2 2 4 3 3 2 2" xfId="53379"/>
    <cellStyle name="Normal 3 2 2 2 2 2 2 4 3 3 3" xfId="39055"/>
    <cellStyle name="Normal 3 2 2 2 2 2 2 4 3 4" xfId="17481"/>
    <cellStyle name="Normal 3 2 2 2 2 2 2 4 3 4 2" xfId="46217"/>
    <cellStyle name="Normal 3 2 2 2 2 2 2 4 3 5" xfId="31893"/>
    <cellStyle name="Normal 3 2 2 2 2 2 2 4 4" xfId="4793"/>
    <cellStyle name="Normal 3 2 2 2 2 2 2 4 4 2" xfId="12058"/>
    <cellStyle name="Normal 3 2 2 2 2 2 2 4 4 2 2" xfId="26436"/>
    <cellStyle name="Normal 3 2 2 2 2 2 2 4 4 2 2 2" xfId="55170"/>
    <cellStyle name="Normal 3 2 2 2 2 2 2 4 4 2 3" xfId="40846"/>
    <cellStyle name="Normal 3 2 2 2 2 2 2 4 4 3" xfId="19273"/>
    <cellStyle name="Normal 3 2 2 2 2 2 2 4 4 3 2" xfId="48008"/>
    <cellStyle name="Normal 3 2 2 2 2 2 2 4 4 4" xfId="33684"/>
    <cellStyle name="Normal 3 2 2 2 2 2 2 4 5" xfId="8465"/>
    <cellStyle name="Normal 3 2 2 2 2 2 2 4 5 2" xfId="22854"/>
    <cellStyle name="Normal 3 2 2 2 2 2 2 4 5 2 2" xfId="51589"/>
    <cellStyle name="Normal 3 2 2 2 2 2 2 4 5 3" xfId="37265"/>
    <cellStyle name="Normal 3 2 2 2 2 2 2 4 6" xfId="15691"/>
    <cellStyle name="Normal 3 2 2 2 2 2 2 4 6 2" xfId="44427"/>
    <cellStyle name="Normal 3 2 2 2 2 2 2 4 7" xfId="30103"/>
    <cellStyle name="Normal 3 2 2 2 2 2 2 5" xfId="1573"/>
    <cellStyle name="Normal 3 2 2 2 2 2 2 5 2" xfId="3377"/>
    <cellStyle name="Normal 3 2 2 2 2 2 2 5 2 2" xfId="7036"/>
    <cellStyle name="Normal 3 2 2 2 2 2 2 5 2 2 2" xfId="14296"/>
    <cellStyle name="Normal 3 2 2 2 2 2 2 5 2 2 2 2" xfId="28674"/>
    <cellStyle name="Normal 3 2 2 2 2 2 2 5 2 2 2 2 2" xfId="57408"/>
    <cellStyle name="Normal 3 2 2 2 2 2 2 5 2 2 2 3" xfId="43084"/>
    <cellStyle name="Normal 3 2 2 2 2 2 2 5 2 2 3" xfId="21511"/>
    <cellStyle name="Normal 3 2 2 2 2 2 2 5 2 2 3 2" xfId="50246"/>
    <cellStyle name="Normal 3 2 2 2 2 2 2 5 2 2 4" xfId="35922"/>
    <cellStyle name="Normal 3 2 2 2 2 2 2 5 2 3" xfId="10709"/>
    <cellStyle name="Normal 3 2 2 2 2 2 2 5 2 3 2" xfId="25092"/>
    <cellStyle name="Normal 3 2 2 2 2 2 2 5 2 3 2 2" xfId="53827"/>
    <cellStyle name="Normal 3 2 2 2 2 2 2 5 2 3 3" xfId="39503"/>
    <cellStyle name="Normal 3 2 2 2 2 2 2 5 2 4" xfId="17929"/>
    <cellStyle name="Normal 3 2 2 2 2 2 2 5 2 4 2" xfId="46665"/>
    <cellStyle name="Normal 3 2 2 2 2 2 2 5 2 5" xfId="32341"/>
    <cellStyle name="Normal 3 2 2 2 2 2 2 5 3" xfId="5246"/>
    <cellStyle name="Normal 3 2 2 2 2 2 2 5 3 2" xfId="12506"/>
    <cellStyle name="Normal 3 2 2 2 2 2 2 5 3 2 2" xfId="26884"/>
    <cellStyle name="Normal 3 2 2 2 2 2 2 5 3 2 2 2" xfId="55618"/>
    <cellStyle name="Normal 3 2 2 2 2 2 2 5 3 2 3" xfId="41294"/>
    <cellStyle name="Normal 3 2 2 2 2 2 2 5 3 3" xfId="19721"/>
    <cellStyle name="Normal 3 2 2 2 2 2 2 5 3 3 2" xfId="48456"/>
    <cellStyle name="Normal 3 2 2 2 2 2 2 5 3 4" xfId="34132"/>
    <cellStyle name="Normal 3 2 2 2 2 2 2 5 4" xfId="8919"/>
    <cellStyle name="Normal 3 2 2 2 2 2 2 5 4 2" xfId="23302"/>
    <cellStyle name="Normal 3 2 2 2 2 2 2 5 4 2 2" xfId="52037"/>
    <cellStyle name="Normal 3 2 2 2 2 2 2 5 4 3" xfId="37713"/>
    <cellStyle name="Normal 3 2 2 2 2 2 2 5 5" xfId="16139"/>
    <cellStyle name="Normal 3 2 2 2 2 2 2 5 5 2" xfId="44875"/>
    <cellStyle name="Normal 3 2 2 2 2 2 2 5 6" xfId="30551"/>
    <cellStyle name="Normal 3 2 2 2 2 2 2 6" xfId="2481"/>
    <cellStyle name="Normal 3 2 2 2 2 2 2 6 2" xfId="6141"/>
    <cellStyle name="Normal 3 2 2 2 2 2 2 6 2 2" xfId="13401"/>
    <cellStyle name="Normal 3 2 2 2 2 2 2 6 2 2 2" xfId="27779"/>
    <cellStyle name="Normal 3 2 2 2 2 2 2 6 2 2 2 2" xfId="56513"/>
    <cellStyle name="Normal 3 2 2 2 2 2 2 6 2 2 3" xfId="42189"/>
    <cellStyle name="Normal 3 2 2 2 2 2 2 6 2 3" xfId="20616"/>
    <cellStyle name="Normal 3 2 2 2 2 2 2 6 2 3 2" xfId="49351"/>
    <cellStyle name="Normal 3 2 2 2 2 2 2 6 2 4" xfId="35027"/>
    <cellStyle name="Normal 3 2 2 2 2 2 2 6 3" xfId="9814"/>
    <cellStyle name="Normal 3 2 2 2 2 2 2 6 3 2" xfId="24197"/>
    <cellStyle name="Normal 3 2 2 2 2 2 2 6 3 2 2" xfId="52932"/>
    <cellStyle name="Normal 3 2 2 2 2 2 2 6 3 3" xfId="38608"/>
    <cellStyle name="Normal 3 2 2 2 2 2 2 6 4" xfId="17034"/>
    <cellStyle name="Normal 3 2 2 2 2 2 2 6 4 2" xfId="45770"/>
    <cellStyle name="Normal 3 2 2 2 2 2 2 6 5" xfId="31446"/>
    <cellStyle name="Normal 3 2 2 2 2 2 2 7" xfId="4340"/>
    <cellStyle name="Normal 3 2 2 2 2 2 2 7 2" xfId="11610"/>
    <cellStyle name="Normal 3 2 2 2 2 2 2 7 2 2" xfId="25989"/>
    <cellStyle name="Normal 3 2 2 2 2 2 2 7 2 2 2" xfId="54723"/>
    <cellStyle name="Normal 3 2 2 2 2 2 2 7 2 3" xfId="40399"/>
    <cellStyle name="Normal 3 2 2 2 2 2 2 7 3" xfId="18826"/>
    <cellStyle name="Normal 3 2 2 2 2 2 2 7 3 2" xfId="47561"/>
    <cellStyle name="Normal 3 2 2 2 2 2 2 7 4" xfId="33237"/>
    <cellStyle name="Normal 3 2 2 2 2 2 2 8" xfId="8009"/>
    <cellStyle name="Normal 3 2 2 2 2 2 2 8 2" xfId="22407"/>
    <cellStyle name="Normal 3 2 2 2 2 2 2 8 2 2" xfId="51142"/>
    <cellStyle name="Normal 3 2 2 2 2 2 2 8 3" xfId="36818"/>
    <cellStyle name="Normal 3 2 2 2 2 2 2 9" xfId="15244"/>
    <cellStyle name="Normal 3 2 2 2 2 2 2 9 2" xfId="43980"/>
    <cellStyle name="Normal 3 2 2 2 2 2 3" xfId="605"/>
    <cellStyle name="Normal 3 2 2 2 2 2 3 2" xfId="882"/>
    <cellStyle name="Normal 3 2 2 2 2 2 3 2 2" xfId="1329"/>
    <cellStyle name="Normal 3 2 2 2 2 2 3 2 2 2" xfId="2312"/>
    <cellStyle name="Normal 3 2 2 2 2 2 3 2 2 2 2" xfId="4104"/>
    <cellStyle name="Normal 3 2 2 2 2 2 3 2 2 2 2 2" xfId="7763"/>
    <cellStyle name="Normal 3 2 2 2 2 2 3 2 2 2 2 2 2" xfId="15023"/>
    <cellStyle name="Normal 3 2 2 2 2 2 3 2 2 2 2 2 2 2" xfId="29401"/>
    <cellStyle name="Normal 3 2 2 2 2 2 3 2 2 2 2 2 2 2 2" xfId="58135"/>
    <cellStyle name="Normal 3 2 2 2 2 2 3 2 2 2 2 2 2 3" xfId="43811"/>
    <cellStyle name="Normal 3 2 2 2 2 2 3 2 2 2 2 2 3" xfId="22238"/>
    <cellStyle name="Normal 3 2 2 2 2 2 3 2 2 2 2 2 3 2" xfId="50973"/>
    <cellStyle name="Normal 3 2 2 2 2 2 3 2 2 2 2 2 4" xfId="36649"/>
    <cellStyle name="Normal 3 2 2 2 2 2 3 2 2 2 2 3" xfId="11436"/>
    <cellStyle name="Normal 3 2 2 2 2 2 3 2 2 2 2 3 2" xfId="25819"/>
    <cellStyle name="Normal 3 2 2 2 2 2 3 2 2 2 2 3 2 2" xfId="54554"/>
    <cellStyle name="Normal 3 2 2 2 2 2 3 2 2 2 2 3 3" xfId="40230"/>
    <cellStyle name="Normal 3 2 2 2 2 2 3 2 2 2 2 4" xfId="18656"/>
    <cellStyle name="Normal 3 2 2 2 2 2 3 2 2 2 2 4 2" xfId="47392"/>
    <cellStyle name="Normal 3 2 2 2 2 2 3 2 2 2 2 5" xfId="33068"/>
    <cellStyle name="Normal 3 2 2 2 2 2 3 2 2 2 3" xfId="5973"/>
    <cellStyle name="Normal 3 2 2 2 2 2 3 2 2 2 3 2" xfId="13233"/>
    <cellStyle name="Normal 3 2 2 2 2 2 3 2 2 2 3 2 2" xfId="27611"/>
    <cellStyle name="Normal 3 2 2 2 2 2 3 2 2 2 3 2 2 2" xfId="56345"/>
    <cellStyle name="Normal 3 2 2 2 2 2 3 2 2 2 3 2 3" xfId="42021"/>
    <cellStyle name="Normal 3 2 2 2 2 2 3 2 2 2 3 3" xfId="20448"/>
    <cellStyle name="Normal 3 2 2 2 2 2 3 2 2 2 3 3 2" xfId="49183"/>
    <cellStyle name="Normal 3 2 2 2 2 2 3 2 2 2 3 4" xfId="34859"/>
    <cellStyle name="Normal 3 2 2 2 2 2 3 2 2 2 4" xfId="9646"/>
    <cellStyle name="Normal 3 2 2 2 2 2 3 2 2 2 4 2" xfId="24029"/>
    <cellStyle name="Normal 3 2 2 2 2 2 3 2 2 2 4 2 2" xfId="52764"/>
    <cellStyle name="Normal 3 2 2 2 2 2 3 2 2 2 4 3" xfId="38440"/>
    <cellStyle name="Normal 3 2 2 2 2 2 3 2 2 2 5" xfId="16866"/>
    <cellStyle name="Normal 3 2 2 2 2 2 3 2 2 2 5 2" xfId="45602"/>
    <cellStyle name="Normal 3 2 2 2 2 2 3 2 2 2 6" xfId="31278"/>
    <cellStyle name="Normal 3 2 2 2 2 2 3 2 2 3" xfId="3208"/>
    <cellStyle name="Normal 3 2 2 2 2 2 3 2 2 3 2" xfId="6868"/>
    <cellStyle name="Normal 3 2 2 2 2 2 3 2 2 3 2 2" xfId="14128"/>
    <cellStyle name="Normal 3 2 2 2 2 2 3 2 2 3 2 2 2" xfId="28506"/>
    <cellStyle name="Normal 3 2 2 2 2 2 3 2 2 3 2 2 2 2" xfId="57240"/>
    <cellStyle name="Normal 3 2 2 2 2 2 3 2 2 3 2 2 3" xfId="42916"/>
    <cellStyle name="Normal 3 2 2 2 2 2 3 2 2 3 2 3" xfId="21343"/>
    <cellStyle name="Normal 3 2 2 2 2 2 3 2 2 3 2 3 2" xfId="50078"/>
    <cellStyle name="Normal 3 2 2 2 2 2 3 2 2 3 2 4" xfId="35754"/>
    <cellStyle name="Normal 3 2 2 2 2 2 3 2 2 3 3" xfId="10541"/>
    <cellStyle name="Normal 3 2 2 2 2 2 3 2 2 3 3 2" xfId="24924"/>
    <cellStyle name="Normal 3 2 2 2 2 2 3 2 2 3 3 2 2" xfId="53659"/>
    <cellStyle name="Normal 3 2 2 2 2 2 3 2 2 3 3 3" xfId="39335"/>
    <cellStyle name="Normal 3 2 2 2 2 2 3 2 2 3 4" xfId="17761"/>
    <cellStyle name="Normal 3 2 2 2 2 2 3 2 2 3 4 2" xfId="46497"/>
    <cellStyle name="Normal 3 2 2 2 2 2 3 2 2 3 5" xfId="32173"/>
    <cellStyle name="Normal 3 2 2 2 2 2 3 2 2 4" xfId="5073"/>
    <cellStyle name="Normal 3 2 2 2 2 2 3 2 2 4 2" xfId="12338"/>
    <cellStyle name="Normal 3 2 2 2 2 2 3 2 2 4 2 2" xfId="26716"/>
    <cellStyle name="Normal 3 2 2 2 2 2 3 2 2 4 2 2 2" xfId="55450"/>
    <cellStyle name="Normal 3 2 2 2 2 2 3 2 2 4 2 3" xfId="41126"/>
    <cellStyle name="Normal 3 2 2 2 2 2 3 2 2 4 3" xfId="19553"/>
    <cellStyle name="Normal 3 2 2 2 2 2 3 2 2 4 3 2" xfId="48288"/>
    <cellStyle name="Normal 3 2 2 2 2 2 3 2 2 4 4" xfId="33964"/>
    <cellStyle name="Normal 3 2 2 2 2 2 3 2 2 5" xfId="8745"/>
    <cellStyle name="Normal 3 2 2 2 2 2 3 2 2 5 2" xfId="23134"/>
    <cellStyle name="Normal 3 2 2 2 2 2 3 2 2 5 2 2" xfId="51869"/>
    <cellStyle name="Normal 3 2 2 2 2 2 3 2 2 5 3" xfId="37545"/>
    <cellStyle name="Normal 3 2 2 2 2 2 3 2 2 6" xfId="15971"/>
    <cellStyle name="Normal 3 2 2 2 2 2 3 2 2 6 2" xfId="44707"/>
    <cellStyle name="Normal 3 2 2 2 2 2 3 2 2 7" xfId="30383"/>
    <cellStyle name="Normal 3 2 2 2 2 2 3 2 3" xfId="1865"/>
    <cellStyle name="Normal 3 2 2 2 2 2 3 2 3 2" xfId="3657"/>
    <cellStyle name="Normal 3 2 2 2 2 2 3 2 3 2 2" xfId="7316"/>
    <cellStyle name="Normal 3 2 2 2 2 2 3 2 3 2 2 2" xfId="14576"/>
    <cellStyle name="Normal 3 2 2 2 2 2 3 2 3 2 2 2 2" xfId="28954"/>
    <cellStyle name="Normal 3 2 2 2 2 2 3 2 3 2 2 2 2 2" xfId="57688"/>
    <cellStyle name="Normal 3 2 2 2 2 2 3 2 3 2 2 2 3" xfId="43364"/>
    <cellStyle name="Normal 3 2 2 2 2 2 3 2 3 2 2 3" xfId="21791"/>
    <cellStyle name="Normal 3 2 2 2 2 2 3 2 3 2 2 3 2" xfId="50526"/>
    <cellStyle name="Normal 3 2 2 2 2 2 3 2 3 2 2 4" xfId="36202"/>
    <cellStyle name="Normal 3 2 2 2 2 2 3 2 3 2 3" xfId="10989"/>
    <cellStyle name="Normal 3 2 2 2 2 2 3 2 3 2 3 2" xfId="25372"/>
    <cellStyle name="Normal 3 2 2 2 2 2 3 2 3 2 3 2 2" xfId="54107"/>
    <cellStyle name="Normal 3 2 2 2 2 2 3 2 3 2 3 3" xfId="39783"/>
    <cellStyle name="Normal 3 2 2 2 2 2 3 2 3 2 4" xfId="18209"/>
    <cellStyle name="Normal 3 2 2 2 2 2 3 2 3 2 4 2" xfId="46945"/>
    <cellStyle name="Normal 3 2 2 2 2 2 3 2 3 2 5" xfId="32621"/>
    <cellStyle name="Normal 3 2 2 2 2 2 3 2 3 3" xfId="5526"/>
    <cellStyle name="Normal 3 2 2 2 2 2 3 2 3 3 2" xfId="12786"/>
    <cellStyle name="Normal 3 2 2 2 2 2 3 2 3 3 2 2" xfId="27164"/>
    <cellStyle name="Normal 3 2 2 2 2 2 3 2 3 3 2 2 2" xfId="55898"/>
    <cellStyle name="Normal 3 2 2 2 2 2 3 2 3 3 2 3" xfId="41574"/>
    <cellStyle name="Normal 3 2 2 2 2 2 3 2 3 3 3" xfId="20001"/>
    <cellStyle name="Normal 3 2 2 2 2 2 3 2 3 3 3 2" xfId="48736"/>
    <cellStyle name="Normal 3 2 2 2 2 2 3 2 3 3 4" xfId="34412"/>
    <cellStyle name="Normal 3 2 2 2 2 2 3 2 3 4" xfId="9199"/>
    <cellStyle name="Normal 3 2 2 2 2 2 3 2 3 4 2" xfId="23582"/>
    <cellStyle name="Normal 3 2 2 2 2 2 3 2 3 4 2 2" xfId="52317"/>
    <cellStyle name="Normal 3 2 2 2 2 2 3 2 3 4 3" xfId="37993"/>
    <cellStyle name="Normal 3 2 2 2 2 2 3 2 3 5" xfId="16419"/>
    <cellStyle name="Normal 3 2 2 2 2 2 3 2 3 5 2" xfId="45155"/>
    <cellStyle name="Normal 3 2 2 2 2 2 3 2 3 6" xfId="30831"/>
    <cellStyle name="Normal 3 2 2 2 2 2 3 2 4" xfId="2761"/>
    <cellStyle name="Normal 3 2 2 2 2 2 3 2 4 2" xfId="6421"/>
    <cellStyle name="Normal 3 2 2 2 2 2 3 2 4 2 2" xfId="13681"/>
    <cellStyle name="Normal 3 2 2 2 2 2 3 2 4 2 2 2" xfId="28059"/>
    <cellStyle name="Normal 3 2 2 2 2 2 3 2 4 2 2 2 2" xfId="56793"/>
    <cellStyle name="Normal 3 2 2 2 2 2 3 2 4 2 2 3" xfId="42469"/>
    <cellStyle name="Normal 3 2 2 2 2 2 3 2 4 2 3" xfId="20896"/>
    <cellStyle name="Normal 3 2 2 2 2 2 3 2 4 2 3 2" xfId="49631"/>
    <cellStyle name="Normal 3 2 2 2 2 2 3 2 4 2 4" xfId="35307"/>
    <cellStyle name="Normal 3 2 2 2 2 2 3 2 4 3" xfId="10094"/>
    <cellStyle name="Normal 3 2 2 2 2 2 3 2 4 3 2" xfId="24477"/>
    <cellStyle name="Normal 3 2 2 2 2 2 3 2 4 3 2 2" xfId="53212"/>
    <cellStyle name="Normal 3 2 2 2 2 2 3 2 4 3 3" xfId="38888"/>
    <cellStyle name="Normal 3 2 2 2 2 2 3 2 4 4" xfId="17314"/>
    <cellStyle name="Normal 3 2 2 2 2 2 3 2 4 4 2" xfId="46050"/>
    <cellStyle name="Normal 3 2 2 2 2 2 3 2 4 5" xfId="31726"/>
    <cellStyle name="Normal 3 2 2 2 2 2 3 2 5" xfId="4626"/>
    <cellStyle name="Normal 3 2 2 2 2 2 3 2 5 2" xfId="11891"/>
    <cellStyle name="Normal 3 2 2 2 2 2 3 2 5 2 2" xfId="26269"/>
    <cellStyle name="Normal 3 2 2 2 2 2 3 2 5 2 2 2" xfId="55003"/>
    <cellStyle name="Normal 3 2 2 2 2 2 3 2 5 2 3" xfId="40679"/>
    <cellStyle name="Normal 3 2 2 2 2 2 3 2 5 3" xfId="19106"/>
    <cellStyle name="Normal 3 2 2 2 2 2 3 2 5 3 2" xfId="47841"/>
    <cellStyle name="Normal 3 2 2 2 2 2 3 2 5 4" xfId="33517"/>
    <cellStyle name="Normal 3 2 2 2 2 2 3 2 6" xfId="8298"/>
    <cellStyle name="Normal 3 2 2 2 2 2 3 2 6 2" xfId="22687"/>
    <cellStyle name="Normal 3 2 2 2 2 2 3 2 6 2 2" xfId="51422"/>
    <cellStyle name="Normal 3 2 2 2 2 2 3 2 6 3" xfId="37098"/>
    <cellStyle name="Normal 3 2 2 2 2 2 3 2 7" xfId="15524"/>
    <cellStyle name="Normal 3 2 2 2 2 2 3 2 7 2" xfId="44260"/>
    <cellStyle name="Normal 3 2 2 2 2 2 3 2 8" xfId="29936"/>
    <cellStyle name="Normal 3 2 2 2 2 2 3 3" xfId="1105"/>
    <cellStyle name="Normal 3 2 2 2 2 2 3 3 2" xfId="2088"/>
    <cellStyle name="Normal 3 2 2 2 2 2 3 3 2 2" xfId="3880"/>
    <cellStyle name="Normal 3 2 2 2 2 2 3 3 2 2 2" xfId="7539"/>
    <cellStyle name="Normal 3 2 2 2 2 2 3 3 2 2 2 2" xfId="14799"/>
    <cellStyle name="Normal 3 2 2 2 2 2 3 3 2 2 2 2 2" xfId="29177"/>
    <cellStyle name="Normal 3 2 2 2 2 2 3 3 2 2 2 2 2 2" xfId="57911"/>
    <cellStyle name="Normal 3 2 2 2 2 2 3 3 2 2 2 2 3" xfId="43587"/>
    <cellStyle name="Normal 3 2 2 2 2 2 3 3 2 2 2 3" xfId="22014"/>
    <cellStyle name="Normal 3 2 2 2 2 2 3 3 2 2 2 3 2" xfId="50749"/>
    <cellStyle name="Normal 3 2 2 2 2 2 3 3 2 2 2 4" xfId="36425"/>
    <cellStyle name="Normal 3 2 2 2 2 2 3 3 2 2 3" xfId="11212"/>
    <cellStyle name="Normal 3 2 2 2 2 2 3 3 2 2 3 2" xfId="25595"/>
    <cellStyle name="Normal 3 2 2 2 2 2 3 3 2 2 3 2 2" xfId="54330"/>
    <cellStyle name="Normal 3 2 2 2 2 2 3 3 2 2 3 3" xfId="40006"/>
    <cellStyle name="Normal 3 2 2 2 2 2 3 3 2 2 4" xfId="18432"/>
    <cellStyle name="Normal 3 2 2 2 2 2 3 3 2 2 4 2" xfId="47168"/>
    <cellStyle name="Normal 3 2 2 2 2 2 3 3 2 2 5" xfId="32844"/>
    <cellStyle name="Normal 3 2 2 2 2 2 3 3 2 3" xfId="5749"/>
    <cellStyle name="Normal 3 2 2 2 2 2 3 3 2 3 2" xfId="13009"/>
    <cellStyle name="Normal 3 2 2 2 2 2 3 3 2 3 2 2" xfId="27387"/>
    <cellStyle name="Normal 3 2 2 2 2 2 3 3 2 3 2 2 2" xfId="56121"/>
    <cellStyle name="Normal 3 2 2 2 2 2 3 3 2 3 2 3" xfId="41797"/>
    <cellStyle name="Normal 3 2 2 2 2 2 3 3 2 3 3" xfId="20224"/>
    <cellStyle name="Normal 3 2 2 2 2 2 3 3 2 3 3 2" xfId="48959"/>
    <cellStyle name="Normal 3 2 2 2 2 2 3 3 2 3 4" xfId="34635"/>
    <cellStyle name="Normal 3 2 2 2 2 2 3 3 2 4" xfId="9422"/>
    <cellStyle name="Normal 3 2 2 2 2 2 3 3 2 4 2" xfId="23805"/>
    <cellStyle name="Normal 3 2 2 2 2 2 3 3 2 4 2 2" xfId="52540"/>
    <cellStyle name="Normal 3 2 2 2 2 2 3 3 2 4 3" xfId="38216"/>
    <cellStyle name="Normal 3 2 2 2 2 2 3 3 2 5" xfId="16642"/>
    <cellStyle name="Normal 3 2 2 2 2 2 3 3 2 5 2" xfId="45378"/>
    <cellStyle name="Normal 3 2 2 2 2 2 3 3 2 6" xfId="31054"/>
    <cellStyle name="Normal 3 2 2 2 2 2 3 3 3" xfId="2984"/>
    <cellStyle name="Normal 3 2 2 2 2 2 3 3 3 2" xfId="6644"/>
    <cellStyle name="Normal 3 2 2 2 2 2 3 3 3 2 2" xfId="13904"/>
    <cellStyle name="Normal 3 2 2 2 2 2 3 3 3 2 2 2" xfId="28282"/>
    <cellStyle name="Normal 3 2 2 2 2 2 3 3 3 2 2 2 2" xfId="57016"/>
    <cellStyle name="Normal 3 2 2 2 2 2 3 3 3 2 2 3" xfId="42692"/>
    <cellStyle name="Normal 3 2 2 2 2 2 3 3 3 2 3" xfId="21119"/>
    <cellStyle name="Normal 3 2 2 2 2 2 3 3 3 2 3 2" xfId="49854"/>
    <cellStyle name="Normal 3 2 2 2 2 2 3 3 3 2 4" xfId="35530"/>
    <cellStyle name="Normal 3 2 2 2 2 2 3 3 3 3" xfId="10317"/>
    <cellStyle name="Normal 3 2 2 2 2 2 3 3 3 3 2" xfId="24700"/>
    <cellStyle name="Normal 3 2 2 2 2 2 3 3 3 3 2 2" xfId="53435"/>
    <cellStyle name="Normal 3 2 2 2 2 2 3 3 3 3 3" xfId="39111"/>
    <cellStyle name="Normal 3 2 2 2 2 2 3 3 3 4" xfId="17537"/>
    <cellStyle name="Normal 3 2 2 2 2 2 3 3 3 4 2" xfId="46273"/>
    <cellStyle name="Normal 3 2 2 2 2 2 3 3 3 5" xfId="31949"/>
    <cellStyle name="Normal 3 2 2 2 2 2 3 3 4" xfId="4849"/>
    <cellStyle name="Normal 3 2 2 2 2 2 3 3 4 2" xfId="12114"/>
    <cellStyle name="Normal 3 2 2 2 2 2 3 3 4 2 2" xfId="26492"/>
    <cellStyle name="Normal 3 2 2 2 2 2 3 3 4 2 2 2" xfId="55226"/>
    <cellStyle name="Normal 3 2 2 2 2 2 3 3 4 2 3" xfId="40902"/>
    <cellStyle name="Normal 3 2 2 2 2 2 3 3 4 3" xfId="19329"/>
    <cellStyle name="Normal 3 2 2 2 2 2 3 3 4 3 2" xfId="48064"/>
    <cellStyle name="Normal 3 2 2 2 2 2 3 3 4 4" xfId="33740"/>
    <cellStyle name="Normal 3 2 2 2 2 2 3 3 5" xfId="8521"/>
    <cellStyle name="Normal 3 2 2 2 2 2 3 3 5 2" xfId="22910"/>
    <cellStyle name="Normal 3 2 2 2 2 2 3 3 5 2 2" xfId="51645"/>
    <cellStyle name="Normal 3 2 2 2 2 2 3 3 5 3" xfId="37321"/>
    <cellStyle name="Normal 3 2 2 2 2 2 3 3 6" xfId="15747"/>
    <cellStyle name="Normal 3 2 2 2 2 2 3 3 6 2" xfId="44483"/>
    <cellStyle name="Normal 3 2 2 2 2 2 3 3 7" xfId="30159"/>
    <cellStyle name="Normal 3 2 2 2 2 2 3 4" xfId="1637"/>
    <cellStyle name="Normal 3 2 2 2 2 2 3 4 2" xfId="3433"/>
    <cellStyle name="Normal 3 2 2 2 2 2 3 4 2 2" xfId="7092"/>
    <cellStyle name="Normal 3 2 2 2 2 2 3 4 2 2 2" xfId="14352"/>
    <cellStyle name="Normal 3 2 2 2 2 2 3 4 2 2 2 2" xfId="28730"/>
    <cellStyle name="Normal 3 2 2 2 2 2 3 4 2 2 2 2 2" xfId="57464"/>
    <cellStyle name="Normal 3 2 2 2 2 2 3 4 2 2 2 3" xfId="43140"/>
    <cellStyle name="Normal 3 2 2 2 2 2 3 4 2 2 3" xfId="21567"/>
    <cellStyle name="Normal 3 2 2 2 2 2 3 4 2 2 3 2" xfId="50302"/>
    <cellStyle name="Normal 3 2 2 2 2 2 3 4 2 2 4" xfId="35978"/>
    <cellStyle name="Normal 3 2 2 2 2 2 3 4 2 3" xfId="10765"/>
    <cellStyle name="Normal 3 2 2 2 2 2 3 4 2 3 2" xfId="25148"/>
    <cellStyle name="Normal 3 2 2 2 2 2 3 4 2 3 2 2" xfId="53883"/>
    <cellStyle name="Normal 3 2 2 2 2 2 3 4 2 3 3" xfId="39559"/>
    <cellStyle name="Normal 3 2 2 2 2 2 3 4 2 4" xfId="17985"/>
    <cellStyle name="Normal 3 2 2 2 2 2 3 4 2 4 2" xfId="46721"/>
    <cellStyle name="Normal 3 2 2 2 2 2 3 4 2 5" xfId="32397"/>
    <cellStyle name="Normal 3 2 2 2 2 2 3 4 3" xfId="5302"/>
    <cellStyle name="Normal 3 2 2 2 2 2 3 4 3 2" xfId="12562"/>
    <cellStyle name="Normal 3 2 2 2 2 2 3 4 3 2 2" xfId="26940"/>
    <cellStyle name="Normal 3 2 2 2 2 2 3 4 3 2 2 2" xfId="55674"/>
    <cellStyle name="Normal 3 2 2 2 2 2 3 4 3 2 3" xfId="41350"/>
    <cellStyle name="Normal 3 2 2 2 2 2 3 4 3 3" xfId="19777"/>
    <cellStyle name="Normal 3 2 2 2 2 2 3 4 3 3 2" xfId="48512"/>
    <cellStyle name="Normal 3 2 2 2 2 2 3 4 3 4" xfId="34188"/>
    <cellStyle name="Normal 3 2 2 2 2 2 3 4 4" xfId="8975"/>
    <cellStyle name="Normal 3 2 2 2 2 2 3 4 4 2" xfId="23358"/>
    <cellStyle name="Normal 3 2 2 2 2 2 3 4 4 2 2" xfId="52093"/>
    <cellStyle name="Normal 3 2 2 2 2 2 3 4 4 3" xfId="37769"/>
    <cellStyle name="Normal 3 2 2 2 2 2 3 4 5" xfId="16195"/>
    <cellStyle name="Normal 3 2 2 2 2 2 3 4 5 2" xfId="44931"/>
    <cellStyle name="Normal 3 2 2 2 2 2 3 4 6" xfId="30607"/>
    <cellStyle name="Normal 3 2 2 2 2 2 3 5" xfId="2537"/>
    <cellStyle name="Normal 3 2 2 2 2 2 3 5 2" xfId="6197"/>
    <cellStyle name="Normal 3 2 2 2 2 2 3 5 2 2" xfId="13457"/>
    <cellStyle name="Normal 3 2 2 2 2 2 3 5 2 2 2" xfId="27835"/>
    <cellStyle name="Normal 3 2 2 2 2 2 3 5 2 2 2 2" xfId="56569"/>
    <cellStyle name="Normal 3 2 2 2 2 2 3 5 2 2 3" xfId="42245"/>
    <cellStyle name="Normal 3 2 2 2 2 2 3 5 2 3" xfId="20672"/>
    <cellStyle name="Normal 3 2 2 2 2 2 3 5 2 3 2" xfId="49407"/>
    <cellStyle name="Normal 3 2 2 2 2 2 3 5 2 4" xfId="35083"/>
    <cellStyle name="Normal 3 2 2 2 2 2 3 5 3" xfId="9870"/>
    <cellStyle name="Normal 3 2 2 2 2 2 3 5 3 2" xfId="24253"/>
    <cellStyle name="Normal 3 2 2 2 2 2 3 5 3 2 2" xfId="52988"/>
    <cellStyle name="Normal 3 2 2 2 2 2 3 5 3 3" xfId="38664"/>
    <cellStyle name="Normal 3 2 2 2 2 2 3 5 4" xfId="17090"/>
    <cellStyle name="Normal 3 2 2 2 2 2 3 5 4 2" xfId="45826"/>
    <cellStyle name="Normal 3 2 2 2 2 2 3 5 5" xfId="31502"/>
    <cellStyle name="Normal 3 2 2 2 2 2 3 6" xfId="4400"/>
    <cellStyle name="Normal 3 2 2 2 2 2 3 6 2" xfId="11667"/>
    <cellStyle name="Normal 3 2 2 2 2 2 3 6 2 2" xfId="26045"/>
    <cellStyle name="Normal 3 2 2 2 2 2 3 6 2 2 2" xfId="54779"/>
    <cellStyle name="Normal 3 2 2 2 2 2 3 6 2 3" xfId="40455"/>
    <cellStyle name="Normal 3 2 2 2 2 2 3 6 3" xfId="18882"/>
    <cellStyle name="Normal 3 2 2 2 2 2 3 6 3 2" xfId="47617"/>
    <cellStyle name="Normal 3 2 2 2 2 2 3 6 4" xfId="33293"/>
    <cellStyle name="Normal 3 2 2 2 2 2 3 7" xfId="8071"/>
    <cellStyle name="Normal 3 2 2 2 2 2 3 7 2" xfId="22463"/>
    <cellStyle name="Normal 3 2 2 2 2 2 3 7 2 2" xfId="51198"/>
    <cellStyle name="Normal 3 2 2 2 2 2 3 7 3" xfId="36874"/>
    <cellStyle name="Normal 3 2 2 2 2 2 3 8" xfId="15300"/>
    <cellStyle name="Normal 3 2 2 2 2 2 3 8 2" xfId="44036"/>
    <cellStyle name="Normal 3 2 2 2 2 2 3 9" xfId="29712"/>
    <cellStyle name="Normal 3 2 2 2 2 2 4" xfId="767"/>
    <cellStyle name="Normal 3 2 2 2 2 2 4 2" xfId="1217"/>
    <cellStyle name="Normal 3 2 2 2 2 2 4 2 2" xfId="2200"/>
    <cellStyle name="Normal 3 2 2 2 2 2 4 2 2 2" xfId="3992"/>
    <cellStyle name="Normal 3 2 2 2 2 2 4 2 2 2 2" xfId="7651"/>
    <cellStyle name="Normal 3 2 2 2 2 2 4 2 2 2 2 2" xfId="14911"/>
    <cellStyle name="Normal 3 2 2 2 2 2 4 2 2 2 2 2 2" xfId="29289"/>
    <cellStyle name="Normal 3 2 2 2 2 2 4 2 2 2 2 2 2 2" xfId="58023"/>
    <cellStyle name="Normal 3 2 2 2 2 2 4 2 2 2 2 2 3" xfId="43699"/>
    <cellStyle name="Normal 3 2 2 2 2 2 4 2 2 2 2 3" xfId="22126"/>
    <cellStyle name="Normal 3 2 2 2 2 2 4 2 2 2 2 3 2" xfId="50861"/>
    <cellStyle name="Normal 3 2 2 2 2 2 4 2 2 2 2 4" xfId="36537"/>
    <cellStyle name="Normal 3 2 2 2 2 2 4 2 2 2 3" xfId="11324"/>
    <cellStyle name="Normal 3 2 2 2 2 2 4 2 2 2 3 2" xfId="25707"/>
    <cellStyle name="Normal 3 2 2 2 2 2 4 2 2 2 3 2 2" xfId="54442"/>
    <cellStyle name="Normal 3 2 2 2 2 2 4 2 2 2 3 3" xfId="40118"/>
    <cellStyle name="Normal 3 2 2 2 2 2 4 2 2 2 4" xfId="18544"/>
    <cellStyle name="Normal 3 2 2 2 2 2 4 2 2 2 4 2" xfId="47280"/>
    <cellStyle name="Normal 3 2 2 2 2 2 4 2 2 2 5" xfId="32956"/>
    <cellStyle name="Normal 3 2 2 2 2 2 4 2 2 3" xfId="5861"/>
    <cellStyle name="Normal 3 2 2 2 2 2 4 2 2 3 2" xfId="13121"/>
    <cellStyle name="Normal 3 2 2 2 2 2 4 2 2 3 2 2" xfId="27499"/>
    <cellStyle name="Normal 3 2 2 2 2 2 4 2 2 3 2 2 2" xfId="56233"/>
    <cellStyle name="Normal 3 2 2 2 2 2 4 2 2 3 2 3" xfId="41909"/>
    <cellStyle name="Normal 3 2 2 2 2 2 4 2 2 3 3" xfId="20336"/>
    <cellStyle name="Normal 3 2 2 2 2 2 4 2 2 3 3 2" xfId="49071"/>
    <cellStyle name="Normal 3 2 2 2 2 2 4 2 2 3 4" xfId="34747"/>
    <cellStyle name="Normal 3 2 2 2 2 2 4 2 2 4" xfId="9534"/>
    <cellStyle name="Normal 3 2 2 2 2 2 4 2 2 4 2" xfId="23917"/>
    <cellStyle name="Normal 3 2 2 2 2 2 4 2 2 4 2 2" xfId="52652"/>
    <cellStyle name="Normal 3 2 2 2 2 2 4 2 2 4 3" xfId="38328"/>
    <cellStyle name="Normal 3 2 2 2 2 2 4 2 2 5" xfId="16754"/>
    <cellStyle name="Normal 3 2 2 2 2 2 4 2 2 5 2" xfId="45490"/>
    <cellStyle name="Normal 3 2 2 2 2 2 4 2 2 6" xfId="31166"/>
    <cellStyle name="Normal 3 2 2 2 2 2 4 2 3" xfId="3096"/>
    <cellStyle name="Normal 3 2 2 2 2 2 4 2 3 2" xfId="6756"/>
    <cellStyle name="Normal 3 2 2 2 2 2 4 2 3 2 2" xfId="14016"/>
    <cellStyle name="Normal 3 2 2 2 2 2 4 2 3 2 2 2" xfId="28394"/>
    <cellStyle name="Normal 3 2 2 2 2 2 4 2 3 2 2 2 2" xfId="57128"/>
    <cellStyle name="Normal 3 2 2 2 2 2 4 2 3 2 2 3" xfId="42804"/>
    <cellStyle name="Normal 3 2 2 2 2 2 4 2 3 2 3" xfId="21231"/>
    <cellStyle name="Normal 3 2 2 2 2 2 4 2 3 2 3 2" xfId="49966"/>
    <cellStyle name="Normal 3 2 2 2 2 2 4 2 3 2 4" xfId="35642"/>
    <cellStyle name="Normal 3 2 2 2 2 2 4 2 3 3" xfId="10429"/>
    <cellStyle name="Normal 3 2 2 2 2 2 4 2 3 3 2" xfId="24812"/>
    <cellStyle name="Normal 3 2 2 2 2 2 4 2 3 3 2 2" xfId="53547"/>
    <cellStyle name="Normal 3 2 2 2 2 2 4 2 3 3 3" xfId="39223"/>
    <cellStyle name="Normal 3 2 2 2 2 2 4 2 3 4" xfId="17649"/>
    <cellStyle name="Normal 3 2 2 2 2 2 4 2 3 4 2" xfId="46385"/>
    <cellStyle name="Normal 3 2 2 2 2 2 4 2 3 5" xfId="32061"/>
    <cellStyle name="Normal 3 2 2 2 2 2 4 2 4" xfId="4961"/>
    <cellStyle name="Normal 3 2 2 2 2 2 4 2 4 2" xfId="12226"/>
    <cellStyle name="Normal 3 2 2 2 2 2 4 2 4 2 2" xfId="26604"/>
    <cellStyle name="Normal 3 2 2 2 2 2 4 2 4 2 2 2" xfId="55338"/>
    <cellStyle name="Normal 3 2 2 2 2 2 4 2 4 2 3" xfId="41014"/>
    <cellStyle name="Normal 3 2 2 2 2 2 4 2 4 3" xfId="19441"/>
    <cellStyle name="Normal 3 2 2 2 2 2 4 2 4 3 2" xfId="48176"/>
    <cellStyle name="Normal 3 2 2 2 2 2 4 2 4 4" xfId="33852"/>
    <cellStyle name="Normal 3 2 2 2 2 2 4 2 5" xfId="8633"/>
    <cellStyle name="Normal 3 2 2 2 2 2 4 2 5 2" xfId="23022"/>
    <cellStyle name="Normal 3 2 2 2 2 2 4 2 5 2 2" xfId="51757"/>
    <cellStyle name="Normal 3 2 2 2 2 2 4 2 5 3" xfId="37433"/>
    <cellStyle name="Normal 3 2 2 2 2 2 4 2 6" xfId="15859"/>
    <cellStyle name="Normal 3 2 2 2 2 2 4 2 6 2" xfId="44595"/>
    <cellStyle name="Normal 3 2 2 2 2 2 4 2 7" xfId="30271"/>
    <cellStyle name="Normal 3 2 2 2 2 2 4 3" xfId="1753"/>
    <cellStyle name="Normal 3 2 2 2 2 2 4 3 2" xfId="3545"/>
    <cellStyle name="Normal 3 2 2 2 2 2 4 3 2 2" xfId="7204"/>
    <cellStyle name="Normal 3 2 2 2 2 2 4 3 2 2 2" xfId="14464"/>
    <cellStyle name="Normal 3 2 2 2 2 2 4 3 2 2 2 2" xfId="28842"/>
    <cellStyle name="Normal 3 2 2 2 2 2 4 3 2 2 2 2 2" xfId="57576"/>
    <cellStyle name="Normal 3 2 2 2 2 2 4 3 2 2 2 3" xfId="43252"/>
    <cellStyle name="Normal 3 2 2 2 2 2 4 3 2 2 3" xfId="21679"/>
    <cellStyle name="Normal 3 2 2 2 2 2 4 3 2 2 3 2" xfId="50414"/>
    <cellStyle name="Normal 3 2 2 2 2 2 4 3 2 2 4" xfId="36090"/>
    <cellStyle name="Normal 3 2 2 2 2 2 4 3 2 3" xfId="10877"/>
    <cellStyle name="Normal 3 2 2 2 2 2 4 3 2 3 2" xfId="25260"/>
    <cellStyle name="Normal 3 2 2 2 2 2 4 3 2 3 2 2" xfId="53995"/>
    <cellStyle name="Normal 3 2 2 2 2 2 4 3 2 3 3" xfId="39671"/>
    <cellStyle name="Normal 3 2 2 2 2 2 4 3 2 4" xfId="18097"/>
    <cellStyle name="Normal 3 2 2 2 2 2 4 3 2 4 2" xfId="46833"/>
    <cellStyle name="Normal 3 2 2 2 2 2 4 3 2 5" xfId="32509"/>
    <cellStyle name="Normal 3 2 2 2 2 2 4 3 3" xfId="5414"/>
    <cellStyle name="Normal 3 2 2 2 2 2 4 3 3 2" xfId="12674"/>
    <cellStyle name="Normal 3 2 2 2 2 2 4 3 3 2 2" xfId="27052"/>
    <cellStyle name="Normal 3 2 2 2 2 2 4 3 3 2 2 2" xfId="55786"/>
    <cellStyle name="Normal 3 2 2 2 2 2 4 3 3 2 3" xfId="41462"/>
    <cellStyle name="Normal 3 2 2 2 2 2 4 3 3 3" xfId="19889"/>
    <cellStyle name="Normal 3 2 2 2 2 2 4 3 3 3 2" xfId="48624"/>
    <cellStyle name="Normal 3 2 2 2 2 2 4 3 3 4" xfId="34300"/>
    <cellStyle name="Normal 3 2 2 2 2 2 4 3 4" xfId="9087"/>
    <cellStyle name="Normal 3 2 2 2 2 2 4 3 4 2" xfId="23470"/>
    <cellStyle name="Normal 3 2 2 2 2 2 4 3 4 2 2" xfId="52205"/>
    <cellStyle name="Normal 3 2 2 2 2 2 4 3 4 3" xfId="37881"/>
    <cellStyle name="Normal 3 2 2 2 2 2 4 3 5" xfId="16307"/>
    <cellStyle name="Normal 3 2 2 2 2 2 4 3 5 2" xfId="45043"/>
    <cellStyle name="Normal 3 2 2 2 2 2 4 3 6" xfId="30719"/>
    <cellStyle name="Normal 3 2 2 2 2 2 4 4" xfId="2649"/>
    <cellStyle name="Normal 3 2 2 2 2 2 4 4 2" xfId="6309"/>
    <cellStyle name="Normal 3 2 2 2 2 2 4 4 2 2" xfId="13569"/>
    <cellStyle name="Normal 3 2 2 2 2 2 4 4 2 2 2" xfId="27947"/>
    <cellStyle name="Normal 3 2 2 2 2 2 4 4 2 2 2 2" xfId="56681"/>
    <cellStyle name="Normal 3 2 2 2 2 2 4 4 2 2 3" xfId="42357"/>
    <cellStyle name="Normal 3 2 2 2 2 2 4 4 2 3" xfId="20784"/>
    <cellStyle name="Normal 3 2 2 2 2 2 4 4 2 3 2" xfId="49519"/>
    <cellStyle name="Normal 3 2 2 2 2 2 4 4 2 4" xfId="35195"/>
    <cellStyle name="Normal 3 2 2 2 2 2 4 4 3" xfId="9982"/>
    <cellStyle name="Normal 3 2 2 2 2 2 4 4 3 2" xfId="24365"/>
    <cellStyle name="Normal 3 2 2 2 2 2 4 4 3 2 2" xfId="53100"/>
    <cellStyle name="Normal 3 2 2 2 2 2 4 4 3 3" xfId="38776"/>
    <cellStyle name="Normal 3 2 2 2 2 2 4 4 4" xfId="17202"/>
    <cellStyle name="Normal 3 2 2 2 2 2 4 4 4 2" xfId="45938"/>
    <cellStyle name="Normal 3 2 2 2 2 2 4 4 5" xfId="31614"/>
    <cellStyle name="Normal 3 2 2 2 2 2 4 5" xfId="4513"/>
    <cellStyle name="Normal 3 2 2 2 2 2 4 5 2" xfId="11779"/>
    <cellStyle name="Normal 3 2 2 2 2 2 4 5 2 2" xfId="26157"/>
    <cellStyle name="Normal 3 2 2 2 2 2 4 5 2 2 2" xfId="54891"/>
    <cellStyle name="Normal 3 2 2 2 2 2 4 5 2 3" xfId="40567"/>
    <cellStyle name="Normal 3 2 2 2 2 2 4 5 3" xfId="18994"/>
    <cellStyle name="Normal 3 2 2 2 2 2 4 5 3 2" xfId="47729"/>
    <cellStyle name="Normal 3 2 2 2 2 2 4 5 4" xfId="33405"/>
    <cellStyle name="Normal 3 2 2 2 2 2 4 6" xfId="8186"/>
    <cellStyle name="Normal 3 2 2 2 2 2 4 6 2" xfId="22575"/>
    <cellStyle name="Normal 3 2 2 2 2 2 4 6 2 2" xfId="51310"/>
    <cellStyle name="Normal 3 2 2 2 2 2 4 6 3" xfId="36986"/>
    <cellStyle name="Normal 3 2 2 2 2 2 4 7" xfId="15412"/>
    <cellStyle name="Normal 3 2 2 2 2 2 4 7 2" xfId="44148"/>
    <cellStyle name="Normal 3 2 2 2 2 2 4 8" xfId="29824"/>
    <cellStyle name="Normal 3 2 2 2 2 2 5" xfId="993"/>
    <cellStyle name="Normal 3 2 2 2 2 2 5 2" xfId="1976"/>
    <cellStyle name="Normal 3 2 2 2 2 2 5 2 2" xfId="3768"/>
    <cellStyle name="Normal 3 2 2 2 2 2 5 2 2 2" xfId="7427"/>
    <cellStyle name="Normal 3 2 2 2 2 2 5 2 2 2 2" xfId="14687"/>
    <cellStyle name="Normal 3 2 2 2 2 2 5 2 2 2 2 2" xfId="29065"/>
    <cellStyle name="Normal 3 2 2 2 2 2 5 2 2 2 2 2 2" xfId="57799"/>
    <cellStyle name="Normal 3 2 2 2 2 2 5 2 2 2 2 3" xfId="43475"/>
    <cellStyle name="Normal 3 2 2 2 2 2 5 2 2 2 3" xfId="21902"/>
    <cellStyle name="Normal 3 2 2 2 2 2 5 2 2 2 3 2" xfId="50637"/>
    <cellStyle name="Normal 3 2 2 2 2 2 5 2 2 2 4" xfId="36313"/>
    <cellStyle name="Normal 3 2 2 2 2 2 5 2 2 3" xfId="11100"/>
    <cellStyle name="Normal 3 2 2 2 2 2 5 2 2 3 2" xfId="25483"/>
    <cellStyle name="Normal 3 2 2 2 2 2 5 2 2 3 2 2" xfId="54218"/>
    <cellStyle name="Normal 3 2 2 2 2 2 5 2 2 3 3" xfId="39894"/>
    <cellStyle name="Normal 3 2 2 2 2 2 5 2 2 4" xfId="18320"/>
    <cellStyle name="Normal 3 2 2 2 2 2 5 2 2 4 2" xfId="47056"/>
    <cellStyle name="Normal 3 2 2 2 2 2 5 2 2 5" xfId="32732"/>
    <cellStyle name="Normal 3 2 2 2 2 2 5 2 3" xfId="5637"/>
    <cellStyle name="Normal 3 2 2 2 2 2 5 2 3 2" xfId="12897"/>
    <cellStyle name="Normal 3 2 2 2 2 2 5 2 3 2 2" xfId="27275"/>
    <cellStyle name="Normal 3 2 2 2 2 2 5 2 3 2 2 2" xfId="56009"/>
    <cellStyle name="Normal 3 2 2 2 2 2 5 2 3 2 3" xfId="41685"/>
    <cellStyle name="Normal 3 2 2 2 2 2 5 2 3 3" xfId="20112"/>
    <cellStyle name="Normal 3 2 2 2 2 2 5 2 3 3 2" xfId="48847"/>
    <cellStyle name="Normal 3 2 2 2 2 2 5 2 3 4" xfId="34523"/>
    <cellStyle name="Normal 3 2 2 2 2 2 5 2 4" xfId="9310"/>
    <cellStyle name="Normal 3 2 2 2 2 2 5 2 4 2" xfId="23693"/>
    <cellStyle name="Normal 3 2 2 2 2 2 5 2 4 2 2" xfId="52428"/>
    <cellStyle name="Normal 3 2 2 2 2 2 5 2 4 3" xfId="38104"/>
    <cellStyle name="Normal 3 2 2 2 2 2 5 2 5" xfId="16530"/>
    <cellStyle name="Normal 3 2 2 2 2 2 5 2 5 2" xfId="45266"/>
    <cellStyle name="Normal 3 2 2 2 2 2 5 2 6" xfId="30942"/>
    <cellStyle name="Normal 3 2 2 2 2 2 5 3" xfId="2872"/>
    <cellStyle name="Normal 3 2 2 2 2 2 5 3 2" xfId="6532"/>
    <cellStyle name="Normal 3 2 2 2 2 2 5 3 2 2" xfId="13792"/>
    <cellStyle name="Normal 3 2 2 2 2 2 5 3 2 2 2" xfId="28170"/>
    <cellStyle name="Normal 3 2 2 2 2 2 5 3 2 2 2 2" xfId="56904"/>
    <cellStyle name="Normal 3 2 2 2 2 2 5 3 2 2 3" xfId="42580"/>
    <cellStyle name="Normal 3 2 2 2 2 2 5 3 2 3" xfId="21007"/>
    <cellStyle name="Normal 3 2 2 2 2 2 5 3 2 3 2" xfId="49742"/>
    <cellStyle name="Normal 3 2 2 2 2 2 5 3 2 4" xfId="35418"/>
    <cellStyle name="Normal 3 2 2 2 2 2 5 3 3" xfId="10205"/>
    <cellStyle name="Normal 3 2 2 2 2 2 5 3 3 2" xfId="24588"/>
    <cellStyle name="Normal 3 2 2 2 2 2 5 3 3 2 2" xfId="53323"/>
    <cellStyle name="Normal 3 2 2 2 2 2 5 3 3 3" xfId="38999"/>
    <cellStyle name="Normal 3 2 2 2 2 2 5 3 4" xfId="17425"/>
    <cellStyle name="Normal 3 2 2 2 2 2 5 3 4 2" xfId="46161"/>
    <cellStyle name="Normal 3 2 2 2 2 2 5 3 5" xfId="31837"/>
    <cellStyle name="Normal 3 2 2 2 2 2 5 4" xfId="4737"/>
    <cellStyle name="Normal 3 2 2 2 2 2 5 4 2" xfId="12002"/>
    <cellStyle name="Normal 3 2 2 2 2 2 5 4 2 2" xfId="26380"/>
    <cellStyle name="Normal 3 2 2 2 2 2 5 4 2 2 2" xfId="55114"/>
    <cellStyle name="Normal 3 2 2 2 2 2 5 4 2 3" xfId="40790"/>
    <cellStyle name="Normal 3 2 2 2 2 2 5 4 3" xfId="19217"/>
    <cellStyle name="Normal 3 2 2 2 2 2 5 4 3 2" xfId="47952"/>
    <cellStyle name="Normal 3 2 2 2 2 2 5 4 4" xfId="33628"/>
    <cellStyle name="Normal 3 2 2 2 2 2 5 5" xfId="8409"/>
    <cellStyle name="Normal 3 2 2 2 2 2 5 5 2" xfId="22798"/>
    <cellStyle name="Normal 3 2 2 2 2 2 5 5 2 2" xfId="51533"/>
    <cellStyle name="Normal 3 2 2 2 2 2 5 5 3" xfId="37209"/>
    <cellStyle name="Normal 3 2 2 2 2 2 5 6" xfId="15635"/>
    <cellStyle name="Normal 3 2 2 2 2 2 5 6 2" xfId="44371"/>
    <cellStyle name="Normal 3 2 2 2 2 2 5 7" xfId="30047"/>
    <cellStyle name="Normal 3 2 2 2 2 2 6" xfId="1512"/>
    <cellStyle name="Normal 3 2 2 2 2 2 6 2" xfId="3321"/>
    <cellStyle name="Normal 3 2 2 2 2 2 6 2 2" xfId="6980"/>
    <cellStyle name="Normal 3 2 2 2 2 2 6 2 2 2" xfId="14240"/>
    <cellStyle name="Normal 3 2 2 2 2 2 6 2 2 2 2" xfId="28618"/>
    <cellStyle name="Normal 3 2 2 2 2 2 6 2 2 2 2 2" xfId="57352"/>
    <cellStyle name="Normal 3 2 2 2 2 2 6 2 2 2 3" xfId="43028"/>
    <cellStyle name="Normal 3 2 2 2 2 2 6 2 2 3" xfId="21455"/>
    <cellStyle name="Normal 3 2 2 2 2 2 6 2 2 3 2" xfId="50190"/>
    <cellStyle name="Normal 3 2 2 2 2 2 6 2 2 4" xfId="35866"/>
    <cellStyle name="Normal 3 2 2 2 2 2 6 2 3" xfId="10653"/>
    <cellStyle name="Normal 3 2 2 2 2 2 6 2 3 2" xfId="25036"/>
    <cellStyle name="Normal 3 2 2 2 2 2 6 2 3 2 2" xfId="53771"/>
    <cellStyle name="Normal 3 2 2 2 2 2 6 2 3 3" xfId="39447"/>
    <cellStyle name="Normal 3 2 2 2 2 2 6 2 4" xfId="17873"/>
    <cellStyle name="Normal 3 2 2 2 2 2 6 2 4 2" xfId="46609"/>
    <cellStyle name="Normal 3 2 2 2 2 2 6 2 5" xfId="32285"/>
    <cellStyle name="Normal 3 2 2 2 2 2 6 3" xfId="5189"/>
    <cellStyle name="Normal 3 2 2 2 2 2 6 3 2" xfId="12450"/>
    <cellStyle name="Normal 3 2 2 2 2 2 6 3 2 2" xfId="26828"/>
    <cellStyle name="Normal 3 2 2 2 2 2 6 3 2 2 2" xfId="55562"/>
    <cellStyle name="Normal 3 2 2 2 2 2 6 3 2 3" xfId="41238"/>
    <cellStyle name="Normal 3 2 2 2 2 2 6 3 3" xfId="19665"/>
    <cellStyle name="Normal 3 2 2 2 2 2 6 3 3 2" xfId="48400"/>
    <cellStyle name="Normal 3 2 2 2 2 2 6 3 4" xfId="34076"/>
    <cellStyle name="Normal 3 2 2 2 2 2 6 4" xfId="8863"/>
    <cellStyle name="Normal 3 2 2 2 2 2 6 4 2" xfId="23246"/>
    <cellStyle name="Normal 3 2 2 2 2 2 6 4 2 2" xfId="51981"/>
    <cellStyle name="Normal 3 2 2 2 2 2 6 4 3" xfId="37657"/>
    <cellStyle name="Normal 3 2 2 2 2 2 6 5" xfId="16083"/>
    <cellStyle name="Normal 3 2 2 2 2 2 6 5 2" xfId="44819"/>
    <cellStyle name="Normal 3 2 2 2 2 2 6 6" xfId="30495"/>
    <cellStyle name="Normal 3 2 2 2 2 2 7" xfId="2425"/>
    <cellStyle name="Normal 3 2 2 2 2 2 7 2" xfId="6085"/>
    <cellStyle name="Normal 3 2 2 2 2 2 7 2 2" xfId="13345"/>
    <cellStyle name="Normal 3 2 2 2 2 2 7 2 2 2" xfId="27723"/>
    <cellStyle name="Normal 3 2 2 2 2 2 7 2 2 2 2" xfId="56457"/>
    <cellStyle name="Normal 3 2 2 2 2 2 7 2 2 3" xfId="42133"/>
    <cellStyle name="Normal 3 2 2 2 2 2 7 2 3" xfId="20560"/>
    <cellStyle name="Normal 3 2 2 2 2 2 7 2 3 2" xfId="49295"/>
    <cellStyle name="Normal 3 2 2 2 2 2 7 2 4" xfId="34971"/>
    <cellStyle name="Normal 3 2 2 2 2 2 7 3" xfId="9758"/>
    <cellStyle name="Normal 3 2 2 2 2 2 7 3 2" xfId="24141"/>
    <cellStyle name="Normal 3 2 2 2 2 2 7 3 2 2" xfId="52876"/>
    <cellStyle name="Normal 3 2 2 2 2 2 7 3 3" xfId="38552"/>
    <cellStyle name="Normal 3 2 2 2 2 2 7 4" xfId="16978"/>
    <cellStyle name="Normal 3 2 2 2 2 2 7 4 2" xfId="45714"/>
    <cellStyle name="Normal 3 2 2 2 2 2 7 5" xfId="31390"/>
    <cellStyle name="Normal 3 2 2 2 2 2 8" xfId="4282"/>
    <cellStyle name="Normal 3 2 2 2 2 2 8 2" xfId="11554"/>
    <cellStyle name="Normal 3 2 2 2 2 2 8 2 2" xfId="25933"/>
    <cellStyle name="Normal 3 2 2 2 2 2 8 2 2 2" xfId="54667"/>
    <cellStyle name="Normal 3 2 2 2 2 2 8 2 3" xfId="40343"/>
    <cellStyle name="Normal 3 2 2 2 2 2 8 3" xfId="18770"/>
    <cellStyle name="Normal 3 2 2 2 2 2 8 3 2" xfId="47505"/>
    <cellStyle name="Normal 3 2 2 2 2 2 8 4" xfId="33181"/>
    <cellStyle name="Normal 3 2 2 2 2 2 9" xfId="7950"/>
    <cellStyle name="Normal 3 2 2 2 2 2 9 2" xfId="22351"/>
    <cellStyle name="Normal 3 2 2 2 2 2 9 2 2" xfId="51086"/>
    <cellStyle name="Normal 3 2 2 2 2 2 9 3" xfId="36762"/>
    <cellStyle name="Normal 3 2 2 2 2 3" xfId="438"/>
    <cellStyle name="Normal 3 2 2 2 2 3 10" xfId="29628"/>
    <cellStyle name="Normal 3 2 2 2 2 3 2" xfId="638"/>
    <cellStyle name="Normal 3 2 2 2 2 3 2 2" xfId="910"/>
    <cellStyle name="Normal 3 2 2 2 2 3 2 2 2" xfId="1357"/>
    <cellStyle name="Normal 3 2 2 2 2 3 2 2 2 2" xfId="2340"/>
    <cellStyle name="Normal 3 2 2 2 2 3 2 2 2 2 2" xfId="4132"/>
    <cellStyle name="Normal 3 2 2 2 2 3 2 2 2 2 2 2" xfId="7791"/>
    <cellStyle name="Normal 3 2 2 2 2 3 2 2 2 2 2 2 2" xfId="15051"/>
    <cellStyle name="Normal 3 2 2 2 2 3 2 2 2 2 2 2 2 2" xfId="29429"/>
    <cellStyle name="Normal 3 2 2 2 2 3 2 2 2 2 2 2 2 2 2" xfId="58163"/>
    <cellStyle name="Normal 3 2 2 2 2 3 2 2 2 2 2 2 2 3" xfId="43839"/>
    <cellStyle name="Normal 3 2 2 2 2 3 2 2 2 2 2 2 3" xfId="22266"/>
    <cellStyle name="Normal 3 2 2 2 2 3 2 2 2 2 2 2 3 2" xfId="51001"/>
    <cellStyle name="Normal 3 2 2 2 2 3 2 2 2 2 2 2 4" xfId="36677"/>
    <cellStyle name="Normal 3 2 2 2 2 3 2 2 2 2 2 3" xfId="11464"/>
    <cellStyle name="Normal 3 2 2 2 2 3 2 2 2 2 2 3 2" xfId="25847"/>
    <cellStyle name="Normal 3 2 2 2 2 3 2 2 2 2 2 3 2 2" xfId="54582"/>
    <cellStyle name="Normal 3 2 2 2 2 3 2 2 2 2 2 3 3" xfId="40258"/>
    <cellStyle name="Normal 3 2 2 2 2 3 2 2 2 2 2 4" xfId="18684"/>
    <cellStyle name="Normal 3 2 2 2 2 3 2 2 2 2 2 4 2" xfId="47420"/>
    <cellStyle name="Normal 3 2 2 2 2 3 2 2 2 2 2 5" xfId="33096"/>
    <cellStyle name="Normal 3 2 2 2 2 3 2 2 2 2 3" xfId="6001"/>
    <cellStyle name="Normal 3 2 2 2 2 3 2 2 2 2 3 2" xfId="13261"/>
    <cellStyle name="Normal 3 2 2 2 2 3 2 2 2 2 3 2 2" xfId="27639"/>
    <cellStyle name="Normal 3 2 2 2 2 3 2 2 2 2 3 2 2 2" xfId="56373"/>
    <cellStyle name="Normal 3 2 2 2 2 3 2 2 2 2 3 2 3" xfId="42049"/>
    <cellStyle name="Normal 3 2 2 2 2 3 2 2 2 2 3 3" xfId="20476"/>
    <cellStyle name="Normal 3 2 2 2 2 3 2 2 2 2 3 3 2" xfId="49211"/>
    <cellStyle name="Normal 3 2 2 2 2 3 2 2 2 2 3 4" xfId="34887"/>
    <cellStyle name="Normal 3 2 2 2 2 3 2 2 2 2 4" xfId="9674"/>
    <cellStyle name="Normal 3 2 2 2 2 3 2 2 2 2 4 2" xfId="24057"/>
    <cellStyle name="Normal 3 2 2 2 2 3 2 2 2 2 4 2 2" xfId="52792"/>
    <cellStyle name="Normal 3 2 2 2 2 3 2 2 2 2 4 3" xfId="38468"/>
    <cellStyle name="Normal 3 2 2 2 2 3 2 2 2 2 5" xfId="16894"/>
    <cellStyle name="Normal 3 2 2 2 2 3 2 2 2 2 5 2" xfId="45630"/>
    <cellStyle name="Normal 3 2 2 2 2 3 2 2 2 2 6" xfId="31306"/>
    <cellStyle name="Normal 3 2 2 2 2 3 2 2 2 3" xfId="3236"/>
    <cellStyle name="Normal 3 2 2 2 2 3 2 2 2 3 2" xfId="6896"/>
    <cellStyle name="Normal 3 2 2 2 2 3 2 2 2 3 2 2" xfId="14156"/>
    <cellStyle name="Normal 3 2 2 2 2 3 2 2 2 3 2 2 2" xfId="28534"/>
    <cellStyle name="Normal 3 2 2 2 2 3 2 2 2 3 2 2 2 2" xfId="57268"/>
    <cellStyle name="Normal 3 2 2 2 2 3 2 2 2 3 2 2 3" xfId="42944"/>
    <cellStyle name="Normal 3 2 2 2 2 3 2 2 2 3 2 3" xfId="21371"/>
    <cellStyle name="Normal 3 2 2 2 2 3 2 2 2 3 2 3 2" xfId="50106"/>
    <cellStyle name="Normal 3 2 2 2 2 3 2 2 2 3 2 4" xfId="35782"/>
    <cellStyle name="Normal 3 2 2 2 2 3 2 2 2 3 3" xfId="10569"/>
    <cellStyle name="Normal 3 2 2 2 2 3 2 2 2 3 3 2" xfId="24952"/>
    <cellStyle name="Normal 3 2 2 2 2 3 2 2 2 3 3 2 2" xfId="53687"/>
    <cellStyle name="Normal 3 2 2 2 2 3 2 2 2 3 3 3" xfId="39363"/>
    <cellStyle name="Normal 3 2 2 2 2 3 2 2 2 3 4" xfId="17789"/>
    <cellStyle name="Normal 3 2 2 2 2 3 2 2 2 3 4 2" xfId="46525"/>
    <cellStyle name="Normal 3 2 2 2 2 3 2 2 2 3 5" xfId="32201"/>
    <cellStyle name="Normal 3 2 2 2 2 3 2 2 2 4" xfId="5101"/>
    <cellStyle name="Normal 3 2 2 2 2 3 2 2 2 4 2" xfId="12366"/>
    <cellStyle name="Normal 3 2 2 2 2 3 2 2 2 4 2 2" xfId="26744"/>
    <cellStyle name="Normal 3 2 2 2 2 3 2 2 2 4 2 2 2" xfId="55478"/>
    <cellStyle name="Normal 3 2 2 2 2 3 2 2 2 4 2 3" xfId="41154"/>
    <cellStyle name="Normal 3 2 2 2 2 3 2 2 2 4 3" xfId="19581"/>
    <cellStyle name="Normal 3 2 2 2 2 3 2 2 2 4 3 2" xfId="48316"/>
    <cellStyle name="Normal 3 2 2 2 2 3 2 2 2 4 4" xfId="33992"/>
    <cellStyle name="Normal 3 2 2 2 2 3 2 2 2 5" xfId="8773"/>
    <cellStyle name="Normal 3 2 2 2 2 3 2 2 2 5 2" xfId="23162"/>
    <cellStyle name="Normal 3 2 2 2 2 3 2 2 2 5 2 2" xfId="51897"/>
    <cellStyle name="Normal 3 2 2 2 2 3 2 2 2 5 3" xfId="37573"/>
    <cellStyle name="Normal 3 2 2 2 2 3 2 2 2 6" xfId="15999"/>
    <cellStyle name="Normal 3 2 2 2 2 3 2 2 2 6 2" xfId="44735"/>
    <cellStyle name="Normal 3 2 2 2 2 3 2 2 2 7" xfId="30411"/>
    <cellStyle name="Normal 3 2 2 2 2 3 2 2 3" xfId="1893"/>
    <cellStyle name="Normal 3 2 2 2 2 3 2 2 3 2" xfId="3685"/>
    <cellStyle name="Normal 3 2 2 2 2 3 2 2 3 2 2" xfId="7344"/>
    <cellStyle name="Normal 3 2 2 2 2 3 2 2 3 2 2 2" xfId="14604"/>
    <cellStyle name="Normal 3 2 2 2 2 3 2 2 3 2 2 2 2" xfId="28982"/>
    <cellStyle name="Normal 3 2 2 2 2 3 2 2 3 2 2 2 2 2" xfId="57716"/>
    <cellStyle name="Normal 3 2 2 2 2 3 2 2 3 2 2 2 3" xfId="43392"/>
    <cellStyle name="Normal 3 2 2 2 2 3 2 2 3 2 2 3" xfId="21819"/>
    <cellStyle name="Normal 3 2 2 2 2 3 2 2 3 2 2 3 2" xfId="50554"/>
    <cellStyle name="Normal 3 2 2 2 2 3 2 2 3 2 2 4" xfId="36230"/>
    <cellStyle name="Normal 3 2 2 2 2 3 2 2 3 2 3" xfId="11017"/>
    <cellStyle name="Normal 3 2 2 2 2 3 2 2 3 2 3 2" xfId="25400"/>
    <cellStyle name="Normal 3 2 2 2 2 3 2 2 3 2 3 2 2" xfId="54135"/>
    <cellStyle name="Normal 3 2 2 2 2 3 2 2 3 2 3 3" xfId="39811"/>
    <cellStyle name="Normal 3 2 2 2 2 3 2 2 3 2 4" xfId="18237"/>
    <cellStyle name="Normal 3 2 2 2 2 3 2 2 3 2 4 2" xfId="46973"/>
    <cellStyle name="Normal 3 2 2 2 2 3 2 2 3 2 5" xfId="32649"/>
    <cellStyle name="Normal 3 2 2 2 2 3 2 2 3 3" xfId="5554"/>
    <cellStyle name="Normal 3 2 2 2 2 3 2 2 3 3 2" xfId="12814"/>
    <cellStyle name="Normal 3 2 2 2 2 3 2 2 3 3 2 2" xfId="27192"/>
    <cellStyle name="Normal 3 2 2 2 2 3 2 2 3 3 2 2 2" xfId="55926"/>
    <cellStyle name="Normal 3 2 2 2 2 3 2 2 3 3 2 3" xfId="41602"/>
    <cellStyle name="Normal 3 2 2 2 2 3 2 2 3 3 3" xfId="20029"/>
    <cellStyle name="Normal 3 2 2 2 2 3 2 2 3 3 3 2" xfId="48764"/>
    <cellStyle name="Normal 3 2 2 2 2 3 2 2 3 3 4" xfId="34440"/>
    <cellStyle name="Normal 3 2 2 2 2 3 2 2 3 4" xfId="9227"/>
    <cellStyle name="Normal 3 2 2 2 2 3 2 2 3 4 2" xfId="23610"/>
    <cellStyle name="Normal 3 2 2 2 2 3 2 2 3 4 2 2" xfId="52345"/>
    <cellStyle name="Normal 3 2 2 2 2 3 2 2 3 4 3" xfId="38021"/>
    <cellStyle name="Normal 3 2 2 2 2 3 2 2 3 5" xfId="16447"/>
    <cellStyle name="Normal 3 2 2 2 2 3 2 2 3 5 2" xfId="45183"/>
    <cellStyle name="Normal 3 2 2 2 2 3 2 2 3 6" xfId="30859"/>
    <cellStyle name="Normal 3 2 2 2 2 3 2 2 4" xfId="2789"/>
    <cellStyle name="Normal 3 2 2 2 2 3 2 2 4 2" xfId="6449"/>
    <cellStyle name="Normal 3 2 2 2 2 3 2 2 4 2 2" xfId="13709"/>
    <cellStyle name="Normal 3 2 2 2 2 3 2 2 4 2 2 2" xfId="28087"/>
    <cellStyle name="Normal 3 2 2 2 2 3 2 2 4 2 2 2 2" xfId="56821"/>
    <cellStyle name="Normal 3 2 2 2 2 3 2 2 4 2 2 3" xfId="42497"/>
    <cellStyle name="Normal 3 2 2 2 2 3 2 2 4 2 3" xfId="20924"/>
    <cellStyle name="Normal 3 2 2 2 2 3 2 2 4 2 3 2" xfId="49659"/>
    <cellStyle name="Normal 3 2 2 2 2 3 2 2 4 2 4" xfId="35335"/>
    <cellStyle name="Normal 3 2 2 2 2 3 2 2 4 3" xfId="10122"/>
    <cellStyle name="Normal 3 2 2 2 2 3 2 2 4 3 2" xfId="24505"/>
    <cellStyle name="Normal 3 2 2 2 2 3 2 2 4 3 2 2" xfId="53240"/>
    <cellStyle name="Normal 3 2 2 2 2 3 2 2 4 3 3" xfId="38916"/>
    <cellStyle name="Normal 3 2 2 2 2 3 2 2 4 4" xfId="17342"/>
    <cellStyle name="Normal 3 2 2 2 2 3 2 2 4 4 2" xfId="46078"/>
    <cellStyle name="Normal 3 2 2 2 2 3 2 2 4 5" xfId="31754"/>
    <cellStyle name="Normal 3 2 2 2 2 3 2 2 5" xfId="4654"/>
    <cellStyle name="Normal 3 2 2 2 2 3 2 2 5 2" xfId="11919"/>
    <cellStyle name="Normal 3 2 2 2 2 3 2 2 5 2 2" xfId="26297"/>
    <cellStyle name="Normal 3 2 2 2 2 3 2 2 5 2 2 2" xfId="55031"/>
    <cellStyle name="Normal 3 2 2 2 2 3 2 2 5 2 3" xfId="40707"/>
    <cellStyle name="Normal 3 2 2 2 2 3 2 2 5 3" xfId="19134"/>
    <cellStyle name="Normal 3 2 2 2 2 3 2 2 5 3 2" xfId="47869"/>
    <cellStyle name="Normal 3 2 2 2 2 3 2 2 5 4" xfId="33545"/>
    <cellStyle name="Normal 3 2 2 2 2 3 2 2 6" xfId="8326"/>
    <cellStyle name="Normal 3 2 2 2 2 3 2 2 6 2" xfId="22715"/>
    <cellStyle name="Normal 3 2 2 2 2 3 2 2 6 2 2" xfId="51450"/>
    <cellStyle name="Normal 3 2 2 2 2 3 2 2 6 3" xfId="37126"/>
    <cellStyle name="Normal 3 2 2 2 2 3 2 2 7" xfId="15552"/>
    <cellStyle name="Normal 3 2 2 2 2 3 2 2 7 2" xfId="44288"/>
    <cellStyle name="Normal 3 2 2 2 2 3 2 2 8" xfId="29964"/>
    <cellStyle name="Normal 3 2 2 2 2 3 2 3" xfId="1133"/>
    <cellStyle name="Normal 3 2 2 2 2 3 2 3 2" xfId="2116"/>
    <cellStyle name="Normal 3 2 2 2 2 3 2 3 2 2" xfId="3908"/>
    <cellStyle name="Normal 3 2 2 2 2 3 2 3 2 2 2" xfId="7567"/>
    <cellStyle name="Normal 3 2 2 2 2 3 2 3 2 2 2 2" xfId="14827"/>
    <cellStyle name="Normal 3 2 2 2 2 3 2 3 2 2 2 2 2" xfId="29205"/>
    <cellStyle name="Normal 3 2 2 2 2 3 2 3 2 2 2 2 2 2" xfId="57939"/>
    <cellStyle name="Normal 3 2 2 2 2 3 2 3 2 2 2 2 3" xfId="43615"/>
    <cellStyle name="Normal 3 2 2 2 2 3 2 3 2 2 2 3" xfId="22042"/>
    <cellStyle name="Normal 3 2 2 2 2 3 2 3 2 2 2 3 2" xfId="50777"/>
    <cellStyle name="Normal 3 2 2 2 2 3 2 3 2 2 2 4" xfId="36453"/>
    <cellStyle name="Normal 3 2 2 2 2 3 2 3 2 2 3" xfId="11240"/>
    <cellStyle name="Normal 3 2 2 2 2 3 2 3 2 2 3 2" xfId="25623"/>
    <cellStyle name="Normal 3 2 2 2 2 3 2 3 2 2 3 2 2" xfId="54358"/>
    <cellStyle name="Normal 3 2 2 2 2 3 2 3 2 2 3 3" xfId="40034"/>
    <cellStyle name="Normal 3 2 2 2 2 3 2 3 2 2 4" xfId="18460"/>
    <cellStyle name="Normal 3 2 2 2 2 3 2 3 2 2 4 2" xfId="47196"/>
    <cellStyle name="Normal 3 2 2 2 2 3 2 3 2 2 5" xfId="32872"/>
    <cellStyle name="Normal 3 2 2 2 2 3 2 3 2 3" xfId="5777"/>
    <cellStyle name="Normal 3 2 2 2 2 3 2 3 2 3 2" xfId="13037"/>
    <cellStyle name="Normal 3 2 2 2 2 3 2 3 2 3 2 2" xfId="27415"/>
    <cellStyle name="Normal 3 2 2 2 2 3 2 3 2 3 2 2 2" xfId="56149"/>
    <cellStyle name="Normal 3 2 2 2 2 3 2 3 2 3 2 3" xfId="41825"/>
    <cellStyle name="Normal 3 2 2 2 2 3 2 3 2 3 3" xfId="20252"/>
    <cellStyle name="Normal 3 2 2 2 2 3 2 3 2 3 3 2" xfId="48987"/>
    <cellStyle name="Normal 3 2 2 2 2 3 2 3 2 3 4" xfId="34663"/>
    <cellStyle name="Normal 3 2 2 2 2 3 2 3 2 4" xfId="9450"/>
    <cellStyle name="Normal 3 2 2 2 2 3 2 3 2 4 2" xfId="23833"/>
    <cellStyle name="Normal 3 2 2 2 2 3 2 3 2 4 2 2" xfId="52568"/>
    <cellStyle name="Normal 3 2 2 2 2 3 2 3 2 4 3" xfId="38244"/>
    <cellStyle name="Normal 3 2 2 2 2 3 2 3 2 5" xfId="16670"/>
    <cellStyle name="Normal 3 2 2 2 2 3 2 3 2 5 2" xfId="45406"/>
    <cellStyle name="Normal 3 2 2 2 2 3 2 3 2 6" xfId="31082"/>
    <cellStyle name="Normal 3 2 2 2 2 3 2 3 3" xfId="3012"/>
    <cellStyle name="Normal 3 2 2 2 2 3 2 3 3 2" xfId="6672"/>
    <cellStyle name="Normal 3 2 2 2 2 3 2 3 3 2 2" xfId="13932"/>
    <cellStyle name="Normal 3 2 2 2 2 3 2 3 3 2 2 2" xfId="28310"/>
    <cellStyle name="Normal 3 2 2 2 2 3 2 3 3 2 2 2 2" xfId="57044"/>
    <cellStyle name="Normal 3 2 2 2 2 3 2 3 3 2 2 3" xfId="42720"/>
    <cellStyle name="Normal 3 2 2 2 2 3 2 3 3 2 3" xfId="21147"/>
    <cellStyle name="Normal 3 2 2 2 2 3 2 3 3 2 3 2" xfId="49882"/>
    <cellStyle name="Normal 3 2 2 2 2 3 2 3 3 2 4" xfId="35558"/>
    <cellStyle name="Normal 3 2 2 2 2 3 2 3 3 3" xfId="10345"/>
    <cellStyle name="Normal 3 2 2 2 2 3 2 3 3 3 2" xfId="24728"/>
    <cellStyle name="Normal 3 2 2 2 2 3 2 3 3 3 2 2" xfId="53463"/>
    <cellStyle name="Normal 3 2 2 2 2 3 2 3 3 3 3" xfId="39139"/>
    <cellStyle name="Normal 3 2 2 2 2 3 2 3 3 4" xfId="17565"/>
    <cellStyle name="Normal 3 2 2 2 2 3 2 3 3 4 2" xfId="46301"/>
    <cellStyle name="Normal 3 2 2 2 2 3 2 3 3 5" xfId="31977"/>
    <cellStyle name="Normal 3 2 2 2 2 3 2 3 4" xfId="4877"/>
    <cellStyle name="Normal 3 2 2 2 2 3 2 3 4 2" xfId="12142"/>
    <cellStyle name="Normal 3 2 2 2 2 3 2 3 4 2 2" xfId="26520"/>
    <cellStyle name="Normal 3 2 2 2 2 3 2 3 4 2 2 2" xfId="55254"/>
    <cellStyle name="Normal 3 2 2 2 2 3 2 3 4 2 3" xfId="40930"/>
    <cellStyle name="Normal 3 2 2 2 2 3 2 3 4 3" xfId="19357"/>
    <cellStyle name="Normal 3 2 2 2 2 3 2 3 4 3 2" xfId="48092"/>
    <cellStyle name="Normal 3 2 2 2 2 3 2 3 4 4" xfId="33768"/>
    <cellStyle name="Normal 3 2 2 2 2 3 2 3 5" xfId="8549"/>
    <cellStyle name="Normal 3 2 2 2 2 3 2 3 5 2" xfId="22938"/>
    <cellStyle name="Normal 3 2 2 2 2 3 2 3 5 2 2" xfId="51673"/>
    <cellStyle name="Normal 3 2 2 2 2 3 2 3 5 3" xfId="37349"/>
    <cellStyle name="Normal 3 2 2 2 2 3 2 3 6" xfId="15775"/>
    <cellStyle name="Normal 3 2 2 2 2 3 2 3 6 2" xfId="44511"/>
    <cellStyle name="Normal 3 2 2 2 2 3 2 3 7" xfId="30187"/>
    <cellStyle name="Normal 3 2 2 2 2 3 2 4" xfId="1665"/>
    <cellStyle name="Normal 3 2 2 2 2 3 2 4 2" xfId="3461"/>
    <cellStyle name="Normal 3 2 2 2 2 3 2 4 2 2" xfId="7120"/>
    <cellStyle name="Normal 3 2 2 2 2 3 2 4 2 2 2" xfId="14380"/>
    <cellStyle name="Normal 3 2 2 2 2 3 2 4 2 2 2 2" xfId="28758"/>
    <cellStyle name="Normal 3 2 2 2 2 3 2 4 2 2 2 2 2" xfId="57492"/>
    <cellStyle name="Normal 3 2 2 2 2 3 2 4 2 2 2 3" xfId="43168"/>
    <cellStyle name="Normal 3 2 2 2 2 3 2 4 2 2 3" xfId="21595"/>
    <cellStyle name="Normal 3 2 2 2 2 3 2 4 2 2 3 2" xfId="50330"/>
    <cellStyle name="Normal 3 2 2 2 2 3 2 4 2 2 4" xfId="36006"/>
    <cellStyle name="Normal 3 2 2 2 2 3 2 4 2 3" xfId="10793"/>
    <cellStyle name="Normal 3 2 2 2 2 3 2 4 2 3 2" xfId="25176"/>
    <cellStyle name="Normal 3 2 2 2 2 3 2 4 2 3 2 2" xfId="53911"/>
    <cellStyle name="Normal 3 2 2 2 2 3 2 4 2 3 3" xfId="39587"/>
    <cellStyle name="Normal 3 2 2 2 2 3 2 4 2 4" xfId="18013"/>
    <cellStyle name="Normal 3 2 2 2 2 3 2 4 2 4 2" xfId="46749"/>
    <cellStyle name="Normal 3 2 2 2 2 3 2 4 2 5" xfId="32425"/>
    <cellStyle name="Normal 3 2 2 2 2 3 2 4 3" xfId="5330"/>
    <cellStyle name="Normal 3 2 2 2 2 3 2 4 3 2" xfId="12590"/>
    <cellStyle name="Normal 3 2 2 2 2 3 2 4 3 2 2" xfId="26968"/>
    <cellStyle name="Normal 3 2 2 2 2 3 2 4 3 2 2 2" xfId="55702"/>
    <cellStyle name="Normal 3 2 2 2 2 3 2 4 3 2 3" xfId="41378"/>
    <cellStyle name="Normal 3 2 2 2 2 3 2 4 3 3" xfId="19805"/>
    <cellStyle name="Normal 3 2 2 2 2 3 2 4 3 3 2" xfId="48540"/>
    <cellStyle name="Normal 3 2 2 2 2 3 2 4 3 4" xfId="34216"/>
    <cellStyle name="Normal 3 2 2 2 2 3 2 4 4" xfId="9003"/>
    <cellStyle name="Normal 3 2 2 2 2 3 2 4 4 2" xfId="23386"/>
    <cellStyle name="Normal 3 2 2 2 2 3 2 4 4 2 2" xfId="52121"/>
    <cellStyle name="Normal 3 2 2 2 2 3 2 4 4 3" xfId="37797"/>
    <cellStyle name="Normal 3 2 2 2 2 3 2 4 5" xfId="16223"/>
    <cellStyle name="Normal 3 2 2 2 2 3 2 4 5 2" xfId="44959"/>
    <cellStyle name="Normal 3 2 2 2 2 3 2 4 6" xfId="30635"/>
    <cellStyle name="Normal 3 2 2 2 2 3 2 5" xfId="2565"/>
    <cellStyle name="Normal 3 2 2 2 2 3 2 5 2" xfId="6225"/>
    <cellStyle name="Normal 3 2 2 2 2 3 2 5 2 2" xfId="13485"/>
    <cellStyle name="Normal 3 2 2 2 2 3 2 5 2 2 2" xfId="27863"/>
    <cellStyle name="Normal 3 2 2 2 2 3 2 5 2 2 2 2" xfId="56597"/>
    <cellStyle name="Normal 3 2 2 2 2 3 2 5 2 2 3" xfId="42273"/>
    <cellStyle name="Normal 3 2 2 2 2 3 2 5 2 3" xfId="20700"/>
    <cellStyle name="Normal 3 2 2 2 2 3 2 5 2 3 2" xfId="49435"/>
    <cellStyle name="Normal 3 2 2 2 2 3 2 5 2 4" xfId="35111"/>
    <cellStyle name="Normal 3 2 2 2 2 3 2 5 3" xfId="9898"/>
    <cellStyle name="Normal 3 2 2 2 2 3 2 5 3 2" xfId="24281"/>
    <cellStyle name="Normal 3 2 2 2 2 3 2 5 3 2 2" xfId="53016"/>
    <cellStyle name="Normal 3 2 2 2 2 3 2 5 3 3" xfId="38692"/>
    <cellStyle name="Normal 3 2 2 2 2 3 2 5 4" xfId="17118"/>
    <cellStyle name="Normal 3 2 2 2 2 3 2 5 4 2" xfId="45854"/>
    <cellStyle name="Normal 3 2 2 2 2 3 2 5 5" xfId="31530"/>
    <cellStyle name="Normal 3 2 2 2 2 3 2 6" xfId="4428"/>
    <cellStyle name="Normal 3 2 2 2 2 3 2 6 2" xfId="11695"/>
    <cellStyle name="Normal 3 2 2 2 2 3 2 6 2 2" xfId="26073"/>
    <cellStyle name="Normal 3 2 2 2 2 3 2 6 2 2 2" xfId="54807"/>
    <cellStyle name="Normal 3 2 2 2 2 3 2 6 2 3" xfId="40483"/>
    <cellStyle name="Normal 3 2 2 2 2 3 2 6 3" xfId="18910"/>
    <cellStyle name="Normal 3 2 2 2 2 3 2 6 3 2" xfId="47645"/>
    <cellStyle name="Normal 3 2 2 2 2 3 2 6 4" xfId="33321"/>
    <cellStyle name="Normal 3 2 2 2 2 3 2 7" xfId="8099"/>
    <cellStyle name="Normal 3 2 2 2 2 3 2 7 2" xfId="22491"/>
    <cellStyle name="Normal 3 2 2 2 2 3 2 7 2 2" xfId="51226"/>
    <cellStyle name="Normal 3 2 2 2 2 3 2 7 3" xfId="36902"/>
    <cellStyle name="Normal 3 2 2 2 2 3 2 8" xfId="15328"/>
    <cellStyle name="Normal 3 2 2 2 2 3 2 8 2" xfId="44064"/>
    <cellStyle name="Normal 3 2 2 2 2 3 2 9" xfId="29740"/>
    <cellStyle name="Normal 3 2 2 2 2 3 3" xfId="796"/>
    <cellStyle name="Normal 3 2 2 2 2 3 3 2" xfId="1245"/>
    <cellStyle name="Normal 3 2 2 2 2 3 3 2 2" xfId="2228"/>
    <cellStyle name="Normal 3 2 2 2 2 3 3 2 2 2" xfId="4020"/>
    <cellStyle name="Normal 3 2 2 2 2 3 3 2 2 2 2" xfId="7679"/>
    <cellStyle name="Normal 3 2 2 2 2 3 3 2 2 2 2 2" xfId="14939"/>
    <cellStyle name="Normal 3 2 2 2 2 3 3 2 2 2 2 2 2" xfId="29317"/>
    <cellStyle name="Normal 3 2 2 2 2 3 3 2 2 2 2 2 2 2" xfId="58051"/>
    <cellStyle name="Normal 3 2 2 2 2 3 3 2 2 2 2 2 3" xfId="43727"/>
    <cellStyle name="Normal 3 2 2 2 2 3 3 2 2 2 2 3" xfId="22154"/>
    <cellStyle name="Normal 3 2 2 2 2 3 3 2 2 2 2 3 2" xfId="50889"/>
    <cellStyle name="Normal 3 2 2 2 2 3 3 2 2 2 2 4" xfId="36565"/>
    <cellStyle name="Normal 3 2 2 2 2 3 3 2 2 2 3" xfId="11352"/>
    <cellStyle name="Normal 3 2 2 2 2 3 3 2 2 2 3 2" xfId="25735"/>
    <cellStyle name="Normal 3 2 2 2 2 3 3 2 2 2 3 2 2" xfId="54470"/>
    <cellStyle name="Normal 3 2 2 2 2 3 3 2 2 2 3 3" xfId="40146"/>
    <cellStyle name="Normal 3 2 2 2 2 3 3 2 2 2 4" xfId="18572"/>
    <cellStyle name="Normal 3 2 2 2 2 3 3 2 2 2 4 2" xfId="47308"/>
    <cellStyle name="Normal 3 2 2 2 2 3 3 2 2 2 5" xfId="32984"/>
    <cellStyle name="Normal 3 2 2 2 2 3 3 2 2 3" xfId="5889"/>
    <cellStyle name="Normal 3 2 2 2 2 3 3 2 2 3 2" xfId="13149"/>
    <cellStyle name="Normal 3 2 2 2 2 3 3 2 2 3 2 2" xfId="27527"/>
    <cellStyle name="Normal 3 2 2 2 2 3 3 2 2 3 2 2 2" xfId="56261"/>
    <cellStyle name="Normal 3 2 2 2 2 3 3 2 2 3 2 3" xfId="41937"/>
    <cellStyle name="Normal 3 2 2 2 2 3 3 2 2 3 3" xfId="20364"/>
    <cellStyle name="Normal 3 2 2 2 2 3 3 2 2 3 3 2" xfId="49099"/>
    <cellStyle name="Normal 3 2 2 2 2 3 3 2 2 3 4" xfId="34775"/>
    <cellStyle name="Normal 3 2 2 2 2 3 3 2 2 4" xfId="9562"/>
    <cellStyle name="Normal 3 2 2 2 2 3 3 2 2 4 2" xfId="23945"/>
    <cellStyle name="Normal 3 2 2 2 2 3 3 2 2 4 2 2" xfId="52680"/>
    <cellStyle name="Normal 3 2 2 2 2 3 3 2 2 4 3" xfId="38356"/>
    <cellStyle name="Normal 3 2 2 2 2 3 3 2 2 5" xfId="16782"/>
    <cellStyle name="Normal 3 2 2 2 2 3 3 2 2 5 2" xfId="45518"/>
    <cellStyle name="Normal 3 2 2 2 2 3 3 2 2 6" xfId="31194"/>
    <cellStyle name="Normal 3 2 2 2 2 3 3 2 3" xfId="3124"/>
    <cellStyle name="Normal 3 2 2 2 2 3 3 2 3 2" xfId="6784"/>
    <cellStyle name="Normal 3 2 2 2 2 3 3 2 3 2 2" xfId="14044"/>
    <cellStyle name="Normal 3 2 2 2 2 3 3 2 3 2 2 2" xfId="28422"/>
    <cellStyle name="Normal 3 2 2 2 2 3 3 2 3 2 2 2 2" xfId="57156"/>
    <cellStyle name="Normal 3 2 2 2 2 3 3 2 3 2 2 3" xfId="42832"/>
    <cellStyle name="Normal 3 2 2 2 2 3 3 2 3 2 3" xfId="21259"/>
    <cellStyle name="Normal 3 2 2 2 2 3 3 2 3 2 3 2" xfId="49994"/>
    <cellStyle name="Normal 3 2 2 2 2 3 3 2 3 2 4" xfId="35670"/>
    <cellStyle name="Normal 3 2 2 2 2 3 3 2 3 3" xfId="10457"/>
    <cellStyle name="Normal 3 2 2 2 2 3 3 2 3 3 2" xfId="24840"/>
    <cellStyle name="Normal 3 2 2 2 2 3 3 2 3 3 2 2" xfId="53575"/>
    <cellStyle name="Normal 3 2 2 2 2 3 3 2 3 3 3" xfId="39251"/>
    <cellStyle name="Normal 3 2 2 2 2 3 3 2 3 4" xfId="17677"/>
    <cellStyle name="Normal 3 2 2 2 2 3 3 2 3 4 2" xfId="46413"/>
    <cellStyle name="Normal 3 2 2 2 2 3 3 2 3 5" xfId="32089"/>
    <cellStyle name="Normal 3 2 2 2 2 3 3 2 4" xfId="4989"/>
    <cellStyle name="Normal 3 2 2 2 2 3 3 2 4 2" xfId="12254"/>
    <cellStyle name="Normal 3 2 2 2 2 3 3 2 4 2 2" xfId="26632"/>
    <cellStyle name="Normal 3 2 2 2 2 3 3 2 4 2 2 2" xfId="55366"/>
    <cellStyle name="Normal 3 2 2 2 2 3 3 2 4 2 3" xfId="41042"/>
    <cellStyle name="Normal 3 2 2 2 2 3 3 2 4 3" xfId="19469"/>
    <cellStyle name="Normal 3 2 2 2 2 3 3 2 4 3 2" xfId="48204"/>
    <cellStyle name="Normal 3 2 2 2 2 3 3 2 4 4" xfId="33880"/>
    <cellStyle name="Normal 3 2 2 2 2 3 3 2 5" xfId="8661"/>
    <cellStyle name="Normal 3 2 2 2 2 3 3 2 5 2" xfId="23050"/>
    <cellStyle name="Normal 3 2 2 2 2 3 3 2 5 2 2" xfId="51785"/>
    <cellStyle name="Normal 3 2 2 2 2 3 3 2 5 3" xfId="37461"/>
    <cellStyle name="Normal 3 2 2 2 2 3 3 2 6" xfId="15887"/>
    <cellStyle name="Normal 3 2 2 2 2 3 3 2 6 2" xfId="44623"/>
    <cellStyle name="Normal 3 2 2 2 2 3 3 2 7" xfId="30299"/>
    <cellStyle name="Normal 3 2 2 2 2 3 3 3" xfId="1781"/>
    <cellStyle name="Normal 3 2 2 2 2 3 3 3 2" xfId="3573"/>
    <cellStyle name="Normal 3 2 2 2 2 3 3 3 2 2" xfId="7232"/>
    <cellStyle name="Normal 3 2 2 2 2 3 3 3 2 2 2" xfId="14492"/>
    <cellStyle name="Normal 3 2 2 2 2 3 3 3 2 2 2 2" xfId="28870"/>
    <cellStyle name="Normal 3 2 2 2 2 3 3 3 2 2 2 2 2" xfId="57604"/>
    <cellStyle name="Normal 3 2 2 2 2 3 3 3 2 2 2 3" xfId="43280"/>
    <cellStyle name="Normal 3 2 2 2 2 3 3 3 2 2 3" xfId="21707"/>
    <cellStyle name="Normal 3 2 2 2 2 3 3 3 2 2 3 2" xfId="50442"/>
    <cellStyle name="Normal 3 2 2 2 2 3 3 3 2 2 4" xfId="36118"/>
    <cellStyle name="Normal 3 2 2 2 2 3 3 3 2 3" xfId="10905"/>
    <cellStyle name="Normal 3 2 2 2 2 3 3 3 2 3 2" xfId="25288"/>
    <cellStyle name="Normal 3 2 2 2 2 3 3 3 2 3 2 2" xfId="54023"/>
    <cellStyle name="Normal 3 2 2 2 2 3 3 3 2 3 3" xfId="39699"/>
    <cellStyle name="Normal 3 2 2 2 2 3 3 3 2 4" xfId="18125"/>
    <cellStyle name="Normal 3 2 2 2 2 3 3 3 2 4 2" xfId="46861"/>
    <cellStyle name="Normal 3 2 2 2 2 3 3 3 2 5" xfId="32537"/>
    <cellStyle name="Normal 3 2 2 2 2 3 3 3 3" xfId="5442"/>
    <cellStyle name="Normal 3 2 2 2 2 3 3 3 3 2" xfId="12702"/>
    <cellStyle name="Normal 3 2 2 2 2 3 3 3 3 2 2" xfId="27080"/>
    <cellStyle name="Normal 3 2 2 2 2 3 3 3 3 2 2 2" xfId="55814"/>
    <cellStyle name="Normal 3 2 2 2 2 3 3 3 3 2 3" xfId="41490"/>
    <cellStyle name="Normal 3 2 2 2 2 3 3 3 3 3" xfId="19917"/>
    <cellStyle name="Normal 3 2 2 2 2 3 3 3 3 3 2" xfId="48652"/>
    <cellStyle name="Normal 3 2 2 2 2 3 3 3 3 4" xfId="34328"/>
    <cellStyle name="Normal 3 2 2 2 2 3 3 3 4" xfId="9115"/>
    <cellStyle name="Normal 3 2 2 2 2 3 3 3 4 2" xfId="23498"/>
    <cellStyle name="Normal 3 2 2 2 2 3 3 3 4 2 2" xfId="52233"/>
    <cellStyle name="Normal 3 2 2 2 2 3 3 3 4 3" xfId="37909"/>
    <cellStyle name="Normal 3 2 2 2 2 3 3 3 5" xfId="16335"/>
    <cellStyle name="Normal 3 2 2 2 2 3 3 3 5 2" xfId="45071"/>
    <cellStyle name="Normal 3 2 2 2 2 3 3 3 6" xfId="30747"/>
    <cellStyle name="Normal 3 2 2 2 2 3 3 4" xfId="2677"/>
    <cellStyle name="Normal 3 2 2 2 2 3 3 4 2" xfId="6337"/>
    <cellStyle name="Normal 3 2 2 2 2 3 3 4 2 2" xfId="13597"/>
    <cellStyle name="Normal 3 2 2 2 2 3 3 4 2 2 2" xfId="27975"/>
    <cellStyle name="Normal 3 2 2 2 2 3 3 4 2 2 2 2" xfId="56709"/>
    <cellStyle name="Normal 3 2 2 2 2 3 3 4 2 2 3" xfId="42385"/>
    <cellStyle name="Normal 3 2 2 2 2 3 3 4 2 3" xfId="20812"/>
    <cellStyle name="Normal 3 2 2 2 2 3 3 4 2 3 2" xfId="49547"/>
    <cellStyle name="Normal 3 2 2 2 2 3 3 4 2 4" xfId="35223"/>
    <cellStyle name="Normal 3 2 2 2 2 3 3 4 3" xfId="10010"/>
    <cellStyle name="Normal 3 2 2 2 2 3 3 4 3 2" xfId="24393"/>
    <cellStyle name="Normal 3 2 2 2 2 3 3 4 3 2 2" xfId="53128"/>
    <cellStyle name="Normal 3 2 2 2 2 3 3 4 3 3" xfId="38804"/>
    <cellStyle name="Normal 3 2 2 2 2 3 3 4 4" xfId="17230"/>
    <cellStyle name="Normal 3 2 2 2 2 3 3 4 4 2" xfId="45966"/>
    <cellStyle name="Normal 3 2 2 2 2 3 3 4 5" xfId="31642"/>
    <cellStyle name="Normal 3 2 2 2 2 3 3 5" xfId="4541"/>
    <cellStyle name="Normal 3 2 2 2 2 3 3 5 2" xfId="11807"/>
    <cellStyle name="Normal 3 2 2 2 2 3 3 5 2 2" xfId="26185"/>
    <cellStyle name="Normal 3 2 2 2 2 3 3 5 2 2 2" xfId="54919"/>
    <cellStyle name="Normal 3 2 2 2 2 3 3 5 2 3" xfId="40595"/>
    <cellStyle name="Normal 3 2 2 2 2 3 3 5 3" xfId="19022"/>
    <cellStyle name="Normal 3 2 2 2 2 3 3 5 3 2" xfId="47757"/>
    <cellStyle name="Normal 3 2 2 2 2 3 3 5 4" xfId="33433"/>
    <cellStyle name="Normal 3 2 2 2 2 3 3 6" xfId="8214"/>
    <cellStyle name="Normal 3 2 2 2 2 3 3 6 2" xfId="22603"/>
    <cellStyle name="Normal 3 2 2 2 2 3 3 6 2 2" xfId="51338"/>
    <cellStyle name="Normal 3 2 2 2 2 3 3 6 3" xfId="37014"/>
    <cellStyle name="Normal 3 2 2 2 2 3 3 7" xfId="15440"/>
    <cellStyle name="Normal 3 2 2 2 2 3 3 7 2" xfId="44176"/>
    <cellStyle name="Normal 3 2 2 2 2 3 3 8" xfId="29852"/>
    <cellStyle name="Normal 3 2 2 2 2 3 4" xfId="1021"/>
    <cellStyle name="Normal 3 2 2 2 2 3 4 2" xfId="2004"/>
    <cellStyle name="Normal 3 2 2 2 2 3 4 2 2" xfId="3796"/>
    <cellStyle name="Normal 3 2 2 2 2 3 4 2 2 2" xfId="7455"/>
    <cellStyle name="Normal 3 2 2 2 2 3 4 2 2 2 2" xfId="14715"/>
    <cellStyle name="Normal 3 2 2 2 2 3 4 2 2 2 2 2" xfId="29093"/>
    <cellStyle name="Normal 3 2 2 2 2 3 4 2 2 2 2 2 2" xfId="57827"/>
    <cellStyle name="Normal 3 2 2 2 2 3 4 2 2 2 2 3" xfId="43503"/>
    <cellStyle name="Normal 3 2 2 2 2 3 4 2 2 2 3" xfId="21930"/>
    <cellStyle name="Normal 3 2 2 2 2 3 4 2 2 2 3 2" xfId="50665"/>
    <cellStyle name="Normal 3 2 2 2 2 3 4 2 2 2 4" xfId="36341"/>
    <cellStyle name="Normal 3 2 2 2 2 3 4 2 2 3" xfId="11128"/>
    <cellStyle name="Normal 3 2 2 2 2 3 4 2 2 3 2" xfId="25511"/>
    <cellStyle name="Normal 3 2 2 2 2 3 4 2 2 3 2 2" xfId="54246"/>
    <cellStyle name="Normal 3 2 2 2 2 3 4 2 2 3 3" xfId="39922"/>
    <cellStyle name="Normal 3 2 2 2 2 3 4 2 2 4" xfId="18348"/>
    <cellStyle name="Normal 3 2 2 2 2 3 4 2 2 4 2" xfId="47084"/>
    <cellStyle name="Normal 3 2 2 2 2 3 4 2 2 5" xfId="32760"/>
    <cellStyle name="Normal 3 2 2 2 2 3 4 2 3" xfId="5665"/>
    <cellStyle name="Normal 3 2 2 2 2 3 4 2 3 2" xfId="12925"/>
    <cellStyle name="Normal 3 2 2 2 2 3 4 2 3 2 2" xfId="27303"/>
    <cellStyle name="Normal 3 2 2 2 2 3 4 2 3 2 2 2" xfId="56037"/>
    <cellStyle name="Normal 3 2 2 2 2 3 4 2 3 2 3" xfId="41713"/>
    <cellStyle name="Normal 3 2 2 2 2 3 4 2 3 3" xfId="20140"/>
    <cellStyle name="Normal 3 2 2 2 2 3 4 2 3 3 2" xfId="48875"/>
    <cellStyle name="Normal 3 2 2 2 2 3 4 2 3 4" xfId="34551"/>
    <cellStyle name="Normal 3 2 2 2 2 3 4 2 4" xfId="9338"/>
    <cellStyle name="Normal 3 2 2 2 2 3 4 2 4 2" xfId="23721"/>
    <cellStyle name="Normal 3 2 2 2 2 3 4 2 4 2 2" xfId="52456"/>
    <cellStyle name="Normal 3 2 2 2 2 3 4 2 4 3" xfId="38132"/>
    <cellStyle name="Normal 3 2 2 2 2 3 4 2 5" xfId="16558"/>
    <cellStyle name="Normal 3 2 2 2 2 3 4 2 5 2" xfId="45294"/>
    <cellStyle name="Normal 3 2 2 2 2 3 4 2 6" xfId="30970"/>
    <cellStyle name="Normal 3 2 2 2 2 3 4 3" xfId="2900"/>
    <cellStyle name="Normal 3 2 2 2 2 3 4 3 2" xfId="6560"/>
    <cellStyle name="Normal 3 2 2 2 2 3 4 3 2 2" xfId="13820"/>
    <cellStyle name="Normal 3 2 2 2 2 3 4 3 2 2 2" xfId="28198"/>
    <cellStyle name="Normal 3 2 2 2 2 3 4 3 2 2 2 2" xfId="56932"/>
    <cellStyle name="Normal 3 2 2 2 2 3 4 3 2 2 3" xfId="42608"/>
    <cellStyle name="Normal 3 2 2 2 2 3 4 3 2 3" xfId="21035"/>
    <cellStyle name="Normal 3 2 2 2 2 3 4 3 2 3 2" xfId="49770"/>
    <cellStyle name="Normal 3 2 2 2 2 3 4 3 2 4" xfId="35446"/>
    <cellStyle name="Normal 3 2 2 2 2 3 4 3 3" xfId="10233"/>
    <cellStyle name="Normal 3 2 2 2 2 3 4 3 3 2" xfId="24616"/>
    <cellStyle name="Normal 3 2 2 2 2 3 4 3 3 2 2" xfId="53351"/>
    <cellStyle name="Normal 3 2 2 2 2 3 4 3 3 3" xfId="39027"/>
    <cellStyle name="Normal 3 2 2 2 2 3 4 3 4" xfId="17453"/>
    <cellStyle name="Normal 3 2 2 2 2 3 4 3 4 2" xfId="46189"/>
    <cellStyle name="Normal 3 2 2 2 2 3 4 3 5" xfId="31865"/>
    <cellStyle name="Normal 3 2 2 2 2 3 4 4" xfId="4765"/>
    <cellStyle name="Normal 3 2 2 2 2 3 4 4 2" xfId="12030"/>
    <cellStyle name="Normal 3 2 2 2 2 3 4 4 2 2" xfId="26408"/>
    <cellStyle name="Normal 3 2 2 2 2 3 4 4 2 2 2" xfId="55142"/>
    <cellStyle name="Normal 3 2 2 2 2 3 4 4 2 3" xfId="40818"/>
    <cellStyle name="Normal 3 2 2 2 2 3 4 4 3" xfId="19245"/>
    <cellStyle name="Normal 3 2 2 2 2 3 4 4 3 2" xfId="47980"/>
    <cellStyle name="Normal 3 2 2 2 2 3 4 4 4" xfId="33656"/>
    <cellStyle name="Normal 3 2 2 2 2 3 4 5" xfId="8437"/>
    <cellStyle name="Normal 3 2 2 2 2 3 4 5 2" xfId="22826"/>
    <cellStyle name="Normal 3 2 2 2 2 3 4 5 2 2" xfId="51561"/>
    <cellStyle name="Normal 3 2 2 2 2 3 4 5 3" xfId="37237"/>
    <cellStyle name="Normal 3 2 2 2 2 3 4 6" xfId="15663"/>
    <cellStyle name="Normal 3 2 2 2 2 3 4 6 2" xfId="44399"/>
    <cellStyle name="Normal 3 2 2 2 2 3 4 7" xfId="30075"/>
    <cellStyle name="Normal 3 2 2 2 2 3 5" xfId="1545"/>
    <cellStyle name="Normal 3 2 2 2 2 3 5 2" xfId="3349"/>
    <cellStyle name="Normal 3 2 2 2 2 3 5 2 2" xfId="7008"/>
    <cellStyle name="Normal 3 2 2 2 2 3 5 2 2 2" xfId="14268"/>
    <cellStyle name="Normal 3 2 2 2 2 3 5 2 2 2 2" xfId="28646"/>
    <cellStyle name="Normal 3 2 2 2 2 3 5 2 2 2 2 2" xfId="57380"/>
    <cellStyle name="Normal 3 2 2 2 2 3 5 2 2 2 3" xfId="43056"/>
    <cellStyle name="Normal 3 2 2 2 2 3 5 2 2 3" xfId="21483"/>
    <cellStyle name="Normal 3 2 2 2 2 3 5 2 2 3 2" xfId="50218"/>
    <cellStyle name="Normal 3 2 2 2 2 3 5 2 2 4" xfId="35894"/>
    <cellStyle name="Normal 3 2 2 2 2 3 5 2 3" xfId="10681"/>
    <cellStyle name="Normal 3 2 2 2 2 3 5 2 3 2" xfId="25064"/>
    <cellStyle name="Normal 3 2 2 2 2 3 5 2 3 2 2" xfId="53799"/>
    <cellStyle name="Normal 3 2 2 2 2 3 5 2 3 3" xfId="39475"/>
    <cellStyle name="Normal 3 2 2 2 2 3 5 2 4" xfId="17901"/>
    <cellStyle name="Normal 3 2 2 2 2 3 5 2 4 2" xfId="46637"/>
    <cellStyle name="Normal 3 2 2 2 2 3 5 2 5" xfId="32313"/>
    <cellStyle name="Normal 3 2 2 2 2 3 5 3" xfId="5218"/>
    <cellStyle name="Normal 3 2 2 2 2 3 5 3 2" xfId="12478"/>
    <cellStyle name="Normal 3 2 2 2 2 3 5 3 2 2" xfId="26856"/>
    <cellStyle name="Normal 3 2 2 2 2 3 5 3 2 2 2" xfId="55590"/>
    <cellStyle name="Normal 3 2 2 2 2 3 5 3 2 3" xfId="41266"/>
    <cellStyle name="Normal 3 2 2 2 2 3 5 3 3" xfId="19693"/>
    <cellStyle name="Normal 3 2 2 2 2 3 5 3 3 2" xfId="48428"/>
    <cellStyle name="Normal 3 2 2 2 2 3 5 3 4" xfId="34104"/>
    <cellStyle name="Normal 3 2 2 2 2 3 5 4" xfId="8891"/>
    <cellStyle name="Normal 3 2 2 2 2 3 5 4 2" xfId="23274"/>
    <cellStyle name="Normal 3 2 2 2 2 3 5 4 2 2" xfId="52009"/>
    <cellStyle name="Normal 3 2 2 2 2 3 5 4 3" xfId="37685"/>
    <cellStyle name="Normal 3 2 2 2 2 3 5 5" xfId="16111"/>
    <cellStyle name="Normal 3 2 2 2 2 3 5 5 2" xfId="44847"/>
    <cellStyle name="Normal 3 2 2 2 2 3 5 6" xfId="30523"/>
    <cellStyle name="Normal 3 2 2 2 2 3 6" xfId="2453"/>
    <cellStyle name="Normal 3 2 2 2 2 3 6 2" xfId="6113"/>
    <cellStyle name="Normal 3 2 2 2 2 3 6 2 2" xfId="13373"/>
    <cellStyle name="Normal 3 2 2 2 2 3 6 2 2 2" xfId="27751"/>
    <cellStyle name="Normal 3 2 2 2 2 3 6 2 2 2 2" xfId="56485"/>
    <cellStyle name="Normal 3 2 2 2 2 3 6 2 2 3" xfId="42161"/>
    <cellStyle name="Normal 3 2 2 2 2 3 6 2 3" xfId="20588"/>
    <cellStyle name="Normal 3 2 2 2 2 3 6 2 3 2" xfId="49323"/>
    <cellStyle name="Normal 3 2 2 2 2 3 6 2 4" xfId="34999"/>
    <cellStyle name="Normal 3 2 2 2 2 3 6 3" xfId="9786"/>
    <cellStyle name="Normal 3 2 2 2 2 3 6 3 2" xfId="24169"/>
    <cellStyle name="Normal 3 2 2 2 2 3 6 3 2 2" xfId="52904"/>
    <cellStyle name="Normal 3 2 2 2 2 3 6 3 3" xfId="38580"/>
    <cellStyle name="Normal 3 2 2 2 2 3 6 4" xfId="17006"/>
    <cellStyle name="Normal 3 2 2 2 2 3 6 4 2" xfId="45742"/>
    <cellStyle name="Normal 3 2 2 2 2 3 6 5" xfId="31418"/>
    <cellStyle name="Normal 3 2 2 2 2 3 7" xfId="4312"/>
    <cellStyle name="Normal 3 2 2 2 2 3 7 2" xfId="11582"/>
    <cellStyle name="Normal 3 2 2 2 2 3 7 2 2" xfId="25961"/>
    <cellStyle name="Normal 3 2 2 2 2 3 7 2 2 2" xfId="54695"/>
    <cellStyle name="Normal 3 2 2 2 2 3 7 2 3" xfId="40371"/>
    <cellStyle name="Normal 3 2 2 2 2 3 7 3" xfId="18798"/>
    <cellStyle name="Normal 3 2 2 2 2 3 7 3 2" xfId="47533"/>
    <cellStyle name="Normal 3 2 2 2 2 3 7 4" xfId="33209"/>
    <cellStyle name="Normal 3 2 2 2 2 3 8" xfId="7981"/>
    <cellStyle name="Normal 3 2 2 2 2 3 8 2" xfId="22379"/>
    <cellStyle name="Normal 3 2 2 2 2 3 8 2 2" xfId="51114"/>
    <cellStyle name="Normal 3 2 2 2 2 3 8 3" xfId="36790"/>
    <cellStyle name="Normal 3 2 2 2 2 3 9" xfId="15216"/>
    <cellStyle name="Normal 3 2 2 2 2 3 9 2" xfId="43952"/>
    <cellStyle name="Normal 3 2 2 2 2 4" xfId="571"/>
    <cellStyle name="Normal 3 2 2 2 2 4 2" xfId="854"/>
    <cellStyle name="Normal 3 2 2 2 2 4 2 2" xfId="1301"/>
    <cellStyle name="Normal 3 2 2 2 2 4 2 2 2" xfId="2284"/>
    <cellStyle name="Normal 3 2 2 2 2 4 2 2 2 2" xfId="4076"/>
    <cellStyle name="Normal 3 2 2 2 2 4 2 2 2 2 2" xfId="7735"/>
    <cellStyle name="Normal 3 2 2 2 2 4 2 2 2 2 2 2" xfId="14995"/>
    <cellStyle name="Normal 3 2 2 2 2 4 2 2 2 2 2 2 2" xfId="29373"/>
    <cellStyle name="Normal 3 2 2 2 2 4 2 2 2 2 2 2 2 2" xfId="58107"/>
    <cellStyle name="Normal 3 2 2 2 2 4 2 2 2 2 2 2 3" xfId="43783"/>
    <cellStyle name="Normal 3 2 2 2 2 4 2 2 2 2 2 3" xfId="22210"/>
    <cellStyle name="Normal 3 2 2 2 2 4 2 2 2 2 2 3 2" xfId="50945"/>
    <cellStyle name="Normal 3 2 2 2 2 4 2 2 2 2 2 4" xfId="36621"/>
    <cellStyle name="Normal 3 2 2 2 2 4 2 2 2 2 3" xfId="11408"/>
    <cellStyle name="Normal 3 2 2 2 2 4 2 2 2 2 3 2" xfId="25791"/>
    <cellStyle name="Normal 3 2 2 2 2 4 2 2 2 2 3 2 2" xfId="54526"/>
    <cellStyle name="Normal 3 2 2 2 2 4 2 2 2 2 3 3" xfId="40202"/>
    <cellStyle name="Normal 3 2 2 2 2 4 2 2 2 2 4" xfId="18628"/>
    <cellStyle name="Normal 3 2 2 2 2 4 2 2 2 2 4 2" xfId="47364"/>
    <cellStyle name="Normal 3 2 2 2 2 4 2 2 2 2 5" xfId="33040"/>
    <cellStyle name="Normal 3 2 2 2 2 4 2 2 2 3" xfId="5945"/>
    <cellStyle name="Normal 3 2 2 2 2 4 2 2 2 3 2" xfId="13205"/>
    <cellStyle name="Normal 3 2 2 2 2 4 2 2 2 3 2 2" xfId="27583"/>
    <cellStyle name="Normal 3 2 2 2 2 4 2 2 2 3 2 2 2" xfId="56317"/>
    <cellStyle name="Normal 3 2 2 2 2 4 2 2 2 3 2 3" xfId="41993"/>
    <cellStyle name="Normal 3 2 2 2 2 4 2 2 2 3 3" xfId="20420"/>
    <cellStyle name="Normal 3 2 2 2 2 4 2 2 2 3 3 2" xfId="49155"/>
    <cellStyle name="Normal 3 2 2 2 2 4 2 2 2 3 4" xfId="34831"/>
    <cellStyle name="Normal 3 2 2 2 2 4 2 2 2 4" xfId="9618"/>
    <cellStyle name="Normal 3 2 2 2 2 4 2 2 2 4 2" xfId="24001"/>
    <cellStyle name="Normal 3 2 2 2 2 4 2 2 2 4 2 2" xfId="52736"/>
    <cellStyle name="Normal 3 2 2 2 2 4 2 2 2 4 3" xfId="38412"/>
    <cellStyle name="Normal 3 2 2 2 2 4 2 2 2 5" xfId="16838"/>
    <cellStyle name="Normal 3 2 2 2 2 4 2 2 2 5 2" xfId="45574"/>
    <cellStyle name="Normal 3 2 2 2 2 4 2 2 2 6" xfId="31250"/>
    <cellStyle name="Normal 3 2 2 2 2 4 2 2 3" xfId="3180"/>
    <cellStyle name="Normal 3 2 2 2 2 4 2 2 3 2" xfId="6840"/>
    <cellStyle name="Normal 3 2 2 2 2 4 2 2 3 2 2" xfId="14100"/>
    <cellStyle name="Normal 3 2 2 2 2 4 2 2 3 2 2 2" xfId="28478"/>
    <cellStyle name="Normal 3 2 2 2 2 4 2 2 3 2 2 2 2" xfId="57212"/>
    <cellStyle name="Normal 3 2 2 2 2 4 2 2 3 2 2 3" xfId="42888"/>
    <cellStyle name="Normal 3 2 2 2 2 4 2 2 3 2 3" xfId="21315"/>
    <cellStyle name="Normal 3 2 2 2 2 4 2 2 3 2 3 2" xfId="50050"/>
    <cellStyle name="Normal 3 2 2 2 2 4 2 2 3 2 4" xfId="35726"/>
    <cellStyle name="Normal 3 2 2 2 2 4 2 2 3 3" xfId="10513"/>
    <cellStyle name="Normal 3 2 2 2 2 4 2 2 3 3 2" xfId="24896"/>
    <cellStyle name="Normal 3 2 2 2 2 4 2 2 3 3 2 2" xfId="53631"/>
    <cellStyle name="Normal 3 2 2 2 2 4 2 2 3 3 3" xfId="39307"/>
    <cellStyle name="Normal 3 2 2 2 2 4 2 2 3 4" xfId="17733"/>
    <cellStyle name="Normal 3 2 2 2 2 4 2 2 3 4 2" xfId="46469"/>
    <cellStyle name="Normal 3 2 2 2 2 4 2 2 3 5" xfId="32145"/>
    <cellStyle name="Normal 3 2 2 2 2 4 2 2 4" xfId="5045"/>
    <cellStyle name="Normal 3 2 2 2 2 4 2 2 4 2" xfId="12310"/>
    <cellStyle name="Normal 3 2 2 2 2 4 2 2 4 2 2" xfId="26688"/>
    <cellStyle name="Normal 3 2 2 2 2 4 2 2 4 2 2 2" xfId="55422"/>
    <cellStyle name="Normal 3 2 2 2 2 4 2 2 4 2 3" xfId="41098"/>
    <cellStyle name="Normal 3 2 2 2 2 4 2 2 4 3" xfId="19525"/>
    <cellStyle name="Normal 3 2 2 2 2 4 2 2 4 3 2" xfId="48260"/>
    <cellStyle name="Normal 3 2 2 2 2 4 2 2 4 4" xfId="33936"/>
    <cellStyle name="Normal 3 2 2 2 2 4 2 2 5" xfId="8717"/>
    <cellStyle name="Normal 3 2 2 2 2 4 2 2 5 2" xfId="23106"/>
    <cellStyle name="Normal 3 2 2 2 2 4 2 2 5 2 2" xfId="51841"/>
    <cellStyle name="Normal 3 2 2 2 2 4 2 2 5 3" xfId="37517"/>
    <cellStyle name="Normal 3 2 2 2 2 4 2 2 6" xfId="15943"/>
    <cellStyle name="Normal 3 2 2 2 2 4 2 2 6 2" xfId="44679"/>
    <cellStyle name="Normal 3 2 2 2 2 4 2 2 7" xfId="30355"/>
    <cellStyle name="Normal 3 2 2 2 2 4 2 3" xfId="1837"/>
    <cellStyle name="Normal 3 2 2 2 2 4 2 3 2" xfId="3629"/>
    <cellStyle name="Normal 3 2 2 2 2 4 2 3 2 2" xfId="7288"/>
    <cellStyle name="Normal 3 2 2 2 2 4 2 3 2 2 2" xfId="14548"/>
    <cellStyle name="Normal 3 2 2 2 2 4 2 3 2 2 2 2" xfId="28926"/>
    <cellStyle name="Normal 3 2 2 2 2 4 2 3 2 2 2 2 2" xfId="57660"/>
    <cellStyle name="Normal 3 2 2 2 2 4 2 3 2 2 2 3" xfId="43336"/>
    <cellStyle name="Normal 3 2 2 2 2 4 2 3 2 2 3" xfId="21763"/>
    <cellStyle name="Normal 3 2 2 2 2 4 2 3 2 2 3 2" xfId="50498"/>
    <cellStyle name="Normal 3 2 2 2 2 4 2 3 2 2 4" xfId="36174"/>
    <cellStyle name="Normal 3 2 2 2 2 4 2 3 2 3" xfId="10961"/>
    <cellStyle name="Normal 3 2 2 2 2 4 2 3 2 3 2" xfId="25344"/>
    <cellStyle name="Normal 3 2 2 2 2 4 2 3 2 3 2 2" xfId="54079"/>
    <cellStyle name="Normal 3 2 2 2 2 4 2 3 2 3 3" xfId="39755"/>
    <cellStyle name="Normal 3 2 2 2 2 4 2 3 2 4" xfId="18181"/>
    <cellStyle name="Normal 3 2 2 2 2 4 2 3 2 4 2" xfId="46917"/>
    <cellStyle name="Normal 3 2 2 2 2 4 2 3 2 5" xfId="32593"/>
    <cellStyle name="Normal 3 2 2 2 2 4 2 3 3" xfId="5498"/>
    <cellStyle name="Normal 3 2 2 2 2 4 2 3 3 2" xfId="12758"/>
    <cellStyle name="Normal 3 2 2 2 2 4 2 3 3 2 2" xfId="27136"/>
    <cellStyle name="Normal 3 2 2 2 2 4 2 3 3 2 2 2" xfId="55870"/>
    <cellStyle name="Normal 3 2 2 2 2 4 2 3 3 2 3" xfId="41546"/>
    <cellStyle name="Normal 3 2 2 2 2 4 2 3 3 3" xfId="19973"/>
    <cellStyle name="Normal 3 2 2 2 2 4 2 3 3 3 2" xfId="48708"/>
    <cellStyle name="Normal 3 2 2 2 2 4 2 3 3 4" xfId="34384"/>
    <cellStyle name="Normal 3 2 2 2 2 4 2 3 4" xfId="9171"/>
    <cellStyle name="Normal 3 2 2 2 2 4 2 3 4 2" xfId="23554"/>
    <cellStyle name="Normal 3 2 2 2 2 4 2 3 4 2 2" xfId="52289"/>
    <cellStyle name="Normal 3 2 2 2 2 4 2 3 4 3" xfId="37965"/>
    <cellStyle name="Normal 3 2 2 2 2 4 2 3 5" xfId="16391"/>
    <cellStyle name="Normal 3 2 2 2 2 4 2 3 5 2" xfId="45127"/>
    <cellStyle name="Normal 3 2 2 2 2 4 2 3 6" xfId="30803"/>
    <cellStyle name="Normal 3 2 2 2 2 4 2 4" xfId="2733"/>
    <cellStyle name="Normal 3 2 2 2 2 4 2 4 2" xfId="6393"/>
    <cellStyle name="Normal 3 2 2 2 2 4 2 4 2 2" xfId="13653"/>
    <cellStyle name="Normal 3 2 2 2 2 4 2 4 2 2 2" xfId="28031"/>
    <cellStyle name="Normal 3 2 2 2 2 4 2 4 2 2 2 2" xfId="56765"/>
    <cellStyle name="Normal 3 2 2 2 2 4 2 4 2 2 3" xfId="42441"/>
    <cellStyle name="Normal 3 2 2 2 2 4 2 4 2 3" xfId="20868"/>
    <cellStyle name="Normal 3 2 2 2 2 4 2 4 2 3 2" xfId="49603"/>
    <cellStyle name="Normal 3 2 2 2 2 4 2 4 2 4" xfId="35279"/>
    <cellStyle name="Normal 3 2 2 2 2 4 2 4 3" xfId="10066"/>
    <cellStyle name="Normal 3 2 2 2 2 4 2 4 3 2" xfId="24449"/>
    <cellStyle name="Normal 3 2 2 2 2 4 2 4 3 2 2" xfId="53184"/>
    <cellStyle name="Normal 3 2 2 2 2 4 2 4 3 3" xfId="38860"/>
    <cellStyle name="Normal 3 2 2 2 2 4 2 4 4" xfId="17286"/>
    <cellStyle name="Normal 3 2 2 2 2 4 2 4 4 2" xfId="46022"/>
    <cellStyle name="Normal 3 2 2 2 2 4 2 4 5" xfId="31698"/>
    <cellStyle name="Normal 3 2 2 2 2 4 2 5" xfId="4598"/>
    <cellStyle name="Normal 3 2 2 2 2 4 2 5 2" xfId="11863"/>
    <cellStyle name="Normal 3 2 2 2 2 4 2 5 2 2" xfId="26241"/>
    <cellStyle name="Normal 3 2 2 2 2 4 2 5 2 2 2" xfId="54975"/>
    <cellStyle name="Normal 3 2 2 2 2 4 2 5 2 3" xfId="40651"/>
    <cellStyle name="Normal 3 2 2 2 2 4 2 5 3" xfId="19078"/>
    <cellStyle name="Normal 3 2 2 2 2 4 2 5 3 2" xfId="47813"/>
    <cellStyle name="Normal 3 2 2 2 2 4 2 5 4" xfId="33489"/>
    <cellStyle name="Normal 3 2 2 2 2 4 2 6" xfId="8270"/>
    <cellStyle name="Normal 3 2 2 2 2 4 2 6 2" xfId="22659"/>
    <cellStyle name="Normal 3 2 2 2 2 4 2 6 2 2" xfId="51394"/>
    <cellStyle name="Normal 3 2 2 2 2 4 2 6 3" xfId="37070"/>
    <cellStyle name="Normal 3 2 2 2 2 4 2 7" xfId="15496"/>
    <cellStyle name="Normal 3 2 2 2 2 4 2 7 2" xfId="44232"/>
    <cellStyle name="Normal 3 2 2 2 2 4 2 8" xfId="29908"/>
    <cellStyle name="Normal 3 2 2 2 2 4 3" xfId="1077"/>
    <cellStyle name="Normal 3 2 2 2 2 4 3 2" xfId="2060"/>
    <cellStyle name="Normal 3 2 2 2 2 4 3 2 2" xfId="3852"/>
    <cellStyle name="Normal 3 2 2 2 2 4 3 2 2 2" xfId="7511"/>
    <cellStyle name="Normal 3 2 2 2 2 4 3 2 2 2 2" xfId="14771"/>
    <cellStyle name="Normal 3 2 2 2 2 4 3 2 2 2 2 2" xfId="29149"/>
    <cellStyle name="Normal 3 2 2 2 2 4 3 2 2 2 2 2 2" xfId="57883"/>
    <cellStyle name="Normal 3 2 2 2 2 4 3 2 2 2 2 3" xfId="43559"/>
    <cellStyle name="Normal 3 2 2 2 2 4 3 2 2 2 3" xfId="21986"/>
    <cellStyle name="Normal 3 2 2 2 2 4 3 2 2 2 3 2" xfId="50721"/>
    <cellStyle name="Normal 3 2 2 2 2 4 3 2 2 2 4" xfId="36397"/>
    <cellStyle name="Normal 3 2 2 2 2 4 3 2 2 3" xfId="11184"/>
    <cellStyle name="Normal 3 2 2 2 2 4 3 2 2 3 2" xfId="25567"/>
    <cellStyle name="Normal 3 2 2 2 2 4 3 2 2 3 2 2" xfId="54302"/>
    <cellStyle name="Normal 3 2 2 2 2 4 3 2 2 3 3" xfId="39978"/>
    <cellStyle name="Normal 3 2 2 2 2 4 3 2 2 4" xfId="18404"/>
    <cellStyle name="Normal 3 2 2 2 2 4 3 2 2 4 2" xfId="47140"/>
    <cellStyle name="Normal 3 2 2 2 2 4 3 2 2 5" xfId="32816"/>
    <cellStyle name="Normal 3 2 2 2 2 4 3 2 3" xfId="5721"/>
    <cellStyle name="Normal 3 2 2 2 2 4 3 2 3 2" xfId="12981"/>
    <cellStyle name="Normal 3 2 2 2 2 4 3 2 3 2 2" xfId="27359"/>
    <cellStyle name="Normal 3 2 2 2 2 4 3 2 3 2 2 2" xfId="56093"/>
    <cellStyle name="Normal 3 2 2 2 2 4 3 2 3 2 3" xfId="41769"/>
    <cellStyle name="Normal 3 2 2 2 2 4 3 2 3 3" xfId="20196"/>
    <cellStyle name="Normal 3 2 2 2 2 4 3 2 3 3 2" xfId="48931"/>
    <cellStyle name="Normal 3 2 2 2 2 4 3 2 3 4" xfId="34607"/>
    <cellStyle name="Normal 3 2 2 2 2 4 3 2 4" xfId="9394"/>
    <cellStyle name="Normal 3 2 2 2 2 4 3 2 4 2" xfId="23777"/>
    <cellStyle name="Normal 3 2 2 2 2 4 3 2 4 2 2" xfId="52512"/>
    <cellStyle name="Normal 3 2 2 2 2 4 3 2 4 3" xfId="38188"/>
    <cellStyle name="Normal 3 2 2 2 2 4 3 2 5" xfId="16614"/>
    <cellStyle name="Normal 3 2 2 2 2 4 3 2 5 2" xfId="45350"/>
    <cellStyle name="Normal 3 2 2 2 2 4 3 2 6" xfId="31026"/>
    <cellStyle name="Normal 3 2 2 2 2 4 3 3" xfId="2956"/>
    <cellStyle name="Normal 3 2 2 2 2 4 3 3 2" xfId="6616"/>
    <cellStyle name="Normal 3 2 2 2 2 4 3 3 2 2" xfId="13876"/>
    <cellStyle name="Normal 3 2 2 2 2 4 3 3 2 2 2" xfId="28254"/>
    <cellStyle name="Normal 3 2 2 2 2 4 3 3 2 2 2 2" xfId="56988"/>
    <cellStyle name="Normal 3 2 2 2 2 4 3 3 2 2 3" xfId="42664"/>
    <cellStyle name="Normal 3 2 2 2 2 4 3 3 2 3" xfId="21091"/>
    <cellStyle name="Normal 3 2 2 2 2 4 3 3 2 3 2" xfId="49826"/>
    <cellStyle name="Normal 3 2 2 2 2 4 3 3 2 4" xfId="35502"/>
    <cellStyle name="Normal 3 2 2 2 2 4 3 3 3" xfId="10289"/>
    <cellStyle name="Normal 3 2 2 2 2 4 3 3 3 2" xfId="24672"/>
    <cellStyle name="Normal 3 2 2 2 2 4 3 3 3 2 2" xfId="53407"/>
    <cellStyle name="Normal 3 2 2 2 2 4 3 3 3 3" xfId="39083"/>
    <cellStyle name="Normal 3 2 2 2 2 4 3 3 4" xfId="17509"/>
    <cellStyle name="Normal 3 2 2 2 2 4 3 3 4 2" xfId="46245"/>
    <cellStyle name="Normal 3 2 2 2 2 4 3 3 5" xfId="31921"/>
    <cellStyle name="Normal 3 2 2 2 2 4 3 4" xfId="4821"/>
    <cellStyle name="Normal 3 2 2 2 2 4 3 4 2" xfId="12086"/>
    <cellStyle name="Normal 3 2 2 2 2 4 3 4 2 2" xfId="26464"/>
    <cellStyle name="Normal 3 2 2 2 2 4 3 4 2 2 2" xfId="55198"/>
    <cellStyle name="Normal 3 2 2 2 2 4 3 4 2 3" xfId="40874"/>
    <cellStyle name="Normal 3 2 2 2 2 4 3 4 3" xfId="19301"/>
    <cellStyle name="Normal 3 2 2 2 2 4 3 4 3 2" xfId="48036"/>
    <cellStyle name="Normal 3 2 2 2 2 4 3 4 4" xfId="33712"/>
    <cellStyle name="Normal 3 2 2 2 2 4 3 5" xfId="8493"/>
    <cellStyle name="Normal 3 2 2 2 2 4 3 5 2" xfId="22882"/>
    <cellStyle name="Normal 3 2 2 2 2 4 3 5 2 2" xfId="51617"/>
    <cellStyle name="Normal 3 2 2 2 2 4 3 5 3" xfId="37293"/>
    <cellStyle name="Normal 3 2 2 2 2 4 3 6" xfId="15719"/>
    <cellStyle name="Normal 3 2 2 2 2 4 3 6 2" xfId="44455"/>
    <cellStyle name="Normal 3 2 2 2 2 4 3 7" xfId="30131"/>
    <cellStyle name="Normal 3 2 2 2 2 4 4" xfId="1608"/>
    <cellStyle name="Normal 3 2 2 2 2 4 4 2" xfId="3405"/>
    <cellStyle name="Normal 3 2 2 2 2 4 4 2 2" xfId="7064"/>
    <cellStyle name="Normal 3 2 2 2 2 4 4 2 2 2" xfId="14324"/>
    <cellStyle name="Normal 3 2 2 2 2 4 4 2 2 2 2" xfId="28702"/>
    <cellStyle name="Normal 3 2 2 2 2 4 4 2 2 2 2 2" xfId="57436"/>
    <cellStyle name="Normal 3 2 2 2 2 4 4 2 2 2 3" xfId="43112"/>
    <cellStyle name="Normal 3 2 2 2 2 4 4 2 2 3" xfId="21539"/>
    <cellStyle name="Normal 3 2 2 2 2 4 4 2 2 3 2" xfId="50274"/>
    <cellStyle name="Normal 3 2 2 2 2 4 4 2 2 4" xfId="35950"/>
    <cellStyle name="Normal 3 2 2 2 2 4 4 2 3" xfId="10737"/>
    <cellStyle name="Normal 3 2 2 2 2 4 4 2 3 2" xfId="25120"/>
    <cellStyle name="Normal 3 2 2 2 2 4 4 2 3 2 2" xfId="53855"/>
    <cellStyle name="Normal 3 2 2 2 2 4 4 2 3 3" xfId="39531"/>
    <cellStyle name="Normal 3 2 2 2 2 4 4 2 4" xfId="17957"/>
    <cellStyle name="Normal 3 2 2 2 2 4 4 2 4 2" xfId="46693"/>
    <cellStyle name="Normal 3 2 2 2 2 4 4 2 5" xfId="32369"/>
    <cellStyle name="Normal 3 2 2 2 2 4 4 3" xfId="5274"/>
    <cellStyle name="Normal 3 2 2 2 2 4 4 3 2" xfId="12534"/>
    <cellStyle name="Normal 3 2 2 2 2 4 4 3 2 2" xfId="26912"/>
    <cellStyle name="Normal 3 2 2 2 2 4 4 3 2 2 2" xfId="55646"/>
    <cellStyle name="Normal 3 2 2 2 2 4 4 3 2 3" xfId="41322"/>
    <cellStyle name="Normal 3 2 2 2 2 4 4 3 3" xfId="19749"/>
    <cellStyle name="Normal 3 2 2 2 2 4 4 3 3 2" xfId="48484"/>
    <cellStyle name="Normal 3 2 2 2 2 4 4 3 4" xfId="34160"/>
    <cellStyle name="Normal 3 2 2 2 2 4 4 4" xfId="8947"/>
    <cellStyle name="Normal 3 2 2 2 2 4 4 4 2" xfId="23330"/>
    <cellStyle name="Normal 3 2 2 2 2 4 4 4 2 2" xfId="52065"/>
    <cellStyle name="Normal 3 2 2 2 2 4 4 4 3" xfId="37741"/>
    <cellStyle name="Normal 3 2 2 2 2 4 4 5" xfId="16167"/>
    <cellStyle name="Normal 3 2 2 2 2 4 4 5 2" xfId="44903"/>
    <cellStyle name="Normal 3 2 2 2 2 4 4 6" xfId="30579"/>
    <cellStyle name="Normal 3 2 2 2 2 4 5" xfId="2509"/>
    <cellStyle name="Normal 3 2 2 2 2 4 5 2" xfId="6169"/>
    <cellStyle name="Normal 3 2 2 2 2 4 5 2 2" xfId="13429"/>
    <cellStyle name="Normal 3 2 2 2 2 4 5 2 2 2" xfId="27807"/>
    <cellStyle name="Normal 3 2 2 2 2 4 5 2 2 2 2" xfId="56541"/>
    <cellStyle name="Normal 3 2 2 2 2 4 5 2 2 3" xfId="42217"/>
    <cellStyle name="Normal 3 2 2 2 2 4 5 2 3" xfId="20644"/>
    <cellStyle name="Normal 3 2 2 2 2 4 5 2 3 2" xfId="49379"/>
    <cellStyle name="Normal 3 2 2 2 2 4 5 2 4" xfId="35055"/>
    <cellStyle name="Normal 3 2 2 2 2 4 5 3" xfId="9842"/>
    <cellStyle name="Normal 3 2 2 2 2 4 5 3 2" xfId="24225"/>
    <cellStyle name="Normal 3 2 2 2 2 4 5 3 2 2" xfId="52960"/>
    <cellStyle name="Normal 3 2 2 2 2 4 5 3 3" xfId="38636"/>
    <cellStyle name="Normal 3 2 2 2 2 4 5 4" xfId="17062"/>
    <cellStyle name="Normal 3 2 2 2 2 4 5 4 2" xfId="45798"/>
    <cellStyle name="Normal 3 2 2 2 2 4 5 5" xfId="31474"/>
    <cellStyle name="Normal 3 2 2 2 2 4 6" xfId="4372"/>
    <cellStyle name="Normal 3 2 2 2 2 4 6 2" xfId="11639"/>
    <cellStyle name="Normal 3 2 2 2 2 4 6 2 2" xfId="26017"/>
    <cellStyle name="Normal 3 2 2 2 2 4 6 2 2 2" xfId="54751"/>
    <cellStyle name="Normal 3 2 2 2 2 4 6 2 3" xfId="40427"/>
    <cellStyle name="Normal 3 2 2 2 2 4 6 3" xfId="18854"/>
    <cellStyle name="Normal 3 2 2 2 2 4 6 3 2" xfId="47589"/>
    <cellStyle name="Normal 3 2 2 2 2 4 6 4" xfId="33265"/>
    <cellStyle name="Normal 3 2 2 2 2 4 7" xfId="8042"/>
    <cellStyle name="Normal 3 2 2 2 2 4 7 2" xfId="22435"/>
    <cellStyle name="Normal 3 2 2 2 2 4 7 2 2" xfId="51170"/>
    <cellStyle name="Normal 3 2 2 2 2 4 7 3" xfId="36846"/>
    <cellStyle name="Normal 3 2 2 2 2 4 8" xfId="15272"/>
    <cellStyle name="Normal 3 2 2 2 2 4 8 2" xfId="44008"/>
    <cellStyle name="Normal 3 2 2 2 2 4 9" xfId="29684"/>
    <cellStyle name="Normal 3 2 2 2 2 5" xfId="738"/>
    <cellStyle name="Normal 3 2 2 2 2 5 2" xfId="1189"/>
    <cellStyle name="Normal 3 2 2 2 2 5 2 2" xfId="2172"/>
    <cellStyle name="Normal 3 2 2 2 2 5 2 2 2" xfId="3964"/>
    <cellStyle name="Normal 3 2 2 2 2 5 2 2 2 2" xfId="7623"/>
    <cellStyle name="Normal 3 2 2 2 2 5 2 2 2 2 2" xfId="14883"/>
    <cellStyle name="Normal 3 2 2 2 2 5 2 2 2 2 2 2" xfId="29261"/>
    <cellStyle name="Normal 3 2 2 2 2 5 2 2 2 2 2 2 2" xfId="57995"/>
    <cellStyle name="Normal 3 2 2 2 2 5 2 2 2 2 2 3" xfId="43671"/>
    <cellStyle name="Normal 3 2 2 2 2 5 2 2 2 2 3" xfId="22098"/>
    <cellStyle name="Normal 3 2 2 2 2 5 2 2 2 2 3 2" xfId="50833"/>
    <cellStyle name="Normal 3 2 2 2 2 5 2 2 2 2 4" xfId="36509"/>
    <cellStyle name="Normal 3 2 2 2 2 5 2 2 2 3" xfId="11296"/>
    <cellStyle name="Normal 3 2 2 2 2 5 2 2 2 3 2" xfId="25679"/>
    <cellStyle name="Normal 3 2 2 2 2 5 2 2 2 3 2 2" xfId="54414"/>
    <cellStyle name="Normal 3 2 2 2 2 5 2 2 2 3 3" xfId="40090"/>
    <cellStyle name="Normal 3 2 2 2 2 5 2 2 2 4" xfId="18516"/>
    <cellStyle name="Normal 3 2 2 2 2 5 2 2 2 4 2" xfId="47252"/>
    <cellStyle name="Normal 3 2 2 2 2 5 2 2 2 5" xfId="32928"/>
    <cellStyle name="Normal 3 2 2 2 2 5 2 2 3" xfId="5833"/>
    <cellStyle name="Normal 3 2 2 2 2 5 2 2 3 2" xfId="13093"/>
    <cellStyle name="Normal 3 2 2 2 2 5 2 2 3 2 2" xfId="27471"/>
    <cellStyle name="Normal 3 2 2 2 2 5 2 2 3 2 2 2" xfId="56205"/>
    <cellStyle name="Normal 3 2 2 2 2 5 2 2 3 2 3" xfId="41881"/>
    <cellStyle name="Normal 3 2 2 2 2 5 2 2 3 3" xfId="20308"/>
    <cellStyle name="Normal 3 2 2 2 2 5 2 2 3 3 2" xfId="49043"/>
    <cellStyle name="Normal 3 2 2 2 2 5 2 2 3 4" xfId="34719"/>
    <cellStyle name="Normal 3 2 2 2 2 5 2 2 4" xfId="9506"/>
    <cellStyle name="Normal 3 2 2 2 2 5 2 2 4 2" xfId="23889"/>
    <cellStyle name="Normal 3 2 2 2 2 5 2 2 4 2 2" xfId="52624"/>
    <cellStyle name="Normal 3 2 2 2 2 5 2 2 4 3" xfId="38300"/>
    <cellStyle name="Normal 3 2 2 2 2 5 2 2 5" xfId="16726"/>
    <cellStyle name="Normal 3 2 2 2 2 5 2 2 5 2" xfId="45462"/>
    <cellStyle name="Normal 3 2 2 2 2 5 2 2 6" xfId="31138"/>
    <cellStyle name="Normal 3 2 2 2 2 5 2 3" xfId="3068"/>
    <cellStyle name="Normal 3 2 2 2 2 5 2 3 2" xfId="6728"/>
    <cellStyle name="Normal 3 2 2 2 2 5 2 3 2 2" xfId="13988"/>
    <cellStyle name="Normal 3 2 2 2 2 5 2 3 2 2 2" xfId="28366"/>
    <cellStyle name="Normal 3 2 2 2 2 5 2 3 2 2 2 2" xfId="57100"/>
    <cellStyle name="Normal 3 2 2 2 2 5 2 3 2 2 3" xfId="42776"/>
    <cellStyle name="Normal 3 2 2 2 2 5 2 3 2 3" xfId="21203"/>
    <cellStyle name="Normal 3 2 2 2 2 5 2 3 2 3 2" xfId="49938"/>
    <cellStyle name="Normal 3 2 2 2 2 5 2 3 2 4" xfId="35614"/>
    <cellStyle name="Normal 3 2 2 2 2 5 2 3 3" xfId="10401"/>
    <cellStyle name="Normal 3 2 2 2 2 5 2 3 3 2" xfId="24784"/>
    <cellStyle name="Normal 3 2 2 2 2 5 2 3 3 2 2" xfId="53519"/>
    <cellStyle name="Normal 3 2 2 2 2 5 2 3 3 3" xfId="39195"/>
    <cellStyle name="Normal 3 2 2 2 2 5 2 3 4" xfId="17621"/>
    <cellStyle name="Normal 3 2 2 2 2 5 2 3 4 2" xfId="46357"/>
    <cellStyle name="Normal 3 2 2 2 2 5 2 3 5" xfId="32033"/>
    <cellStyle name="Normal 3 2 2 2 2 5 2 4" xfId="4933"/>
    <cellStyle name="Normal 3 2 2 2 2 5 2 4 2" xfId="12198"/>
    <cellStyle name="Normal 3 2 2 2 2 5 2 4 2 2" xfId="26576"/>
    <cellStyle name="Normal 3 2 2 2 2 5 2 4 2 2 2" xfId="55310"/>
    <cellStyle name="Normal 3 2 2 2 2 5 2 4 2 3" xfId="40986"/>
    <cellStyle name="Normal 3 2 2 2 2 5 2 4 3" xfId="19413"/>
    <cellStyle name="Normal 3 2 2 2 2 5 2 4 3 2" xfId="48148"/>
    <cellStyle name="Normal 3 2 2 2 2 5 2 4 4" xfId="33824"/>
    <cellStyle name="Normal 3 2 2 2 2 5 2 5" xfId="8605"/>
    <cellStyle name="Normal 3 2 2 2 2 5 2 5 2" xfId="22994"/>
    <cellStyle name="Normal 3 2 2 2 2 5 2 5 2 2" xfId="51729"/>
    <cellStyle name="Normal 3 2 2 2 2 5 2 5 3" xfId="37405"/>
    <cellStyle name="Normal 3 2 2 2 2 5 2 6" xfId="15831"/>
    <cellStyle name="Normal 3 2 2 2 2 5 2 6 2" xfId="44567"/>
    <cellStyle name="Normal 3 2 2 2 2 5 2 7" xfId="30243"/>
    <cellStyle name="Normal 3 2 2 2 2 5 3" xfId="1725"/>
    <cellStyle name="Normal 3 2 2 2 2 5 3 2" xfId="3517"/>
    <cellStyle name="Normal 3 2 2 2 2 5 3 2 2" xfId="7176"/>
    <cellStyle name="Normal 3 2 2 2 2 5 3 2 2 2" xfId="14436"/>
    <cellStyle name="Normal 3 2 2 2 2 5 3 2 2 2 2" xfId="28814"/>
    <cellStyle name="Normal 3 2 2 2 2 5 3 2 2 2 2 2" xfId="57548"/>
    <cellStyle name="Normal 3 2 2 2 2 5 3 2 2 2 3" xfId="43224"/>
    <cellStyle name="Normal 3 2 2 2 2 5 3 2 2 3" xfId="21651"/>
    <cellStyle name="Normal 3 2 2 2 2 5 3 2 2 3 2" xfId="50386"/>
    <cellStyle name="Normal 3 2 2 2 2 5 3 2 2 4" xfId="36062"/>
    <cellStyle name="Normal 3 2 2 2 2 5 3 2 3" xfId="10849"/>
    <cellStyle name="Normal 3 2 2 2 2 5 3 2 3 2" xfId="25232"/>
    <cellStyle name="Normal 3 2 2 2 2 5 3 2 3 2 2" xfId="53967"/>
    <cellStyle name="Normal 3 2 2 2 2 5 3 2 3 3" xfId="39643"/>
    <cellStyle name="Normal 3 2 2 2 2 5 3 2 4" xfId="18069"/>
    <cellStyle name="Normal 3 2 2 2 2 5 3 2 4 2" xfId="46805"/>
    <cellStyle name="Normal 3 2 2 2 2 5 3 2 5" xfId="32481"/>
    <cellStyle name="Normal 3 2 2 2 2 5 3 3" xfId="5386"/>
    <cellStyle name="Normal 3 2 2 2 2 5 3 3 2" xfId="12646"/>
    <cellStyle name="Normal 3 2 2 2 2 5 3 3 2 2" xfId="27024"/>
    <cellStyle name="Normal 3 2 2 2 2 5 3 3 2 2 2" xfId="55758"/>
    <cellStyle name="Normal 3 2 2 2 2 5 3 3 2 3" xfId="41434"/>
    <cellStyle name="Normal 3 2 2 2 2 5 3 3 3" xfId="19861"/>
    <cellStyle name="Normal 3 2 2 2 2 5 3 3 3 2" xfId="48596"/>
    <cellStyle name="Normal 3 2 2 2 2 5 3 3 4" xfId="34272"/>
    <cellStyle name="Normal 3 2 2 2 2 5 3 4" xfId="9059"/>
    <cellStyle name="Normal 3 2 2 2 2 5 3 4 2" xfId="23442"/>
    <cellStyle name="Normal 3 2 2 2 2 5 3 4 2 2" xfId="52177"/>
    <cellStyle name="Normal 3 2 2 2 2 5 3 4 3" xfId="37853"/>
    <cellStyle name="Normal 3 2 2 2 2 5 3 5" xfId="16279"/>
    <cellStyle name="Normal 3 2 2 2 2 5 3 5 2" xfId="45015"/>
    <cellStyle name="Normal 3 2 2 2 2 5 3 6" xfId="30691"/>
    <cellStyle name="Normal 3 2 2 2 2 5 4" xfId="2621"/>
    <cellStyle name="Normal 3 2 2 2 2 5 4 2" xfId="6281"/>
    <cellStyle name="Normal 3 2 2 2 2 5 4 2 2" xfId="13541"/>
    <cellStyle name="Normal 3 2 2 2 2 5 4 2 2 2" xfId="27919"/>
    <cellStyle name="Normal 3 2 2 2 2 5 4 2 2 2 2" xfId="56653"/>
    <cellStyle name="Normal 3 2 2 2 2 5 4 2 2 3" xfId="42329"/>
    <cellStyle name="Normal 3 2 2 2 2 5 4 2 3" xfId="20756"/>
    <cellStyle name="Normal 3 2 2 2 2 5 4 2 3 2" xfId="49491"/>
    <cellStyle name="Normal 3 2 2 2 2 5 4 2 4" xfId="35167"/>
    <cellStyle name="Normal 3 2 2 2 2 5 4 3" xfId="9954"/>
    <cellStyle name="Normal 3 2 2 2 2 5 4 3 2" xfId="24337"/>
    <cellStyle name="Normal 3 2 2 2 2 5 4 3 2 2" xfId="53072"/>
    <cellStyle name="Normal 3 2 2 2 2 5 4 3 3" xfId="38748"/>
    <cellStyle name="Normal 3 2 2 2 2 5 4 4" xfId="17174"/>
    <cellStyle name="Normal 3 2 2 2 2 5 4 4 2" xfId="45910"/>
    <cellStyle name="Normal 3 2 2 2 2 5 4 5" xfId="31586"/>
    <cellStyle name="Normal 3 2 2 2 2 5 5" xfId="4485"/>
    <cellStyle name="Normal 3 2 2 2 2 5 5 2" xfId="11751"/>
    <cellStyle name="Normal 3 2 2 2 2 5 5 2 2" xfId="26129"/>
    <cellStyle name="Normal 3 2 2 2 2 5 5 2 2 2" xfId="54863"/>
    <cellStyle name="Normal 3 2 2 2 2 5 5 2 3" xfId="40539"/>
    <cellStyle name="Normal 3 2 2 2 2 5 5 3" xfId="18966"/>
    <cellStyle name="Normal 3 2 2 2 2 5 5 3 2" xfId="47701"/>
    <cellStyle name="Normal 3 2 2 2 2 5 5 4" xfId="33377"/>
    <cellStyle name="Normal 3 2 2 2 2 5 6" xfId="8158"/>
    <cellStyle name="Normal 3 2 2 2 2 5 6 2" xfId="22547"/>
    <cellStyle name="Normal 3 2 2 2 2 5 6 2 2" xfId="51282"/>
    <cellStyle name="Normal 3 2 2 2 2 5 6 3" xfId="36958"/>
    <cellStyle name="Normal 3 2 2 2 2 5 7" xfId="15384"/>
    <cellStyle name="Normal 3 2 2 2 2 5 7 2" xfId="44120"/>
    <cellStyle name="Normal 3 2 2 2 2 5 8" xfId="29796"/>
    <cellStyle name="Normal 3 2 2 2 2 6" xfId="965"/>
    <cellStyle name="Normal 3 2 2 2 2 6 2" xfId="1948"/>
    <cellStyle name="Normal 3 2 2 2 2 6 2 2" xfId="3740"/>
    <cellStyle name="Normal 3 2 2 2 2 6 2 2 2" xfId="7399"/>
    <cellStyle name="Normal 3 2 2 2 2 6 2 2 2 2" xfId="14659"/>
    <cellStyle name="Normal 3 2 2 2 2 6 2 2 2 2 2" xfId="29037"/>
    <cellStyle name="Normal 3 2 2 2 2 6 2 2 2 2 2 2" xfId="57771"/>
    <cellStyle name="Normal 3 2 2 2 2 6 2 2 2 2 3" xfId="43447"/>
    <cellStyle name="Normal 3 2 2 2 2 6 2 2 2 3" xfId="21874"/>
    <cellStyle name="Normal 3 2 2 2 2 6 2 2 2 3 2" xfId="50609"/>
    <cellStyle name="Normal 3 2 2 2 2 6 2 2 2 4" xfId="36285"/>
    <cellStyle name="Normal 3 2 2 2 2 6 2 2 3" xfId="11072"/>
    <cellStyle name="Normal 3 2 2 2 2 6 2 2 3 2" xfId="25455"/>
    <cellStyle name="Normal 3 2 2 2 2 6 2 2 3 2 2" xfId="54190"/>
    <cellStyle name="Normal 3 2 2 2 2 6 2 2 3 3" xfId="39866"/>
    <cellStyle name="Normal 3 2 2 2 2 6 2 2 4" xfId="18292"/>
    <cellStyle name="Normal 3 2 2 2 2 6 2 2 4 2" xfId="47028"/>
    <cellStyle name="Normal 3 2 2 2 2 6 2 2 5" xfId="32704"/>
    <cellStyle name="Normal 3 2 2 2 2 6 2 3" xfId="5609"/>
    <cellStyle name="Normal 3 2 2 2 2 6 2 3 2" xfId="12869"/>
    <cellStyle name="Normal 3 2 2 2 2 6 2 3 2 2" xfId="27247"/>
    <cellStyle name="Normal 3 2 2 2 2 6 2 3 2 2 2" xfId="55981"/>
    <cellStyle name="Normal 3 2 2 2 2 6 2 3 2 3" xfId="41657"/>
    <cellStyle name="Normal 3 2 2 2 2 6 2 3 3" xfId="20084"/>
    <cellStyle name="Normal 3 2 2 2 2 6 2 3 3 2" xfId="48819"/>
    <cellStyle name="Normal 3 2 2 2 2 6 2 3 4" xfId="34495"/>
    <cellStyle name="Normal 3 2 2 2 2 6 2 4" xfId="9282"/>
    <cellStyle name="Normal 3 2 2 2 2 6 2 4 2" xfId="23665"/>
    <cellStyle name="Normal 3 2 2 2 2 6 2 4 2 2" xfId="52400"/>
    <cellStyle name="Normal 3 2 2 2 2 6 2 4 3" xfId="38076"/>
    <cellStyle name="Normal 3 2 2 2 2 6 2 5" xfId="16502"/>
    <cellStyle name="Normal 3 2 2 2 2 6 2 5 2" xfId="45238"/>
    <cellStyle name="Normal 3 2 2 2 2 6 2 6" xfId="30914"/>
    <cellStyle name="Normal 3 2 2 2 2 6 3" xfId="2844"/>
    <cellStyle name="Normal 3 2 2 2 2 6 3 2" xfId="6504"/>
    <cellStyle name="Normal 3 2 2 2 2 6 3 2 2" xfId="13764"/>
    <cellStyle name="Normal 3 2 2 2 2 6 3 2 2 2" xfId="28142"/>
    <cellStyle name="Normal 3 2 2 2 2 6 3 2 2 2 2" xfId="56876"/>
    <cellStyle name="Normal 3 2 2 2 2 6 3 2 2 3" xfId="42552"/>
    <cellStyle name="Normal 3 2 2 2 2 6 3 2 3" xfId="20979"/>
    <cellStyle name="Normal 3 2 2 2 2 6 3 2 3 2" xfId="49714"/>
    <cellStyle name="Normal 3 2 2 2 2 6 3 2 4" xfId="35390"/>
    <cellStyle name="Normal 3 2 2 2 2 6 3 3" xfId="10177"/>
    <cellStyle name="Normal 3 2 2 2 2 6 3 3 2" xfId="24560"/>
    <cellStyle name="Normal 3 2 2 2 2 6 3 3 2 2" xfId="53295"/>
    <cellStyle name="Normal 3 2 2 2 2 6 3 3 3" xfId="38971"/>
    <cellStyle name="Normal 3 2 2 2 2 6 3 4" xfId="17397"/>
    <cellStyle name="Normal 3 2 2 2 2 6 3 4 2" xfId="46133"/>
    <cellStyle name="Normal 3 2 2 2 2 6 3 5" xfId="31809"/>
    <cellStyle name="Normal 3 2 2 2 2 6 4" xfId="4709"/>
    <cellStyle name="Normal 3 2 2 2 2 6 4 2" xfId="11974"/>
    <cellStyle name="Normal 3 2 2 2 2 6 4 2 2" xfId="26352"/>
    <cellStyle name="Normal 3 2 2 2 2 6 4 2 2 2" xfId="55086"/>
    <cellStyle name="Normal 3 2 2 2 2 6 4 2 3" xfId="40762"/>
    <cellStyle name="Normal 3 2 2 2 2 6 4 3" xfId="19189"/>
    <cellStyle name="Normal 3 2 2 2 2 6 4 3 2" xfId="47924"/>
    <cellStyle name="Normal 3 2 2 2 2 6 4 4" xfId="33600"/>
    <cellStyle name="Normal 3 2 2 2 2 6 5" xfId="8381"/>
    <cellStyle name="Normal 3 2 2 2 2 6 5 2" xfId="22770"/>
    <cellStyle name="Normal 3 2 2 2 2 6 5 2 2" xfId="51505"/>
    <cellStyle name="Normal 3 2 2 2 2 6 5 3" xfId="37181"/>
    <cellStyle name="Normal 3 2 2 2 2 6 6" xfId="15607"/>
    <cellStyle name="Normal 3 2 2 2 2 6 6 2" xfId="44343"/>
    <cellStyle name="Normal 3 2 2 2 2 6 7" xfId="30019"/>
    <cellStyle name="Normal 3 2 2 2 2 7" xfId="1479"/>
    <cellStyle name="Normal 3 2 2 2 2 7 2" xfId="3293"/>
    <cellStyle name="Normal 3 2 2 2 2 7 2 2" xfId="6952"/>
    <cellStyle name="Normal 3 2 2 2 2 7 2 2 2" xfId="14212"/>
    <cellStyle name="Normal 3 2 2 2 2 7 2 2 2 2" xfId="28590"/>
    <cellStyle name="Normal 3 2 2 2 2 7 2 2 2 2 2" xfId="57324"/>
    <cellStyle name="Normal 3 2 2 2 2 7 2 2 2 3" xfId="43000"/>
    <cellStyle name="Normal 3 2 2 2 2 7 2 2 3" xfId="21427"/>
    <cellStyle name="Normal 3 2 2 2 2 7 2 2 3 2" xfId="50162"/>
    <cellStyle name="Normal 3 2 2 2 2 7 2 2 4" xfId="35838"/>
    <cellStyle name="Normal 3 2 2 2 2 7 2 3" xfId="10625"/>
    <cellStyle name="Normal 3 2 2 2 2 7 2 3 2" xfId="25008"/>
    <cellStyle name="Normal 3 2 2 2 2 7 2 3 2 2" xfId="53743"/>
    <cellStyle name="Normal 3 2 2 2 2 7 2 3 3" xfId="39419"/>
    <cellStyle name="Normal 3 2 2 2 2 7 2 4" xfId="17845"/>
    <cellStyle name="Normal 3 2 2 2 2 7 2 4 2" xfId="46581"/>
    <cellStyle name="Normal 3 2 2 2 2 7 2 5" xfId="32257"/>
    <cellStyle name="Normal 3 2 2 2 2 7 3" xfId="5161"/>
    <cellStyle name="Normal 3 2 2 2 2 7 3 2" xfId="12422"/>
    <cellStyle name="Normal 3 2 2 2 2 7 3 2 2" xfId="26800"/>
    <cellStyle name="Normal 3 2 2 2 2 7 3 2 2 2" xfId="55534"/>
    <cellStyle name="Normal 3 2 2 2 2 7 3 2 3" xfId="41210"/>
    <cellStyle name="Normal 3 2 2 2 2 7 3 3" xfId="19637"/>
    <cellStyle name="Normal 3 2 2 2 2 7 3 3 2" xfId="48372"/>
    <cellStyle name="Normal 3 2 2 2 2 7 3 4" xfId="34048"/>
    <cellStyle name="Normal 3 2 2 2 2 7 4" xfId="8834"/>
    <cellStyle name="Normal 3 2 2 2 2 7 4 2" xfId="23218"/>
    <cellStyle name="Normal 3 2 2 2 2 7 4 2 2" xfId="51953"/>
    <cellStyle name="Normal 3 2 2 2 2 7 4 3" xfId="37629"/>
    <cellStyle name="Normal 3 2 2 2 2 7 5" xfId="16055"/>
    <cellStyle name="Normal 3 2 2 2 2 7 5 2" xfId="44791"/>
    <cellStyle name="Normal 3 2 2 2 2 7 6" xfId="30467"/>
    <cellStyle name="Normal 3 2 2 2 2 8" xfId="2397"/>
    <cellStyle name="Normal 3 2 2 2 2 8 2" xfId="6057"/>
    <cellStyle name="Normal 3 2 2 2 2 8 2 2" xfId="13317"/>
    <cellStyle name="Normal 3 2 2 2 2 8 2 2 2" xfId="27695"/>
    <cellStyle name="Normal 3 2 2 2 2 8 2 2 2 2" xfId="56429"/>
    <cellStyle name="Normal 3 2 2 2 2 8 2 2 3" xfId="42105"/>
    <cellStyle name="Normal 3 2 2 2 2 8 2 3" xfId="20532"/>
    <cellStyle name="Normal 3 2 2 2 2 8 2 3 2" xfId="49267"/>
    <cellStyle name="Normal 3 2 2 2 2 8 2 4" xfId="34943"/>
    <cellStyle name="Normal 3 2 2 2 2 8 3" xfId="9730"/>
    <cellStyle name="Normal 3 2 2 2 2 8 3 2" xfId="24113"/>
    <cellStyle name="Normal 3 2 2 2 2 8 3 2 2" xfId="52848"/>
    <cellStyle name="Normal 3 2 2 2 2 8 3 3" xfId="38524"/>
    <cellStyle name="Normal 3 2 2 2 2 8 4" xfId="16950"/>
    <cellStyle name="Normal 3 2 2 2 2 8 4 2" xfId="45686"/>
    <cellStyle name="Normal 3 2 2 2 2 8 5" xfId="31362"/>
    <cellStyle name="Normal 3 2 2 2 2 9" xfId="4251"/>
    <cellStyle name="Normal 3 2 2 2 2 9 2" xfId="11526"/>
    <cellStyle name="Normal 3 2 2 2 2 9 2 2" xfId="25905"/>
    <cellStyle name="Normal 3 2 2 2 2 9 2 2 2" xfId="54639"/>
    <cellStyle name="Normal 3 2 2 2 2 9 2 3" xfId="40315"/>
    <cellStyle name="Normal 3 2 2 2 2 9 3" xfId="18742"/>
    <cellStyle name="Normal 3 2 2 2 2 9 3 2" xfId="47477"/>
    <cellStyle name="Normal 3 2 2 2 2 9 4" xfId="33153"/>
    <cellStyle name="Normal 3 2 2 2 3" xfId="352"/>
    <cellStyle name="Normal 3 2 2 2 3 10" xfId="15174"/>
    <cellStyle name="Normal 3 2 2 2 3 10 2" xfId="43910"/>
    <cellStyle name="Normal 3 2 2 2 3 11" xfId="29586"/>
    <cellStyle name="Normal 3 2 2 2 3 2" xfId="452"/>
    <cellStyle name="Normal 3 2 2 2 3 2 10" xfId="29642"/>
    <cellStyle name="Normal 3 2 2 2 3 2 2" xfId="652"/>
    <cellStyle name="Normal 3 2 2 2 3 2 2 2" xfId="924"/>
    <cellStyle name="Normal 3 2 2 2 3 2 2 2 2" xfId="1371"/>
    <cellStyle name="Normal 3 2 2 2 3 2 2 2 2 2" xfId="2354"/>
    <cellStyle name="Normal 3 2 2 2 3 2 2 2 2 2 2" xfId="4146"/>
    <cellStyle name="Normal 3 2 2 2 3 2 2 2 2 2 2 2" xfId="7805"/>
    <cellStyle name="Normal 3 2 2 2 3 2 2 2 2 2 2 2 2" xfId="15065"/>
    <cellStyle name="Normal 3 2 2 2 3 2 2 2 2 2 2 2 2 2" xfId="29443"/>
    <cellStyle name="Normal 3 2 2 2 3 2 2 2 2 2 2 2 2 2 2" xfId="58177"/>
    <cellStyle name="Normal 3 2 2 2 3 2 2 2 2 2 2 2 2 3" xfId="43853"/>
    <cellStyle name="Normal 3 2 2 2 3 2 2 2 2 2 2 2 3" xfId="22280"/>
    <cellStyle name="Normal 3 2 2 2 3 2 2 2 2 2 2 2 3 2" xfId="51015"/>
    <cellStyle name="Normal 3 2 2 2 3 2 2 2 2 2 2 2 4" xfId="36691"/>
    <cellStyle name="Normal 3 2 2 2 3 2 2 2 2 2 2 3" xfId="11478"/>
    <cellStyle name="Normal 3 2 2 2 3 2 2 2 2 2 2 3 2" xfId="25861"/>
    <cellStyle name="Normal 3 2 2 2 3 2 2 2 2 2 2 3 2 2" xfId="54596"/>
    <cellStyle name="Normal 3 2 2 2 3 2 2 2 2 2 2 3 3" xfId="40272"/>
    <cellStyle name="Normal 3 2 2 2 3 2 2 2 2 2 2 4" xfId="18698"/>
    <cellStyle name="Normal 3 2 2 2 3 2 2 2 2 2 2 4 2" xfId="47434"/>
    <cellStyle name="Normal 3 2 2 2 3 2 2 2 2 2 2 5" xfId="33110"/>
    <cellStyle name="Normal 3 2 2 2 3 2 2 2 2 2 3" xfId="6015"/>
    <cellStyle name="Normal 3 2 2 2 3 2 2 2 2 2 3 2" xfId="13275"/>
    <cellStyle name="Normal 3 2 2 2 3 2 2 2 2 2 3 2 2" xfId="27653"/>
    <cellStyle name="Normal 3 2 2 2 3 2 2 2 2 2 3 2 2 2" xfId="56387"/>
    <cellStyle name="Normal 3 2 2 2 3 2 2 2 2 2 3 2 3" xfId="42063"/>
    <cellStyle name="Normal 3 2 2 2 3 2 2 2 2 2 3 3" xfId="20490"/>
    <cellStyle name="Normal 3 2 2 2 3 2 2 2 2 2 3 3 2" xfId="49225"/>
    <cellStyle name="Normal 3 2 2 2 3 2 2 2 2 2 3 4" xfId="34901"/>
    <cellStyle name="Normal 3 2 2 2 3 2 2 2 2 2 4" xfId="9688"/>
    <cellStyle name="Normal 3 2 2 2 3 2 2 2 2 2 4 2" xfId="24071"/>
    <cellStyle name="Normal 3 2 2 2 3 2 2 2 2 2 4 2 2" xfId="52806"/>
    <cellStyle name="Normal 3 2 2 2 3 2 2 2 2 2 4 3" xfId="38482"/>
    <cellStyle name="Normal 3 2 2 2 3 2 2 2 2 2 5" xfId="16908"/>
    <cellStyle name="Normal 3 2 2 2 3 2 2 2 2 2 5 2" xfId="45644"/>
    <cellStyle name="Normal 3 2 2 2 3 2 2 2 2 2 6" xfId="31320"/>
    <cellStyle name="Normal 3 2 2 2 3 2 2 2 2 3" xfId="3250"/>
    <cellStyle name="Normal 3 2 2 2 3 2 2 2 2 3 2" xfId="6910"/>
    <cellStyle name="Normal 3 2 2 2 3 2 2 2 2 3 2 2" xfId="14170"/>
    <cellStyle name="Normal 3 2 2 2 3 2 2 2 2 3 2 2 2" xfId="28548"/>
    <cellStyle name="Normal 3 2 2 2 3 2 2 2 2 3 2 2 2 2" xfId="57282"/>
    <cellStyle name="Normal 3 2 2 2 3 2 2 2 2 3 2 2 3" xfId="42958"/>
    <cellStyle name="Normal 3 2 2 2 3 2 2 2 2 3 2 3" xfId="21385"/>
    <cellStyle name="Normal 3 2 2 2 3 2 2 2 2 3 2 3 2" xfId="50120"/>
    <cellStyle name="Normal 3 2 2 2 3 2 2 2 2 3 2 4" xfId="35796"/>
    <cellStyle name="Normal 3 2 2 2 3 2 2 2 2 3 3" xfId="10583"/>
    <cellStyle name="Normal 3 2 2 2 3 2 2 2 2 3 3 2" xfId="24966"/>
    <cellStyle name="Normal 3 2 2 2 3 2 2 2 2 3 3 2 2" xfId="53701"/>
    <cellStyle name="Normal 3 2 2 2 3 2 2 2 2 3 3 3" xfId="39377"/>
    <cellStyle name="Normal 3 2 2 2 3 2 2 2 2 3 4" xfId="17803"/>
    <cellStyle name="Normal 3 2 2 2 3 2 2 2 2 3 4 2" xfId="46539"/>
    <cellStyle name="Normal 3 2 2 2 3 2 2 2 2 3 5" xfId="32215"/>
    <cellStyle name="Normal 3 2 2 2 3 2 2 2 2 4" xfId="5115"/>
    <cellStyle name="Normal 3 2 2 2 3 2 2 2 2 4 2" xfId="12380"/>
    <cellStyle name="Normal 3 2 2 2 3 2 2 2 2 4 2 2" xfId="26758"/>
    <cellStyle name="Normal 3 2 2 2 3 2 2 2 2 4 2 2 2" xfId="55492"/>
    <cellStyle name="Normal 3 2 2 2 3 2 2 2 2 4 2 3" xfId="41168"/>
    <cellStyle name="Normal 3 2 2 2 3 2 2 2 2 4 3" xfId="19595"/>
    <cellStyle name="Normal 3 2 2 2 3 2 2 2 2 4 3 2" xfId="48330"/>
    <cellStyle name="Normal 3 2 2 2 3 2 2 2 2 4 4" xfId="34006"/>
    <cellStyle name="Normal 3 2 2 2 3 2 2 2 2 5" xfId="8787"/>
    <cellStyle name="Normal 3 2 2 2 3 2 2 2 2 5 2" xfId="23176"/>
    <cellStyle name="Normal 3 2 2 2 3 2 2 2 2 5 2 2" xfId="51911"/>
    <cellStyle name="Normal 3 2 2 2 3 2 2 2 2 5 3" xfId="37587"/>
    <cellStyle name="Normal 3 2 2 2 3 2 2 2 2 6" xfId="16013"/>
    <cellStyle name="Normal 3 2 2 2 3 2 2 2 2 6 2" xfId="44749"/>
    <cellStyle name="Normal 3 2 2 2 3 2 2 2 2 7" xfId="30425"/>
    <cellStyle name="Normal 3 2 2 2 3 2 2 2 3" xfId="1907"/>
    <cellStyle name="Normal 3 2 2 2 3 2 2 2 3 2" xfId="3699"/>
    <cellStyle name="Normal 3 2 2 2 3 2 2 2 3 2 2" xfId="7358"/>
    <cellStyle name="Normal 3 2 2 2 3 2 2 2 3 2 2 2" xfId="14618"/>
    <cellStyle name="Normal 3 2 2 2 3 2 2 2 3 2 2 2 2" xfId="28996"/>
    <cellStyle name="Normal 3 2 2 2 3 2 2 2 3 2 2 2 2 2" xfId="57730"/>
    <cellStyle name="Normal 3 2 2 2 3 2 2 2 3 2 2 2 3" xfId="43406"/>
    <cellStyle name="Normal 3 2 2 2 3 2 2 2 3 2 2 3" xfId="21833"/>
    <cellStyle name="Normal 3 2 2 2 3 2 2 2 3 2 2 3 2" xfId="50568"/>
    <cellStyle name="Normal 3 2 2 2 3 2 2 2 3 2 2 4" xfId="36244"/>
    <cellStyle name="Normal 3 2 2 2 3 2 2 2 3 2 3" xfId="11031"/>
    <cellStyle name="Normal 3 2 2 2 3 2 2 2 3 2 3 2" xfId="25414"/>
    <cellStyle name="Normal 3 2 2 2 3 2 2 2 3 2 3 2 2" xfId="54149"/>
    <cellStyle name="Normal 3 2 2 2 3 2 2 2 3 2 3 3" xfId="39825"/>
    <cellStyle name="Normal 3 2 2 2 3 2 2 2 3 2 4" xfId="18251"/>
    <cellStyle name="Normal 3 2 2 2 3 2 2 2 3 2 4 2" xfId="46987"/>
    <cellStyle name="Normal 3 2 2 2 3 2 2 2 3 2 5" xfId="32663"/>
    <cellStyle name="Normal 3 2 2 2 3 2 2 2 3 3" xfId="5568"/>
    <cellStyle name="Normal 3 2 2 2 3 2 2 2 3 3 2" xfId="12828"/>
    <cellStyle name="Normal 3 2 2 2 3 2 2 2 3 3 2 2" xfId="27206"/>
    <cellStyle name="Normal 3 2 2 2 3 2 2 2 3 3 2 2 2" xfId="55940"/>
    <cellStyle name="Normal 3 2 2 2 3 2 2 2 3 3 2 3" xfId="41616"/>
    <cellStyle name="Normal 3 2 2 2 3 2 2 2 3 3 3" xfId="20043"/>
    <cellStyle name="Normal 3 2 2 2 3 2 2 2 3 3 3 2" xfId="48778"/>
    <cellStyle name="Normal 3 2 2 2 3 2 2 2 3 3 4" xfId="34454"/>
    <cellStyle name="Normal 3 2 2 2 3 2 2 2 3 4" xfId="9241"/>
    <cellStyle name="Normal 3 2 2 2 3 2 2 2 3 4 2" xfId="23624"/>
    <cellStyle name="Normal 3 2 2 2 3 2 2 2 3 4 2 2" xfId="52359"/>
    <cellStyle name="Normal 3 2 2 2 3 2 2 2 3 4 3" xfId="38035"/>
    <cellStyle name="Normal 3 2 2 2 3 2 2 2 3 5" xfId="16461"/>
    <cellStyle name="Normal 3 2 2 2 3 2 2 2 3 5 2" xfId="45197"/>
    <cellStyle name="Normal 3 2 2 2 3 2 2 2 3 6" xfId="30873"/>
    <cellStyle name="Normal 3 2 2 2 3 2 2 2 4" xfId="2803"/>
    <cellStyle name="Normal 3 2 2 2 3 2 2 2 4 2" xfId="6463"/>
    <cellStyle name="Normal 3 2 2 2 3 2 2 2 4 2 2" xfId="13723"/>
    <cellStyle name="Normal 3 2 2 2 3 2 2 2 4 2 2 2" xfId="28101"/>
    <cellStyle name="Normal 3 2 2 2 3 2 2 2 4 2 2 2 2" xfId="56835"/>
    <cellStyle name="Normal 3 2 2 2 3 2 2 2 4 2 2 3" xfId="42511"/>
    <cellStyle name="Normal 3 2 2 2 3 2 2 2 4 2 3" xfId="20938"/>
    <cellStyle name="Normal 3 2 2 2 3 2 2 2 4 2 3 2" xfId="49673"/>
    <cellStyle name="Normal 3 2 2 2 3 2 2 2 4 2 4" xfId="35349"/>
    <cellStyle name="Normal 3 2 2 2 3 2 2 2 4 3" xfId="10136"/>
    <cellStyle name="Normal 3 2 2 2 3 2 2 2 4 3 2" xfId="24519"/>
    <cellStyle name="Normal 3 2 2 2 3 2 2 2 4 3 2 2" xfId="53254"/>
    <cellStyle name="Normal 3 2 2 2 3 2 2 2 4 3 3" xfId="38930"/>
    <cellStyle name="Normal 3 2 2 2 3 2 2 2 4 4" xfId="17356"/>
    <cellStyle name="Normal 3 2 2 2 3 2 2 2 4 4 2" xfId="46092"/>
    <cellStyle name="Normal 3 2 2 2 3 2 2 2 4 5" xfId="31768"/>
    <cellStyle name="Normal 3 2 2 2 3 2 2 2 5" xfId="4668"/>
    <cellStyle name="Normal 3 2 2 2 3 2 2 2 5 2" xfId="11933"/>
    <cellStyle name="Normal 3 2 2 2 3 2 2 2 5 2 2" xfId="26311"/>
    <cellStyle name="Normal 3 2 2 2 3 2 2 2 5 2 2 2" xfId="55045"/>
    <cellStyle name="Normal 3 2 2 2 3 2 2 2 5 2 3" xfId="40721"/>
    <cellStyle name="Normal 3 2 2 2 3 2 2 2 5 3" xfId="19148"/>
    <cellStyle name="Normal 3 2 2 2 3 2 2 2 5 3 2" xfId="47883"/>
    <cellStyle name="Normal 3 2 2 2 3 2 2 2 5 4" xfId="33559"/>
    <cellStyle name="Normal 3 2 2 2 3 2 2 2 6" xfId="8340"/>
    <cellStyle name="Normal 3 2 2 2 3 2 2 2 6 2" xfId="22729"/>
    <cellStyle name="Normal 3 2 2 2 3 2 2 2 6 2 2" xfId="51464"/>
    <cellStyle name="Normal 3 2 2 2 3 2 2 2 6 3" xfId="37140"/>
    <cellStyle name="Normal 3 2 2 2 3 2 2 2 7" xfId="15566"/>
    <cellStyle name="Normal 3 2 2 2 3 2 2 2 7 2" xfId="44302"/>
    <cellStyle name="Normal 3 2 2 2 3 2 2 2 8" xfId="29978"/>
    <cellStyle name="Normal 3 2 2 2 3 2 2 3" xfId="1147"/>
    <cellStyle name="Normal 3 2 2 2 3 2 2 3 2" xfId="2130"/>
    <cellStyle name="Normal 3 2 2 2 3 2 2 3 2 2" xfId="3922"/>
    <cellStyle name="Normal 3 2 2 2 3 2 2 3 2 2 2" xfId="7581"/>
    <cellStyle name="Normal 3 2 2 2 3 2 2 3 2 2 2 2" xfId="14841"/>
    <cellStyle name="Normal 3 2 2 2 3 2 2 3 2 2 2 2 2" xfId="29219"/>
    <cellStyle name="Normal 3 2 2 2 3 2 2 3 2 2 2 2 2 2" xfId="57953"/>
    <cellStyle name="Normal 3 2 2 2 3 2 2 3 2 2 2 2 3" xfId="43629"/>
    <cellStyle name="Normal 3 2 2 2 3 2 2 3 2 2 2 3" xfId="22056"/>
    <cellStyle name="Normal 3 2 2 2 3 2 2 3 2 2 2 3 2" xfId="50791"/>
    <cellStyle name="Normal 3 2 2 2 3 2 2 3 2 2 2 4" xfId="36467"/>
    <cellStyle name="Normal 3 2 2 2 3 2 2 3 2 2 3" xfId="11254"/>
    <cellStyle name="Normal 3 2 2 2 3 2 2 3 2 2 3 2" xfId="25637"/>
    <cellStyle name="Normal 3 2 2 2 3 2 2 3 2 2 3 2 2" xfId="54372"/>
    <cellStyle name="Normal 3 2 2 2 3 2 2 3 2 2 3 3" xfId="40048"/>
    <cellStyle name="Normal 3 2 2 2 3 2 2 3 2 2 4" xfId="18474"/>
    <cellStyle name="Normal 3 2 2 2 3 2 2 3 2 2 4 2" xfId="47210"/>
    <cellStyle name="Normal 3 2 2 2 3 2 2 3 2 2 5" xfId="32886"/>
    <cellStyle name="Normal 3 2 2 2 3 2 2 3 2 3" xfId="5791"/>
    <cellStyle name="Normal 3 2 2 2 3 2 2 3 2 3 2" xfId="13051"/>
    <cellStyle name="Normal 3 2 2 2 3 2 2 3 2 3 2 2" xfId="27429"/>
    <cellStyle name="Normal 3 2 2 2 3 2 2 3 2 3 2 2 2" xfId="56163"/>
    <cellStyle name="Normal 3 2 2 2 3 2 2 3 2 3 2 3" xfId="41839"/>
    <cellStyle name="Normal 3 2 2 2 3 2 2 3 2 3 3" xfId="20266"/>
    <cellStyle name="Normal 3 2 2 2 3 2 2 3 2 3 3 2" xfId="49001"/>
    <cellStyle name="Normal 3 2 2 2 3 2 2 3 2 3 4" xfId="34677"/>
    <cellStyle name="Normal 3 2 2 2 3 2 2 3 2 4" xfId="9464"/>
    <cellStyle name="Normal 3 2 2 2 3 2 2 3 2 4 2" xfId="23847"/>
    <cellStyle name="Normal 3 2 2 2 3 2 2 3 2 4 2 2" xfId="52582"/>
    <cellStyle name="Normal 3 2 2 2 3 2 2 3 2 4 3" xfId="38258"/>
    <cellStyle name="Normal 3 2 2 2 3 2 2 3 2 5" xfId="16684"/>
    <cellStyle name="Normal 3 2 2 2 3 2 2 3 2 5 2" xfId="45420"/>
    <cellStyle name="Normal 3 2 2 2 3 2 2 3 2 6" xfId="31096"/>
    <cellStyle name="Normal 3 2 2 2 3 2 2 3 3" xfId="3026"/>
    <cellStyle name="Normal 3 2 2 2 3 2 2 3 3 2" xfId="6686"/>
    <cellStyle name="Normal 3 2 2 2 3 2 2 3 3 2 2" xfId="13946"/>
    <cellStyle name="Normal 3 2 2 2 3 2 2 3 3 2 2 2" xfId="28324"/>
    <cellStyle name="Normal 3 2 2 2 3 2 2 3 3 2 2 2 2" xfId="57058"/>
    <cellStyle name="Normal 3 2 2 2 3 2 2 3 3 2 2 3" xfId="42734"/>
    <cellStyle name="Normal 3 2 2 2 3 2 2 3 3 2 3" xfId="21161"/>
    <cellStyle name="Normal 3 2 2 2 3 2 2 3 3 2 3 2" xfId="49896"/>
    <cellStyle name="Normal 3 2 2 2 3 2 2 3 3 2 4" xfId="35572"/>
    <cellStyle name="Normal 3 2 2 2 3 2 2 3 3 3" xfId="10359"/>
    <cellStyle name="Normal 3 2 2 2 3 2 2 3 3 3 2" xfId="24742"/>
    <cellStyle name="Normal 3 2 2 2 3 2 2 3 3 3 2 2" xfId="53477"/>
    <cellStyle name="Normal 3 2 2 2 3 2 2 3 3 3 3" xfId="39153"/>
    <cellStyle name="Normal 3 2 2 2 3 2 2 3 3 4" xfId="17579"/>
    <cellStyle name="Normal 3 2 2 2 3 2 2 3 3 4 2" xfId="46315"/>
    <cellStyle name="Normal 3 2 2 2 3 2 2 3 3 5" xfId="31991"/>
    <cellStyle name="Normal 3 2 2 2 3 2 2 3 4" xfId="4891"/>
    <cellStyle name="Normal 3 2 2 2 3 2 2 3 4 2" xfId="12156"/>
    <cellStyle name="Normal 3 2 2 2 3 2 2 3 4 2 2" xfId="26534"/>
    <cellStyle name="Normal 3 2 2 2 3 2 2 3 4 2 2 2" xfId="55268"/>
    <cellStyle name="Normal 3 2 2 2 3 2 2 3 4 2 3" xfId="40944"/>
    <cellStyle name="Normal 3 2 2 2 3 2 2 3 4 3" xfId="19371"/>
    <cellStyle name="Normal 3 2 2 2 3 2 2 3 4 3 2" xfId="48106"/>
    <cellStyle name="Normal 3 2 2 2 3 2 2 3 4 4" xfId="33782"/>
    <cellStyle name="Normal 3 2 2 2 3 2 2 3 5" xfId="8563"/>
    <cellStyle name="Normal 3 2 2 2 3 2 2 3 5 2" xfId="22952"/>
    <cellStyle name="Normal 3 2 2 2 3 2 2 3 5 2 2" xfId="51687"/>
    <cellStyle name="Normal 3 2 2 2 3 2 2 3 5 3" xfId="37363"/>
    <cellStyle name="Normal 3 2 2 2 3 2 2 3 6" xfId="15789"/>
    <cellStyle name="Normal 3 2 2 2 3 2 2 3 6 2" xfId="44525"/>
    <cellStyle name="Normal 3 2 2 2 3 2 2 3 7" xfId="30201"/>
    <cellStyle name="Normal 3 2 2 2 3 2 2 4" xfId="1679"/>
    <cellStyle name="Normal 3 2 2 2 3 2 2 4 2" xfId="3475"/>
    <cellStyle name="Normal 3 2 2 2 3 2 2 4 2 2" xfId="7134"/>
    <cellStyle name="Normal 3 2 2 2 3 2 2 4 2 2 2" xfId="14394"/>
    <cellStyle name="Normal 3 2 2 2 3 2 2 4 2 2 2 2" xfId="28772"/>
    <cellStyle name="Normal 3 2 2 2 3 2 2 4 2 2 2 2 2" xfId="57506"/>
    <cellStyle name="Normal 3 2 2 2 3 2 2 4 2 2 2 3" xfId="43182"/>
    <cellStyle name="Normal 3 2 2 2 3 2 2 4 2 2 3" xfId="21609"/>
    <cellStyle name="Normal 3 2 2 2 3 2 2 4 2 2 3 2" xfId="50344"/>
    <cellStyle name="Normal 3 2 2 2 3 2 2 4 2 2 4" xfId="36020"/>
    <cellStyle name="Normal 3 2 2 2 3 2 2 4 2 3" xfId="10807"/>
    <cellStyle name="Normal 3 2 2 2 3 2 2 4 2 3 2" xfId="25190"/>
    <cellStyle name="Normal 3 2 2 2 3 2 2 4 2 3 2 2" xfId="53925"/>
    <cellStyle name="Normal 3 2 2 2 3 2 2 4 2 3 3" xfId="39601"/>
    <cellStyle name="Normal 3 2 2 2 3 2 2 4 2 4" xfId="18027"/>
    <cellStyle name="Normal 3 2 2 2 3 2 2 4 2 4 2" xfId="46763"/>
    <cellStyle name="Normal 3 2 2 2 3 2 2 4 2 5" xfId="32439"/>
    <cellStyle name="Normal 3 2 2 2 3 2 2 4 3" xfId="5344"/>
    <cellStyle name="Normal 3 2 2 2 3 2 2 4 3 2" xfId="12604"/>
    <cellStyle name="Normal 3 2 2 2 3 2 2 4 3 2 2" xfId="26982"/>
    <cellStyle name="Normal 3 2 2 2 3 2 2 4 3 2 2 2" xfId="55716"/>
    <cellStyle name="Normal 3 2 2 2 3 2 2 4 3 2 3" xfId="41392"/>
    <cellStyle name="Normal 3 2 2 2 3 2 2 4 3 3" xfId="19819"/>
    <cellStyle name="Normal 3 2 2 2 3 2 2 4 3 3 2" xfId="48554"/>
    <cellStyle name="Normal 3 2 2 2 3 2 2 4 3 4" xfId="34230"/>
    <cellStyle name="Normal 3 2 2 2 3 2 2 4 4" xfId="9017"/>
    <cellStyle name="Normal 3 2 2 2 3 2 2 4 4 2" xfId="23400"/>
    <cellStyle name="Normal 3 2 2 2 3 2 2 4 4 2 2" xfId="52135"/>
    <cellStyle name="Normal 3 2 2 2 3 2 2 4 4 3" xfId="37811"/>
    <cellStyle name="Normal 3 2 2 2 3 2 2 4 5" xfId="16237"/>
    <cellStyle name="Normal 3 2 2 2 3 2 2 4 5 2" xfId="44973"/>
    <cellStyle name="Normal 3 2 2 2 3 2 2 4 6" xfId="30649"/>
    <cellStyle name="Normal 3 2 2 2 3 2 2 5" xfId="2579"/>
    <cellStyle name="Normal 3 2 2 2 3 2 2 5 2" xfId="6239"/>
    <cellStyle name="Normal 3 2 2 2 3 2 2 5 2 2" xfId="13499"/>
    <cellStyle name="Normal 3 2 2 2 3 2 2 5 2 2 2" xfId="27877"/>
    <cellStyle name="Normal 3 2 2 2 3 2 2 5 2 2 2 2" xfId="56611"/>
    <cellStyle name="Normal 3 2 2 2 3 2 2 5 2 2 3" xfId="42287"/>
    <cellStyle name="Normal 3 2 2 2 3 2 2 5 2 3" xfId="20714"/>
    <cellStyle name="Normal 3 2 2 2 3 2 2 5 2 3 2" xfId="49449"/>
    <cellStyle name="Normal 3 2 2 2 3 2 2 5 2 4" xfId="35125"/>
    <cellStyle name="Normal 3 2 2 2 3 2 2 5 3" xfId="9912"/>
    <cellStyle name="Normal 3 2 2 2 3 2 2 5 3 2" xfId="24295"/>
    <cellStyle name="Normal 3 2 2 2 3 2 2 5 3 2 2" xfId="53030"/>
    <cellStyle name="Normal 3 2 2 2 3 2 2 5 3 3" xfId="38706"/>
    <cellStyle name="Normal 3 2 2 2 3 2 2 5 4" xfId="17132"/>
    <cellStyle name="Normal 3 2 2 2 3 2 2 5 4 2" xfId="45868"/>
    <cellStyle name="Normal 3 2 2 2 3 2 2 5 5" xfId="31544"/>
    <cellStyle name="Normal 3 2 2 2 3 2 2 6" xfId="4442"/>
    <cellStyle name="Normal 3 2 2 2 3 2 2 6 2" xfId="11709"/>
    <cellStyle name="Normal 3 2 2 2 3 2 2 6 2 2" xfId="26087"/>
    <cellStyle name="Normal 3 2 2 2 3 2 2 6 2 2 2" xfId="54821"/>
    <cellStyle name="Normal 3 2 2 2 3 2 2 6 2 3" xfId="40497"/>
    <cellStyle name="Normal 3 2 2 2 3 2 2 6 3" xfId="18924"/>
    <cellStyle name="Normal 3 2 2 2 3 2 2 6 3 2" xfId="47659"/>
    <cellStyle name="Normal 3 2 2 2 3 2 2 6 4" xfId="33335"/>
    <cellStyle name="Normal 3 2 2 2 3 2 2 7" xfId="8113"/>
    <cellStyle name="Normal 3 2 2 2 3 2 2 7 2" xfId="22505"/>
    <cellStyle name="Normal 3 2 2 2 3 2 2 7 2 2" xfId="51240"/>
    <cellStyle name="Normal 3 2 2 2 3 2 2 7 3" xfId="36916"/>
    <cellStyle name="Normal 3 2 2 2 3 2 2 8" xfId="15342"/>
    <cellStyle name="Normal 3 2 2 2 3 2 2 8 2" xfId="44078"/>
    <cellStyle name="Normal 3 2 2 2 3 2 2 9" xfId="29754"/>
    <cellStyle name="Normal 3 2 2 2 3 2 3" xfId="810"/>
    <cellStyle name="Normal 3 2 2 2 3 2 3 2" xfId="1259"/>
    <cellStyle name="Normal 3 2 2 2 3 2 3 2 2" xfId="2242"/>
    <cellStyle name="Normal 3 2 2 2 3 2 3 2 2 2" xfId="4034"/>
    <cellStyle name="Normal 3 2 2 2 3 2 3 2 2 2 2" xfId="7693"/>
    <cellStyle name="Normal 3 2 2 2 3 2 3 2 2 2 2 2" xfId="14953"/>
    <cellStyle name="Normal 3 2 2 2 3 2 3 2 2 2 2 2 2" xfId="29331"/>
    <cellStyle name="Normal 3 2 2 2 3 2 3 2 2 2 2 2 2 2" xfId="58065"/>
    <cellStyle name="Normal 3 2 2 2 3 2 3 2 2 2 2 2 3" xfId="43741"/>
    <cellStyle name="Normal 3 2 2 2 3 2 3 2 2 2 2 3" xfId="22168"/>
    <cellStyle name="Normal 3 2 2 2 3 2 3 2 2 2 2 3 2" xfId="50903"/>
    <cellStyle name="Normal 3 2 2 2 3 2 3 2 2 2 2 4" xfId="36579"/>
    <cellStyle name="Normal 3 2 2 2 3 2 3 2 2 2 3" xfId="11366"/>
    <cellStyle name="Normal 3 2 2 2 3 2 3 2 2 2 3 2" xfId="25749"/>
    <cellStyle name="Normal 3 2 2 2 3 2 3 2 2 2 3 2 2" xfId="54484"/>
    <cellStyle name="Normal 3 2 2 2 3 2 3 2 2 2 3 3" xfId="40160"/>
    <cellStyle name="Normal 3 2 2 2 3 2 3 2 2 2 4" xfId="18586"/>
    <cellStyle name="Normal 3 2 2 2 3 2 3 2 2 2 4 2" xfId="47322"/>
    <cellStyle name="Normal 3 2 2 2 3 2 3 2 2 2 5" xfId="32998"/>
    <cellStyle name="Normal 3 2 2 2 3 2 3 2 2 3" xfId="5903"/>
    <cellStyle name="Normal 3 2 2 2 3 2 3 2 2 3 2" xfId="13163"/>
    <cellStyle name="Normal 3 2 2 2 3 2 3 2 2 3 2 2" xfId="27541"/>
    <cellStyle name="Normal 3 2 2 2 3 2 3 2 2 3 2 2 2" xfId="56275"/>
    <cellStyle name="Normal 3 2 2 2 3 2 3 2 2 3 2 3" xfId="41951"/>
    <cellStyle name="Normal 3 2 2 2 3 2 3 2 2 3 3" xfId="20378"/>
    <cellStyle name="Normal 3 2 2 2 3 2 3 2 2 3 3 2" xfId="49113"/>
    <cellStyle name="Normal 3 2 2 2 3 2 3 2 2 3 4" xfId="34789"/>
    <cellStyle name="Normal 3 2 2 2 3 2 3 2 2 4" xfId="9576"/>
    <cellStyle name="Normal 3 2 2 2 3 2 3 2 2 4 2" xfId="23959"/>
    <cellStyle name="Normal 3 2 2 2 3 2 3 2 2 4 2 2" xfId="52694"/>
    <cellStyle name="Normal 3 2 2 2 3 2 3 2 2 4 3" xfId="38370"/>
    <cellStyle name="Normal 3 2 2 2 3 2 3 2 2 5" xfId="16796"/>
    <cellStyle name="Normal 3 2 2 2 3 2 3 2 2 5 2" xfId="45532"/>
    <cellStyle name="Normal 3 2 2 2 3 2 3 2 2 6" xfId="31208"/>
    <cellStyle name="Normal 3 2 2 2 3 2 3 2 3" xfId="3138"/>
    <cellStyle name="Normal 3 2 2 2 3 2 3 2 3 2" xfId="6798"/>
    <cellStyle name="Normal 3 2 2 2 3 2 3 2 3 2 2" xfId="14058"/>
    <cellStyle name="Normal 3 2 2 2 3 2 3 2 3 2 2 2" xfId="28436"/>
    <cellStyle name="Normal 3 2 2 2 3 2 3 2 3 2 2 2 2" xfId="57170"/>
    <cellStyle name="Normal 3 2 2 2 3 2 3 2 3 2 2 3" xfId="42846"/>
    <cellStyle name="Normal 3 2 2 2 3 2 3 2 3 2 3" xfId="21273"/>
    <cellStyle name="Normal 3 2 2 2 3 2 3 2 3 2 3 2" xfId="50008"/>
    <cellStyle name="Normal 3 2 2 2 3 2 3 2 3 2 4" xfId="35684"/>
    <cellStyle name="Normal 3 2 2 2 3 2 3 2 3 3" xfId="10471"/>
    <cellStyle name="Normal 3 2 2 2 3 2 3 2 3 3 2" xfId="24854"/>
    <cellStyle name="Normal 3 2 2 2 3 2 3 2 3 3 2 2" xfId="53589"/>
    <cellStyle name="Normal 3 2 2 2 3 2 3 2 3 3 3" xfId="39265"/>
    <cellStyle name="Normal 3 2 2 2 3 2 3 2 3 4" xfId="17691"/>
    <cellStyle name="Normal 3 2 2 2 3 2 3 2 3 4 2" xfId="46427"/>
    <cellStyle name="Normal 3 2 2 2 3 2 3 2 3 5" xfId="32103"/>
    <cellStyle name="Normal 3 2 2 2 3 2 3 2 4" xfId="5003"/>
    <cellStyle name="Normal 3 2 2 2 3 2 3 2 4 2" xfId="12268"/>
    <cellStyle name="Normal 3 2 2 2 3 2 3 2 4 2 2" xfId="26646"/>
    <cellStyle name="Normal 3 2 2 2 3 2 3 2 4 2 2 2" xfId="55380"/>
    <cellStyle name="Normal 3 2 2 2 3 2 3 2 4 2 3" xfId="41056"/>
    <cellStyle name="Normal 3 2 2 2 3 2 3 2 4 3" xfId="19483"/>
    <cellStyle name="Normal 3 2 2 2 3 2 3 2 4 3 2" xfId="48218"/>
    <cellStyle name="Normal 3 2 2 2 3 2 3 2 4 4" xfId="33894"/>
    <cellStyle name="Normal 3 2 2 2 3 2 3 2 5" xfId="8675"/>
    <cellStyle name="Normal 3 2 2 2 3 2 3 2 5 2" xfId="23064"/>
    <cellStyle name="Normal 3 2 2 2 3 2 3 2 5 2 2" xfId="51799"/>
    <cellStyle name="Normal 3 2 2 2 3 2 3 2 5 3" xfId="37475"/>
    <cellStyle name="Normal 3 2 2 2 3 2 3 2 6" xfId="15901"/>
    <cellStyle name="Normal 3 2 2 2 3 2 3 2 6 2" xfId="44637"/>
    <cellStyle name="Normal 3 2 2 2 3 2 3 2 7" xfId="30313"/>
    <cellStyle name="Normal 3 2 2 2 3 2 3 3" xfId="1795"/>
    <cellStyle name="Normal 3 2 2 2 3 2 3 3 2" xfId="3587"/>
    <cellStyle name="Normal 3 2 2 2 3 2 3 3 2 2" xfId="7246"/>
    <cellStyle name="Normal 3 2 2 2 3 2 3 3 2 2 2" xfId="14506"/>
    <cellStyle name="Normal 3 2 2 2 3 2 3 3 2 2 2 2" xfId="28884"/>
    <cellStyle name="Normal 3 2 2 2 3 2 3 3 2 2 2 2 2" xfId="57618"/>
    <cellStyle name="Normal 3 2 2 2 3 2 3 3 2 2 2 3" xfId="43294"/>
    <cellStyle name="Normal 3 2 2 2 3 2 3 3 2 2 3" xfId="21721"/>
    <cellStyle name="Normal 3 2 2 2 3 2 3 3 2 2 3 2" xfId="50456"/>
    <cellStyle name="Normal 3 2 2 2 3 2 3 3 2 2 4" xfId="36132"/>
    <cellStyle name="Normal 3 2 2 2 3 2 3 3 2 3" xfId="10919"/>
    <cellStyle name="Normal 3 2 2 2 3 2 3 3 2 3 2" xfId="25302"/>
    <cellStyle name="Normal 3 2 2 2 3 2 3 3 2 3 2 2" xfId="54037"/>
    <cellStyle name="Normal 3 2 2 2 3 2 3 3 2 3 3" xfId="39713"/>
    <cellStyle name="Normal 3 2 2 2 3 2 3 3 2 4" xfId="18139"/>
    <cellStyle name="Normal 3 2 2 2 3 2 3 3 2 4 2" xfId="46875"/>
    <cellStyle name="Normal 3 2 2 2 3 2 3 3 2 5" xfId="32551"/>
    <cellStyle name="Normal 3 2 2 2 3 2 3 3 3" xfId="5456"/>
    <cellStyle name="Normal 3 2 2 2 3 2 3 3 3 2" xfId="12716"/>
    <cellStyle name="Normal 3 2 2 2 3 2 3 3 3 2 2" xfId="27094"/>
    <cellStyle name="Normal 3 2 2 2 3 2 3 3 3 2 2 2" xfId="55828"/>
    <cellStyle name="Normal 3 2 2 2 3 2 3 3 3 2 3" xfId="41504"/>
    <cellStyle name="Normal 3 2 2 2 3 2 3 3 3 3" xfId="19931"/>
    <cellStyle name="Normal 3 2 2 2 3 2 3 3 3 3 2" xfId="48666"/>
    <cellStyle name="Normal 3 2 2 2 3 2 3 3 3 4" xfId="34342"/>
    <cellStyle name="Normal 3 2 2 2 3 2 3 3 4" xfId="9129"/>
    <cellStyle name="Normal 3 2 2 2 3 2 3 3 4 2" xfId="23512"/>
    <cellStyle name="Normal 3 2 2 2 3 2 3 3 4 2 2" xfId="52247"/>
    <cellStyle name="Normal 3 2 2 2 3 2 3 3 4 3" xfId="37923"/>
    <cellStyle name="Normal 3 2 2 2 3 2 3 3 5" xfId="16349"/>
    <cellStyle name="Normal 3 2 2 2 3 2 3 3 5 2" xfId="45085"/>
    <cellStyle name="Normal 3 2 2 2 3 2 3 3 6" xfId="30761"/>
    <cellStyle name="Normal 3 2 2 2 3 2 3 4" xfId="2691"/>
    <cellStyle name="Normal 3 2 2 2 3 2 3 4 2" xfId="6351"/>
    <cellStyle name="Normal 3 2 2 2 3 2 3 4 2 2" xfId="13611"/>
    <cellStyle name="Normal 3 2 2 2 3 2 3 4 2 2 2" xfId="27989"/>
    <cellStyle name="Normal 3 2 2 2 3 2 3 4 2 2 2 2" xfId="56723"/>
    <cellStyle name="Normal 3 2 2 2 3 2 3 4 2 2 3" xfId="42399"/>
    <cellStyle name="Normal 3 2 2 2 3 2 3 4 2 3" xfId="20826"/>
    <cellStyle name="Normal 3 2 2 2 3 2 3 4 2 3 2" xfId="49561"/>
    <cellStyle name="Normal 3 2 2 2 3 2 3 4 2 4" xfId="35237"/>
    <cellStyle name="Normal 3 2 2 2 3 2 3 4 3" xfId="10024"/>
    <cellStyle name="Normal 3 2 2 2 3 2 3 4 3 2" xfId="24407"/>
    <cellStyle name="Normal 3 2 2 2 3 2 3 4 3 2 2" xfId="53142"/>
    <cellStyle name="Normal 3 2 2 2 3 2 3 4 3 3" xfId="38818"/>
    <cellStyle name="Normal 3 2 2 2 3 2 3 4 4" xfId="17244"/>
    <cellStyle name="Normal 3 2 2 2 3 2 3 4 4 2" xfId="45980"/>
    <cellStyle name="Normal 3 2 2 2 3 2 3 4 5" xfId="31656"/>
    <cellStyle name="Normal 3 2 2 2 3 2 3 5" xfId="4555"/>
    <cellStyle name="Normal 3 2 2 2 3 2 3 5 2" xfId="11821"/>
    <cellStyle name="Normal 3 2 2 2 3 2 3 5 2 2" xfId="26199"/>
    <cellStyle name="Normal 3 2 2 2 3 2 3 5 2 2 2" xfId="54933"/>
    <cellStyle name="Normal 3 2 2 2 3 2 3 5 2 3" xfId="40609"/>
    <cellStyle name="Normal 3 2 2 2 3 2 3 5 3" xfId="19036"/>
    <cellStyle name="Normal 3 2 2 2 3 2 3 5 3 2" xfId="47771"/>
    <cellStyle name="Normal 3 2 2 2 3 2 3 5 4" xfId="33447"/>
    <cellStyle name="Normal 3 2 2 2 3 2 3 6" xfId="8228"/>
    <cellStyle name="Normal 3 2 2 2 3 2 3 6 2" xfId="22617"/>
    <cellStyle name="Normal 3 2 2 2 3 2 3 6 2 2" xfId="51352"/>
    <cellStyle name="Normal 3 2 2 2 3 2 3 6 3" xfId="37028"/>
    <cellStyle name="Normal 3 2 2 2 3 2 3 7" xfId="15454"/>
    <cellStyle name="Normal 3 2 2 2 3 2 3 7 2" xfId="44190"/>
    <cellStyle name="Normal 3 2 2 2 3 2 3 8" xfId="29866"/>
    <cellStyle name="Normal 3 2 2 2 3 2 4" xfId="1035"/>
    <cellStyle name="Normal 3 2 2 2 3 2 4 2" xfId="2018"/>
    <cellStyle name="Normal 3 2 2 2 3 2 4 2 2" xfId="3810"/>
    <cellStyle name="Normal 3 2 2 2 3 2 4 2 2 2" xfId="7469"/>
    <cellStyle name="Normal 3 2 2 2 3 2 4 2 2 2 2" xfId="14729"/>
    <cellStyle name="Normal 3 2 2 2 3 2 4 2 2 2 2 2" xfId="29107"/>
    <cellStyle name="Normal 3 2 2 2 3 2 4 2 2 2 2 2 2" xfId="57841"/>
    <cellStyle name="Normal 3 2 2 2 3 2 4 2 2 2 2 3" xfId="43517"/>
    <cellStyle name="Normal 3 2 2 2 3 2 4 2 2 2 3" xfId="21944"/>
    <cellStyle name="Normal 3 2 2 2 3 2 4 2 2 2 3 2" xfId="50679"/>
    <cellStyle name="Normal 3 2 2 2 3 2 4 2 2 2 4" xfId="36355"/>
    <cellStyle name="Normal 3 2 2 2 3 2 4 2 2 3" xfId="11142"/>
    <cellStyle name="Normal 3 2 2 2 3 2 4 2 2 3 2" xfId="25525"/>
    <cellStyle name="Normal 3 2 2 2 3 2 4 2 2 3 2 2" xfId="54260"/>
    <cellStyle name="Normal 3 2 2 2 3 2 4 2 2 3 3" xfId="39936"/>
    <cellStyle name="Normal 3 2 2 2 3 2 4 2 2 4" xfId="18362"/>
    <cellStyle name="Normal 3 2 2 2 3 2 4 2 2 4 2" xfId="47098"/>
    <cellStyle name="Normal 3 2 2 2 3 2 4 2 2 5" xfId="32774"/>
    <cellStyle name="Normal 3 2 2 2 3 2 4 2 3" xfId="5679"/>
    <cellStyle name="Normal 3 2 2 2 3 2 4 2 3 2" xfId="12939"/>
    <cellStyle name="Normal 3 2 2 2 3 2 4 2 3 2 2" xfId="27317"/>
    <cellStyle name="Normal 3 2 2 2 3 2 4 2 3 2 2 2" xfId="56051"/>
    <cellStyle name="Normal 3 2 2 2 3 2 4 2 3 2 3" xfId="41727"/>
    <cellStyle name="Normal 3 2 2 2 3 2 4 2 3 3" xfId="20154"/>
    <cellStyle name="Normal 3 2 2 2 3 2 4 2 3 3 2" xfId="48889"/>
    <cellStyle name="Normal 3 2 2 2 3 2 4 2 3 4" xfId="34565"/>
    <cellStyle name="Normal 3 2 2 2 3 2 4 2 4" xfId="9352"/>
    <cellStyle name="Normal 3 2 2 2 3 2 4 2 4 2" xfId="23735"/>
    <cellStyle name="Normal 3 2 2 2 3 2 4 2 4 2 2" xfId="52470"/>
    <cellStyle name="Normal 3 2 2 2 3 2 4 2 4 3" xfId="38146"/>
    <cellStyle name="Normal 3 2 2 2 3 2 4 2 5" xfId="16572"/>
    <cellStyle name="Normal 3 2 2 2 3 2 4 2 5 2" xfId="45308"/>
    <cellStyle name="Normal 3 2 2 2 3 2 4 2 6" xfId="30984"/>
    <cellStyle name="Normal 3 2 2 2 3 2 4 3" xfId="2914"/>
    <cellStyle name="Normal 3 2 2 2 3 2 4 3 2" xfId="6574"/>
    <cellStyle name="Normal 3 2 2 2 3 2 4 3 2 2" xfId="13834"/>
    <cellStyle name="Normal 3 2 2 2 3 2 4 3 2 2 2" xfId="28212"/>
    <cellStyle name="Normal 3 2 2 2 3 2 4 3 2 2 2 2" xfId="56946"/>
    <cellStyle name="Normal 3 2 2 2 3 2 4 3 2 2 3" xfId="42622"/>
    <cellStyle name="Normal 3 2 2 2 3 2 4 3 2 3" xfId="21049"/>
    <cellStyle name="Normal 3 2 2 2 3 2 4 3 2 3 2" xfId="49784"/>
    <cellStyle name="Normal 3 2 2 2 3 2 4 3 2 4" xfId="35460"/>
    <cellStyle name="Normal 3 2 2 2 3 2 4 3 3" xfId="10247"/>
    <cellStyle name="Normal 3 2 2 2 3 2 4 3 3 2" xfId="24630"/>
    <cellStyle name="Normal 3 2 2 2 3 2 4 3 3 2 2" xfId="53365"/>
    <cellStyle name="Normal 3 2 2 2 3 2 4 3 3 3" xfId="39041"/>
    <cellStyle name="Normal 3 2 2 2 3 2 4 3 4" xfId="17467"/>
    <cellStyle name="Normal 3 2 2 2 3 2 4 3 4 2" xfId="46203"/>
    <cellStyle name="Normal 3 2 2 2 3 2 4 3 5" xfId="31879"/>
    <cellStyle name="Normal 3 2 2 2 3 2 4 4" xfId="4779"/>
    <cellStyle name="Normal 3 2 2 2 3 2 4 4 2" xfId="12044"/>
    <cellStyle name="Normal 3 2 2 2 3 2 4 4 2 2" xfId="26422"/>
    <cellStyle name="Normal 3 2 2 2 3 2 4 4 2 2 2" xfId="55156"/>
    <cellStyle name="Normal 3 2 2 2 3 2 4 4 2 3" xfId="40832"/>
    <cellStyle name="Normal 3 2 2 2 3 2 4 4 3" xfId="19259"/>
    <cellStyle name="Normal 3 2 2 2 3 2 4 4 3 2" xfId="47994"/>
    <cellStyle name="Normal 3 2 2 2 3 2 4 4 4" xfId="33670"/>
    <cellStyle name="Normal 3 2 2 2 3 2 4 5" xfId="8451"/>
    <cellStyle name="Normal 3 2 2 2 3 2 4 5 2" xfId="22840"/>
    <cellStyle name="Normal 3 2 2 2 3 2 4 5 2 2" xfId="51575"/>
    <cellStyle name="Normal 3 2 2 2 3 2 4 5 3" xfId="37251"/>
    <cellStyle name="Normal 3 2 2 2 3 2 4 6" xfId="15677"/>
    <cellStyle name="Normal 3 2 2 2 3 2 4 6 2" xfId="44413"/>
    <cellStyle name="Normal 3 2 2 2 3 2 4 7" xfId="30089"/>
    <cellStyle name="Normal 3 2 2 2 3 2 5" xfId="1559"/>
    <cellStyle name="Normal 3 2 2 2 3 2 5 2" xfId="3363"/>
    <cellStyle name="Normal 3 2 2 2 3 2 5 2 2" xfId="7022"/>
    <cellStyle name="Normal 3 2 2 2 3 2 5 2 2 2" xfId="14282"/>
    <cellStyle name="Normal 3 2 2 2 3 2 5 2 2 2 2" xfId="28660"/>
    <cellStyle name="Normal 3 2 2 2 3 2 5 2 2 2 2 2" xfId="57394"/>
    <cellStyle name="Normal 3 2 2 2 3 2 5 2 2 2 3" xfId="43070"/>
    <cellStyle name="Normal 3 2 2 2 3 2 5 2 2 3" xfId="21497"/>
    <cellStyle name="Normal 3 2 2 2 3 2 5 2 2 3 2" xfId="50232"/>
    <cellStyle name="Normal 3 2 2 2 3 2 5 2 2 4" xfId="35908"/>
    <cellStyle name="Normal 3 2 2 2 3 2 5 2 3" xfId="10695"/>
    <cellStyle name="Normal 3 2 2 2 3 2 5 2 3 2" xfId="25078"/>
    <cellStyle name="Normal 3 2 2 2 3 2 5 2 3 2 2" xfId="53813"/>
    <cellStyle name="Normal 3 2 2 2 3 2 5 2 3 3" xfId="39489"/>
    <cellStyle name="Normal 3 2 2 2 3 2 5 2 4" xfId="17915"/>
    <cellStyle name="Normal 3 2 2 2 3 2 5 2 4 2" xfId="46651"/>
    <cellStyle name="Normal 3 2 2 2 3 2 5 2 5" xfId="32327"/>
    <cellStyle name="Normal 3 2 2 2 3 2 5 3" xfId="5232"/>
    <cellStyle name="Normal 3 2 2 2 3 2 5 3 2" xfId="12492"/>
    <cellStyle name="Normal 3 2 2 2 3 2 5 3 2 2" xfId="26870"/>
    <cellStyle name="Normal 3 2 2 2 3 2 5 3 2 2 2" xfId="55604"/>
    <cellStyle name="Normal 3 2 2 2 3 2 5 3 2 3" xfId="41280"/>
    <cellStyle name="Normal 3 2 2 2 3 2 5 3 3" xfId="19707"/>
    <cellStyle name="Normal 3 2 2 2 3 2 5 3 3 2" xfId="48442"/>
    <cellStyle name="Normal 3 2 2 2 3 2 5 3 4" xfId="34118"/>
    <cellStyle name="Normal 3 2 2 2 3 2 5 4" xfId="8905"/>
    <cellStyle name="Normal 3 2 2 2 3 2 5 4 2" xfId="23288"/>
    <cellStyle name="Normal 3 2 2 2 3 2 5 4 2 2" xfId="52023"/>
    <cellStyle name="Normal 3 2 2 2 3 2 5 4 3" xfId="37699"/>
    <cellStyle name="Normal 3 2 2 2 3 2 5 5" xfId="16125"/>
    <cellStyle name="Normal 3 2 2 2 3 2 5 5 2" xfId="44861"/>
    <cellStyle name="Normal 3 2 2 2 3 2 5 6" xfId="30537"/>
    <cellStyle name="Normal 3 2 2 2 3 2 6" xfId="2467"/>
    <cellStyle name="Normal 3 2 2 2 3 2 6 2" xfId="6127"/>
    <cellStyle name="Normal 3 2 2 2 3 2 6 2 2" xfId="13387"/>
    <cellStyle name="Normal 3 2 2 2 3 2 6 2 2 2" xfId="27765"/>
    <cellStyle name="Normal 3 2 2 2 3 2 6 2 2 2 2" xfId="56499"/>
    <cellStyle name="Normal 3 2 2 2 3 2 6 2 2 3" xfId="42175"/>
    <cellStyle name="Normal 3 2 2 2 3 2 6 2 3" xfId="20602"/>
    <cellStyle name="Normal 3 2 2 2 3 2 6 2 3 2" xfId="49337"/>
    <cellStyle name="Normal 3 2 2 2 3 2 6 2 4" xfId="35013"/>
    <cellStyle name="Normal 3 2 2 2 3 2 6 3" xfId="9800"/>
    <cellStyle name="Normal 3 2 2 2 3 2 6 3 2" xfId="24183"/>
    <cellStyle name="Normal 3 2 2 2 3 2 6 3 2 2" xfId="52918"/>
    <cellStyle name="Normal 3 2 2 2 3 2 6 3 3" xfId="38594"/>
    <cellStyle name="Normal 3 2 2 2 3 2 6 4" xfId="17020"/>
    <cellStyle name="Normal 3 2 2 2 3 2 6 4 2" xfId="45756"/>
    <cellStyle name="Normal 3 2 2 2 3 2 6 5" xfId="31432"/>
    <cellStyle name="Normal 3 2 2 2 3 2 7" xfId="4326"/>
    <cellStyle name="Normal 3 2 2 2 3 2 7 2" xfId="11596"/>
    <cellStyle name="Normal 3 2 2 2 3 2 7 2 2" xfId="25975"/>
    <cellStyle name="Normal 3 2 2 2 3 2 7 2 2 2" xfId="54709"/>
    <cellStyle name="Normal 3 2 2 2 3 2 7 2 3" xfId="40385"/>
    <cellStyle name="Normal 3 2 2 2 3 2 7 3" xfId="18812"/>
    <cellStyle name="Normal 3 2 2 2 3 2 7 3 2" xfId="47547"/>
    <cellStyle name="Normal 3 2 2 2 3 2 7 4" xfId="33223"/>
    <cellStyle name="Normal 3 2 2 2 3 2 8" xfId="7995"/>
    <cellStyle name="Normal 3 2 2 2 3 2 8 2" xfId="22393"/>
    <cellStyle name="Normal 3 2 2 2 3 2 8 2 2" xfId="51128"/>
    <cellStyle name="Normal 3 2 2 2 3 2 8 3" xfId="36804"/>
    <cellStyle name="Normal 3 2 2 2 3 2 9" xfId="15230"/>
    <cellStyle name="Normal 3 2 2 2 3 2 9 2" xfId="43966"/>
    <cellStyle name="Normal 3 2 2 2 3 3" xfId="591"/>
    <cellStyle name="Normal 3 2 2 2 3 3 2" xfId="868"/>
    <cellStyle name="Normal 3 2 2 2 3 3 2 2" xfId="1315"/>
    <cellStyle name="Normal 3 2 2 2 3 3 2 2 2" xfId="2298"/>
    <cellStyle name="Normal 3 2 2 2 3 3 2 2 2 2" xfId="4090"/>
    <cellStyle name="Normal 3 2 2 2 3 3 2 2 2 2 2" xfId="7749"/>
    <cellStyle name="Normal 3 2 2 2 3 3 2 2 2 2 2 2" xfId="15009"/>
    <cellStyle name="Normal 3 2 2 2 3 3 2 2 2 2 2 2 2" xfId="29387"/>
    <cellStyle name="Normal 3 2 2 2 3 3 2 2 2 2 2 2 2 2" xfId="58121"/>
    <cellStyle name="Normal 3 2 2 2 3 3 2 2 2 2 2 2 3" xfId="43797"/>
    <cellStyle name="Normal 3 2 2 2 3 3 2 2 2 2 2 3" xfId="22224"/>
    <cellStyle name="Normal 3 2 2 2 3 3 2 2 2 2 2 3 2" xfId="50959"/>
    <cellStyle name="Normal 3 2 2 2 3 3 2 2 2 2 2 4" xfId="36635"/>
    <cellStyle name="Normal 3 2 2 2 3 3 2 2 2 2 3" xfId="11422"/>
    <cellStyle name="Normal 3 2 2 2 3 3 2 2 2 2 3 2" xfId="25805"/>
    <cellStyle name="Normal 3 2 2 2 3 3 2 2 2 2 3 2 2" xfId="54540"/>
    <cellStyle name="Normal 3 2 2 2 3 3 2 2 2 2 3 3" xfId="40216"/>
    <cellStyle name="Normal 3 2 2 2 3 3 2 2 2 2 4" xfId="18642"/>
    <cellStyle name="Normal 3 2 2 2 3 3 2 2 2 2 4 2" xfId="47378"/>
    <cellStyle name="Normal 3 2 2 2 3 3 2 2 2 2 5" xfId="33054"/>
    <cellStyle name="Normal 3 2 2 2 3 3 2 2 2 3" xfId="5959"/>
    <cellStyle name="Normal 3 2 2 2 3 3 2 2 2 3 2" xfId="13219"/>
    <cellStyle name="Normal 3 2 2 2 3 3 2 2 2 3 2 2" xfId="27597"/>
    <cellStyle name="Normal 3 2 2 2 3 3 2 2 2 3 2 2 2" xfId="56331"/>
    <cellStyle name="Normal 3 2 2 2 3 3 2 2 2 3 2 3" xfId="42007"/>
    <cellStyle name="Normal 3 2 2 2 3 3 2 2 2 3 3" xfId="20434"/>
    <cellStyle name="Normal 3 2 2 2 3 3 2 2 2 3 3 2" xfId="49169"/>
    <cellStyle name="Normal 3 2 2 2 3 3 2 2 2 3 4" xfId="34845"/>
    <cellStyle name="Normal 3 2 2 2 3 3 2 2 2 4" xfId="9632"/>
    <cellStyle name="Normal 3 2 2 2 3 3 2 2 2 4 2" xfId="24015"/>
    <cellStyle name="Normal 3 2 2 2 3 3 2 2 2 4 2 2" xfId="52750"/>
    <cellStyle name="Normal 3 2 2 2 3 3 2 2 2 4 3" xfId="38426"/>
    <cellStyle name="Normal 3 2 2 2 3 3 2 2 2 5" xfId="16852"/>
    <cellStyle name="Normal 3 2 2 2 3 3 2 2 2 5 2" xfId="45588"/>
    <cellStyle name="Normal 3 2 2 2 3 3 2 2 2 6" xfId="31264"/>
    <cellStyle name="Normal 3 2 2 2 3 3 2 2 3" xfId="3194"/>
    <cellStyle name="Normal 3 2 2 2 3 3 2 2 3 2" xfId="6854"/>
    <cellStyle name="Normal 3 2 2 2 3 3 2 2 3 2 2" xfId="14114"/>
    <cellStyle name="Normal 3 2 2 2 3 3 2 2 3 2 2 2" xfId="28492"/>
    <cellStyle name="Normal 3 2 2 2 3 3 2 2 3 2 2 2 2" xfId="57226"/>
    <cellStyle name="Normal 3 2 2 2 3 3 2 2 3 2 2 3" xfId="42902"/>
    <cellStyle name="Normal 3 2 2 2 3 3 2 2 3 2 3" xfId="21329"/>
    <cellStyle name="Normal 3 2 2 2 3 3 2 2 3 2 3 2" xfId="50064"/>
    <cellStyle name="Normal 3 2 2 2 3 3 2 2 3 2 4" xfId="35740"/>
    <cellStyle name="Normal 3 2 2 2 3 3 2 2 3 3" xfId="10527"/>
    <cellStyle name="Normal 3 2 2 2 3 3 2 2 3 3 2" xfId="24910"/>
    <cellStyle name="Normal 3 2 2 2 3 3 2 2 3 3 2 2" xfId="53645"/>
    <cellStyle name="Normal 3 2 2 2 3 3 2 2 3 3 3" xfId="39321"/>
    <cellStyle name="Normal 3 2 2 2 3 3 2 2 3 4" xfId="17747"/>
    <cellStyle name="Normal 3 2 2 2 3 3 2 2 3 4 2" xfId="46483"/>
    <cellStyle name="Normal 3 2 2 2 3 3 2 2 3 5" xfId="32159"/>
    <cellStyle name="Normal 3 2 2 2 3 3 2 2 4" xfId="5059"/>
    <cellStyle name="Normal 3 2 2 2 3 3 2 2 4 2" xfId="12324"/>
    <cellStyle name="Normal 3 2 2 2 3 3 2 2 4 2 2" xfId="26702"/>
    <cellStyle name="Normal 3 2 2 2 3 3 2 2 4 2 2 2" xfId="55436"/>
    <cellStyle name="Normal 3 2 2 2 3 3 2 2 4 2 3" xfId="41112"/>
    <cellStyle name="Normal 3 2 2 2 3 3 2 2 4 3" xfId="19539"/>
    <cellStyle name="Normal 3 2 2 2 3 3 2 2 4 3 2" xfId="48274"/>
    <cellStyle name="Normal 3 2 2 2 3 3 2 2 4 4" xfId="33950"/>
    <cellStyle name="Normal 3 2 2 2 3 3 2 2 5" xfId="8731"/>
    <cellStyle name="Normal 3 2 2 2 3 3 2 2 5 2" xfId="23120"/>
    <cellStyle name="Normal 3 2 2 2 3 3 2 2 5 2 2" xfId="51855"/>
    <cellStyle name="Normal 3 2 2 2 3 3 2 2 5 3" xfId="37531"/>
    <cellStyle name="Normal 3 2 2 2 3 3 2 2 6" xfId="15957"/>
    <cellStyle name="Normal 3 2 2 2 3 3 2 2 6 2" xfId="44693"/>
    <cellStyle name="Normal 3 2 2 2 3 3 2 2 7" xfId="30369"/>
    <cellStyle name="Normal 3 2 2 2 3 3 2 3" xfId="1851"/>
    <cellStyle name="Normal 3 2 2 2 3 3 2 3 2" xfId="3643"/>
    <cellStyle name="Normal 3 2 2 2 3 3 2 3 2 2" xfId="7302"/>
    <cellStyle name="Normal 3 2 2 2 3 3 2 3 2 2 2" xfId="14562"/>
    <cellStyle name="Normal 3 2 2 2 3 3 2 3 2 2 2 2" xfId="28940"/>
    <cellStyle name="Normal 3 2 2 2 3 3 2 3 2 2 2 2 2" xfId="57674"/>
    <cellStyle name="Normal 3 2 2 2 3 3 2 3 2 2 2 3" xfId="43350"/>
    <cellStyle name="Normal 3 2 2 2 3 3 2 3 2 2 3" xfId="21777"/>
    <cellStyle name="Normal 3 2 2 2 3 3 2 3 2 2 3 2" xfId="50512"/>
    <cellStyle name="Normal 3 2 2 2 3 3 2 3 2 2 4" xfId="36188"/>
    <cellStyle name="Normal 3 2 2 2 3 3 2 3 2 3" xfId="10975"/>
    <cellStyle name="Normal 3 2 2 2 3 3 2 3 2 3 2" xfId="25358"/>
    <cellStyle name="Normal 3 2 2 2 3 3 2 3 2 3 2 2" xfId="54093"/>
    <cellStyle name="Normal 3 2 2 2 3 3 2 3 2 3 3" xfId="39769"/>
    <cellStyle name="Normal 3 2 2 2 3 3 2 3 2 4" xfId="18195"/>
    <cellStyle name="Normal 3 2 2 2 3 3 2 3 2 4 2" xfId="46931"/>
    <cellStyle name="Normal 3 2 2 2 3 3 2 3 2 5" xfId="32607"/>
    <cellStyle name="Normal 3 2 2 2 3 3 2 3 3" xfId="5512"/>
    <cellStyle name="Normal 3 2 2 2 3 3 2 3 3 2" xfId="12772"/>
    <cellStyle name="Normal 3 2 2 2 3 3 2 3 3 2 2" xfId="27150"/>
    <cellStyle name="Normal 3 2 2 2 3 3 2 3 3 2 2 2" xfId="55884"/>
    <cellStyle name="Normal 3 2 2 2 3 3 2 3 3 2 3" xfId="41560"/>
    <cellStyle name="Normal 3 2 2 2 3 3 2 3 3 3" xfId="19987"/>
    <cellStyle name="Normal 3 2 2 2 3 3 2 3 3 3 2" xfId="48722"/>
    <cellStyle name="Normal 3 2 2 2 3 3 2 3 3 4" xfId="34398"/>
    <cellStyle name="Normal 3 2 2 2 3 3 2 3 4" xfId="9185"/>
    <cellStyle name="Normal 3 2 2 2 3 3 2 3 4 2" xfId="23568"/>
    <cellStyle name="Normal 3 2 2 2 3 3 2 3 4 2 2" xfId="52303"/>
    <cellStyle name="Normal 3 2 2 2 3 3 2 3 4 3" xfId="37979"/>
    <cellStyle name="Normal 3 2 2 2 3 3 2 3 5" xfId="16405"/>
    <cellStyle name="Normal 3 2 2 2 3 3 2 3 5 2" xfId="45141"/>
    <cellStyle name="Normal 3 2 2 2 3 3 2 3 6" xfId="30817"/>
    <cellStyle name="Normal 3 2 2 2 3 3 2 4" xfId="2747"/>
    <cellStyle name="Normal 3 2 2 2 3 3 2 4 2" xfId="6407"/>
    <cellStyle name="Normal 3 2 2 2 3 3 2 4 2 2" xfId="13667"/>
    <cellStyle name="Normal 3 2 2 2 3 3 2 4 2 2 2" xfId="28045"/>
    <cellStyle name="Normal 3 2 2 2 3 3 2 4 2 2 2 2" xfId="56779"/>
    <cellStyle name="Normal 3 2 2 2 3 3 2 4 2 2 3" xfId="42455"/>
    <cellStyle name="Normal 3 2 2 2 3 3 2 4 2 3" xfId="20882"/>
    <cellStyle name="Normal 3 2 2 2 3 3 2 4 2 3 2" xfId="49617"/>
    <cellStyle name="Normal 3 2 2 2 3 3 2 4 2 4" xfId="35293"/>
    <cellStyle name="Normal 3 2 2 2 3 3 2 4 3" xfId="10080"/>
    <cellStyle name="Normal 3 2 2 2 3 3 2 4 3 2" xfId="24463"/>
    <cellStyle name="Normal 3 2 2 2 3 3 2 4 3 2 2" xfId="53198"/>
    <cellStyle name="Normal 3 2 2 2 3 3 2 4 3 3" xfId="38874"/>
    <cellStyle name="Normal 3 2 2 2 3 3 2 4 4" xfId="17300"/>
    <cellStyle name="Normal 3 2 2 2 3 3 2 4 4 2" xfId="46036"/>
    <cellStyle name="Normal 3 2 2 2 3 3 2 4 5" xfId="31712"/>
    <cellStyle name="Normal 3 2 2 2 3 3 2 5" xfId="4612"/>
    <cellStyle name="Normal 3 2 2 2 3 3 2 5 2" xfId="11877"/>
    <cellStyle name="Normal 3 2 2 2 3 3 2 5 2 2" xfId="26255"/>
    <cellStyle name="Normal 3 2 2 2 3 3 2 5 2 2 2" xfId="54989"/>
    <cellStyle name="Normal 3 2 2 2 3 3 2 5 2 3" xfId="40665"/>
    <cellStyle name="Normal 3 2 2 2 3 3 2 5 3" xfId="19092"/>
    <cellStyle name="Normal 3 2 2 2 3 3 2 5 3 2" xfId="47827"/>
    <cellStyle name="Normal 3 2 2 2 3 3 2 5 4" xfId="33503"/>
    <cellStyle name="Normal 3 2 2 2 3 3 2 6" xfId="8284"/>
    <cellStyle name="Normal 3 2 2 2 3 3 2 6 2" xfId="22673"/>
    <cellStyle name="Normal 3 2 2 2 3 3 2 6 2 2" xfId="51408"/>
    <cellStyle name="Normal 3 2 2 2 3 3 2 6 3" xfId="37084"/>
    <cellStyle name="Normal 3 2 2 2 3 3 2 7" xfId="15510"/>
    <cellStyle name="Normal 3 2 2 2 3 3 2 7 2" xfId="44246"/>
    <cellStyle name="Normal 3 2 2 2 3 3 2 8" xfId="29922"/>
    <cellStyle name="Normal 3 2 2 2 3 3 3" xfId="1091"/>
    <cellStyle name="Normal 3 2 2 2 3 3 3 2" xfId="2074"/>
    <cellStyle name="Normal 3 2 2 2 3 3 3 2 2" xfId="3866"/>
    <cellStyle name="Normal 3 2 2 2 3 3 3 2 2 2" xfId="7525"/>
    <cellStyle name="Normal 3 2 2 2 3 3 3 2 2 2 2" xfId="14785"/>
    <cellStyle name="Normal 3 2 2 2 3 3 3 2 2 2 2 2" xfId="29163"/>
    <cellStyle name="Normal 3 2 2 2 3 3 3 2 2 2 2 2 2" xfId="57897"/>
    <cellStyle name="Normal 3 2 2 2 3 3 3 2 2 2 2 3" xfId="43573"/>
    <cellStyle name="Normal 3 2 2 2 3 3 3 2 2 2 3" xfId="22000"/>
    <cellStyle name="Normal 3 2 2 2 3 3 3 2 2 2 3 2" xfId="50735"/>
    <cellStyle name="Normal 3 2 2 2 3 3 3 2 2 2 4" xfId="36411"/>
    <cellStyle name="Normal 3 2 2 2 3 3 3 2 2 3" xfId="11198"/>
    <cellStyle name="Normal 3 2 2 2 3 3 3 2 2 3 2" xfId="25581"/>
    <cellStyle name="Normal 3 2 2 2 3 3 3 2 2 3 2 2" xfId="54316"/>
    <cellStyle name="Normal 3 2 2 2 3 3 3 2 2 3 3" xfId="39992"/>
    <cellStyle name="Normal 3 2 2 2 3 3 3 2 2 4" xfId="18418"/>
    <cellStyle name="Normal 3 2 2 2 3 3 3 2 2 4 2" xfId="47154"/>
    <cellStyle name="Normal 3 2 2 2 3 3 3 2 2 5" xfId="32830"/>
    <cellStyle name="Normal 3 2 2 2 3 3 3 2 3" xfId="5735"/>
    <cellStyle name="Normal 3 2 2 2 3 3 3 2 3 2" xfId="12995"/>
    <cellStyle name="Normal 3 2 2 2 3 3 3 2 3 2 2" xfId="27373"/>
    <cellStyle name="Normal 3 2 2 2 3 3 3 2 3 2 2 2" xfId="56107"/>
    <cellStyle name="Normal 3 2 2 2 3 3 3 2 3 2 3" xfId="41783"/>
    <cellStyle name="Normal 3 2 2 2 3 3 3 2 3 3" xfId="20210"/>
    <cellStyle name="Normal 3 2 2 2 3 3 3 2 3 3 2" xfId="48945"/>
    <cellStyle name="Normal 3 2 2 2 3 3 3 2 3 4" xfId="34621"/>
    <cellStyle name="Normal 3 2 2 2 3 3 3 2 4" xfId="9408"/>
    <cellStyle name="Normal 3 2 2 2 3 3 3 2 4 2" xfId="23791"/>
    <cellStyle name="Normal 3 2 2 2 3 3 3 2 4 2 2" xfId="52526"/>
    <cellStyle name="Normal 3 2 2 2 3 3 3 2 4 3" xfId="38202"/>
    <cellStyle name="Normal 3 2 2 2 3 3 3 2 5" xfId="16628"/>
    <cellStyle name="Normal 3 2 2 2 3 3 3 2 5 2" xfId="45364"/>
    <cellStyle name="Normal 3 2 2 2 3 3 3 2 6" xfId="31040"/>
    <cellStyle name="Normal 3 2 2 2 3 3 3 3" xfId="2970"/>
    <cellStyle name="Normal 3 2 2 2 3 3 3 3 2" xfId="6630"/>
    <cellStyle name="Normal 3 2 2 2 3 3 3 3 2 2" xfId="13890"/>
    <cellStyle name="Normal 3 2 2 2 3 3 3 3 2 2 2" xfId="28268"/>
    <cellStyle name="Normal 3 2 2 2 3 3 3 3 2 2 2 2" xfId="57002"/>
    <cellStyle name="Normal 3 2 2 2 3 3 3 3 2 2 3" xfId="42678"/>
    <cellStyle name="Normal 3 2 2 2 3 3 3 3 2 3" xfId="21105"/>
    <cellStyle name="Normal 3 2 2 2 3 3 3 3 2 3 2" xfId="49840"/>
    <cellStyle name="Normal 3 2 2 2 3 3 3 3 2 4" xfId="35516"/>
    <cellStyle name="Normal 3 2 2 2 3 3 3 3 3" xfId="10303"/>
    <cellStyle name="Normal 3 2 2 2 3 3 3 3 3 2" xfId="24686"/>
    <cellStyle name="Normal 3 2 2 2 3 3 3 3 3 2 2" xfId="53421"/>
    <cellStyle name="Normal 3 2 2 2 3 3 3 3 3 3" xfId="39097"/>
    <cellStyle name="Normal 3 2 2 2 3 3 3 3 4" xfId="17523"/>
    <cellStyle name="Normal 3 2 2 2 3 3 3 3 4 2" xfId="46259"/>
    <cellStyle name="Normal 3 2 2 2 3 3 3 3 5" xfId="31935"/>
    <cellStyle name="Normal 3 2 2 2 3 3 3 4" xfId="4835"/>
    <cellStyle name="Normal 3 2 2 2 3 3 3 4 2" xfId="12100"/>
    <cellStyle name="Normal 3 2 2 2 3 3 3 4 2 2" xfId="26478"/>
    <cellStyle name="Normal 3 2 2 2 3 3 3 4 2 2 2" xfId="55212"/>
    <cellStyle name="Normal 3 2 2 2 3 3 3 4 2 3" xfId="40888"/>
    <cellStyle name="Normal 3 2 2 2 3 3 3 4 3" xfId="19315"/>
    <cellStyle name="Normal 3 2 2 2 3 3 3 4 3 2" xfId="48050"/>
    <cellStyle name="Normal 3 2 2 2 3 3 3 4 4" xfId="33726"/>
    <cellStyle name="Normal 3 2 2 2 3 3 3 5" xfId="8507"/>
    <cellStyle name="Normal 3 2 2 2 3 3 3 5 2" xfId="22896"/>
    <cellStyle name="Normal 3 2 2 2 3 3 3 5 2 2" xfId="51631"/>
    <cellStyle name="Normal 3 2 2 2 3 3 3 5 3" xfId="37307"/>
    <cellStyle name="Normal 3 2 2 2 3 3 3 6" xfId="15733"/>
    <cellStyle name="Normal 3 2 2 2 3 3 3 6 2" xfId="44469"/>
    <cellStyle name="Normal 3 2 2 2 3 3 3 7" xfId="30145"/>
    <cellStyle name="Normal 3 2 2 2 3 3 4" xfId="1623"/>
    <cellStyle name="Normal 3 2 2 2 3 3 4 2" xfId="3419"/>
    <cellStyle name="Normal 3 2 2 2 3 3 4 2 2" xfId="7078"/>
    <cellStyle name="Normal 3 2 2 2 3 3 4 2 2 2" xfId="14338"/>
    <cellStyle name="Normal 3 2 2 2 3 3 4 2 2 2 2" xfId="28716"/>
    <cellStyle name="Normal 3 2 2 2 3 3 4 2 2 2 2 2" xfId="57450"/>
    <cellStyle name="Normal 3 2 2 2 3 3 4 2 2 2 3" xfId="43126"/>
    <cellStyle name="Normal 3 2 2 2 3 3 4 2 2 3" xfId="21553"/>
    <cellStyle name="Normal 3 2 2 2 3 3 4 2 2 3 2" xfId="50288"/>
    <cellStyle name="Normal 3 2 2 2 3 3 4 2 2 4" xfId="35964"/>
    <cellStyle name="Normal 3 2 2 2 3 3 4 2 3" xfId="10751"/>
    <cellStyle name="Normal 3 2 2 2 3 3 4 2 3 2" xfId="25134"/>
    <cellStyle name="Normal 3 2 2 2 3 3 4 2 3 2 2" xfId="53869"/>
    <cellStyle name="Normal 3 2 2 2 3 3 4 2 3 3" xfId="39545"/>
    <cellStyle name="Normal 3 2 2 2 3 3 4 2 4" xfId="17971"/>
    <cellStyle name="Normal 3 2 2 2 3 3 4 2 4 2" xfId="46707"/>
    <cellStyle name="Normal 3 2 2 2 3 3 4 2 5" xfId="32383"/>
    <cellStyle name="Normal 3 2 2 2 3 3 4 3" xfId="5288"/>
    <cellStyle name="Normal 3 2 2 2 3 3 4 3 2" xfId="12548"/>
    <cellStyle name="Normal 3 2 2 2 3 3 4 3 2 2" xfId="26926"/>
    <cellStyle name="Normal 3 2 2 2 3 3 4 3 2 2 2" xfId="55660"/>
    <cellStyle name="Normal 3 2 2 2 3 3 4 3 2 3" xfId="41336"/>
    <cellStyle name="Normal 3 2 2 2 3 3 4 3 3" xfId="19763"/>
    <cellStyle name="Normal 3 2 2 2 3 3 4 3 3 2" xfId="48498"/>
    <cellStyle name="Normal 3 2 2 2 3 3 4 3 4" xfId="34174"/>
    <cellStyle name="Normal 3 2 2 2 3 3 4 4" xfId="8961"/>
    <cellStyle name="Normal 3 2 2 2 3 3 4 4 2" xfId="23344"/>
    <cellStyle name="Normal 3 2 2 2 3 3 4 4 2 2" xfId="52079"/>
    <cellStyle name="Normal 3 2 2 2 3 3 4 4 3" xfId="37755"/>
    <cellStyle name="Normal 3 2 2 2 3 3 4 5" xfId="16181"/>
    <cellStyle name="Normal 3 2 2 2 3 3 4 5 2" xfId="44917"/>
    <cellStyle name="Normal 3 2 2 2 3 3 4 6" xfId="30593"/>
    <cellStyle name="Normal 3 2 2 2 3 3 5" xfId="2523"/>
    <cellStyle name="Normal 3 2 2 2 3 3 5 2" xfId="6183"/>
    <cellStyle name="Normal 3 2 2 2 3 3 5 2 2" xfId="13443"/>
    <cellStyle name="Normal 3 2 2 2 3 3 5 2 2 2" xfId="27821"/>
    <cellStyle name="Normal 3 2 2 2 3 3 5 2 2 2 2" xfId="56555"/>
    <cellStyle name="Normal 3 2 2 2 3 3 5 2 2 3" xfId="42231"/>
    <cellStyle name="Normal 3 2 2 2 3 3 5 2 3" xfId="20658"/>
    <cellStyle name="Normal 3 2 2 2 3 3 5 2 3 2" xfId="49393"/>
    <cellStyle name="Normal 3 2 2 2 3 3 5 2 4" xfId="35069"/>
    <cellStyle name="Normal 3 2 2 2 3 3 5 3" xfId="9856"/>
    <cellStyle name="Normal 3 2 2 2 3 3 5 3 2" xfId="24239"/>
    <cellStyle name="Normal 3 2 2 2 3 3 5 3 2 2" xfId="52974"/>
    <cellStyle name="Normal 3 2 2 2 3 3 5 3 3" xfId="38650"/>
    <cellStyle name="Normal 3 2 2 2 3 3 5 4" xfId="17076"/>
    <cellStyle name="Normal 3 2 2 2 3 3 5 4 2" xfId="45812"/>
    <cellStyle name="Normal 3 2 2 2 3 3 5 5" xfId="31488"/>
    <cellStyle name="Normal 3 2 2 2 3 3 6" xfId="4386"/>
    <cellStyle name="Normal 3 2 2 2 3 3 6 2" xfId="11653"/>
    <cellStyle name="Normal 3 2 2 2 3 3 6 2 2" xfId="26031"/>
    <cellStyle name="Normal 3 2 2 2 3 3 6 2 2 2" xfId="54765"/>
    <cellStyle name="Normal 3 2 2 2 3 3 6 2 3" xfId="40441"/>
    <cellStyle name="Normal 3 2 2 2 3 3 6 3" xfId="18868"/>
    <cellStyle name="Normal 3 2 2 2 3 3 6 3 2" xfId="47603"/>
    <cellStyle name="Normal 3 2 2 2 3 3 6 4" xfId="33279"/>
    <cellStyle name="Normal 3 2 2 2 3 3 7" xfId="8057"/>
    <cellStyle name="Normal 3 2 2 2 3 3 7 2" xfId="22449"/>
    <cellStyle name="Normal 3 2 2 2 3 3 7 2 2" xfId="51184"/>
    <cellStyle name="Normal 3 2 2 2 3 3 7 3" xfId="36860"/>
    <cellStyle name="Normal 3 2 2 2 3 3 8" xfId="15286"/>
    <cellStyle name="Normal 3 2 2 2 3 3 8 2" xfId="44022"/>
    <cellStyle name="Normal 3 2 2 2 3 3 9" xfId="29698"/>
    <cellStyle name="Normal 3 2 2 2 3 4" xfId="753"/>
    <cellStyle name="Normal 3 2 2 2 3 4 2" xfId="1203"/>
    <cellStyle name="Normal 3 2 2 2 3 4 2 2" xfId="2186"/>
    <cellStyle name="Normal 3 2 2 2 3 4 2 2 2" xfId="3978"/>
    <cellStyle name="Normal 3 2 2 2 3 4 2 2 2 2" xfId="7637"/>
    <cellStyle name="Normal 3 2 2 2 3 4 2 2 2 2 2" xfId="14897"/>
    <cellStyle name="Normal 3 2 2 2 3 4 2 2 2 2 2 2" xfId="29275"/>
    <cellStyle name="Normal 3 2 2 2 3 4 2 2 2 2 2 2 2" xfId="58009"/>
    <cellStyle name="Normal 3 2 2 2 3 4 2 2 2 2 2 3" xfId="43685"/>
    <cellStyle name="Normal 3 2 2 2 3 4 2 2 2 2 3" xfId="22112"/>
    <cellStyle name="Normal 3 2 2 2 3 4 2 2 2 2 3 2" xfId="50847"/>
    <cellStyle name="Normal 3 2 2 2 3 4 2 2 2 2 4" xfId="36523"/>
    <cellStyle name="Normal 3 2 2 2 3 4 2 2 2 3" xfId="11310"/>
    <cellStyle name="Normal 3 2 2 2 3 4 2 2 2 3 2" xfId="25693"/>
    <cellStyle name="Normal 3 2 2 2 3 4 2 2 2 3 2 2" xfId="54428"/>
    <cellStyle name="Normal 3 2 2 2 3 4 2 2 2 3 3" xfId="40104"/>
    <cellStyle name="Normal 3 2 2 2 3 4 2 2 2 4" xfId="18530"/>
    <cellStyle name="Normal 3 2 2 2 3 4 2 2 2 4 2" xfId="47266"/>
    <cellStyle name="Normal 3 2 2 2 3 4 2 2 2 5" xfId="32942"/>
    <cellStyle name="Normal 3 2 2 2 3 4 2 2 3" xfId="5847"/>
    <cellStyle name="Normal 3 2 2 2 3 4 2 2 3 2" xfId="13107"/>
    <cellStyle name="Normal 3 2 2 2 3 4 2 2 3 2 2" xfId="27485"/>
    <cellStyle name="Normal 3 2 2 2 3 4 2 2 3 2 2 2" xfId="56219"/>
    <cellStyle name="Normal 3 2 2 2 3 4 2 2 3 2 3" xfId="41895"/>
    <cellStyle name="Normal 3 2 2 2 3 4 2 2 3 3" xfId="20322"/>
    <cellStyle name="Normal 3 2 2 2 3 4 2 2 3 3 2" xfId="49057"/>
    <cellStyle name="Normal 3 2 2 2 3 4 2 2 3 4" xfId="34733"/>
    <cellStyle name="Normal 3 2 2 2 3 4 2 2 4" xfId="9520"/>
    <cellStyle name="Normal 3 2 2 2 3 4 2 2 4 2" xfId="23903"/>
    <cellStyle name="Normal 3 2 2 2 3 4 2 2 4 2 2" xfId="52638"/>
    <cellStyle name="Normal 3 2 2 2 3 4 2 2 4 3" xfId="38314"/>
    <cellStyle name="Normal 3 2 2 2 3 4 2 2 5" xfId="16740"/>
    <cellStyle name="Normal 3 2 2 2 3 4 2 2 5 2" xfId="45476"/>
    <cellStyle name="Normal 3 2 2 2 3 4 2 2 6" xfId="31152"/>
    <cellStyle name="Normal 3 2 2 2 3 4 2 3" xfId="3082"/>
    <cellStyle name="Normal 3 2 2 2 3 4 2 3 2" xfId="6742"/>
    <cellStyle name="Normal 3 2 2 2 3 4 2 3 2 2" xfId="14002"/>
    <cellStyle name="Normal 3 2 2 2 3 4 2 3 2 2 2" xfId="28380"/>
    <cellStyle name="Normal 3 2 2 2 3 4 2 3 2 2 2 2" xfId="57114"/>
    <cellStyle name="Normal 3 2 2 2 3 4 2 3 2 2 3" xfId="42790"/>
    <cellStyle name="Normal 3 2 2 2 3 4 2 3 2 3" xfId="21217"/>
    <cellStyle name="Normal 3 2 2 2 3 4 2 3 2 3 2" xfId="49952"/>
    <cellStyle name="Normal 3 2 2 2 3 4 2 3 2 4" xfId="35628"/>
    <cellStyle name="Normal 3 2 2 2 3 4 2 3 3" xfId="10415"/>
    <cellStyle name="Normal 3 2 2 2 3 4 2 3 3 2" xfId="24798"/>
    <cellStyle name="Normal 3 2 2 2 3 4 2 3 3 2 2" xfId="53533"/>
    <cellStyle name="Normal 3 2 2 2 3 4 2 3 3 3" xfId="39209"/>
    <cellStyle name="Normal 3 2 2 2 3 4 2 3 4" xfId="17635"/>
    <cellStyle name="Normal 3 2 2 2 3 4 2 3 4 2" xfId="46371"/>
    <cellStyle name="Normal 3 2 2 2 3 4 2 3 5" xfId="32047"/>
    <cellStyle name="Normal 3 2 2 2 3 4 2 4" xfId="4947"/>
    <cellStyle name="Normal 3 2 2 2 3 4 2 4 2" xfId="12212"/>
    <cellStyle name="Normal 3 2 2 2 3 4 2 4 2 2" xfId="26590"/>
    <cellStyle name="Normal 3 2 2 2 3 4 2 4 2 2 2" xfId="55324"/>
    <cellStyle name="Normal 3 2 2 2 3 4 2 4 2 3" xfId="41000"/>
    <cellStyle name="Normal 3 2 2 2 3 4 2 4 3" xfId="19427"/>
    <cellStyle name="Normal 3 2 2 2 3 4 2 4 3 2" xfId="48162"/>
    <cellStyle name="Normal 3 2 2 2 3 4 2 4 4" xfId="33838"/>
    <cellStyle name="Normal 3 2 2 2 3 4 2 5" xfId="8619"/>
    <cellStyle name="Normal 3 2 2 2 3 4 2 5 2" xfId="23008"/>
    <cellStyle name="Normal 3 2 2 2 3 4 2 5 2 2" xfId="51743"/>
    <cellStyle name="Normal 3 2 2 2 3 4 2 5 3" xfId="37419"/>
    <cellStyle name="Normal 3 2 2 2 3 4 2 6" xfId="15845"/>
    <cellStyle name="Normal 3 2 2 2 3 4 2 6 2" xfId="44581"/>
    <cellStyle name="Normal 3 2 2 2 3 4 2 7" xfId="30257"/>
    <cellStyle name="Normal 3 2 2 2 3 4 3" xfId="1739"/>
    <cellStyle name="Normal 3 2 2 2 3 4 3 2" xfId="3531"/>
    <cellStyle name="Normal 3 2 2 2 3 4 3 2 2" xfId="7190"/>
    <cellStyle name="Normal 3 2 2 2 3 4 3 2 2 2" xfId="14450"/>
    <cellStyle name="Normal 3 2 2 2 3 4 3 2 2 2 2" xfId="28828"/>
    <cellStyle name="Normal 3 2 2 2 3 4 3 2 2 2 2 2" xfId="57562"/>
    <cellStyle name="Normal 3 2 2 2 3 4 3 2 2 2 3" xfId="43238"/>
    <cellStyle name="Normal 3 2 2 2 3 4 3 2 2 3" xfId="21665"/>
    <cellStyle name="Normal 3 2 2 2 3 4 3 2 2 3 2" xfId="50400"/>
    <cellStyle name="Normal 3 2 2 2 3 4 3 2 2 4" xfId="36076"/>
    <cellStyle name="Normal 3 2 2 2 3 4 3 2 3" xfId="10863"/>
    <cellStyle name="Normal 3 2 2 2 3 4 3 2 3 2" xfId="25246"/>
    <cellStyle name="Normal 3 2 2 2 3 4 3 2 3 2 2" xfId="53981"/>
    <cellStyle name="Normal 3 2 2 2 3 4 3 2 3 3" xfId="39657"/>
    <cellStyle name="Normal 3 2 2 2 3 4 3 2 4" xfId="18083"/>
    <cellStyle name="Normal 3 2 2 2 3 4 3 2 4 2" xfId="46819"/>
    <cellStyle name="Normal 3 2 2 2 3 4 3 2 5" xfId="32495"/>
    <cellStyle name="Normal 3 2 2 2 3 4 3 3" xfId="5400"/>
    <cellStyle name="Normal 3 2 2 2 3 4 3 3 2" xfId="12660"/>
    <cellStyle name="Normal 3 2 2 2 3 4 3 3 2 2" xfId="27038"/>
    <cellStyle name="Normal 3 2 2 2 3 4 3 3 2 2 2" xfId="55772"/>
    <cellStyle name="Normal 3 2 2 2 3 4 3 3 2 3" xfId="41448"/>
    <cellStyle name="Normal 3 2 2 2 3 4 3 3 3" xfId="19875"/>
    <cellStyle name="Normal 3 2 2 2 3 4 3 3 3 2" xfId="48610"/>
    <cellStyle name="Normal 3 2 2 2 3 4 3 3 4" xfId="34286"/>
    <cellStyle name="Normal 3 2 2 2 3 4 3 4" xfId="9073"/>
    <cellStyle name="Normal 3 2 2 2 3 4 3 4 2" xfId="23456"/>
    <cellStyle name="Normal 3 2 2 2 3 4 3 4 2 2" xfId="52191"/>
    <cellStyle name="Normal 3 2 2 2 3 4 3 4 3" xfId="37867"/>
    <cellStyle name="Normal 3 2 2 2 3 4 3 5" xfId="16293"/>
    <cellStyle name="Normal 3 2 2 2 3 4 3 5 2" xfId="45029"/>
    <cellStyle name="Normal 3 2 2 2 3 4 3 6" xfId="30705"/>
    <cellStyle name="Normal 3 2 2 2 3 4 4" xfId="2635"/>
    <cellStyle name="Normal 3 2 2 2 3 4 4 2" xfId="6295"/>
    <cellStyle name="Normal 3 2 2 2 3 4 4 2 2" xfId="13555"/>
    <cellStyle name="Normal 3 2 2 2 3 4 4 2 2 2" xfId="27933"/>
    <cellStyle name="Normal 3 2 2 2 3 4 4 2 2 2 2" xfId="56667"/>
    <cellStyle name="Normal 3 2 2 2 3 4 4 2 2 3" xfId="42343"/>
    <cellStyle name="Normal 3 2 2 2 3 4 4 2 3" xfId="20770"/>
    <cellStyle name="Normal 3 2 2 2 3 4 4 2 3 2" xfId="49505"/>
    <cellStyle name="Normal 3 2 2 2 3 4 4 2 4" xfId="35181"/>
    <cellStyle name="Normal 3 2 2 2 3 4 4 3" xfId="9968"/>
    <cellStyle name="Normal 3 2 2 2 3 4 4 3 2" xfId="24351"/>
    <cellStyle name="Normal 3 2 2 2 3 4 4 3 2 2" xfId="53086"/>
    <cellStyle name="Normal 3 2 2 2 3 4 4 3 3" xfId="38762"/>
    <cellStyle name="Normal 3 2 2 2 3 4 4 4" xfId="17188"/>
    <cellStyle name="Normal 3 2 2 2 3 4 4 4 2" xfId="45924"/>
    <cellStyle name="Normal 3 2 2 2 3 4 4 5" xfId="31600"/>
    <cellStyle name="Normal 3 2 2 2 3 4 5" xfId="4499"/>
    <cellStyle name="Normal 3 2 2 2 3 4 5 2" xfId="11765"/>
    <cellStyle name="Normal 3 2 2 2 3 4 5 2 2" xfId="26143"/>
    <cellStyle name="Normal 3 2 2 2 3 4 5 2 2 2" xfId="54877"/>
    <cellStyle name="Normal 3 2 2 2 3 4 5 2 3" xfId="40553"/>
    <cellStyle name="Normal 3 2 2 2 3 4 5 3" xfId="18980"/>
    <cellStyle name="Normal 3 2 2 2 3 4 5 3 2" xfId="47715"/>
    <cellStyle name="Normal 3 2 2 2 3 4 5 4" xfId="33391"/>
    <cellStyle name="Normal 3 2 2 2 3 4 6" xfId="8172"/>
    <cellStyle name="Normal 3 2 2 2 3 4 6 2" xfId="22561"/>
    <cellStyle name="Normal 3 2 2 2 3 4 6 2 2" xfId="51296"/>
    <cellStyle name="Normal 3 2 2 2 3 4 6 3" xfId="36972"/>
    <cellStyle name="Normal 3 2 2 2 3 4 7" xfId="15398"/>
    <cellStyle name="Normal 3 2 2 2 3 4 7 2" xfId="44134"/>
    <cellStyle name="Normal 3 2 2 2 3 4 8" xfId="29810"/>
    <cellStyle name="Normal 3 2 2 2 3 5" xfId="979"/>
    <cellStyle name="Normal 3 2 2 2 3 5 2" xfId="1962"/>
    <cellStyle name="Normal 3 2 2 2 3 5 2 2" xfId="3754"/>
    <cellStyle name="Normal 3 2 2 2 3 5 2 2 2" xfId="7413"/>
    <cellStyle name="Normal 3 2 2 2 3 5 2 2 2 2" xfId="14673"/>
    <cellStyle name="Normal 3 2 2 2 3 5 2 2 2 2 2" xfId="29051"/>
    <cellStyle name="Normal 3 2 2 2 3 5 2 2 2 2 2 2" xfId="57785"/>
    <cellStyle name="Normal 3 2 2 2 3 5 2 2 2 2 3" xfId="43461"/>
    <cellStyle name="Normal 3 2 2 2 3 5 2 2 2 3" xfId="21888"/>
    <cellStyle name="Normal 3 2 2 2 3 5 2 2 2 3 2" xfId="50623"/>
    <cellStyle name="Normal 3 2 2 2 3 5 2 2 2 4" xfId="36299"/>
    <cellStyle name="Normal 3 2 2 2 3 5 2 2 3" xfId="11086"/>
    <cellStyle name="Normal 3 2 2 2 3 5 2 2 3 2" xfId="25469"/>
    <cellStyle name="Normal 3 2 2 2 3 5 2 2 3 2 2" xfId="54204"/>
    <cellStyle name="Normal 3 2 2 2 3 5 2 2 3 3" xfId="39880"/>
    <cellStyle name="Normal 3 2 2 2 3 5 2 2 4" xfId="18306"/>
    <cellStyle name="Normal 3 2 2 2 3 5 2 2 4 2" xfId="47042"/>
    <cellStyle name="Normal 3 2 2 2 3 5 2 2 5" xfId="32718"/>
    <cellStyle name="Normal 3 2 2 2 3 5 2 3" xfId="5623"/>
    <cellStyle name="Normal 3 2 2 2 3 5 2 3 2" xfId="12883"/>
    <cellStyle name="Normal 3 2 2 2 3 5 2 3 2 2" xfId="27261"/>
    <cellStyle name="Normal 3 2 2 2 3 5 2 3 2 2 2" xfId="55995"/>
    <cellStyle name="Normal 3 2 2 2 3 5 2 3 2 3" xfId="41671"/>
    <cellStyle name="Normal 3 2 2 2 3 5 2 3 3" xfId="20098"/>
    <cellStyle name="Normal 3 2 2 2 3 5 2 3 3 2" xfId="48833"/>
    <cellStyle name="Normal 3 2 2 2 3 5 2 3 4" xfId="34509"/>
    <cellStyle name="Normal 3 2 2 2 3 5 2 4" xfId="9296"/>
    <cellStyle name="Normal 3 2 2 2 3 5 2 4 2" xfId="23679"/>
    <cellStyle name="Normal 3 2 2 2 3 5 2 4 2 2" xfId="52414"/>
    <cellStyle name="Normal 3 2 2 2 3 5 2 4 3" xfId="38090"/>
    <cellStyle name="Normal 3 2 2 2 3 5 2 5" xfId="16516"/>
    <cellStyle name="Normal 3 2 2 2 3 5 2 5 2" xfId="45252"/>
    <cellStyle name="Normal 3 2 2 2 3 5 2 6" xfId="30928"/>
    <cellStyle name="Normal 3 2 2 2 3 5 3" xfId="2858"/>
    <cellStyle name="Normal 3 2 2 2 3 5 3 2" xfId="6518"/>
    <cellStyle name="Normal 3 2 2 2 3 5 3 2 2" xfId="13778"/>
    <cellStyle name="Normal 3 2 2 2 3 5 3 2 2 2" xfId="28156"/>
    <cellStyle name="Normal 3 2 2 2 3 5 3 2 2 2 2" xfId="56890"/>
    <cellStyle name="Normal 3 2 2 2 3 5 3 2 2 3" xfId="42566"/>
    <cellStyle name="Normal 3 2 2 2 3 5 3 2 3" xfId="20993"/>
    <cellStyle name="Normal 3 2 2 2 3 5 3 2 3 2" xfId="49728"/>
    <cellStyle name="Normal 3 2 2 2 3 5 3 2 4" xfId="35404"/>
    <cellStyle name="Normal 3 2 2 2 3 5 3 3" xfId="10191"/>
    <cellStyle name="Normal 3 2 2 2 3 5 3 3 2" xfId="24574"/>
    <cellStyle name="Normal 3 2 2 2 3 5 3 3 2 2" xfId="53309"/>
    <cellStyle name="Normal 3 2 2 2 3 5 3 3 3" xfId="38985"/>
    <cellStyle name="Normal 3 2 2 2 3 5 3 4" xfId="17411"/>
    <cellStyle name="Normal 3 2 2 2 3 5 3 4 2" xfId="46147"/>
    <cellStyle name="Normal 3 2 2 2 3 5 3 5" xfId="31823"/>
    <cellStyle name="Normal 3 2 2 2 3 5 4" xfId="4723"/>
    <cellStyle name="Normal 3 2 2 2 3 5 4 2" xfId="11988"/>
    <cellStyle name="Normal 3 2 2 2 3 5 4 2 2" xfId="26366"/>
    <cellStyle name="Normal 3 2 2 2 3 5 4 2 2 2" xfId="55100"/>
    <cellStyle name="Normal 3 2 2 2 3 5 4 2 3" xfId="40776"/>
    <cellStyle name="Normal 3 2 2 2 3 5 4 3" xfId="19203"/>
    <cellStyle name="Normal 3 2 2 2 3 5 4 3 2" xfId="47938"/>
    <cellStyle name="Normal 3 2 2 2 3 5 4 4" xfId="33614"/>
    <cellStyle name="Normal 3 2 2 2 3 5 5" xfId="8395"/>
    <cellStyle name="Normal 3 2 2 2 3 5 5 2" xfId="22784"/>
    <cellStyle name="Normal 3 2 2 2 3 5 5 2 2" xfId="51519"/>
    <cellStyle name="Normal 3 2 2 2 3 5 5 3" xfId="37195"/>
    <cellStyle name="Normal 3 2 2 2 3 5 6" xfId="15621"/>
    <cellStyle name="Normal 3 2 2 2 3 5 6 2" xfId="44357"/>
    <cellStyle name="Normal 3 2 2 2 3 5 7" xfId="30033"/>
    <cellStyle name="Normal 3 2 2 2 3 6" xfId="1498"/>
    <cellStyle name="Normal 3 2 2 2 3 6 2" xfId="3307"/>
    <cellStyle name="Normal 3 2 2 2 3 6 2 2" xfId="6966"/>
    <cellStyle name="Normal 3 2 2 2 3 6 2 2 2" xfId="14226"/>
    <cellStyle name="Normal 3 2 2 2 3 6 2 2 2 2" xfId="28604"/>
    <cellStyle name="Normal 3 2 2 2 3 6 2 2 2 2 2" xfId="57338"/>
    <cellStyle name="Normal 3 2 2 2 3 6 2 2 2 3" xfId="43014"/>
    <cellStyle name="Normal 3 2 2 2 3 6 2 2 3" xfId="21441"/>
    <cellStyle name="Normal 3 2 2 2 3 6 2 2 3 2" xfId="50176"/>
    <cellStyle name="Normal 3 2 2 2 3 6 2 2 4" xfId="35852"/>
    <cellStyle name="Normal 3 2 2 2 3 6 2 3" xfId="10639"/>
    <cellStyle name="Normal 3 2 2 2 3 6 2 3 2" xfId="25022"/>
    <cellStyle name="Normal 3 2 2 2 3 6 2 3 2 2" xfId="53757"/>
    <cellStyle name="Normal 3 2 2 2 3 6 2 3 3" xfId="39433"/>
    <cellStyle name="Normal 3 2 2 2 3 6 2 4" xfId="17859"/>
    <cellStyle name="Normal 3 2 2 2 3 6 2 4 2" xfId="46595"/>
    <cellStyle name="Normal 3 2 2 2 3 6 2 5" xfId="32271"/>
    <cellStyle name="Normal 3 2 2 2 3 6 3" xfId="5175"/>
    <cellStyle name="Normal 3 2 2 2 3 6 3 2" xfId="12436"/>
    <cellStyle name="Normal 3 2 2 2 3 6 3 2 2" xfId="26814"/>
    <cellStyle name="Normal 3 2 2 2 3 6 3 2 2 2" xfId="55548"/>
    <cellStyle name="Normal 3 2 2 2 3 6 3 2 3" xfId="41224"/>
    <cellStyle name="Normal 3 2 2 2 3 6 3 3" xfId="19651"/>
    <cellStyle name="Normal 3 2 2 2 3 6 3 3 2" xfId="48386"/>
    <cellStyle name="Normal 3 2 2 2 3 6 3 4" xfId="34062"/>
    <cellStyle name="Normal 3 2 2 2 3 6 4" xfId="8849"/>
    <cellStyle name="Normal 3 2 2 2 3 6 4 2" xfId="23232"/>
    <cellStyle name="Normal 3 2 2 2 3 6 4 2 2" xfId="51967"/>
    <cellStyle name="Normal 3 2 2 2 3 6 4 3" xfId="37643"/>
    <cellStyle name="Normal 3 2 2 2 3 6 5" xfId="16069"/>
    <cellStyle name="Normal 3 2 2 2 3 6 5 2" xfId="44805"/>
    <cellStyle name="Normal 3 2 2 2 3 6 6" xfId="30481"/>
    <cellStyle name="Normal 3 2 2 2 3 7" xfId="2411"/>
    <cellStyle name="Normal 3 2 2 2 3 7 2" xfId="6071"/>
    <cellStyle name="Normal 3 2 2 2 3 7 2 2" xfId="13331"/>
    <cellStyle name="Normal 3 2 2 2 3 7 2 2 2" xfId="27709"/>
    <cellStyle name="Normal 3 2 2 2 3 7 2 2 2 2" xfId="56443"/>
    <cellStyle name="Normal 3 2 2 2 3 7 2 2 3" xfId="42119"/>
    <cellStyle name="Normal 3 2 2 2 3 7 2 3" xfId="20546"/>
    <cellStyle name="Normal 3 2 2 2 3 7 2 3 2" xfId="49281"/>
    <cellStyle name="Normal 3 2 2 2 3 7 2 4" xfId="34957"/>
    <cellStyle name="Normal 3 2 2 2 3 7 3" xfId="9744"/>
    <cellStyle name="Normal 3 2 2 2 3 7 3 2" xfId="24127"/>
    <cellStyle name="Normal 3 2 2 2 3 7 3 2 2" xfId="52862"/>
    <cellStyle name="Normal 3 2 2 2 3 7 3 3" xfId="38538"/>
    <cellStyle name="Normal 3 2 2 2 3 7 4" xfId="16964"/>
    <cellStyle name="Normal 3 2 2 2 3 7 4 2" xfId="45700"/>
    <cellStyle name="Normal 3 2 2 2 3 7 5" xfId="31376"/>
    <cellStyle name="Normal 3 2 2 2 3 8" xfId="4268"/>
    <cellStyle name="Normal 3 2 2 2 3 8 2" xfId="11540"/>
    <cellStyle name="Normal 3 2 2 2 3 8 2 2" xfId="25919"/>
    <cellStyle name="Normal 3 2 2 2 3 8 2 2 2" xfId="54653"/>
    <cellStyle name="Normal 3 2 2 2 3 8 2 3" xfId="40329"/>
    <cellStyle name="Normal 3 2 2 2 3 8 3" xfId="18756"/>
    <cellStyle name="Normal 3 2 2 2 3 8 3 2" xfId="47491"/>
    <cellStyle name="Normal 3 2 2 2 3 8 4" xfId="33167"/>
    <cellStyle name="Normal 3 2 2 2 3 9" xfId="7936"/>
    <cellStyle name="Normal 3 2 2 2 3 9 2" xfId="22337"/>
    <cellStyle name="Normal 3 2 2 2 3 9 2 2" xfId="51072"/>
    <cellStyle name="Normal 3 2 2 2 3 9 3" xfId="36748"/>
    <cellStyle name="Normal 3 2 2 2 4" xfId="424"/>
    <cellStyle name="Normal 3 2 2 2 4 10" xfId="29614"/>
    <cellStyle name="Normal 3 2 2 2 4 2" xfId="624"/>
    <cellStyle name="Normal 3 2 2 2 4 2 2" xfId="896"/>
    <cellStyle name="Normal 3 2 2 2 4 2 2 2" xfId="1343"/>
    <cellStyle name="Normal 3 2 2 2 4 2 2 2 2" xfId="2326"/>
    <cellStyle name="Normal 3 2 2 2 4 2 2 2 2 2" xfId="4118"/>
    <cellStyle name="Normal 3 2 2 2 4 2 2 2 2 2 2" xfId="7777"/>
    <cellStyle name="Normal 3 2 2 2 4 2 2 2 2 2 2 2" xfId="15037"/>
    <cellStyle name="Normal 3 2 2 2 4 2 2 2 2 2 2 2 2" xfId="29415"/>
    <cellStyle name="Normal 3 2 2 2 4 2 2 2 2 2 2 2 2 2" xfId="58149"/>
    <cellStyle name="Normal 3 2 2 2 4 2 2 2 2 2 2 2 3" xfId="43825"/>
    <cellStyle name="Normal 3 2 2 2 4 2 2 2 2 2 2 3" xfId="22252"/>
    <cellStyle name="Normal 3 2 2 2 4 2 2 2 2 2 2 3 2" xfId="50987"/>
    <cellStyle name="Normal 3 2 2 2 4 2 2 2 2 2 2 4" xfId="36663"/>
    <cellStyle name="Normal 3 2 2 2 4 2 2 2 2 2 3" xfId="11450"/>
    <cellStyle name="Normal 3 2 2 2 4 2 2 2 2 2 3 2" xfId="25833"/>
    <cellStyle name="Normal 3 2 2 2 4 2 2 2 2 2 3 2 2" xfId="54568"/>
    <cellStyle name="Normal 3 2 2 2 4 2 2 2 2 2 3 3" xfId="40244"/>
    <cellStyle name="Normal 3 2 2 2 4 2 2 2 2 2 4" xfId="18670"/>
    <cellStyle name="Normal 3 2 2 2 4 2 2 2 2 2 4 2" xfId="47406"/>
    <cellStyle name="Normal 3 2 2 2 4 2 2 2 2 2 5" xfId="33082"/>
    <cellStyle name="Normal 3 2 2 2 4 2 2 2 2 3" xfId="5987"/>
    <cellStyle name="Normal 3 2 2 2 4 2 2 2 2 3 2" xfId="13247"/>
    <cellStyle name="Normal 3 2 2 2 4 2 2 2 2 3 2 2" xfId="27625"/>
    <cellStyle name="Normal 3 2 2 2 4 2 2 2 2 3 2 2 2" xfId="56359"/>
    <cellStyle name="Normal 3 2 2 2 4 2 2 2 2 3 2 3" xfId="42035"/>
    <cellStyle name="Normal 3 2 2 2 4 2 2 2 2 3 3" xfId="20462"/>
    <cellStyle name="Normal 3 2 2 2 4 2 2 2 2 3 3 2" xfId="49197"/>
    <cellStyle name="Normal 3 2 2 2 4 2 2 2 2 3 4" xfId="34873"/>
    <cellStyle name="Normal 3 2 2 2 4 2 2 2 2 4" xfId="9660"/>
    <cellStyle name="Normal 3 2 2 2 4 2 2 2 2 4 2" xfId="24043"/>
    <cellStyle name="Normal 3 2 2 2 4 2 2 2 2 4 2 2" xfId="52778"/>
    <cellStyle name="Normal 3 2 2 2 4 2 2 2 2 4 3" xfId="38454"/>
    <cellStyle name="Normal 3 2 2 2 4 2 2 2 2 5" xfId="16880"/>
    <cellStyle name="Normal 3 2 2 2 4 2 2 2 2 5 2" xfId="45616"/>
    <cellStyle name="Normal 3 2 2 2 4 2 2 2 2 6" xfId="31292"/>
    <cellStyle name="Normal 3 2 2 2 4 2 2 2 3" xfId="3222"/>
    <cellStyle name="Normal 3 2 2 2 4 2 2 2 3 2" xfId="6882"/>
    <cellStyle name="Normal 3 2 2 2 4 2 2 2 3 2 2" xfId="14142"/>
    <cellStyle name="Normal 3 2 2 2 4 2 2 2 3 2 2 2" xfId="28520"/>
    <cellStyle name="Normal 3 2 2 2 4 2 2 2 3 2 2 2 2" xfId="57254"/>
    <cellStyle name="Normal 3 2 2 2 4 2 2 2 3 2 2 3" xfId="42930"/>
    <cellStyle name="Normal 3 2 2 2 4 2 2 2 3 2 3" xfId="21357"/>
    <cellStyle name="Normal 3 2 2 2 4 2 2 2 3 2 3 2" xfId="50092"/>
    <cellStyle name="Normal 3 2 2 2 4 2 2 2 3 2 4" xfId="35768"/>
    <cellStyle name="Normal 3 2 2 2 4 2 2 2 3 3" xfId="10555"/>
    <cellStyle name="Normal 3 2 2 2 4 2 2 2 3 3 2" xfId="24938"/>
    <cellStyle name="Normal 3 2 2 2 4 2 2 2 3 3 2 2" xfId="53673"/>
    <cellStyle name="Normal 3 2 2 2 4 2 2 2 3 3 3" xfId="39349"/>
    <cellStyle name="Normal 3 2 2 2 4 2 2 2 3 4" xfId="17775"/>
    <cellStyle name="Normal 3 2 2 2 4 2 2 2 3 4 2" xfId="46511"/>
    <cellStyle name="Normal 3 2 2 2 4 2 2 2 3 5" xfId="32187"/>
    <cellStyle name="Normal 3 2 2 2 4 2 2 2 4" xfId="5087"/>
    <cellStyle name="Normal 3 2 2 2 4 2 2 2 4 2" xfId="12352"/>
    <cellStyle name="Normal 3 2 2 2 4 2 2 2 4 2 2" xfId="26730"/>
    <cellStyle name="Normal 3 2 2 2 4 2 2 2 4 2 2 2" xfId="55464"/>
    <cellStyle name="Normal 3 2 2 2 4 2 2 2 4 2 3" xfId="41140"/>
    <cellStyle name="Normal 3 2 2 2 4 2 2 2 4 3" xfId="19567"/>
    <cellStyle name="Normal 3 2 2 2 4 2 2 2 4 3 2" xfId="48302"/>
    <cellStyle name="Normal 3 2 2 2 4 2 2 2 4 4" xfId="33978"/>
    <cellStyle name="Normal 3 2 2 2 4 2 2 2 5" xfId="8759"/>
    <cellStyle name="Normal 3 2 2 2 4 2 2 2 5 2" xfId="23148"/>
    <cellStyle name="Normal 3 2 2 2 4 2 2 2 5 2 2" xfId="51883"/>
    <cellStyle name="Normal 3 2 2 2 4 2 2 2 5 3" xfId="37559"/>
    <cellStyle name="Normal 3 2 2 2 4 2 2 2 6" xfId="15985"/>
    <cellStyle name="Normal 3 2 2 2 4 2 2 2 6 2" xfId="44721"/>
    <cellStyle name="Normal 3 2 2 2 4 2 2 2 7" xfId="30397"/>
    <cellStyle name="Normal 3 2 2 2 4 2 2 3" xfId="1879"/>
    <cellStyle name="Normal 3 2 2 2 4 2 2 3 2" xfId="3671"/>
    <cellStyle name="Normal 3 2 2 2 4 2 2 3 2 2" xfId="7330"/>
    <cellStyle name="Normal 3 2 2 2 4 2 2 3 2 2 2" xfId="14590"/>
    <cellStyle name="Normal 3 2 2 2 4 2 2 3 2 2 2 2" xfId="28968"/>
    <cellStyle name="Normal 3 2 2 2 4 2 2 3 2 2 2 2 2" xfId="57702"/>
    <cellStyle name="Normal 3 2 2 2 4 2 2 3 2 2 2 3" xfId="43378"/>
    <cellStyle name="Normal 3 2 2 2 4 2 2 3 2 2 3" xfId="21805"/>
    <cellStyle name="Normal 3 2 2 2 4 2 2 3 2 2 3 2" xfId="50540"/>
    <cellStyle name="Normal 3 2 2 2 4 2 2 3 2 2 4" xfId="36216"/>
    <cellStyle name="Normal 3 2 2 2 4 2 2 3 2 3" xfId="11003"/>
    <cellStyle name="Normal 3 2 2 2 4 2 2 3 2 3 2" xfId="25386"/>
    <cellStyle name="Normal 3 2 2 2 4 2 2 3 2 3 2 2" xfId="54121"/>
    <cellStyle name="Normal 3 2 2 2 4 2 2 3 2 3 3" xfId="39797"/>
    <cellStyle name="Normal 3 2 2 2 4 2 2 3 2 4" xfId="18223"/>
    <cellStyle name="Normal 3 2 2 2 4 2 2 3 2 4 2" xfId="46959"/>
    <cellStyle name="Normal 3 2 2 2 4 2 2 3 2 5" xfId="32635"/>
    <cellStyle name="Normal 3 2 2 2 4 2 2 3 3" xfId="5540"/>
    <cellStyle name="Normal 3 2 2 2 4 2 2 3 3 2" xfId="12800"/>
    <cellStyle name="Normal 3 2 2 2 4 2 2 3 3 2 2" xfId="27178"/>
    <cellStyle name="Normal 3 2 2 2 4 2 2 3 3 2 2 2" xfId="55912"/>
    <cellStyle name="Normal 3 2 2 2 4 2 2 3 3 2 3" xfId="41588"/>
    <cellStyle name="Normal 3 2 2 2 4 2 2 3 3 3" xfId="20015"/>
    <cellStyle name="Normal 3 2 2 2 4 2 2 3 3 3 2" xfId="48750"/>
    <cellStyle name="Normal 3 2 2 2 4 2 2 3 3 4" xfId="34426"/>
    <cellStyle name="Normal 3 2 2 2 4 2 2 3 4" xfId="9213"/>
    <cellStyle name="Normal 3 2 2 2 4 2 2 3 4 2" xfId="23596"/>
    <cellStyle name="Normal 3 2 2 2 4 2 2 3 4 2 2" xfId="52331"/>
    <cellStyle name="Normal 3 2 2 2 4 2 2 3 4 3" xfId="38007"/>
    <cellStyle name="Normal 3 2 2 2 4 2 2 3 5" xfId="16433"/>
    <cellStyle name="Normal 3 2 2 2 4 2 2 3 5 2" xfId="45169"/>
    <cellStyle name="Normal 3 2 2 2 4 2 2 3 6" xfId="30845"/>
    <cellStyle name="Normal 3 2 2 2 4 2 2 4" xfId="2775"/>
    <cellStyle name="Normal 3 2 2 2 4 2 2 4 2" xfId="6435"/>
    <cellStyle name="Normal 3 2 2 2 4 2 2 4 2 2" xfId="13695"/>
    <cellStyle name="Normal 3 2 2 2 4 2 2 4 2 2 2" xfId="28073"/>
    <cellStyle name="Normal 3 2 2 2 4 2 2 4 2 2 2 2" xfId="56807"/>
    <cellStyle name="Normal 3 2 2 2 4 2 2 4 2 2 3" xfId="42483"/>
    <cellStyle name="Normal 3 2 2 2 4 2 2 4 2 3" xfId="20910"/>
    <cellStyle name="Normal 3 2 2 2 4 2 2 4 2 3 2" xfId="49645"/>
    <cellStyle name="Normal 3 2 2 2 4 2 2 4 2 4" xfId="35321"/>
    <cellStyle name="Normal 3 2 2 2 4 2 2 4 3" xfId="10108"/>
    <cellStyle name="Normal 3 2 2 2 4 2 2 4 3 2" xfId="24491"/>
    <cellStyle name="Normal 3 2 2 2 4 2 2 4 3 2 2" xfId="53226"/>
    <cellStyle name="Normal 3 2 2 2 4 2 2 4 3 3" xfId="38902"/>
    <cellStyle name="Normal 3 2 2 2 4 2 2 4 4" xfId="17328"/>
    <cellStyle name="Normal 3 2 2 2 4 2 2 4 4 2" xfId="46064"/>
    <cellStyle name="Normal 3 2 2 2 4 2 2 4 5" xfId="31740"/>
    <cellStyle name="Normal 3 2 2 2 4 2 2 5" xfId="4640"/>
    <cellStyle name="Normal 3 2 2 2 4 2 2 5 2" xfId="11905"/>
    <cellStyle name="Normal 3 2 2 2 4 2 2 5 2 2" xfId="26283"/>
    <cellStyle name="Normal 3 2 2 2 4 2 2 5 2 2 2" xfId="55017"/>
    <cellStyle name="Normal 3 2 2 2 4 2 2 5 2 3" xfId="40693"/>
    <cellStyle name="Normal 3 2 2 2 4 2 2 5 3" xfId="19120"/>
    <cellStyle name="Normal 3 2 2 2 4 2 2 5 3 2" xfId="47855"/>
    <cellStyle name="Normal 3 2 2 2 4 2 2 5 4" xfId="33531"/>
    <cellStyle name="Normal 3 2 2 2 4 2 2 6" xfId="8312"/>
    <cellStyle name="Normal 3 2 2 2 4 2 2 6 2" xfId="22701"/>
    <cellStyle name="Normal 3 2 2 2 4 2 2 6 2 2" xfId="51436"/>
    <cellStyle name="Normal 3 2 2 2 4 2 2 6 3" xfId="37112"/>
    <cellStyle name="Normal 3 2 2 2 4 2 2 7" xfId="15538"/>
    <cellStyle name="Normal 3 2 2 2 4 2 2 7 2" xfId="44274"/>
    <cellStyle name="Normal 3 2 2 2 4 2 2 8" xfId="29950"/>
    <cellStyle name="Normal 3 2 2 2 4 2 3" xfId="1119"/>
    <cellStyle name="Normal 3 2 2 2 4 2 3 2" xfId="2102"/>
    <cellStyle name="Normal 3 2 2 2 4 2 3 2 2" xfId="3894"/>
    <cellStyle name="Normal 3 2 2 2 4 2 3 2 2 2" xfId="7553"/>
    <cellStyle name="Normal 3 2 2 2 4 2 3 2 2 2 2" xfId="14813"/>
    <cellStyle name="Normal 3 2 2 2 4 2 3 2 2 2 2 2" xfId="29191"/>
    <cellStyle name="Normal 3 2 2 2 4 2 3 2 2 2 2 2 2" xfId="57925"/>
    <cellStyle name="Normal 3 2 2 2 4 2 3 2 2 2 2 3" xfId="43601"/>
    <cellStyle name="Normal 3 2 2 2 4 2 3 2 2 2 3" xfId="22028"/>
    <cellStyle name="Normal 3 2 2 2 4 2 3 2 2 2 3 2" xfId="50763"/>
    <cellStyle name="Normal 3 2 2 2 4 2 3 2 2 2 4" xfId="36439"/>
    <cellStyle name="Normal 3 2 2 2 4 2 3 2 2 3" xfId="11226"/>
    <cellStyle name="Normal 3 2 2 2 4 2 3 2 2 3 2" xfId="25609"/>
    <cellStyle name="Normal 3 2 2 2 4 2 3 2 2 3 2 2" xfId="54344"/>
    <cellStyle name="Normal 3 2 2 2 4 2 3 2 2 3 3" xfId="40020"/>
    <cellStyle name="Normal 3 2 2 2 4 2 3 2 2 4" xfId="18446"/>
    <cellStyle name="Normal 3 2 2 2 4 2 3 2 2 4 2" xfId="47182"/>
    <cellStyle name="Normal 3 2 2 2 4 2 3 2 2 5" xfId="32858"/>
    <cellStyle name="Normal 3 2 2 2 4 2 3 2 3" xfId="5763"/>
    <cellStyle name="Normal 3 2 2 2 4 2 3 2 3 2" xfId="13023"/>
    <cellStyle name="Normal 3 2 2 2 4 2 3 2 3 2 2" xfId="27401"/>
    <cellStyle name="Normal 3 2 2 2 4 2 3 2 3 2 2 2" xfId="56135"/>
    <cellStyle name="Normal 3 2 2 2 4 2 3 2 3 2 3" xfId="41811"/>
    <cellStyle name="Normal 3 2 2 2 4 2 3 2 3 3" xfId="20238"/>
    <cellStyle name="Normal 3 2 2 2 4 2 3 2 3 3 2" xfId="48973"/>
    <cellStyle name="Normal 3 2 2 2 4 2 3 2 3 4" xfId="34649"/>
    <cellStyle name="Normal 3 2 2 2 4 2 3 2 4" xfId="9436"/>
    <cellStyle name="Normal 3 2 2 2 4 2 3 2 4 2" xfId="23819"/>
    <cellStyle name="Normal 3 2 2 2 4 2 3 2 4 2 2" xfId="52554"/>
    <cellStyle name="Normal 3 2 2 2 4 2 3 2 4 3" xfId="38230"/>
    <cellStyle name="Normal 3 2 2 2 4 2 3 2 5" xfId="16656"/>
    <cellStyle name="Normal 3 2 2 2 4 2 3 2 5 2" xfId="45392"/>
    <cellStyle name="Normal 3 2 2 2 4 2 3 2 6" xfId="31068"/>
    <cellStyle name="Normal 3 2 2 2 4 2 3 3" xfId="2998"/>
    <cellStyle name="Normal 3 2 2 2 4 2 3 3 2" xfId="6658"/>
    <cellStyle name="Normal 3 2 2 2 4 2 3 3 2 2" xfId="13918"/>
    <cellStyle name="Normal 3 2 2 2 4 2 3 3 2 2 2" xfId="28296"/>
    <cellStyle name="Normal 3 2 2 2 4 2 3 3 2 2 2 2" xfId="57030"/>
    <cellStyle name="Normal 3 2 2 2 4 2 3 3 2 2 3" xfId="42706"/>
    <cellStyle name="Normal 3 2 2 2 4 2 3 3 2 3" xfId="21133"/>
    <cellStyle name="Normal 3 2 2 2 4 2 3 3 2 3 2" xfId="49868"/>
    <cellStyle name="Normal 3 2 2 2 4 2 3 3 2 4" xfId="35544"/>
    <cellStyle name="Normal 3 2 2 2 4 2 3 3 3" xfId="10331"/>
    <cellStyle name="Normal 3 2 2 2 4 2 3 3 3 2" xfId="24714"/>
    <cellStyle name="Normal 3 2 2 2 4 2 3 3 3 2 2" xfId="53449"/>
    <cellStyle name="Normal 3 2 2 2 4 2 3 3 3 3" xfId="39125"/>
    <cellStyle name="Normal 3 2 2 2 4 2 3 3 4" xfId="17551"/>
    <cellStyle name="Normal 3 2 2 2 4 2 3 3 4 2" xfId="46287"/>
    <cellStyle name="Normal 3 2 2 2 4 2 3 3 5" xfId="31963"/>
    <cellStyle name="Normal 3 2 2 2 4 2 3 4" xfId="4863"/>
    <cellStyle name="Normal 3 2 2 2 4 2 3 4 2" xfId="12128"/>
    <cellStyle name="Normal 3 2 2 2 4 2 3 4 2 2" xfId="26506"/>
    <cellStyle name="Normal 3 2 2 2 4 2 3 4 2 2 2" xfId="55240"/>
    <cellStyle name="Normal 3 2 2 2 4 2 3 4 2 3" xfId="40916"/>
    <cellStyle name="Normal 3 2 2 2 4 2 3 4 3" xfId="19343"/>
    <cellStyle name="Normal 3 2 2 2 4 2 3 4 3 2" xfId="48078"/>
    <cellStyle name="Normal 3 2 2 2 4 2 3 4 4" xfId="33754"/>
    <cellStyle name="Normal 3 2 2 2 4 2 3 5" xfId="8535"/>
    <cellStyle name="Normal 3 2 2 2 4 2 3 5 2" xfId="22924"/>
    <cellStyle name="Normal 3 2 2 2 4 2 3 5 2 2" xfId="51659"/>
    <cellStyle name="Normal 3 2 2 2 4 2 3 5 3" xfId="37335"/>
    <cellStyle name="Normal 3 2 2 2 4 2 3 6" xfId="15761"/>
    <cellStyle name="Normal 3 2 2 2 4 2 3 6 2" xfId="44497"/>
    <cellStyle name="Normal 3 2 2 2 4 2 3 7" xfId="30173"/>
    <cellStyle name="Normal 3 2 2 2 4 2 4" xfId="1651"/>
    <cellStyle name="Normal 3 2 2 2 4 2 4 2" xfId="3447"/>
    <cellStyle name="Normal 3 2 2 2 4 2 4 2 2" xfId="7106"/>
    <cellStyle name="Normal 3 2 2 2 4 2 4 2 2 2" xfId="14366"/>
    <cellStyle name="Normal 3 2 2 2 4 2 4 2 2 2 2" xfId="28744"/>
    <cellStyle name="Normal 3 2 2 2 4 2 4 2 2 2 2 2" xfId="57478"/>
    <cellStyle name="Normal 3 2 2 2 4 2 4 2 2 2 3" xfId="43154"/>
    <cellStyle name="Normal 3 2 2 2 4 2 4 2 2 3" xfId="21581"/>
    <cellStyle name="Normal 3 2 2 2 4 2 4 2 2 3 2" xfId="50316"/>
    <cellStyle name="Normal 3 2 2 2 4 2 4 2 2 4" xfId="35992"/>
    <cellStyle name="Normal 3 2 2 2 4 2 4 2 3" xfId="10779"/>
    <cellStyle name="Normal 3 2 2 2 4 2 4 2 3 2" xfId="25162"/>
    <cellStyle name="Normal 3 2 2 2 4 2 4 2 3 2 2" xfId="53897"/>
    <cellStyle name="Normal 3 2 2 2 4 2 4 2 3 3" xfId="39573"/>
    <cellStyle name="Normal 3 2 2 2 4 2 4 2 4" xfId="17999"/>
    <cellStyle name="Normal 3 2 2 2 4 2 4 2 4 2" xfId="46735"/>
    <cellStyle name="Normal 3 2 2 2 4 2 4 2 5" xfId="32411"/>
    <cellStyle name="Normal 3 2 2 2 4 2 4 3" xfId="5316"/>
    <cellStyle name="Normal 3 2 2 2 4 2 4 3 2" xfId="12576"/>
    <cellStyle name="Normal 3 2 2 2 4 2 4 3 2 2" xfId="26954"/>
    <cellStyle name="Normal 3 2 2 2 4 2 4 3 2 2 2" xfId="55688"/>
    <cellStyle name="Normal 3 2 2 2 4 2 4 3 2 3" xfId="41364"/>
    <cellStyle name="Normal 3 2 2 2 4 2 4 3 3" xfId="19791"/>
    <cellStyle name="Normal 3 2 2 2 4 2 4 3 3 2" xfId="48526"/>
    <cellStyle name="Normal 3 2 2 2 4 2 4 3 4" xfId="34202"/>
    <cellStyle name="Normal 3 2 2 2 4 2 4 4" xfId="8989"/>
    <cellStyle name="Normal 3 2 2 2 4 2 4 4 2" xfId="23372"/>
    <cellStyle name="Normal 3 2 2 2 4 2 4 4 2 2" xfId="52107"/>
    <cellStyle name="Normal 3 2 2 2 4 2 4 4 3" xfId="37783"/>
    <cellStyle name="Normal 3 2 2 2 4 2 4 5" xfId="16209"/>
    <cellStyle name="Normal 3 2 2 2 4 2 4 5 2" xfId="44945"/>
    <cellStyle name="Normal 3 2 2 2 4 2 4 6" xfId="30621"/>
    <cellStyle name="Normal 3 2 2 2 4 2 5" xfId="2551"/>
    <cellStyle name="Normal 3 2 2 2 4 2 5 2" xfId="6211"/>
    <cellStyle name="Normal 3 2 2 2 4 2 5 2 2" xfId="13471"/>
    <cellStyle name="Normal 3 2 2 2 4 2 5 2 2 2" xfId="27849"/>
    <cellStyle name="Normal 3 2 2 2 4 2 5 2 2 2 2" xfId="56583"/>
    <cellStyle name="Normal 3 2 2 2 4 2 5 2 2 3" xfId="42259"/>
    <cellStyle name="Normal 3 2 2 2 4 2 5 2 3" xfId="20686"/>
    <cellStyle name="Normal 3 2 2 2 4 2 5 2 3 2" xfId="49421"/>
    <cellStyle name="Normal 3 2 2 2 4 2 5 2 4" xfId="35097"/>
    <cellStyle name="Normal 3 2 2 2 4 2 5 3" xfId="9884"/>
    <cellStyle name="Normal 3 2 2 2 4 2 5 3 2" xfId="24267"/>
    <cellStyle name="Normal 3 2 2 2 4 2 5 3 2 2" xfId="53002"/>
    <cellStyle name="Normal 3 2 2 2 4 2 5 3 3" xfId="38678"/>
    <cellStyle name="Normal 3 2 2 2 4 2 5 4" xfId="17104"/>
    <cellStyle name="Normal 3 2 2 2 4 2 5 4 2" xfId="45840"/>
    <cellStyle name="Normal 3 2 2 2 4 2 5 5" xfId="31516"/>
    <cellStyle name="Normal 3 2 2 2 4 2 6" xfId="4414"/>
    <cellStyle name="Normal 3 2 2 2 4 2 6 2" xfId="11681"/>
    <cellStyle name="Normal 3 2 2 2 4 2 6 2 2" xfId="26059"/>
    <cellStyle name="Normal 3 2 2 2 4 2 6 2 2 2" xfId="54793"/>
    <cellStyle name="Normal 3 2 2 2 4 2 6 2 3" xfId="40469"/>
    <cellStyle name="Normal 3 2 2 2 4 2 6 3" xfId="18896"/>
    <cellStyle name="Normal 3 2 2 2 4 2 6 3 2" xfId="47631"/>
    <cellStyle name="Normal 3 2 2 2 4 2 6 4" xfId="33307"/>
    <cellStyle name="Normal 3 2 2 2 4 2 7" xfId="8085"/>
    <cellStyle name="Normal 3 2 2 2 4 2 7 2" xfId="22477"/>
    <cellStyle name="Normal 3 2 2 2 4 2 7 2 2" xfId="51212"/>
    <cellStyle name="Normal 3 2 2 2 4 2 7 3" xfId="36888"/>
    <cellStyle name="Normal 3 2 2 2 4 2 8" xfId="15314"/>
    <cellStyle name="Normal 3 2 2 2 4 2 8 2" xfId="44050"/>
    <cellStyle name="Normal 3 2 2 2 4 2 9" xfId="29726"/>
    <cellStyle name="Normal 3 2 2 2 4 3" xfId="782"/>
    <cellStyle name="Normal 3 2 2 2 4 3 2" xfId="1231"/>
    <cellStyle name="Normal 3 2 2 2 4 3 2 2" xfId="2214"/>
    <cellStyle name="Normal 3 2 2 2 4 3 2 2 2" xfId="4006"/>
    <cellStyle name="Normal 3 2 2 2 4 3 2 2 2 2" xfId="7665"/>
    <cellStyle name="Normal 3 2 2 2 4 3 2 2 2 2 2" xfId="14925"/>
    <cellStyle name="Normal 3 2 2 2 4 3 2 2 2 2 2 2" xfId="29303"/>
    <cellStyle name="Normal 3 2 2 2 4 3 2 2 2 2 2 2 2" xfId="58037"/>
    <cellStyle name="Normal 3 2 2 2 4 3 2 2 2 2 2 3" xfId="43713"/>
    <cellStyle name="Normal 3 2 2 2 4 3 2 2 2 2 3" xfId="22140"/>
    <cellStyle name="Normal 3 2 2 2 4 3 2 2 2 2 3 2" xfId="50875"/>
    <cellStyle name="Normal 3 2 2 2 4 3 2 2 2 2 4" xfId="36551"/>
    <cellStyle name="Normal 3 2 2 2 4 3 2 2 2 3" xfId="11338"/>
    <cellStyle name="Normal 3 2 2 2 4 3 2 2 2 3 2" xfId="25721"/>
    <cellStyle name="Normal 3 2 2 2 4 3 2 2 2 3 2 2" xfId="54456"/>
    <cellStyle name="Normal 3 2 2 2 4 3 2 2 2 3 3" xfId="40132"/>
    <cellStyle name="Normal 3 2 2 2 4 3 2 2 2 4" xfId="18558"/>
    <cellStyle name="Normal 3 2 2 2 4 3 2 2 2 4 2" xfId="47294"/>
    <cellStyle name="Normal 3 2 2 2 4 3 2 2 2 5" xfId="32970"/>
    <cellStyle name="Normal 3 2 2 2 4 3 2 2 3" xfId="5875"/>
    <cellStyle name="Normal 3 2 2 2 4 3 2 2 3 2" xfId="13135"/>
    <cellStyle name="Normal 3 2 2 2 4 3 2 2 3 2 2" xfId="27513"/>
    <cellStyle name="Normal 3 2 2 2 4 3 2 2 3 2 2 2" xfId="56247"/>
    <cellStyle name="Normal 3 2 2 2 4 3 2 2 3 2 3" xfId="41923"/>
    <cellStyle name="Normal 3 2 2 2 4 3 2 2 3 3" xfId="20350"/>
    <cellStyle name="Normal 3 2 2 2 4 3 2 2 3 3 2" xfId="49085"/>
    <cellStyle name="Normal 3 2 2 2 4 3 2 2 3 4" xfId="34761"/>
    <cellStyle name="Normal 3 2 2 2 4 3 2 2 4" xfId="9548"/>
    <cellStyle name="Normal 3 2 2 2 4 3 2 2 4 2" xfId="23931"/>
    <cellStyle name="Normal 3 2 2 2 4 3 2 2 4 2 2" xfId="52666"/>
    <cellStyle name="Normal 3 2 2 2 4 3 2 2 4 3" xfId="38342"/>
    <cellStyle name="Normal 3 2 2 2 4 3 2 2 5" xfId="16768"/>
    <cellStyle name="Normal 3 2 2 2 4 3 2 2 5 2" xfId="45504"/>
    <cellStyle name="Normal 3 2 2 2 4 3 2 2 6" xfId="31180"/>
    <cellStyle name="Normal 3 2 2 2 4 3 2 3" xfId="3110"/>
    <cellStyle name="Normal 3 2 2 2 4 3 2 3 2" xfId="6770"/>
    <cellStyle name="Normal 3 2 2 2 4 3 2 3 2 2" xfId="14030"/>
    <cellStyle name="Normal 3 2 2 2 4 3 2 3 2 2 2" xfId="28408"/>
    <cellStyle name="Normal 3 2 2 2 4 3 2 3 2 2 2 2" xfId="57142"/>
    <cellStyle name="Normal 3 2 2 2 4 3 2 3 2 2 3" xfId="42818"/>
    <cellStyle name="Normal 3 2 2 2 4 3 2 3 2 3" xfId="21245"/>
    <cellStyle name="Normal 3 2 2 2 4 3 2 3 2 3 2" xfId="49980"/>
    <cellStyle name="Normal 3 2 2 2 4 3 2 3 2 4" xfId="35656"/>
    <cellStyle name="Normal 3 2 2 2 4 3 2 3 3" xfId="10443"/>
    <cellStyle name="Normal 3 2 2 2 4 3 2 3 3 2" xfId="24826"/>
    <cellStyle name="Normal 3 2 2 2 4 3 2 3 3 2 2" xfId="53561"/>
    <cellStyle name="Normal 3 2 2 2 4 3 2 3 3 3" xfId="39237"/>
    <cellStyle name="Normal 3 2 2 2 4 3 2 3 4" xfId="17663"/>
    <cellStyle name="Normal 3 2 2 2 4 3 2 3 4 2" xfId="46399"/>
    <cellStyle name="Normal 3 2 2 2 4 3 2 3 5" xfId="32075"/>
    <cellStyle name="Normal 3 2 2 2 4 3 2 4" xfId="4975"/>
    <cellStyle name="Normal 3 2 2 2 4 3 2 4 2" xfId="12240"/>
    <cellStyle name="Normal 3 2 2 2 4 3 2 4 2 2" xfId="26618"/>
    <cellStyle name="Normal 3 2 2 2 4 3 2 4 2 2 2" xfId="55352"/>
    <cellStyle name="Normal 3 2 2 2 4 3 2 4 2 3" xfId="41028"/>
    <cellStyle name="Normal 3 2 2 2 4 3 2 4 3" xfId="19455"/>
    <cellStyle name="Normal 3 2 2 2 4 3 2 4 3 2" xfId="48190"/>
    <cellStyle name="Normal 3 2 2 2 4 3 2 4 4" xfId="33866"/>
    <cellStyle name="Normal 3 2 2 2 4 3 2 5" xfId="8647"/>
    <cellStyle name="Normal 3 2 2 2 4 3 2 5 2" xfId="23036"/>
    <cellStyle name="Normal 3 2 2 2 4 3 2 5 2 2" xfId="51771"/>
    <cellStyle name="Normal 3 2 2 2 4 3 2 5 3" xfId="37447"/>
    <cellStyle name="Normal 3 2 2 2 4 3 2 6" xfId="15873"/>
    <cellStyle name="Normal 3 2 2 2 4 3 2 6 2" xfId="44609"/>
    <cellStyle name="Normal 3 2 2 2 4 3 2 7" xfId="30285"/>
    <cellStyle name="Normal 3 2 2 2 4 3 3" xfId="1767"/>
    <cellStyle name="Normal 3 2 2 2 4 3 3 2" xfId="3559"/>
    <cellStyle name="Normal 3 2 2 2 4 3 3 2 2" xfId="7218"/>
    <cellStyle name="Normal 3 2 2 2 4 3 3 2 2 2" xfId="14478"/>
    <cellStyle name="Normal 3 2 2 2 4 3 3 2 2 2 2" xfId="28856"/>
    <cellStyle name="Normal 3 2 2 2 4 3 3 2 2 2 2 2" xfId="57590"/>
    <cellStyle name="Normal 3 2 2 2 4 3 3 2 2 2 3" xfId="43266"/>
    <cellStyle name="Normal 3 2 2 2 4 3 3 2 2 3" xfId="21693"/>
    <cellStyle name="Normal 3 2 2 2 4 3 3 2 2 3 2" xfId="50428"/>
    <cellStyle name="Normal 3 2 2 2 4 3 3 2 2 4" xfId="36104"/>
    <cellStyle name="Normal 3 2 2 2 4 3 3 2 3" xfId="10891"/>
    <cellStyle name="Normal 3 2 2 2 4 3 3 2 3 2" xfId="25274"/>
    <cellStyle name="Normal 3 2 2 2 4 3 3 2 3 2 2" xfId="54009"/>
    <cellStyle name="Normal 3 2 2 2 4 3 3 2 3 3" xfId="39685"/>
    <cellStyle name="Normal 3 2 2 2 4 3 3 2 4" xfId="18111"/>
    <cellStyle name="Normal 3 2 2 2 4 3 3 2 4 2" xfId="46847"/>
    <cellStyle name="Normal 3 2 2 2 4 3 3 2 5" xfId="32523"/>
    <cellStyle name="Normal 3 2 2 2 4 3 3 3" xfId="5428"/>
    <cellStyle name="Normal 3 2 2 2 4 3 3 3 2" xfId="12688"/>
    <cellStyle name="Normal 3 2 2 2 4 3 3 3 2 2" xfId="27066"/>
    <cellStyle name="Normal 3 2 2 2 4 3 3 3 2 2 2" xfId="55800"/>
    <cellStyle name="Normal 3 2 2 2 4 3 3 3 2 3" xfId="41476"/>
    <cellStyle name="Normal 3 2 2 2 4 3 3 3 3" xfId="19903"/>
    <cellStyle name="Normal 3 2 2 2 4 3 3 3 3 2" xfId="48638"/>
    <cellStyle name="Normal 3 2 2 2 4 3 3 3 4" xfId="34314"/>
    <cellStyle name="Normal 3 2 2 2 4 3 3 4" xfId="9101"/>
    <cellStyle name="Normal 3 2 2 2 4 3 3 4 2" xfId="23484"/>
    <cellStyle name="Normal 3 2 2 2 4 3 3 4 2 2" xfId="52219"/>
    <cellStyle name="Normal 3 2 2 2 4 3 3 4 3" xfId="37895"/>
    <cellStyle name="Normal 3 2 2 2 4 3 3 5" xfId="16321"/>
    <cellStyle name="Normal 3 2 2 2 4 3 3 5 2" xfId="45057"/>
    <cellStyle name="Normal 3 2 2 2 4 3 3 6" xfId="30733"/>
    <cellStyle name="Normal 3 2 2 2 4 3 4" xfId="2663"/>
    <cellStyle name="Normal 3 2 2 2 4 3 4 2" xfId="6323"/>
    <cellStyle name="Normal 3 2 2 2 4 3 4 2 2" xfId="13583"/>
    <cellStyle name="Normal 3 2 2 2 4 3 4 2 2 2" xfId="27961"/>
    <cellStyle name="Normal 3 2 2 2 4 3 4 2 2 2 2" xfId="56695"/>
    <cellStyle name="Normal 3 2 2 2 4 3 4 2 2 3" xfId="42371"/>
    <cellStyle name="Normal 3 2 2 2 4 3 4 2 3" xfId="20798"/>
    <cellStyle name="Normal 3 2 2 2 4 3 4 2 3 2" xfId="49533"/>
    <cellStyle name="Normal 3 2 2 2 4 3 4 2 4" xfId="35209"/>
    <cellStyle name="Normal 3 2 2 2 4 3 4 3" xfId="9996"/>
    <cellStyle name="Normal 3 2 2 2 4 3 4 3 2" xfId="24379"/>
    <cellStyle name="Normal 3 2 2 2 4 3 4 3 2 2" xfId="53114"/>
    <cellStyle name="Normal 3 2 2 2 4 3 4 3 3" xfId="38790"/>
    <cellStyle name="Normal 3 2 2 2 4 3 4 4" xfId="17216"/>
    <cellStyle name="Normal 3 2 2 2 4 3 4 4 2" xfId="45952"/>
    <cellStyle name="Normal 3 2 2 2 4 3 4 5" xfId="31628"/>
    <cellStyle name="Normal 3 2 2 2 4 3 5" xfId="4527"/>
    <cellStyle name="Normal 3 2 2 2 4 3 5 2" xfId="11793"/>
    <cellStyle name="Normal 3 2 2 2 4 3 5 2 2" xfId="26171"/>
    <cellStyle name="Normal 3 2 2 2 4 3 5 2 2 2" xfId="54905"/>
    <cellStyle name="Normal 3 2 2 2 4 3 5 2 3" xfId="40581"/>
    <cellStyle name="Normal 3 2 2 2 4 3 5 3" xfId="19008"/>
    <cellStyle name="Normal 3 2 2 2 4 3 5 3 2" xfId="47743"/>
    <cellStyle name="Normal 3 2 2 2 4 3 5 4" xfId="33419"/>
    <cellStyle name="Normal 3 2 2 2 4 3 6" xfId="8200"/>
    <cellStyle name="Normal 3 2 2 2 4 3 6 2" xfId="22589"/>
    <cellStyle name="Normal 3 2 2 2 4 3 6 2 2" xfId="51324"/>
    <cellStyle name="Normal 3 2 2 2 4 3 6 3" xfId="37000"/>
    <cellStyle name="Normal 3 2 2 2 4 3 7" xfId="15426"/>
    <cellStyle name="Normal 3 2 2 2 4 3 7 2" xfId="44162"/>
    <cellStyle name="Normal 3 2 2 2 4 3 8" xfId="29838"/>
    <cellStyle name="Normal 3 2 2 2 4 4" xfId="1007"/>
    <cellStyle name="Normal 3 2 2 2 4 4 2" xfId="1990"/>
    <cellStyle name="Normal 3 2 2 2 4 4 2 2" xfId="3782"/>
    <cellStyle name="Normal 3 2 2 2 4 4 2 2 2" xfId="7441"/>
    <cellStyle name="Normal 3 2 2 2 4 4 2 2 2 2" xfId="14701"/>
    <cellStyle name="Normal 3 2 2 2 4 4 2 2 2 2 2" xfId="29079"/>
    <cellStyle name="Normal 3 2 2 2 4 4 2 2 2 2 2 2" xfId="57813"/>
    <cellStyle name="Normal 3 2 2 2 4 4 2 2 2 2 3" xfId="43489"/>
    <cellStyle name="Normal 3 2 2 2 4 4 2 2 2 3" xfId="21916"/>
    <cellStyle name="Normal 3 2 2 2 4 4 2 2 2 3 2" xfId="50651"/>
    <cellStyle name="Normal 3 2 2 2 4 4 2 2 2 4" xfId="36327"/>
    <cellStyle name="Normal 3 2 2 2 4 4 2 2 3" xfId="11114"/>
    <cellStyle name="Normal 3 2 2 2 4 4 2 2 3 2" xfId="25497"/>
    <cellStyle name="Normal 3 2 2 2 4 4 2 2 3 2 2" xfId="54232"/>
    <cellStyle name="Normal 3 2 2 2 4 4 2 2 3 3" xfId="39908"/>
    <cellStyle name="Normal 3 2 2 2 4 4 2 2 4" xfId="18334"/>
    <cellStyle name="Normal 3 2 2 2 4 4 2 2 4 2" xfId="47070"/>
    <cellStyle name="Normal 3 2 2 2 4 4 2 2 5" xfId="32746"/>
    <cellStyle name="Normal 3 2 2 2 4 4 2 3" xfId="5651"/>
    <cellStyle name="Normal 3 2 2 2 4 4 2 3 2" xfId="12911"/>
    <cellStyle name="Normal 3 2 2 2 4 4 2 3 2 2" xfId="27289"/>
    <cellStyle name="Normal 3 2 2 2 4 4 2 3 2 2 2" xfId="56023"/>
    <cellStyle name="Normal 3 2 2 2 4 4 2 3 2 3" xfId="41699"/>
    <cellStyle name="Normal 3 2 2 2 4 4 2 3 3" xfId="20126"/>
    <cellStyle name="Normal 3 2 2 2 4 4 2 3 3 2" xfId="48861"/>
    <cellStyle name="Normal 3 2 2 2 4 4 2 3 4" xfId="34537"/>
    <cellStyle name="Normal 3 2 2 2 4 4 2 4" xfId="9324"/>
    <cellStyle name="Normal 3 2 2 2 4 4 2 4 2" xfId="23707"/>
    <cellStyle name="Normal 3 2 2 2 4 4 2 4 2 2" xfId="52442"/>
    <cellStyle name="Normal 3 2 2 2 4 4 2 4 3" xfId="38118"/>
    <cellStyle name="Normal 3 2 2 2 4 4 2 5" xfId="16544"/>
    <cellStyle name="Normal 3 2 2 2 4 4 2 5 2" xfId="45280"/>
    <cellStyle name="Normal 3 2 2 2 4 4 2 6" xfId="30956"/>
    <cellStyle name="Normal 3 2 2 2 4 4 3" xfId="2886"/>
    <cellStyle name="Normal 3 2 2 2 4 4 3 2" xfId="6546"/>
    <cellStyle name="Normal 3 2 2 2 4 4 3 2 2" xfId="13806"/>
    <cellStyle name="Normal 3 2 2 2 4 4 3 2 2 2" xfId="28184"/>
    <cellStyle name="Normal 3 2 2 2 4 4 3 2 2 2 2" xfId="56918"/>
    <cellStyle name="Normal 3 2 2 2 4 4 3 2 2 3" xfId="42594"/>
    <cellStyle name="Normal 3 2 2 2 4 4 3 2 3" xfId="21021"/>
    <cellStyle name="Normal 3 2 2 2 4 4 3 2 3 2" xfId="49756"/>
    <cellStyle name="Normal 3 2 2 2 4 4 3 2 4" xfId="35432"/>
    <cellStyle name="Normal 3 2 2 2 4 4 3 3" xfId="10219"/>
    <cellStyle name="Normal 3 2 2 2 4 4 3 3 2" xfId="24602"/>
    <cellStyle name="Normal 3 2 2 2 4 4 3 3 2 2" xfId="53337"/>
    <cellStyle name="Normal 3 2 2 2 4 4 3 3 3" xfId="39013"/>
    <cellStyle name="Normal 3 2 2 2 4 4 3 4" xfId="17439"/>
    <cellStyle name="Normal 3 2 2 2 4 4 3 4 2" xfId="46175"/>
    <cellStyle name="Normal 3 2 2 2 4 4 3 5" xfId="31851"/>
    <cellStyle name="Normal 3 2 2 2 4 4 4" xfId="4751"/>
    <cellStyle name="Normal 3 2 2 2 4 4 4 2" xfId="12016"/>
    <cellStyle name="Normal 3 2 2 2 4 4 4 2 2" xfId="26394"/>
    <cellStyle name="Normal 3 2 2 2 4 4 4 2 2 2" xfId="55128"/>
    <cellStyle name="Normal 3 2 2 2 4 4 4 2 3" xfId="40804"/>
    <cellStyle name="Normal 3 2 2 2 4 4 4 3" xfId="19231"/>
    <cellStyle name="Normal 3 2 2 2 4 4 4 3 2" xfId="47966"/>
    <cellStyle name="Normal 3 2 2 2 4 4 4 4" xfId="33642"/>
    <cellStyle name="Normal 3 2 2 2 4 4 5" xfId="8423"/>
    <cellStyle name="Normal 3 2 2 2 4 4 5 2" xfId="22812"/>
    <cellStyle name="Normal 3 2 2 2 4 4 5 2 2" xfId="51547"/>
    <cellStyle name="Normal 3 2 2 2 4 4 5 3" xfId="37223"/>
    <cellStyle name="Normal 3 2 2 2 4 4 6" xfId="15649"/>
    <cellStyle name="Normal 3 2 2 2 4 4 6 2" xfId="44385"/>
    <cellStyle name="Normal 3 2 2 2 4 4 7" xfId="30061"/>
    <cellStyle name="Normal 3 2 2 2 4 5" xfId="1531"/>
    <cellStyle name="Normal 3 2 2 2 4 5 2" xfId="3335"/>
    <cellStyle name="Normal 3 2 2 2 4 5 2 2" xfId="6994"/>
    <cellStyle name="Normal 3 2 2 2 4 5 2 2 2" xfId="14254"/>
    <cellStyle name="Normal 3 2 2 2 4 5 2 2 2 2" xfId="28632"/>
    <cellStyle name="Normal 3 2 2 2 4 5 2 2 2 2 2" xfId="57366"/>
    <cellStyle name="Normal 3 2 2 2 4 5 2 2 2 3" xfId="43042"/>
    <cellStyle name="Normal 3 2 2 2 4 5 2 2 3" xfId="21469"/>
    <cellStyle name="Normal 3 2 2 2 4 5 2 2 3 2" xfId="50204"/>
    <cellStyle name="Normal 3 2 2 2 4 5 2 2 4" xfId="35880"/>
    <cellStyle name="Normal 3 2 2 2 4 5 2 3" xfId="10667"/>
    <cellStyle name="Normal 3 2 2 2 4 5 2 3 2" xfId="25050"/>
    <cellStyle name="Normal 3 2 2 2 4 5 2 3 2 2" xfId="53785"/>
    <cellStyle name="Normal 3 2 2 2 4 5 2 3 3" xfId="39461"/>
    <cellStyle name="Normal 3 2 2 2 4 5 2 4" xfId="17887"/>
    <cellStyle name="Normal 3 2 2 2 4 5 2 4 2" xfId="46623"/>
    <cellStyle name="Normal 3 2 2 2 4 5 2 5" xfId="32299"/>
    <cellStyle name="Normal 3 2 2 2 4 5 3" xfId="5204"/>
    <cellStyle name="Normal 3 2 2 2 4 5 3 2" xfId="12464"/>
    <cellStyle name="Normal 3 2 2 2 4 5 3 2 2" xfId="26842"/>
    <cellStyle name="Normal 3 2 2 2 4 5 3 2 2 2" xfId="55576"/>
    <cellStyle name="Normal 3 2 2 2 4 5 3 2 3" xfId="41252"/>
    <cellStyle name="Normal 3 2 2 2 4 5 3 3" xfId="19679"/>
    <cellStyle name="Normal 3 2 2 2 4 5 3 3 2" xfId="48414"/>
    <cellStyle name="Normal 3 2 2 2 4 5 3 4" xfId="34090"/>
    <cellStyle name="Normal 3 2 2 2 4 5 4" xfId="8877"/>
    <cellStyle name="Normal 3 2 2 2 4 5 4 2" xfId="23260"/>
    <cellStyle name="Normal 3 2 2 2 4 5 4 2 2" xfId="51995"/>
    <cellStyle name="Normal 3 2 2 2 4 5 4 3" xfId="37671"/>
    <cellStyle name="Normal 3 2 2 2 4 5 5" xfId="16097"/>
    <cellStyle name="Normal 3 2 2 2 4 5 5 2" xfId="44833"/>
    <cellStyle name="Normal 3 2 2 2 4 5 6" xfId="30509"/>
    <cellStyle name="Normal 3 2 2 2 4 6" xfId="2439"/>
    <cellStyle name="Normal 3 2 2 2 4 6 2" xfId="6099"/>
    <cellStyle name="Normal 3 2 2 2 4 6 2 2" xfId="13359"/>
    <cellStyle name="Normal 3 2 2 2 4 6 2 2 2" xfId="27737"/>
    <cellStyle name="Normal 3 2 2 2 4 6 2 2 2 2" xfId="56471"/>
    <cellStyle name="Normal 3 2 2 2 4 6 2 2 3" xfId="42147"/>
    <cellStyle name="Normal 3 2 2 2 4 6 2 3" xfId="20574"/>
    <cellStyle name="Normal 3 2 2 2 4 6 2 3 2" xfId="49309"/>
    <cellStyle name="Normal 3 2 2 2 4 6 2 4" xfId="34985"/>
    <cellStyle name="Normal 3 2 2 2 4 6 3" xfId="9772"/>
    <cellStyle name="Normal 3 2 2 2 4 6 3 2" xfId="24155"/>
    <cellStyle name="Normal 3 2 2 2 4 6 3 2 2" xfId="52890"/>
    <cellStyle name="Normal 3 2 2 2 4 6 3 3" xfId="38566"/>
    <cellStyle name="Normal 3 2 2 2 4 6 4" xfId="16992"/>
    <cellStyle name="Normal 3 2 2 2 4 6 4 2" xfId="45728"/>
    <cellStyle name="Normal 3 2 2 2 4 6 5" xfId="31404"/>
    <cellStyle name="Normal 3 2 2 2 4 7" xfId="4298"/>
    <cellStyle name="Normal 3 2 2 2 4 7 2" xfId="11568"/>
    <cellStyle name="Normal 3 2 2 2 4 7 2 2" xfId="25947"/>
    <cellStyle name="Normal 3 2 2 2 4 7 2 2 2" xfId="54681"/>
    <cellStyle name="Normal 3 2 2 2 4 7 2 3" xfId="40357"/>
    <cellStyle name="Normal 3 2 2 2 4 7 3" xfId="18784"/>
    <cellStyle name="Normal 3 2 2 2 4 7 3 2" xfId="47519"/>
    <cellStyle name="Normal 3 2 2 2 4 7 4" xfId="33195"/>
    <cellStyle name="Normal 3 2 2 2 4 8" xfId="7967"/>
    <cellStyle name="Normal 3 2 2 2 4 8 2" xfId="22365"/>
    <cellStyle name="Normal 3 2 2 2 4 8 2 2" xfId="51100"/>
    <cellStyle name="Normal 3 2 2 2 4 8 3" xfId="36776"/>
    <cellStyle name="Normal 3 2 2 2 4 9" xfId="15202"/>
    <cellStyle name="Normal 3 2 2 2 4 9 2" xfId="43938"/>
    <cellStyle name="Normal 3 2 2 2 5" xfId="545"/>
    <cellStyle name="Normal 3 2 2 2 5 2" xfId="839"/>
    <cellStyle name="Normal 3 2 2 2 5 2 2" xfId="1287"/>
    <cellStyle name="Normal 3 2 2 2 5 2 2 2" xfId="2270"/>
    <cellStyle name="Normal 3 2 2 2 5 2 2 2 2" xfId="4062"/>
    <cellStyle name="Normal 3 2 2 2 5 2 2 2 2 2" xfId="7721"/>
    <cellStyle name="Normal 3 2 2 2 5 2 2 2 2 2 2" xfId="14981"/>
    <cellStyle name="Normal 3 2 2 2 5 2 2 2 2 2 2 2" xfId="29359"/>
    <cellStyle name="Normal 3 2 2 2 5 2 2 2 2 2 2 2 2" xfId="58093"/>
    <cellStyle name="Normal 3 2 2 2 5 2 2 2 2 2 2 3" xfId="43769"/>
    <cellStyle name="Normal 3 2 2 2 5 2 2 2 2 2 3" xfId="22196"/>
    <cellStyle name="Normal 3 2 2 2 5 2 2 2 2 2 3 2" xfId="50931"/>
    <cellStyle name="Normal 3 2 2 2 5 2 2 2 2 2 4" xfId="36607"/>
    <cellStyle name="Normal 3 2 2 2 5 2 2 2 2 3" xfId="11394"/>
    <cellStyle name="Normal 3 2 2 2 5 2 2 2 2 3 2" xfId="25777"/>
    <cellStyle name="Normal 3 2 2 2 5 2 2 2 2 3 2 2" xfId="54512"/>
    <cellStyle name="Normal 3 2 2 2 5 2 2 2 2 3 3" xfId="40188"/>
    <cellStyle name="Normal 3 2 2 2 5 2 2 2 2 4" xfId="18614"/>
    <cellStyle name="Normal 3 2 2 2 5 2 2 2 2 4 2" xfId="47350"/>
    <cellStyle name="Normal 3 2 2 2 5 2 2 2 2 5" xfId="33026"/>
    <cellStyle name="Normal 3 2 2 2 5 2 2 2 3" xfId="5931"/>
    <cellStyle name="Normal 3 2 2 2 5 2 2 2 3 2" xfId="13191"/>
    <cellStyle name="Normal 3 2 2 2 5 2 2 2 3 2 2" xfId="27569"/>
    <cellStyle name="Normal 3 2 2 2 5 2 2 2 3 2 2 2" xfId="56303"/>
    <cellStyle name="Normal 3 2 2 2 5 2 2 2 3 2 3" xfId="41979"/>
    <cellStyle name="Normal 3 2 2 2 5 2 2 2 3 3" xfId="20406"/>
    <cellStyle name="Normal 3 2 2 2 5 2 2 2 3 3 2" xfId="49141"/>
    <cellStyle name="Normal 3 2 2 2 5 2 2 2 3 4" xfId="34817"/>
    <cellStyle name="Normal 3 2 2 2 5 2 2 2 4" xfId="9604"/>
    <cellStyle name="Normal 3 2 2 2 5 2 2 2 4 2" xfId="23987"/>
    <cellStyle name="Normal 3 2 2 2 5 2 2 2 4 2 2" xfId="52722"/>
    <cellStyle name="Normal 3 2 2 2 5 2 2 2 4 3" xfId="38398"/>
    <cellStyle name="Normal 3 2 2 2 5 2 2 2 5" xfId="16824"/>
    <cellStyle name="Normal 3 2 2 2 5 2 2 2 5 2" xfId="45560"/>
    <cellStyle name="Normal 3 2 2 2 5 2 2 2 6" xfId="31236"/>
    <cellStyle name="Normal 3 2 2 2 5 2 2 3" xfId="3166"/>
    <cellStyle name="Normal 3 2 2 2 5 2 2 3 2" xfId="6826"/>
    <cellStyle name="Normal 3 2 2 2 5 2 2 3 2 2" xfId="14086"/>
    <cellStyle name="Normal 3 2 2 2 5 2 2 3 2 2 2" xfId="28464"/>
    <cellStyle name="Normal 3 2 2 2 5 2 2 3 2 2 2 2" xfId="57198"/>
    <cellStyle name="Normal 3 2 2 2 5 2 2 3 2 2 3" xfId="42874"/>
    <cellStyle name="Normal 3 2 2 2 5 2 2 3 2 3" xfId="21301"/>
    <cellStyle name="Normal 3 2 2 2 5 2 2 3 2 3 2" xfId="50036"/>
    <cellStyle name="Normal 3 2 2 2 5 2 2 3 2 4" xfId="35712"/>
    <cellStyle name="Normal 3 2 2 2 5 2 2 3 3" xfId="10499"/>
    <cellStyle name="Normal 3 2 2 2 5 2 2 3 3 2" xfId="24882"/>
    <cellStyle name="Normal 3 2 2 2 5 2 2 3 3 2 2" xfId="53617"/>
    <cellStyle name="Normal 3 2 2 2 5 2 2 3 3 3" xfId="39293"/>
    <cellStyle name="Normal 3 2 2 2 5 2 2 3 4" xfId="17719"/>
    <cellStyle name="Normal 3 2 2 2 5 2 2 3 4 2" xfId="46455"/>
    <cellStyle name="Normal 3 2 2 2 5 2 2 3 5" xfId="32131"/>
    <cellStyle name="Normal 3 2 2 2 5 2 2 4" xfId="5031"/>
    <cellStyle name="Normal 3 2 2 2 5 2 2 4 2" xfId="12296"/>
    <cellStyle name="Normal 3 2 2 2 5 2 2 4 2 2" xfId="26674"/>
    <cellStyle name="Normal 3 2 2 2 5 2 2 4 2 2 2" xfId="55408"/>
    <cellStyle name="Normal 3 2 2 2 5 2 2 4 2 3" xfId="41084"/>
    <cellStyle name="Normal 3 2 2 2 5 2 2 4 3" xfId="19511"/>
    <cellStyle name="Normal 3 2 2 2 5 2 2 4 3 2" xfId="48246"/>
    <cellStyle name="Normal 3 2 2 2 5 2 2 4 4" xfId="33922"/>
    <cellStyle name="Normal 3 2 2 2 5 2 2 5" xfId="8703"/>
    <cellStyle name="Normal 3 2 2 2 5 2 2 5 2" xfId="23092"/>
    <cellStyle name="Normal 3 2 2 2 5 2 2 5 2 2" xfId="51827"/>
    <cellStyle name="Normal 3 2 2 2 5 2 2 5 3" xfId="37503"/>
    <cellStyle name="Normal 3 2 2 2 5 2 2 6" xfId="15929"/>
    <cellStyle name="Normal 3 2 2 2 5 2 2 6 2" xfId="44665"/>
    <cellStyle name="Normal 3 2 2 2 5 2 2 7" xfId="30341"/>
    <cellStyle name="Normal 3 2 2 2 5 2 3" xfId="1823"/>
    <cellStyle name="Normal 3 2 2 2 5 2 3 2" xfId="3615"/>
    <cellStyle name="Normal 3 2 2 2 5 2 3 2 2" xfId="7274"/>
    <cellStyle name="Normal 3 2 2 2 5 2 3 2 2 2" xfId="14534"/>
    <cellStyle name="Normal 3 2 2 2 5 2 3 2 2 2 2" xfId="28912"/>
    <cellStyle name="Normal 3 2 2 2 5 2 3 2 2 2 2 2" xfId="57646"/>
    <cellStyle name="Normal 3 2 2 2 5 2 3 2 2 2 3" xfId="43322"/>
    <cellStyle name="Normal 3 2 2 2 5 2 3 2 2 3" xfId="21749"/>
    <cellStyle name="Normal 3 2 2 2 5 2 3 2 2 3 2" xfId="50484"/>
    <cellStyle name="Normal 3 2 2 2 5 2 3 2 2 4" xfId="36160"/>
    <cellStyle name="Normal 3 2 2 2 5 2 3 2 3" xfId="10947"/>
    <cellStyle name="Normal 3 2 2 2 5 2 3 2 3 2" xfId="25330"/>
    <cellStyle name="Normal 3 2 2 2 5 2 3 2 3 2 2" xfId="54065"/>
    <cellStyle name="Normal 3 2 2 2 5 2 3 2 3 3" xfId="39741"/>
    <cellStyle name="Normal 3 2 2 2 5 2 3 2 4" xfId="18167"/>
    <cellStyle name="Normal 3 2 2 2 5 2 3 2 4 2" xfId="46903"/>
    <cellStyle name="Normal 3 2 2 2 5 2 3 2 5" xfId="32579"/>
    <cellStyle name="Normal 3 2 2 2 5 2 3 3" xfId="5484"/>
    <cellStyle name="Normal 3 2 2 2 5 2 3 3 2" xfId="12744"/>
    <cellStyle name="Normal 3 2 2 2 5 2 3 3 2 2" xfId="27122"/>
    <cellStyle name="Normal 3 2 2 2 5 2 3 3 2 2 2" xfId="55856"/>
    <cellStyle name="Normal 3 2 2 2 5 2 3 3 2 3" xfId="41532"/>
    <cellStyle name="Normal 3 2 2 2 5 2 3 3 3" xfId="19959"/>
    <cellStyle name="Normal 3 2 2 2 5 2 3 3 3 2" xfId="48694"/>
    <cellStyle name="Normal 3 2 2 2 5 2 3 3 4" xfId="34370"/>
    <cellStyle name="Normal 3 2 2 2 5 2 3 4" xfId="9157"/>
    <cellStyle name="Normal 3 2 2 2 5 2 3 4 2" xfId="23540"/>
    <cellStyle name="Normal 3 2 2 2 5 2 3 4 2 2" xfId="52275"/>
    <cellStyle name="Normal 3 2 2 2 5 2 3 4 3" xfId="37951"/>
    <cellStyle name="Normal 3 2 2 2 5 2 3 5" xfId="16377"/>
    <cellStyle name="Normal 3 2 2 2 5 2 3 5 2" xfId="45113"/>
    <cellStyle name="Normal 3 2 2 2 5 2 3 6" xfId="30789"/>
    <cellStyle name="Normal 3 2 2 2 5 2 4" xfId="2719"/>
    <cellStyle name="Normal 3 2 2 2 5 2 4 2" xfId="6379"/>
    <cellStyle name="Normal 3 2 2 2 5 2 4 2 2" xfId="13639"/>
    <cellStyle name="Normal 3 2 2 2 5 2 4 2 2 2" xfId="28017"/>
    <cellStyle name="Normal 3 2 2 2 5 2 4 2 2 2 2" xfId="56751"/>
    <cellStyle name="Normal 3 2 2 2 5 2 4 2 2 3" xfId="42427"/>
    <cellStyle name="Normal 3 2 2 2 5 2 4 2 3" xfId="20854"/>
    <cellStyle name="Normal 3 2 2 2 5 2 4 2 3 2" xfId="49589"/>
    <cellStyle name="Normal 3 2 2 2 5 2 4 2 4" xfId="35265"/>
    <cellStyle name="Normal 3 2 2 2 5 2 4 3" xfId="10052"/>
    <cellStyle name="Normal 3 2 2 2 5 2 4 3 2" xfId="24435"/>
    <cellStyle name="Normal 3 2 2 2 5 2 4 3 2 2" xfId="53170"/>
    <cellStyle name="Normal 3 2 2 2 5 2 4 3 3" xfId="38846"/>
    <cellStyle name="Normal 3 2 2 2 5 2 4 4" xfId="17272"/>
    <cellStyle name="Normal 3 2 2 2 5 2 4 4 2" xfId="46008"/>
    <cellStyle name="Normal 3 2 2 2 5 2 4 5" xfId="31684"/>
    <cellStyle name="Normal 3 2 2 2 5 2 5" xfId="4584"/>
    <cellStyle name="Normal 3 2 2 2 5 2 5 2" xfId="11849"/>
    <cellStyle name="Normal 3 2 2 2 5 2 5 2 2" xfId="26227"/>
    <cellStyle name="Normal 3 2 2 2 5 2 5 2 2 2" xfId="54961"/>
    <cellStyle name="Normal 3 2 2 2 5 2 5 2 3" xfId="40637"/>
    <cellStyle name="Normal 3 2 2 2 5 2 5 3" xfId="19064"/>
    <cellStyle name="Normal 3 2 2 2 5 2 5 3 2" xfId="47799"/>
    <cellStyle name="Normal 3 2 2 2 5 2 5 4" xfId="33475"/>
    <cellStyle name="Normal 3 2 2 2 5 2 6" xfId="8256"/>
    <cellStyle name="Normal 3 2 2 2 5 2 6 2" xfId="22645"/>
    <cellStyle name="Normal 3 2 2 2 5 2 6 2 2" xfId="51380"/>
    <cellStyle name="Normal 3 2 2 2 5 2 6 3" xfId="37056"/>
    <cellStyle name="Normal 3 2 2 2 5 2 7" xfId="15482"/>
    <cellStyle name="Normal 3 2 2 2 5 2 7 2" xfId="44218"/>
    <cellStyle name="Normal 3 2 2 2 5 2 8" xfId="29894"/>
    <cellStyle name="Normal 3 2 2 2 5 3" xfId="1063"/>
    <cellStyle name="Normal 3 2 2 2 5 3 2" xfId="2046"/>
    <cellStyle name="Normal 3 2 2 2 5 3 2 2" xfId="3838"/>
    <cellStyle name="Normal 3 2 2 2 5 3 2 2 2" xfId="7497"/>
    <cellStyle name="Normal 3 2 2 2 5 3 2 2 2 2" xfId="14757"/>
    <cellStyle name="Normal 3 2 2 2 5 3 2 2 2 2 2" xfId="29135"/>
    <cellStyle name="Normal 3 2 2 2 5 3 2 2 2 2 2 2" xfId="57869"/>
    <cellStyle name="Normal 3 2 2 2 5 3 2 2 2 2 3" xfId="43545"/>
    <cellStyle name="Normal 3 2 2 2 5 3 2 2 2 3" xfId="21972"/>
    <cellStyle name="Normal 3 2 2 2 5 3 2 2 2 3 2" xfId="50707"/>
    <cellStyle name="Normal 3 2 2 2 5 3 2 2 2 4" xfId="36383"/>
    <cellStyle name="Normal 3 2 2 2 5 3 2 2 3" xfId="11170"/>
    <cellStyle name="Normal 3 2 2 2 5 3 2 2 3 2" xfId="25553"/>
    <cellStyle name="Normal 3 2 2 2 5 3 2 2 3 2 2" xfId="54288"/>
    <cellStyle name="Normal 3 2 2 2 5 3 2 2 3 3" xfId="39964"/>
    <cellStyle name="Normal 3 2 2 2 5 3 2 2 4" xfId="18390"/>
    <cellStyle name="Normal 3 2 2 2 5 3 2 2 4 2" xfId="47126"/>
    <cellStyle name="Normal 3 2 2 2 5 3 2 2 5" xfId="32802"/>
    <cellStyle name="Normal 3 2 2 2 5 3 2 3" xfId="5707"/>
    <cellStyle name="Normal 3 2 2 2 5 3 2 3 2" xfId="12967"/>
    <cellStyle name="Normal 3 2 2 2 5 3 2 3 2 2" xfId="27345"/>
    <cellStyle name="Normal 3 2 2 2 5 3 2 3 2 2 2" xfId="56079"/>
    <cellStyle name="Normal 3 2 2 2 5 3 2 3 2 3" xfId="41755"/>
    <cellStyle name="Normal 3 2 2 2 5 3 2 3 3" xfId="20182"/>
    <cellStyle name="Normal 3 2 2 2 5 3 2 3 3 2" xfId="48917"/>
    <cellStyle name="Normal 3 2 2 2 5 3 2 3 4" xfId="34593"/>
    <cellStyle name="Normal 3 2 2 2 5 3 2 4" xfId="9380"/>
    <cellStyle name="Normal 3 2 2 2 5 3 2 4 2" xfId="23763"/>
    <cellStyle name="Normal 3 2 2 2 5 3 2 4 2 2" xfId="52498"/>
    <cellStyle name="Normal 3 2 2 2 5 3 2 4 3" xfId="38174"/>
    <cellStyle name="Normal 3 2 2 2 5 3 2 5" xfId="16600"/>
    <cellStyle name="Normal 3 2 2 2 5 3 2 5 2" xfId="45336"/>
    <cellStyle name="Normal 3 2 2 2 5 3 2 6" xfId="31012"/>
    <cellStyle name="Normal 3 2 2 2 5 3 3" xfId="2942"/>
    <cellStyle name="Normal 3 2 2 2 5 3 3 2" xfId="6602"/>
    <cellStyle name="Normal 3 2 2 2 5 3 3 2 2" xfId="13862"/>
    <cellStyle name="Normal 3 2 2 2 5 3 3 2 2 2" xfId="28240"/>
    <cellStyle name="Normal 3 2 2 2 5 3 3 2 2 2 2" xfId="56974"/>
    <cellStyle name="Normal 3 2 2 2 5 3 3 2 2 3" xfId="42650"/>
    <cellStyle name="Normal 3 2 2 2 5 3 3 2 3" xfId="21077"/>
    <cellStyle name="Normal 3 2 2 2 5 3 3 2 3 2" xfId="49812"/>
    <cellStyle name="Normal 3 2 2 2 5 3 3 2 4" xfId="35488"/>
    <cellStyle name="Normal 3 2 2 2 5 3 3 3" xfId="10275"/>
    <cellStyle name="Normal 3 2 2 2 5 3 3 3 2" xfId="24658"/>
    <cellStyle name="Normal 3 2 2 2 5 3 3 3 2 2" xfId="53393"/>
    <cellStyle name="Normal 3 2 2 2 5 3 3 3 3" xfId="39069"/>
    <cellStyle name="Normal 3 2 2 2 5 3 3 4" xfId="17495"/>
    <cellStyle name="Normal 3 2 2 2 5 3 3 4 2" xfId="46231"/>
    <cellStyle name="Normal 3 2 2 2 5 3 3 5" xfId="31907"/>
    <cellStyle name="Normal 3 2 2 2 5 3 4" xfId="4807"/>
    <cellStyle name="Normal 3 2 2 2 5 3 4 2" xfId="12072"/>
    <cellStyle name="Normal 3 2 2 2 5 3 4 2 2" xfId="26450"/>
    <cellStyle name="Normal 3 2 2 2 5 3 4 2 2 2" xfId="55184"/>
    <cellStyle name="Normal 3 2 2 2 5 3 4 2 3" xfId="40860"/>
    <cellStyle name="Normal 3 2 2 2 5 3 4 3" xfId="19287"/>
    <cellStyle name="Normal 3 2 2 2 5 3 4 3 2" xfId="48022"/>
    <cellStyle name="Normal 3 2 2 2 5 3 4 4" xfId="33698"/>
    <cellStyle name="Normal 3 2 2 2 5 3 5" xfId="8479"/>
    <cellStyle name="Normal 3 2 2 2 5 3 5 2" xfId="22868"/>
    <cellStyle name="Normal 3 2 2 2 5 3 5 2 2" xfId="51603"/>
    <cellStyle name="Normal 3 2 2 2 5 3 5 3" xfId="37279"/>
    <cellStyle name="Normal 3 2 2 2 5 3 6" xfId="15705"/>
    <cellStyle name="Normal 3 2 2 2 5 3 6 2" xfId="44441"/>
    <cellStyle name="Normal 3 2 2 2 5 3 7" xfId="30117"/>
    <cellStyle name="Normal 3 2 2 2 5 4" xfId="1594"/>
    <cellStyle name="Normal 3 2 2 2 5 4 2" xfId="3391"/>
    <cellStyle name="Normal 3 2 2 2 5 4 2 2" xfId="7050"/>
    <cellStyle name="Normal 3 2 2 2 5 4 2 2 2" xfId="14310"/>
    <cellStyle name="Normal 3 2 2 2 5 4 2 2 2 2" xfId="28688"/>
    <cellStyle name="Normal 3 2 2 2 5 4 2 2 2 2 2" xfId="57422"/>
    <cellStyle name="Normal 3 2 2 2 5 4 2 2 2 3" xfId="43098"/>
    <cellStyle name="Normal 3 2 2 2 5 4 2 2 3" xfId="21525"/>
    <cellStyle name="Normal 3 2 2 2 5 4 2 2 3 2" xfId="50260"/>
    <cellStyle name="Normal 3 2 2 2 5 4 2 2 4" xfId="35936"/>
    <cellStyle name="Normal 3 2 2 2 5 4 2 3" xfId="10723"/>
    <cellStyle name="Normal 3 2 2 2 5 4 2 3 2" xfId="25106"/>
    <cellStyle name="Normal 3 2 2 2 5 4 2 3 2 2" xfId="53841"/>
    <cellStyle name="Normal 3 2 2 2 5 4 2 3 3" xfId="39517"/>
    <cellStyle name="Normal 3 2 2 2 5 4 2 4" xfId="17943"/>
    <cellStyle name="Normal 3 2 2 2 5 4 2 4 2" xfId="46679"/>
    <cellStyle name="Normal 3 2 2 2 5 4 2 5" xfId="32355"/>
    <cellStyle name="Normal 3 2 2 2 5 4 3" xfId="5260"/>
    <cellStyle name="Normal 3 2 2 2 5 4 3 2" xfId="12520"/>
    <cellStyle name="Normal 3 2 2 2 5 4 3 2 2" xfId="26898"/>
    <cellStyle name="Normal 3 2 2 2 5 4 3 2 2 2" xfId="55632"/>
    <cellStyle name="Normal 3 2 2 2 5 4 3 2 3" xfId="41308"/>
    <cellStyle name="Normal 3 2 2 2 5 4 3 3" xfId="19735"/>
    <cellStyle name="Normal 3 2 2 2 5 4 3 3 2" xfId="48470"/>
    <cellStyle name="Normal 3 2 2 2 5 4 3 4" xfId="34146"/>
    <cellStyle name="Normal 3 2 2 2 5 4 4" xfId="8933"/>
    <cellStyle name="Normal 3 2 2 2 5 4 4 2" xfId="23316"/>
    <cellStyle name="Normal 3 2 2 2 5 4 4 2 2" xfId="52051"/>
    <cellStyle name="Normal 3 2 2 2 5 4 4 3" xfId="37727"/>
    <cellStyle name="Normal 3 2 2 2 5 4 5" xfId="16153"/>
    <cellStyle name="Normal 3 2 2 2 5 4 5 2" xfId="44889"/>
    <cellStyle name="Normal 3 2 2 2 5 4 6" xfId="30565"/>
    <cellStyle name="Normal 3 2 2 2 5 5" xfId="2495"/>
    <cellStyle name="Normal 3 2 2 2 5 5 2" xfId="6155"/>
    <cellStyle name="Normal 3 2 2 2 5 5 2 2" xfId="13415"/>
    <cellStyle name="Normal 3 2 2 2 5 5 2 2 2" xfId="27793"/>
    <cellStyle name="Normal 3 2 2 2 5 5 2 2 2 2" xfId="56527"/>
    <cellStyle name="Normal 3 2 2 2 5 5 2 2 3" xfId="42203"/>
    <cellStyle name="Normal 3 2 2 2 5 5 2 3" xfId="20630"/>
    <cellStyle name="Normal 3 2 2 2 5 5 2 3 2" xfId="49365"/>
    <cellStyle name="Normal 3 2 2 2 5 5 2 4" xfId="35041"/>
    <cellStyle name="Normal 3 2 2 2 5 5 3" xfId="9828"/>
    <cellStyle name="Normal 3 2 2 2 5 5 3 2" xfId="24211"/>
    <cellStyle name="Normal 3 2 2 2 5 5 3 2 2" xfId="52946"/>
    <cellStyle name="Normal 3 2 2 2 5 5 3 3" xfId="38622"/>
    <cellStyle name="Normal 3 2 2 2 5 5 4" xfId="17048"/>
    <cellStyle name="Normal 3 2 2 2 5 5 4 2" xfId="45784"/>
    <cellStyle name="Normal 3 2 2 2 5 5 5" xfId="31460"/>
    <cellStyle name="Normal 3 2 2 2 5 6" xfId="4357"/>
    <cellStyle name="Normal 3 2 2 2 5 6 2" xfId="11625"/>
    <cellStyle name="Normal 3 2 2 2 5 6 2 2" xfId="26003"/>
    <cellStyle name="Normal 3 2 2 2 5 6 2 2 2" xfId="54737"/>
    <cellStyle name="Normal 3 2 2 2 5 6 2 3" xfId="40413"/>
    <cellStyle name="Normal 3 2 2 2 5 6 3" xfId="18840"/>
    <cellStyle name="Normal 3 2 2 2 5 6 3 2" xfId="47575"/>
    <cellStyle name="Normal 3 2 2 2 5 6 4" xfId="33251"/>
    <cellStyle name="Normal 3 2 2 2 5 7" xfId="8028"/>
    <cellStyle name="Normal 3 2 2 2 5 7 2" xfId="22421"/>
    <cellStyle name="Normal 3 2 2 2 5 7 2 2" xfId="51156"/>
    <cellStyle name="Normal 3 2 2 2 5 7 3" xfId="36832"/>
    <cellStyle name="Normal 3 2 2 2 5 8" xfId="15258"/>
    <cellStyle name="Normal 3 2 2 2 5 8 2" xfId="43994"/>
    <cellStyle name="Normal 3 2 2 2 5 9" xfId="29670"/>
    <cellStyle name="Normal 3 2 2 2 6" xfId="724"/>
    <cellStyle name="Normal 3 2 2 2 6 2" xfId="1175"/>
    <cellStyle name="Normal 3 2 2 2 6 2 2" xfId="2158"/>
    <cellStyle name="Normal 3 2 2 2 6 2 2 2" xfId="3950"/>
    <cellStyle name="Normal 3 2 2 2 6 2 2 2 2" xfId="7609"/>
    <cellStyle name="Normal 3 2 2 2 6 2 2 2 2 2" xfId="14869"/>
    <cellStyle name="Normal 3 2 2 2 6 2 2 2 2 2 2" xfId="29247"/>
    <cellStyle name="Normal 3 2 2 2 6 2 2 2 2 2 2 2" xfId="57981"/>
    <cellStyle name="Normal 3 2 2 2 6 2 2 2 2 2 3" xfId="43657"/>
    <cellStyle name="Normal 3 2 2 2 6 2 2 2 2 3" xfId="22084"/>
    <cellStyle name="Normal 3 2 2 2 6 2 2 2 2 3 2" xfId="50819"/>
    <cellStyle name="Normal 3 2 2 2 6 2 2 2 2 4" xfId="36495"/>
    <cellStyle name="Normal 3 2 2 2 6 2 2 2 3" xfId="11282"/>
    <cellStyle name="Normal 3 2 2 2 6 2 2 2 3 2" xfId="25665"/>
    <cellStyle name="Normal 3 2 2 2 6 2 2 2 3 2 2" xfId="54400"/>
    <cellStyle name="Normal 3 2 2 2 6 2 2 2 3 3" xfId="40076"/>
    <cellStyle name="Normal 3 2 2 2 6 2 2 2 4" xfId="18502"/>
    <cellStyle name="Normal 3 2 2 2 6 2 2 2 4 2" xfId="47238"/>
    <cellStyle name="Normal 3 2 2 2 6 2 2 2 5" xfId="32914"/>
    <cellStyle name="Normal 3 2 2 2 6 2 2 3" xfId="5819"/>
    <cellStyle name="Normal 3 2 2 2 6 2 2 3 2" xfId="13079"/>
    <cellStyle name="Normal 3 2 2 2 6 2 2 3 2 2" xfId="27457"/>
    <cellStyle name="Normal 3 2 2 2 6 2 2 3 2 2 2" xfId="56191"/>
    <cellStyle name="Normal 3 2 2 2 6 2 2 3 2 3" xfId="41867"/>
    <cellStyle name="Normal 3 2 2 2 6 2 2 3 3" xfId="20294"/>
    <cellStyle name="Normal 3 2 2 2 6 2 2 3 3 2" xfId="49029"/>
    <cellStyle name="Normal 3 2 2 2 6 2 2 3 4" xfId="34705"/>
    <cellStyle name="Normal 3 2 2 2 6 2 2 4" xfId="9492"/>
    <cellStyle name="Normal 3 2 2 2 6 2 2 4 2" xfId="23875"/>
    <cellStyle name="Normal 3 2 2 2 6 2 2 4 2 2" xfId="52610"/>
    <cellStyle name="Normal 3 2 2 2 6 2 2 4 3" xfId="38286"/>
    <cellStyle name="Normal 3 2 2 2 6 2 2 5" xfId="16712"/>
    <cellStyle name="Normal 3 2 2 2 6 2 2 5 2" xfId="45448"/>
    <cellStyle name="Normal 3 2 2 2 6 2 2 6" xfId="31124"/>
    <cellStyle name="Normal 3 2 2 2 6 2 3" xfId="3054"/>
    <cellStyle name="Normal 3 2 2 2 6 2 3 2" xfId="6714"/>
    <cellStyle name="Normal 3 2 2 2 6 2 3 2 2" xfId="13974"/>
    <cellStyle name="Normal 3 2 2 2 6 2 3 2 2 2" xfId="28352"/>
    <cellStyle name="Normal 3 2 2 2 6 2 3 2 2 2 2" xfId="57086"/>
    <cellStyle name="Normal 3 2 2 2 6 2 3 2 2 3" xfId="42762"/>
    <cellStyle name="Normal 3 2 2 2 6 2 3 2 3" xfId="21189"/>
    <cellStyle name="Normal 3 2 2 2 6 2 3 2 3 2" xfId="49924"/>
    <cellStyle name="Normal 3 2 2 2 6 2 3 2 4" xfId="35600"/>
    <cellStyle name="Normal 3 2 2 2 6 2 3 3" xfId="10387"/>
    <cellStyle name="Normal 3 2 2 2 6 2 3 3 2" xfId="24770"/>
    <cellStyle name="Normal 3 2 2 2 6 2 3 3 2 2" xfId="53505"/>
    <cellStyle name="Normal 3 2 2 2 6 2 3 3 3" xfId="39181"/>
    <cellStyle name="Normal 3 2 2 2 6 2 3 4" xfId="17607"/>
    <cellStyle name="Normal 3 2 2 2 6 2 3 4 2" xfId="46343"/>
    <cellStyle name="Normal 3 2 2 2 6 2 3 5" xfId="32019"/>
    <cellStyle name="Normal 3 2 2 2 6 2 4" xfId="4919"/>
    <cellStyle name="Normal 3 2 2 2 6 2 4 2" xfId="12184"/>
    <cellStyle name="Normal 3 2 2 2 6 2 4 2 2" xfId="26562"/>
    <cellStyle name="Normal 3 2 2 2 6 2 4 2 2 2" xfId="55296"/>
    <cellStyle name="Normal 3 2 2 2 6 2 4 2 3" xfId="40972"/>
    <cellStyle name="Normal 3 2 2 2 6 2 4 3" xfId="19399"/>
    <cellStyle name="Normal 3 2 2 2 6 2 4 3 2" xfId="48134"/>
    <cellStyle name="Normal 3 2 2 2 6 2 4 4" xfId="33810"/>
    <cellStyle name="Normal 3 2 2 2 6 2 5" xfId="8591"/>
    <cellStyle name="Normal 3 2 2 2 6 2 5 2" xfId="22980"/>
    <cellStyle name="Normal 3 2 2 2 6 2 5 2 2" xfId="51715"/>
    <cellStyle name="Normal 3 2 2 2 6 2 5 3" xfId="37391"/>
    <cellStyle name="Normal 3 2 2 2 6 2 6" xfId="15817"/>
    <cellStyle name="Normal 3 2 2 2 6 2 6 2" xfId="44553"/>
    <cellStyle name="Normal 3 2 2 2 6 2 7" xfId="30229"/>
    <cellStyle name="Normal 3 2 2 2 6 3" xfId="1711"/>
    <cellStyle name="Normal 3 2 2 2 6 3 2" xfId="3503"/>
    <cellStyle name="Normal 3 2 2 2 6 3 2 2" xfId="7162"/>
    <cellStyle name="Normal 3 2 2 2 6 3 2 2 2" xfId="14422"/>
    <cellStyle name="Normal 3 2 2 2 6 3 2 2 2 2" xfId="28800"/>
    <cellStyle name="Normal 3 2 2 2 6 3 2 2 2 2 2" xfId="57534"/>
    <cellStyle name="Normal 3 2 2 2 6 3 2 2 2 3" xfId="43210"/>
    <cellStyle name="Normal 3 2 2 2 6 3 2 2 3" xfId="21637"/>
    <cellStyle name="Normal 3 2 2 2 6 3 2 2 3 2" xfId="50372"/>
    <cellStyle name="Normal 3 2 2 2 6 3 2 2 4" xfId="36048"/>
    <cellStyle name="Normal 3 2 2 2 6 3 2 3" xfId="10835"/>
    <cellStyle name="Normal 3 2 2 2 6 3 2 3 2" xfId="25218"/>
    <cellStyle name="Normal 3 2 2 2 6 3 2 3 2 2" xfId="53953"/>
    <cellStyle name="Normal 3 2 2 2 6 3 2 3 3" xfId="39629"/>
    <cellStyle name="Normal 3 2 2 2 6 3 2 4" xfId="18055"/>
    <cellStyle name="Normal 3 2 2 2 6 3 2 4 2" xfId="46791"/>
    <cellStyle name="Normal 3 2 2 2 6 3 2 5" xfId="32467"/>
    <cellStyle name="Normal 3 2 2 2 6 3 3" xfId="5372"/>
    <cellStyle name="Normal 3 2 2 2 6 3 3 2" xfId="12632"/>
    <cellStyle name="Normal 3 2 2 2 6 3 3 2 2" xfId="27010"/>
    <cellStyle name="Normal 3 2 2 2 6 3 3 2 2 2" xfId="55744"/>
    <cellStyle name="Normal 3 2 2 2 6 3 3 2 3" xfId="41420"/>
    <cellStyle name="Normal 3 2 2 2 6 3 3 3" xfId="19847"/>
    <cellStyle name="Normal 3 2 2 2 6 3 3 3 2" xfId="48582"/>
    <cellStyle name="Normal 3 2 2 2 6 3 3 4" xfId="34258"/>
    <cellStyle name="Normal 3 2 2 2 6 3 4" xfId="9045"/>
    <cellStyle name="Normal 3 2 2 2 6 3 4 2" xfId="23428"/>
    <cellStyle name="Normal 3 2 2 2 6 3 4 2 2" xfId="52163"/>
    <cellStyle name="Normal 3 2 2 2 6 3 4 3" xfId="37839"/>
    <cellStyle name="Normal 3 2 2 2 6 3 5" xfId="16265"/>
    <cellStyle name="Normal 3 2 2 2 6 3 5 2" xfId="45001"/>
    <cellStyle name="Normal 3 2 2 2 6 3 6" xfId="30677"/>
    <cellStyle name="Normal 3 2 2 2 6 4" xfId="2607"/>
    <cellStyle name="Normal 3 2 2 2 6 4 2" xfId="6267"/>
    <cellStyle name="Normal 3 2 2 2 6 4 2 2" xfId="13527"/>
    <cellStyle name="Normal 3 2 2 2 6 4 2 2 2" xfId="27905"/>
    <cellStyle name="Normal 3 2 2 2 6 4 2 2 2 2" xfId="56639"/>
    <cellStyle name="Normal 3 2 2 2 6 4 2 2 3" xfId="42315"/>
    <cellStyle name="Normal 3 2 2 2 6 4 2 3" xfId="20742"/>
    <cellStyle name="Normal 3 2 2 2 6 4 2 3 2" xfId="49477"/>
    <cellStyle name="Normal 3 2 2 2 6 4 2 4" xfId="35153"/>
    <cellStyle name="Normal 3 2 2 2 6 4 3" xfId="9940"/>
    <cellStyle name="Normal 3 2 2 2 6 4 3 2" xfId="24323"/>
    <cellStyle name="Normal 3 2 2 2 6 4 3 2 2" xfId="53058"/>
    <cellStyle name="Normal 3 2 2 2 6 4 3 3" xfId="38734"/>
    <cellStyle name="Normal 3 2 2 2 6 4 4" xfId="17160"/>
    <cellStyle name="Normal 3 2 2 2 6 4 4 2" xfId="45896"/>
    <cellStyle name="Normal 3 2 2 2 6 4 5" xfId="31572"/>
    <cellStyle name="Normal 3 2 2 2 6 5" xfId="4471"/>
    <cellStyle name="Normal 3 2 2 2 6 5 2" xfId="11737"/>
    <cellStyle name="Normal 3 2 2 2 6 5 2 2" xfId="26115"/>
    <cellStyle name="Normal 3 2 2 2 6 5 2 2 2" xfId="54849"/>
    <cellStyle name="Normal 3 2 2 2 6 5 2 3" xfId="40525"/>
    <cellStyle name="Normal 3 2 2 2 6 5 3" xfId="18952"/>
    <cellStyle name="Normal 3 2 2 2 6 5 3 2" xfId="47687"/>
    <cellStyle name="Normal 3 2 2 2 6 5 4" xfId="33363"/>
    <cellStyle name="Normal 3 2 2 2 6 6" xfId="8144"/>
    <cellStyle name="Normal 3 2 2 2 6 6 2" xfId="22533"/>
    <cellStyle name="Normal 3 2 2 2 6 6 2 2" xfId="51268"/>
    <cellStyle name="Normal 3 2 2 2 6 6 3" xfId="36944"/>
    <cellStyle name="Normal 3 2 2 2 6 7" xfId="15370"/>
    <cellStyle name="Normal 3 2 2 2 6 7 2" xfId="44106"/>
    <cellStyle name="Normal 3 2 2 2 6 8" xfId="29782"/>
    <cellStyle name="Normal 3 2 2 2 7" xfId="951"/>
    <cellStyle name="Normal 3 2 2 2 7 2" xfId="1934"/>
    <cellStyle name="Normal 3 2 2 2 7 2 2" xfId="3726"/>
    <cellStyle name="Normal 3 2 2 2 7 2 2 2" xfId="7385"/>
    <cellStyle name="Normal 3 2 2 2 7 2 2 2 2" xfId="14645"/>
    <cellStyle name="Normal 3 2 2 2 7 2 2 2 2 2" xfId="29023"/>
    <cellStyle name="Normal 3 2 2 2 7 2 2 2 2 2 2" xfId="57757"/>
    <cellStyle name="Normal 3 2 2 2 7 2 2 2 2 3" xfId="43433"/>
    <cellStyle name="Normal 3 2 2 2 7 2 2 2 3" xfId="21860"/>
    <cellStyle name="Normal 3 2 2 2 7 2 2 2 3 2" xfId="50595"/>
    <cellStyle name="Normal 3 2 2 2 7 2 2 2 4" xfId="36271"/>
    <cellStyle name="Normal 3 2 2 2 7 2 2 3" xfId="11058"/>
    <cellStyle name="Normal 3 2 2 2 7 2 2 3 2" xfId="25441"/>
    <cellStyle name="Normal 3 2 2 2 7 2 2 3 2 2" xfId="54176"/>
    <cellStyle name="Normal 3 2 2 2 7 2 2 3 3" xfId="39852"/>
    <cellStyle name="Normal 3 2 2 2 7 2 2 4" xfId="18278"/>
    <cellStyle name="Normal 3 2 2 2 7 2 2 4 2" xfId="47014"/>
    <cellStyle name="Normal 3 2 2 2 7 2 2 5" xfId="32690"/>
    <cellStyle name="Normal 3 2 2 2 7 2 3" xfId="5595"/>
    <cellStyle name="Normal 3 2 2 2 7 2 3 2" xfId="12855"/>
    <cellStyle name="Normal 3 2 2 2 7 2 3 2 2" xfId="27233"/>
    <cellStyle name="Normal 3 2 2 2 7 2 3 2 2 2" xfId="55967"/>
    <cellStyle name="Normal 3 2 2 2 7 2 3 2 3" xfId="41643"/>
    <cellStyle name="Normal 3 2 2 2 7 2 3 3" xfId="20070"/>
    <cellStyle name="Normal 3 2 2 2 7 2 3 3 2" xfId="48805"/>
    <cellStyle name="Normal 3 2 2 2 7 2 3 4" xfId="34481"/>
    <cellStyle name="Normal 3 2 2 2 7 2 4" xfId="9268"/>
    <cellStyle name="Normal 3 2 2 2 7 2 4 2" xfId="23651"/>
    <cellStyle name="Normal 3 2 2 2 7 2 4 2 2" xfId="52386"/>
    <cellStyle name="Normal 3 2 2 2 7 2 4 3" xfId="38062"/>
    <cellStyle name="Normal 3 2 2 2 7 2 5" xfId="16488"/>
    <cellStyle name="Normal 3 2 2 2 7 2 5 2" xfId="45224"/>
    <cellStyle name="Normal 3 2 2 2 7 2 6" xfId="30900"/>
    <cellStyle name="Normal 3 2 2 2 7 3" xfId="2830"/>
    <cellStyle name="Normal 3 2 2 2 7 3 2" xfId="6490"/>
    <cellStyle name="Normal 3 2 2 2 7 3 2 2" xfId="13750"/>
    <cellStyle name="Normal 3 2 2 2 7 3 2 2 2" xfId="28128"/>
    <cellStyle name="Normal 3 2 2 2 7 3 2 2 2 2" xfId="56862"/>
    <cellStyle name="Normal 3 2 2 2 7 3 2 2 3" xfId="42538"/>
    <cellStyle name="Normal 3 2 2 2 7 3 2 3" xfId="20965"/>
    <cellStyle name="Normal 3 2 2 2 7 3 2 3 2" xfId="49700"/>
    <cellStyle name="Normal 3 2 2 2 7 3 2 4" xfId="35376"/>
    <cellStyle name="Normal 3 2 2 2 7 3 3" xfId="10163"/>
    <cellStyle name="Normal 3 2 2 2 7 3 3 2" xfId="24546"/>
    <cellStyle name="Normal 3 2 2 2 7 3 3 2 2" xfId="53281"/>
    <cellStyle name="Normal 3 2 2 2 7 3 3 3" xfId="38957"/>
    <cellStyle name="Normal 3 2 2 2 7 3 4" xfId="17383"/>
    <cellStyle name="Normal 3 2 2 2 7 3 4 2" xfId="46119"/>
    <cellStyle name="Normal 3 2 2 2 7 3 5" xfId="31795"/>
    <cellStyle name="Normal 3 2 2 2 7 4" xfId="4695"/>
    <cellStyle name="Normal 3 2 2 2 7 4 2" xfId="11960"/>
    <cellStyle name="Normal 3 2 2 2 7 4 2 2" xfId="26338"/>
    <cellStyle name="Normal 3 2 2 2 7 4 2 2 2" xfId="55072"/>
    <cellStyle name="Normal 3 2 2 2 7 4 2 3" xfId="40748"/>
    <cellStyle name="Normal 3 2 2 2 7 4 3" xfId="19175"/>
    <cellStyle name="Normal 3 2 2 2 7 4 3 2" xfId="47910"/>
    <cellStyle name="Normal 3 2 2 2 7 4 4" xfId="33586"/>
    <cellStyle name="Normal 3 2 2 2 7 5" xfId="8367"/>
    <cellStyle name="Normal 3 2 2 2 7 5 2" xfId="22756"/>
    <cellStyle name="Normal 3 2 2 2 7 5 2 2" xfId="51491"/>
    <cellStyle name="Normal 3 2 2 2 7 5 3" xfId="37167"/>
    <cellStyle name="Normal 3 2 2 2 7 6" xfId="15593"/>
    <cellStyle name="Normal 3 2 2 2 7 6 2" xfId="44329"/>
    <cellStyle name="Normal 3 2 2 2 7 7" xfId="30005"/>
    <cellStyle name="Normal 3 2 2 2 8" xfId="1455"/>
    <cellStyle name="Normal 3 2 2 2 8 2" xfId="3279"/>
    <cellStyle name="Normal 3 2 2 2 8 2 2" xfId="6938"/>
    <cellStyle name="Normal 3 2 2 2 8 2 2 2" xfId="14198"/>
    <cellStyle name="Normal 3 2 2 2 8 2 2 2 2" xfId="28576"/>
    <cellStyle name="Normal 3 2 2 2 8 2 2 2 2 2" xfId="57310"/>
    <cellStyle name="Normal 3 2 2 2 8 2 2 2 3" xfId="42986"/>
    <cellStyle name="Normal 3 2 2 2 8 2 2 3" xfId="21413"/>
    <cellStyle name="Normal 3 2 2 2 8 2 2 3 2" xfId="50148"/>
    <cellStyle name="Normal 3 2 2 2 8 2 2 4" xfId="35824"/>
    <cellStyle name="Normal 3 2 2 2 8 2 3" xfId="10611"/>
    <cellStyle name="Normal 3 2 2 2 8 2 3 2" xfId="24994"/>
    <cellStyle name="Normal 3 2 2 2 8 2 3 2 2" xfId="53729"/>
    <cellStyle name="Normal 3 2 2 2 8 2 3 3" xfId="39405"/>
    <cellStyle name="Normal 3 2 2 2 8 2 4" xfId="17831"/>
    <cellStyle name="Normal 3 2 2 2 8 2 4 2" xfId="46567"/>
    <cellStyle name="Normal 3 2 2 2 8 2 5" xfId="32243"/>
    <cellStyle name="Normal 3 2 2 2 8 3" xfId="5146"/>
    <cellStyle name="Normal 3 2 2 2 8 3 2" xfId="12408"/>
    <cellStyle name="Normal 3 2 2 2 8 3 2 2" xfId="26786"/>
    <cellStyle name="Normal 3 2 2 2 8 3 2 2 2" xfId="55520"/>
    <cellStyle name="Normal 3 2 2 2 8 3 2 3" xfId="41196"/>
    <cellStyle name="Normal 3 2 2 2 8 3 3" xfId="19623"/>
    <cellStyle name="Normal 3 2 2 2 8 3 3 2" xfId="48358"/>
    <cellStyle name="Normal 3 2 2 2 8 3 4" xfId="34034"/>
    <cellStyle name="Normal 3 2 2 2 8 4" xfId="8818"/>
    <cellStyle name="Normal 3 2 2 2 8 4 2" xfId="23204"/>
    <cellStyle name="Normal 3 2 2 2 8 4 2 2" xfId="51939"/>
    <cellStyle name="Normal 3 2 2 2 8 4 3" xfId="37615"/>
    <cellStyle name="Normal 3 2 2 2 8 5" xfId="16041"/>
    <cellStyle name="Normal 3 2 2 2 8 5 2" xfId="44777"/>
    <cellStyle name="Normal 3 2 2 2 8 6" xfId="30453"/>
    <cellStyle name="Normal 3 2 2 2 9" xfId="2383"/>
    <cellStyle name="Normal 3 2 2 2 9 2" xfId="6043"/>
    <cellStyle name="Normal 3 2 2 2 9 2 2" xfId="13303"/>
    <cellStyle name="Normal 3 2 2 2 9 2 2 2" xfId="27681"/>
    <cellStyle name="Normal 3 2 2 2 9 2 2 2 2" xfId="56415"/>
    <cellStyle name="Normal 3 2 2 2 9 2 2 3" xfId="42091"/>
    <cellStyle name="Normal 3 2 2 2 9 2 3" xfId="20518"/>
    <cellStyle name="Normal 3 2 2 2 9 2 3 2" xfId="49253"/>
    <cellStyle name="Normal 3 2 2 2 9 2 4" xfId="34929"/>
    <cellStyle name="Normal 3 2 2 2 9 3" xfId="9716"/>
    <cellStyle name="Normal 3 2 2 2 9 3 2" xfId="24099"/>
    <cellStyle name="Normal 3 2 2 2 9 3 2 2" xfId="52834"/>
    <cellStyle name="Normal 3 2 2 2 9 3 3" xfId="38510"/>
    <cellStyle name="Normal 3 2 2 2 9 4" xfId="16936"/>
    <cellStyle name="Normal 3 2 2 2 9 4 2" xfId="45672"/>
    <cellStyle name="Normal 3 2 2 2 9 5" xfId="31348"/>
    <cellStyle name="Normal 3 2 2 3" xfId="269"/>
    <cellStyle name="Normal 3 2 2 3 10" xfId="7911"/>
    <cellStyle name="Normal 3 2 2 3 10 2" xfId="22316"/>
    <cellStyle name="Normal 3 2 2 3 10 2 2" xfId="51051"/>
    <cellStyle name="Normal 3 2 2 3 10 3" xfId="36727"/>
    <cellStyle name="Normal 3 2 2 3 11" xfId="15153"/>
    <cellStyle name="Normal 3 2 2 3 11 2" xfId="43889"/>
    <cellStyle name="Normal 3 2 2 3 12" xfId="29565"/>
    <cellStyle name="Normal 3 2 2 3 2" xfId="359"/>
    <cellStyle name="Normal 3 2 2 3 2 10" xfId="15181"/>
    <cellStyle name="Normal 3 2 2 3 2 10 2" xfId="43917"/>
    <cellStyle name="Normal 3 2 2 3 2 11" xfId="29593"/>
    <cellStyle name="Normal 3 2 2 3 2 2" xfId="459"/>
    <cellStyle name="Normal 3 2 2 3 2 2 10" xfId="29649"/>
    <cellStyle name="Normal 3 2 2 3 2 2 2" xfId="659"/>
    <cellStyle name="Normal 3 2 2 3 2 2 2 2" xfId="931"/>
    <cellStyle name="Normal 3 2 2 3 2 2 2 2 2" xfId="1378"/>
    <cellStyle name="Normal 3 2 2 3 2 2 2 2 2 2" xfId="2361"/>
    <cellStyle name="Normal 3 2 2 3 2 2 2 2 2 2 2" xfId="4153"/>
    <cellStyle name="Normal 3 2 2 3 2 2 2 2 2 2 2 2" xfId="7812"/>
    <cellStyle name="Normal 3 2 2 3 2 2 2 2 2 2 2 2 2" xfId="15072"/>
    <cellStyle name="Normal 3 2 2 3 2 2 2 2 2 2 2 2 2 2" xfId="29450"/>
    <cellStyle name="Normal 3 2 2 3 2 2 2 2 2 2 2 2 2 2 2" xfId="58184"/>
    <cellStyle name="Normal 3 2 2 3 2 2 2 2 2 2 2 2 2 3" xfId="43860"/>
    <cellStyle name="Normal 3 2 2 3 2 2 2 2 2 2 2 2 3" xfId="22287"/>
    <cellStyle name="Normal 3 2 2 3 2 2 2 2 2 2 2 2 3 2" xfId="51022"/>
    <cellStyle name="Normal 3 2 2 3 2 2 2 2 2 2 2 2 4" xfId="36698"/>
    <cellStyle name="Normal 3 2 2 3 2 2 2 2 2 2 2 3" xfId="11485"/>
    <cellStyle name="Normal 3 2 2 3 2 2 2 2 2 2 2 3 2" xfId="25868"/>
    <cellStyle name="Normal 3 2 2 3 2 2 2 2 2 2 2 3 2 2" xfId="54603"/>
    <cellStyle name="Normal 3 2 2 3 2 2 2 2 2 2 2 3 3" xfId="40279"/>
    <cellStyle name="Normal 3 2 2 3 2 2 2 2 2 2 2 4" xfId="18705"/>
    <cellStyle name="Normal 3 2 2 3 2 2 2 2 2 2 2 4 2" xfId="47441"/>
    <cellStyle name="Normal 3 2 2 3 2 2 2 2 2 2 2 5" xfId="33117"/>
    <cellStyle name="Normal 3 2 2 3 2 2 2 2 2 2 3" xfId="6022"/>
    <cellStyle name="Normal 3 2 2 3 2 2 2 2 2 2 3 2" xfId="13282"/>
    <cellStyle name="Normal 3 2 2 3 2 2 2 2 2 2 3 2 2" xfId="27660"/>
    <cellStyle name="Normal 3 2 2 3 2 2 2 2 2 2 3 2 2 2" xfId="56394"/>
    <cellStyle name="Normal 3 2 2 3 2 2 2 2 2 2 3 2 3" xfId="42070"/>
    <cellStyle name="Normal 3 2 2 3 2 2 2 2 2 2 3 3" xfId="20497"/>
    <cellStyle name="Normal 3 2 2 3 2 2 2 2 2 2 3 3 2" xfId="49232"/>
    <cellStyle name="Normal 3 2 2 3 2 2 2 2 2 2 3 4" xfId="34908"/>
    <cellStyle name="Normal 3 2 2 3 2 2 2 2 2 2 4" xfId="9695"/>
    <cellStyle name="Normal 3 2 2 3 2 2 2 2 2 2 4 2" xfId="24078"/>
    <cellStyle name="Normal 3 2 2 3 2 2 2 2 2 2 4 2 2" xfId="52813"/>
    <cellStyle name="Normal 3 2 2 3 2 2 2 2 2 2 4 3" xfId="38489"/>
    <cellStyle name="Normal 3 2 2 3 2 2 2 2 2 2 5" xfId="16915"/>
    <cellStyle name="Normal 3 2 2 3 2 2 2 2 2 2 5 2" xfId="45651"/>
    <cellStyle name="Normal 3 2 2 3 2 2 2 2 2 2 6" xfId="31327"/>
    <cellStyle name="Normal 3 2 2 3 2 2 2 2 2 3" xfId="3257"/>
    <cellStyle name="Normal 3 2 2 3 2 2 2 2 2 3 2" xfId="6917"/>
    <cellStyle name="Normal 3 2 2 3 2 2 2 2 2 3 2 2" xfId="14177"/>
    <cellStyle name="Normal 3 2 2 3 2 2 2 2 2 3 2 2 2" xfId="28555"/>
    <cellStyle name="Normal 3 2 2 3 2 2 2 2 2 3 2 2 2 2" xfId="57289"/>
    <cellStyle name="Normal 3 2 2 3 2 2 2 2 2 3 2 2 3" xfId="42965"/>
    <cellStyle name="Normal 3 2 2 3 2 2 2 2 2 3 2 3" xfId="21392"/>
    <cellStyle name="Normal 3 2 2 3 2 2 2 2 2 3 2 3 2" xfId="50127"/>
    <cellStyle name="Normal 3 2 2 3 2 2 2 2 2 3 2 4" xfId="35803"/>
    <cellStyle name="Normal 3 2 2 3 2 2 2 2 2 3 3" xfId="10590"/>
    <cellStyle name="Normal 3 2 2 3 2 2 2 2 2 3 3 2" xfId="24973"/>
    <cellStyle name="Normal 3 2 2 3 2 2 2 2 2 3 3 2 2" xfId="53708"/>
    <cellStyle name="Normal 3 2 2 3 2 2 2 2 2 3 3 3" xfId="39384"/>
    <cellStyle name="Normal 3 2 2 3 2 2 2 2 2 3 4" xfId="17810"/>
    <cellStyle name="Normal 3 2 2 3 2 2 2 2 2 3 4 2" xfId="46546"/>
    <cellStyle name="Normal 3 2 2 3 2 2 2 2 2 3 5" xfId="32222"/>
    <cellStyle name="Normal 3 2 2 3 2 2 2 2 2 4" xfId="5122"/>
    <cellStyle name="Normal 3 2 2 3 2 2 2 2 2 4 2" xfId="12387"/>
    <cellStyle name="Normal 3 2 2 3 2 2 2 2 2 4 2 2" xfId="26765"/>
    <cellStyle name="Normal 3 2 2 3 2 2 2 2 2 4 2 2 2" xfId="55499"/>
    <cellStyle name="Normal 3 2 2 3 2 2 2 2 2 4 2 3" xfId="41175"/>
    <cellStyle name="Normal 3 2 2 3 2 2 2 2 2 4 3" xfId="19602"/>
    <cellStyle name="Normal 3 2 2 3 2 2 2 2 2 4 3 2" xfId="48337"/>
    <cellStyle name="Normal 3 2 2 3 2 2 2 2 2 4 4" xfId="34013"/>
    <cellStyle name="Normal 3 2 2 3 2 2 2 2 2 5" xfId="8794"/>
    <cellStyle name="Normal 3 2 2 3 2 2 2 2 2 5 2" xfId="23183"/>
    <cellStyle name="Normal 3 2 2 3 2 2 2 2 2 5 2 2" xfId="51918"/>
    <cellStyle name="Normal 3 2 2 3 2 2 2 2 2 5 3" xfId="37594"/>
    <cellStyle name="Normal 3 2 2 3 2 2 2 2 2 6" xfId="16020"/>
    <cellStyle name="Normal 3 2 2 3 2 2 2 2 2 6 2" xfId="44756"/>
    <cellStyle name="Normal 3 2 2 3 2 2 2 2 2 7" xfId="30432"/>
    <cellStyle name="Normal 3 2 2 3 2 2 2 2 3" xfId="1914"/>
    <cellStyle name="Normal 3 2 2 3 2 2 2 2 3 2" xfId="3706"/>
    <cellStyle name="Normal 3 2 2 3 2 2 2 2 3 2 2" xfId="7365"/>
    <cellStyle name="Normal 3 2 2 3 2 2 2 2 3 2 2 2" xfId="14625"/>
    <cellStyle name="Normal 3 2 2 3 2 2 2 2 3 2 2 2 2" xfId="29003"/>
    <cellStyle name="Normal 3 2 2 3 2 2 2 2 3 2 2 2 2 2" xfId="57737"/>
    <cellStyle name="Normal 3 2 2 3 2 2 2 2 3 2 2 2 3" xfId="43413"/>
    <cellStyle name="Normal 3 2 2 3 2 2 2 2 3 2 2 3" xfId="21840"/>
    <cellStyle name="Normal 3 2 2 3 2 2 2 2 3 2 2 3 2" xfId="50575"/>
    <cellStyle name="Normal 3 2 2 3 2 2 2 2 3 2 2 4" xfId="36251"/>
    <cellStyle name="Normal 3 2 2 3 2 2 2 2 3 2 3" xfId="11038"/>
    <cellStyle name="Normal 3 2 2 3 2 2 2 2 3 2 3 2" xfId="25421"/>
    <cellStyle name="Normal 3 2 2 3 2 2 2 2 3 2 3 2 2" xfId="54156"/>
    <cellStyle name="Normal 3 2 2 3 2 2 2 2 3 2 3 3" xfId="39832"/>
    <cellStyle name="Normal 3 2 2 3 2 2 2 2 3 2 4" xfId="18258"/>
    <cellStyle name="Normal 3 2 2 3 2 2 2 2 3 2 4 2" xfId="46994"/>
    <cellStyle name="Normal 3 2 2 3 2 2 2 2 3 2 5" xfId="32670"/>
    <cellStyle name="Normal 3 2 2 3 2 2 2 2 3 3" xfId="5575"/>
    <cellStyle name="Normal 3 2 2 3 2 2 2 2 3 3 2" xfId="12835"/>
    <cellStyle name="Normal 3 2 2 3 2 2 2 2 3 3 2 2" xfId="27213"/>
    <cellStyle name="Normal 3 2 2 3 2 2 2 2 3 3 2 2 2" xfId="55947"/>
    <cellStyle name="Normal 3 2 2 3 2 2 2 2 3 3 2 3" xfId="41623"/>
    <cellStyle name="Normal 3 2 2 3 2 2 2 2 3 3 3" xfId="20050"/>
    <cellStyle name="Normal 3 2 2 3 2 2 2 2 3 3 3 2" xfId="48785"/>
    <cellStyle name="Normal 3 2 2 3 2 2 2 2 3 3 4" xfId="34461"/>
    <cellStyle name="Normal 3 2 2 3 2 2 2 2 3 4" xfId="9248"/>
    <cellStyle name="Normal 3 2 2 3 2 2 2 2 3 4 2" xfId="23631"/>
    <cellStyle name="Normal 3 2 2 3 2 2 2 2 3 4 2 2" xfId="52366"/>
    <cellStyle name="Normal 3 2 2 3 2 2 2 2 3 4 3" xfId="38042"/>
    <cellStyle name="Normal 3 2 2 3 2 2 2 2 3 5" xfId="16468"/>
    <cellStyle name="Normal 3 2 2 3 2 2 2 2 3 5 2" xfId="45204"/>
    <cellStyle name="Normal 3 2 2 3 2 2 2 2 3 6" xfId="30880"/>
    <cellStyle name="Normal 3 2 2 3 2 2 2 2 4" xfId="2810"/>
    <cellStyle name="Normal 3 2 2 3 2 2 2 2 4 2" xfId="6470"/>
    <cellStyle name="Normal 3 2 2 3 2 2 2 2 4 2 2" xfId="13730"/>
    <cellStyle name="Normal 3 2 2 3 2 2 2 2 4 2 2 2" xfId="28108"/>
    <cellStyle name="Normal 3 2 2 3 2 2 2 2 4 2 2 2 2" xfId="56842"/>
    <cellStyle name="Normal 3 2 2 3 2 2 2 2 4 2 2 3" xfId="42518"/>
    <cellStyle name="Normal 3 2 2 3 2 2 2 2 4 2 3" xfId="20945"/>
    <cellStyle name="Normal 3 2 2 3 2 2 2 2 4 2 3 2" xfId="49680"/>
    <cellStyle name="Normal 3 2 2 3 2 2 2 2 4 2 4" xfId="35356"/>
    <cellStyle name="Normal 3 2 2 3 2 2 2 2 4 3" xfId="10143"/>
    <cellStyle name="Normal 3 2 2 3 2 2 2 2 4 3 2" xfId="24526"/>
    <cellStyle name="Normal 3 2 2 3 2 2 2 2 4 3 2 2" xfId="53261"/>
    <cellStyle name="Normal 3 2 2 3 2 2 2 2 4 3 3" xfId="38937"/>
    <cellStyle name="Normal 3 2 2 3 2 2 2 2 4 4" xfId="17363"/>
    <cellStyle name="Normal 3 2 2 3 2 2 2 2 4 4 2" xfId="46099"/>
    <cellStyle name="Normal 3 2 2 3 2 2 2 2 4 5" xfId="31775"/>
    <cellStyle name="Normal 3 2 2 3 2 2 2 2 5" xfId="4675"/>
    <cellStyle name="Normal 3 2 2 3 2 2 2 2 5 2" xfId="11940"/>
    <cellStyle name="Normal 3 2 2 3 2 2 2 2 5 2 2" xfId="26318"/>
    <cellStyle name="Normal 3 2 2 3 2 2 2 2 5 2 2 2" xfId="55052"/>
    <cellStyle name="Normal 3 2 2 3 2 2 2 2 5 2 3" xfId="40728"/>
    <cellStyle name="Normal 3 2 2 3 2 2 2 2 5 3" xfId="19155"/>
    <cellStyle name="Normal 3 2 2 3 2 2 2 2 5 3 2" xfId="47890"/>
    <cellStyle name="Normal 3 2 2 3 2 2 2 2 5 4" xfId="33566"/>
    <cellStyle name="Normal 3 2 2 3 2 2 2 2 6" xfId="8347"/>
    <cellStyle name="Normal 3 2 2 3 2 2 2 2 6 2" xfId="22736"/>
    <cellStyle name="Normal 3 2 2 3 2 2 2 2 6 2 2" xfId="51471"/>
    <cellStyle name="Normal 3 2 2 3 2 2 2 2 6 3" xfId="37147"/>
    <cellStyle name="Normal 3 2 2 3 2 2 2 2 7" xfId="15573"/>
    <cellStyle name="Normal 3 2 2 3 2 2 2 2 7 2" xfId="44309"/>
    <cellStyle name="Normal 3 2 2 3 2 2 2 2 8" xfId="29985"/>
    <cellStyle name="Normal 3 2 2 3 2 2 2 3" xfId="1154"/>
    <cellStyle name="Normal 3 2 2 3 2 2 2 3 2" xfId="2137"/>
    <cellStyle name="Normal 3 2 2 3 2 2 2 3 2 2" xfId="3929"/>
    <cellStyle name="Normal 3 2 2 3 2 2 2 3 2 2 2" xfId="7588"/>
    <cellStyle name="Normal 3 2 2 3 2 2 2 3 2 2 2 2" xfId="14848"/>
    <cellStyle name="Normal 3 2 2 3 2 2 2 3 2 2 2 2 2" xfId="29226"/>
    <cellStyle name="Normal 3 2 2 3 2 2 2 3 2 2 2 2 2 2" xfId="57960"/>
    <cellStyle name="Normal 3 2 2 3 2 2 2 3 2 2 2 2 3" xfId="43636"/>
    <cellStyle name="Normal 3 2 2 3 2 2 2 3 2 2 2 3" xfId="22063"/>
    <cellStyle name="Normal 3 2 2 3 2 2 2 3 2 2 2 3 2" xfId="50798"/>
    <cellStyle name="Normal 3 2 2 3 2 2 2 3 2 2 2 4" xfId="36474"/>
    <cellStyle name="Normal 3 2 2 3 2 2 2 3 2 2 3" xfId="11261"/>
    <cellStyle name="Normal 3 2 2 3 2 2 2 3 2 2 3 2" xfId="25644"/>
    <cellStyle name="Normal 3 2 2 3 2 2 2 3 2 2 3 2 2" xfId="54379"/>
    <cellStyle name="Normal 3 2 2 3 2 2 2 3 2 2 3 3" xfId="40055"/>
    <cellStyle name="Normal 3 2 2 3 2 2 2 3 2 2 4" xfId="18481"/>
    <cellStyle name="Normal 3 2 2 3 2 2 2 3 2 2 4 2" xfId="47217"/>
    <cellStyle name="Normal 3 2 2 3 2 2 2 3 2 2 5" xfId="32893"/>
    <cellStyle name="Normal 3 2 2 3 2 2 2 3 2 3" xfId="5798"/>
    <cellStyle name="Normal 3 2 2 3 2 2 2 3 2 3 2" xfId="13058"/>
    <cellStyle name="Normal 3 2 2 3 2 2 2 3 2 3 2 2" xfId="27436"/>
    <cellStyle name="Normal 3 2 2 3 2 2 2 3 2 3 2 2 2" xfId="56170"/>
    <cellStyle name="Normal 3 2 2 3 2 2 2 3 2 3 2 3" xfId="41846"/>
    <cellStyle name="Normal 3 2 2 3 2 2 2 3 2 3 3" xfId="20273"/>
    <cellStyle name="Normal 3 2 2 3 2 2 2 3 2 3 3 2" xfId="49008"/>
    <cellStyle name="Normal 3 2 2 3 2 2 2 3 2 3 4" xfId="34684"/>
    <cellStyle name="Normal 3 2 2 3 2 2 2 3 2 4" xfId="9471"/>
    <cellStyle name="Normal 3 2 2 3 2 2 2 3 2 4 2" xfId="23854"/>
    <cellStyle name="Normal 3 2 2 3 2 2 2 3 2 4 2 2" xfId="52589"/>
    <cellStyle name="Normal 3 2 2 3 2 2 2 3 2 4 3" xfId="38265"/>
    <cellStyle name="Normal 3 2 2 3 2 2 2 3 2 5" xfId="16691"/>
    <cellStyle name="Normal 3 2 2 3 2 2 2 3 2 5 2" xfId="45427"/>
    <cellStyle name="Normal 3 2 2 3 2 2 2 3 2 6" xfId="31103"/>
    <cellStyle name="Normal 3 2 2 3 2 2 2 3 3" xfId="3033"/>
    <cellStyle name="Normal 3 2 2 3 2 2 2 3 3 2" xfId="6693"/>
    <cellStyle name="Normal 3 2 2 3 2 2 2 3 3 2 2" xfId="13953"/>
    <cellStyle name="Normal 3 2 2 3 2 2 2 3 3 2 2 2" xfId="28331"/>
    <cellStyle name="Normal 3 2 2 3 2 2 2 3 3 2 2 2 2" xfId="57065"/>
    <cellStyle name="Normal 3 2 2 3 2 2 2 3 3 2 2 3" xfId="42741"/>
    <cellStyle name="Normal 3 2 2 3 2 2 2 3 3 2 3" xfId="21168"/>
    <cellStyle name="Normal 3 2 2 3 2 2 2 3 3 2 3 2" xfId="49903"/>
    <cellStyle name="Normal 3 2 2 3 2 2 2 3 3 2 4" xfId="35579"/>
    <cellStyle name="Normal 3 2 2 3 2 2 2 3 3 3" xfId="10366"/>
    <cellStyle name="Normal 3 2 2 3 2 2 2 3 3 3 2" xfId="24749"/>
    <cellStyle name="Normal 3 2 2 3 2 2 2 3 3 3 2 2" xfId="53484"/>
    <cellStyle name="Normal 3 2 2 3 2 2 2 3 3 3 3" xfId="39160"/>
    <cellStyle name="Normal 3 2 2 3 2 2 2 3 3 4" xfId="17586"/>
    <cellStyle name="Normal 3 2 2 3 2 2 2 3 3 4 2" xfId="46322"/>
    <cellStyle name="Normal 3 2 2 3 2 2 2 3 3 5" xfId="31998"/>
    <cellStyle name="Normal 3 2 2 3 2 2 2 3 4" xfId="4898"/>
    <cellStyle name="Normal 3 2 2 3 2 2 2 3 4 2" xfId="12163"/>
    <cellStyle name="Normal 3 2 2 3 2 2 2 3 4 2 2" xfId="26541"/>
    <cellStyle name="Normal 3 2 2 3 2 2 2 3 4 2 2 2" xfId="55275"/>
    <cellStyle name="Normal 3 2 2 3 2 2 2 3 4 2 3" xfId="40951"/>
    <cellStyle name="Normal 3 2 2 3 2 2 2 3 4 3" xfId="19378"/>
    <cellStyle name="Normal 3 2 2 3 2 2 2 3 4 3 2" xfId="48113"/>
    <cellStyle name="Normal 3 2 2 3 2 2 2 3 4 4" xfId="33789"/>
    <cellStyle name="Normal 3 2 2 3 2 2 2 3 5" xfId="8570"/>
    <cellStyle name="Normal 3 2 2 3 2 2 2 3 5 2" xfId="22959"/>
    <cellStyle name="Normal 3 2 2 3 2 2 2 3 5 2 2" xfId="51694"/>
    <cellStyle name="Normal 3 2 2 3 2 2 2 3 5 3" xfId="37370"/>
    <cellStyle name="Normal 3 2 2 3 2 2 2 3 6" xfId="15796"/>
    <cellStyle name="Normal 3 2 2 3 2 2 2 3 6 2" xfId="44532"/>
    <cellStyle name="Normal 3 2 2 3 2 2 2 3 7" xfId="30208"/>
    <cellStyle name="Normal 3 2 2 3 2 2 2 4" xfId="1686"/>
    <cellStyle name="Normal 3 2 2 3 2 2 2 4 2" xfId="3482"/>
    <cellStyle name="Normal 3 2 2 3 2 2 2 4 2 2" xfId="7141"/>
    <cellStyle name="Normal 3 2 2 3 2 2 2 4 2 2 2" xfId="14401"/>
    <cellStyle name="Normal 3 2 2 3 2 2 2 4 2 2 2 2" xfId="28779"/>
    <cellStyle name="Normal 3 2 2 3 2 2 2 4 2 2 2 2 2" xfId="57513"/>
    <cellStyle name="Normal 3 2 2 3 2 2 2 4 2 2 2 3" xfId="43189"/>
    <cellStyle name="Normal 3 2 2 3 2 2 2 4 2 2 3" xfId="21616"/>
    <cellStyle name="Normal 3 2 2 3 2 2 2 4 2 2 3 2" xfId="50351"/>
    <cellStyle name="Normal 3 2 2 3 2 2 2 4 2 2 4" xfId="36027"/>
    <cellStyle name="Normal 3 2 2 3 2 2 2 4 2 3" xfId="10814"/>
    <cellStyle name="Normal 3 2 2 3 2 2 2 4 2 3 2" xfId="25197"/>
    <cellStyle name="Normal 3 2 2 3 2 2 2 4 2 3 2 2" xfId="53932"/>
    <cellStyle name="Normal 3 2 2 3 2 2 2 4 2 3 3" xfId="39608"/>
    <cellStyle name="Normal 3 2 2 3 2 2 2 4 2 4" xfId="18034"/>
    <cellStyle name="Normal 3 2 2 3 2 2 2 4 2 4 2" xfId="46770"/>
    <cellStyle name="Normal 3 2 2 3 2 2 2 4 2 5" xfId="32446"/>
    <cellStyle name="Normal 3 2 2 3 2 2 2 4 3" xfId="5351"/>
    <cellStyle name="Normal 3 2 2 3 2 2 2 4 3 2" xfId="12611"/>
    <cellStyle name="Normal 3 2 2 3 2 2 2 4 3 2 2" xfId="26989"/>
    <cellStyle name="Normal 3 2 2 3 2 2 2 4 3 2 2 2" xfId="55723"/>
    <cellStyle name="Normal 3 2 2 3 2 2 2 4 3 2 3" xfId="41399"/>
    <cellStyle name="Normal 3 2 2 3 2 2 2 4 3 3" xfId="19826"/>
    <cellStyle name="Normal 3 2 2 3 2 2 2 4 3 3 2" xfId="48561"/>
    <cellStyle name="Normal 3 2 2 3 2 2 2 4 3 4" xfId="34237"/>
    <cellStyle name="Normal 3 2 2 3 2 2 2 4 4" xfId="9024"/>
    <cellStyle name="Normal 3 2 2 3 2 2 2 4 4 2" xfId="23407"/>
    <cellStyle name="Normal 3 2 2 3 2 2 2 4 4 2 2" xfId="52142"/>
    <cellStyle name="Normal 3 2 2 3 2 2 2 4 4 3" xfId="37818"/>
    <cellStyle name="Normal 3 2 2 3 2 2 2 4 5" xfId="16244"/>
    <cellStyle name="Normal 3 2 2 3 2 2 2 4 5 2" xfId="44980"/>
    <cellStyle name="Normal 3 2 2 3 2 2 2 4 6" xfId="30656"/>
    <cellStyle name="Normal 3 2 2 3 2 2 2 5" xfId="2586"/>
    <cellStyle name="Normal 3 2 2 3 2 2 2 5 2" xfId="6246"/>
    <cellStyle name="Normal 3 2 2 3 2 2 2 5 2 2" xfId="13506"/>
    <cellStyle name="Normal 3 2 2 3 2 2 2 5 2 2 2" xfId="27884"/>
    <cellStyle name="Normal 3 2 2 3 2 2 2 5 2 2 2 2" xfId="56618"/>
    <cellStyle name="Normal 3 2 2 3 2 2 2 5 2 2 3" xfId="42294"/>
    <cellStyle name="Normal 3 2 2 3 2 2 2 5 2 3" xfId="20721"/>
    <cellStyle name="Normal 3 2 2 3 2 2 2 5 2 3 2" xfId="49456"/>
    <cellStyle name="Normal 3 2 2 3 2 2 2 5 2 4" xfId="35132"/>
    <cellStyle name="Normal 3 2 2 3 2 2 2 5 3" xfId="9919"/>
    <cellStyle name="Normal 3 2 2 3 2 2 2 5 3 2" xfId="24302"/>
    <cellStyle name="Normal 3 2 2 3 2 2 2 5 3 2 2" xfId="53037"/>
    <cellStyle name="Normal 3 2 2 3 2 2 2 5 3 3" xfId="38713"/>
    <cellStyle name="Normal 3 2 2 3 2 2 2 5 4" xfId="17139"/>
    <cellStyle name="Normal 3 2 2 3 2 2 2 5 4 2" xfId="45875"/>
    <cellStyle name="Normal 3 2 2 3 2 2 2 5 5" xfId="31551"/>
    <cellStyle name="Normal 3 2 2 3 2 2 2 6" xfId="4449"/>
    <cellStyle name="Normal 3 2 2 3 2 2 2 6 2" xfId="11716"/>
    <cellStyle name="Normal 3 2 2 3 2 2 2 6 2 2" xfId="26094"/>
    <cellStyle name="Normal 3 2 2 3 2 2 2 6 2 2 2" xfId="54828"/>
    <cellStyle name="Normal 3 2 2 3 2 2 2 6 2 3" xfId="40504"/>
    <cellStyle name="Normal 3 2 2 3 2 2 2 6 3" xfId="18931"/>
    <cellStyle name="Normal 3 2 2 3 2 2 2 6 3 2" xfId="47666"/>
    <cellStyle name="Normal 3 2 2 3 2 2 2 6 4" xfId="33342"/>
    <cellStyle name="Normal 3 2 2 3 2 2 2 7" xfId="8120"/>
    <cellStyle name="Normal 3 2 2 3 2 2 2 7 2" xfId="22512"/>
    <cellStyle name="Normal 3 2 2 3 2 2 2 7 2 2" xfId="51247"/>
    <cellStyle name="Normal 3 2 2 3 2 2 2 7 3" xfId="36923"/>
    <cellStyle name="Normal 3 2 2 3 2 2 2 8" xfId="15349"/>
    <cellStyle name="Normal 3 2 2 3 2 2 2 8 2" xfId="44085"/>
    <cellStyle name="Normal 3 2 2 3 2 2 2 9" xfId="29761"/>
    <cellStyle name="Normal 3 2 2 3 2 2 3" xfId="817"/>
    <cellStyle name="Normal 3 2 2 3 2 2 3 2" xfId="1266"/>
    <cellStyle name="Normal 3 2 2 3 2 2 3 2 2" xfId="2249"/>
    <cellStyle name="Normal 3 2 2 3 2 2 3 2 2 2" xfId="4041"/>
    <cellStyle name="Normal 3 2 2 3 2 2 3 2 2 2 2" xfId="7700"/>
    <cellStyle name="Normal 3 2 2 3 2 2 3 2 2 2 2 2" xfId="14960"/>
    <cellStyle name="Normal 3 2 2 3 2 2 3 2 2 2 2 2 2" xfId="29338"/>
    <cellStyle name="Normal 3 2 2 3 2 2 3 2 2 2 2 2 2 2" xfId="58072"/>
    <cellStyle name="Normal 3 2 2 3 2 2 3 2 2 2 2 2 3" xfId="43748"/>
    <cellStyle name="Normal 3 2 2 3 2 2 3 2 2 2 2 3" xfId="22175"/>
    <cellStyle name="Normal 3 2 2 3 2 2 3 2 2 2 2 3 2" xfId="50910"/>
    <cellStyle name="Normal 3 2 2 3 2 2 3 2 2 2 2 4" xfId="36586"/>
    <cellStyle name="Normal 3 2 2 3 2 2 3 2 2 2 3" xfId="11373"/>
    <cellStyle name="Normal 3 2 2 3 2 2 3 2 2 2 3 2" xfId="25756"/>
    <cellStyle name="Normal 3 2 2 3 2 2 3 2 2 2 3 2 2" xfId="54491"/>
    <cellStyle name="Normal 3 2 2 3 2 2 3 2 2 2 3 3" xfId="40167"/>
    <cellStyle name="Normal 3 2 2 3 2 2 3 2 2 2 4" xfId="18593"/>
    <cellStyle name="Normal 3 2 2 3 2 2 3 2 2 2 4 2" xfId="47329"/>
    <cellStyle name="Normal 3 2 2 3 2 2 3 2 2 2 5" xfId="33005"/>
    <cellStyle name="Normal 3 2 2 3 2 2 3 2 2 3" xfId="5910"/>
    <cellStyle name="Normal 3 2 2 3 2 2 3 2 2 3 2" xfId="13170"/>
    <cellStyle name="Normal 3 2 2 3 2 2 3 2 2 3 2 2" xfId="27548"/>
    <cellStyle name="Normal 3 2 2 3 2 2 3 2 2 3 2 2 2" xfId="56282"/>
    <cellStyle name="Normal 3 2 2 3 2 2 3 2 2 3 2 3" xfId="41958"/>
    <cellStyle name="Normal 3 2 2 3 2 2 3 2 2 3 3" xfId="20385"/>
    <cellStyle name="Normal 3 2 2 3 2 2 3 2 2 3 3 2" xfId="49120"/>
    <cellStyle name="Normal 3 2 2 3 2 2 3 2 2 3 4" xfId="34796"/>
    <cellStyle name="Normal 3 2 2 3 2 2 3 2 2 4" xfId="9583"/>
    <cellStyle name="Normal 3 2 2 3 2 2 3 2 2 4 2" xfId="23966"/>
    <cellStyle name="Normal 3 2 2 3 2 2 3 2 2 4 2 2" xfId="52701"/>
    <cellStyle name="Normal 3 2 2 3 2 2 3 2 2 4 3" xfId="38377"/>
    <cellStyle name="Normal 3 2 2 3 2 2 3 2 2 5" xfId="16803"/>
    <cellStyle name="Normal 3 2 2 3 2 2 3 2 2 5 2" xfId="45539"/>
    <cellStyle name="Normal 3 2 2 3 2 2 3 2 2 6" xfId="31215"/>
    <cellStyle name="Normal 3 2 2 3 2 2 3 2 3" xfId="3145"/>
    <cellStyle name="Normal 3 2 2 3 2 2 3 2 3 2" xfId="6805"/>
    <cellStyle name="Normal 3 2 2 3 2 2 3 2 3 2 2" xfId="14065"/>
    <cellStyle name="Normal 3 2 2 3 2 2 3 2 3 2 2 2" xfId="28443"/>
    <cellStyle name="Normal 3 2 2 3 2 2 3 2 3 2 2 2 2" xfId="57177"/>
    <cellStyle name="Normal 3 2 2 3 2 2 3 2 3 2 2 3" xfId="42853"/>
    <cellStyle name="Normal 3 2 2 3 2 2 3 2 3 2 3" xfId="21280"/>
    <cellStyle name="Normal 3 2 2 3 2 2 3 2 3 2 3 2" xfId="50015"/>
    <cellStyle name="Normal 3 2 2 3 2 2 3 2 3 2 4" xfId="35691"/>
    <cellStyle name="Normal 3 2 2 3 2 2 3 2 3 3" xfId="10478"/>
    <cellStyle name="Normal 3 2 2 3 2 2 3 2 3 3 2" xfId="24861"/>
    <cellStyle name="Normal 3 2 2 3 2 2 3 2 3 3 2 2" xfId="53596"/>
    <cellStyle name="Normal 3 2 2 3 2 2 3 2 3 3 3" xfId="39272"/>
    <cellStyle name="Normal 3 2 2 3 2 2 3 2 3 4" xfId="17698"/>
    <cellStyle name="Normal 3 2 2 3 2 2 3 2 3 4 2" xfId="46434"/>
    <cellStyle name="Normal 3 2 2 3 2 2 3 2 3 5" xfId="32110"/>
    <cellStyle name="Normal 3 2 2 3 2 2 3 2 4" xfId="5010"/>
    <cellStyle name="Normal 3 2 2 3 2 2 3 2 4 2" xfId="12275"/>
    <cellStyle name="Normal 3 2 2 3 2 2 3 2 4 2 2" xfId="26653"/>
    <cellStyle name="Normal 3 2 2 3 2 2 3 2 4 2 2 2" xfId="55387"/>
    <cellStyle name="Normal 3 2 2 3 2 2 3 2 4 2 3" xfId="41063"/>
    <cellStyle name="Normal 3 2 2 3 2 2 3 2 4 3" xfId="19490"/>
    <cellStyle name="Normal 3 2 2 3 2 2 3 2 4 3 2" xfId="48225"/>
    <cellStyle name="Normal 3 2 2 3 2 2 3 2 4 4" xfId="33901"/>
    <cellStyle name="Normal 3 2 2 3 2 2 3 2 5" xfId="8682"/>
    <cellStyle name="Normal 3 2 2 3 2 2 3 2 5 2" xfId="23071"/>
    <cellStyle name="Normal 3 2 2 3 2 2 3 2 5 2 2" xfId="51806"/>
    <cellStyle name="Normal 3 2 2 3 2 2 3 2 5 3" xfId="37482"/>
    <cellStyle name="Normal 3 2 2 3 2 2 3 2 6" xfId="15908"/>
    <cellStyle name="Normal 3 2 2 3 2 2 3 2 6 2" xfId="44644"/>
    <cellStyle name="Normal 3 2 2 3 2 2 3 2 7" xfId="30320"/>
    <cellStyle name="Normal 3 2 2 3 2 2 3 3" xfId="1802"/>
    <cellStyle name="Normal 3 2 2 3 2 2 3 3 2" xfId="3594"/>
    <cellStyle name="Normal 3 2 2 3 2 2 3 3 2 2" xfId="7253"/>
    <cellStyle name="Normal 3 2 2 3 2 2 3 3 2 2 2" xfId="14513"/>
    <cellStyle name="Normal 3 2 2 3 2 2 3 3 2 2 2 2" xfId="28891"/>
    <cellStyle name="Normal 3 2 2 3 2 2 3 3 2 2 2 2 2" xfId="57625"/>
    <cellStyle name="Normal 3 2 2 3 2 2 3 3 2 2 2 3" xfId="43301"/>
    <cellStyle name="Normal 3 2 2 3 2 2 3 3 2 2 3" xfId="21728"/>
    <cellStyle name="Normal 3 2 2 3 2 2 3 3 2 2 3 2" xfId="50463"/>
    <cellStyle name="Normal 3 2 2 3 2 2 3 3 2 2 4" xfId="36139"/>
    <cellStyle name="Normal 3 2 2 3 2 2 3 3 2 3" xfId="10926"/>
    <cellStyle name="Normal 3 2 2 3 2 2 3 3 2 3 2" xfId="25309"/>
    <cellStyle name="Normal 3 2 2 3 2 2 3 3 2 3 2 2" xfId="54044"/>
    <cellStyle name="Normal 3 2 2 3 2 2 3 3 2 3 3" xfId="39720"/>
    <cellStyle name="Normal 3 2 2 3 2 2 3 3 2 4" xfId="18146"/>
    <cellStyle name="Normal 3 2 2 3 2 2 3 3 2 4 2" xfId="46882"/>
    <cellStyle name="Normal 3 2 2 3 2 2 3 3 2 5" xfId="32558"/>
    <cellStyle name="Normal 3 2 2 3 2 2 3 3 3" xfId="5463"/>
    <cellStyle name="Normal 3 2 2 3 2 2 3 3 3 2" xfId="12723"/>
    <cellStyle name="Normal 3 2 2 3 2 2 3 3 3 2 2" xfId="27101"/>
    <cellStyle name="Normal 3 2 2 3 2 2 3 3 3 2 2 2" xfId="55835"/>
    <cellStyle name="Normal 3 2 2 3 2 2 3 3 3 2 3" xfId="41511"/>
    <cellStyle name="Normal 3 2 2 3 2 2 3 3 3 3" xfId="19938"/>
    <cellStyle name="Normal 3 2 2 3 2 2 3 3 3 3 2" xfId="48673"/>
    <cellStyle name="Normal 3 2 2 3 2 2 3 3 3 4" xfId="34349"/>
    <cellStyle name="Normal 3 2 2 3 2 2 3 3 4" xfId="9136"/>
    <cellStyle name="Normal 3 2 2 3 2 2 3 3 4 2" xfId="23519"/>
    <cellStyle name="Normal 3 2 2 3 2 2 3 3 4 2 2" xfId="52254"/>
    <cellStyle name="Normal 3 2 2 3 2 2 3 3 4 3" xfId="37930"/>
    <cellStyle name="Normal 3 2 2 3 2 2 3 3 5" xfId="16356"/>
    <cellStyle name="Normal 3 2 2 3 2 2 3 3 5 2" xfId="45092"/>
    <cellStyle name="Normal 3 2 2 3 2 2 3 3 6" xfId="30768"/>
    <cellStyle name="Normal 3 2 2 3 2 2 3 4" xfId="2698"/>
    <cellStyle name="Normal 3 2 2 3 2 2 3 4 2" xfId="6358"/>
    <cellStyle name="Normal 3 2 2 3 2 2 3 4 2 2" xfId="13618"/>
    <cellStyle name="Normal 3 2 2 3 2 2 3 4 2 2 2" xfId="27996"/>
    <cellStyle name="Normal 3 2 2 3 2 2 3 4 2 2 2 2" xfId="56730"/>
    <cellStyle name="Normal 3 2 2 3 2 2 3 4 2 2 3" xfId="42406"/>
    <cellStyle name="Normal 3 2 2 3 2 2 3 4 2 3" xfId="20833"/>
    <cellStyle name="Normal 3 2 2 3 2 2 3 4 2 3 2" xfId="49568"/>
    <cellStyle name="Normal 3 2 2 3 2 2 3 4 2 4" xfId="35244"/>
    <cellStyle name="Normal 3 2 2 3 2 2 3 4 3" xfId="10031"/>
    <cellStyle name="Normal 3 2 2 3 2 2 3 4 3 2" xfId="24414"/>
    <cellStyle name="Normal 3 2 2 3 2 2 3 4 3 2 2" xfId="53149"/>
    <cellStyle name="Normal 3 2 2 3 2 2 3 4 3 3" xfId="38825"/>
    <cellStyle name="Normal 3 2 2 3 2 2 3 4 4" xfId="17251"/>
    <cellStyle name="Normal 3 2 2 3 2 2 3 4 4 2" xfId="45987"/>
    <cellStyle name="Normal 3 2 2 3 2 2 3 4 5" xfId="31663"/>
    <cellStyle name="Normal 3 2 2 3 2 2 3 5" xfId="4562"/>
    <cellStyle name="Normal 3 2 2 3 2 2 3 5 2" xfId="11828"/>
    <cellStyle name="Normal 3 2 2 3 2 2 3 5 2 2" xfId="26206"/>
    <cellStyle name="Normal 3 2 2 3 2 2 3 5 2 2 2" xfId="54940"/>
    <cellStyle name="Normal 3 2 2 3 2 2 3 5 2 3" xfId="40616"/>
    <cellStyle name="Normal 3 2 2 3 2 2 3 5 3" xfId="19043"/>
    <cellStyle name="Normal 3 2 2 3 2 2 3 5 3 2" xfId="47778"/>
    <cellStyle name="Normal 3 2 2 3 2 2 3 5 4" xfId="33454"/>
    <cellStyle name="Normal 3 2 2 3 2 2 3 6" xfId="8235"/>
    <cellStyle name="Normal 3 2 2 3 2 2 3 6 2" xfId="22624"/>
    <cellStyle name="Normal 3 2 2 3 2 2 3 6 2 2" xfId="51359"/>
    <cellStyle name="Normal 3 2 2 3 2 2 3 6 3" xfId="37035"/>
    <cellStyle name="Normal 3 2 2 3 2 2 3 7" xfId="15461"/>
    <cellStyle name="Normal 3 2 2 3 2 2 3 7 2" xfId="44197"/>
    <cellStyle name="Normal 3 2 2 3 2 2 3 8" xfId="29873"/>
    <cellStyle name="Normal 3 2 2 3 2 2 4" xfId="1042"/>
    <cellStyle name="Normal 3 2 2 3 2 2 4 2" xfId="2025"/>
    <cellStyle name="Normal 3 2 2 3 2 2 4 2 2" xfId="3817"/>
    <cellStyle name="Normal 3 2 2 3 2 2 4 2 2 2" xfId="7476"/>
    <cellStyle name="Normal 3 2 2 3 2 2 4 2 2 2 2" xfId="14736"/>
    <cellStyle name="Normal 3 2 2 3 2 2 4 2 2 2 2 2" xfId="29114"/>
    <cellStyle name="Normal 3 2 2 3 2 2 4 2 2 2 2 2 2" xfId="57848"/>
    <cellStyle name="Normal 3 2 2 3 2 2 4 2 2 2 2 3" xfId="43524"/>
    <cellStyle name="Normal 3 2 2 3 2 2 4 2 2 2 3" xfId="21951"/>
    <cellStyle name="Normal 3 2 2 3 2 2 4 2 2 2 3 2" xfId="50686"/>
    <cellStyle name="Normal 3 2 2 3 2 2 4 2 2 2 4" xfId="36362"/>
    <cellStyle name="Normal 3 2 2 3 2 2 4 2 2 3" xfId="11149"/>
    <cellStyle name="Normal 3 2 2 3 2 2 4 2 2 3 2" xfId="25532"/>
    <cellStyle name="Normal 3 2 2 3 2 2 4 2 2 3 2 2" xfId="54267"/>
    <cellStyle name="Normal 3 2 2 3 2 2 4 2 2 3 3" xfId="39943"/>
    <cellStyle name="Normal 3 2 2 3 2 2 4 2 2 4" xfId="18369"/>
    <cellStyle name="Normal 3 2 2 3 2 2 4 2 2 4 2" xfId="47105"/>
    <cellStyle name="Normal 3 2 2 3 2 2 4 2 2 5" xfId="32781"/>
    <cellStyle name="Normal 3 2 2 3 2 2 4 2 3" xfId="5686"/>
    <cellStyle name="Normal 3 2 2 3 2 2 4 2 3 2" xfId="12946"/>
    <cellStyle name="Normal 3 2 2 3 2 2 4 2 3 2 2" xfId="27324"/>
    <cellStyle name="Normal 3 2 2 3 2 2 4 2 3 2 2 2" xfId="56058"/>
    <cellStyle name="Normal 3 2 2 3 2 2 4 2 3 2 3" xfId="41734"/>
    <cellStyle name="Normal 3 2 2 3 2 2 4 2 3 3" xfId="20161"/>
    <cellStyle name="Normal 3 2 2 3 2 2 4 2 3 3 2" xfId="48896"/>
    <cellStyle name="Normal 3 2 2 3 2 2 4 2 3 4" xfId="34572"/>
    <cellStyle name="Normal 3 2 2 3 2 2 4 2 4" xfId="9359"/>
    <cellStyle name="Normal 3 2 2 3 2 2 4 2 4 2" xfId="23742"/>
    <cellStyle name="Normal 3 2 2 3 2 2 4 2 4 2 2" xfId="52477"/>
    <cellStyle name="Normal 3 2 2 3 2 2 4 2 4 3" xfId="38153"/>
    <cellStyle name="Normal 3 2 2 3 2 2 4 2 5" xfId="16579"/>
    <cellStyle name="Normal 3 2 2 3 2 2 4 2 5 2" xfId="45315"/>
    <cellStyle name="Normal 3 2 2 3 2 2 4 2 6" xfId="30991"/>
    <cellStyle name="Normal 3 2 2 3 2 2 4 3" xfId="2921"/>
    <cellStyle name="Normal 3 2 2 3 2 2 4 3 2" xfId="6581"/>
    <cellStyle name="Normal 3 2 2 3 2 2 4 3 2 2" xfId="13841"/>
    <cellStyle name="Normal 3 2 2 3 2 2 4 3 2 2 2" xfId="28219"/>
    <cellStyle name="Normal 3 2 2 3 2 2 4 3 2 2 2 2" xfId="56953"/>
    <cellStyle name="Normal 3 2 2 3 2 2 4 3 2 2 3" xfId="42629"/>
    <cellStyle name="Normal 3 2 2 3 2 2 4 3 2 3" xfId="21056"/>
    <cellStyle name="Normal 3 2 2 3 2 2 4 3 2 3 2" xfId="49791"/>
    <cellStyle name="Normal 3 2 2 3 2 2 4 3 2 4" xfId="35467"/>
    <cellStyle name="Normal 3 2 2 3 2 2 4 3 3" xfId="10254"/>
    <cellStyle name="Normal 3 2 2 3 2 2 4 3 3 2" xfId="24637"/>
    <cellStyle name="Normal 3 2 2 3 2 2 4 3 3 2 2" xfId="53372"/>
    <cellStyle name="Normal 3 2 2 3 2 2 4 3 3 3" xfId="39048"/>
    <cellStyle name="Normal 3 2 2 3 2 2 4 3 4" xfId="17474"/>
    <cellStyle name="Normal 3 2 2 3 2 2 4 3 4 2" xfId="46210"/>
    <cellStyle name="Normal 3 2 2 3 2 2 4 3 5" xfId="31886"/>
    <cellStyle name="Normal 3 2 2 3 2 2 4 4" xfId="4786"/>
    <cellStyle name="Normal 3 2 2 3 2 2 4 4 2" xfId="12051"/>
    <cellStyle name="Normal 3 2 2 3 2 2 4 4 2 2" xfId="26429"/>
    <cellStyle name="Normal 3 2 2 3 2 2 4 4 2 2 2" xfId="55163"/>
    <cellStyle name="Normal 3 2 2 3 2 2 4 4 2 3" xfId="40839"/>
    <cellStyle name="Normal 3 2 2 3 2 2 4 4 3" xfId="19266"/>
    <cellStyle name="Normal 3 2 2 3 2 2 4 4 3 2" xfId="48001"/>
    <cellStyle name="Normal 3 2 2 3 2 2 4 4 4" xfId="33677"/>
    <cellStyle name="Normal 3 2 2 3 2 2 4 5" xfId="8458"/>
    <cellStyle name="Normal 3 2 2 3 2 2 4 5 2" xfId="22847"/>
    <cellStyle name="Normal 3 2 2 3 2 2 4 5 2 2" xfId="51582"/>
    <cellStyle name="Normal 3 2 2 3 2 2 4 5 3" xfId="37258"/>
    <cellStyle name="Normal 3 2 2 3 2 2 4 6" xfId="15684"/>
    <cellStyle name="Normal 3 2 2 3 2 2 4 6 2" xfId="44420"/>
    <cellStyle name="Normal 3 2 2 3 2 2 4 7" xfId="30096"/>
    <cellStyle name="Normal 3 2 2 3 2 2 5" xfId="1566"/>
    <cellStyle name="Normal 3 2 2 3 2 2 5 2" xfId="3370"/>
    <cellStyle name="Normal 3 2 2 3 2 2 5 2 2" xfId="7029"/>
    <cellStyle name="Normal 3 2 2 3 2 2 5 2 2 2" xfId="14289"/>
    <cellStyle name="Normal 3 2 2 3 2 2 5 2 2 2 2" xfId="28667"/>
    <cellStyle name="Normal 3 2 2 3 2 2 5 2 2 2 2 2" xfId="57401"/>
    <cellStyle name="Normal 3 2 2 3 2 2 5 2 2 2 3" xfId="43077"/>
    <cellStyle name="Normal 3 2 2 3 2 2 5 2 2 3" xfId="21504"/>
    <cellStyle name="Normal 3 2 2 3 2 2 5 2 2 3 2" xfId="50239"/>
    <cellStyle name="Normal 3 2 2 3 2 2 5 2 2 4" xfId="35915"/>
    <cellStyle name="Normal 3 2 2 3 2 2 5 2 3" xfId="10702"/>
    <cellStyle name="Normal 3 2 2 3 2 2 5 2 3 2" xfId="25085"/>
    <cellStyle name="Normal 3 2 2 3 2 2 5 2 3 2 2" xfId="53820"/>
    <cellStyle name="Normal 3 2 2 3 2 2 5 2 3 3" xfId="39496"/>
    <cellStyle name="Normal 3 2 2 3 2 2 5 2 4" xfId="17922"/>
    <cellStyle name="Normal 3 2 2 3 2 2 5 2 4 2" xfId="46658"/>
    <cellStyle name="Normal 3 2 2 3 2 2 5 2 5" xfId="32334"/>
    <cellStyle name="Normal 3 2 2 3 2 2 5 3" xfId="5239"/>
    <cellStyle name="Normal 3 2 2 3 2 2 5 3 2" xfId="12499"/>
    <cellStyle name="Normal 3 2 2 3 2 2 5 3 2 2" xfId="26877"/>
    <cellStyle name="Normal 3 2 2 3 2 2 5 3 2 2 2" xfId="55611"/>
    <cellStyle name="Normal 3 2 2 3 2 2 5 3 2 3" xfId="41287"/>
    <cellStyle name="Normal 3 2 2 3 2 2 5 3 3" xfId="19714"/>
    <cellStyle name="Normal 3 2 2 3 2 2 5 3 3 2" xfId="48449"/>
    <cellStyle name="Normal 3 2 2 3 2 2 5 3 4" xfId="34125"/>
    <cellStyle name="Normal 3 2 2 3 2 2 5 4" xfId="8912"/>
    <cellStyle name="Normal 3 2 2 3 2 2 5 4 2" xfId="23295"/>
    <cellStyle name="Normal 3 2 2 3 2 2 5 4 2 2" xfId="52030"/>
    <cellStyle name="Normal 3 2 2 3 2 2 5 4 3" xfId="37706"/>
    <cellStyle name="Normal 3 2 2 3 2 2 5 5" xfId="16132"/>
    <cellStyle name="Normal 3 2 2 3 2 2 5 5 2" xfId="44868"/>
    <cellStyle name="Normal 3 2 2 3 2 2 5 6" xfId="30544"/>
    <cellStyle name="Normal 3 2 2 3 2 2 6" xfId="2474"/>
    <cellStyle name="Normal 3 2 2 3 2 2 6 2" xfId="6134"/>
    <cellStyle name="Normal 3 2 2 3 2 2 6 2 2" xfId="13394"/>
    <cellStyle name="Normal 3 2 2 3 2 2 6 2 2 2" xfId="27772"/>
    <cellStyle name="Normal 3 2 2 3 2 2 6 2 2 2 2" xfId="56506"/>
    <cellStyle name="Normal 3 2 2 3 2 2 6 2 2 3" xfId="42182"/>
    <cellStyle name="Normal 3 2 2 3 2 2 6 2 3" xfId="20609"/>
    <cellStyle name="Normal 3 2 2 3 2 2 6 2 3 2" xfId="49344"/>
    <cellStyle name="Normal 3 2 2 3 2 2 6 2 4" xfId="35020"/>
    <cellStyle name="Normal 3 2 2 3 2 2 6 3" xfId="9807"/>
    <cellStyle name="Normal 3 2 2 3 2 2 6 3 2" xfId="24190"/>
    <cellStyle name="Normal 3 2 2 3 2 2 6 3 2 2" xfId="52925"/>
    <cellStyle name="Normal 3 2 2 3 2 2 6 3 3" xfId="38601"/>
    <cellStyle name="Normal 3 2 2 3 2 2 6 4" xfId="17027"/>
    <cellStyle name="Normal 3 2 2 3 2 2 6 4 2" xfId="45763"/>
    <cellStyle name="Normal 3 2 2 3 2 2 6 5" xfId="31439"/>
    <cellStyle name="Normal 3 2 2 3 2 2 7" xfId="4333"/>
    <cellStyle name="Normal 3 2 2 3 2 2 7 2" xfId="11603"/>
    <cellStyle name="Normal 3 2 2 3 2 2 7 2 2" xfId="25982"/>
    <cellStyle name="Normal 3 2 2 3 2 2 7 2 2 2" xfId="54716"/>
    <cellStyle name="Normal 3 2 2 3 2 2 7 2 3" xfId="40392"/>
    <cellStyle name="Normal 3 2 2 3 2 2 7 3" xfId="18819"/>
    <cellStyle name="Normal 3 2 2 3 2 2 7 3 2" xfId="47554"/>
    <cellStyle name="Normal 3 2 2 3 2 2 7 4" xfId="33230"/>
    <cellStyle name="Normal 3 2 2 3 2 2 8" xfId="8002"/>
    <cellStyle name="Normal 3 2 2 3 2 2 8 2" xfId="22400"/>
    <cellStyle name="Normal 3 2 2 3 2 2 8 2 2" xfId="51135"/>
    <cellStyle name="Normal 3 2 2 3 2 2 8 3" xfId="36811"/>
    <cellStyle name="Normal 3 2 2 3 2 2 9" xfId="15237"/>
    <cellStyle name="Normal 3 2 2 3 2 2 9 2" xfId="43973"/>
    <cellStyle name="Normal 3 2 2 3 2 3" xfId="598"/>
    <cellStyle name="Normal 3 2 2 3 2 3 2" xfId="875"/>
    <cellStyle name="Normal 3 2 2 3 2 3 2 2" xfId="1322"/>
    <cellStyle name="Normal 3 2 2 3 2 3 2 2 2" xfId="2305"/>
    <cellStyle name="Normal 3 2 2 3 2 3 2 2 2 2" xfId="4097"/>
    <cellStyle name="Normal 3 2 2 3 2 3 2 2 2 2 2" xfId="7756"/>
    <cellStyle name="Normal 3 2 2 3 2 3 2 2 2 2 2 2" xfId="15016"/>
    <cellStyle name="Normal 3 2 2 3 2 3 2 2 2 2 2 2 2" xfId="29394"/>
    <cellStyle name="Normal 3 2 2 3 2 3 2 2 2 2 2 2 2 2" xfId="58128"/>
    <cellStyle name="Normal 3 2 2 3 2 3 2 2 2 2 2 2 3" xfId="43804"/>
    <cellStyle name="Normal 3 2 2 3 2 3 2 2 2 2 2 3" xfId="22231"/>
    <cellStyle name="Normal 3 2 2 3 2 3 2 2 2 2 2 3 2" xfId="50966"/>
    <cellStyle name="Normal 3 2 2 3 2 3 2 2 2 2 2 4" xfId="36642"/>
    <cellStyle name="Normal 3 2 2 3 2 3 2 2 2 2 3" xfId="11429"/>
    <cellStyle name="Normal 3 2 2 3 2 3 2 2 2 2 3 2" xfId="25812"/>
    <cellStyle name="Normal 3 2 2 3 2 3 2 2 2 2 3 2 2" xfId="54547"/>
    <cellStyle name="Normal 3 2 2 3 2 3 2 2 2 2 3 3" xfId="40223"/>
    <cellStyle name="Normal 3 2 2 3 2 3 2 2 2 2 4" xfId="18649"/>
    <cellStyle name="Normal 3 2 2 3 2 3 2 2 2 2 4 2" xfId="47385"/>
    <cellStyle name="Normal 3 2 2 3 2 3 2 2 2 2 5" xfId="33061"/>
    <cellStyle name="Normal 3 2 2 3 2 3 2 2 2 3" xfId="5966"/>
    <cellStyle name="Normal 3 2 2 3 2 3 2 2 2 3 2" xfId="13226"/>
    <cellStyle name="Normal 3 2 2 3 2 3 2 2 2 3 2 2" xfId="27604"/>
    <cellStyle name="Normal 3 2 2 3 2 3 2 2 2 3 2 2 2" xfId="56338"/>
    <cellStyle name="Normal 3 2 2 3 2 3 2 2 2 3 2 3" xfId="42014"/>
    <cellStyle name="Normal 3 2 2 3 2 3 2 2 2 3 3" xfId="20441"/>
    <cellStyle name="Normal 3 2 2 3 2 3 2 2 2 3 3 2" xfId="49176"/>
    <cellStyle name="Normal 3 2 2 3 2 3 2 2 2 3 4" xfId="34852"/>
    <cellStyle name="Normal 3 2 2 3 2 3 2 2 2 4" xfId="9639"/>
    <cellStyle name="Normal 3 2 2 3 2 3 2 2 2 4 2" xfId="24022"/>
    <cellStyle name="Normal 3 2 2 3 2 3 2 2 2 4 2 2" xfId="52757"/>
    <cellStyle name="Normal 3 2 2 3 2 3 2 2 2 4 3" xfId="38433"/>
    <cellStyle name="Normal 3 2 2 3 2 3 2 2 2 5" xfId="16859"/>
    <cellStyle name="Normal 3 2 2 3 2 3 2 2 2 5 2" xfId="45595"/>
    <cellStyle name="Normal 3 2 2 3 2 3 2 2 2 6" xfId="31271"/>
    <cellStyle name="Normal 3 2 2 3 2 3 2 2 3" xfId="3201"/>
    <cellStyle name="Normal 3 2 2 3 2 3 2 2 3 2" xfId="6861"/>
    <cellStyle name="Normal 3 2 2 3 2 3 2 2 3 2 2" xfId="14121"/>
    <cellStyle name="Normal 3 2 2 3 2 3 2 2 3 2 2 2" xfId="28499"/>
    <cellStyle name="Normal 3 2 2 3 2 3 2 2 3 2 2 2 2" xfId="57233"/>
    <cellStyle name="Normal 3 2 2 3 2 3 2 2 3 2 2 3" xfId="42909"/>
    <cellStyle name="Normal 3 2 2 3 2 3 2 2 3 2 3" xfId="21336"/>
    <cellStyle name="Normal 3 2 2 3 2 3 2 2 3 2 3 2" xfId="50071"/>
    <cellStyle name="Normal 3 2 2 3 2 3 2 2 3 2 4" xfId="35747"/>
    <cellStyle name="Normal 3 2 2 3 2 3 2 2 3 3" xfId="10534"/>
    <cellStyle name="Normal 3 2 2 3 2 3 2 2 3 3 2" xfId="24917"/>
    <cellStyle name="Normal 3 2 2 3 2 3 2 2 3 3 2 2" xfId="53652"/>
    <cellStyle name="Normal 3 2 2 3 2 3 2 2 3 3 3" xfId="39328"/>
    <cellStyle name="Normal 3 2 2 3 2 3 2 2 3 4" xfId="17754"/>
    <cellStyle name="Normal 3 2 2 3 2 3 2 2 3 4 2" xfId="46490"/>
    <cellStyle name="Normal 3 2 2 3 2 3 2 2 3 5" xfId="32166"/>
    <cellStyle name="Normal 3 2 2 3 2 3 2 2 4" xfId="5066"/>
    <cellStyle name="Normal 3 2 2 3 2 3 2 2 4 2" xfId="12331"/>
    <cellStyle name="Normal 3 2 2 3 2 3 2 2 4 2 2" xfId="26709"/>
    <cellStyle name="Normal 3 2 2 3 2 3 2 2 4 2 2 2" xfId="55443"/>
    <cellStyle name="Normal 3 2 2 3 2 3 2 2 4 2 3" xfId="41119"/>
    <cellStyle name="Normal 3 2 2 3 2 3 2 2 4 3" xfId="19546"/>
    <cellStyle name="Normal 3 2 2 3 2 3 2 2 4 3 2" xfId="48281"/>
    <cellStyle name="Normal 3 2 2 3 2 3 2 2 4 4" xfId="33957"/>
    <cellStyle name="Normal 3 2 2 3 2 3 2 2 5" xfId="8738"/>
    <cellStyle name="Normal 3 2 2 3 2 3 2 2 5 2" xfId="23127"/>
    <cellStyle name="Normal 3 2 2 3 2 3 2 2 5 2 2" xfId="51862"/>
    <cellStyle name="Normal 3 2 2 3 2 3 2 2 5 3" xfId="37538"/>
    <cellStyle name="Normal 3 2 2 3 2 3 2 2 6" xfId="15964"/>
    <cellStyle name="Normal 3 2 2 3 2 3 2 2 6 2" xfId="44700"/>
    <cellStyle name="Normal 3 2 2 3 2 3 2 2 7" xfId="30376"/>
    <cellStyle name="Normal 3 2 2 3 2 3 2 3" xfId="1858"/>
    <cellStyle name="Normal 3 2 2 3 2 3 2 3 2" xfId="3650"/>
    <cellStyle name="Normal 3 2 2 3 2 3 2 3 2 2" xfId="7309"/>
    <cellStyle name="Normal 3 2 2 3 2 3 2 3 2 2 2" xfId="14569"/>
    <cellStyle name="Normal 3 2 2 3 2 3 2 3 2 2 2 2" xfId="28947"/>
    <cellStyle name="Normal 3 2 2 3 2 3 2 3 2 2 2 2 2" xfId="57681"/>
    <cellStyle name="Normal 3 2 2 3 2 3 2 3 2 2 2 3" xfId="43357"/>
    <cellStyle name="Normal 3 2 2 3 2 3 2 3 2 2 3" xfId="21784"/>
    <cellStyle name="Normal 3 2 2 3 2 3 2 3 2 2 3 2" xfId="50519"/>
    <cellStyle name="Normal 3 2 2 3 2 3 2 3 2 2 4" xfId="36195"/>
    <cellStyle name="Normal 3 2 2 3 2 3 2 3 2 3" xfId="10982"/>
    <cellStyle name="Normal 3 2 2 3 2 3 2 3 2 3 2" xfId="25365"/>
    <cellStyle name="Normal 3 2 2 3 2 3 2 3 2 3 2 2" xfId="54100"/>
    <cellStyle name="Normal 3 2 2 3 2 3 2 3 2 3 3" xfId="39776"/>
    <cellStyle name="Normal 3 2 2 3 2 3 2 3 2 4" xfId="18202"/>
    <cellStyle name="Normal 3 2 2 3 2 3 2 3 2 4 2" xfId="46938"/>
    <cellStyle name="Normal 3 2 2 3 2 3 2 3 2 5" xfId="32614"/>
    <cellStyle name="Normal 3 2 2 3 2 3 2 3 3" xfId="5519"/>
    <cellStyle name="Normal 3 2 2 3 2 3 2 3 3 2" xfId="12779"/>
    <cellStyle name="Normal 3 2 2 3 2 3 2 3 3 2 2" xfId="27157"/>
    <cellStyle name="Normal 3 2 2 3 2 3 2 3 3 2 2 2" xfId="55891"/>
    <cellStyle name="Normal 3 2 2 3 2 3 2 3 3 2 3" xfId="41567"/>
    <cellStyle name="Normal 3 2 2 3 2 3 2 3 3 3" xfId="19994"/>
    <cellStyle name="Normal 3 2 2 3 2 3 2 3 3 3 2" xfId="48729"/>
    <cellStyle name="Normal 3 2 2 3 2 3 2 3 3 4" xfId="34405"/>
    <cellStyle name="Normal 3 2 2 3 2 3 2 3 4" xfId="9192"/>
    <cellStyle name="Normal 3 2 2 3 2 3 2 3 4 2" xfId="23575"/>
    <cellStyle name="Normal 3 2 2 3 2 3 2 3 4 2 2" xfId="52310"/>
    <cellStyle name="Normal 3 2 2 3 2 3 2 3 4 3" xfId="37986"/>
    <cellStyle name="Normal 3 2 2 3 2 3 2 3 5" xfId="16412"/>
    <cellStyle name="Normal 3 2 2 3 2 3 2 3 5 2" xfId="45148"/>
    <cellStyle name="Normal 3 2 2 3 2 3 2 3 6" xfId="30824"/>
    <cellStyle name="Normal 3 2 2 3 2 3 2 4" xfId="2754"/>
    <cellStyle name="Normal 3 2 2 3 2 3 2 4 2" xfId="6414"/>
    <cellStyle name="Normal 3 2 2 3 2 3 2 4 2 2" xfId="13674"/>
    <cellStyle name="Normal 3 2 2 3 2 3 2 4 2 2 2" xfId="28052"/>
    <cellStyle name="Normal 3 2 2 3 2 3 2 4 2 2 2 2" xfId="56786"/>
    <cellStyle name="Normal 3 2 2 3 2 3 2 4 2 2 3" xfId="42462"/>
    <cellStyle name="Normal 3 2 2 3 2 3 2 4 2 3" xfId="20889"/>
    <cellStyle name="Normal 3 2 2 3 2 3 2 4 2 3 2" xfId="49624"/>
    <cellStyle name="Normal 3 2 2 3 2 3 2 4 2 4" xfId="35300"/>
    <cellStyle name="Normal 3 2 2 3 2 3 2 4 3" xfId="10087"/>
    <cellStyle name="Normal 3 2 2 3 2 3 2 4 3 2" xfId="24470"/>
    <cellStyle name="Normal 3 2 2 3 2 3 2 4 3 2 2" xfId="53205"/>
    <cellStyle name="Normal 3 2 2 3 2 3 2 4 3 3" xfId="38881"/>
    <cellStyle name="Normal 3 2 2 3 2 3 2 4 4" xfId="17307"/>
    <cellStyle name="Normal 3 2 2 3 2 3 2 4 4 2" xfId="46043"/>
    <cellStyle name="Normal 3 2 2 3 2 3 2 4 5" xfId="31719"/>
    <cellStyle name="Normal 3 2 2 3 2 3 2 5" xfId="4619"/>
    <cellStyle name="Normal 3 2 2 3 2 3 2 5 2" xfId="11884"/>
    <cellStyle name="Normal 3 2 2 3 2 3 2 5 2 2" xfId="26262"/>
    <cellStyle name="Normal 3 2 2 3 2 3 2 5 2 2 2" xfId="54996"/>
    <cellStyle name="Normal 3 2 2 3 2 3 2 5 2 3" xfId="40672"/>
    <cellStyle name="Normal 3 2 2 3 2 3 2 5 3" xfId="19099"/>
    <cellStyle name="Normal 3 2 2 3 2 3 2 5 3 2" xfId="47834"/>
    <cellStyle name="Normal 3 2 2 3 2 3 2 5 4" xfId="33510"/>
    <cellStyle name="Normal 3 2 2 3 2 3 2 6" xfId="8291"/>
    <cellStyle name="Normal 3 2 2 3 2 3 2 6 2" xfId="22680"/>
    <cellStyle name="Normal 3 2 2 3 2 3 2 6 2 2" xfId="51415"/>
    <cellStyle name="Normal 3 2 2 3 2 3 2 6 3" xfId="37091"/>
    <cellStyle name="Normal 3 2 2 3 2 3 2 7" xfId="15517"/>
    <cellStyle name="Normal 3 2 2 3 2 3 2 7 2" xfId="44253"/>
    <cellStyle name="Normal 3 2 2 3 2 3 2 8" xfId="29929"/>
    <cellStyle name="Normal 3 2 2 3 2 3 3" xfId="1098"/>
    <cellStyle name="Normal 3 2 2 3 2 3 3 2" xfId="2081"/>
    <cellStyle name="Normal 3 2 2 3 2 3 3 2 2" xfId="3873"/>
    <cellStyle name="Normal 3 2 2 3 2 3 3 2 2 2" xfId="7532"/>
    <cellStyle name="Normal 3 2 2 3 2 3 3 2 2 2 2" xfId="14792"/>
    <cellStyle name="Normal 3 2 2 3 2 3 3 2 2 2 2 2" xfId="29170"/>
    <cellStyle name="Normal 3 2 2 3 2 3 3 2 2 2 2 2 2" xfId="57904"/>
    <cellStyle name="Normal 3 2 2 3 2 3 3 2 2 2 2 3" xfId="43580"/>
    <cellStyle name="Normal 3 2 2 3 2 3 3 2 2 2 3" xfId="22007"/>
    <cellStyle name="Normal 3 2 2 3 2 3 3 2 2 2 3 2" xfId="50742"/>
    <cellStyle name="Normal 3 2 2 3 2 3 3 2 2 2 4" xfId="36418"/>
    <cellStyle name="Normal 3 2 2 3 2 3 3 2 2 3" xfId="11205"/>
    <cellStyle name="Normal 3 2 2 3 2 3 3 2 2 3 2" xfId="25588"/>
    <cellStyle name="Normal 3 2 2 3 2 3 3 2 2 3 2 2" xfId="54323"/>
    <cellStyle name="Normal 3 2 2 3 2 3 3 2 2 3 3" xfId="39999"/>
    <cellStyle name="Normal 3 2 2 3 2 3 3 2 2 4" xfId="18425"/>
    <cellStyle name="Normal 3 2 2 3 2 3 3 2 2 4 2" xfId="47161"/>
    <cellStyle name="Normal 3 2 2 3 2 3 3 2 2 5" xfId="32837"/>
    <cellStyle name="Normal 3 2 2 3 2 3 3 2 3" xfId="5742"/>
    <cellStyle name="Normal 3 2 2 3 2 3 3 2 3 2" xfId="13002"/>
    <cellStyle name="Normal 3 2 2 3 2 3 3 2 3 2 2" xfId="27380"/>
    <cellStyle name="Normal 3 2 2 3 2 3 3 2 3 2 2 2" xfId="56114"/>
    <cellStyle name="Normal 3 2 2 3 2 3 3 2 3 2 3" xfId="41790"/>
    <cellStyle name="Normal 3 2 2 3 2 3 3 2 3 3" xfId="20217"/>
    <cellStyle name="Normal 3 2 2 3 2 3 3 2 3 3 2" xfId="48952"/>
    <cellStyle name="Normal 3 2 2 3 2 3 3 2 3 4" xfId="34628"/>
    <cellStyle name="Normal 3 2 2 3 2 3 3 2 4" xfId="9415"/>
    <cellStyle name="Normal 3 2 2 3 2 3 3 2 4 2" xfId="23798"/>
    <cellStyle name="Normal 3 2 2 3 2 3 3 2 4 2 2" xfId="52533"/>
    <cellStyle name="Normal 3 2 2 3 2 3 3 2 4 3" xfId="38209"/>
    <cellStyle name="Normal 3 2 2 3 2 3 3 2 5" xfId="16635"/>
    <cellStyle name="Normal 3 2 2 3 2 3 3 2 5 2" xfId="45371"/>
    <cellStyle name="Normal 3 2 2 3 2 3 3 2 6" xfId="31047"/>
    <cellStyle name="Normal 3 2 2 3 2 3 3 3" xfId="2977"/>
    <cellStyle name="Normal 3 2 2 3 2 3 3 3 2" xfId="6637"/>
    <cellStyle name="Normal 3 2 2 3 2 3 3 3 2 2" xfId="13897"/>
    <cellStyle name="Normal 3 2 2 3 2 3 3 3 2 2 2" xfId="28275"/>
    <cellStyle name="Normal 3 2 2 3 2 3 3 3 2 2 2 2" xfId="57009"/>
    <cellStyle name="Normal 3 2 2 3 2 3 3 3 2 2 3" xfId="42685"/>
    <cellStyle name="Normal 3 2 2 3 2 3 3 3 2 3" xfId="21112"/>
    <cellStyle name="Normal 3 2 2 3 2 3 3 3 2 3 2" xfId="49847"/>
    <cellStyle name="Normal 3 2 2 3 2 3 3 3 2 4" xfId="35523"/>
    <cellStyle name="Normal 3 2 2 3 2 3 3 3 3" xfId="10310"/>
    <cellStyle name="Normal 3 2 2 3 2 3 3 3 3 2" xfId="24693"/>
    <cellStyle name="Normal 3 2 2 3 2 3 3 3 3 2 2" xfId="53428"/>
    <cellStyle name="Normal 3 2 2 3 2 3 3 3 3 3" xfId="39104"/>
    <cellStyle name="Normal 3 2 2 3 2 3 3 3 4" xfId="17530"/>
    <cellStyle name="Normal 3 2 2 3 2 3 3 3 4 2" xfId="46266"/>
    <cellStyle name="Normal 3 2 2 3 2 3 3 3 5" xfId="31942"/>
    <cellStyle name="Normal 3 2 2 3 2 3 3 4" xfId="4842"/>
    <cellStyle name="Normal 3 2 2 3 2 3 3 4 2" xfId="12107"/>
    <cellStyle name="Normal 3 2 2 3 2 3 3 4 2 2" xfId="26485"/>
    <cellStyle name="Normal 3 2 2 3 2 3 3 4 2 2 2" xfId="55219"/>
    <cellStyle name="Normal 3 2 2 3 2 3 3 4 2 3" xfId="40895"/>
    <cellStyle name="Normal 3 2 2 3 2 3 3 4 3" xfId="19322"/>
    <cellStyle name="Normal 3 2 2 3 2 3 3 4 3 2" xfId="48057"/>
    <cellStyle name="Normal 3 2 2 3 2 3 3 4 4" xfId="33733"/>
    <cellStyle name="Normal 3 2 2 3 2 3 3 5" xfId="8514"/>
    <cellStyle name="Normal 3 2 2 3 2 3 3 5 2" xfId="22903"/>
    <cellStyle name="Normal 3 2 2 3 2 3 3 5 2 2" xfId="51638"/>
    <cellStyle name="Normal 3 2 2 3 2 3 3 5 3" xfId="37314"/>
    <cellStyle name="Normal 3 2 2 3 2 3 3 6" xfId="15740"/>
    <cellStyle name="Normal 3 2 2 3 2 3 3 6 2" xfId="44476"/>
    <cellStyle name="Normal 3 2 2 3 2 3 3 7" xfId="30152"/>
    <cellStyle name="Normal 3 2 2 3 2 3 4" xfId="1630"/>
    <cellStyle name="Normal 3 2 2 3 2 3 4 2" xfId="3426"/>
    <cellStyle name="Normal 3 2 2 3 2 3 4 2 2" xfId="7085"/>
    <cellStyle name="Normal 3 2 2 3 2 3 4 2 2 2" xfId="14345"/>
    <cellStyle name="Normal 3 2 2 3 2 3 4 2 2 2 2" xfId="28723"/>
    <cellStyle name="Normal 3 2 2 3 2 3 4 2 2 2 2 2" xfId="57457"/>
    <cellStyle name="Normal 3 2 2 3 2 3 4 2 2 2 3" xfId="43133"/>
    <cellStyle name="Normal 3 2 2 3 2 3 4 2 2 3" xfId="21560"/>
    <cellStyle name="Normal 3 2 2 3 2 3 4 2 2 3 2" xfId="50295"/>
    <cellStyle name="Normal 3 2 2 3 2 3 4 2 2 4" xfId="35971"/>
    <cellStyle name="Normal 3 2 2 3 2 3 4 2 3" xfId="10758"/>
    <cellStyle name="Normal 3 2 2 3 2 3 4 2 3 2" xfId="25141"/>
    <cellStyle name="Normal 3 2 2 3 2 3 4 2 3 2 2" xfId="53876"/>
    <cellStyle name="Normal 3 2 2 3 2 3 4 2 3 3" xfId="39552"/>
    <cellStyle name="Normal 3 2 2 3 2 3 4 2 4" xfId="17978"/>
    <cellStyle name="Normal 3 2 2 3 2 3 4 2 4 2" xfId="46714"/>
    <cellStyle name="Normal 3 2 2 3 2 3 4 2 5" xfId="32390"/>
    <cellStyle name="Normal 3 2 2 3 2 3 4 3" xfId="5295"/>
    <cellStyle name="Normal 3 2 2 3 2 3 4 3 2" xfId="12555"/>
    <cellStyle name="Normal 3 2 2 3 2 3 4 3 2 2" xfId="26933"/>
    <cellStyle name="Normal 3 2 2 3 2 3 4 3 2 2 2" xfId="55667"/>
    <cellStyle name="Normal 3 2 2 3 2 3 4 3 2 3" xfId="41343"/>
    <cellStyle name="Normal 3 2 2 3 2 3 4 3 3" xfId="19770"/>
    <cellStyle name="Normal 3 2 2 3 2 3 4 3 3 2" xfId="48505"/>
    <cellStyle name="Normal 3 2 2 3 2 3 4 3 4" xfId="34181"/>
    <cellStyle name="Normal 3 2 2 3 2 3 4 4" xfId="8968"/>
    <cellStyle name="Normal 3 2 2 3 2 3 4 4 2" xfId="23351"/>
    <cellStyle name="Normal 3 2 2 3 2 3 4 4 2 2" xfId="52086"/>
    <cellStyle name="Normal 3 2 2 3 2 3 4 4 3" xfId="37762"/>
    <cellStyle name="Normal 3 2 2 3 2 3 4 5" xfId="16188"/>
    <cellStyle name="Normal 3 2 2 3 2 3 4 5 2" xfId="44924"/>
    <cellStyle name="Normal 3 2 2 3 2 3 4 6" xfId="30600"/>
    <cellStyle name="Normal 3 2 2 3 2 3 5" xfId="2530"/>
    <cellStyle name="Normal 3 2 2 3 2 3 5 2" xfId="6190"/>
    <cellStyle name="Normal 3 2 2 3 2 3 5 2 2" xfId="13450"/>
    <cellStyle name="Normal 3 2 2 3 2 3 5 2 2 2" xfId="27828"/>
    <cellStyle name="Normal 3 2 2 3 2 3 5 2 2 2 2" xfId="56562"/>
    <cellStyle name="Normal 3 2 2 3 2 3 5 2 2 3" xfId="42238"/>
    <cellStyle name="Normal 3 2 2 3 2 3 5 2 3" xfId="20665"/>
    <cellStyle name="Normal 3 2 2 3 2 3 5 2 3 2" xfId="49400"/>
    <cellStyle name="Normal 3 2 2 3 2 3 5 2 4" xfId="35076"/>
    <cellStyle name="Normal 3 2 2 3 2 3 5 3" xfId="9863"/>
    <cellStyle name="Normal 3 2 2 3 2 3 5 3 2" xfId="24246"/>
    <cellStyle name="Normal 3 2 2 3 2 3 5 3 2 2" xfId="52981"/>
    <cellStyle name="Normal 3 2 2 3 2 3 5 3 3" xfId="38657"/>
    <cellStyle name="Normal 3 2 2 3 2 3 5 4" xfId="17083"/>
    <cellStyle name="Normal 3 2 2 3 2 3 5 4 2" xfId="45819"/>
    <cellStyle name="Normal 3 2 2 3 2 3 5 5" xfId="31495"/>
    <cellStyle name="Normal 3 2 2 3 2 3 6" xfId="4393"/>
    <cellStyle name="Normal 3 2 2 3 2 3 6 2" xfId="11660"/>
    <cellStyle name="Normal 3 2 2 3 2 3 6 2 2" xfId="26038"/>
    <cellStyle name="Normal 3 2 2 3 2 3 6 2 2 2" xfId="54772"/>
    <cellStyle name="Normal 3 2 2 3 2 3 6 2 3" xfId="40448"/>
    <cellStyle name="Normal 3 2 2 3 2 3 6 3" xfId="18875"/>
    <cellStyle name="Normal 3 2 2 3 2 3 6 3 2" xfId="47610"/>
    <cellStyle name="Normal 3 2 2 3 2 3 6 4" xfId="33286"/>
    <cellStyle name="Normal 3 2 2 3 2 3 7" xfId="8064"/>
    <cellStyle name="Normal 3 2 2 3 2 3 7 2" xfId="22456"/>
    <cellStyle name="Normal 3 2 2 3 2 3 7 2 2" xfId="51191"/>
    <cellStyle name="Normal 3 2 2 3 2 3 7 3" xfId="36867"/>
    <cellStyle name="Normal 3 2 2 3 2 3 8" xfId="15293"/>
    <cellStyle name="Normal 3 2 2 3 2 3 8 2" xfId="44029"/>
    <cellStyle name="Normal 3 2 2 3 2 3 9" xfId="29705"/>
    <cellStyle name="Normal 3 2 2 3 2 4" xfId="760"/>
    <cellStyle name="Normal 3 2 2 3 2 4 2" xfId="1210"/>
    <cellStyle name="Normal 3 2 2 3 2 4 2 2" xfId="2193"/>
    <cellStyle name="Normal 3 2 2 3 2 4 2 2 2" xfId="3985"/>
    <cellStyle name="Normal 3 2 2 3 2 4 2 2 2 2" xfId="7644"/>
    <cellStyle name="Normal 3 2 2 3 2 4 2 2 2 2 2" xfId="14904"/>
    <cellStyle name="Normal 3 2 2 3 2 4 2 2 2 2 2 2" xfId="29282"/>
    <cellStyle name="Normal 3 2 2 3 2 4 2 2 2 2 2 2 2" xfId="58016"/>
    <cellStyle name="Normal 3 2 2 3 2 4 2 2 2 2 2 3" xfId="43692"/>
    <cellStyle name="Normal 3 2 2 3 2 4 2 2 2 2 3" xfId="22119"/>
    <cellStyle name="Normal 3 2 2 3 2 4 2 2 2 2 3 2" xfId="50854"/>
    <cellStyle name="Normal 3 2 2 3 2 4 2 2 2 2 4" xfId="36530"/>
    <cellStyle name="Normal 3 2 2 3 2 4 2 2 2 3" xfId="11317"/>
    <cellStyle name="Normal 3 2 2 3 2 4 2 2 2 3 2" xfId="25700"/>
    <cellStyle name="Normal 3 2 2 3 2 4 2 2 2 3 2 2" xfId="54435"/>
    <cellStyle name="Normal 3 2 2 3 2 4 2 2 2 3 3" xfId="40111"/>
    <cellStyle name="Normal 3 2 2 3 2 4 2 2 2 4" xfId="18537"/>
    <cellStyle name="Normal 3 2 2 3 2 4 2 2 2 4 2" xfId="47273"/>
    <cellStyle name="Normal 3 2 2 3 2 4 2 2 2 5" xfId="32949"/>
    <cellStyle name="Normal 3 2 2 3 2 4 2 2 3" xfId="5854"/>
    <cellStyle name="Normal 3 2 2 3 2 4 2 2 3 2" xfId="13114"/>
    <cellStyle name="Normal 3 2 2 3 2 4 2 2 3 2 2" xfId="27492"/>
    <cellStyle name="Normal 3 2 2 3 2 4 2 2 3 2 2 2" xfId="56226"/>
    <cellStyle name="Normal 3 2 2 3 2 4 2 2 3 2 3" xfId="41902"/>
    <cellStyle name="Normal 3 2 2 3 2 4 2 2 3 3" xfId="20329"/>
    <cellStyle name="Normal 3 2 2 3 2 4 2 2 3 3 2" xfId="49064"/>
    <cellStyle name="Normal 3 2 2 3 2 4 2 2 3 4" xfId="34740"/>
    <cellStyle name="Normal 3 2 2 3 2 4 2 2 4" xfId="9527"/>
    <cellStyle name="Normal 3 2 2 3 2 4 2 2 4 2" xfId="23910"/>
    <cellStyle name="Normal 3 2 2 3 2 4 2 2 4 2 2" xfId="52645"/>
    <cellStyle name="Normal 3 2 2 3 2 4 2 2 4 3" xfId="38321"/>
    <cellStyle name="Normal 3 2 2 3 2 4 2 2 5" xfId="16747"/>
    <cellStyle name="Normal 3 2 2 3 2 4 2 2 5 2" xfId="45483"/>
    <cellStyle name="Normal 3 2 2 3 2 4 2 2 6" xfId="31159"/>
    <cellStyle name="Normal 3 2 2 3 2 4 2 3" xfId="3089"/>
    <cellStyle name="Normal 3 2 2 3 2 4 2 3 2" xfId="6749"/>
    <cellStyle name="Normal 3 2 2 3 2 4 2 3 2 2" xfId="14009"/>
    <cellStyle name="Normal 3 2 2 3 2 4 2 3 2 2 2" xfId="28387"/>
    <cellStyle name="Normal 3 2 2 3 2 4 2 3 2 2 2 2" xfId="57121"/>
    <cellStyle name="Normal 3 2 2 3 2 4 2 3 2 2 3" xfId="42797"/>
    <cellStyle name="Normal 3 2 2 3 2 4 2 3 2 3" xfId="21224"/>
    <cellStyle name="Normal 3 2 2 3 2 4 2 3 2 3 2" xfId="49959"/>
    <cellStyle name="Normal 3 2 2 3 2 4 2 3 2 4" xfId="35635"/>
    <cellStyle name="Normal 3 2 2 3 2 4 2 3 3" xfId="10422"/>
    <cellStyle name="Normal 3 2 2 3 2 4 2 3 3 2" xfId="24805"/>
    <cellStyle name="Normal 3 2 2 3 2 4 2 3 3 2 2" xfId="53540"/>
    <cellStyle name="Normal 3 2 2 3 2 4 2 3 3 3" xfId="39216"/>
    <cellStyle name="Normal 3 2 2 3 2 4 2 3 4" xfId="17642"/>
    <cellStyle name="Normal 3 2 2 3 2 4 2 3 4 2" xfId="46378"/>
    <cellStyle name="Normal 3 2 2 3 2 4 2 3 5" xfId="32054"/>
    <cellStyle name="Normal 3 2 2 3 2 4 2 4" xfId="4954"/>
    <cellStyle name="Normal 3 2 2 3 2 4 2 4 2" xfId="12219"/>
    <cellStyle name="Normal 3 2 2 3 2 4 2 4 2 2" xfId="26597"/>
    <cellStyle name="Normal 3 2 2 3 2 4 2 4 2 2 2" xfId="55331"/>
    <cellStyle name="Normal 3 2 2 3 2 4 2 4 2 3" xfId="41007"/>
    <cellStyle name="Normal 3 2 2 3 2 4 2 4 3" xfId="19434"/>
    <cellStyle name="Normal 3 2 2 3 2 4 2 4 3 2" xfId="48169"/>
    <cellStyle name="Normal 3 2 2 3 2 4 2 4 4" xfId="33845"/>
    <cellStyle name="Normal 3 2 2 3 2 4 2 5" xfId="8626"/>
    <cellStyle name="Normal 3 2 2 3 2 4 2 5 2" xfId="23015"/>
    <cellStyle name="Normal 3 2 2 3 2 4 2 5 2 2" xfId="51750"/>
    <cellStyle name="Normal 3 2 2 3 2 4 2 5 3" xfId="37426"/>
    <cellStyle name="Normal 3 2 2 3 2 4 2 6" xfId="15852"/>
    <cellStyle name="Normal 3 2 2 3 2 4 2 6 2" xfId="44588"/>
    <cellStyle name="Normal 3 2 2 3 2 4 2 7" xfId="30264"/>
    <cellStyle name="Normal 3 2 2 3 2 4 3" xfId="1746"/>
    <cellStyle name="Normal 3 2 2 3 2 4 3 2" xfId="3538"/>
    <cellStyle name="Normal 3 2 2 3 2 4 3 2 2" xfId="7197"/>
    <cellStyle name="Normal 3 2 2 3 2 4 3 2 2 2" xfId="14457"/>
    <cellStyle name="Normal 3 2 2 3 2 4 3 2 2 2 2" xfId="28835"/>
    <cellStyle name="Normal 3 2 2 3 2 4 3 2 2 2 2 2" xfId="57569"/>
    <cellStyle name="Normal 3 2 2 3 2 4 3 2 2 2 3" xfId="43245"/>
    <cellStyle name="Normal 3 2 2 3 2 4 3 2 2 3" xfId="21672"/>
    <cellStyle name="Normal 3 2 2 3 2 4 3 2 2 3 2" xfId="50407"/>
    <cellStyle name="Normal 3 2 2 3 2 4 3 2 2 4" xfId="36083"/>
    <cellStyle name="Normal 3 2 2 3 2 4 3 2 3" xfId="10870"/>
    <cellStyle name="Normal 3 2 2 3 2 4 3 2 3 2" xfId="25253"/>
    <cellStyle name="Normal 3 2 2 3 2 4 3 2 3 2 2" xfId="53988"/>
    <cellStyle name="Normal 3 2 2 3 2 4 3 2 3 3" xfId="39664"/>
    <cellStyle name="Normal 3 2 2 3 2 4 3 2 4" xfId="18090"/>
    <cellStyle name="Normal 3 2 2 3 2 4 3 2 4 2" xfId="46826"/>
    <cellStyle name="Normal 3 2 2 3 2 4 3 2 5" xfId="32502"/>
    <cellStyle name="Normal 3 2 2 3 2 4 3 3" xfId="5407"/>
    <cellStyle name="Normal 3 2 2 3 2 4 3 3 2" xfId="12667"/>
    <cellStyle name="Normal 3 2 2 3 2 4 3 3 2 2" xfId="27045"/>
    <cellStyle name="Normal 3 2 2 3 2 4 3 3 2 2 2" xfId="55779"/>
    <cellStyle name="Normal 3 2 2 3 2 4 3 3 2 3" xfId="41455"/>
    <cellStyle name="Normal 3 2 2 3 2 4 3 3 3" xfId="19882"/>
    <cellStyle name="Normal 3 2 2 3 2 4 3 3 3 2" xfId="48617"/>
    <cellStyle name="Normal 3 2 2 3 2 4 3 3 4" xfId="34293"/>
    <cellStyle name="Normal 3 2 2 3 2 4 3 4" xfId="9080"/>
    <cellStyle name="Normal 3 2 2 3 2 4 3 4 2" xfId="23463"/>
    <cellStyle name="Normal 3 2 2 3 2 4 3 4 2 2" xfId="52198"/>
    <cellStyle name="Normal 3 2 2 3 2 4 3 4 3" xfId="37874"/>
    <cellStyle name="Normal 3 2 2 3 2 4 3 5" xfId="16300"/>
    <cellStyle name="Normal 3 2 2 3 2 4 3 5 2" xfId="45036"/>
    <cellStyle name="Normal 3 2 2 3 2 4 3 6" xfId="30712"/>
    <cellStyle name="Normal 3 2 2 3 2 4 4" xfId="2642"/>
    <cellStyle name="Normal 3 2 2 3 2 4 4 2" xfId="6302"/>
    <cellStyle name="Normal 3 2 2 3 2 4 4 2 2" xfId="13562"/>
    <cellStyle name="Normal 3 2 2 3 2 4 4 2 2 2" xfId="27940"/>
    <cellStyle name="Normal 3 2 2 3 2 4 4 2 2 2 2" xfId="56674"/>
    <cellStyle name="Normal 3 2 2 3 2 4 4 2 2 3" xfId="42350"/>
    <cellStyle name="Normal 3 2 2 3 2 4 4 2 3" xfId="20777"/>
    <cellStyle name="Normal 3 2 2 3 2 4 4 2 3 2" xfId="49512"/>
    <cellStyle name="Normal 3 2 2 3 2 4 4 2 4" xfId="35188"/>
    <cellStyle name="Normal 3 2 2 3 2 4 4 3" xfId="9975"/>
    <cellStyle name="Normal 3 2 2 3 2 4 4 3 2" xfId="24358"/>
    <cellStyle name="Normal 3 2 2 3 2 4 4 3 2 2" xfId="53093"/>
    <cellStyle name="Normal 3 2 2 3 2 4 4 3 3" xfId="38769"/>
    <cellStyle name="Normal 3 2 2 3 2 4 4 4" xfId="17195"/>
    <cellStyle name="Normal 3 2 2 3 2 4 4 4 2" xfId="45931"/>
    <cellStyle name="Normal 3 2 2 3 2 4 4 5" xfId="31607"/>
    <cellStyle name="Normal 3 2 2 3 2 4 5" xfId="4506"/>
    <cellStyle name="Normal 3 2 2 3 2 4 5 2" xfId="11772"/>
    <cellStyle name="Normal 3 2 2 3 2 4 5 2 2" xfId="26150"/>
    <cellStyle name="Normal 3 2 2 3 2 4 5 2 2 2" xfId="54884"/>
    <cellStyle name="Normal 3 2 2 3 2 4 5 2 3" xfId="40560"/>
    <cellStyle name="Normal 3 2 2 3 2 4 5 3" xfId="18987"/>
    <cellStyle name="Normal 3 2 2 3 2 4 5 3 2" xfId="47722"/>
    <cellStyle name="Normal 3 2 2 3 2 4 5 4" xfId="33398"/>
    <cellStyle name="Normal 3 2 2 3 2 4 6" xfId="8179"/>
    <cellStyle name="Normal 3 2 2 3 2 4 6 2" xfId="22568"/>
    <cellStyle name="Normal 3 2 2 3 2 4 6 2 2" xfId="51303"/>
    <cellStyle name="Normal 3 2 2 3 2 4 6 3" xfId="36979"/>
    <cellStyle name="Normal 3 2 2 3 2 4 7" xfId="15405"/>
    <cellStyle name="Normal 3 2 2 3 2 4 7 2" xfId="44141"/>
    <cellStyle name="Normal 3 2 2 3 2 4 8" xfId="29817"/>
    <cellStyle name="Normal 3 2 2 3 2 5" xfId="986"/>
    <cellStyle name="Normal 3 2 2 3 2 5 2" xfId="1969"/>
    <cellStyle name="Normal 3 2 2 3 2 5 2 2" xfId="3761"/>
    <cellStyle name="Normal 3 2 2 3 2 5 2 2 2" xfId="7420"/>
    <cellStyle name="Normal 3 2 2 3 2 5 2 2 2 2" xfId="14680"/>
    <cellStyle name="Normal 3 2 2 3 2 5 2 2 2 2 2" xfId="29058"/>
    <cellStyle name="Normal 3 2 2 3 2 5 2 2 2 2 2 2" xfId="57792"/>
    <cellStyle name="Normal 3 2 2 3 2 5 2 2 2 2 3" xfId="43468"/>
    <cellStyle name="Normal 3 2 2 3 2 5 2 2 2 3" xfId="21895"/>
    <cellStyle name="Normal 3 2 2 3 2 5 2 2 2 3 2" xfId="50630"/>
    <cellStyle name="Normal 3 2 2 3 2 5 2 2 2 4" xfId="36306"/>
    <cellStyle name="Normal 3 2 2 3 2 5 2 2 3" xfId="11093"/>
    <cellStyle name="Normal 3 2 2 3 2 5 2 2 3 2" xfId="25476"/>
    <cellStyle name="Normal 3 2 2 3 2 5 2 2 3 2 2" xfId="54211"/>
    <cellStyle name="Normal 3 2 2 3 2 5 2 2 3 3" xfId="39887"/>
    <cellStyle name="Normal 3 2 2 3 2 5 2 2 4" xfId="18313"/>
    <cellStyle name="Normal 3 2 2 3 2 5 2 2 4 2" xfId="47049"/>
    <cellStyle name="Normal 3 2 2 3 2 5 2 2 5" xfId="32725"/>
    <cellStyle name="Normal 3 2 2 3 2 5 2 3" xfId="5630"/>
    <cellStyle name="Normal 3 2 2 3 2 5 2 3 2" xfId="12890"/>
    <cellStyle name="Normal 3 2 2 3 2 5 2 3 2 2" xfId="27268"/>
    <cellStyle name="Normal 3 2 2 3 2 5 2 3 2 2 2" xfId="56002"/>
    <cellStyle name="Normal 3 2 2 3 2 5 2 3 2 3" xfId="41678"/>
    <cellStyle name="Normal 3 2 2 3 2 5 2 3 3" xfId="20105"/>
    <cellStyle name="Normal 3 2 2 3 2 5 2 3 3 2" xfId="48840"/>
    <cellStyle name="Normal 3 2 2 3 2 5 2 3 4" xfId="34516"/>
    <cellStyle name="Normal 3 2 2 3 2 5 2 4" xfId="9303"/>
    <cellStyle name="Normal 3 2 2 3 2 5 2 4 2" xfId="23686"/>
    <cellStyle name="Normal 3 2 2 3 2 5 2 4 2 2" xfId="52421"/>
    <cellStyle name="Normal 3 2 2 3 2 5 2 4 3" xfId="38097"/>
    <cellStyle name="Normal 3 2 2 3 2 5 2 5" xfId="16523"/>
    <cellStyle name="Normal 3 2 2 3 2 5 2 5 2" xfId="45259"/>
    <cellStyle name="Normal 3 2 2 3 2 5 2 6" xfId="30935"/>
    <cellStyle name="Normal 3 2 2 3 2 5 3" xfId="2865"/>
    <cellStyle name="Normal 3 2 2 3 2 5 3 2" xfId="6525"/>
    <cellStyle name="Normal 3 2 2 3 2 5 3 2 2" xfId="13785"/>
    <cellStyle name="Normal 3 2 2 3 2 5 3 2 2 2" xfId="28163"/>
    <cellStyle name="Normal 3 2 2 3 2 5 3 2 2 2 2" xfId="56897"/>
    <cellStyle name="Normal 3 2 2 3 2 5 3 2 2 3" xfId="42573"/>
    <cellStyle name="Normal 3 2 2 3 2 5 3 2 3" xfId="21000"/>
    <cellStyle name="Normal 3 2 2 3 2 5 3 2 3 2" xfId="49735"/>
    <cellStyle name="Normal 3 2 2 3 2 5 3 2 4" xfId="35411"/>
    <cellStyle name="Normal 3 2 2 3 2 5 3 3" xfId="10198"/>
    <cellStyle name="Normal 3 2 2 3 2 5 3 3 2" xfId="24581"/>
    <cellStyle name="Normal 3 2 2 3 2 5 3 3 2 2" xfId="53316"/>
    <cellStyle name="Normal 3 2 2 3 2 5 3 3 3" xfId="38992"/>
    <cellStyle name="Normal 3 2 2 3 2 5 3 4" xfId="17418"/>
    <cellStyle name="Normal 3 2 2 3 2 5 3 4 2" xfId="46154"/>
    <cellStyle name="Normal 3 2 2 3 2 5 3 5" xfId="31830"/>
    <cellStyle name="Normal 3 2 2 3 2 5 4" xfId="4730"/>
    <cellStyle name="Normal 3 2 2 3 2 5 4 2" xfId="11995"/>
    <cellStyle name="Normal 3 2 2 3 2 5 4 2 2" xfId="26373"/>
    <cellStyle name="Normal 3 2 2 3 2 5 4 2 2 2" xfId="55107"/>
    <cellStyle name="Normal 3 2 2 3 2 5 4 2 3" xfId="40783"/>
    <cellStyle name="Normal 3 2 2 3 2 5 4 3" xfId="19210"/>
    <cellStyle name="Normal 3 2 2 3 2 5 4 3 2" xfId="47945"/>
    <cellStyle name="Normal 3 2 2 3 2 5 4 4" xfId="33621"/>
    <cellStyle name="Normal 3 2 2 3 2 5 5" xfId="8402"/>
    <cellStyle name="Normal 3 2 2 3 2 5 5 2" xfId="22791"/>
    <cellStyle name="Normal 3 2 2 3 2 5 5 2 2" xfId="51526"/>
    <cellStyle name="Normal 3 2 2 3 2 5 5 3" xfId="37202"/>
    <cellStyle name="Normal 3 2 2 3 2 5 6" xfId="15628"/>
    <cellStyle name="Normal 3 2 2 3 2 5 6 2" xfId="44364"/>
    <cellStyle name="Normal 3 2 2 3 2 5 7" xfId="30040"/>
    <cellStyle name="Normal 3 2 2 3 2 6" xfId="1505"/>
    <cellStyle name="Normal 3 2 2 3 2 6 2" xfId="3314"/>
    <cellStyle name="Normal 3 2 2 3 2 6 2 2" xfId="6973"/>
    <cellStyle name="Normal 3 2 2 3 2 6 2 2 2" xfId="14233"/>
    <cellStyle name="Normal 3 2 2 3 2 6 2 2 2 2" xfId="28611"/>
    <cellStyle name="Normal 3 2 2 3 2 6 2 2 2 2 2" xfId="57345"/>
    <cellStyle name="Normal 3 2 2 3 2 6 2 2 2 3" xfId="43021"/>
    <cellStyle name="Normal 3 2 2 3 2 6 2 2 3" xfId="21448"/>
    <cellStyle name="Normal 3 2 2 3 2 6 2 2 3 2" xfId="50183"/>
    <cellStyle name="Normal 3 2 2 3 2 6 2 2 4" xfId="35859"/>
    <cellStyle name="Normal 3 2 2 3 2 6 2 3" xfId="10646"/>
    <cellStyle name="Normal 3 2 2 3 2 6 2 3 2" xfId="25029"/>
    <cellStyle name="Normal 3 2 2 3 2 6 2 3 2 2" xfId="53764"/>
    <cellStyle name="Normal 3 2 2 3 2 6 2 3 3" xfId="39440"/>
    <cellStyle name="Normal 3 2 2 3 2 6 2 4" xfId="17866"/>
    <cellStyle name="Normal 3 2 2 3 2 6 2 4 2" xfId="46602"/>
    <cellStyle name="Normal 3 2 2 3 2 6 2 5" xfId="32278"/>
    <cellStyle name="Normal 3 2 2 3 2 6 3" xfId="5182"/>
    <cellStyle name="Normal 3 2 2 3 2 6 3 2" xfId="12443"/>
    <cellStyle name="Normal 3 2 2 3 2 6 3 2 2" xfId="26821"/>
    <cellStyle name="Normal 3 2 2 3 2 6 3 2 2 2" xfId="55555"/>
    <cellStyle name="Normal 3 2 2 3 2 6 3 2 3" xfId="41231"/>
    <cellStyle name="Normal 3 2 2 3 2 6 3 3" xfId="19658"/>
    <cellStyle name="Normal 3 2 2 3 2 6 3 3 2" xfId="48393"/>
    <cellStyle name="Normal 3 2 2 3 2 6 3 4" xfId="34069"/>
    <cellStyle name="Normal 3 2 2 3 2 6 4" xfId="8856"/>
    <cellStyle name="Normal 3 2 2 3 2 6 4 2" xfId="23239"/>
    <cellStyle name="Normal 3 2 2 3 2 6 4 2 2" xfId="51974"/>
    <cellStyle name="Normal 3 2 2 3 2 6 4 3" xfId="37650"/>
    <cellStyle name="Normal 3 2 2 3 2 6 5" xfId="16076"/>
    <cellStyle name="Normal 3 2 2 3 2 6 5 2" xfId="44812"/>
    <cellStyle name="Normal 3 2 2 3 2 6 6" xfId="30488"/>
    <cellStyle name="Normal 3 2 2 3 2 7" xfId="2418"/>
    <cellStyle name="Normal 3 2 2 3 2 7 2" xfId="6078"/>
    <cellStyle name="Normal 3 2 2 3 2 7 2 2" xfId="13338"/>
    <cellStyle name="Normal 3 2 2 3 2 7 2 2 2" xfId="27716"/>
    <cellStyle name="Normal 3 2 2 3 2 7 2 2 2 2" xfId="56450"/>
    <cellStyle name="Normal 3 2 2 3 2 7 2 2 3" xfId="42126"/>
    <cellStyle name="Normal 3 2 2 3 2 7 2 3" xfId="20553"/>
    <cellStyle name="Normal 3 2 2 3 2 7 2 3 2" xfId="49288"/>
    <cellStyle name="Normal 3 2 2 3 2 7 2 4" xfId="34964"/>
    <cellStyle name="Normal 3 2 2 3 2 7 3" xfId="9751"/>
    <cellStyle name="Normal 3 2 2 3 2 7 3 2" xfId="24134"/>
    <cellStyle name="Normal 3 2 2 3 2 7 3 2 2" xfId="52869"/>
    <cellStyle name="Normal 3 2 2 3 2 7 3 3" xfId="38545"/>
    <cellStyle name="Normal 3 2 2 3 2 7 4" xfId="16971"/>
    <cellStyle name="Normal 3 2 2 3 2 7 4 2" xfId="45707"/>
    <cellStyle name="Normal 3 2 2 3 2 7 5" xfId="31383"/>
    <cellStyle name="Normal 3 2 2 3 2 8" xfId="4275"/>
    <cellStyle name="Normal 3 2 2 3 2 8 2" xfId="11547"/>
    <cellStyle name="Normal 3 2 2 3 2 8 2 2" xfId="25926"/>
    <cellStyle name="Normal 3 2 2 3 2 8 2 2 2" xfId="54660"/>
    <cellStyle name="Normal 3 2 2 3 2 8 2 3" xfId="40336"/>
    <cellStyle name="Normal 3 2 2 3 2 8 3" xfId="18763"/>
    <cellStyle name="Normal 3 2 2 3 2 8 3 2" xfId="47498"/>
    <cellStyle name="Normal 3 2 2 3 2 8 4" xfId="33174"/>
    <cellStyle name="Normal 3 2 2 3 2 9" xfId="7943"/>
    <cellStyle name="Normal 3 2 2 3 2 9 2" xfId="22344"/>
    <cellStyle name="Normal 3 2 2 3 2 9 2 2" xfId="51079"/>
    <cellStyle name="Normal 3 2 2 3 2 9 3" xfId="36755"/>
    <cellStyle name="Normal 3 2 2 3 3" xfId="431"/>
    <cellStyle name="Normal 3 2 2 3 3 10" xfId="29621"/>
    <cellStyle name="Normal 3 2 2 3 3 2" xfId="631"/>
    <cellStyle name="Normal 3 2 2 3 3 2 2" xfId="903"/>
    <cellStyle name="Normal 3 2 2 3 3 2 2 2" xfId="1350"/>
    <cellStyle name="Normal 3 2 2 3 3 2 2 2 2" xfId="2333"/>
    <cellStyle name="Normal 3 2 2 3 3 2 2 2 2 2" xfId="4125"/>
    <cellStyle name="Normal 3 2 2 3 3 2 2 2 2 2 2" xfId="7784"/>
    <cellStyle name="Normal 3 2 2 3 3 2 2 2 2 2 2 2" xfId="15044"/>
    <cellStyle name="Normal 3 2 2 3 3 2 2 2 2 2 2 2 2" xfId="29422"/>
    <cellStyle name="Normal 3 2 2 3 3 2 2 2 2 2 2 2 2 2" xfId="58156"/>
    <cellStyle name="Normal 3 2 2 3 3 2 2 2 2 2 2 2 3" xfId="43832"/>
    <cellStyle name="Normal 3 2 2 3 3 2 2 2 2 2 2 3" xfId="22259"/>
    <cellStyle name="Normal 3 2 2 3 3 2 2 2 2 2 2 3 2" xfId="50994"/>
    <cellStyle name="Normal 3 2 2 3 3 2 2 2 2 2 2 4" xfId="36670"/>
    <cellStyle name="Normal 3 2 2 3 3 2 2 2 2 2 3" xfId="11457"/>
    <cellStyle name="Normal 3 2 2 3 3 2 2 2 2 2 3 2" xfId="25840"/>
    <cellStyle name="Normal 3 2 2 3 3 2 2 2 2 2 3 2 2" xfId="54575"/>
    <cellStyle name="Normal 3 2 2 3 3 2 2 2 2 2 3 3" xfId="40251"/>
    <cellStyle name="Normal 3 2 2 3 3 2 2 2 2 2 4" xfId="18677"/>
    <cellStyle name="Normal 3 2 2 3 3 2 2 2 2 2 4 2" xfId="47413"/>
    <cellStyle name="Normal 3 2 2 3 3 2 2 2 2 2 5" xfId="33089"/>
    <cellStyle name="Normal 3 2 2 3 3 2 2 2 2 3" xfId="5994"/>
    <cellStyle name="Normal 3 2 2 3 3 2 2 2 2 3 2" xfId="13254"/>
    <cellStyle name="Normal 3 2 2 3 3 2 2 2 2 3 2 2" xfId="27632"/>
    <cellStyle name="Normal 3 2 2 3 3 2 2 2 2 3 2 2 2" xfId="56366"/>
    <cellStyle name="Normal 3 2 2 3 3 2 2 2 2 3 2 3" xfId="42042"/>
    <cellStyle name="Normal 3 2 2 3 3 2 2 2 2 3 3" xfId="20469"/>
    <cellStyle name="Normal 3 2 2 3 3 2 2 2 2 3 3 2" xfId="49204"/>
    <cellStyle name="Normal 3 2 2 3 3 2 2 2 2 3 4" xfId="34880"/>
    <cellStyle name="Normal 3 2 2 3 3 2 2 2 2 4" xfId="9667"/>
    <cellStyle name="Normal 3 2 2 3 3 2 2 2 2 4 2" xfId="24050"/>
    <cellStyle name="Normal 3 2 2 3 3 2 2 2 2 4 2 2" xfId="52785"/>
    <cellStyle name="Normal 3 2 2 3 3 2 2 2 2 4 3" xfId="38461"/>
    <cellStyle name="Normal 3 2 2 3 3 2 2 2 2 5" xfId="16887"/>
    <cellStyle name="Normal 3 2 2 3 3 2 2 2 2 5 2" xfId="45623"/>
    <cellStyle name="Normal 3 2 2 3 3 2 2 2 2 6" xfId="31299"/>
    <cellStyle name="Normal 3 2 2 3 3 2 2 2 3" xfId="3229"/>
    <cellStyle name="Normal 3 2 2 3 3 2 2 2 3 2" xfId="6889"/>
    <cellStyle name="Normal 3 2 2 3 3 2 2 2 3 2 2" xfId="14149"/>
    <cellStyle name="Normal 3 2 2 3 3 2 2 2 3 2 2 2" xfId="28527"/>
    <cellStyle name="Normal 3 2 2 3 3 2 2 2 3 2 2 2 2" xfId="57261"/>
    <cellStyle name="Normal 3 2 2 3 3 2 2 2 3 2 2 3" xfId="42937"/>
    <cellStyle name="Normal 3 2 2 3 3 2 2 2 3 2 3" xfId="21364"/>
    <cellStyle name="Normal 3 2 2 3 3 2 2 2 3 2 3 2" xfId="50099"/>
    <cellStyle name="Normal 3 2 2 3 3 2 2 2 3 2 4" xfId="35775"/>
    <cellStyle name="Normal 3 2 2 3 3 2 2 2 3 3" xfId="10562"/>
    <cellStyle name="Normal 3 2 2 3 3 2 2 2 3 3 2" xfId="24945"/>
    <cellStyle name="Normal 3 2 2 3 3 2 2 2 3 3 2 2" xfId="53680"/>
    <cellStyle name="Normal 3 2 2 3 3 2 2 2 3 3 3" xfId="39356"/>
    <cellStyle name="Normal 3 2 2 3 3 2 2 2 3 4" xfId="17782"/>
    <cellStyle name="Normal 3 2 2 3 3 2 2 2 3 4 2" xfId="46518"/>
    <cellStyle name="Normal 3 2 2 3 3 2 2 2 3 5" xfId="32194"/>
    <cellStyle name="Normal 3 2 2 3 3 2 2 2 4" xfId="5094"/>
    <cellStyle name="Normal 3 2 2 3 3 2 2 2 4 2" xfId="12359"/>
    <cellStyle name="Normal 3 2 2 3 3 2 2 2 4 2 2" xfId="26737"/>
    <cellStyle name="Normal 3 2 2 3 3 2 2 2 4 2 2 2" xfId="55471"/>
    <cellStyle name="Normal 3 2 2 3 3 2 2 2 4 2 3" xfId="41147"/>
    <cellStyle name="Normal 3 2 2 3 3 2 2 2 4 3" xfId="19574"/>
    <cellStyle name="Normal 3 2 2 3 3 2 2 2 4 3 2" xfId="48309"/>
    <cellStyle name="Normal 3 2 2 3 3 2 2 2 4 4" xfId="33985"/>
    <cellStyle name="Normal 3 2 2 3 3 2 2 2 5" xfId="8766"/>
    <cellStyle name="Normal 3 2 2 3 3 2 2 2 5 2" xfId="23155"/>
    <cellStyle name="Normal 3 2 2 3 3 2 2 2 5 2 2" xfId="51890"/>
    <cellStyle name="Normal 3 2 2 3 3 2 2 2 5 3" xfId="37566"/>
    <cellStyle name="Normal 3 2 2 3 3 2 2 2 6" xfId="15992"/>
    <cellStyle name="Normal 3 2 2 3 3 2 2 2 6 2" xfId="44728"/>
    <cellStyle name="Normal 3 2 2 3 3 2 2 2 7" xfId="30404"/>
    <cellStyle name="Normal 3 2 2 3 3 2 2 3" xfId="1886"/>
    <cellStyle name="Normal 3 2 2 3 3 2 2 3 2" xfId="3678"/>
    <cellStyle name="Normal 3 2 2 3 3 2 2 3 2 2" xfId="7337"/>
    <cellStyle name="Normal 3 2 2 3 3 2 2 3 2 2 2" xfId="14597"/>
    <cellStyle name="Normal 3 2 2 3 3 2 2 3 2 2 2 2" xfId="28975"/>
    <cellStyle name="Normal 3 2 2 3 3 2 2 3 2 2 2 2 2" xfId="57709"/>
    <cellStyle name="Normal 3 2 2 3 3 2 2 3 2 2 2 3" xfId="43385"/>
    <cellStyle name="Normal 3 2 2 3 3 2 2 3 2 2 3" xfId="21812"/>
    <cellStyle name="Normal 3 2 2 3 3 2 2 3 2 2 3 2" xfId="50547"/>
    <cellStyle name="Normal 3 2 2 3 3 2 2 3 2 2 4" xfId="36223"/>
    <cellStyle name="Normal 3 2 2 3 3 2 2 3 2 3" xfId="11010"/>
    <cellStyle name="Normal 3 2 2 3 3 2 2 3 2 3 2" xfId="25393"/>
    <cellStyle name="Normal 3 2 2 3 3 2 2 3 2 3 2 2" xfId="54128"/>
    <cellStyle name="Normal 3 2 2 3 3 2 2 3 2 3 3" xfId="39804"/>
    <cellStyle name="Normal 3 2 2 3 3 2 2 3 2 4" xfId="18230"/>
    <cellStyle name="Normal 3 2 2 3 3 2 2 3 2 4 2" xfId="46966"/>
    <cellStyle name="Normal 3 2 2 3 3 2 2 3 2 5" xfId="32642"/>
    <cellStyle name="Normal 3 2 2 3 3 2 2 3 3" xfId="5547"/>
    <cellStyle name="Normal 3 2 2 3 3 2 2 3 3 2" xfId="12807"/>
    <cellStyle name="Normal 3 2 2 3 3 2 2 3 3 2 2" xfId="27185"/>
    <cellStyle name="Normal 3 2 2 3 3 2 2 3 3 2 2 2" xfId="55919"/>
    <cellStyle name="Normal 3 2 2 3 3 2 2 3 3 2 3" xfId="41595"/>
    <cellStyle name="Normal 3 2 2 3 3 2 2 3 3 3" xfId="20022"/>
    <cellStyle name="Normal 3 2 2 3 3 2 2 3 3 3 2" xfId="48757"/>
    <cellStyle name="Normal 3 2 2 3 3 2 2 3 3 4" xfId="34433"/>
    <cellStyle name="Normal 3 2 2 3 3 2 2 3 4" xfId="9220"/>
    <cellStyle name="Normal 3 2 2 3 3 2 2 3 4 2" xfId="23603"/>
    <cellStyle name="Normal 3 2 2 3 3 2 2 3 4 2 2" xfId="52338"/>
    <cellStyle name="Normal 3 2 2 3 3 2 2 3 4 3" xfId="38014"/>
    <cellStyle name="Normal 3 2 2 3 3 2 2 3 5" xfId="16440"/>
    <cellStyle name="Normal 3 2 2 3 3 2 2 3 5 2" xfId="45176"/>
    <cellStyle name="Normal 3 2 2 3 3 2 2 3 6" xfId="30852"/>
    <cellStyle name="Normal 3 2 2 3 3 2 2 4" xfId="2782"/>
    <cellStyle name="Normal 3 2 2 3 3 2 2 4 2" xfId="6442"/>
    <cellStyle name="Normal 3 2 2 3 3 2 2 4 2 2" xfId="13702"/>
    <cellStyle name="Normal 3 2 2 3 3 2 2 4 2 2 2" xfId="28080"/>
    <cellStyle name="Normal 3 2 2 3 3 2 2 4 2 2 2 2" xfId="56814"/>
    <cellStyle name="Normal 3 2 2 3 3 2 2 4 2 2 3" xfId="42490"/>
    <cellStyle name="Normal 3 2 2 3 3 2 2 4 2 3" xfId="20917"/>
    <cellStyle name="Normal 3 2 2 3 3 2 2 4 2 3 2" xfId="49652"/>
    <cellStyle name="Normal 3 2 2 3 3 2 2 4 2 4" xfId="35328"/>
    <cellStyle name="Normal 3 2 2 3 3 2 2 4 3" xfId="10115"/>
    <cellStyle name="Normal 3 2 2 3 3 2 2 4 3 2" xfId="24498"/>
    <cellStyle name="Normal 3 2 2 3 3 2 2 4 3 2 2" xfId="53233"/>
    <cellStyle name="Normal 3 2 2 3 3 2 2 4 3 3" xfId="38909"/>
    <cellStyle name="Normal 3 2 2 3 3 2 2 4 4" xfId="17335"/>
    <cellStyle name="Normal 3 2 2 3 3 2 2 4 4 2" xfId="46071"/>
    <cellStyle name="Normal 3 2 2 3 3 2 2 4 5" xfId="31747"/>
    <cellStyle name="Normal 3 2 2 3 3 2 2 5" xfId="4647"/>
    <cellStyle name="Normal 3 2 2 3 3 2 2 5 2" xfId="11912"/>
    <cellStyle name="Normal 3 2 2 3 3 2 2 5 2 2" xfId="26290"/>
    <cellStyle name="Normal 3 2 2 3 3 2 2 5 2 2 2" xfId="55024"/>
    <cellStyle name="Normal 3 2 2 3 3 2 2 5 2 3" xfId="40700"/>
    <cellStyle name="Normal 3 2 2 3 3 2 2 5 3" xfId="19127"/>
    <cellStyle name="Normal 3 2 2 3 3 2 2 5 3 2" xfId="47862"/>
    <cellStyle name="Normal 3 2 2 3 3 2 2 5 4" xfId="33538"/>
    <cellStyle name="Normal 3 2 2 3 3 2 2 6" xfId="8319"/>
    <cellStyle name="Normal 3 2 2 3 3 2 2 6 2" xfId="22708"/>
    <cellStyle name="Normal 3 2 2 3 3 2 2 6 2 2" xfId="51443"/>
    <cellStyle name="Normal 3 2 2 3 3 2 2 6 3" xfId="37119"/>
    <cellStyle name="Normal 3 2 2 3 3 2 2 7" xfId="15545"/>
    <cellStyle name="Normal 3 2 2 3 3 2 2 7 2" xfId="44281"/>
    <cellStyle name="Normal 3 2 2 3 3 2 2 8" xfId="29957"/>
    <cellStyle name="Normal 3 2 2 3 3 2 3" xfId="1126"/>
    <cellStyle name="Normal 3 2 2 3 3 2 3 2" xfId="2109"/>
    <cellStyle name="Normal 3 2 2 3 3 2 3 2 2" xfId="3901"/>
    <cellStyle name="Normal 3 2 2 3 3 2 3 2 2 2" xfId="7560"/>
    <cellStyle name="Normal 3 2 2 3 3 2 3 2 2 2 2" xfId="14820"/>
    <cellStyle name="Normal 3 2 2 3 3 2 3 2 2 2 2 2" xfId="29198"/>
    <cellStyle name="Normal 3 2 2 3 3 2 3 2 2 2 2 2 2" xfId="57932"/>
    <cellStyle name="Normal 3 2 2 3 3 2 3 2 2 2 2 3" xfId="43608"/>
    <cellStyle name="Normal 3 2 2 3 3 2 3 2 2 2 3" xfId="22035"/>
    <cellStyle name="Normal 3 2 2 3 3 2 3 2 2 2 3 2" xfId="50770"/>
    <cellStyle name="Normal 3 2 2 3 3 2 3 2 2 2 4" xfId="36446"/>
    <cellStyle name="Normal 3 2 2 3 3 2 3 2 2 3" xfId="11233"/>
    <cellStyle name="Normal 3 2 2 3 3 2 3 2 2 3 2" xfId="25616"/>
    <cellStyle name="Normal 3 2 2 3 3 2 3 2 2 3 2 2" xfId="54351"/>
    <cellStyle name="Normal 3 2 2 3 3 2 3 2 2 3 3" xfId="40027"/>
    <cellStyle name="Normal 3 2 2 3 3 2 3 2 2 4" xfId="18453"/>
    <cellStyle name="Normal 3 2 2 3 3 2 3 2 2 4 2" xfId="47189"/>
    <cellStyle name="Normal 3 2 2 3 3 2 3 2 2 5" xfId="32865"/>
    <cellStyle name="Normal 3 2 2 3 3 2 3 2 3" xfId="5770"/>
    <cellStyle name="Normal 3 2 2 3 3 2 3 2 3 2" xfId="13030"/>
    <cellStyle name="Normal 3 2 2 3 3 2 3 2 3 2 2" xfId="27408"/>
    <cellStyle name="Normal 3 2 2 3 3 2 3 2 3 2 2 2" xfId="56142"/>
    <cellStyle name="Normal 3 2 2 3 3 2 3 2 3 2 3" xfId="41818"/>
    <cellStyle name="Normal 3 2 2 3 3 2 3 2 3 3" xfId="20245"/>
    <cellStyle name="Normal 3 2 2 3 3 2 3 2 3 3 2" xfId="48980"/>
    <cellStyle name="Normal 3 2 2 3 3 2 3 2 3 4" xfId="34656"/>
    <cellStyle name="Normal 3 2 2 3 3 2 3 2 4" xfId="9443"/>
    <cellStyle name="Normal 3 2 2 3 3 2 3 2 4 2" xfId="23826"/>
    <cellStyle name="Normal 3 2 2 3 3 2 3 2 4 2 2" xfId="52561"/>
    <cellStyle name="Normal 3 2 2 3 3 2 3 2 4 3" xfId="38237"/>
    <cellStyle name="Normal 3 2 2 3 3 2 3 2 5" xfId="16663"/>
    <cellStyle name="Normal 3 2 2 3 3 2 3 2 5 2" xfId="45399"/>
    <cellStyle name="Normal 3 2 2 3 3 2 3 2 6" xfId="31075"/>
    <cellStyle name="Normal 3 2 2 3 3 2 3 3" xfId="3005"/>
    <cellStyle name="Normal 3 2 2 3 3 2 3 3 2" xfId="6665"/>
    <cellStyle name="Normal 3 2 2 3 3 2 3 3 2 2" xfId="13925"/>
    <cellStyle name="Normal 3 2 2 3 3 2 3 3 2 2 2" xfId="28303"/>
    <cellStyle name="Normal 3 2 2 3 3 2 3 3 2 2 2 2" xfId="57037"/>
    <cellStyle name="Normal 3 2 2 3 3 2 3 3 2 2 3" xfId="42713"/>
    <cellStyle name="Normal 3 2 2 3 3 2 3 3 2 3" xfId="21140"/>
    <cellStyle name="Normal 3 2 2 3 3 2 3 3 2 3 2" xfId="49875"/>
    <cellStyle name="Normal 3 2 2 3 3 2 3 3 2 4" xfId="35551"/>
    <cellStyle name="Normal 3 2 2 3 3 2 3 3 3" xfId="10338"/>
    <cellStyle name="Normal 3 2 2 3 3 2 3 3 3 2" xfId="24721"/>
    <cellStyle name="Normal 3 2 2 3 3 2 3 3 3 2 2" xfId="53456"/>
    <cellStyle name="Normal 3 2 2 3 3 2 3 3 3 3" xfId="39132"/>
    <cellStyle name="Normal 3 2 2 3 3 2 3 3 4" xfId="17558"/>
    <cellStyle name="Normal 3 2 2 3 3 2 3 3 4 2" xfId="46294"/>
    <cellStyle name="Normal 3 2 2 3 3 2 3 3 5" xfId="31970"/>
    <cellStyle name="Normal 3 2 2 3 3 2 3 4" xfId="4870"/>
    <cellStyle name="Normal 3 2 2 3 3 2 3 4 2" xfId="12135"/>
    <cellStyle name="Normal 3 2 2 3 3 2 3 4 2 2" xfId="26513"/>
    <cellStyle name="Normal 3 2 2 3 3 2 3 4 2 2 2" xfId="55247"/>
    <cellStyle name="Normal 3 2 2 3 3 2 3 4 2 3" xfId="40923"/>
    <cellStyle name="Normal 3 2 2 3 3 2 3 4 3" xfId="19350"/>
    <cellStyle name="Normal 3 2 2 3 3 2 3 4 3 2" xfId="48085"/>
    <cellStyle name="Normal 3 2 2 3 3 2 3 4 4" xfId="33761"/>
    <cellStyle name="Normal 3 2 2 3 3 2 3 5" xfId="8542"/>
    <cellStyle name="Normal 3 2 2 3 3 2 3 5 2" xfId="22931"/>
    <cellStyle name="Normal 3 2 2 3 3 2 3 5 2 2" xfId="51666"/>
    <cellStyle name="Normal 3 2 2 3 3 2 3 5 3" xfId="37342"/>
    <cellStyle name="Normal 3 2 2 3 3 2 3 6" xfId="15768"/>
    <cellStyle name="Normal 3 2 2 3 3 2 3 6 2" xfId="44504"/>
    <cellStyle name="Normal 3 2 2 3 3 2 3 7" xfId="30180"/>
    <cellStyle name="Normal 3 2 2 3 3 2 4" xfId="1658"/>
    <cellStyle name="Normal 3 2 2 3 3 2 4 2" xfId="3454"/>
    <cellStyle name="Normal 3 2 2 3 3 2 4 2 2" xfId="7113"/>
    <cellStyle name="Normal 3 2 2 3 3 2 4 2 2 2" xfId="14373"/>
    <cellStyle name="Normal 3 2 2 3 3 2 4 2 2 2 2" xfId="28751"/>
    <cellStyle name="Normal 3 2 2 3 3 2 4 2 2 2 2 2" xfId="57485"/>
    <cellStyle name="Normal 3 2 2 3 3 2 4 2 2 2 3" xfId="43161"/>
    <cellStyle name="Normal 3 2 2 3 3 2 4 2 2 3" xfId="21588"/>
    <cellStyle name="Normal 3 2 2 3 3 2 4 2 2 3 2" xfId="50323"/>
    <cellStyle name="Normal 3 2 2 3 3 2 4 2 2 4" xfId="35999"/>
    <cellStyle name="Normal 3 2 2 3 3 2 4 2 3" xfId="10786"/>
    <cellStyle name="Normal 3 2 2 3 3 2 4 2 3 2" xfId="25169"/>
    <cellStyle name="Normal 3 2 2 3 3 2 4 2 3 2 2" xfId="53904"/>
    <cellStyle name="Normal 3 2 2 3 3 2 4 2 3 3" xfId="39580"/>
    <cellStyle name="Normal 3 2 2 3 3 2 4 2 4" xfId="18006"/>
    <cellStyle name="Normal 3 2 2 3 3 2 4 2 4 2" xfId="46742"/>
    <cellStyle name="Normal 3 2 2 3 3 2 4 2 5" xfId="32418"/>
    <cellStyle name="Normal 3 2 2 3 3 2 4 3" xfId="5323"/>
    <cellStyle name="Normal 3 2 2 3 3 2 4 3 2" xfId="12583"/>
    <cellStyle name="Normal 3 2 2 3 3 2 4 3 2 2" xfId="26961"/>
    <cellStyle name="Normal 3 2 2 3 3 2 4 3 2 2 2" xfId="55695"/>
    <cellStyle name="Normal 3 2 2 3 3 2 4 3 2 3" xfId="41371"/>
    <cellStyle name="Normal 3 2 2 3 3 2 4 3 3" xfId="19798"/>
    <cellStyle name="Normal 3 2 2 3 3 2 4 3 3 2" xfId="48533"/>
    <cellStyle name="Normal 3 2 2 3 3 2 4 3 4" xfId="34209"/>
    <cellStyle name="Normal 3 2 2 3 3 2 4 4" xfId="8996"/>
    <cellStyle name="Normal 3 2 2 3 3 2 4 4 2" xfId="23379"/>
    <cellStyle name="Normal 3 2 2 3 3 2 4 4 2 2" xfId="52114"/>
    <cellStyle name="Normal 3 2 2 3 3 2 4 4 3" xfId="37790"/>
    <cellStyle name="Normal 3 2 2 3 3 2 4 5" xfId="16216"/>
    <cellStyle name="Normal 3 2 2 3 3 2 4 5 2" xfId="44952"/>
    <cellStyle name="Normal 3 2 2 3 3 2 4 6" xfId="30628"/>
    <cellStyle name="Normal 3 2 2 3 3 2 5" xfId="2558"/>
    <cellStyle name="Normal 3 2 2 3 3 2 5 2" xfId="6218"/>
    <cellStyle name="Normal 3 2 2 3 3 2 5 2 2" xfId="13478"/>
    <cellStyle name="Normal 3 2 2 3 3 2 5 2 2 2" xfId="27856"/>
    <cellStyle name="Normal 3 2 2 3 3 2 5 2 2 2 2" xfId="56590"/>
    <cellStyle name="Normal 3 2 2 3 3 2 5 2 2 3" xfId="42266"/>
    <cellStyle name="Normal 3 2 2 3 3 2 5 2 3" xfId="20693"/>
    <cellStyle name="Normal 3 2 2 3 3 2 5 2 3 2" xfId="49428"/>
    <cellStyle name="Normal 3 2 2 3 3 2 5 2 4" xfId="35104"/>
    <cellStyle name="Normal 3 2 2 3 3 2 5 3" xfId="9891"/>
    <cellStyle name="Normal 3 2 2 3 3 2 5 3 2" xfId="24274"/>
    <cellStyle name="Normal 3 2 2 3 3 2 5 3 2 2" xfId="53009"/>
    <cellStyle name="Normal 3 2 2 3 3 2 5 3 3" xfId="38685"/>
    <cellStyle name="Normal 3 2 2 3 3 2 5 4" xfId="17111"/>
    <cellStyle name="Normal 3 2 2 3 3 2 5 4 2" xfId="45847"/>
    <cellStyle name="Normal 3 2 2 3 3 2 5 5" xfId="31523"/>
    <cellStyle name="Normal 3 2 2 3 3 2 6" xfId="4421"/>
    <cellStyle name="Normal 3 2 2 3 3 2 6 2" xfId="11688"/>
    <cellStyle name="Normal 3 2 2 3 3 2 6 2 2" xfId="26066"/>
    <cellStyle name="Normal 3 2 2 3 3 2 6 2 2 2" xfId="54800"/>
    <cellStyle name="Normal 3 2 2 3 3 2 6 2 3" xfId="40476"/>
    <cellStyle name="Normal 3 2 2 3 3 2 6 3" xfId="18903"/>
    <cellStyle name="Normal 3 2 2 3 3 2 6 3 2" xfId="47638"/>
    <cellStyle name="Normal 3 2 2 3 3 2 6 4" xfId="33314"/>
    <cellStyle name="Normal 3 2 2 3 3 2 7" xfId="8092"/>
    <cellStyle name="Normal 3 2 2 3 3 2 7 2" xfId="22484"/>
    <cellStyle name="Normal 3 2 2 3 3 2 7 2 2" xfId="51219"/>
    <cellStyle name="Normal 3 2 2 3 3 2 7 3" xfId="36895"/>
    <cellStyle name="Normal 3 2 2 3 3 2 8" xfId="15321"/>
    <cellStyle name="Normal 3 2 2 3 3 2 8 2" xfId="44057"/>
    <cellStyle name="Normal 3 2 2 3 3 2 9" xfId="29733"/>
    <cellStyle name="Normal 3 2 2 3 3 3" xfId="789"/>
    <cellStyle name="Normal 3 2 2 3 3 3 2" xfId="1238"/>
    <cellStyle name="Normal 3 2 2 3 3 3 2 2" xfId="2221"/>
    <cellStyle name="Normal 3 2 2 3 3 3 2 2 2" xfId="4013"/>
    <cellStyle name="Normal 3 2 2 3 3 3 2 2 2 2" xfId="7672"/>
    <cellStyle name="Normal 3 2 2 3 3 3 2 2 2 2 2" xfId="14932"/>
    <cellStyle name="Normal 3 2 2 3 3 3 2 2 2 2 2 2" xfId="29310"/>
    <cellStyle name="Normal 3 2 2 3 3 3 2 2 2 2 2 2 2" xfId="58044"/>
    <cellStyle name="Normal 3 2 2 3 3 3 2 2 2 2 2 3" xfId="43720"/>
    <cellStyle name="Normal 3 2 2 3 3 3 2 2 2 2 3" xfId="22147"/>
    <cellStyle name="Normal 3 2 2 3 3 3 2 2 2 2 3 2" xfId="50882"/>
    <cellStyle name="Normal 3 2 2 3 3 3 2 2 2 2 4" xfId="36558"/>
    <cellStyle name="Normal 3 2 2 3 3 3 2 2 2 3" xfId="11345"/>
    <cellStyle name="Normal 3 2 2 3 3 3 2 2 2 3 2" xfId="25728"/>
    <cellStyle name="Normal 3 2 2 3 3 3 2 2 2 3 2 2" xfId="54463"/>
    <cellStyle name="Normal 3 2 2 3 3 3 2 2 2 3 3" xfId="40139"/>
    <cellStyle name="Normal 3 2 2 3 3 3 2 2 2 4" xfId="18565"/>
    <cellStyle name="Normal 3 2 2 3 3 3 2 2 2 4 2" xfId="47301"/>
    <cellStyle name="Normal 3 2 2 3 3 3 2 2 2 5" xfId="32977"/>
    <cellStyle name="Normal 3 2 2 3 3 3 2 2 3" xfId="5882"/>
    <cellStyle name="Normal 3 2 2 3 3 3 2 2 3 2" xfId="13142"/>
    <cellStyle name="Normal 3 2 2 3 3 3 2 2 3 2 2" xfId="27520"/>
    <cellStyle name="Normal 3 2 2 3 3 3 2 2 3 2 2 2" xfId="56254"/>
    <cellStyle name="Normal 3 2 2 3 3 3 2 2 3 2 3" xfId="41930"/>
    <cellStyle name="Normal 3 2 2 3 3 3 2 2 3 3" xfId="20357"/>
    <cellStyle name="Normal 3 2 2 3 3 3 2 2 3 3 2" xfId="49092"/>
    <cellStyle name="Normal 3 2 2 3 3 3 2 2 3 4" xfId="34768"/>
    <cellStyle name="Normal 3 2 2 3 3 3 2 2 4" xfId="9555"/>
    <cellStyle name="Normal 3 2 2 3 3 3 2 2 4 2" xfId="23938"/>
    <cellStyle name="Normal 3 2 2 3 3 3 2 2 4 2 2" xfId="52673"/>
    <cellStyle name="Normal 3 2 2 3 3 3 2 2 4 3" xfId="38349"/>
    <cellStyle name="Normal 3 2 2 3 3 3 2 2 5" xfId="16775"/>
    <cellStyle name="Normal 3 2 2 3 3 3 2 2 5 2" xfId="45511"/>
    <cellStyle name="Normal 3 2 2 3 3 3 2 2 6" xfId="31187"/>
    <cellStyle name="Normal 3 2 2 3 3 3 2 3" xfId="3117"/>
    <cellStyle name="Normal 3 2 2 3 3 3 2 3 2" xfId="6777"/>
    <cellStyle name="Normal 3 2 2 3 3 3 2 3 2 2" xfId="14037"/>
    <cellStyle name="Normal 3 2 2 3 3 3 2 3 2 2 2" xfId="28415"/>
    <cellStyle name="Normal 3 2 2 3 3 3 2 3 2 2 2 2" xfId="57149"/>
    <cellStyle name="Normal 3 2 2 3 3 3 2 3 2 2 3" xfId="42825"/>
    <cellStyle name="Normal 3 2 2 3 3 3 2 3 2 3" xfId="21252"/>
    <cellStyle name="Normal 3 2 2 3 3 3 2 3 2 3 2" xfId="49987"/>
    <cellStyle name="Normal 3 2 2 3 3 3 2 3 2 4" xfId="35663"/>
    <cellStyle name="Normal 3 2 2 3 3 3 2 3 3" xfId="10450"/>
    <cellStyle name="Normal 3 2 2 3 3 3 2 3 3 2" xfId="24833"/>
    <cellStyle name="Normal 3 2 2 3 3 3 2 3 3 2 2" xfId="53568"/>
    <cellStyle name="Normal 3 2 2 3 3 3 2 3 3 3" xfId="39244"/>
    <cellStyle name="Normal 3 2 2 3 3 3 2 3 4" xfId="17670"/>
    <cellStyle name="Normal 3 2 2 3 3 3 2 3 4 2" xfId="46406"/>
    <cellStyle name="Normal 3 2 2 3 3 3 2 3 5" xfId="32082"/>
    <cellStyle name="Normal 3 2 2 3 3 3 2 4" xfId="4982"/>
    <cellStyle name="Normal 3 2 2 3 3 3 2 4 2" xfId="12247"/>
    <cellStyle name="Normal 3 2 2 3 3 3 2 4 2 2" xfId="26625"/>
    <cellStyle name="Normal 3 2 2 3 3 3 2 4 2 2 2" xfId="55359"/>
    <cellStyle name="Normal 3 2 2 3 3 3 2 4 2 3" xfId="41035"/>
    <cellStyle name="Normal 3 2 2 3 3 3 2 4 3" xfId="19462"/>
    <cellStyle name="Normal 3 2 2 3 3 3 2 4 3 2" xfId="48197"/>
    <cellStyle name="Normal 3 2 2 3 3 3 2 4 4" xfId="33873"/>
    <cellStyle name="Normal 3 2 2 3 3 3 2 5" xfId="8654"/>
    <cellStyle name="Normal 3 2 2 3 3 3 2 5 2" xfId="23043"/>
    <cellStyle name="Normal 3 2 2 3 3 3 2 5 2 2" xfId="51778"/>
    <cellStyle name="Normal 3 2 2 3 3 3 2 5 3" xfId="37454"/>
    <cellStyle name="Normal 3 2 2 3 3 3 2 6" xfId="15880"/>
    <cellStyle name="Normal 3 2 2 3 3 3 2 6 2" xfId="44616"/>
    <cellStyle name="Normal 3 2 2 3 3 3 2 7" xfId="30292"/>
    <cellStyle name="Normal 3 2 2 3 3 3 3" xfId="1774"/>
    <cellStyle name="Normal 3 2 2 3 3 3 3 2" xfId="3566"/>
    <cellStyle name="Normal 3 2 2 3 3 3 3 2 2" xfId="7225"/>
    <cellStyle name="Normal 3 2 2 3 3 3 3 2 2 2" xfId="14485"/>
    <cellStyle name="Normal 3 2 2 3 3 3 3 2 2 2 2" xfId="28863"/>
    <cellStyle name="Normal 3 2 2 3 3 3 3 2 2 2 2 2" xfId="57597"/>
    <cellStyle name="Normal 3 2 2 3 3 3 3 2 2 2 3" xfId="43273"/>
    <cellStyle name="Normal 3 2 2 3 3 3 3 2 2 3" xfId="21700"/>
    <cellStyle name="Normal 3 2 2 3 3 3 3 2 2 3 2" xfId="50435"/>
    <cellStyle name="Normal 3 2 2 3 3 3 3 2 2 4" xfId="36111"/>
    <cellStyle name="Normal 3 2 2 3 3 3 3 2 3" xfId="10898"/>
    <cellStyle name="Normal 3 2 2 3 3 3 3 2 3 2" xfId="25281"/>
    <cellStyle name="Normal 3 2 2 3 3 3 3 2 3 2 2" xfId="54016"/>
    <cellStyle name="Normal 3 2 2 3 3 3 3 2 3 3" xfId="39692"/>
    <cellStyle name="Normal 3 2 2 3 3 3 3 2 4" xfId="18118"/>
    <cellStyle name="Normal 3 2 2 3 3 3 3 2 4 2" xfId="46854"/>
    <cellStyle name="Normal 3 2 2 3 3 3 3 2 5" xfId="32530"/>
    <cellStyle name="Normal 3 2 2 3 3 3 3 3" xfId="5435"/>
    <cellStyle name="Normal 3 2 2 3 3 3 3 3 2" xfId="12695"/>
    <cellStyle name="Normal 3 2 2 3 3 3 3 3 2 2" xfId="27073"/>
    <cellStyle name="Normal 3 2 2 3 3 3 3 3 2 2 2" xfId="55807"/>
    <cellStyle name="Normal 3 2 2 3 3 3 3 3 2 3" xfId="41483"/>
    <cellStyle name="Normal 3 2 2 3 3 3 3 3 3" xfId="19910"/>
    <cellStyle name="Normal 3 2 2 3 3 3 3 3 3 2" xfId="48645"/>
    <cellStyle name="Normal 3 2 2 3 3 3 3 3 4" xfId="34321"/>
    <cellStyle name="Normal 3 2 2 3 3 3 3 4" xfId="9108"/>
    <cellStyle name="Normal 3 2 2 3 3 3 3 4 2" xfId="23491"/>
    <cellStyle name="Normal 3 2 2 3 3 3 3 4 2 2" xfId="52226"/>
    <cellStyle name="Normal 3 2 2 3 3 3 3 4 3" xfId="37902"/>
    <cellStyle name="Normal 3 2 2 3 3 3 3 5" xfId="16328"/>
    <cellStyle name="Normal 3 2 2 3 3 3 3 5 2" xfId="45064"/>
    <cellStyle name="Normal 3 2 2 3 3 3 3 6" xfId="30740"/>
    <cellStyle name="Normal 3 2 2 3 3 3 4" xfId="2670"/>
    <cellStyle name="Normal 3 2 2 3 3 3 4 2" xfId="6330"/>
    <cellStyle name="Normal 3 2 2 3 3 3 4 2 2" xfId="13590"/>
    <cellStyle name="Normal 3 2 2 3 3 3 4 2 2 2" xfId="27968"/>
    <cellStyle name="Normal 3 2 2 3 3 3 4 2 2 2 2" xfId="56702"/>
    <cellStyle name="Normal 3 2 2 3 3 3 4 2 2 3" xfId="42378"/>
    <cellStyle name="Normal 3 2 2 3 3 3 4 2 3" xfId="20805"/>
    <cellStyle name="Normal 3 2 2 3 3 3 4 2 3 2" xfId="49540"/>
    <cellStyle name="Normal 3 2 2 3 3 3 4 2 4" xfId="35216"/>
    <cellStyle name="Normal 3 2 2 3 3 3 4 3" xfId="10003"/>
    <cellStyle name="Normal 3 2 2 3 3 3 4 3 2" xfId="24386"/>
    <cellStyle name="Normal 3 2 2 3 3 3 4 3 2 2" xfId="53121"/>
    <cellStyle name="Normal 3 2 2 3 3 3 4 3 3" xfId="38797"/>
    <cellStyle name="Normal 3 2 2 3 3 3 4 4" xfId="17223"/>
    <cellStyle name="Normal 3 2 2 3 3 3 4 4 2" xfId="45959"/>
    <cellStyle name="Normal 3 2 2 3 3 3 4 5" xfId="31635"/>
    <cellStyle name="Normal 3 2 2 3 3 3 5" xfId="4534"/>
    <cellStyle name="Normal 3 2 2 3 3 3 5 2" xfId="11800"/>
    <cellStyle name="Normal 3 2 2 3 3 3 5 2 2" xfId="26178"/>
    <cellStyle name="Normal 3 2 2 3 3 3 5 2 2 2" xfId="54912"/>
    <cellStyle name="Normal 3 2 2 3 3 3 5 2 3" xfId="40588"/>
    <cellStyle name="Normal 3 2 2 3 3 3 5 3" xfId="19015"/>
    <cellStyle name="Normal 3 2 2 3 3 3 5 3 2" xfId="47750"/>
    <cellStyle name="Normal 3 2 2 3 3 3 5 4" xfId="33426"/>
    <cellStyle name="Normal 3 2 2 3 3 3 6" xfId="8207"/>
    <cellStyle name="Normal 3 2 2 3 3 3 6 2" xfId="22596"/>
    <cellStyle name="Normal 3 2 2 3 3 3 6 2 2" xfId="51331"/>
    <cellStyle name="Normal 3 2 2 3 3 3 6 3" xfId="37007"/>
    <cellStyle name="Normal 3 2 2 3 3 3 7" xfId="15433"/>
    <cellStyle name="Normal 3 2 2 3 3 3 7 2" xfId="44169"/>
    <cellStyle name="Normal 3 2 2 3 3 3 8" xfId="29845"/>
    <cellStyle name="Normal 3 2 2 3 3 4" xfId="1014"/>
    <cellStyle name="Normal 3 2 2 3 3 4 2" xfId="1997"/>
    <cellStyle name="Normal 3 2 2 3 3 4 2 2" xfId="3789"/>
    <cellStyle name="Normal 3 2 2 3 3 4 2 2 2" xfId="7448"/>
    <cellStyle name="Normal 3 2 2 3 3 4 2 2 2 2" xfId="14708"/>
    <cellStyle name="Normal 3 2 2 3 3 4 2 2 2 2 2" xfId="29086"/>
    <cellStyle name="Normal 3 2 2 3 3 4 2 2 2 2 2 2" xfId="57820"/>
    <cellStyle name="Normal 3 2 2 3 3 4 2 2 2 2 3" xfId="43496"/>
    <cellStyle name="Normal 3 2 2 3 3 4 2 2 2 3" xfId="21923"/>
    <cellStyle name="Normal 3 2 2 3 3 4 2 2 2 3 2" xfId="50658"/>
    <cellStyle name="Normal 3 2 2 3 3 4 2 2 2 4" xfId="36334"/>
    <cellStyle name="Normal 3 2 2 3 3 4 2 2 3" xfId="11121"/>
    <cellStyle name="Normal 3 2 2 3 3 4 2 2 3 2" xfId="25504"/>
    <cellStyle name="Normal 3 2 2 3 3 4 2 2 3 2 2" xfId="54239"/>
    <cellStyle name="Normal 3 2 2 3 3 4 2 2 3 3" xfId="39915"/>
    <cellStyle name="Normal 3 2 2 3 3 4 2 2 4" xfId="18341"/>
    <cellStyle name="Normal 3 2 2 3 3 4 2 2 4 2" xfId="47077"/>
    <cellStyle name="Normal 3 2 2 3 3 4 2 2 5" xfId="32753"/>
    <cellStyle name="Normal 3 2 2 3 3 4 2 3" xfId="5658"/>
    <cellStyle name="Normal 3 2 2 3 3 4 2 3 2" xfId="12918"/>
    <cellStyle name="Normal 3 2 2 3 3 4 2 3 2 2" xfId="27296"/>
    <cellStyle name="Normal 3 2 2 3 3 4 2 3 2 2 2" xfId="56030"/>
    <cellStyle name="Normal 3 2 2 3 3 4 2 3 2 3" xfId="41706"/>
    <cellStyle name="Normal 3 2 2 3 3 4 2 3 3" xfId="20133"/>
    <cellStyle name="Normal 3 2 2 3 3 4 2 3 3 2" xfId="48868"/>
    <cellStyle name="Normal 3 2 2 3 3 4 2 3 4" xfId="34544"/>
    <cellStyle name="Normal 3 2 2 3 3 4 2 4" xfId="9331"/>
    <cellStyle name="Normal 3 2 2 3 3 4 2 4 2" xfId="23714"/>
    <cellStyle name="Normal 3 2 2 3 3 4 2 4 2 2" xfId="52449"/>
    <cellStyle name="Normal 3 2 2 3 3 4 2 4 3" xfId="38125"/>
    <cellStyle name="Normal 3 2 2 3 3 4 2 5" xfId="16551"/>
    <cellStyle name="Normal 3 2 2 3 3 4 2 5 2" xfId="45287"/>
    <cellStyle name="Normal 3 2 2 3 3 4 2 6" xfId="30963"/>
    <cellStyle name="Normal 3 2 2 3 3 4 3" xfId="2893"/>
    <cellStyle name="Normal 3 2 2 3 3 4 3 2" xfId="6553"/>
    <cellStyle name="Normal 3 2 2 3 3 4 3 2 2" xfId="13813"/>
    <cellStyle name="Normal 3 2 2 3 3 4 3 2 2 2" xfId="28191"/>
    <cellStyle name="Normal 3 2 2 3 3 4 3 2 2 2 2" xfId="56925"/>
    <cellStyle name="Normal 3 2 2 3 3 4 3 2 2 3" xfId="42601"/>
    <cellStyle name="Normal 3 2 2 3 3 4 3 2 3" xfId="21028"/>
    <cellStyle name="Normal 3 2 2 3 3 4 3 2 3 2" xfId="49763"/>
    <cellStyle name="Normal 3 2 2 3 3 4 3 2 4" xfId="35439"/>
    <cellStyle name="Normal 3 2 2 3 3 4 3 3" xfId="10226"/>
    <cellStyle name="Normal 3 2 2 3 3 4 3 3 2" xfId="24609"/>
    <cellStyle name="Normal 3 2 2 3 3 4 3 3 2 2" xfId="53344"/>
    <cellStyle name="Normal 3 2 2 3 3 4 3 3 3" xfId="39020"/>
    <cellStyle name="Normal 3 2 2 3 3 4 3 4" xfId="17446"/>
    <cellStyle name="Normal 3 2 2 3 3 4 3 4 2" xfId="46182"/>
    <cellStyle name="Normal 3 2 2 3 3 4 3 5" xfId="31858"/>
    <cellStyle name="Normal 3 2 2 3 3 4 4" xfId="4758"/>
    <cellStyle name="Normal 3 2 2 3 3 4 4 2" xfId="12023"/>
    <cellStyle name="Normal 3 2 2 3 3 4 4 2 2" xfId="26401"/>
    <cellStyle name="Normal 3 2 2 3 3 4 4 2 2 2" xfId="55135"/>
    <cellStyle name="Normal 3 2 2 3 3 4 4 2 3" xfId="40811"/>
    <cellStyle name="Normal 3 2 2 3 3 4 4 3" xfId="19238"/>
    <cellStyle name="Normal 3 2 2 3 3 4 4 3 2" xfId="47973"/>
    <cellStyle name="Normal 3 2 2 3 3 4 4 4" xfId="33649"/>
    <cellStyle name="Normal 3 2 2 3 3 4 5" xfId="8430"/>
    <cellStyle name="Normal 3 2 2 3 3 4 5 2" xfId="22819"/>
    <cellStyle name="Normal 3 2 2 3 3 4 5 2 2" xfId="51554"/>
    <cellStyle name="Normal 3 2 2 3 3 4 5 3" xfId="37230"/>
    <cellStyle name="Normal 3 2 2 3 3 4 6" xfId="15656"/>
    <cellStyle name="Normal 3 2 2 3 3 4 6 2" xfId="44392"/>
    <cellStyle name="Normal 3 2 2 3 3 4 7" xfId="30068"/>
    <cellStyle name="Normal 3 2 2 3 3 5" xfId="1538"/>
    <cellStyle name="Normal 3 2 2 3 3 5 2" xfId="3342"/>
    <cellStyle name="Normal 3 2 2 3 3 5 2 2" xfId="7001"/>
    <cellStyle name="Normal 3 2 2 3 3 5 2 2 2" xfId="14261"/>
    <cellStyle name="Normal 3 2 2 3 3 5 2 2 2 2" xfId="28639"/>
    <cellStyle name="Normal 3 2 2 3 3 5 2 2 2 2 2" xfId="57373"/>
    <cellStyle name="Normal 3 2 2 3 3 5 2 2 2 3" xfId="43049"/>
    <cellStyle name="Normal 3 2 2 3 3 5 2 2 3" xfId="21476"/>
    <cellStyle name="Normal 3 2 2 3 3 5 2 2 3 2" xfId="50211"/>
    <cellStyle name="Normal 3 2 2 3 3 5 2 2 4" xfId="35887"/>
    <cellStyle name="Normal 3 2 2 3 3 5 2 3" xfId="10674"/>
    <cellStyle name="Normal 3 2 2 3 3 5 2 3 2" xfId="25057"/>
    <cellStyle name="Normal 3 2 2 3 3 5 2 3 2 2" xfId="53792"/>
    <cellStyle name="Normal 3 2 2 3 3 5 2 3 3" xfId="39468"/>
    <cellStyle name="Normal 3 2 2 3 3 5 2 4" xfId="17894"/>
    <cellStyle name="Normal 3 2 2 3 3 5 2 4 2" xfId="46630"/>
    <cellStyle name="Normal 3 2 2 3 3 5 2 5" xfId="32306"/>
    <cellStyle name="Normal 3 2 2 3 3 5 3" xfId="5211"/>
    <cellStyle name="Normal 3 2 2 3 3 5 3 2" xfId="12471"/>
    <cellStyle name="Normal 3 2 2 3 3 5 3 2 2" xfId="26849"/>
    <cellStyle name="Normal 3 2 2 3 3 5 3 2 2 2" xfId="55583"/>
    <cellStyle name="Normal 3 2 2 3 3 5 3 2 3" xfId="41259"/>
    <cellStyle name="Normal 3 2 2 3 3 5 3 3" xfId="19686"/>
    <cellStyle name="Normal 3 2 2 3 3 5 3 3 2" xfId="48421"/>
    <cellStyle name="Normal 3 2 2 3 3 5 3 4" xfId="34097"/>
    <cellStyle name="Normal 3 2 2 3 3 5 4" xfId="8884"/>
    <cellStyle name="Normal 3 2 2 3 3 5 4 2" xfId="23267"/>
    <cellStyle name="Normal 3 2 2 3 3 5 4 2 2" xfId="52002"/>
    <cellStyle name="Normal 3 2 2 3 3 5 4 3" xfId="37678"/>
    <cellStyle name="Normal 3 2 2 3 3 5 5" xfId="16104"/>
    <cellStyle name="Normal 3 2 2 3 3 5 5 2" xfId="44840"/>
    <cellStyle name="Normal 3 2 2 3 3 5 6" xfId="30516"/>
    <cellStyle name="Normal 3 2 2 3 3 6" xfId="2446"/>
    <cellStyle name="Normal 3 2 2 3 3 6 2" xfId="6106"/>
    <cellStyle name="Normal 3 2 2 3 3 6 2 2" xfId="13366"/>
    <cellStyle name="Normal 3 2 2 3 3 6 2 2 2" xfId="27744"/>
    <cellStyle name="Normal 3 2 2 3 3 6 2 2 2 2" xfId="56478"/>
    <cellStyle name="Normal 3 2 2 3 3 6 2 2 3" xfId="42154"/>
    <cellStyle name="Normal 3 2 2 3 3 6 2 3" xfId="20581"/>
    <cellStyle name="Normal 3 2 2 3 3 6 2 3 2" xfId="49316"/>
    <cellStyle name="Normal 3 2 2 3 3 6 2 4" xfId="34992"/>
    <cellStyle name="Normal 3 2 2 3 3 6 3" xfId="9779"/>
    <cellStyle name="Normal 3 2 2 3 3 6 3 2" xfId="24162"/>
    <cellStyle name="Normal 3 2 2 3 3 6 3 2 2" xfId="52897"/>
    <cellStyle name="Normal 3 2 2 3 3 6 3 3" xfId="38573"/>
    <cellStyle name="Normal 3 2 2 3 3 6 4" xfId="16999"/>
    <cellStyle name="Normal 3 2 2 3 3 6 4 2" xfId="45735"/>
    <cellStyle name="Normal 3 2 2 3 3 6 5" xfId="31411"/>
    <cellStyle name="Normal 3 2 2 3 3 7" xfId="4305"/>
    <cellStyle name="Normal 3 2 2 3 3 7 2" xfId="11575"/>
    <cellStyle name="Normal 3 2 2 3 3 7 2 2" xfId="25954"/>
    <cellStyle name="Normal 3 2 2 3 3 7 2 2 2" xfId="54688"/>
    <cellStyle name="Normal 3 2 2 3 3 7 2 3" xfId="40364"/>
    <cellStyle name="Normal 3 2 2 3 3 7 3" xfId="18791"/>
    <cellStyle name="Normal 3 2 2 3 3 7 3 2" xfId="47526"/>
    <cellStyle name="Normal 3 2 2 3 3 7 4" xfId="33202"/>
    <cellStyle name="Normal 3 2 2 3 3 8" xfId="7974"/>
    <cellStyle name="Normal 3 2 2 3 3 8 2" xfId="22372"/>
    <cellStyle name="Normal 3 2 2 3 3 8 2 2" xfId="51107"/>
    <cellStyle name="Normal 3 2 2 3 3 8 3" xfId="36783"/>
    <cellStyle name="Normal 3 2 2 3 3 9" xfId="15209"/>
    <cellStyle name="Normal 3 2 2 3 3 9 2" xfId="43945"/>
    <cellStyle name="Normal 3 2 2 3 4" xfId="562"/>
    <cellStyle name="Normal 3 2 2 3 4 2" xfId="847"/>
    <cellStyle name="Normal 3 2 2 3 4 2 2" xfId="1294"/>
    <cellStyle name="Normal 3 2 2 3 4 2 2 2" xfId="2277"/>
    <cellStyle name="Normal 3 2 2 3 4 2 2 2 2" xfId="4069"/>
    <cellStyle name="Normal 3 2 2 3 4 2 2 2 2 2" xfId="7728"/>
    <cellStyle name="Normal 3 2 2 3 4 2 2 2 2 2 2" xfId="14988"/>
    <cellStyle name="Normal 3 2 2 3 4 2 2 2 2 2 2 2" xfId="29366"/>
    <cellStyle name="Normal 3 2 2 3 4 2 2 2 2 2 2 2 2" xfId="58100"/>
    <cellStyle name="Normal 3 2 2 3 4 2 2 2 2 2 2 3" xfId="43776"/>
    <cellStyle name="Normal 3 2 2 3 4 2 2 2 2 2 3" xfId="22203"/>
    <cellStyle name="Normal 3 2 2 3 4 2 2 2 2 2 3 2" xfId="50938"/>
    <cellStyle name="Normal 3 2 2 3 4 2 2 2 2 2 4" xfId="36614"/>
    <cellStyle name="Normal 3 2 2 3 4 2 2 2 2 3" xfId="11401"/>
    <cellStyle name="Normal 3 2 2 3 4 2 2 2 2 3 2" xfId="25784"/>
    <cellStyle name="Normal 3 2 2 3 4 2 2 2 2 3 2 2" xfId="54519"/>
    <cellStyle name="Normal 3 2 2 3 4 2 2 2 2 3 3" xfId="40195"/>
    <cellStyle name="Normal 3 2 2 3 4 2 2 2 2 4" xfId="18621"/>
    <cellStyle name="Normal 3 2 2 3 4 2 2 2 2 4 2" xfId="47357"/>
    <cellStyle name="Normal 3 2 2 3 4 2 2 2 2 5" xfId="33033"/>
    <cellStyle name="Normal 3 2 2 3 4 2 2 2 3" xfId="5938"/>
    <cellStyle name="Normal 3 2 2 3 4 2 2 2 3 2" xfId="13198"/>
    <cellStyle name="Normal 3 2 2 3 4 2 2 2 3 2 2" xfId="27576"/>
    <cellStyle name="Normal 3 2 2 3 4 2 2 2 3 2 2 2" xfId="56310"/>
    <cellStyle name="Normal 3 2 2 3 4 2 2 2 3 2 3" xfId="41986"/>
    <cellStyle name="Normal 3 2 2 3 4 2 2 2 3 3" xfId="20413"/>
    <cellStyle name="Normal 3 2 2 3 4 2 2 2 3 3 2" xfId="49148"/>
    <cellStyle name="Normal 3 2 2 3 4 2 2 2 3 4" xfId="34824"/>
    <cellStyle name="Normal 3 2 2 3 4 2 2 2 4" xfId="9611"/>
    <cellStyle name="Normal 3 2 2 3 4 2 2 2 4 2" xfId="23994"/>
    <cellStyle name="Normal 3 2 2 3 4 2 2 2 4 2 2" xfId="52729"/>
    <cellStyle name="Normal 3 2 2 3 4 2 2 2 4 3" xfId="38405"/>
    <cellStyle name="Normal 3 2 2 3 4 2 2 2 5" xfId="16831"/>
    <cellStyle name="Normal 3 2 2 3 4 2 2 2 5 2" xfId="45567"/>
    <cellStyle name="Normal 3 2 2 3 4 2 2 2 6" xfId="31243"/>
    <cellStyle name="Normal 3 2 2 3 4 2 2 3" xfId="3173"/>
    <cellStyle name="Normal 3 2 2 3 4 2 2 3 2" xfId="6833"/>
    <cellStyle name="Normal 3 2 2 3 4 2 2 3 2 2" xfId="14093"/>
    <cellStyle name="Normal 3 2 2 3 4 2 2 3 2 2 2" xfId="28471"/>
    <cellStyle name="Normal 3 2 2 3 4 2 2 3 2 2 2 2" xfId="57205"/>
    <cellStyle name="Normal 3 2 2 3 4 2 2 3 2 2 3" xfId="42881"/>
    <cellStyle name="Normal 3 2 2 3 4 2 2 3 2 3" xfId="21308"/>
    <cellStyle name="Normal 3 2 2 3 4 2 2 3 2 3 2" xfId="50043"/>
    <cellStyle name="Normal 3 2 2 3 4 2 2 3 2 4" xfId="35719"/>
    <cellStyle name="Normal 3 2 2 3 4 2 2 3 3" xfId="10506"/>
    <cellStyle name="Normal 3 2 2 3 4 2 2 3 3 2" xfId="24889"/>
    <cellStyle name="Normal 3 2 2 3 4 2 2 3 3 2 2" xfId="53624"/>
    <cellStyle name="Normal 3 2 2 3 4 2 2 3 3 3" xfId="39300"/>
    <cellStyle name="Normal 3 2 2 3 4 2 2 3 4" xfId="17726"/>
    <cellStyle name="Normal 3 2 2 3 4 2 2 3 4 2" xfId="46462"/>
    <cellStyle name="Normal 3 2 2 3 4 2 2 3 5" xfId="32138"/>
    <cellStyle name="Normal 3 2 2 3 4 2 2 4" xfId="5038"/>
    <cellStyle name="Normal 3 2 2 3 4 2 2 4 2" xfId="12303"/>
    <cellStyle name="Normal 3 2 2 3 4 2 2 4 2 2" xfId="26681"/>
    <cellStyle name="Normal 3 2 2 3 4 2 2 4 2 2 2" xfId="55415"/>
    <cellStyle name="Normal 3 2 2 3 4 2 2 4 2 3" xfId="41091"/>
    <cellStyle name="Normal 3 2 2 3 4 2 2 4 3" xfId="19518"/>
    <cellStyle name="Normal 3 2 2 3 4 2 2 4 3 2" xfId="48253"/>
    <cellStyle name="Normal 3 2 2 3 4 2 2 4 4" xfId="33929"/>
    <cellStyle name="Normal 3 2 2 3 4 2 2 5" xfId="8710"/>
    <cellStyle name="Normal 3 2 2 3 4 2 2 5 2" xfId="23099"/>
    <cellStyle name="Normal 3 2 2 3 4 2 2 5 2 2" xfId="51834"/>
    <cellStyle name="Normal 3 2 2 3 4 2 2 5 3" xfId="37510"/>
    <cellStyle name="Normal 3 2 2 3 4 2 2 6" xfId="15936"/>
    <cellStyle name="Normal 3 2 2 3 4 2 2 6 2" xfId="44672"/>
    <cellStyle name="Normal 3 2 2 3 4 2 2 7" xfId="30348"/>
    <cellStyle name="Normal 3 2 2 3 4 2 3" xfId="1830"/>
    <cellStyle name="Normal 3 2 2 3 4 2 3 2" xfId="3622"/>
    <cellStyle name="Normal 3 2 2 3 4 2 3 2 2" xfId="7281"/>
    <cellStyle name="Normal 3 2 2 3 4 2 3 2 2 2" xfId="14541"/>
    <cellStyle name="Normal 3 2 2 3 4 2 3 2 2 2 2" xfId="28919"/>
    <cellStyle name="Normal 3 2 2 3 4 2 3 2 2 2 2 2" xfId="57653"/>
    <cellStyle name="Normal 3 2 2 3 4 2 3 2 2 2 3" xfId="43329"/>
    <cellStyle name="Normal 3 2 2 3 4 2 3 2 2 3" xfId="21756"/>
    <cellStyle name="Normal 3 2 2 3 4 2 3 2 2 3 2" xfId="50491"/>
    <cellStyle name="Normal 3 2 2 3 4 2 3 2 2 4" xfId="36167"/>
    <cellStyle name="Normal 3 2 2 3 4 2 3 2 3" xfId="10954"/>
    <cellStyle name="Normal 3 2 2 3 4 2 3 2 3 2" xfId="25337"/>
    <cellStyle name="Normal 3 2 2 3 4 2 3 2 3 2 2" xfId="54072"/>
    <cellStyle name="Normal 3 2 2 3 4 2 3 2 3 3" xfId="39748"/>
    <cellStyle name="Normal 3 2 2 3 4 2 3 2 4" xfId="18174"/>
    <cellStyle name="Normal 3 2 2 3 4 2 3 2 4 2" xfId="46910"/>
    <cellStyle name="Normal 3 2 2 3 4 2 3 2 5" xfId="32586"/>
    <cellStyle name="Normal 3 2 2 3 4 2 3 3" xfId="5491"/>
    <cellStyle name="Normal 3 2 2 3 4 2 3 3 2" xfId="12751"/>
    <cellStyle name="Normal 3 2 2 3 4 2 3 3 2 2" xfId="27129"/>
    <cellStyle name="Normal 3 2 2 3 4 2 3 3 2 2 2" xfId="55863"/>
    <cellStyle name="Normal 3 2 2 3 4 2 3 3 2 3" xfId="41539"/>
    <cellStyle name="Normal 3 2 2 3 4 2 3 3 3" xfId="19966"/>
    <cellStyle name="Normal 3 2 2 3 4 2 3 3 3 2" xfId="48701"/>
    <cellStyle name="Normal 3 2 2 3 4 2 3 3 4" xfId="34377"/>
    <cellStyle name="Normal 3 2 2 3 4 2 3 4" xfId="9164"/>
    <cellStyle name="Normal 3 2 2 3 4 2 3 4 2" xfId="23547"/>
    <cellStyle name="Normal 3 2 2 3 4 2 3 4 2 2" xfId="52282"/>
    <cellStyle name="Normal 3 2 2 3 4 2 3 4 3" xfId="37958"/>
    <cellStyle name="Normal 3 2 2 3 4 2 3 5" xfId="16384"/>
    <cellStyle name="Normal 3 2 2 3 4 2 3 5 2" xfId="45120"/>
    <cellStyle name="Normal 3 2 2 3 4 2 3 6" xfId="30796"/>
    <cellStyle name="Normal 3 2 2 3 4 2 4" xfId="2726"/>
    <cellStyle name="Normal 3 2 2 3 4 2 4 2" xfId="6386"/>
    <cellStyle name="Normal 3 2 2 3 4 2 4 2 2" xfId="13646"/>
    <cellStyle name="Normal 3 2 2 3 4 2 4 2 2 2" xfId="28024"/>
    <cellStyle name="Normal 3 2 2 3 4 2 4 2 2 2 2" xfId="56758"/>
    <cellStyle name="Normal 3 2 2 3 4 2 4 2 2 3" xfId="42434"/>
    <cellStyle name="Normal 3 2 2 3 4 2 4 2 3" xfId="20861"/>
    <cellStyle name="Normal 3 2 2 3 4 2 4 2 3 2" xfId="49596"/>
    <cellStyle name="Normal 3 2 2 3 4 2 4 2 4" xfId="35272"/>
    <cellStyle name="Normal 3 2 2 3 4 2 4 3" xfId="10059"/>
    <cellStyle name="Normal 3 2 2 3 4 2 4 3 2" xfId="24442"/>
    <cellStyle name="Normal 3 2 2 3 4 2 4 3 2 2" xfId="53177"/>
    <cellStyle name="Normal 3 2 2 3 4 2 4 3 3" xfId="38853"/>
    <cellStyle name="Normal 3 2 2 3 4 2 4 4" xfId="17279"/>
    <cellStyle name="Normal 3 2 2 3 4 2 4 4 2" xfId="46015"/>
    <cellStyle name="Normal 3 2 2 3 4 2 4 5" xfId="31691"/>
    <cellStyle name="Normal 3 2 2 3 4 2 5" xfId="4591"/>
    <cellStyle name="Normal 3 2 2 3 4 2 5 2" xfId="11856"/>
    <cellStyle name="Normal 3 2 2 3 4 2 5 2 2" xfId="26234"/>
    <cellStyle name="Normal 3 2 2 3 4 2 5 2 2 2" xfId="54968"/>
    <cellStyle name="Normal 3 2 2 3 4 2 5 2 3" xfId="40644"/>
    <cellStyle name="Normal 3 2 2 3 4 2 5 3" xfId="19071"/>
    <cellStyle name="Normal 3 2 2 3 4 2 5 3 2" xfId="47806"/>
    <cellStyle name="Normal 3 2 2 3 4 2 5 4" xfId="33482"/>
    <cellStyle name="Normal 3 2 2 3 4 2 6" xfId="8263"/>
    <cellStyle name="Normal 3 2 2 3 4 2 6 2" xfId="22652"/>
    <cellStyle name="Normal 3 2 2 3 4 2 6 2 2" xfId="51387"/>
    <cellStyle name="Normal 3 2 2 3 4 2 6 3" xfId="37063"/>
    <cellStyle name="Normal 3 2 2 3 4 2 7" xfId="15489"/>
    <cellStyle name="Normal 3 2 2 3 4 2 7 2" xfId="44225"/>
    <cellStyle name="Normal 3 2 2 3 4 2 8" xfId="29901"/>
    <cellStyle name="Normal 3 2 2 3 4 3" xfId="1070"/>
    <cellStyle name="Normal 3 2 2 3 4 3 2" xfId="2053"/>
    <cellStyle name="Normal 3 2 2 3 4 3 2 2" xfId="3845"/>
    <cellStyle name="Normal 3 2 2 3 4 3 2 2 2" xfId="7504"/>
    <cellStyle name="Normal 3 2 2 3 4 3 2 2 2 2" xfId="14764"/>
    <cellStyle name="Normal 3 2 2 3 4 3 2 2 2 2 2" xfId="29142"/>
    <cellStyle name="Normal 3 2 2 3 4 3 2 2 2 2 2 2" xfId="57876"/>
    <cellStyle name="Normal 3 2 2 3 4 3 2 2 2 2 3" xfId="43552"/>
    <cellStyle name="Normal 3 2 2 3 4 3 2 2 2 3" xfId="21979"/>
    <cellStyle name="Normal 3 2 2 3 4 3 2 2 2 3 2" xfId="50714"/>
    <cellStyle name="Normal 3 2 2 3 4 3 2 2 2 4" xfId="36390"/>
    <cellStyle name="Normal 3 2 2 3 4 3 2 2 3" xfId="11177"/>
    <cellStyle name="Normal 3 2 2 3 4 3 2 2 3 2" xfId="25560"/>
    <cellStyle name="Normal 3 2 2 3 4 3 2 2 3 2 2" xfId="54295"/>
    <cellStyle name="Normal 3 2 2 3 4 3 2 2 3 3" xfId="39971"/>
    <cellStyle name="Normal 3 2 2 3 4 3 2 2 4" xfId="18397"/>
    <cellStyle name="Normal 3 2 2 3 4 3 2 2 4 2" xfId="47133"/>
    <cellStyle name="Normal 3 2 2 3 4 3 2 2 5" xfId="32809"/>
    <cellStyle name="Normal 3 2 2 3 4 3 2 3" xfId="5714"/>
    <cellStyle name="Normal 3 2 2 3 4 3 2 3 2" xfId="12974"/>
    <cellStyle name="Normal 3 2 2 3 4 3 2 3 2 2" xfId="27352"/>
    <cellStyle name="Normal 3 2 2 3 4 3 2 3 2 2 2" xfId="56086"/>
    <cellStyle name="Normal 3 2 2 3 4 3 2 3 2 3" xfId="41762"/>
    <cellStyle name="Normal 3 2 2 3 4 3 2 3 3" xfId="20189"/>
    <cellStyle name="Normal 3 2 2 3 4 3 2 3 3 2" xfId="48924"/>
    <cellStyle name="Normal 3 2 2 3 4 3 2 3 4" xfId="34600"/>
    <cellStyle name="Normal 3 2 2 3 4 3 2 4" xfId="9387"/>
    <cellStyle name="Normal 3 2 2 3 4 3 2 4 2" xfId="23770"/>
    <cellStyle name="Normal 3 2 2 3 4 3 2 4 2 2" xfId="52505"/>
    <cellStyle name="Normal 3 2 2 3 4 3 2 4 3" xfId="38181"/>
    <cellStyle name="Normal 3 2 2 3 4 3 2 5" xfId="16607"/>
    <cellStyle name="Normal 3 2 2 3 4 3 2 5 2" xfId="45343"/>
    <cellStyle name="Normal 3 2 2 3 4 3 2 6" xfId="31019"/>
    <cellStyle name="Normal 3 2 2 3 4 3 3" xfId="2949"/>
    <cellStyle name="Normal 3 2 2 3 4 3 3 2" xfId="6609"/>
    <cellStyle name="Normal 3 2 2 3 4 3 3 2 2" xfId="13869"/>
    <cellStyle name="Normal 3 2 2 3 4 3 3 2 2 2" xfId="28247"/>
    <cellStyle name="Normal 3 2 2 3 4 3 3 2 2 2 2" xfId="56981"/>
    <cellStyle name="Normal 3 2 2 3 4 3 3 2 2 3" xfId="42657"/>
    <cellStyle name="Normal 3 2 2 3 4 3 3 2 3" xfId="21084"/>
    <cellStyle name="Normal 3 2 2 3 4 3 3 2 3 2" xfId="49819"/>
    <cellStyle name="Normal 3 2 2 3 4 3 3 2 4" xfId="35495"/>
    <cellStyle name="Normal 3 2 2 3 4 3 3 3" xfId="10282"/>
    <cellStyle name="Normal 3 2 2 3 4 3 3 3 2" xfId="24665"/>
    <cellStyle name="Normal 3 2 2 3 4 3 3 3 2 2" xfId="53400"/>
    <cellStyle name="Normal 3 2 2 3 4 3 3 3 3" xfId="39076"/>
    <cellStyle name="Normal 3 2 2 3 4 3 3 4" xfId="17502"/>
    <cellStyle name="Normal 3 2 2 3 4 3 3 4 2" xfId="46238"/>
    <cellStyle name="Normal 3 2 2 3 4 3 3 5" xfId="31914"/>
    <cellStyle name="Normal 3 2 2 3 4 3 4" xfId="4814"/>
    <cellStyle name="Normal 3 2 2 3 4 3 4 2" xfId="12079"/>
    <cellStyle name="Normal 3 2 2 3 4 3 4 2 2" xfId="26457"/>
    <cellStyle name="Normal 3 2 2 3 4 3 4 2 2 2" xfId="55191"/>
    <cellStyle name="Normal 3 2 2 3 4 3 4 2 3" xfId="40867"/>
    <cellStyle name="Normal 3 2 2 3 4 3 4 3" xfId="19294"/>
    <cellStyle name="Normal 3 2 2 3 4 3 4 3 2" xfId="48029"/>
    <cellStyle name="Normal 3 2 2 3 4 3 4 4" xfId="33705"/>
    <cellStyle name="Normal 3 2 2 3 4 3 5" xfId="8486"/>
    <cellStyle name="Normal 3 2 2 3 4 3 5 2" xfId="22875"/>
    <cellStyle name="Normal 3 2 2 3 4 3 5 2 2" xfId="51610"/>
    <cellStyle name="Normal 3 2 2 3 4 3 5 3" xfId="37286"/>
    <cellStyle name="Normal 3 2 2 3 4 3 6" xfId="15712"/>
    <cellStyle name="Normal 3 2 2 3 4 3 6 2" xfId="44448"/>
    <cellStyle name="Normal 3 2 2 3 4 3 7" xfId="30124"/>
    <cellStyle name="Normal 3 2 2 3 4 4" xfId="1601"/>
    <cellStyle name="Normal 3 2 2 3 4 4 2" xfId="3398"/>
    <cellStyle name="Normal 3 2 2 3 4 4 2 2" xfId="7057"/>
    <cellStyle name="Normal 3 2 2 3 4 4 2 2 2" xfId="14317"/>
    <cellStyle name="Normal 3 2 2 3 4 4 2 2 2 2" xfId="28695"/>
    <cellStyle name="Normal 3 2 2 3 4 4 2 2 2 2 2" xfId="57429"/>
    <cellStyle name="Normal 3 2 2 3 4 4 2 2 2 3" xfId="43105"/>
    <cellStyle name="Normal 3 2 2 3 4 4 2 2 3" xfId="21532"/>
    <cellStyle name="Normal 3 2 2 3 4 4 2 2 3 2" xfId="50267"/>
    <cellStyle name="Normal 3 2 2 3 4 4 2 2 4" xfId="35943"/>
    <cellStyle name="Normal 3 2 2 3 4 4 2 3" xfId="10730"/>
    <cellStyle name="Normal 3 2 2 3 4 4 2 3 2" xfId="25113"/>
    <cellStyle name="Normal 3 2 2 3 4 4 2 3 2 2" xfId="53848"/>
    <cellStyle name="Normal 3 2 2 3 4 4 2 3 3" xfId="39524"/>
    <cellStyle name="Normal 3 2 2 3 4 4 2 4" xfId="17950"/>
    <cellStyle name="Normal 3 2 2 3 4 4 2 4 2" xfId="46686"/>
    <cellStyle name="Normal 3 2 2 3 4 4 2 5" xfId="32362"/>
    <cellStyle name="Normal 3 2 2 3 4 4 3" xfId="5267"/>
    <cellStyle name="Normal 3 2 2 3 4 4 3 2" xfId="12527"/>
    <cellStyle name="Normal 3 2 2 3 4 4 3 2 2" xfId="26905"/>
    <cellStyle name="Normal 3 2 2 3 4 4 3 2 2 2" xfId="55639"/>
    <cellStyle name="Normal 3 2 2 3 4 4 3 2 3" xfId="41315"/>
    <cellStyle name="Normal 3 2 2 3 4 4 3 3" xfId="19742"/>
    <cellStyle name="Normal 3 2 2 3 4 4 3 3 2" xfId="48477"/>
    <cellStyle name="Normal 3 2 2 3 4 4 3 4" xfId="34153"/>
    <cellStyle name="Normal 3 2 2 3 4 4 4" xfId="8940"/>
    <cellStyle name="Normal 3 2 2 3 4 4 4 2" xfId="23323"/>
    <cellStyle name="Normal 3 2 2 3 4 4 4 2 2" xfId="52058"/>
    <cellStyle name="Normal 3 2 2 3 4 4 4 3" xfId="37734"/>
    <cellStyle name="Normal 3 2 2 3 4 4 5" xfId="16160"/>
    <cellStyle name="Normal 3 2 2 3 4 4 5 2" xfId="44896"/>
    <cellStyle name="Normal 3 2 2 3 4 4 6" xfId="30572"/>
    <cellStyle name="Normal 3 2 2 3 4 5" xfId="2502"/>
    <cellStyle name="Normal 3 2 2 3 4 5 2" xfId="6162"/>
    <cellStyle name="Normal 3 2 2 3 4 5 2 2" xfId="13422"/>
    <cellStyle name="Normal 3 2 2 3 4 5 2 2 2" xfId="27800"/>
    <cellStyle name="Normal 3 2 2 3 4 5 2 2 2 2" xfId="56534"/>
    <cellStyle name="Normal 3 2 2 3 4 5 2 2 3" xfId="42210"/>
    <cellStyle name="Normal 3 2 2 3 4 5 2 3" xfId="20637"/>
    <cellStyle name="Normal 3 2 2 3 4 5 2 3 2" xfId="49372"/>
    <cellStyle name="Normal 3 2 2 3 4 5 2 4" xfId="35048"/>
    <cellStyle name="Normal 3 2 2 3 4 5 3" xfId="9835"/>
    <cellStyle name="Normal 3 2 2 3 4 5 3 2" xfId="24218"/>
    <cellStyle name="Normal 3 2 2 3 4 5 3 2 2" xfId="52953"/>
    <cellStyle name="Normal 3 2 2 3 4 5 3 3" xfId="38629"/>
    <cellStyle name="Normal 3 2 2 3 4 5 4" xfId="17055"/>
    <cellStyle name="Normal 3 2 2 3 4 5 4 2" xfId="45791"/>
    <cellStyle name="Normal 3 2 2 3 4 5 5" xfId="31467"/>
    <cellStyle name="Normal 3 2 2 3 4 6" xfId="4365"/>
    <cellStyle name="Normal 3 2 2 3 4 6 2" xfId="11632"/>
    <cellStyle name="Normal 3 2 2 3 4 6 2 2" xfId="26010"/>
    <cellStyle name="Normal 3 2 2 3 4 6 2 2 2" xfId="54744"/>
    <cellStyle name="Normal 3 2 2 3 4 6 2 3" xfId="40420"/>
    <cellStyle name="Normal 3 2 2 3 4 6 3" xfId="18847"/>
    <cellStyle name="Normal 3 2 2 3 4 6 3 2" xfId="47582"/>
    <cellStyle name="Normal 3 2 2 3 4 6 4" xfId="33258"/>
    <cellStyle name="Normal 3 2 2 3 4 7" xfId="8035"/>
    <cellStyle name="Normal 3 2 2 3 4 7 2" xfId="22428"/>
    <cellStyle name="Normal 3 2 2 3 4 7 2 2" xfId="51163"/>
    <cellStyle name="Normal 3 2 2 3 4 7 3" xfId="36839"/>
    <cellStyle name="Normal 3 2 2 3 4 8" xfId="15265"/>
    <cellStyle name="Normal 3 2 2 3 4 8 2" xfId="44001"/>
    <cellStyle name="Normal 3 2 2 3 4 9" xfId="29677"/>
    <cellStyle name="Normal 3 2 2 3 5" xfId="731"/>
    <cellStyle name="Normal 3 2 2 3 5 2" xfId="1182"/>
    <cellStyle name="Normal 3 2 2 3 5 2 2" xfId="2165"/>
    <cellStyle name="Normal 3 2 2 3 5 2 2 2" xfId="3957"/>
    <cellStyle name="Normal 3 2 2 3 5 2 2 2 2" xfId="7616"/>
    <cellStyle name="Normal 3 2 2 3 5 2 2 2 2 2" xfId="14876"/>
    <cellStyle name="Normal 3 2 2 3 5 2 2 2 2 2 2" xfId="29254"/>
    <cellStyle name="Normal 3 2 2 3 5 2 2 2 2 2 2 2" xfId="57988"/>
    <cellStyle name="Normal 3 2 2 3 5 2 2 2 2 2 3" xfId="43664"/>
    <cellStyle name="Normal 3 2 2 3 5 2 2 2 2 3" xfId="22091"/>
    <cellStyle name="Normal 3 2 2 3 5 2 2 2 2 3 2" xfId="50826"/>
    <cellStyle name="Normal 3 2 2 3 5 2 2 2 2 4" xfId="36502"/>
    <cellStyle name="Normal 3 2 2 3 5 2 2 2 3" xfId="11289"/>
    <cellStyle name="Normal 3 2 2 3 5 2 2 2 3 2" xfId="25672"/>
    <cellStyle name="Normal 3 2 2 3 5 2 2 2 3 2 2" xfId="54407"/>
    <cellStyle name="Normal 3 2 2 3 5 2 2 2 3 3" xfId="40083"/>
    <cellStyle name="Normal 3 2 2 3 5 2 2 2 4" xfId="18509"/>
    <cellStyle name="Normal 3 2 2 3 5 2 2 2 4 2" xfId="47245"/>
    <cellStyle name="Normal 3 2 2 3 5 2 2 2 5" xfId="32921"/>
    <cellStyle name="Normal 3 2 2 3 5 2 2 3" xfId="5826"/>
    <cellStyle name="Normal 3 2 2 3 5 2 2 3 2" xfId="13086"/>
    <cellStyle name="Normal 3 2 2 3 5 2 2 3 2 2" xfId="27464"/>
    <cellStyle name="Normal 3 2 2 3 5 2 2 3 2 2 2" xfId="56198"/>
    <cellStyle name="Normal 3 2 2 3 5 2 2 3 2 3" xfId="41874"/>
    <cellStyle name="Normal 3 2 2 3 5 2 2 3 3" xfId="20301"/>
    <cellStyle name="Normal 3 2 2 3 5 2 2 3 3 2" xfId="49036"/>
    <cellStyle name="Normal 3 2 2 3 5 2 2 3 4" xfId="34712"/>
    <cellStyle name="Normal 3 2 2 3 5 2 2 4" xfId="9499"/>
    <cellStyle name="Normal 3 2 2 3 5 2 2 4 2" xfId="23882"/>
    <cellStyle name="Normal 3 2 2 3 5 2 2 4 2 2" xfId="52617"/>
    <cellStyle name="Normal 3 2 2 3 5 2 2 4 3" xfId="38293"/>
    <cellStyle name="Normal 3 2 2 3 5 2 2 5" xfId="16719"/>
    <cellStyle name="Normal 3 2 2 3 5 2 2 5 2" xfId="45455"/>
    <cellStyle name="Normal 3 2 2 3 5 2 2 6" xfId="31131"/>
    <cellStyle name="Normal 3 2 2 3 5 2 3" xfId="3061"/>
    <cellStyle name="Normal 3 2 2 3 5 2 3 2" xfId="6721"/>
    <cellStyle name="Normal 3 2 2 3 5 2 3 2 2" xfId="13981"/>
    <cellStyle name="Normal 3 2 2 3 5 2 3 2 2 2" xfId="28359"/>
    <cellStyle name="Normal 3 2 2 3 5 2 3 2 2 2 2" xfId="57093"/>
    <cellStyle name="Normal 3 2 2 3 5 2 3 2 2 3" xfId="42769"/>
    <cellStyle name="Normal 3 2 2 3 5 2 3 2 3" xfId="21196"/>
    <cellStyle name="Normal 3 2 2 3 5 2 3 2 3 2" xfId="49931"/>
    <cellStyle name="Normal 3 2 2 3 5 2 3 2 4" xfId="35607"/>
    <cellStyle name="Normal 3 2 2 3 5 2 3 3" xfId="10394"/>
    <cellStyle name="Normal 3 2 2 3 5 2 3 3 2" xfId="24777"/>
    <cellStyle name="Normal 3 2 2 3 5 2 3 3 2 2" xfId="53512"/>
    <cellStyle name="Normal 3 2 2 3 5 2 3 3 3" xfId="39188"/>
    <cellStyle name="Normal 3 2 2 3 5 2 3 4" xfId="17614"/>
    <cellStyle name="Normal 3 2 2 3 5 2 3 4 2" xfId="46350"/>
    <cellStyle name="Normal 3 2 2 3 5 2 3 5" xfId="32026"/>
    <cellStyle name="Normal 3 2 2 3 5 2 4" xfId="4926"/>
    <cellStyle name="Normal 3 2 2 3 5 2 4 2" xfId="12191"/>
    <cellStyle name="Normal 3 2 2 3 5 2 4 2 2" xfId="26569"/>
    <cellStyle name="Normal 3 2 2 3 5 2 4 2 2 2" xfId="55303"/>
    <cellStyle name="Normal 3 2 2 3 5 2 4 2 3" xfId="40979"/>
    <cellStyle name="Normal 3 2 2 3 5 2 4 3" xfId="19406"/>
    <cellStyle name="Normal 3 2 2 3 5 2 4 3 2" xfId="48141"/>
    <cellStyle name="Normal 3 2 2 3 5 2 4 4" xfId="33817"/>
    <cellStyle name="Normal 3 2 2 3 5 2 5" xfId="8598"/>
    <cellStyle name="Normal 3 2 2 3 5 2 5 2" xfId="22987"/>
    <cellStyle name="Normal 3 2 2 3 5 2 5 2 2" xfId="51722"/>
    <cellStyle name="Normal 3 2 2 3 5 2 5 3" xfId="37398"/>
    <cellStyle name="Normal 3 2 2 3 5 2 6" xfId="15824"/>
    <cellStyle name="Normal 3 2 2 3 5 2 6 2" xfId="44560"/>
    <cellStyle name="Normal 3 2 2 3 5 2 7" xfId="30236"/>
    <cellStyle name="Normal 3 2 2 3 5 3" xfId="1718"/>
    <cellStyle name="Normal 3 2 2 3 5 3 2" xfId="3510"/>
    <cellStyle name="Normal 3 2 2 3 5 3 2 2" xfId="7169"/>
    <cellStyle name="Normal 3 2 2 3 5 3 2 2 2" xfId="14429"/>
    <cellStyle name="Normal 3 2 2 3 5 3 2 2 2 2" xfId="28807"/>
    <cellStyle name="Normal 3 2 2 3 5 3 2 2 2 2 2" xfId="57541"/>
    <cellStyle name="Normal 3 2 2 3 5 3 2 2 2 3" xfId="43217"/>
    <cellStyle name="Normal 3 2 2 3 5 3 2 2 3" xfId="21644"/>
    <cellStyle name="Normal 3 2 2 3 5 3 2 2 3 2" xfId="50379"/>
    <cellStyle name="Normal 3 2 2 3 5 3 2 2 4" xfId="36055"/>
    <cellStyle name="Normal 3 2 2 3 5 3 2 3" xfId="10842"/>
    <cellStyle name="Normal 3 2 2 3 5 3 2 3 2" xfId="25225"/>
    <cellStyle name="Normal 3 2 2 3 5 3 2 3 2 2" xfId="53960"/>
    <cellStyle name="Normal 3 2 2 3 5 3 2 3 3" xfId="39636"/>
    <cellStyle name="Normal 3 2 2 3 5 3 2 4" xfId="18062"/>
    <cellStyle name="Normal 3 2 2 3 5 3 2 4 2" xfId="46798"/>
    <cellStyle name="Normal 3 2 2 3 5 3 2 5" xfId="32474"/>
    <cellStyle name="Normal 3 2 2 3 5 3 3" xfId="5379"/>
    <cellStyle name="Normal 3 2 2 3 5 3 3 2" xfId="12639"/>
    <cellStyle name="Normal 3 2 2 3 5 3 3 2 2" xfId="27017"/>
    <cellStyle name="Normal 3 2 2 3 5 3 3 2 2 2" xfId="55751"/>
    <cellStyle name="Normal 3 2 2 3 5 3 3 2 3" xfId="41427"/>
    <cellStyle name="Normal 3 2 2 3 5 3 3 3" xfId="19854"/>
    <cellStyle name="Normal 3 2 2 3 5 3 3 3 2" xfId="48589"/>
    <cellStyle name="Normal 3 2 2 3 5 3 3 4" xfId="34265"/>
    <cellStyle name="Normal 3 2 2 3 5 3 4" xfId="9052"/>
    <cellStyle name="Normal 3 2 2 3 5 3 4 2" xfId="23435"/>
    <cellStyle name="Normal 3 2 2 3 5 3 4 2 2" xfId="52170"/>
    <cellStyle name="Normal 3 2 2 3 5 3 4 3" xfId="37846"/>
    <cellStyle name="Normal 3 2 2 3 5 3 5" xfId="16272"/>
    <cellStyle name="Normal 3 2 2 3 5 3 5 2" xfId="45008"/>
    <cellStyle name="Normal 3 2 2 3 5 3 6" xfId="30684"/>
    <cellStyle name="Normal 3 2 2 3 5 4" xfId="2614"/>
    <cellStyle name="Normal 3 2 2 3 5 4 2" xfId="6274"/>
    <cellStyle name="Normal 3 2 2 3 5 4 2 2" xfId="13534"/>
    <cellStyle name="Normal 3 2 2 3 5 4 2 2 2" xfId="27912"/>
    <cellStyle name="Normal 3 2 2 3 5 4 2 2 2 2" xfId="56646"/>
    <cellStyle name="Normal 3 2 2 3 5 4 2 2 3" xfId="42322"/>
    <cellStyle name="Normal 3 2 2 3 5 4 2 3" xfId="20749"/>
    <cellStyle name="Normal 3 2 2 3 5 4 2 3 2" xfId="49484"/>
    <cellStyle name="Normal 3 2 2 3 5 4 2 4" xfId="35160"/>
    <cellStyle name="Normal 3 2 2 3 5 4 3" xfId="9947"/>
    <cellStyle name="Normal 3 2 2 3 5 4 3 2" xfId="24330"/>
    <cellStyle name="Normal 3 2 2 3 5 4 3 2 2" xfId="53065"/>
    <cellStyle name="Normal 3 2 2 3 5 4 3 3" xfId="38741"/>
    <cellStyle name="Normal 3 2 2 3 5 4 4" xfId="17167"/>
    <cellStyle name="Normal 3 2 2 3 5 4 4 2" xfId="45903"/>
    <cellStyle name="Normal 3 2 2 3 5 4 5" xfId="31579"/>
    <cellStyle name="Normal 3 2 2 3 5 5" xfId="4478"/>
    <cellStyle name="Normal 3 2 2 3 5 5 2" xfId="11744"/>
    <cellStyle name="Normal 3 2 2 3 5 5 2 2" xfId="26122"/>
    <cellStyle name="Normal 3 2 2 3 5 5 2 2 2" xfId="54856"/>
    <cellStyle name="Normal 3 2 2 3 5 5 2 3" xfId="40532"/>
    <cellStyle name="Normal 3 2 2 3 5 5 3" xfId="18959"/>
    <cellStyle name="Normal 3 2 2 3 5 5 3 2" xfId="47694"/>
    <cellStyle name="Normal 3 2 2 3 5 5 4" xfId="33370"/>
    <cellStyle name="Normal 3 2 2 3 5 6" xfId="8151"/>
    <cellStyle name="Normal 3 2 2 3 5 6 2" xfId="22540"/>
    <cellStyle name="Normal 3 2 2 3 5 6 2 2" xfId="51275"/>
    <cellStyle name="Normal 3 2 2 3 5 6 3" xfId="36951"/>
    <cellStyle name="Normal 3 2 2 3 5 7" xfId="15377"/>
    <cellStyle name="Normal 3 2 2 3 5 7 2" xfId="44113"/>
    <cellStyle name="Normal 3 2 2 3 5 8" xfId="29789"/>
    <cellStyle name="Normal 3 2 2 3 6" xfId="958"/>
    <cellStyle name="Normal 3 2 2 3 6 2" xfId="1941"/>
    <cellStyle name="Normal 3 2 2 3 6 2 2" xfId="3733"/>
    <cellStyle name="Normal 3 2 2 3 6 2 2 2" xfId="7392"/>
    <cellStyle name="Normal 3 2 2 3 6 2 2 2 2" xfId="14652"/>
    <cellStyle name="Normal 3 2 2 3 6 2 2 2 2 2" xfId="29030"/>
    <cellStyle name="Normal 3 2 2 3 6 2 2 2 2 2 2" xfId="57764"/>
    <cellStyle name="Normal 3 2 2 3 6 2 2 2 2 3" xfId="43440"/>
    <cellStyle name="Normal 3 2 2 3 6 2 2 2 3" xfId="21867"/>
    <cellStyle name="Normal 3 2 2 3 6 2 2 2 3 2" xfId="50602"/>
    <cellStyle name="Normal 3 2 2 3 6 2 2 2 4" xfId="36278"/>
    <cellStyle name="Normal 3 2 2 3 6 2 2 3" xfId="11065"/>
    <cellStyle name="Normal 3 2 2 3 6 2 2 3 2" xfId="25448"/>
    <cellStyle name="Normal 3 2 2 3 6 2 2 3 2 2" xfId="54183"/>
    <cellStyle name="Normal 3 2 2 3 6 2 2 3 3" xfId="39859"/>
    <cellStyle name="Normal 3 2 2 3 6 2 2 4" xfId="18285"/>
    <cellStyle name="Normal 3 2 2 3 6 2 2 4 2" xfId="47021"/>
    <cellStyle name="Normal 3 2 2 3 6 2 2 5" xfId="32697"/>
    <cellStyle name="Normal 3 2 2 3 6 2 3" xfId="5602"/>
    <cellStyle name="Normal 3 2 2 3 6 2 3 2" xfId="12862"/>
    <cellStyle name="Normal 3 2 2 3 6 2 3 2 2" xfId="27240"/>
    <cellStyle name="Normal 3 2 2 3 6 2 3 2 2 2" xfId="55974"/>
    <cellStyle name="Normal 3 2 2 3 6 2 3 2 3" xfId="41650"/>
    <cellStyle name="Normal 3 2 2 3 6 2 3 3" xfId="20077"/>
    <cellStyle name="Normal 3 2 2 3 6 2 3 3 2" xfId="48812"/>
    <cellStyle name="Normal 3 2 2 3 6 2 3 4" xfId="34488"/>
    <cellStyle name="Normal 3 2 2 3 6 2 4" xfId="9275"/>
    <cellStyle name="Normal 3 2 2 3 6 2 4 2" xfId="23658"/>
    <cellStyle name="Normal 3 2 2 3 6 2 4 2 2" xfId="52393"/>
    <cellStyle name="Normal 3 2 2 3 6 2 4 3" xfId="38069"/>
    <cellStyle name="Normal 3 2 2 3 6 2 5" xfId="16495"/>
    <cellStyle name="Normal 3 2 2 3 6 2 5 2" xfId="45231"/>
    <cellStyle name="Normal 3 2 2 3 6 2 6" xfId="30907"/>
    <cellStyle name="Normal 3 2 2 3 6 3" xfId="2837"/>
    <cellStyle name="Normal 3 2 2 3 6 3 2" xfId="6497"/>
    <cellStyle name="Normal 3 2 2 3 6 3 2 2" xfId="13757"/>
    <cellStyle name="Normal 3 2 2 3 6 3 2 2 2" xfId="28135"/>
    <cellStyle name="Normal 3 2 2 3 6 3 2 2 2 2" xfId="56869"/>
    <cellStyle name="Normal 3 2 2 3 6 3 2 2 3" xfId="42545"/>
    <cellStyle name="Normal 3 2 2 3 6 3 2 3" xfId="20972"/>
    <cellStyle name="Normal 3 2 2 3 6 3 2 3 2" xfId="49707"/>
    <cellStyle name="Normal 3 2 2 3 6 3 2 4" xfId="35383"/>
    <cellStyle name="Normal 3 2 2 3 6 3 3" xfId="10170"/>
    <cellStyle name="Normal 3 2 2 3 6 3 3 2" xfId="24553"/>
    <cellStyle name="Normal 3 2 2 3 6 3 3 2 2" xfId="53288"/>
    <cellStyle name="Normal 3 2 2 3 6 3 3 3" xfId="38964"/>
    <cellStyle name="Normal 3 2 2 3 6 3 4" xfId="17390"/>
    <cellStyle name="Normal 3 2 2 3 6 3 4 2" xfId="46126"/>
    <cellStyle name="Normal 3 2 2 3 6 3 5" xfId="31802"/>
    <cellStyle name="Normal 3 2 2 3 6 4" xfId="4702"/>
    <cellStyle name="Normal 3 2 2 3 6 4 2" xfId="11967"/>
    <cellStyle name="Normal 3 2 2 3 6 4 2 2" xfId="26345"/>
    <cellStyle name="Normal 3 2 2 3 6 4 2 2 2" xfId="55079"/>
    <cellStyle name="Normal 3 2 2 3 6 4 2 3" xfId="40755"/>
    <cellStyle name="Normal 3 2 2 3 6 4 3" xfId="19182"/>
    <cellStyle name="Normal 3 2 2 3 6 4 3 2" xfId="47917"/>
    <cellStyle name="Normal 3 2 2 3 6 4 4" xfId="33593"/>
    <cellStyle name="Normal 3 2 2 3 6 5" xfId="8374"/>
    <cellStyle name="Normal 3 2 2 3 6 5 2" xfId="22763"/>
    <cellStyle name="Normal 3 2 2 3 6 5 2 2" xfId="51498"/>
    <cellStyle name="Normal 3 2 2 3 6 5 3" xfId="37174"/>
    <cellStyle name="Normal 3 2 2 3 6 6" xfId="15600"/>
    <cellStyle name="Normal 3 2 2 3 6 6 2" xfId="44336"/>
    <cellStyle name="Normal 3 2 2 3 6 7" xfId="30012"/>
    <cellStyle name="Normal 3 2 2 3 7" xfId="1471"/>
    <cellStyle name="Normal 3 2 2 3 7 2" xfId="3286"/>
    <cellStyle name="Normal 3 2 2 3 7 2 2" xfId="6945"/>
    <cellStyle name="Normal 3 2 2 3 7 2 2 2" xfId="14205"/>
    <cellStyle name="Normal 3 2 2 3 7 2 2 2 2" xfId="28583"/>
    <cellStyle name="Normal 3 2 2 3 7 2 2 2 2 2" xfId="57317"/>
    <cellStyle name="Normal 3 2 2 3 7 2 2 2 3" xfId="42993"/>
    <cellStyle name="Normal 3 2 2 3 7 2 2 3" xfId="21420"/>
    <cellStyle name="Normal 3 2 2 3 7 2 2 3 2" xfId="50155"/>
    <cellStyle name="Normal 3 2 2 3 7 2 2 4" xfId="35831"/>
    <cellStyle name="Normal 3 2 2 3 7 2 3" xfId="10618"/>
    <cellStyle name="Normal 3 2 2 3 7 2 3 2" xfId="25001"/>
    <cellStyle name="Normal 3 2 2 3 7 2 3 2 2" xfId="53736"/>
    <cellStyle name="Normal 3 2 2 3 7 2 3 3" xfId="39412"/>
    <cellStyle name="Normal 3 2 2 3 7 2 4" xfId="17838"/>
    <cellStyle name="Normal 3 2 2 3 7 2 4 2" xfId="46574"/>
    <cellStyle name="Normal 3 2 2 3 7 2 5" xfId="32250"/>
    <cellStyle name="Normal 3 2 2 3 7 3" xfId="5154"/>
    <cellStyle name="Normal 3 2 2 3 7 3 2" xfId="12415"/>
    <cellStyle name="Normal 3 2 2 3 7 3 2 2" xfId="26793"/>
    <cellStyle name="Normal 3 2 2 3 7 3 2 2 2" xfId="55527"/>
    <cellStyle name="Normal 3 2 2 3 7 3 2 3" xfId="41203"/>
    <cellStyle name="Normal 3 2 2 3 7 3 3" xfId="19630"/>
    <cellStyle name="Normal 3 2 2 3 7 3 3 2" xfId="48365"/>
    <cellStyle name="Normal 3 2 2 3 7 3 4" xfId="34041"/>
    <cellStyle name="Normal 3 2 2 3 7 4" xfId="8827"/>
    <cellStyle name="Normal 3 2 2 3 7 4 2" xfId="23211"/>
    <cellStyle name="Normal 3 2 2 3 7 4 2 2" xfId="51946"/>
    <cellStyle name="Normal 3 2 2 3 7 4 3" xfId="37622"/>
    <cellStyle name="Normal 3 2 2 3 7 5" xfId="16048"/>
    <cellStyle name="Normal 3 2 2 3 7 5 2" xfId="44784"/>
    <cellStyle name="Normal 3 2 2 3 7 6" xfId="30460"/>
    <cellStyle name="Normal 3 2 2 3 8" xfId="2390"/>
    <cellStyle name="Normal 3 2 2 3 8 2" xfId="6050"/>
    <cellStyle name="Normal 3 2 2 3 8 2 2" xfId="13310"/>
    <cellStyle name="Normal 3 2 2 3 8 2 2 2" xfId="27688"/>
    <cellStyle name="Normal 3 2 2 3 8 2 2 2 2" xfId="56422"/>
    <cellStyle name="Normal 3 2 2 3 8 2 2 3" xfId="42098"/>
    <cellStyle name="Normal 3 2 2 3 8 2 3" xfId="20525"/>
    <cellStyle name="Normal 3 2 2 3 8 2 3 2" xfId="49260"/>
    <cellStyle name="Normal 3 2 2 3 8 2 4" xfId="34936"/>
    <cellStyle name="Normal 3 2 2 3 8 3" xfId="9723"/>
    <cellStyle name="Normal 3 2 2 3 8 3 2" xfId="24106"/>
    <cellStyle name="Normal 3 2 2 3 8 3 2 2" xfId="52841"/>
    <cellStyle name="Normal 3 2 2 3 8 3 3" xfId="38517"/>
    <cellStyle name="Normal 3 2 2 3 8 4" xfId="16943"/>
    <cellStyle name="Normal 3 2 2 3 8 4 2" xfId="45679"/>
    <cellStyle name="Normal 3 2 2 3 8 5" xfId="31355"/>
    <cellStyle name="Normal 3 2 2 3 9" xfId="4243"/>
    <cellStyle name="Normal 3 2 2 3 9 2" xfId="11519"/>
    <cellStyle name="Normal 3 2 2 3 9 2 2" xfId="25898"/>
    <cellStyle name="Normal 3 2 2 3 9 2 2 2" xfId="54632"/>
    <cellStyle name="Normal 3 2 2 3 9 2 3" xfId="40308"/>
    <cellStyle name="Normal 3 2 2 3 9 3" xfId="18735"/>
    <cellStyle name="Normal 3 2 2 3 9 3 2" xfId="47470"/>
    <cellStyle name="Normal 3 2 2 3 9 4" xfId="33146"/>
    <cellStyle name="Normal 3 2 2 4" xfId="345"/>
    <cellStyle name="Normal 3 2 2 4 10" xfId="15167"/>
    <cellStyle name="Normal 3 2 2 4 10 2" xfId="43903"/>
    <cellStyle name="Normal 3 2 2 4 11" xfId="29579"/>
    <cellStyle name="Normal 3 2 2 4 2" xfId="445"/>
    <cellStyle name="Normal 3 2 2 4 2 10" xfId="29635"/>
    <cellStyle name="Normal 3 2 2 4 2 2" xfId="645"/>
    <cellStyle name="Normal 3 2 2 4 2 2 2" xfId="917"/>
    <cellStyle name="Normal 3 2 2 4 2 2 2 2" xfId="1364"/>
    <cellStyle name="Normal 3 2 2 4 2 2 2 2 2" xfId="2347"/>
    <cellStyle name="Normal 3 2 2 4 2 2 2 2 2 2" xfId="4139"/>
    <cellStyle name="Normal 3 2 2 4 2 2 2 2 2 2 2" xfId="7798"/>
    <cellStyle name="Normal 3 2 2 4 2 2 2 2 2 2 2 2" xfId="15058"/>
    <cellStyle name="Normal 3 2 2 4 2 2 2 2 2 2 2 2 2" xfId="29436"/>
    <cellStyle name="Normal 3 2 2 4 2 2 2 2 2 2 2 2 2 2" xfId="58170"/>
    <cellStyle name="Normal 3 2 2 4 2 2 2 2 2 2 2 2 3" xfId="43846"/>
    <cellStyle name="Normal 3 2 2 4 2 2 2 2 2 2 2 3" xfId="22273"/>
    <cellStyle name="Normal 3 2 2 4 2 2 2 2 2 2 2 3 2" xfId="51008"/>
    <cellStyle name="Normal 3 2 2 4 2 2 2 2 2 2 2 4" xfId="36684"/>
    <cellStyle name="Normal 3 2 2 4 2 2 2 2 2 2 3" xfId="11471"/>
    <cellStyle name="Normal 3 2 2 4 2 2 2 2 2 2 3 2" xfId="25854"/>
    <cellStyle name="Normal 3 2 2 4 2 2 2 2 2 2 3 2 2" xfId="54589"/>
    <cellStyle name="Normal 3 2 2 4 2 2 2 2 2 2 3 3" xfId="40265"/>
    <cellStyle name="Normal 3 2 2 4 2 2 2 2 2 2 4" xfId="18691"/>
    <cellStyle name="Normal 3 2 2 4 2 2 2 2 2 2 4 2" xfId="47427"/>
    <cellStyle name="Normal 3 2 2 4 2 2 2 2 2 2 5" xfId="33103"/>
    <cellStyle name="Normal 3 2 2 4 2 2 2 2 2 3" xfId="6008"/>
    <cellStyle name="Normal 3 2 2 4 2 2 2 2 2 3 2" xfId="13268"/>
    <cellStyle name="Normal 3 2 2 4 2 2 2 2 2 3 2 2" xfId="27646"/>
    <cellStyle name="Normal 3 2 2 4 2 2 2 2 2 3 2 2 2" xfId="56380"/>
    <cellStyle name="Normal 3 2 2 4 2 2 2 2 2 3 2 3" xfId="42056"/>
    <cellStyle name="Normal 3 2 2 4 2 2 2 2 2 3 3" xfId="20483"/>
    <cellStyle name="Normal 3 2 2 4 2 2 2 2 2 3 3 2" xfId="49218"/>
    <cellStyle name="Normal 3 2 2 4 2 2 2 2 2 3 4" xfId="34894"/>
    <cellStyle name="Normal 3 2 2 4 2 2 2 2 2 4" xfId="9681"/>
    <cellStyle name="Normal 3 2 2 4 2 2 2 2 2 4 2" xfId="24064"/>
    <cellStyle name="Normal 3 2 2 4 2 2 2 2 2 4 2 2" xfId="52799"/>
    <cellStyle name="Normal 3 2 2 4 2 2 2 2 2 4 3" xfId="38475"/>
    <cellStyle name="Normal 3 2 2 4 2 2 2 2 2 5" xfId="16901"/>
    <cellStyle name="Normal 3 2 2 4 2 2 2 2 2 5 2" xfId="45637"/>
    <cellStyle name="Normal 3 2 2 4 2 2 2 2 2 6" xfId="31313"/>
    <cellStyle name="Normal 3 2 2 4 2 2 2 2 3" xfId="3243"/>
    <cellStyle name="Normal 3 2 2 4 2 2 2 2 3 2" xfId="6903"/>
    <cellStyle name="Normal 3 2 2 4 2 2 2 2 3 2 2" xfId="14163"/>
    <cellStyle name="Normal 3 2 2 4 2 2 2 2 3 2 2 2" xfId="28541"/>
    <cellStyle name="Normal 3 2 2 4 2 2 2 2 3 2 2 2 2" xfId="57275"/>
    <cellStyle name="Normal 3 2 2 4 2 2 2 2 3 2 2 3" xfId="42951"/>
    <cellStyle name="Normal 3 2 2 4 2 2 2 2 3 2 3" xfId="21378"/>
    <cellStyle name="Normal 3 2 2 4 2 2 2 2 3 2 3 2" xfId="50113"/>
    <cellStyle name="Normal 3 2 2 4 2 2 2 2 3 2 4" xfId="35789"/>
    <cellStyle name="Normal 3 2 2 4 2 2 2 2 3 3" xfId="10576"/>
    <cellStyle name="Normal 3 2 2 4 2 2 2 2 3 3 2" xfId="24959"/>
    <cellStyle name="Normal 3 2 2 4 2 2 2 2 3 3 2 2" xfId="53694"/>
    <cellStyle name="Normal 3 2 2 4 2 2 2 2 3 3 3" xfId="39370"/>
    <cellStyle name="Normal 3 2 2 4 2 2 2 2 3 4" xfId="17796"/>
    <cellStyle name="Normal 3 2 2 4 2 2 2 2 3 4 2" xfId="46532"/>
    <cellStyle name="Normal 3 2 2 4 2 2 2 2 3 5" xfId="32208"/>
    <cellStyle name="Normal 3 2 2 4 2 2 2 2 4" xfId="5108"/>
    <cellStyle name="Normal 3 2 2 4 2 2 2 2 4 2" xfId="12373"/>
    <cellStyle name="Normal 3 2 2 4 2 2 2 2 4 2 2" xfId="26751"/>
    <cellStyle name="Normal 3 2 2 4 2 2 2 2 4 2 2 2" xfId="55485"/>
    <cellStyle name="Normal 3 2 2 4 2 2 2 2 4 2 3" xfId="41161"/>
    <cellStyle name="Normal 3 2 2 4 2 2 2 2 4 3" xfId="19588"/>
    <cellStyle name="Normal 3 2 2 4 2 2 2 2 4 3 2" xfId="48323"/>
    <cellStyle name="Normal 3 2 2 4 2 2 2 2 4 4" xfId="33999"/>
    <cellStyle name="Normal 3 2 2 4 2 2 2 2 5" xfId="8780"/>
    <cellStyle name="Normal 3 2 2 4 2 2 2 2 5 2" xfId="23169"/>
    <cellStyle name="Normal 3 2 2 4 2 2 2 2 5 2 2" xfId="51904"/>
    <cellStyle name="Normal 3 2 2 4 2 2 2 2 5 3" xfId="37580"/>
    <cellStyle name="Normal 3 2 2 4 2 2 2 2 6" xfId="16006"/>
    <cellStyle name="Normal 3 2 2 4 2 2 2 2 6 2" xfId="44742"/>
    <cellStyle name="Normal 3 2 2 4 2 2 2 2 7" xfId="30418"/>
    <cellStyle name="Normal 3 2 2 4 2 2 2 3" xfId="1900"/>
    <cellStyle name="Normal 3 2 2 4 2 2 2 3 2" xfId="3692"/>
    <cellStyle name="Normal 3 2 2 4 2 2 2 3 2 2" xfId="7351"/>
    <cellStyle name="Normal 3 2 2 4 2 2 2 3 2 2 2" xfId="14611"/>
    <cellStyle name="Normal 3 2 2 4 2 2 2 3 2 2 2 2" xfId="28989"/>
    <cellStyle name="Normal 3 2 2 4 2 2 2 3 2 2 2 2 2" xfId="57723"/>
    <cellStyle name="Normal 3 2 2 4 2 2 2 3 2 2 2 3" xfId="43399"/>
    <cellStyle name="Normal 3 2 2 4 2 2 2 3 2 2 3" xfId="21826"/>
    <cellStyle name="Normal 3 2 2 4 2 2 2 3 2 2 3 2" xfId="50561"/>
    <cellStyle name="Normal 3 2 2 4 2 2 2 3 2 2 4" xfId="36237"/>
    <cellStyle name="Normal 3 2 2 4 2 2 2 3 2 3" xfId="11024"/>
    <cellStyle name="Normal 3 2 2 4 2 2 2 3 2 3 2" xfId="25407"/>
    <cellStyle name="Normal 3 2 2 4 2 2 2 3 2 3 2 2" xfId="54142"/>
    <cellStyle name="Normal 3 2 2 4 2 2 2 3 2 3 3" xfId="39818"/>
    <cellStyle name="Normal 3 2 2 4 2 2 2 3 2 4" xfId="18244"/>
    <cellStyle name="Normal 3 2 2 4 2 2 2 3 2 4 2" xfId="46980"/>
    <cellStyle name="Normal 3 2 2 4 2 2 2 3 2 5" xfId="32656"/>
    <cellStyle name="Normal 3 2 2 4 2 2 2 3 3" xfId="5561"/>
    <cellStyle name="Normal 3 2 2 4 2 2 2 3 3 2" xfId="12821"/>
    <cellStyle name="Normal 3 2 2 4 2 2 2 3 3 2 2" xfId="27199"/>
    <cellStyle name="Normal 3 2 2 4 2 2 2 3 3 2 2 2" xfId="55933"/>
    <cellStyle name="Normal 3 2 2 4 2 2 2 3 3 2 3" xfId="41609"/>
    <cellStyle name="Normal 3 2 2 4 2 2 2 3 3 3" xfId="20036"/>
    <cellStyle name="Normal 3 2 2 4 2 2 2 3 3 3 2" xfId="48771"/>
    <cellStyle name="Normal 3 2 2 4 2 2 2 3 3 4" xfId="34447"/>
    <cellStyle name="Normal 3 2 2 4 2 2 2 3 4" xfId="9234"/>
    <cellStyle name="Normal 3 2 2 4 2 2 2 3 4 2" xfId="23617"/>
    <cellStyle name="Normal 3 2 2 4 2 2 2 3 4 2 2" xfId="52352"/>
    <cellStyle name="Normal 3 2 2 4 2 2 2 3 4 3" xfId="38028"/>
    <cellStyle name="Normal 3 2 2 4 2 2 2 3 5" xfId="16454"/>
    <cellStyle name="Normal 3 2 2 4 2 2 2 3 5 2" xfId="45190"/>
    <cellStyle name="Normal 3 2 2 4 2 2 2 3 6" xfId="30866"/>
    <cellStyle name="Normal 3 2 2 4 2 2 2 4" xfId="2796"/>
    <cellStyle name="Normal 3 2 2 4 2 2 2 4 2" xfId="6456"/>
    <cellStyle name="Normal 3 2 2 4 2 2 2 4 2 2" xfId="13716"/>
    <cellStyle name="Normal 3 2 2 4 2 2 2 4 2 2 2" xfId="28094"/>
    <cellStyle name="Normal 3 2 2 4 2 2 2 4 2 2 2 2" xfId="56828"/>
    <cellStyle name="Normal 3 2 2 4 2 2 2 4 2 2 3" xfId="42504"/>
    <cellStyle name="Normal 3 2 2 4 2 2 2 4 2 3" xfId="20931"/>
    <cellStyle name="Normal 3 2 2 4 2 2 2 4 2 3 2" xfId="49666"/>
    <cellStyle name="Normal 3 2 2 4 2 2 2 4 2 4" xfId="35342"/>
    <cellStyle name="Normal 3 2 2 4 2 2 2 4 3" xfId="10129"/>
    <cellStyle name="Normal 3 2 2 4 2 2 2 4 3 2" xfId="24512"/>
    <cellStyle name="Normal 3 2 2 4 2 2 2 4 3 2 2" xfId="53247"/>
    <cellStyle name="Normal 3 2 2 4 2 2 2 4 3 3" xfId="38923"/>
    <cellStyle name="Normal 3 2 2 4 2 2 2 4 4" xfId="17349"/>
    <cellStyle name="Normal 3 2 2 4 2 2 2 4 4 2" xfId="46085"/>
    <cellStyle name="Normal 3 2 2 4 2 2 2 4 5" xfId="31761"/>
    <cellStyle name="Normal 3 2 2 4 2 2 2 5" xfId="4661"/>
    <cellStyle name="Normal 3 2 2 4 2 2 2 5 2" xfId="11926"/>
    <cellStyle name="Normal 3 2 2 4 2 2 2 5 2 2" xfId="26304"/>
    <cellStyle name="Normal 3 2 2 4 2 2 2 5 2 2 2" xfId="55038"/>
    <cellStyle name="Normal 3 2 2 4 2 2 2 5 2 3" xfId="40714"/>
    <cellStyle name="Normal 3 2 2 4 2 2 2 5 3" xfId="19141"/>
    <cellStyle name="Normal 3 2 2 4 2 2 2 5 3 2" xfId="47876"/>
    <cellStyle name="Normal 3 2 2 4 2 2 2 5 4" xfId="33552"/>
    <cellStyle name="Normal 3 2 2 4 2 2 2 6" xfId="8333"/>
    <cellStyle name="Normal 3 2 2 4 2 2 2 6 2" xfId="22722"/>
    <cellStyle name="Normal 3 2 2 4 2 2 2 6 2 2" xfId="51457"/>
    <cellStyle name="Normal 3 2 2 4 2 2 2 6 3" xfId="37133"/>
    <cellStyle name="Normal 3 2 2 4 2 2 2 7" xfId="15559"/>
    <cellStyle name="Normal 3 2 2 4 2 2 2 7 2" xfId="44295"/>
    <cellStyle name="Normal 3 2 2 4 2 2 2 8" xfId="29971"/>
    <cellStyle name="Normal 3 2 2 4 2 2 3" xfId="1140"/>
    <cellStyle name="Normal 3 2 2 4 2 2 3 2" xfId="2123"/>
    <cellStyle name="Normal 3 2 2 4 2 2 3 2 2" xfId="3915"/>
    <cellStyle name="Normal 3 2 2 4 2 2 3 2 2 2" xfId="7574"/>
    <cellStyle name="Normal 3 2 2 4 2 2 3 2 2 2 2" xfId="14834"/>
    <cellStyle name="Normal 3 2 2 4 2 2 3 2 2 2 2 2" xfId="29212"/>
    <cellStyle name="Normal 3 2 2 4 2 2 3 2 2 2 2 2 2" xfId="57946"/>
    <cellStyle name="Normal 3 2 2 4 2 2 3 2 2 2 2 3" xfId="43622"/>
    <cellStyle name="Normal 3 2 2 4 2 2 3 2 2 2 3" xfId="22049"/>
    <cellStyle name="Normal 3 2 2 4 2 2 3 2 2 2 3 2" xfId="50784"/>
    <cellStyle name="Normal 3 2 2 4 2 2 3 2 2 2 4" xfId="36460"/>
    <cellStyle name="Normal 3 2 2 4 2 2 3 2 2 3" xfId="11247"/>
    <cellStyle name="Normal 3 2 2 4 2 2 3 2 2 3 2" xfId="25630"/>
    <cellStyle name="Normal 3 2 2 4 2 2 3 2 2 3 2 2" xfId="54365"/>
    <cellStyle name="Normal 3 2 2 4 2 2 3 2 2 3 3" xfId="40041"/>
    <cellStyle name="Normal 3 2 2 4 2 2 3 2 2 4" xfId="18467"/>
    <cellStyle name="Normal 3 2 2 4 2 2 3 2 2 4 2" xfId="47203"/>
    <cellStyle name="Normal 3 2 2 4 2 2 3 2 2 5" xfId="32879"/>
    <cellStyle name="Normal 3 2 2 4 2 2 3 2 3" xfId="5784"/>
    <cellStyle name="Normal 3 2 2 4 2 2 3 2 3 2" xfId="13044"/>
    <cellStyle name="Normal 3 2 2 4 2 2 3 2 3 2 2" xfId="27422"/>
    <cellStyle name="Normal 3 2 2 4 2 2 3 2 3 2 2 2" xfId="56156"/>
    <cellStyle name="Normal 3 2 2 4 2 2 3 2 3 2 3" xfId="41832"/>
    <cellStyle name="Normal 3 2 2 4 2 2 3 2 3 3" xfId="20259"/>
    <cellStyle name="Normal 3 2 2 4 2 2 3 2 3 3 2" xfId="48994"/>
    <cellStyle name="Normal 3 2 2 4 2 2 3 2 3 4" xfId="34670"/>
    <cellStyle name="Normal 3 2 2 4 2 2 3 2 4" xfId="9457"/>
    <cellStyle name="Normal 3 2 2 4 2 2 3 2 4 2" xfId="23840"/>
    <cellStyle name="Normal 3 2 2 4 2 2 3 2 4 2 2" xfId="52575"/>
    <cellStyle name="Normal 3 2 2 4 2 2 3 2 4 3" xfId="38251"/>
    <cellStyle name="Normal 3 2 2 4 2 2 3 2 5" xfId="16677"/>
    <cellStyle name="Normal 3 2 2 4 2 2 3 2 5 2" xfId="45413"/>
    <cellStyle name="Normal 3 2 2 4 2 2 3 2 6" xfId="31089"/>
    <cellStyle name="Normal 3 2 2 4 2 2 3 3" xfId="3019"/>
    <cellStyle name="Normal 3 2 2 4 2 2 3 3 2" xfId="6679"/>
    <cellStyle name="Normal 3 2 2 4 2 2 3 3 2 2" xfId="13939"/>
    <cellStyle name="Normal 3 2 2 4 2 2 3 3 2 2 2" xfId="28317"/>
    <cellStyle name="Normal 3 2 2 4 2 2 3 3 2 2 2 2" xfId="57051"/>
    <cellStyle name="Normal 3 2 2 4 2 2 3 3 2 2 3" xfId="42727"/>
    <cellStyle name="Normal 3 2 2 4 2 2 3 3 2 3" xfId="21154"/>
    <cellStyle name="Normal 3 2 2 4 2 2 3 3 2 3 2" xfId="49889"/>
    <cellStyle name="Normal 3 2 2 4 2 2 3 3 2 4" xfId="35565"/>
    <cellStyle name="Normal 3 2 2 4 2 2 3 3 3" xfId="10352"/>
    <cellStyle name="Normal 3 2 2 4 2 2 3 3 3 2" xfId="24735"/>
    <cellStyle name="Normal 3 2 2 4 2 2 3 3 3 2 2" xfId="53470"/>
    <cellStyle name="Normal 3 2 2 4 2 2 3 3 3 3" xfId="39146"/>
    <cellStyle name="Normal 3 2 2 4 2 2 3 3 4" xfId="17572"/>
    <cellStyle name="Normal 3 2 2 4 2 2 3 3 4 2" xfId="46308"/>
    <cellStyle name="Normal 3 2 2 4 2 2 3 3 5" xfId="31984"/>
    <cellStyle name="Normal 3 2 2 4 2 2 3 4" xfId="4884"/>
    <cellStyle name="Normal 3 2 2 4 2 2 3 4 2" xfId="12149"/>
    <cellStyle name="Normal 3 2 2 4 2 2 3 4 2 2" xfId="26527"/>
    <cellStyle name="Normal 3 2 2 4 2 2 3 4 2 2 2" xfId="55261"/>
    <cellStyle name="Normal 3 2 2 4 2 2 3 4 2 3" xfId="40937"/>
    <cellStyle name="Normal 3 2 2 4 2 2 3 4 3" xfId="19364"/>
    <cellStyle name="Normal 3 2 2 4 2 2 3 4 3 2" xfId="48099"/>
    <cellStyle name="Normal 3 2 2 4 2 2 3 4 4" xfId="33775"/>
    <cellStyle name="Normal 3 2 2 4 2 2 3 5" xfId="8556"/>
    <cellStyle name="Normal 3 2 2 4 2 2 3 5 2" xfId="22945"/>
    <cellStyle name="Normal 3 2 2 4 2 2 3 5 2 2" xfId="51680"/>
    <cellStyle name="Normal 3 2 2 4 2 2 3 5 3" xfId="37356"/>
    <cellStyle name="Normal 3 2 2 4 2 2 3 6" xfId="15782"/>
    <cellStyle name="Normal 3 2 2 4 2 2 3 6 2" xfId="44518"/>
    <cellStyle name="Normal 3 2 2 4 2 2 3 7" xfId="30194"/>
    <cellStyle name="Normal 3 2 2 4 2 2 4" xfId="1672"/>
    <cellStyle name="Normal 3 2 2 4 2 2 4 2" xfId="3468"/>
    <cellStyle name="Normal 3 2 2 4 2 2 4 2 2" xfId="7127"/>
    <cellStyle name="Normal 3 2 2 4 2 2 4 2 2 2" xfId="14387"/>
    <cellStyle name="Normal 3 2 2 4 2 2 4 2 2 2 2" xfId="28765"/>
    <cellStyle name="Normal 3 2 2 4 2 2 4 2 2 2 2 2" xfId="57499"/>
    <cellStyle name="Normal 3 2 2 4 2 2 4 2 2 2 3" xfId="43175"/>
    <cellStyle name="Normal 3 2 2 4 2 2 4 2 2 3" xfId="21602"/>
    <cellStyle name="Normal 3 2 2 4 2 2 4 2 2 3 2" xfId="50337"/>
    <cellStyle name="Normal 3 2 2 4 2 2 4 2 2 4" xfId="36013"/>
    <cellStyle name="Normal 3 2 2 4 2 2 4 2 3" xfId="10800"/>
    <cellStyle name="Normal 3 2 2 4 2 2 4 2 3 2" xfId="25183"/>
    <cellStyle name="Normal 3 2 2 4 2 2 4 2 3 2 2" xfId="53918"/>
    <cellStyle name="Normal 3 2 2 4 2 2 4 2 3 3" xfId="39594"/>
    <cellStyle name="Normal 3 2 2 4 2 2 4 2 4" xfId="18020"/>
    <cellStyle name="Normal 3 2 2 4 2 2 4 2 4 2" xfId="46756"/>
    <cellStyle name="Normal 3 2 2 4 2 2 4 2 5" xfId="32432"/>
    <cellStyle name="Normal 3 2 2 4 2 2 4 3" xfId="5337"/>
    <cellStyle name="Normal 3 2 2 4 2 2 4 3 2" xfId="12597"/>
    <cellStyle name="Normal 3 2 2 4 2 2 4 3 2 2" xfId="26975"/>
    <cellStyle name="Normal 3 2 2 4 2 2 4 3 2 2 2" xfId="55709"/>
    <cellStyle name="Normal 3 2 2 4 2 2 4 3 2 3" xfId="41385"/>
    <cellStyle name="Normal 3 2 2 4 2 2 4 3 3" xfId="19812"/>
    <cellStyle name="Normal 3 2 2 4 2 2 4 3 3 2" xfId="48547"/>
    <cellStyle name="Normal 3 2 2 4 2 2 4 3 4" xfId="34223"/>
    <cellStyle name="Normal 3 2 2 4 2 2 4 4" xfId="9010"/>
    <cellStyle name="Normal 3 2 2 4 2 2 4 4 2" xfId="23393"/>
    <cellStyle name="Normal 3 2 2 4 2 2 4 4 2 2" xfId="52128"/>
    <cellStyle name="Normal 3 2 2 4 2 2 4 4 3" xfId="37804"/>
    <cellStyle name="Normal 3 2 2 4 2 2 4 5" xfId="16230"/>
    <cellStyle name="Normal 3 2 2 4 2 2 4 5 2" xfId="44966"/>
    <cellStyle name="Normal 3 2 2 4 2 2 4 6" xfId="30642"/>
    <cellStyle name="Normal 3 2 2 4 2 2 5" xfId="2572"/>
    <cellStyle name="Normal 3 2 2 4 2 2 5 2" xfId="6232"/>
    <cellStyle name="Normal 3 2 2 4 2 2 5 2 2" xfId="13492"/>
    <cellStyle name="Normal 3 2 2 4 2 2 5 2 2 2" xfId="27870"/>
    <cellStyle name="Normal 3 2 2 4 2 2 5 2 2 2 2" xfId="56604"/>
    <cellStyle name="Normal 3 2 2 4 2 2 5 2 2 3" xfId="42280"/>
    <cellStyle name="Normal 3 2 2 4 2 2 5 2 3" xfId="20707"/>
    <cellStyle name="Normal 3 2 2 4 2 2 5 2 3 2" xfId="49442"/>
    <cellStyle name="Normal 3 2 2 4 2 2 5 2 4" xfId="35118"/>
    <cellStyle name="Normal 3 2 2 4 2 2 5 3" xfId="9905"/>
    <cellStyle name="Normal 3 2 2 4 2 2 5 3 2" xfId="24288"/>
    <cellStyle name="Normal 3 2 2 4 2 2 5 3 2 2" xfId="53023"/>
    <cellStyle name="Normal 3 2 2 4 2 2 5 3 3" xfId="38699"/>
    <cellStyle name="Normal 3 2 2 4 2 2 5 4" xfId="17125"/>
    <cellStyle name="Normal 3 2 2 4 2 2 5 4 2" xfId="45861"/>
    <cellStyle name="Normal 3 2 2 4 2 2 5 5" xfId="31537"/>
    <cellStyle name="Normal 3 2 2 4 2 2 6" xfId="4435"/>
    <cellStyle name="Normal 3 2 2 4 2 2 6 2" xfId="11702"/>
    <cellStyle name="Normal 3 2 2 4 2 2 6 2 2" xfId="26080"/>
    <cellStyle name="Normal 3 2 2 4 2 2 6 2 2 2" xfId="54814"/>
    <cellStyle name="Normal 3 2 2 4 2 2 6 2 3" xfId="40490"/>
    <cellStyle name="Normal 3 2 2 4 2 2 6 3" xfId="18917"/>
    <cellStyle name="Normal 3 2 2 4 2 2 6 3 2" xfId="47652"/>
    <cellStyle name="Normal 3 2 2 4 2 2 6 4" xfId="33328"/>
    <cellStyle name="Normal 3 2 2 4 2 2 7" xfId="8106"/>
    <cellStyle name="Normal 3 2 2 4 2 2 7 2" xfId="22498"/>
    <cellStyle name="Normal 3 2 2 4 2 2 7 2 2" xfId="51233"/>
    <cellStyle name="Normal 3 2 2 4 2 2 7 3" xfId="36909"/>
    <cellStyle name="Normal 3 2 2 4 2 2 8" xfId="15335"/>
    <cellStyle name="Normal 3 2 2 4 2 2 8 2" xfId="44071"/>
    <cellStyle name="Normal 3 2 2 4 2 2 9" xfId="29747"/>
    <cellStyle name="Normal 3 2 2 4 2 3" xfId="803"/>
    <cellStyle name="Normal 3 2 2 4 2 3 2" xfId="1252"/>
    <cellStyle name="Normal 3 2 2 4 2 3 2 2" xfId="2235"/>
    <cellStyle name="Normal 3 2 2 4 2 3 2 2 2" xfId="4027"/>
    <cellStyle name="Normal 3 2 2 4 2 3 2 2 2 2" xfId="7686"/>
    <cellStyle name="Normal 3 2 2 4 2 3 2 2 2 2 2" xfId="14946"/>
    <cellStyle name="Normal 3 2 2 4 2 3 2 2 2 2 2 2" xfId="29324"/>
    <cellStyle name="Normal 3 2 2 4 2 3 2 2 2 2 2 2 2" xfId="58058"/>
    <cellStyle name="Normal 3 2 2 4 2 3 2 2 2 2 2 3" xfId="43734"/>
    <cellStyle name="Normal 3 2 2 4 2 3 2 2 2 2 3" xfId="22161"/>
    <cellStyle name="Normal 3 2 2 4 2 3 2 2 2 2 3 2" xfId="50896"/>
    <cellStyle name="Normal 3 2 2 4 2 3 2 2 2 2 4" xfId="36572"/>
    <cellStyle name="Normal 3 2 2 4 2 3 2 2 2 3" xfId="11359"/>
    <cellStyle name="Normal 3 2 2 4 2 3 2 2 2 3 2" xfId="25742"/>
    <cellStyle name="Normal 3 2 2 4 2 3 2 2 2 3 2 2" xfId="54477"/>
    <cellStyle name="Normal 3 2 2 4 2 3 2 2 2 3 3" xfId="40153"/>
    <cellStyle name="Normal 3 2 2 4 2 3 2 2 2 4" xfId="18579"/>
    <cellStyle name="Normal 3 2 2 4 2 3 2 2 2 4 2" xfId="47315"/>
    <cellStyle name="Normal 3 2 2 4 2 3 2 2 2 5" xfId="32991"/>
    <cellStyle name="Normal 3 2 2 4 2 3 2 2 3" xfId="5896"/>
    <cellStyle name="Normal 3 2 2 4 2 3 2 2 3 2" xfId="13156"/>
    <cellStyle name="Normal 3 2 2 4 2 3 2 2 3 2 2" xfId="27534"/>
    <cellStyle name="Normal 3 2 2 4 2 3 2 2 3 2 2 2" xfId="56268"/>
    <cellStyle name="Normal 3 2 2 4 2 3 2 2 3 2 3" xfId="41944"/>
    <cellStyle name="Normal 3 2 2 4 2 3 2 2 3 3" xfId="20371"/>
    <cellStyle name="Normal 3 2 2 4 2 3 2 2 3 3 2" xfId="49106"/>
    <cellStyle name="Normal 3 2 2 4 2 3 2 2 3 4" xfId="34782"/>
    <cellStyle name="Normal 3 2 2 4 2 3 2 2 4" xfId="9569"/>
    <cellStyle name="Normal 3 2 2 4 2 3 2 2 4 2" xfId="23952"/>
    <cellStyle name="Normal 3 2 2 4 2 3 2 2 4 2 2" xfId="52687"/>
    <cellStyle name="Normal 3 2 2 4 2 3 2 2 4 3" xfId="38363"/>
    <cellStyle name="Normal 3 2 2 4 2 3 2 2 5" xfId="16789"/>
    <cellStyle name="Normal 3 2 2 4 2 3 2 2 5 2" xfId="45525"/>
    <cellStyle name="Normal 3 2 2 4 2 3 2 2 6" xfId="31201"/>
    <cellStyle name="Normal 3 2 2 4 2 3 2 3" xfId="3131"/>
    <cellStyle name="Normal 3 2 2 4 2 3 2 3 2" xfId="6791"/>
    <cellStyle name="Normal 3 2 2 4 2 3 2 3 2 2" xfId="14051"/>
    <cellStyle name="Normal 3 2 2 4 2 3 2 3 2 2 2" xfId="28429"/>
    <cellStyle name="Normal 3 2 2 4 2 3 2 3 2 2 2 2" xfId="57163"/>
    <cellStyle name="Normal 3 2 2 4 2 3 2 3 2 2 3" xfId="42839"/>
    <cellStyle name="Normal 3 2 2 4 2 3 2 3 2 3" xfId="21266"/>
    <cellStyle name="Normal 3 2 2 4 2 3 2 3 2 3 2" xfId="50001"/>
    <cellStyle name="Normal 3 2 2 4 2 3 2 3 2 4" xfId="35677"/>
    <cellStyle name="Normal 3 2 2 4 2 3 2 3 3" xfId="10464"/>
    <cellStyle name="Normal 3 2 2 4 2 3 2 3 3 2" xfId="24847"/>
    <cellStyle name="Normal 3 2 2 4 2 3 2 3 3 2 2" xfId="53582"/>
    <cellStyle name="Normal 3 2 2 4 2 3 2 3 3 3" xfId="39258"/>
    <cellStyle name="Normal 3 2 2 4 2 3 2 3 4" xfId="17684"/>
    <cellStyle name="Normal 3 2 2 4 2 3 2 3 4 2" xfId="46420"/>
    <cellStyle name="Normal 3 2 2 4 2 3 2 3 5" xfId="32096"/>
    <cellStyle name="Normal 3 2 2 4 2 3 2 4" xfId="4996"/>
    <cellStyle name="Normal 3 2 2 4 2 3 2 4 2" xfId="12261"/>
    <cellStyle name="Normal 3 2 2 4 2 3 2 4 2 2" xfId="26639"/>
    <cellStyle name="Normal 3 2 2 4 2 3 2 4 2 2 2" xfId="55373"/>
    <cellStyle name="Normal 3 2 2 4 2 3 2 4 2 3" xfId="41049"/>
    <cellStyle name="Normal 3 2 2 4 2 3 2 4 3" xfId="19476"/>
    <cellStyle name="Normal 3 2 2 4 2 3 2 4 3 2" xfId="48211"/>
    <cellStyle name="Normal 3 2 2 4 2 3 2 4 4" xfId="33887"/>
    <cellStyle name="Normal 3 2 2 4 2 3 2 5" xfId="8668"/>
    <cellStyle name="Normal 3 2 2 4 2 3 2 5 2" xfId="23057"/>
    <cellStyle name="Normal 3 2 2 4 2 3 2 5 2 2" xfId="51792"/>
    <cellStyle name="Normal 3 2 2 4 2 3 2 5 3" xfId="37468"/>
    <cellStyle name="Normal 3 2 2 4 2 3 2 6" xfId="15894"/>
    <cellStyle name="Normal 3 2 2 4 2 3 2 6 2" xfId="44630"/>
    <cellStyle name="Normal 3 2 2 4 2 3 2 7" xfId="30306"/>
    <cellStyle name="Normal 3 2 2 4 2 3 3" xfId="1788"/>
    <cellStyle name="Normal 3 2 2 4 2 3 3 2" xfId="3580"/>
    <cellStyle name="Normal 3 2 2 4 2 3 3 2 2" xfId="7239"/>
    <cellStyle name="Normal 3 2 2 4 2 3 3 2 2 2" xfId="14499"/>
    <cellStyle name="Normal 3 2 2 4 2 3 3 2 2 2 2" xfId="28877"/>
    <cellStyle name="Normal 3 2 2 4 2 3 3 2 2 2 2 2" xfId="57611"/>
    <cellStyle name="Normal 3 2 2 4 2 3 3 2 2 2 3" xfId="43287"/>
    <cellStyle name="Normal 3 2 2 4 2 3 3 2 2 3" xfId="21714"/>
    <cellStyle name="Normal 3 2 2 4 2 3 3 2 2 3 2" xfId="50449"/>
    <cellStyle name="Normal 3 2 2 4 2 3 3 2 2 4" xfId="36125"/>
    <cellStyle name="Normal 3 2 2 4 2 3 3 2 3" xfId="10912"/>
    <cellStyle name="Normal 3 2 2 4 2 3 3 2 3 2" xfId="25295"/>
    <cellStyle name="Normal 3 2 2 4 2 3 3 2 3 2 2" xfId="54030"/>
    <cellStyle name="Normal 3 2 2 4 2 3 3 2 3 3" xfId="39706"/>
    <cellStyle name="Normal 3 2 2 4 2 3 3 2 4" xfId="18132"/>
    <cellStyle name="Normal 3 2 2 4 2 3 3 2 4 2" xfId="46868"/>
    <cellStyle name="Normal 3 2 2 4 2 3 3 2 5" xfId="32544"/>
    <cellStyle name="Normal 3 2 2 4 2 3 3 3" xfId="5449"/>
    <cellStyle name="Normal 3 2 2 4 2 3 3 3 2" xfId="12709"/>
    <cellStyle name="Normal 3 2 2 4 2 3 3 3 2 2" xfId="27087"/>
    <cellStyle name="Normal 3 2 2 4 2 3 3 3 2 2 2" xfId="55821"/>
    <cellStyle name="Normal 3 2 2 4 2 3 3 3 2 3" xfId="41497"/>
    <cellStyle name="Normal 3 2 2 4 2 3 3 3 3" xfId="19924"/>
    <cellStyle name="Normal 3 2 2 4 2 3 3 3 3 2" xfId="48659"/>
    <cellStyle name="Normal 3 2 2 4 2 3 3 3 4" xfId="34335"/>
    <cellStyle name="Normal 3 2 2 4 2 3 3 4" xfId="9122"/>
    <cellStyle name="Normal 3 2 2 4 2 3 3 4 2" xfId="23505"/>
    <cellStyle name="Normal 3 2 2 4 2 3 3 4 2 2" xfId="52240"/>
    <cellStyle name="Normal 3 2 2 4 2 3 3 4 3" xfId="37916"/>
    <cellStyle name="Normal 3 2 2 4 2 3 3 5" xfId="16342"/>
    <cellStyle name="Normal 3 2 2 4 2 3 3 5 2" xfId="45078"/>
    <cellStyle name="Normal 3 2 2 4 2 3 3 6" xfId="30754"/>
    <cellStyle name="Normal 3 2 2 4 2 3 4" xfId="2684"/>
    <cellStyle name="Normal 3 2 2 4 2 3 4 2" xfId="6344"/>
    <cellStyle name="Normal 3 2 2 4 2 3 4 2 2" xfId="13604"/>
    <cellStyle name="Normal 3 2 2 4 2 3 4 2 2 2" xfId="27982"/>
    <cellStyle name="Normal 3 2 2 4 2 3 4 2 2 2 2" xfId="56716"/>
    <cellStyle name="Normal 3 2 2 4 2 3 4 2 2 3" xfId="42392"/>
    <cellStyle name="Normal 3 2 2 4 2 3 4 2 3" xfId="20819"/>
    <cellStyle name="Normal 3 2 2 4 2 3 4 2 3 2" xfId="49554"/>
    <cellStyle name="Normal 3 2 2 4 2 3 4 2 4" xfId="35230"/>
    <cellStyle name="Normal 3 2 2 4 2 3 4 3" xfId="10017"/>
    <cellStyle name="Normal 3 2 2 4 2 3 4 3 2" xfId="24400"/>
    <cellStyle name="Normal 3 2 2 4 2 3 4 3 2 2" xfId="53135"/>
    <cellStyle name="Normal 3 2 2 4 2 3 4 3 3" xfId="38811"/>
    <cellStyle name="Normal 3 2 2 4 2 3 4 4" xfId="17237"/>
    <cellStyle name="Normal 3 2 2 4 2 3 4 4 2" xfId="45973"/>
    <cellStyle name="Normal 3 2 2 4 2 3 4 5" xfId="31649"/>
    <cellStyle name="Normal 3 2 2 4 2 3 5" xfId="4548"/>
    <cellStyle name="Normal 3 2 2 4 2 3 5 2" xfId="11814"/>
    <cellStyle name="Normal 3 2 2 4 2 3 5 2 2" xfId="26192"/>
    <cellStyle name="Normal 3 2 2 4 2 3 5 2 2 2" xfId="54926"/>
    <cellStyle name="Normal 3 2 2 4 2 3 5 2 3" xfId="40602"/>
    <cellStyle name="Normal 3 2 2 4 2 3 5 3" xfId="19029"/>
    <cellStyle name="Normal 3 2 2 4 2 3 5 3 2" xfId="47764"/>
    <cellStyle name="Normal 3 2 2 4 2 3 5 4" xfId="33440"/>
    <cellStyle name="Normal 3 2 2 4 2 3 6" xfId="8221"/>
    <cellStyle name="Normal 3 2 2 4 2 3 6 2" xfId="22610"/>
    <cellStyle name="Normal 3 2 2 4 2 3 6 2 2" xfId="51345"/>
    <cellStyle name="Normal 3 2 2 4 2 3 6 3" xfId="37021"/>
    <cellStyle name="Normal 3 2 2 4 2 3 7" xfId="15447"/>
    <cellStyle name="Normal 3 2 2 4 2 3 7 2" xfId="44183"/>
    <cellStyle name="Normal 3 2 2 4 2 3 8" xfId="29859"/>
    <cellStyle name="Normal 3 2 2 4 2 4" xfId="1028"/>
    <cellStyle name="Normal 3 2 2 4 2 4 2" xfId="2011"/>
    <cellStyle name="Normal 3 2 2 4 2 4 2 2" xfId="3803"/>
    <cellStyle name="Normal 3 2 2 4 2 4 2 2 2" xfId="7462"/>
    <cellStyle name="Normal 3 2 2 4 2 4 2 2 2 2" xfId="14722"/>
    <cellStyle name="Normal 3 2 2 4 2 4 2 2 2 2 2" xfId="29100"/>
    <cellStyle name="Normal 3 2 2 4 2 4 2 2 2 2 2 2" xfId="57834"/>
    <cellStyle name="Normal 3 2 2 4 2 4 2 2 2 2 3" xfId="43510"/>
    <cellStyle name="Normal 3 2 2 4 2 4 2 2 2 3" xfId="21937"/>
    <cellStyle name="Normal 3 2 2 4 2 4 2 2 2 3 2" xfId="50672"/>
    <cellStyle name="Normal 3 2 2 4 2 4 2 2 2 4" xfId="36348"/>
    <cellStyle name="Normal 3 2 2 4 2 4 2 2 3" xfId="11135"/>
    <cellStyle name="Normal 3 2 2 4 2 4 2 2 3 2" xfId="25518"/>
    <cellStyle name="Normal 3 2 2 4 2 4 2 2 3 2 2" xfId="54253"/>
    <cellStyle name="Normal 3 2 2 4 2 4 2 2 3 3" xfId="39929"/>
    <cellStyle name="Normal 3 2 2 4 2 4 2 2 4" xfId="18355"/>
    <cellStyle name="Normal 3 2 2 4 2 4 2 2 4 2" xfId="47091"/>
    <cellStyle name="Normal 3 2 2 4 2 4 2 2 5" xfId="32767"/>
    <cellStyle name="Normal 3 2 2 4 2 4 2 3" xfId="5672"/>
    <cellStyle name="Normal 3 2 2 4 2 4 2 3 2" xfId="12932"/>
    <cellStyle name="Normal 3 2 2 4 2 4 2 3 2 2" xfId="27310"/>
    <cellStyle name="Normal 3 2 2 4 2 4 2 3 2 2 2" xfId="56044"/>
    <cellStyle name="Normal 3 2 2 4 2 4 2 3 2 3" xfId="41720"/>
    <cellStyle name="Normal 3 2 2 4 2 4 2 3 3" xfId="20147"/>
    <cellStyle name="Normal 3 2 2 4 2 4 2 3 3 2" xfId="48882"/>
    <cellStyle name="Normal 3 2 2 4 2 4 2 3 4" xfId="34558"/>
    <cellStyle name="Normal 3 2 2 4 2 4 2 4" xfId="9345"/>
    <cellStyle name="Normal 3 2 2 4 2 4 2 4 2" xfId="23728"/>
    <cellStyle name="Normal 3 2 2 4 2 4 2 4 2 2" xfId="52463"/>
    <cellStyle name="Normal 3 2 2 4 2 4 2 4 3" xfId="38139"/>
    <cellStyle name="Normal 3 2 2 4 2 4 2 5" xfId="16565"/>
    <cellStyle name="Normal 3 2 2 4 2 4 2 5 2" xfId="45301"/>
    <cellStyle name="Normal 3 2 2 4 2 4 2 6" xfId="30977"/>
    <cellStyle name="Normal 3 2 2 4 2 4 3" xfId="2907"/>
    <cellStyle name="Normal 3 2 2 4 2 4 3 2" xfId="6567"/>
    <cellStyle name="Normal 3 2 2 4 2 4 3 2 2" xfId="13827"/>
    <cellStyle name="Normal 3 2 2 4 2 4 3 2 2 2" xfId="28205"/>
    <cellStyle name="Normal 3 2 2 4 2 4 3 2 2 2 2" xfId="56939"/>
    <cellStyle name="Normal 3 2 2 4 2 4 3 2 2 3" xfId="42615"/>
    <cellStyle name="Normal 3 2 2 4 2 4 3 2 3" xfId="21042"/>
    <cellStyle name="Normal 3 2 2 4 2 4 3 2 3 2" xfId="49777"/>
    <cellStyle name="Normal 3 2 2 4 2 4 3 2 4" xfId="35453"/>
    <cellStyle name="Normal 3 2 2 4 2 4 3 3" xfId="10240"/>
    <cellStyle name="Normal 3 2 2 4 2 4 3 3 2" xfId="24623"/>
    <cellStyle name="Normal 3 2 2 4 2 4 3 3 2 2" xfId="53358"/>
    <cellStyle name="Normal 3 2 2 4 2 4 3 3 3" xfId="39034"/>
    <cellStyle name="Normal 3 2 2 4 2 4 3 4" xfId="17460"/>
    <cellStyle name="Normal 3 2 2 4 2 4 3 4 2" xfId="46196"/>
    <cellStyle name="Normal 3 2 2 4 2 4 3 5" xfId="31872"/>
    <cellStyle name="Normal 3 2 2 4 2 4 4" xfId="4772"/>
    <cellStyle name="Normal 3 2 2 4 2 4 4 2" xfId="12037"/>
    <cellStyle name="Normal 3 2 2 4 2 4 4 2 2" xfId="26415"/>
    <cellStyle name="Normal 3 2 2 4 2 4 4 2 2 2" xfId="55149"/>
    <cellStyle name="Normal 3 2 2 4 2 4 4 2 3" xfId="40825"/>
    <cellStyle name="Normal 3 2 2 4 2 4 4 3" xfId="19252"/>
    <cellStyle name="Normal 3 2 2 4 2 4 4 3 2" xfId="47987"/>
    <cellStyle name="Normal 3 2 2 4 2 4 4 4" xfId="33663"/>
    <cellStyle name="Normal 3 2 2 4 2 4 5" xfId="8444"/>
    <cellStyle name="Normal 3 2 2 4 2 4 5 2" xfId="22833"/>
    <cellStyle name="Normal 3 2 2 4 2 4 5 2 2" xfId="51568"/>
    <cellStyle name="Normal 3 2 2 4 2 4 5 3" xfId="37244"/>
    <cellStyle name="Normal 3 2 2 4 2 4 6" xfId="15670"/>
    <cellStyle name="Normal 3 2 2 4 2 4 6 2" xfId="44406"/>
    <cellStyle name="Normal 3 2 2 4 2 4 7" xfId="30082"/>
    <cellStyle name="Normal 3 2 2 4 2 5" xfId="1552"/>
    <cellStyle name="Normal 3 2 2 4 2 5 2" xfId="3356"/>
    <cellStyle name="Normal 3 2 2 4 2 5 2 2" xfId="7015"/>
    <cellStyle name="Normal 3 2 2 4 2 5 2 2 2" xfId="14275"/>
    <cellStyle name="Normal 3 2 2 4 2 5 2 2 2 2" xfId="28653"/>
    <cellStyle name="Normal 3 2 2 4 2 5 2 2 2 2 2" xfId="57387"/>
    <cellStyle name="Normal 3 2 2 4 2 5 2 2 2 3" xfId="43063"/>
    <cellStyle name="Normal 3 2 2 4 2 5 2 2 3" xfId="21490"/>
    <cellStyle name="Normal 3 2 2 4 2 5 2 2 3 2" xfId="50225"/>
    <cellStyle name="Normal 3 2 2 4 2 5 2 2 4" xfId="35901"/>
    <cellStyle name="Normal 3 2 2 4 2 5 2 3" xfId="10688"/>
    <cellStyle name="Normal 3 2 2 4 2 5 2 3 2" xfId="25071"/>
    <cellStyle name="Normal 3 2 2 4 2 5 2 3 2 2" xfId="53806"/>
    <cellStyle name="Normal 3 2 2 4 2 5 2 3 3" xfId="39482"/>
    <cellStyle name="Normal 3 2 2 4 2 5 2 4" xfId="17908"/>
    <cellStyle name="Normal 3 2 2 4 2 5 2 4 2" xfId="46644"/>
    <cellStyle name="Normal 3 2 2 4 2 5 2 5" xfId="32320"/>
    <cellStyle name="Normal 3 2 2 4 2 5 3" xfId="5225"/>
    <cellStyle name="Normal 3 2 2 4 2 5 3 2" xfId="12485"/>
    <cellStyle name="Normal 3 2 2 4 2 5 3 2 2" xfId="26863"/>
    <cellStyle name="Normal 3 2 2 4 2 5 3 2 2 2" xfId="55597"/>
    <cellStyle name="Normal 3 2 2 4 2 5 3 2 3" xfId="41273"/>
    <cellStyle name="Normal 3 2 2 4 2 5 3 3" xfId="19700"/>
    <cellStyle name="Normal 3 2 2 4 2 5 3 3 2" xfId="48435"/>
    <cellStyle name="Normal 3 2 2 4 2 5 3 4" xfId="34111"/>
    <cellStyle name="Normal 3 2 2 4 2 5 4" xfId="8898"/>
    <cellStyle name="Normal 3 2 2 4 2 5 4 2" xfId="23281"/>
    <cellStyle name="Normal 3 2 2 4 2 5 4 2 2" xfId="52016"/>
    <cellStyle name="Normal 3 2 2 4 2 5 4 3" xfId="37692"/>
    <cellStyle name="Normal 3 2 2 4 2 5 5" xfId="16118"/>
    <cellStyle name="Normal 3 2 2 4 2 5 5 2" xfId="44854"/>
    <cellStyle name="Normal 3 2 2 4 2 5 6" xfId="30530"/>
    <cellStyle name="Normal 3 2 2 4 2 6" xfId="2460"/>
    <cellStyle name="Normal 3 2 2 4 2 6 2" xfId="6120"/>
    <cellStyle name="Normal 3 2 2 4 2 6 2 2" xfId="13380"/>
    <cellStyle name="Normal 3 2 2 4 2 6 2 2 2" xfId="27758"/>
    <cellStyle name="Normal 3 2 2 4 2 6 2 2 2 2" xfId="56492"/>
    <cellStyle name="Normal 3 2 2 4 2 6 2 2 3" xfId="42168"/>
    <cellStyle name="Normal 3 2 2 4 2 6 2 3" xfId="20595"/>
    <cellStyle name="Normal 3 2 2 4 2 6 2 3 2" xfId="49330"/>
    <cellStyle name="Normal 3 2 2 4 2 6 2 4" xfId="35006"/>
    <cellStyle name="Normal 3 2 2 4 2 6 3" xfId="9793"/>
    <cellStyle name="Normal 3 2 2 4 2 6 3 2" xfId="24176"/>
    <cellStyle name="Normal 3 2 2 4 2 6 3 2 2" xfId="52911"/>
    <cellStyle name="Normal 3 2 2 4 2 6 3 3" xfId="38587"/>
    <cellStyle name="Normal 3 2 2 4 2 6 4" xfId="17013"/>
    <cellStyle name="Normal 3 2 2 4 2 6 4 2" xfId="45749"/>
    <cellStyle name="Normal 3 2 2 4 2 6 5" xfId="31425"/>
    <cellStyle name="Normal 3 2 2 4 2 7" xfId="4319"/>
    <cellStyle name="Normal 3 2 2 4 2 7 2" xfId="11589"/>
    <cellStyle name="Normal 3 2 2 4 2 7 2 2" xfId="25968"/>
    <cellStyle name="Normal 3 2 2 4 2 7 2 2 2" xfId="54702"/>
    <cellStyle name="Normal 3 2 2 4 2 7 2 3" xfId="40378"/>
    <cellStyle name="Normal 3 2 2 4 2 7 3" xfId="18805"/>
    <cellStyle name="Normal 3 2 2 4 2 7 3 2" xfId="47540"/>
    <cellStyle name="Normal 3 2 2 4 2 7 4" xfId="33216"/>
    <cellStyle name="Normal 3 2 2 4 2 8" xfId="7988"/>
    <cellStyle name="Normal 3 2 2 4 2 8 2" xfId="22386"/>
    <cellStyle name="Normal 3 2 2 4 2 8 2 2" xfId="51121"/>
    <cellStyle name="Normal 3 2 2 4 2 8 3" xfId="36797"/>
    <cellStyle name="Normal 3 2 2 4 2 9" xfId="15223"/>
    <cellStyle name="Normal 3 2 2 4 2 9 2" xfId="43959"/>
    <cellStyle name="Normal 3 2 2 4 3" xfId="584"/>
    <cellStyle name="Normal 3 2 2 4 3 2" xfId="861"/>
    <cellStyle name="Normal 3 2 2 4 3 2 2" xfId="1308"/>
    <cellStyle name="Normal 3 2 2 4 3 2 2 2" xfId="2291"/>
    <cellStyle name="Normal 3 2 2 4 3 2 2 2 2" xfId="4083"/>
    <cellStyle name="Normal 3 2 2 4 3 2 2 2 2 2" xfId="7742"/>
    <cellStyle name="Normal 3 2 2 4 3 2 2 2 2 2 2" xfId="15002"/>
    <cellStyle name="Normal 3 2 2 4 3 2 2 2 2 2 2 2" xfId="29380"/>
    <cellStyle name="Normal 3 2 2 4 3 2 2 2 2 2 2 2 2" xfId="58114"/>
    <cellStyle name="Normal 3 2 2 4 3 2 2 2 2 2 2 3" xfId="43790"/>
    <cellStyle name="Normal 3 2 2 4 3 2 2 2 2 2 3" xfId="22217"/>
    <cellStyle name="Normal 3 2 2 4 3 2 2 2 2 2 3 2" xfId="50952"/>
    <cellStyle name="Normal 3 2 2 4 3 2 2 2 2 2 4" xfId="36628"/>
    <cellStyle name="Normal 3 2 2 4 3 2 2 2 2 3" xfId="11415"/>
    <cellStyle name="Normal 3 2 2 4 3 2 2 2 2 3 2" xfId="25798"/>
    <cellStyle name="Normal 3 2 2 4 3 2 2 2 2 3 2 2" xfId="54533"/>
    <cellStyle name="Normal 3 2 2 4 3 2 2 2 2 3 3" xfId="40209"/>
    <cellStyle name="Normal 3 2 2 4 3 2 2 2 2 4" xfId="18635"/>
    <cellStyle name="Normal 3 2 2 4 3 2 2 2 2 4 2" xfId="47371"/>
    <cellStyle name="Normal 3 2 2 4 3 2 2 2 2 5" xfId="33047"/>
    <cellStyle name="Normal 3 2 2 4 3 2 2 2 3" xfId="5952"/>
    <cellStyle name="Normal 3 2 2 4 3 2 2 2 3 2" xfId="13212"/>
    <cellStyle name="Normal 3 2 2 4 3 2 2 2 3 2 2" xfId="27590"/>
    <cellStyle name="Normal 3 2 2 4 3 2 2 2 3 2 2 2" xfId="56324"/>
    <cellStyle name="Normal 3 2 2 4 3 2 2 2 3 2 3" xfId="42000"/>
    <cellStyle name="Normal 3 2 2 4 3 2 2 2 3 3" xfId="20427"/>
    <cellStyle name="Normal 3 2 2 4 3 2 2 2 3 3 2" xfId="49162"/>
    <cellStyle name="Normal 3 2 2 4 3 2 2 2 3 4" xfId="34838"/>
    <cellStyle name="Normal 3 2 2 4 3 2 2 2 4" xfId="9625"/>
    <cellStyle name="Normal 3 2 2 4 3 2 2 2 4 2" xfId="24008"/>
    <cellStyle name="Normal 3 2 2 4 3 2 2 2 4 2 2" xfId="52743"/>
    <cellStyle name="Normal 3 2 2 4 3 2 2 2 4 3" xfId="38419"/>
    <cellStyle name="Normal 3 2 2 4 3 2 2 2 5" xfId="16845"/>
    <cellStyle name="Normal 3 2 2 4 3 2 2 2 5 2" xfId="45581"/>
    <cellStyle name="Normal 3 2 2 4 3 2 2 2 6" xfId="31257"/>
    <cellStyle name="Normal 3 2 2 4 3 2 2 3" xfId="3187"/>
    <cellStyle name="Normal 3 2 2 4 3 2 2 3 2" xfId="6847"/>
    <cellStyle name="Normal 3 2 2 4 3 2 2 3 2 2" xfId="14107"/>
    <cellStyle name="Normal 3 2 2 4 3 2 2 3 2 2 2" xfId="28485"/>
    <cellStyle name="Normal 3 2 2 4 3 2 2 3 2 2 2 2" xfId="57219"/>
    <cellStyle name="Normal 3 2 2 4 3 2 2 3 2 2 3" xfId="42895"/>
    <cellStyle name="Normal 3 2 2 4 3 2 2 3 2 3" xfId="21322"/>
    <cellStyle name="Normal 3 2 2 4 3 2 2 3 2 3 2" xfId="50057"/>
    <cellStyle name="Normal 3 2 2 4 3 2 2 3 2 4" xfId="35733"/>
    <cellStyle name="Normal 3 2 2 4 3 2 2 3 3" xfId="10520"/>
    <cellStyle name="Normal 3 2 2 4 3 2 2 3 3 2" xfId="24903"/>
    <cellStyle name="Normal 3 2 2 4 3 2 2 3 3 2 2" xfId="53638"/>
    <cellStyle name="Normal 3 2 2 4 3 2 2 3 3 3" xfId="39314"/>
    <cellStyle name="Normal 3 2 2 4 3 2 2 3 4" xfId="17740"/>
    <cellStyle name="Normal 3 2 2 4 3 2 2 3 4 2" xfId="46476"/>
    <cellStyle name="Normal 3 2 2 4 3 2 2 3 5" xfId="32152"/>
    <cellStyle name="Normal 3 2 2 4 3 2 2 4" xfId="5052"/>
    <cellStyle name="Normal 3 2 2 4 3 2 2 4 2" xfId="12317"/>
    <cellStyle name="Normal 3 2 2 4 3 2 2 4 2 2" xfId="26695"/>
    <cellStyle name="Normal 3 2 2 4 3 2 2 4 2 2 2" xfId="55429"/>
    <cellStyle name="Normal 3 2 2 4 3 2 2 4 2 3" xfId="41105"/>
    <cellStyle name="Normal 3 2 2 4 3 2 2 4 3" xfId="19532"/>
    <cellStyle name="Normal 3 2 2 4 3 2 2 4 3 2" xfId="48267"/>
    <cellStyle name="Normal 3 2 2 4 3 2 2 4 4" xfId="33943"/>
    <cellStyle name="Normal 3 2 2 4 3 2 2 5" xfId="8724"/>
    <cellStyle name="Normal 3 2 2 4 3 2 2 5 2" xfId="23113"/>
    <cellStyle name="Normal 3 2 2 4 3 2 2 5 2 2" xfId="51848"/>
    <cellStyle name="Normal 3 2 2 4 3 2 2 5 3" xfId="37524"/>
    <cellStyle name="Normal 3 2 2 4 3 2 2 6" xfId="15950"/>
    <cellStyle name="Normal 3 2 2 4 3 2 2 6 2" xfId="44686"/>
    <cellStyle name="Normal 3 2 2 4 3 2 2 7" xfId="30362"/>
    <cellStyle name="Normal 3 2 2 4 3 2 3" xfId="1844"/>
    <cellStyle name="Normal 3 2 2 4 3 2 3 2" xfId="3636"/>
    <cellStyle name="Normal 3 2 2 4 3 2 3 2 2" xfId="7295"/>
    <cellStyle name="Normal 3 2 2 4 3 2 3 2 2 2" xfId="14555"/>
    <cellStyle name="Normal 3 2 2 4 3 2 3 2 2 2 2" xfId="28933"/>
    <cellStyle name="Normal 3 2 2 4 3 2 3 2 2 2 2 2" xfId="57667"/>
    <cellStyle name="Normal 3 2 2 4 3 2 3 2 2 2 3" xfId="43343"/>
    <cellStyle name="Normal 3 2 2 4 3 2 3 2 2 3" xfId="21770"/>
    <cellStyle name="Normal 3 2 2 4 3 2 3 2 2 3 2" xfId="50505"/>
    <cellStyle name="Normal 3 2 2 4 3 2 3 2 2 4" xfId="36181"/>
    <cellStyle name="Normal 3 2 2 4 3 2 3 2 3" xfId="10968"/>
    <cellStyle name="Normal 3 2 2 4 3 2 3 2 3 2" xfId="25351"/>
    <cellStyle name="Normal 3 2 2 4 3 2 3 2 3 2 2" xfId="54086"/>
    <cellStyle name="Normal 3 2 2 4 3 2 3 2 3 3" xfId="39762"/>
    <cellStyle name="Normal 3 2 2 4 3 2 3 2 4" xfId="18188"/>
    <cellStyle name="Normal 3 2 2 4 3 2 3 2 4 2" xfId="46924"/>
    <cellStyle name="Normal 3 2 2 4 3 2 3 2 5" xfId="32600"/>
    <cellStyle name="Normal 3 2 2 4 3 2 3 3" xfId="5505"/>
    <cellStyle name="Normal 3 2 2 4 3 2 3 3 2" xfId="12765"/>
    <cellStyle name="Normal 3 2 2 4 3 2 3 3 2 2" xfId="27143"/>
    <cellStyle name="Normal 3 2 2 4 3 2 3 3 2 2 2" xfId="55877"/>
    <cellStyle name="Normal 3 2 2 4 3 2 3 3 2 3" xfId="41553"/>
    <cellStyle name="Normal 3 2 2 4 3 2 3 3 3" xfId="19980"/>
    <cellStyle name="Normal 3 2 2 4 3 2 3 3 3 2" xfId="48715"/>
    <cellStyle name="Normal 3 2 2 4 3 2 3 3 4" xfId="34391"/>
    <cellStyle name="Normal 3 2 2 4 3 2 3 4" xfId="9178"/>
    <cellStyle name="Normal 3 2 2 4 3 2 3 4 2" xfId="23561"/>
    <cellStyle name="Normal 3 2 2 4 3 2 3 4 2 2" xfId="52296"/>
    <cellStyle name="Normal 3 2 2 4 3 2 3 4 3" xfId="37972"/>
    <cellStyle name="Normal 3 2 2 4 3 2 3 5" xfId="16398"/>
    <cellStyle name="Normal 3 2 2 4 3 2 3 5 2" xfId="45134"/>
    <cellStyle name="Normal 3 2 2 4 3 2 3 6" xfId="30810"/>
    <cellStyle name="Normal 3 2 2 4 3 2 4" xfId="2740"/>
    <cellStyle name="Normal 3 2 2 4 3 2 4 2" xfId="6400"/>
    <cellStyle name="Normal 3 2 2 4 3 2 4 2 2" xfId="13660"/>
    <cellStyle name="Normal 3 2 2 4 3 2 4 2 2 2" xfId="28038"/>
    <cellStyle name="Normal 3 2 2 4 3 2 4 2 2 2 2" xfId="56772"/>
    <cellStyle name="Normal 3 2 2 4 3 2 4 2 2 3" xfId="42448"/>
    <cellStyle name="Normal 3 2 2 4 3 2 4 2 3" xfId="20875"/>
    <cellStyle name="Normal 3 2 2 4 3 2 4 2 3 2" xfId="49610"/>
    <cellStyle name="Normal 3 2 2 4 3 2 4 2 4" xfId="35286"/>
    <cellStyle name="Normal 3 2 2 4 3 2 4 3" xfId="10073"/>
    <cellStyle name="Normal 3 2 2 4 3 2 4 3 2" xfId="24456"/>
    <cellStyle name="Normal 3 2 2 4 3 2 4 3 2 2" xfId="53191"/>
    <cellStyle name="Normal 3 2 2 4 3 2 4 3 3" xfId="38867"/>
    <cellStyle name="Normal 3 2 2 4 3 2 4 4" xfId="17293"/>
    <cellStyle name="Normal 3 2 2 4 3 2 4 4 2" xfId="46029"/>
    <cellStyle name="Normal 3 2 2 4 3 2 4 5" xfId="31705"/>
    <cellStyle name="Normal 3 2 2 4 3 2 5" xfId="4605"/>
    <cellStyle name="Normal 3 2 2 4 3 2 5 2" xfId="11870"/>
    <cellStyle name="Normal 3 2 2 4 3 2 5 2 2" xfId="26248"/>
    <cellStyle name="Normal 3 2 2 4 3 2 5 2 2 2" xfId="54982"/>
    <cellStyle name="Normal 3 2 2 4 3 2 5 2 3" xfId="40658"/>
    <cellStyle name="Normal 3 2 2 4 3 2 5 3" xfId="19085"/>
    <cellStyle name="Normal 3 2 2 4 3 2 5 3 2" xfId="47820"/>
    <cellStyle name="Normal 3 2 2 4 3 2 5 4" xfId="33496"/>
    <cellStyle name="Normal 3 2 2 4 3 2 6" xfId="8277"/>
    <cellStyle name="Normal 3 2 2 4 3 2 6 2" xfId="22666"/>
    <cellStyle name="Normal 3 2 2 4 3 2 6 2 2" xfId="51401"/>
    <cellStyle name="Normal 3 2 2 4 3 2 6 3" xfId="37077"/>
    <cellStyle name="Normal 3 2 2 4 3 2 7" xfId="15503"/>
    <cellStyle name="Normal 3 2 2 4 3 2 7 2" xfId="44239"/>
    <cellStyle name="Normal 3 2 2 4 3 2 8" xfId="29915"/>
    <cellStyle name="Normal 3 2 2 4 3 3" xfId="1084"/>
    <cellStyle name="Normal 3 2 2 4 3 3 2" xfId="2067"/>
    <cellStyle name="Normal 3 2 2 4 3 3 2 2" xfId="3859"/>
    <cellStyle name="Normal 3 2 2 4 3 3 2 2 2" xfId="7518"/>
    <cellStyle name="Normal 3 2 2 4 3 3 2 2 2 2" xfId="14778"/>
    <cellStyle name="Normal 3 2 2 4 3 3 2 2 2 2 2" xfId="29156"/>
    <cellStyle name="Normal 3 2 2 4 3 3 2 2 2 2 2 2" xfId="57890"/>
    <cellStyle name="Normal 3 2 2 4 3 3 2 2 2 2 3" xfId="43566"/>
    <cellStyle name="Normal 3 2 2 4 3 3 2 2 2 3" xfId="21993"/>
    <cellStyle name="Normal 3 2 2 4 3 3 2 2 2 3 2" xfId="50728"/>
    <cellStyle name="Normal 3 2 2 4 3 3 2 2 2 4" xfId="36404"/>
    <cellStyle name="Normal 3 2 2 4 3 3 2 2 3" xfId="11191"/>
    <cellStyle name="Normal 3 2 2 4 3 3 2 2 3 2" xfId="25574"/>
    <cellStyle name="Normal 3 2 2 4 3 3 2 2 3 2 2" xfId="54309"/>
    <cellStyle name="Normal 3 2 2 4 3 3 2 2 3 3" xfId="39985"/>
    <cellStyle name="Normal 3 2 2 4 3 3 2 2 4" xfId="18411"/>
    <cellStyle name="Normal 3 2 2 4 3 3 2 2 4 2" xfId="47147"/>
    <cellStyle name="Normal 3 2 2 4 3 3 2 2 5" xfId="32823"/>
    <cellStyle name="Normal 3 2 2 4 3 3 2 3" xfId="5728"/>
    <cellStyle name="Normal 3 2 2 4 3 3 2 3 2" xfId="12988"/>
    <cellStyle name="Normal 3 2 2 4 3 3 2 3 2 2" xfId="27366"/>
    <cellStyle name="Normal 3 2 2 4 3 3 2 3 2 2 2" xfId="56100"/>
    <cellStyle name="Normal 3 2 2 4 3 3 2 3 2 3" xfId="41776"/>
    <cellStyle name="Normal 3 2 2 4 3 3 2 3 3" xfId="20203"/>
    <cellStyle name="Normal 3 2 2 4 3 3 2 3 3 2" xfId="48938"/>
    <cellStyle name="Normal 3 2 2 4 3 3 2 3 4" xfId="34614"/>
    <cellStyle name="Normal 3 2 2 4 3 3 2 4" xfId="9401"/>
    <cellStyle name="Normal 3 2 2 4 3 3 2 4 2" xfId="23784"/>
    <cellStyle name="Normal 3 2 2 4 3 3 2 4 2 2" xfId="52519"/>
    <cellStyle name="Normal 3 2 2 4 3 3 2 4 3" xfId="38195"/>
    <cellStyle name="Normal 3 2 2 4 3 3 2 5" xfId="16621"/>
    <cellStyle name="Normal 3 2 2 4 3 3 2 5 2" xfId="45357"/>
    <cellStyle name="Normal 3 2 2 4 3 3 2 6" xfId="31033"/>
    <cellStyle name="Normal 3 2 2 4 3 3 3" xfId="2963"/>
    <cellStyle name="Normal 3 2 2 4 3 3 3 2" xfId="6623"/>
    <cellStyle name="Normal 3 2 2 4 3 3 3 2 2" xfId="13883"/>
    <cellStyle name="Normal 3 2 2 4 3 3 3 2 2 2" xfId="28261"/>
    <cellStyle name="Normal 3 2 2 4 3 3 3 2 2 2 2" xfId="56995"/>
    <cellStyle name="Normal 3 2 2 4 3 3 3 2 2 3" xfId="42671"/>
    <cellStyle name="Normal 3 2 2 4 3 3 3 2 3" xfId="21098"/>
    <cellStyle name="Normal 3 2 2 4 3 3 3 2 3 2" xfId="49833"/>
    <cellStyle name="Normal 3 2 2 4 3 3 3 2 4" xfId="35509"/>
    <cellStyle name="Normal 3 2 2 4 3 3 3 3" xfId="10296"/>
    <cellStyle name="Normal 3 2 2 4 3 3 3 3 2" xfId="24679"/>
    <cellStyle name="Normal 3 2 2 4 3 3 3 3 2 2" xfId="53414"/>
    <cellStyle name="Normal 3 2 2 4 3 3 3 3 3" xfId="39090"/>
    <cellStyle name="Normal 3 2 2 4 3 3 3 4" xfId="17516"/>
    <cellStyle name="Normal 3 2 2 4 3 3 3 4 2" xfId="46252"/>
    <cellStyle name="Normal 3 2 2 4 3 3 3 5" xfId="31928"/>
    <cellStyle name="Normal 3 2 2 4 3 3 4" xfId="4828"/>
    <cellStyle name="Normal 3 2 2 4 3 3 4 2" xfId="12093"/>
    <cellStyle name="Normal 3 2 2 4 3 3 4 2 2" xfId="26471"/>
    <cellStyle name="Normal 3 2 2 4 3 3 4 2 2 2" xfId="55205"/>
    <cellStyle name="Normal 3 2 2 4 3 3 4 2 3" xfId="40881"/>
    <cellStyle name="Normal 3 2 2 4 3 3 4 3" xfId="19308"/>
    <cellStyle name="Normal 3 2 2 4 3 3 4 3 2" xfId="48043"/>
    <cellStyle name="Normal 3 2 2 4 3 3 4 4" xfId="33719"/>
    <cellStyle name="Normal 3 2 2 4 3 3 5" xfId="8500"/>
    <cellStyle name="Normal 3 2 2 4 3 3 5 2" xfId="22889"/>
    <cellStyle name="Normal 3 2 2 4 3 3 5 2 2" xfId="51624"/>
    <cellStyle name="Normal 3 2 2 4 3 3 5 3" xfId="37300"/>
    <cellStyle name="Normal 3 2 2 4 3 3 6" xfId="15726"/>
    <cellStyle name="Normal 3 2 2 4 3 3 6 2" xfId="44462"/>
    <cellStyle name="Normal 3 2 2 4 3 3 7" xfId="30138"/>
    <cellStyle name="Normal 3 2 2 4 3 4" xfId="1616"/>
    <cellStyle name="Normal 3 2 2 4 3 4 2" xfId="3412"/>
    <cellStyle name="Normal 3 2 2 4 3 4 2 2" xfId="7071"/>
    <cellStyle name="Normal 3 2 2 4 3 4 2 2 2" xfId="14331"/>
    <cellStyle name="Normal 3 2 2 4 3 4 2 2 2 2" xfId="28709"/>
    <cellStyle name="Normal 3 2 2 4 3 4 2 2 2 2 2" xfId="57443"/>
    <cellStyle name="Normal 3 2 2 4 3 4 2 2 2 3" xfId="43119"/>
    <cellStyle name="Normal 3 2 2 4 3 4 2 2 3" xfId="21546"/>
    <cellStyle name="Normal 3 2 2 4 3 4 2 2 3 2" xfId="50281"/>
    <cellStyle name="Normal 3 2 2 4 3 4 2 2 4" xfId="35957"/>
    <cellStyle name="Normal 3 2 2 4 3 4 2 3" xfId="10744"/>
    <cellStyle name="Normal 3 2 2 4 3 4 2 3 2" xfId="25127"/>
    <cellStyle name="Normal 3 2 2 4 3 4 2 3 2 2" xfId="53862"/>
    <cellStyle name="Normal 3 2 2 4 3 4 2 3 3" xfId="39538"/>
    <cellStyle name="Normal 3 2 2 4 3 4 2 4" xfId="17964"/>
    <cellStyle name="Normal 3 2 2 4 3 4 2 4 2" xfId="46700"/>
    <cellStyle name="Normal 3 2 2 4 3 4 2 5" xfId="32376"/>
    <cellStyle name="Normal 3 2 2 4 3 4 3" xfId="5281"/>
    <cellStyle name="Normal 3 2 2 4 3 4 3 2" xfId="12541"/>
    <cellStyle name="Normal 3 2 2 4 3 4 3 2 2" xfId="26919"/>
    <cellStyle name="Normal 3 2 2 4 3 4 3 2 2 2" xfId="55653"/>
    <cellStyle name="Normal 3 2 2 4 3 4 3 2 3" xfId="41329"/>
    <cellStyle name="Normal 3 2 2 4 3 4 3 3" xfId="19756"/>
    <cellStyle name="Normal 3 2 2 4 3 4 3 3 2" xfId="48491"/>
    <cellStyle name="Normal 3 2 2 4 3 4 3 4" xfId="34167"/>
    <cellStyle name="Normal 3 2 2 4 3 4 4" xfId="8954"/>
    <cellStyle name="Normal 3 2 2 4 3 4 4 2" xfId="23337"/>
    <cellStyle name="Normal 3 2 2 4 3 4 4 2 2" xfId="52072"/>
    <cellStyle name="Normal 3 2 2 4 3 4 4 3" xfId="37748"/>
    <cellStyle name="Normal 3 2 2 4 3 4 5" xfId="16174"/>
    <cellStyle name="Normal 3 2 2 4 3 4 5 2" xfId="44910"/>
    <cellStyle name="Normal 3 2 2 4 3 4 6" xfId="30586"/>
    <cellStyle name="Normal 3 2 2 4 3 5" xfId="2516"/>
    <cellStyle name="Normal 3 2 2 4 3 5 2" xfId="6176"/>
    <cellStyle name="Normal 3 2 2 4 3 5 2 2" xfId="13436"/>
    <cellStyle name="Normal 3 2 2 4 3 5 2 2 2" xfId="27814"/>
    <cellStyle name="Normal 3 2 2 4 3 5 2 2 2 2" xfId="56548"/>
    <cellStyle name="Normal 3 2 2 4 3 5 2 2 3" xfId="42224"/>
    <cellStyle name="Normal 3 2 2 4 3 5 2 3" xfId="20651"/>
    <cellStyle name="Normal 3 2 2 4 3 5 2 3 2" xfId="49386"/>
    <cellStyle name="Normal 3 2 2 4 3 5 2 4" xfId="35062"/>
    <cellStyle name="Normal 3 2 2 4 3 5 3" xfId="9849"/>
    <cellStyle name="Normal 3 2 2 4 3 5 3 2" xfId="24232"/>
    <cellStyle name="Normal 3 2 2 4 3 5 3 2 2" xfId="52967"/>
    <cellStyle name="Normal 3 2 2 4 3 5 3 3" xfId="38643"/>
    <cellStyle name="Normal 3 2 2 4 3 5 4" xfId="17069"/>
    <cellStyle name="Normal 3 2 2 4 3 5 4 2" xfId="45805"/>
    <cellStyle name="Normal 3 2 2 4 3 5 5" xfId="31481"/>
    <cellStyle name="Normal 3 2 2 4 3 6" xfId="4379"/>
    <cellStyle name="Normal 3 2 2 4 3 6 2" xfId="11646"/>
    <cellStyle name="Normal 3 2 2 4 3 6 2 2" xfId="26024"/>
    <cellStyle name="Normal 3 2 2 4 3 6 2 2 2" xfId="54758"/>
    <cellStyle name="Normal 3 2 2 4 3 6 2 3" xfId="40434"/>
    <cellStyle name="Normal 3 2 2 4 3 6 3" xfId="18861"/>
    <cellStyle name="Normal 3 2 2 4 3 6 3 2" xfId="47596"/>
    <cellStyle name="Normal 3 2 2 4 3 6 4" xfId="33272"/>
    <cellStyle name="Normal 3 2 2 4 3 7" xfId="8050"/>
    <cellStyle name="Normal 3 2 2 4 3 7 2" xfId="22442"/>
    <cellStyle name="Normal 3 2 2 4 3 7 2 2" xfId="51177"/>
    <cellStyle name="Normal 3 2 2 4 3 7 3" xfId="36853"/>
    <cellStyle name="Normal 3 2 2 4 3 8" xfId="15279"/>
    <cellStyle name="Normal 3 2 2 4 3 8 2" xfId="44015"/>
    <cellStyle name="Normal 3 2 2 4 3 9" xfId="29691"/>
    <cellStyle name="Normal 3 2 2 4 4" xfId="746"/>
    <cellStyle name="Normal 3 2 2 4 4 2" xfId="1196"/>
    <cellStyle name="Normal 3 2 2 4 4 2 2" xfId="2179"/>
    <cellStyle name="Normal 3 2 2 4 4 2 2 2" xfId="3971"/>
    <cellStyle name="Normal 3 2 2 4 4 2 2 2 2" xfId="7630"/>
    <cellStyle name="Normal 3 2 2 4 4 2 2 2 2 2" xfId="14890"/>
    <cellStyle name="Normal 3 2 2 4 4 2 2 2 2 2 2" xfId="29268"/>
    <cellStyle name="Normal 3 2 2 4 4 2 2 2 2 2 2 2" xfId="58002"/>
    <cellStyle name="Normal 3 2 2 4 4 2 2 2 2 2 3" xfId="43678"/>
    <cellStyle name="Normal 3 2 2 4 4 2 2 2 2 3" xfId="22105"/>
    <cellStyle name="Normal 3 2 2 4 4 2 2 2 2 3 2" xfId="50840"/>
    <cellStyle name="Normal 3 2 2 4 4 2 2 2 2 4" xfId="36516"/>
    <cellStyle name="Normal 3 2 2 4 4 2 2 2 3" xfId="11303"/>
    <cellStyle name="Normal 3 2 2 4 4 2 2 2 3 2" xfId="25686"/>
    <cellStyle name="Normal 3 2 2 4 4 2 2 2 3 2 2" xfId="54421"/>
    <cellStyle name="Normal 3 2 2 4 4 2 2 2 3 3" xfId="40097"/>
    <cellStyle name="Normal 3 2 2 4 4 2 2 2 4" xfId="18523"/>
    <cellStyle name="Normal 3 2 2 4 4 2 2 2 4 2" xfId="47259"/>
    <cellStyle name="Normal 3 2 2 4 4 2 2 2 5" xfId="32935"/>
    <cellStyle name="Normal 3 2 2 4 4 2 2 3" xfId="5840"/>
    <cellStyle name="Normal 3 2 2 4 4 2 2 3 2" xfId="13100"/>
    <cellStyle name="Normal 3 2 2 4 4 2 2 3 2 2" xfId="27478"/>
    <cellStyle name="Normal 3 2 2 4 4 2 2 3 2 2 2" xfId="56212"/>
    <cellStyle name="Normal 3 2 2 4 4 2 2 3 2 3" xfId="41888"/>
    <cellStyle name="Normal 3 2 2 4 4 2 2 3 3" xfId="20315"/>
    <cellStyle name="Normal 3 2 2 4 4 2 2 3 3 2" xfId="49050"/>
    <cellStyle name="Normal 3 2 2 4 4 2 2 3 4" xfId="34726"/>
    <cellStyle name="Normal 3 2 2 4 4 2 2 4" xfId="9513"/>
    <cellStyle name="Normal 3 2 2 4 4 2 2 4 2" xfId="23896"/>
    <cellStyle name="Normal 3 2 2 4 4 2 2 4 2 2" xfId="52631"/>
    <cellStyle name="Normal 3 2 2 4 4 2 2 4 3" xfId="38307"/>
    <cellStyle name="Normal 3 2 2 4 4 2 2 5" xfId="16733"/>
    <cellStyle name="Normal 3 2 2 4 4 2 2 5 2" xfId="45469"/>
    <cellStyle name="Normal 3 2 2 4 4 2 2 6" xfId="31145"/>
    <cellStyle name="Normal 3 2 2 4 4 2 3" xfId="3075"/>
    <cellStyle name="Normal 3 2 2 4 4 2 3 2" xfId="6735"/>
    <cellStyle name="Normal 3 2 2 4 4 2 3 2 2" xfId="13995"/>
    <cellStyle name="Normal 3 2 2 4 4 2 3 2 2 2" xfId="28373"/>
    <cellStyle name="Normal 3 2 2 4 4 2 3 2 2 2 2" xfId="57107"/>
    <cellStyle name="Normal 3 2 2 4 4 2 3 2 2 3" xfId="42783"/>
    <cellStyle name="Normal 3 2 2 4 4 2 3 2 3" xfId="21210"/>
    <cellStyle name="Normal 3 2 2 4 4 2 3 2 3 2" xfId="49945"/>
    <cellStyle name="Normal 3 2 2 4 4 2 3 2 4" xfId="35621"/>
    <cellStyle name="Normal 3 2 2 4 4 2 3 3" xfId="10408"/>
    <cellStyle name="Normal 3 2 2 4 4 2 3 3 2" xfId="24791"/>
    <cellStyle name="Normal 3 2 2 4 4 2 3 3 2 2" xfId="53526"/>
    <cellStyle name="Normal 3 2 2 4 4 2 3 3 3" xfId="39202"/>
    <cellStyle name="Normal 3 2 2 4 4 2 3 4" xfId="17628"/>
    <cellStyle name="Normal 3 2 2 4 4 2 3 4 2" xfId="46364"/>
    <cellStyle name="Normal 3 2 2 4 4 2 3 5" xfId="32040"/>
    <cellStyle name="Normal 3 2 2 4 4 2 4" xfId="4940"/>
    <cellStyle name="Normal 3 2 2 4 4 2 4 2" xfId="12205"/>
    <cellStyle name="Normal 3 2 2 4 4 2 4 2 2" xfId="26583"/>
    <cellStyle name="Normal 3 2 2 4 4 2 4 2 2 2" xfId="55317"/>
    <cellStyle name="Normal 3 2 2 4 4 2 4 2 3" xfId="40993"/>
    <cellStyle name="Normal 3 2 2 4 4 2 4 3" xfId="19420"/>
    <cellStyle name="Normal 3 2 2 4 4 2 4 3 2" xfId="48155"/>
    <cellStyle name="Normal 3 2 2 4 4 2 4 4" xfId="33831"/>
    <cellStyle name="Normal 3 2 2 4 4 2 5" xfId="8612"/>
    <cellStyle name="Normal 3 2 2 4 4 2 5 2" xfId="23001"/>
    <cellStyle name="Normal 3 2 2 4 4 2 5 2 2" xfId="51736"/>
    <cellStyle name="Normal 3 2 2 4 4 2 5 3" xfId="37412"/>
    <cellStyle name="Normal 3 2 2 4 4 2 6" xfId="15838"/>
    <cellStyle name="Normal 3 2 2 4 4 2 6 2" xfId="44574"/>
    <cellStyle name="Normal 3 2 2 4 4 2 7" xfId="30250"/>
    <cellStyle name="Normal 3 2 2 4 4 3" xfId="1732"/>
    <cellStyle name="Normal 3 2 2 4 4 3 2" xfId="3524"/>
    <cellStyle name="Normal 3 2 2 4 4 3 2 2" xfId="7183"/>
    <cellStyle name="Normal 3 2 2 4 4 3 2 2 2" xfId="14443"/>
    <cellStyle name="Normal 3 2 2 4 4 3 2 2 2 2" xfId="28821"/>
    <cellStyle name="Normal 3 2 2 4 4 3 2 2 2 2 2" xfId="57555"/>
    <cellStyle name="Normal 3 2 2 4 4 3 2 2 2 3" xfId="43231"/>
    <cellStyle name="Normal 3 2 2 4 4 3 2 2 3" xfId="21658"/>
    <cellStyle name="Normal 3 2 2 4 4 3 2 2 3 2" xfId="50393"/>
    <cellStyle name="Normal 3 2 2 4 4 3 2 2 4" xfId="36069"/>
    <cellStyle name="Normal 3 2 2 4 4 3 2 3" xfId="10856"/>
    <cellStyle name="Normal 3 2 2 4 4 3 2 3 2" xfId="25239"/>
    <cellStyle name="Normal 3 2 2 4 4 3 2 3 2 2" xfId="53974"/>
    <cellStyle name="Normal 3 2 2 4 4 3 2 3 3" xfId="39650"/>
    <cellStyle name="Normal 3 2 2 4 4 3 2 4" xfId="18076"/>
    <cellStyle name="Normal 3 2 2 4 4 3 2 4 2" xfId="46812"/>
    <cellStyle name="Normal 3 2 2 4 4 3 2 5" xfId="32488"/>
    <cellStyle name="Normal 3 2 2 4 4 3 3" xfId="5393"/>
    <cellStyle name="Normal 3 2 2 4 4 3 3 2" xfId="12653"/>
    <cellStyle name="Normal 3 2 2 4 4 3 3 2 2" xfId="27031"/>
    <cellStyle name="Normal 3 2 2 4 4 3 3 2 2 2" xfId="55765"/>
    <cellStyle name="Normal 3 2 2 4 4 3 3 2 3" xfId="41441"/>
    <cellStyle name="Normal 3 2 2 4 4 3 3 3" xfId="19868"/>
    <cellStyle name="Normal 3 2 2 4 4 3 3 3 2" xfId="48603"/>
    <cellStyle name="Normal 3 2 2 4 4 3 3 4" xfId="34279"/>
    <cellStyle name="Normal 3 2 2 4 4 3 4" xfId="9066"/>
    <cellStyle name="Normal 3 2 2 4 4 3 4 2" xfId="23449"/>
    <cellStyle name="Normal 3 2 2 4 4 3 4 2 2" xfId="52184"/>
    <cellStyle name="Normal 3 2 2 4 4 3 4 3" xfId="37860"/>
    <cellStyle name="Normal 3 2 2 4 4 3 5" xfId="16286"/>
    <cellStyle name="Normal 3 2 2 4 4 3 5 2" xfId="45022"/>
    <cellStyle name="Normal 3 2 2 4 4 3 6" xfId="30698"/>
    <cellStyle name="Normal 3 2 2 4 4 4" xfId="2628"/>
    <cellStyle name="Normal 3 2 2 4 4 4 2" xfId="6288"/>
    <cellStyle name="Normal 3 2 2 4 4 4 2 2" xfId="13548"/>
    <cellStyle name="Normal 3 2 2 4 4 4 2 2 2" xfId="27926"/>
    <cellStyle name="Normal 3 2 2 4 4 4 2 2 2 2" xfId="56660"/>
    <cellStyle name="Normal 3 2 2 4 4 4 2 2 3" xfId="42336"/>
    <cellStyle name="Normal 3 2 2 4 4 4 2 3" xfId="20763"/>
    <cellStyle name="Normal 3 2 2 4 4 4 2 3 2" xfId="49498"/>
    <cellStyle name="Normal 3 2 2 4 4 4 2 4" xfId="35174"/>
    <cellStyle name="Normal 3 2 2 4 4 4 3" xfId="9961"/>
    <cellStyle name="Normal 3 2 2 4 4 4 3 2" xfId="24344"/>
    <cellStyle name="Normal 3 2 2 4 4 4 3 2 2" xfId="53079"/>
    <cellStyle name="Normal 3 2 2 4 4 4 3 3" xfId="38755"/>
    <cellStyle name="Normal 3 2 2 4 4 4 4" xfId="17181"/>
    <cellStyle name="Normal 3 2 2 4 4 4 4 2" xfId="45917"/>
    <cellStyle name="Normal 3 2 2 4 4 4 5" xfId="31593"/>
    <cellStyle name="Normal 3 2 2 4 4 5" xfId="4492"/>
    <cellStyle name="Normal 3 2 2 4 4 5 2" xfId="11758"/>
    <cellStyle name="Normal 3 2 2 4 4 5 2 2" xfId="26136"/>
    <cellStyle name="Normal 3 2 2 4 4 5 2 2 2" xfId="54870"/>
    <cellStyle name="Normal 3 2 2 4 4 5 2 3" xfId="40546"/>
    <cellStyle name="Normal 3 2 2 4 4 5 3" xfId="18973"/>
    <cellStyle name="Normal 3 2 2 4 4 5 3 2" xfId="47708"/>
    <cellStyle name="Normal 3 2 2 4 4 5 4" xfId="33384"/>
    <cellStyle name="Normal 3 2 2 4 4 6" xfId="8165"/>
    <cellStyle name="Normal 3 2 2 4 4 6 2" xfId="22554"/>
    <cellStyle name="Normal 3 2 2 4 4 6 2 2" xfId="51289"/>
    <cellStyle name="Normal 3 2 2 4 4 6 3" xfId="36965"/>
    <cellStyle name="Normal 3 2 2 4 4 7" xfId="15391"/>
    <cellStyle name="Normal 3 2 2 4 4 7 2" xfId="44127"/>
    <cellStyle name="Normal 3 2 2 4 4 8" xfId="29803"/>
    <cellStyle name="Normal 3 2 2 4 5" xfId="972"/>
    <cellStyle name="Normal 3 2 2 4 5 2" xfId="1955"/>
    <cellStyle name="Normal 3 2 2 4 5 2 2" xfId="3747"/>
    <cellStyle name="Normal 3 2 2 4 5 2 2 2" xfId="7406"/>
    <cellStyle name="Normal 3 2 2 4 5 2 2 2 2" xfId="14666"/>
    <cellStyle name="Normal 3 2 2 4 5 2 2 2 2 2" xfId="29044"/>
    <cellStyle name="Normal 3 2 2 4 5 2 2 2 2 2 2" xfId="57778"/>
    <cellStyle name="Normal 3 2 2 4 5 2 2 2 2 3" xfId="43454"/>
    <cellStyle name="Normal 3 2 2 4 5 2 2 2 3" xfId="21881"/>
    <cellStyle name="Normal 3 2 2 4 5 2 2 2 3 2" xfId="50616"/>
    <cellStyle name="Normal 3 2 2 4 5 2 2 2 4" xfId="36292"/>
    <cellStyle name="Normal 3 2 2 4 5 2 2 3" xfId="11079"/>
    <cellStyle name="Normal 3 2 2 4 5 2 2 3 2" xfId="25462"/>
    <cellStyle name="Normal 3 2 2 4 5 2 2 3 2 2" xfId="54197"/>
    <cellStyle name="Normal 3 2 2 4 5 2 2 3 3" xfId="39873"/>
    <cellStyle name="Normal 3 2 2 4 5 2 2 4" xfId="18299"/>
    <cellStyle name="Normal 3 2 2 4 5 2 2 4 2" xfId="47035"/>
    <cellStyle name="Normal 3 2 2 4 5 2 2 5" xfId="32711"/>
    <cellStyle name="Normal 3 2 2 4 5 2 3" xfId="5616"/>
    <cellStyle name="Normal 3 2 2 4 5 2 3 2" xfId="12876"/>
    <cellStyle name="Normal 3 2 2 4 5 2 3 2 2" xfId="27254"/>
    <cellStyle name="Normal 3 2 2 4 5 2 3 2 2 2" xfId="55988"/>
    <cellStyle name="Normal 3 2 2 4 5 2 3 2 3" xfId="41664"/>
    <cellStyle name="Normal 3 2 2 4 5 2 3 3" xfId="20091"/>
    <cellStyle name="Normal 3 2 2 4 5 2 3 3 2" xfId="48826"/>
    <cellStyle name="Normal 3 2 2 4 5 2 3 4" xfId="34502"/>
    <cellStyle name="Normal 3 2 2 4 5 2 4" xfId="9289"/>
    <cellStyle name="Normal 3 2 2 4 5 2 4 2" xfId="23672"/>
    <cellStyle name="Normal 3 2 2 4 5 2 4 2 2" xfId="52407"/>
    <cellStyle name="Normal 3 2 2 4 5 2 4 3" xfId="38083"/>
    <cellStyle name="Normal 3 2 2 4 5 2 5" xfId="16509"/>
    <cellStyle name="Normal 3 2 2 4 5 2 5 2" xfId="45245"/>
    <cellStyle name="Normal 3 2 2 4 5 2 6" xfId="30921"/>
    <cellStyle name="Normal 3 2 2 4 5 3" xfId="2851"/>
    <cellStyle name="Normal 3 2 2 4 5 3 2" xfId="6511"/>
    <cellStyle name="Normal 3 2 2 4 5 3 2 2" xfId="13771"/>
    <cellStyle name="Normal 3 2 2 4 5 3 2 2 2" xfId="28149"/>
    <cellStyle name="Normal 3 2 2 4 5 3 2 2 2 2" xfId="56883"/>
    <cellStyle name="Normal 3 2 2 4 5 3 2 2 3" xfId="42559"/>
    <cellStyle name="Normal 3 2 2 4 5 3 2 3" xfId="20986"/>
    <cellStyle name="Normal 3 2 2 4 5 3 2 3 2" xfId="49721"/>
    <cellStyle name="Normal 3 2 2 4 5 3 2 4" xfId="35397"/>
    <cellStyle name="Normal 3 2 2 4 5 3 3" xfId="10184"/>
    <cellStyle name="Normal 3 2 2 4 5 3 3 2" xfId="24567"/>
    <cellStyle name="Normal 3 2 2 4 5 3 3 2 2" xfId="53302"/>
    <cellStyle name="Normal 3 2 2 4 5 3 3 3" xfId="38978"/>
    <cellStyle name="Normal 3 2 2 4 5 3 4" xfId="17404"/>
    <cellStyle name="Normal 3 2 2 4 5 3 4 2" xfId="46140"/>
    <cellStyle name="Normal 3 2 2 4 5 3 5" xfId="31816"/>
    <cellStyle name="Normal 3 2 2 4 5 4" xfId="4716"/>
    <cellStyle name="Normal 3 2 2 4 5 4 2" xfId="11981"/>
    <cellStyle name="Normal 3 2 2 4 5 4 2 2" xfId="26359"/>
    <cellStyle name="Normal 3 2 2 4 5 4 2 2 2" xfId="55093"/>
    <cellStyle name="Normal 3 2 2 4 5 4 2 3" xfId="40769"/>
    <cellStyle name="Normal 3 2 2 4 5 4 3" xfId="19196"/>
    <cellStyle name="Normal 3 2 2 4 5 4 3 2" xfId="47931"/>
    <cellStyle name="Normal 3 2 2 4 5 4 4" xfId="33607"/>
    <cellStyle name="Normal 3 2 2 4 5 5" xfId="8388"/>
    <cellStyle name="Normal 3 2 2 4 5 5 2" xfId="22777"/>
    <cellStyle name="Normal 3 2 2 4 5 5 2 2" xfId="51512"/>
    <cellStyle name="Normal 3 2 2 4 5 5 3" xfId="37188"/>
    <cellStyle name="Normal 3 2 2 4 5 6" xfId="15614"/>
    <cellStyle name="Normal 3 2 2 4 5 6 2" xfId="44350"/>
    <cellStyle name="Normal 3 2 2 4 5 7" xfId="30026"/>
    <cellStyle name="Normal 3 2 2 4 6" xfId="1491"/>
    <cellStyle name="Normal 3 2 2 4 6 2" xfId="3300"/>
    <cellStyle name="Normal 3 2 2 4 6 2 2" xfId="6959"/>
    <cellStyle name="Normal 3 2 2 4 6 2 2 2" xfId="14219"/>
    <cellStyle name="Normal 3 2 2 4 6 2 2 2 2" xfId="28597"/>
    <cellStyle name="Normal 3 2 2 4 6 2 2 2 2 2" xfId="57331"/>
    <cellStyle name="Normal 3 2 2 4 6 2 2 2 3" xfId="43007"/>
    <cellStyle name="Normal 3 2 2 4 6 2 2 3" xfId="21434"/>
    <cellStyle name="Normal 3 2 2 4 6 2 2 3 2" xfId="50169"/>
    <cellStyle name="Normal 3 2 2 4 6 2 2 4" xfId="35845"/>
    <cellStyle name="Normal 3 2 2 4 6 2 3" xfId="10632"/>
    <cellStyle name="Normal 3 2 2 4 6 2 3 2" xfId="25015"/>
    <cellStyle name="Normal 3 2 2 4 6 2 3 2 2" xfId="53750"/>
    <cellStyle name="Normal 3 2 2 4 6 2 3 3" xfId="39426"/>
    <cellStyle name="Normal 3 2 2 4 6 2 4" xfId="17852"/>
    <cellStyle name="Normal 3 2 2 4 6 2 4 2" xfId="46588"/>
    <cellStyle name="Normal 3 2 2 4 6 2 5" xfId="32264"/>
    <cellStyle name="Normal 3 2 2 4 6 3" xfId="5168"/>
    <cellStyle name="Normal 3 2 2 4 6 3 2" xfId="12429"/>
    <cellStyle name="Normal 3 2 2 4 6 3 2 2" xfId="26807"/>
    <cellStyle name="Normal 3 2 2 4 6 3 2 2 2" xfId="55541"/>
    <cellStyle name="Normal 3 2 2 4 6 3 2 3" xfId="41217"/>
    <cellStyle name="Normal 3 2 2 4 6 3 3" xfId="19644"/>
    <cellStyle name="Normal 3 2 2 4 6 3 3 2" xfId="48379"/>
    <cellStyle name="Normal 3 2 2 4 6 3 4" xfId="34055"/>
    <cellStyle name="Normal 3 2 2 4 6 4" xfId="8842"/>
    <cellStyle name="Normal 3 2 2 4 6 4 2" xfId="23225"/>
    <cellStyle name="Normal 3 2 2 4 6 4 2 2" xfId="51960"/>
    <cellStyle name="Normal 3 2 2 4 6 4 3" xfId="37636"/>
    <cellStyle name="Normal 3 2 2 4 6 5" xfId="16062"/>
    <cellStyle name="Normal 3 2 2 4 6 5 2" xfId="44798"/>
    <cellStyle name="Normal 3 2 2 4 6 6" xfId="30474"/>
    <cellStyle name="Normal 3 2 2 4 7" xfId="2404"/>
    <cellStyle name="Normal 3 2 2 4 7 2" xfId="6064"/>
    <cellStyle name="Normal 3 2 2 4 7 2 2" xfId="13324"/>
    <cellStyle name="Normal 3 2 2 4 7 2 2 2" xfId="27702"/>
    <cellStyle name="Normal 3 2 2 4 7 2 2 2 2" xfId="56436"/>
    <cellStyle name="Normal 3 2 2 4 7 2 2 3" xfId="42112"/>
    <cellStyle name="Normal 3 2 2 4 7 2 3" xfId="20539"/>
    <cellStyle name="Normal 3 2 2 4 7 2 3 2" xfId="49274"/>
    <cellStyle name="Normal 3 2 2 4 7 2 4" xfId="34950"/>
    <cellStyle name="Normal 3 2 2 4 7 3" xfId="9737"/>
    <cellStyle name="Normal 3 2 2 4 7 3 2" xfId="24120"/>
    <cellStyle name="Normal 3 2 2 4 7 3 2 2" xfId="52855"/>
    <cellStyle name="Normal 3 2 2 4 7 3 3" xfId="38531"/>
    <cellStyle name="Normal 3 2 2 4 7 4" xfId="16957"/>
    <cellStyle name="Normal 3 2 2 4 7 4 2" xfId="45693"/>
    <cellStyle name="Normal 3 2 2 4 7 5" xfId="31369"/>
    <cellStyle name="Normal 3 2 2 4 8" xfId="4261"/>
    <cellStyle name="Normal 3 2 2 4 8 2" xfId="11533"/>
    <cellStyle name="Normal 3 2 2 4 8 2 2" xfId="25912"/>
    <cellStyle name="Normal 3 2 2 4 8 2 2 2" xfId="54646"/>
    <cellStyle name="Normal 3 2 2 4 8 2 3" xfId="40322"/>
    <cellStyle name="Normal 3 2 2 4 8 3" xfId="18749"/>
    <cellStyle name="Normal 3 2 2 4 8 3 2" xfId="47484"/>
    <cellStyle name="Normal 3 2 2 4 8 4" xfId="33160"/>
    <cellStyle name="Normal 3 2 2 4 9" xfId="7929"/>
    <cellStyle name="Normal 3 2 2 4 9 2" xfId="22330"/>
    <cellStyle name="Normal 3 2 2 4 9 2 2" xfId="51065"/>
    <cellStyle name="Normal 3 2 2 4 9 3" xfId="36741"/>
    <cellStyle name="Normal 3 2 2 5" xfId="417"/>
    <cellStyle name="Normal 3 2 2 5 10" xfId="29607"/>
    <cellStyle name="Normal 3 2 2 5 2" xfId="617"/>
    <cellStyle name="Normal 3 2 2 5 2 2" xfId="889"/>
    <cellStyle name="Normal 3 2 2 5 2 2 2" xfId="1336"/>
    <cellStyle name="Normal 3 2 2 5 2 2 2 2" xfId="2319"/>
    <cellStyle name="Normal 3 2 2 5 2 2 2 2 2" xfId="4111"/>
    <cellStyle name="Normal 3 2 2 5 2 2 2 2 2 2" xfId="7770"/>
    <cellStyle name="Normal 3 2 2 5 2 2 2 2 2 2 2" xfId="15030"/>
    <cellStyle name="Normal 3 2 2 5 2 2 2 2 2 2 2 2" xfId="29408"/>
    <cellStyle name="Normal 3 2 2 5 2 2 2 2 2 2 2 2 2" xfId="58142"/>
    <cellStyle name="Normal 3 2 2 5 2 2 2 2 2 2 2 3" xfId="43818"/>
    <cellStyle name="Normal 3 2 2 5 2 2 2 2 2 2 3" xfId="22245"/>
    <cellStyle name="Normal 3 2 2 5 2 2 2 2 2 2 3 2" xfId="50980"/>
    <cellStyle name="Normal 3 2 2 5 2 2 2 2 2 2 4" xfId="36656"/>
    <cellStyle name="Normal 3 2 2 5 2 2 2 2 2 3" xfId="11443"/>
    <cellStyle name="Normal 3 2 2 5 2 2 2 2 2 3 2" xfId="25826"/>
    <cellStyle name="Normal 3 2 2 5 2 2 2 2 2 3 2 2" xfId="54561"/>
    <cellStyle name="Normal 3 2 2 5 2 2 2 2 2 3 3" xfId="40237"/>
    <cellStyle name="Normal 3 2 2 5 2 2 2 2 2 4" xfId="18663"/>
    <cellStyle name="Normal 3 2 2 5 2 2 2 2 2 4 2" xfId="47399"/>
    <cellStyle name="Normal 3 2 2 5 2 2 2 2 2 5" xfId="33075"/>
    <cellStyle name="Normal 3 2 2 5 2 2 2 2 3" xfId="5980"/>
    <cellStyle name="Normal 3 2 2 5 2 2 2 2 3 2" xfId="13240"/>
    <cellStyle name="Normal 3 2 2 5 2 2 2 2 3 2 2" xfId="27618"/>
    <cellStyle name="Normal 3 2 2 5 2 2 2 2 3 2 2 2" xfId="56352"/>
    <cellStyle name="Normal 3 2 2 5 2 2 2 2 3 2 3" xfId="42028"/>
    <cellStyle name="Normal 3 2 2 5 2 2 2 2 3 3" xfId="20455"/>
    <cellStyle name="Normal 3 2 2 5 2 2 2 2 3 3 2" xfId="49190"/>
    <cellStyle name="Normal 3 2 2 5 2 2 2 2 3 4" xfId="34866"/>
    <cellStyle name="Normal 3 2 2 5 2 2 2 2 4" xfId="9653"/>
    <cellStyle name="Normal 3 2 2 5 2 2 2 2 4 2" xfId="24036"/>
    <cellStyle name="Normal 3 2 2 5 2 2 2 2 4 2 2" xfId="52771"/>
    <cellStyle name="Normal 3 2 2 5 2 2 2 2 4 3" xfId="38447"/>
    <cellStyle name="Normal 3 2 2 5 2 2 2 2 5" xfId="16873"/>
    <cellStyle name="Normal 3 2 2 5 2 2 2 2 5 2" xfId="45609"/>
    <cellStyle name="Normal 3 2 2 5 2 2 2 2 6" xfId="31285"/>
    <cellStyle name="Normal 3 2 2 5 2 2 2 3" xfId="3215"/>
    <cellStyle name="Normal 3 2 2 5 2 2 2 3 2" xfId="6875"/>
    <cellStyle name="Normal 3 2 2 5 2 2 2 3 2 2" xfId="14135"/>
    <cellStyle name="Normal 3 2 2 5 2 2 2 3 2 2 2" xfId="28513"/>
    <cellStyle name="Normal 3 2 2 5 2 2 2 3 2 2 2 2" xfId="57247"/>
    <cellStyle name="Normal 3 2 2 5 2 2 2 3 2 2 3" xfId="42923"/>
    <cellStyle name="Normal 3 2 2 5 2 2 2 3 2 3" xfId="21350"/>
    <cellStyle name="Normal 3 2 2 5 2 2 2 3 2 3 2" xfId="50085"/>
    <cellStyle name="Normal 3 2 2 5 2 2 2 3 2 4" xfId="35761"/>
    <cellStyle name="Normal 3 2 2 5 2 2 2 3 3" xfId="10548"/>
    <cellStyle name="Normal 3 2 2 5 2 2 2 3 3 2" xfId="24931"/>
    <cellStyle name="Normal 3 2 2 5 2 2 2 3 3 2 2" xfId="53666"/>
    <cellStyle name="Normal 3 2 2 5 2 2 2 3 3 3" xfId="39342"/>
    <cellStyle name="Normal 3 2 2 5 2 2 2 3 4" xfId="17768"/>
    <cellStyle name="Normal 3 2 2 5 2 2 2 3 4 2" xfId="46504"/>
    <cellStyle name="Normal 3 2 2 5 2 2 2 3 5" xfId="32180"/>
    <cellStyle name="Normal 3 2 2 5 2 2 2 4" xfId="5080"/>
    <cellStyle name="Normal 3 2 2 5 2 2 2 4 2" xfId="12345"/>
    <cellStyle name="Normal 3 2 2 5 2 2 2 4 2 2" xfId="26723"/>
    <cellStyle name="Normal 3 2 2 5 2 2 2 4 2 2 2" xfId="55457"/>
    <cellStyle name="Normal 3 2 2 5 2 2 2 4 2 3" xfId="41133"/>
    <cellStyle name="Normal 3 2 2 5 2 2 2 4 3" xfId="19560"/>
    <cellStyle name="Normal 3 2 2 5 2 2 2 4 3 2" xfId="48295"/>
    <cellStyle name="Normal 3 2 2 5 2 2 2 4 4" xfId="33971"/>
    <cellStyle name="Normal 3 2 2 5 2 2 2 5" xfId="8752"/>
    <cellStyle name="Normal 3 2 2 5 2 2 2 5 2" xfId="23141"/>
    <cellStyle name="Normal 3 2 2 5 2 2 2 5 2 2" xfId="51876"/>
    <cellStyle name="Normal 3 2 2 5 2 2 2 5 3" xfId="37552"/>
    <cellStyle name="Normal 3 2 2 5 2 2 2 6" xfId="15978"/>
    <cellStyle name="Normal 3 2 2 5 2 2 2 6 2" xfId="44714"/>
    <cellStyle name="Normal 3 2 2 5 2 2 2 7" xfId="30390"/>
    <cellStyle name="Normal 3 2 2 5 2 2 3" xfId="1872"/>
    <cellStyle name="Normal 3 2 2 5 2 2 3 2" xfId="3664"/>
    <cellStyle name="Normal 3 2 2 5 2 2 3 2 2" xfId="7323"/>
    <cellStyle name="Normal 3 2 2 5 2 2 3 2 2 2" xfId="14583"/>
    <cellStyle name="Normal 3 2 2 5 2 2 3 2 2 2 2" xfId="28961"/>
    <cellStyle name="Normal 3 2 2 5 2 2 3 2 2 2 2 2" xfId="57695"/>
    <cellStyle name="Normal 3 2 2 5 2 2 3 2 2 2 3" xfId="43371"/>
    <cellStyle name="Normal 3 2 2 5 2 2 3 2 2 3" xfId="21798"/>
    <cellStyle name="Normal 3 2 2 5 2 2 3 2 2 3 2" xfId="50533"/>
    <cellStyle name="Normal 3 2 2 5 2 2 3 2 2 4" xfId="36209"/>
    <cellStyle name="Normal 3 2 2 5 2 2 3 2 3" xfId="10996"/>
    <cellStyle name="Normal 3 2 2 5 2 2 3 2 3 2" xfId="25379"/>
    <cellStyle name="Normal 3 2 2 5 2 2 3 2 3 2 2" xfId="54114"/>
    <cellStyle name="Normal 3 2 2 5 2 2 3 2 3 3" xfId="39790"/>
    <cellStyle name="Normal 3 2 2 5 2 2 3 2 4" xfId="18216"/>
    <cellStyle name="Normal 3 2 2 5 2 2 3 2 4 2" xfId="46952"/>
    <cellStyle name="Normal 3 2 2 5 2 2 3 2 5" xfId="32628"/>
    <cellStyle name="Normal 3 2 2 5 2 2 3 3" xfId="5533"/>
    <cellStyle name="Normal 3 2 2 5 2 2 3 3 2" xfId="12793"/>
    <cellStyle name="Normal 3 2 2 5 2 2 3 3 2 2" xfId="27171"/>
    <cellStyle name="Normal 3 2 2 5 2 2 3 3 2 2 2" xfId="55905"/>
    <cellStyle name="Normal 3 2 2 5 2 2 3 3 2 3" xfId="41581"/>
    <cellStyle name="Normal 3 2 2 5 2 2 3 3 3" xfId="20008"/>
    <cellStyle name="Normal 3 2 2 5 2 2 3 3 3 2" xfId="48743"/>
    <cellStyle name="Normal 3 2 2 5 2 2 3 3 4" xfId="34419"/>
    <cellStyle name="Normal 3 2 2 5 2 2 3 4" xfId="9206"/>
    <cellStyle name="Normal 3 2 2 5 2 2 3 4 2" xfId="23589"/>
    <cellStyle name="Normal 3 2 2 5 2 2 3 4 2 2" xfId="52324"/>
    <cellStyle name="Normal 3 2 2 5 2 2 3 4 3" xfId="38000"/>
    <cellStyle name="Normal 3 2 2 5 2 2 3 5" xfId="16426"/>
    <cellStyle name="Normal 3 2 2 5 2 2 3 5 2" xfId="45162"/>
    <cellStyle name="Normal 3 2 2 5 2 2 3 6" xfId="30838"/>
    <cellStyle name="Normal 3 2 2 5 2 2 4" xfId="2768"/>
    <cellStyle name="Normal 3 2 2 5 2 2 4 2" xfId="6428"/>
    <cellStyle name="Normal 3 2 2 5 2 2 4 2 2" xfId="13688"/>
    <cellStyle name="Normal 3 2 2 5 2 2 4 2 2 2" xfId="28066"/>
    <cellStyle name="Normal 3 2 2 5 2 2 4 2 2 2 2" xfId="56800"/>
    <cellStyle name="Normal 3 2 2 5 2 2 4 2 2 3" xfId="42476"/>
    <cellStyle name="Normal 3 2 2 5 2 2 4 2 3" xfId="20903"/>
    <cellStyle name="Normal 3 2 2 5 2 2 4 2 3 2" xfId="49638"/>
    <cellStyle name="Normal 3 2 2 5 2 2 4 2 4" xfId="35314"/>
    <cellStyle name="Normal 3 2 2 5 2 2 4 3" xfId="10101"/>
    <cellStyle name="Normal 3 2 2 5 2 2 4 3 2" xfId="24484"/>
    <cellStyle name="Normal 3 2 2 5 2 2 4 3 2 2" xfId="53219"/>
    <cellStyle name="Normal 3 2 2 5 2 2 4 3 3" xfId="38895"/>
    <cellStyle name="Normal 3 2 2 5 2 2 4 4" xfId="17321"/>
    <cellStyle name="Normal 3 2 2 5 2 2 4 4 2" xfId="46057"/>
    <cellStyle name="Normal 3 2 2 5 2 2 4 5" xfId="31733"/>
    <cellStyle name="Normal 3 2 2 5 2 2 5" xfId="4633"/>
    <cellStyle name="Normal 3 2 2 5 2 2 5 2" xfId="11898"/>
    <cellStyle name="Normal 3 2 2 5 2 2 5 2 2" xfId="26276"/>
    <cellStyle name="Normal 3 2 2 5 2 2 5 2 2 2" xfId="55010"/>
    <cellStyle name="Normal 3 2 2 5 2 2 5 2 3" xfId="40686"/>
    <cellStyle name="Normal 3 2 2 5 2 2 5 3" xfId="19113"/>
    <cellStyle name="Normal 3 2 2 5 2 2 5 3 2" xfId="47848"/>
    <cellStyle name="Normal 3 2 2 5 2 2 5 4" xfId="33524"/>
    <cellStyle name="Normal 3 2 2 5 2 2 6" xfId="8305"/>
    <cellStyle name="Normal 3 2 2 5 2 2 6 2" xfId="22694"/>
    <cellStyle name="Normal 3 2 2 5 2 2 6 2 2" xfId="51429"/>
    <cellStyle name="Normal 3 2 2 5 2 2 6 3" xfId="37105"/>
    <cellStyle name="Normal 3 2 2 5 2 2 7" xfId="15531"/>
    <cellStyle name="Normal 3 2 2 5 2 2 7 2" xfId="44267"/>
    <cellStyle name="Normal 3 2 2 5 2 2 8" xfId="29943"/>
    <cellStyle name="Normal 3 2 2 5 2 3" xfId="1112"/>
    <cellStyle name="Normal 3 2 2 5 2 3 2" xfId="2095"/>
    <cellStyle name="Normal 3 2 2 5 2 3 2 2" xfId="3887"/>
    <cellStyle name="Normal 3 2 2 5 2 3 2 2 2" xfId="7546"/>
    <cellStyle name="Normal 3 2 2 5 2 3 2 2 2 2" xfId="14806"/>
    <cellStyle name="Normal 3 2 2 5 2 3 2 2 2 2 2" xfId="29184"/>
    <cellStyle name="Normal 3 2 2 5 2 3 2 2 2 2 2 2" xfId="57918"/>
    <cellStyle name="Normal 3 2 2 5 2 3 2 2 2 2 3" xfId="43594"/>
    <cellStyle name="Normal 3 2 2 5 2 3 2 2 2 3" xfId="22021"/>
    <cellStyle name="Normal 3 2 2 5 2 3 2 2 2 3 2" xfId="50756"/>
    <cellStyle name="Normal 3 2 2 5 2 3 2 2 2 4" xfId="36432"/>
    <cellStyle name="Normal 3 2 2 5 2 3 2 2 3" xfId="11219"/>
    <cellStyle name="Normal 3 2 2 5 2 3 2 2 3 2" xfId="25602"/>
    <cellStyle name="Normal 3 2 2 5 2 3 2 2 3 2 2" xfId="54337"/>
    <cellStyle name="Normal 3 2 2 5 2 3 2 2 3 3" xfId="40013"/>
    <cellStyle name="Normal 3 2 2 5 2 3 2 2 4" xfId="18439"/>
    <cellStyle name="Normal 3 2 2 5 2 3 2 2 4 2" xfId="47175"/>
    <cellStyle name="Normal 3 2 2 5 2 3 2 2 5" xfId="32851"/>
    <cellStyle name="Normal 3 2 2 5 2 3 2 3" xfId="5756"/>
    <cellStyle name="Normal 3 2 2 5 2 3 2 3 2" xfId="13016"/>
    <cellStyle name="Normal 3 2 2 5 2 3 2 3 2 2" xfId="27394"/>
    <cellStyle name="Normal 3 2 2 5 2 3 2 3 2 2 2" xfId="56128"/>
    <cellStyle name="Normal 3 2 2 5 2 3 2 3 2 3" xfId="41804"/>
    <cellStyle name="Normal 3 2 2 5 2 3 2 3 3" xfId="20231"/>
    <cellStyle name="Normal 3 2 2 5 2 3 2 3 3 2" xfId="48966"/>
    <cellStyle name="Normal 3 2 2 5 2 3 2 3 4" xfId="34642"/>
    <cellStyle name="Normal 3 2 2 5 2 3 2 4" xfId="9429"/>
    <cellStyle name="Normal 3 2 2 5 2 3 2 4 2" xfId="23812"/>
    <cellStyle name="Normal 3 2 2 5 2 3 2 4 2 2" xfId="52547"/>
    <cellStyle name="Normal 3 2 2 5 2 3 2 4 3" xfId="38223"/>
    <cellStyle name="Normal 3 2 2 5 2 3 2 5" xfId="16649"/>
    <cellStyle name="Normal 3 2 2 5 2 3 2 5 2" xfId="45385"/>
    <cellStyle name="Normal 3 2 2 5 2 3 2 6" xfId="31061"/>
    <cellStyle name="Normal 3 2 2 5 2 3 3" xfId="2991"/>
    <cellStyle name="Normal 3 2 2 5 2 3 3 2" xfId="6651"/>
    <cellStyle name="Normal 3 2 2 5 2 3 3 2 2" xfId="13911"/>
    <cellStyle name="Normal 3 2 2 5 2 3 3 2 2 2" xfId="28289"/>
    <cellStyle name="Normal 3 2 2 5 2 3 3 2 2 2 2" xfId="57023"/>
    <cellStyle name="Normal 3 2 2 5 2 3 3 2 2 3" xfId="42699"/>
    <cellStyle name="Normal 3 2 2 5 2 3 3 2 3" xfId="21126"/>
    <cellStyle name="Normal 3 2 2 5 2 3 3 2 3 2" xfId="49861"/>
    <cellStyle name="Normal 3 2 2 5 2 3 3 2 4" xfId="35537"/>
    <cellStyle name="Normal 3 2 2 5 2 3 3 3" xfId="10324"/>
    <cellStyle name="Normal 3 2 2 5 2 3 3 3 2" xfId="24707"/>
    <cellStyle name="Normal 3 2 2 5 2 3 3 3 2 2" xfId="53442"/>
    <cellStyle name="Normal 3 2 2 5 2 3 3 3 3" xfId="39118"/>
    <cellStyle name="Normal 3 2 2 5 2 3 3 4" xfId="17544"/>
    <cellStyle name="Normal 3 2 2 5 2 3 3 4 2" xfId="46280"/>
    <cellStyle name="Normal 3 2 2 5 2 3 3 5" xfId="31956"/>
    <cellStyle name="Normal 3 2 2 5 2 3 4" xfId="4856"/>
    <cellStyle name="Normal 3 2 2 5 2 3 4 2" xfId="12121"/>
    <cellStyle name="Normal 3 2 2 5 2 3 4 2 2" xfId="26499"/>
    <cellStyle name="Normal 3 2 2 5 2 3 4 2 2 2" xfId="55233"/>
    <cellStyle name="Normal 3 2 2 5 2 3 4 2 3" xfId="40909"/>
    <cellStyle name="Normal 3 2 2 5 2 3 4 3" xfId="19336"/>
    <cellStyle name="Normal 3 2 2 5 2 3 4 3 2" xfId="48071"/>
    <cellStyle name="Normal 3 2 2 5 2 3 4 4" xfId="33747"/>
    <cellStyle name="Normal 3 2 2 5 2 3 5" xfId="8528"/>
    <cellStyle name="Normal 3 2 2 5 2 3 5 2" xfId="22917"/>
    <cellStyle name="Normal 3 2 2 5 2 3 5 2 2" xfId="51652"/>
    <cellStyle name="Normal 3 2 2 5 2 3 5 3" xfId="37328"/>
    <cellStyle name="Normal 3 2 2 5 2 3 6" xfId="15754"/>
    <cellStyle name="Normal 3 2 2 5 2 3 6 2" xfId="44490"/>
    <cellStyle name="Normal 3 2 2 5 2 3 7" xfId="30166"/>
    <cellStyle name="Normal 3 2 2 5 2 4" xfId="1644"/>
    <cellStyle name="Normal 3 2 2 5 2 4 2" xfId="3440"/>
    <cellStyle name="Normal 3 2 2 5 2 4 2 2" xfId="7099"/>
    <cellStyle name="Normal 3 2 2 5 2 4 2 2 2" xfId="14359"/>
    <cellStyle name="Normal 3 2 2 5 2 4 2 2 2 2" xfId="28737"/>
    <cellStyle name="Normal 3 2 2 5 2 4 2 2 2 2 2" xfId="57471"/>
    <cellStyle name="Normal 3 2 2 5 2 4 2 2 2 3" xfId="43147"/>
    <cellStyle name="Normal 3 2 2 5 2 4 2 2 3" xfId="21574"/>
    <cellStyle name="Normal 3 2 2 5 2 4 2 2 3 2" xfId="50309"/>
    <cellStyle name="Normal 3 2 2 5 2 4 2 2 4" xfId="35985"/>
    <cellStyle name="Normal 3 2 2 5 2 4 2 3" xfId="10772"/>
    <cellStyle name="Normal 3 2 2 5 2 4 2 3 2" xfId="25155"/>
    <cellStyle name="Normal 3 2 2 5 2 4 2 3 2 2" xfId="53890"/>
    <cellStyle name="Normal 3 2 2 5 2 4 2 3 3" xfId="39566"/>
    <cellStyle name="Normal 3 2 2 5 2 4 2 4" xfId="17992"/>
    <cellStyle name="Normal 3 2 2 5 2 4 2 4 2" xfId="46728"/>
    <cellStyle name="Normal 3 2 2 5 2 4 2 5" xfId="32404"/>
    <cellStyle name="Normal 3 2 2 5 2 4 3" xfId="5309"/>
    <cellStyle name="Normal 3 2 2 5 2 4 3 2" xfId="12569"/>
    <cellStyle name="Normal 3 2 2 5 2 4 3 2 2" xfId="26947"/>
    <cellStyle name="Normal 3 2 2 5 2 4 3 2 2 2" xfId="55681"/>
    <cellStyle name="Normal 3 2 2 5 2 4 3 2 3" xfId="41357"/>
    <cellStyle name="Normal 3 2 2 5 2 4 3 3" xfId="19784"/>
    <cellStyle name="Normal 3 2 2 5 2 4 3 3 2" xfId="48519"/>
    <cellStyle name="Normal 3 2 2 5 2 4 3 4" xfId="34195"/>
    <cellStyle name="Normal 3 2 2 5 2 4 4" xfId="8982"/>
    <cellStyle name="Normal 3 2 2 5 2 4 4 2" xfId="23365"/>
    <cellStyle name="Normal 3 2 2 5 2 4 4 2 2" xfId="52100"/>
    <cellStyle name="Normal 3 2 2 5 2 4 4 3" xfId="37776"/>
    <cellStyle name="Normal 3 2 2 5 2 4 5" xfId="16202"/>
    <cellStyle name="Normal 3 2 2 5 2 4 5 2" xfId="44938"/>
    <cellStyle name="Normal 3 2 2 5 2 4 6" xfId="30614"/>
    <cellStyle name="Normal 3 2 2 5 2 5" xfId="2544"/>
    <cellStyle name="Normal 3 2 2 5 2 5 2" xfId="6204"/>
    <cellStyle name="Normal 3 2 2 5 2 5 2 2" xfId="13464"/>
    <cellStyle name="Normal 3 2 2 5 2 5 2 2 2" xfId="27842"/>
    <cellStyle name="Normal 3 2 2 5 2 5 2 2 2 2" xfId="56576"/>
    <cellStyle name="Normal 3 2 2 5 2 5 2 2 3" xfId="42252"/>
    <cellStyle name="Normal 3 2 2 5 2 5 2 3" xfId="20679"/>
    <cellStyle name="Normal 3 2 2 5 2 5 2 3 2" xfId="49414"/>
    <cellStyle name="Normal 3 2 2 5 2 5 2 4" xfId="35090"/>
    <cellStyle name="Normal 3 2 2 5 2 5 3" xfId="9877"/>
    <cellStyle name="Normal 3 2 2 5 2 5 3 2" xfId="24260"/>
    <cellStyle name="Normal 3 2 2 5 2 5 3 2 2" xfId="52995"/>
    <cellStyle name="Normal 3 2 2 5 2 5 3 3" xfId="38671"/>
    <cellStyle name="Normal 3 2 2 5 2 5 4" xfId="17097"/>
    <cellStyle name="Normal 3 2 2 5 2 5 4 2" xfId="45833"/>
    <cellStyle name="Normal 3 2 2 5 2 5 5" xfId="31509"/>
    <cellStyle name="Normal 3 2 2 5 2 6" xfId="4407"/>
    <cellStyle name="Normal 3 2 2 5 2 6 2" xfId="11674"/>
    <cellStyle name="Normal 3 2 2 5 2 6 2 2" xfId="26052"/>
    <cellStyle name="Normal 3 2 2 5 2 6 2 2 2" xfId="54786"/>
    <cellStyle name="Normal 3 2 2 5 2 6 2 3" xfId="40462"/>
    <cellStyle name="Normal 3 2 2 5 2 6 3" xfId="18889"/>
    <cellStyle name="Normal 3 2 2 5 2 6 3 2" xfId="47624"/>
    <cellStyle name="Normal 3 2 2 5 2 6 4" xfId="33300"/>
    <cellStyle name="Normal 3 2 2 5 2 7" xfId="8078"/>
    <cellStyle name="Normal 3 2 2 5 2 7 2" xfId="22470"/>
    <cellStyle name="Normal 3 2 2 5 2 7 2 2" xfId="51205"/>
    <cellStyle name="Normal 3 2 2 5 2 7 3" xfId="36881"/>
    <cellStyle name="Normal 3 2 2 5 2 8" xfId="15307"/>
    <cellStyle name="Normal 3 2 2 5 2 8 2" xfId="44043"/>
    <cellStyle name="Normal 3 2 2 5 2 9" xfId="29719"/>
    <cellStyle name="Normal 3 2 2 5 3" xfId="775"/>
    <cellStyle name="Normal 3 2 2 5 3 2" xfId="1224"/>
    <cellStyle name="Normal 3 2 2 5 3 2 2" xfId="2207"/>
    <cellStyle name="Normal 3 2 2 5 3 2 2 2" xfId="3999"/>
    <cellStyle name="Normal 3 2 2 5 3 2 2 2 2" xfId="7658"/>
    <cellStyle name="Normal 3 2 2 5 3 2 2 2 2 2" xfId="14918"/>
    <cellStyle name="Normal 3 2 2 5 3 2 2 2 2 2 2" xfId="29296"/>
    <cellStyle name="Normal 3 2 2 5 3 2 2 2 2 2 2 2" xfId="58030"/>
    <cellStyle name="Normal 3 2 2 5 3 2 2 2 2 2 3" xfId="43706"/>
    <cellStyle name="Normal 3 2 2 5 3 2 2 2 2 3" xfId="22133"/>
    <cellStyle name="Normal 3 2 2 5 3 2 2 2 2 3 2" xfId="50868"/>
    <cellStyle name="Normal 3 2 2 5 3 2 2 2 2 4" xfId="36544"/>
    <cellStyle name="Normal 3 2 2 5 3 2 2 2 3" xfId="11331"/>
    <cellStyle name="Normal 3 2 2 5 3 2 2 2 3 2" xfId="25714"/>
    <cellStyle name="Normal 3 2 2 5 3 2 2 2 3 2 2" xfId="54449"/>
    <cellStyle name="Normal 3 2 2 5 3 2 2 2 3 3" xfId="40125"/>
    <cellStyle name="Normal 3 2 2 5 3 2 2 2 4" xfId="18551"/>
    <cellStyle name="Normal 3 2 2 5 3 2 2 2 4 2" xfId="47287"/>
    <cellStyle name="Normal 3 2 2 5 3 2 2 2 5" xfId="32963"/>
    <cellStyle name="Normal 3 2 2 5 3 2 2 3" xfId="5868"/>
    <cellStyle name="Normal 3 2 2 5 3 2 2 3 2" xfId="13128"/>
    <cellStyle name="Normal 3 2 2 5 3 2 2 3 2 2" xfId="27506"/>
    <cellStyle name="Normal 3 2 2 5 3 2 2 3 2 2 2" xfId="56240"/>
    <cellStyle name="Normal 3 2 2 5 3 2 2 3 2 3" xfId="41916"/>
    <cellStyle name="Normal 3 2 2 5 3 2 2 3 3" xfId="20343"/>
    <cellStyle name="Normal 3 2 2 5 3 2 2 3 3 2" xfId="49078"/>
    <cellStyle name="Normal 3 2 2 5 3 2 2 3 4" xfId="34754"/>
    <cellStyle name="Normal 3 2 2 5 3 2 2 4" xfId="9541"/>
    <cellStyle name="Normal 3 2 2 5 3 2 2 4 2" xfId="23924"/>
    <cellStyle name="Normal 3 2 2 5 3 2 2 4 2 2" xfId="52659"/>
    <cellStyle name="Normal 3 2 2 5 3 2 2 4 3" xfId="38335"/>
    <cellStyle name="Normal 3 2 2 5 3 2 2 5" xfId="16761"/>
    <cellStyle name="Normal 3 2 2 5 3 2 2 5 2" xfId="45497"/>
    <cellStyle name="Normal 3 2 2 5 3 2 2 6" xfId="31173"/>
    <cellStyle name="Normal 3 2 2 5 3 2 3" xfId="3103"/>
    <cellStyle name="Normal 3 2 2 5 3 2 3 2" xfId="6763"/>
    <cellStyle name="Normal 3 2 2 5 3 2 3 2 2" xfId="14023"/>
    <cellStyle name="Normal 3 2 2 5 3 2 3 2 2 2" xfId="28401"/>
    <cellStyle name="Normal 3 2 2 5 3 2 3 2 2 2 2" xfId="57135"/>
    <cellStyle name="Normal 3 2 2 5 3 2 3 2 2 3" xfId="42811"/>
    <cellStyle name="Normal 3 2 2 5 3 2 3 2 3" xfId="21238"/>
    <cellStyle name="Normal 3 2 2 5 3 2 3 2 3 2" xfId="49973"/>
    <cellStyle name="Normal 3 2 2 5 3 2 3 2 4" xfId="35649"/>
    <cellStyle name="Normal 3 2 2 5 3 2 3 3" xfId="10436"/>
    <cellStyle name="Normal 3 2 2 5 3 2 3 3 2" xfId="24819"/>
    <cellStyle name="Normal 3 2 2 5 3 2 3 3 2 2" xfId="53554"/>
    <cellStyle name="Normal 3 2 2 5 3 2 3 3 3" xfId="39230"/>
    <cellStyle name="Normal 3 2 2 5 3 2 3 4" xfId="17656"/>
    <cellStyle name="Normal 3 2 2 5 3 2 3 4 2" xfId="46392"/>
    <cellStyle name="Normal 3 2 2 5 3 2 3 5" xfId="32068"/>
    <cellStyle name="Normal 3 2 2 5 3 2 4" xfId="4968"/>
    <cellStyle name="Normal 3 2 2 5 3 2 4 2" xfId="12233"/>
    <cellStyle name="Normal 3 2 2 5 3 2 4 2 2" xfId="26611"/>
    <cellStyle name="Normal 3 2 2 5 3 2 4 2 2 2" xfId="55345"/>
    <cellStyle name="Normal 3 2 2 5 3 2 4 2 3" xfId="41021"/>
    <cellStyle name="Normal 3 2 2 5 3 2 4 3" xfId="19448"/>
    <cellStyle name="Normal 3 2 2 5 3 2 4 3 2" xfId="48183"/>
    <cellStyle name="Normal 3 2 2 5 3 2 4 4" xfId="33859"/>
    <cellStyle name="Normal 3 2 2 5 3 2 5" xfId="8640"/>
    <cellStyle name="Normal 3 2 2 5 3 2 5 2" xfId="23029"/>
    <cellStyle name="Normal 3 2 2 5 3 2 5 2 2" xfId="51764"/>
    <cellStyle name="Normal 3 2 2 5 3 2 5 3" xfId="37440"/>
    <cellStyle name="Normal 3 2 2 5 3 2 6" xfId="15866"/>
    <cellStyle name="Normal 3 2 2 5 3 2 6 2" xfId="44602"/>
    <cellStyle name="Normal 3 2 2 5 3 2 7" xfId="30278"/>
    <cellStyle name="Normal 3 2 2 5 3 3" xfId="1760"/>
    <cellStyle name="Normal 3 2 2 5 3 3 2" xfId="3552"/>
    <cellStyle name="Normal 3 2 2 5 3 3 2 2" xfId="7211"/>
    <cellStyle name="Normal 3 2 2 5 3 3 2 2 2" xfId="14471"/>
    <cellStyle name="Normal 3 2 2 5 3 3 2 2 2 2" xfId="28849"/>
    <cellStyle name="Normal 3 2 2 5 3 3 2 2 2 2 2" xfId="57583"/>
    <cellStyle name="Normal 3 2 2 5 3 3 2 2 2 3" xfId="43259"/>
    <cellStyle name="Normal 3 2 2 5 3 3 2 2 3" xfId="21686"/>
    <cellStyle name="Normal 3 2 2 5 3 3 2 2 3 2" xfId="50421"/>
    <cellStyle name="Normal 3 2 2 5 3 3 2 2 4" xfId="36097"/>
    <cellStyle name="Normal 3 2 2 5 3 3 2 3" xfId="10884"/>
    <cellStyle name="Normal 3 2 2 5 3 3 2 3 2" xfId="25267"/>
    <cellStyle name="Normal 3 2 2 5 3 3 2 3 2 2" xfId="54002"/>
    <cellStyle name="Normal 3 2 2 5 3 3 2 3 3" xfId="39678"/>
    <cellStyle name="Normal 3 2 2 5 3 3 2 4" xfId="18104"/>
    <cellStyle name="Normal 3 2 2 5 3 3 2 4 2" xfId="46840"/>
    <cellStyle name="Normal 3 2 2 5 3 3 2 5" xfId="32516"/>
    <cellStyle name="Normal 3 2 2 5 3 3 3" xfId="5421"/>
    <cellStyle name="Normal 3 2 2 5 3 3 3 2" xfId="12681"/>
    <cellStyle name="Normal 3 2 2 5 3 3 3 2 2" xfId="27059"/>
    <cellStyle name="Normal 3 2 2 5 3 3 3 2 2 2" xfId="55793"/>
    <cellStyle name="Normal 3 2 2 5 3 3 3 2 3" xfId="41469"/>
    <cellStyle name="Normal 3 2 2 5 3 3 3 3" xfId="19896"/>
    <cellStyle name="Normal 3 2 2 5 3 3 3 3 2" xfId="48631"/>
    <cellStyle name="Normal 3 2 2 5 3 3 3 4" xfId="34307"/>
    <cellStyle name="Normal 3 2 2 5 3 3 4" xfId="9094"/>
    <cellStyle name="Normal 3 2 2 5 3 3 4 2" xfId="23477"/>
    <cellStyle name="Normal 3 2 2 5 3 3 4 2 2" xfId="52212"/>
    <cellStyle name="Normal 3 2 2 5 3 3 4 3" xfId="37888"/>
    <cellStyle name="Normal 3 2 2 5 3 3 5" xfId="16314"/>
    <cellStyle name="Normal 3 2 2 5 3 3 5 2" xfId="45050"/>
    <cellStyle name="Normal 3 2 2 5 3 3 6" xfId="30726"/>
    <cellStyle name="Normal 3 2 2 5 3 4" xfId="2656"/>
    <cellStyle name="Normal 3 2 2 5 3 4 2" xfId="6316"/>
    <cellStyle name="Normal 3 2 2 5 3 4 2 2" xfId="13576"/>
    <cellStyle name="Normal 3 2 2 5 3 4 2 2 2" xfId="27954"/>
    <cellStyle name="Normal 3 2 2 5 3 4 2 2 2 2" xfId="56688"/>
    <cellStyle name="Normal 3 2 2 5 3 4 2 2 3" xfId="42364"/>
    <cellStyle name="Normal 3 2 2 5 3 4 2 3" xfId="20791"/>
    <cellStyle name="Normal 3 2 2 5 3 4 2 3 2" xfId="49526"/>
    <cellStyle name="Normal 3 2 2 5 3 4 2 4" xfId="35202"/>
    <cellStyle name="Normal 3 2 2 5 3 4 3" xfId="9989"/>
    <cellStyle name="Normal 3 2 2 5 3 4 3 2" xfId="24372"/>
    <cellStyle name="Normal 3 2 2 5 3 4 3 2 2" xfId="53107"/>
    <cellStyle name="Normal 3 2 2 5 3 4 3 3" xfId="38783"/>
    <cellStyle name="Normal 3 2 2 5 3 4 4" xfId="17209"/>
    <cellStyle name="Normal 3 2 2 5 3 4 4 2" xfId="45945"/>
    <cellStyle name="Normal 3 2 2 5 3 4 5" xfId="31621"/>
    <cellStyle name="Normal 3 2 2 5 3 5" xfId="4520"/>
    <cellStyle name="Normal 3 2 2 5 3 5 2" xfId="11786"/>
    <cellStyle name="Normal 3 2 2 5 3 5 2 2" xfId="26164"/>
    <cellStyle name="Normal 3 2 2 5 3 5 2 2 2" xfId="54898"/>
    <cellStyle name="Normal 3 2 2 5 3 5 2 3" xfId="40574"/>
    <cellStyle name="Normal 3 2 2 5 3 5 3" xfId="19001"/>
    <cellStyle name="Normal 3 2 2 5 3 5 3 2" xfId="47736"/>
    <cellStyle name="Normal 3 2 2 5 3 5 4" xfId="33412"/>
    <cellStyle name="Normal 3 2 2 5 3 6" xfId="8193"/>
    <cellStyle name="Normal 3 2 2 5 3 6 2" xfId="22582"/>
    <cellStyle name="Normal 3 2 2 5 3 6 2 2" xfId="51317"/>
    <cellStyle name="Normal 3 2 2 5 3 6 3" xfId="36993"/>
    <cellStyle name="Normal 3 2 2 5 3 7" xfId="15419"/>
    <cellStyle name="Normal 3 2 2 5 3 7 2" xfId="44155"/>
    <cellStyle name="Normal 3 2 2 5 3 8" xfId="29831"/>
    <cellStyle name="Normal 3 2 2 5 4" xfId="1000"/>
    <cellStyle name="Normal 3 2 2 5 4 2" xfId="1983"/>
    <cellStyle name="Normal 3 2 2 5 4 2 2" xfId="3775"/>
    <cellStyle name="Normal 3 2 2 5 4 2 2 2" xfId="7434"/>
    <cellStyle name="Normal 3 2 2 5 4 2 2 2 2" xfId="14694"/>
    <cellStyle name="Normal 3 2 2 5 4 2 2 2 2 2" xfId="29072"/>
    <cellStyle name="Normal 3 2 2 5 4 2 2 2 2 2 2" xfId="57806"/>
    <cellStyle name="Normal 3 2 2 5 4 2 2 2 2 3" xfId="43482"/>
    <cellStyle name="Normal 3 2 2 5 4 2 2 2 3" xfId="21909"/>
    <cellStyle name="Normal 3 2 2 5 4 2 2 2 3 2" xfId="50644"/>
    <cellStyle name="Normal 3 2 2 5 4 2 2 2 4" xfId="36320"/>
    <cellStyle name="Normal 3 2 2 5 4 2 2 3" xfId="11107"/>
    <cellStyle name="Normal 3 2 2 5 4 2 2 3 2" xfId="25490"/>
    <cellStyle name="Normal 3 2 2 5 4 2 2 3 2 2" xfId="54225"/>
    <cellStyle name="Normal 3 2 2 5 4 2 2 3 3" xfId="39901"/>
    <cellStyle name="Normal 3 2 2 5 4 2 2 4" xfId="18327"/>
    <cellStyle name="Normal 3 2 2 5 4 2 2 4 2" xfId="47063"/>
    <cellStyle name="Normal 3 2 2 5 4 2 2 5" xfId="32739"/>
    <cellStyle name="Normal 3 2 2 5 4 2 3" xfId="5644"/>
    <cellStyle name="Normal 3 2 2 5 4 2 3 2" xfId="12904"/>
    <cellStyle name="Normal 3 2 2 5 4 2 3 2 2" xfId="27282"/>
    <cellStyle name="Normal 3 2 2 5 4 2 3 2 2 2" xfId="56016"/>
    <cellStyle name="Normal 3 2 2 5 4 2 3 2 3" xfId="41692"/>
    <cellStyle name="Normal 3 2 2 5 4 2 3 3" xfId="20119"/>
    <cellStyle name="Normal 3 2 2 5 4 2 3 3 2" xfId="48854"/>
    <cellStyle name="Normal 3 2 2 5 4 2 3 4" xfId="34530"/>
    <cellStyle name="Normal 3 2 2 5 4 2 4" xfId="9317"/>
    <cellStyle name="Normal 3 2 2 5 4 2 4 2" xfId="23700"/>
    <cellStyle name="Normal 3 2 2 5 4 2 4 2 2" xfId="52435"/>
    <cellStyle name="Normal 3 2 2 5 4 2 4 3" xfId="38111"/>
    <cellStyle name="Normal 3 2 2 5 4 2 5" xfId="16537"/>
    <cellStyle name="Normal 3 2 2 5 4 2 5 2" xfId="45273"/>
    <cellStyle name="Normal 3 2 2 5 4 2 6" xfId="30949"/>
    <cellStyle name="Normal 3 2 2 5 4 3" xfId="2879"/>
    <cellStyle name="Normal 3 2 2 5 4 3 2" xfId="6539"/>
    <cellStyle name="Normal 3 2 2 5 4 3 2 2" xfId="13799"/>
    <cellStyle name="Normal 3 2 2 5 4 3 2 2 2" xfId="28177"/>
    <cellStyle name="Normal 3 2 2 5 4 3 2 2 2 2" xfId="56911"/>
    <cellStyle name="Normal 3 2 2 5 4 3 2 2 3" xfId="42587"/>
    <cellStyle name="Normal 3 2 2 5 4 3 2 3" xfId="21014"/>
    <cellStyle name="Normal 3 2 2 5 4 3 2 3 2" xfId="49749"/>
    <cellStyle name="Normal 3 2 2 5 4 3 2 4" xfId="35425"/>
    <cellStyle name="Normal 3 2 2 5 4 3 3" xfId="10212"/>
    <cellStyle name="Normal 3 2 2 5 4 3 3 2" xfId="24595"/>
    <cellStyle name="Normal 3 2 2 5 4 3 3 2 2" xfId="53330"/>
    <cellStyle name="Normal 3 2 2 5 4 3 3 3" xfId="39006"/>
    <cellStyle name="Normal 3 2 2 5 4 3 4" xfId="17432"/>
    <cellStyle name="Normal 3 2 2 5 4 3 4 2" xfId="46168"/>
    <cellStyle name="Normal 3 2 2 5 4 3 5" xfId="31844"/>
    <cellStyle name="Normal 3 2 2 5 4 4" xfId="4744"/>
    <cellStyle name="Normal 3 2 2 5 4 4 2" xfId="12009"/>
    <cellStyle name="Normal 3 2 2 5 4 4 2 2" xfId="26387"/>
    <cellStyle name="Normal 3 2 2 5 4 4 2 2 2" xfId="55121"/>
    <cellStyle name="Normal 3 2 2 5 4 4 2 3" xfId="40797"/>
    <cellStyle name="Normal 3 2 2 5 4 4 3" xfId="19224"/>
    <cellStyle name="Normal 3 2 2 5 4 4 3 2" xfId="47959"/>
    <cellStyle name="Normal 3 2 2 5 4 4 4" xfId="33635"/>
    <cellStyle name="Normal 3 2 2 5 4 5" xfId="8416"/>
    <cellStyle name="Normal 3 2 2 5 4 5 2" xfId="22805"/>
    <cellStyle name="Normal 3 2 2 5 4 5 2 2" xfId="51540"/>
    <cellStyle name="Normal 3 2 2 5 4 5 3" xfId="37216"/>
    <cellStyle name="Normal 3 2 2 5 4 6" xfId="15642"/>
    <cellStyle name="Normal 3 2 2 5 4 6 2" xfId="44378"/>
    <cellStyle name="Normal 3 2 2 5 4 7" xfId="30054"/>
    <cellStyle name="Normal 3 2 2 5 5" xfId="1524"/>
    <cellStyle name="Normal 3 2 2 5 5 2" xfId="3328"/>
    <cellStyle name="Normal 3 2 2 5 5 2 2" xfId="6987"/>
    <cellStyle name="Normal 3 2 2 5 5 2 2 2" xfId="14247"/>
    <cellStyle name="Normal 3 2 2 5 5 2 2 2 2" xfId="28625"/>
    <cellStyle name="Normal 3 2 2 5 5 2 2 2 2 2" xfId="57359"/>
    <cellStyle name="Normal 3 2 2 5 5 2 2 2 3" xfId="43035"/>
    <cellStyle name="Normal 3 2 2 5 5 2 2 3" xfId="21462"/>
    <cellStyle name="Normal 3 2 2 5 5 2 2 3 2" xfId="50197"/>
    <cellStyle name="Normal 3 2 2 5 5 2 2 4" xfId="35873"/>
    <cellStyle name="Normal 3 2 2 5 5 2 3" xfId="10660"/>
    <cellStyle name="Normal 3 2 2 5 5 2 3 2" xfId="25043"/>
    <cellStyle name="Normal 3 2 2 5 5 2 3 2 2" xfId="53778"/>
    <cellStyle name="Normal 3 2 2 5 5 2 3 3" xfId="39454"/>
    <cellStyle name="Normal 3 2 2 5 5 2 4" xfId="17880"/>
    <cellStyle name="Normal 3 2 2 5 5 2 4 2" xfId="46616"/>
    <cellStyle name="Normal 3 2 2 5 5 2 5" xfId="32292"/>
    <cellStyle name="Normal 3 2 2 5 5 3" xfId="5197"/>
    <cellStyle name="Normal 3 2 2 5 5 3 2" xfId="12457"/>
    <cellStyle name="Normal 3 2 2 5 5 3 2 2" xfId="26835"/>
    <cellStyle name="Normal 3 2 2 5 5 3 2 2 2" xfId="55569"/>
    <cellStyle name="Normal 3 2 2 5 5 3 2 3" xfId="41245"/>
    <cellStyle name="Normal 3 2 2 5 5 3 3" xfId="19672"/>
    <cellStyle name="Normal 3 2 2 5 5 3 3 2" xfId="48407"/>
    <cellStyle name="Normal 3 2 2 5 5 3 4" xfId="34083"/>
    <cellStyle name="Normal 3 2 2 5 5 4" xfId="8870"/>
    <cellStyle name="Normal 3 2 2 5 5 4 2" xfId="23253"/>
    <cellStyle name="Normal 3 2 2 5 5 4 2 2" xfId="51988"/>
    <cellStyle name="Normal 3 2 2 5 5 4 3" xfId="37664"/>
    <cellStyle name="Normal 3 2 2 5 5 5" xfId="16090"/>
    <cellStyle name="Normal 3 2 2 5 5 5 2" xfId="44826"/>
    <cellStyle name="Normal 3 2 2 5 5 6" xfId="30502"/>
    <cellStyle name="Normal 3 2 2 5 6" xfId="2432"/>
    <cellStyle name="Normal 3 2 2 5 6 2" xfId="6092"/>
    <cellStyle name="Normal 3 2 2 5 6 2 2" xfId="13352"/>
    <cellStyle name="Normal 3 2 2 5 6 2 2 2" xfId="27730"/>
    <cellStyle name="Normal 3 2 2 5 6 2 2 2 2" xfId="56464"/>
    <cellStyle name="Normal 3 2 2 5 6 2 2 3" xfId="42140"/>
    <cellStyle name="Normal 3 2 2 5 6 2 3" xfId="20567"/>
    <cellStyle name="Normal 3 2 2 5 6 2 3 2" xfId="49302"/>
    <cellStyle name="Normal 3 2 2 5 6 2 4" xfId="34978"/>
    <cellStyle name="Normal 3 2 2 5 6 3" xfId="9765"/>
    <cellStyle name="Normal 3 2 2 5 6 3 2" xfId="24148"/>
    <cellStyle name="Normal 3 2 2 5 6 3 2 2" xfId="52883"/>
    <cellStyle name="Normal 3 2 2 5 6 3 3" xfId="38559"/>
    <cellStyle name="Normal 3 2 2 5 6 4" xfId="16985"/>
    <cellStyle name="Normal 3 2 2 5 6 4 2" xfId="45721"/>
    <cellStyle name="Normal 3 2 2 5 6 5" xfId="31397"/>
    <cellStyle name="Normal 3 2 2 5 7" xfId="4291"/>
    <cellStyle name="Normal 3 2 2 5 7 2" xfId="11561"/>
    <cellStyle name="Normal 3 2 2 5 7 2 2" xfId="25940"/>
    <cellStyle name="Normal 3 2 2 5 7 2 2 2" xfId="54674"/>
    <cellStyle name="Normal 3 2 2 5 7 2 3" xfId="40350"/>
    <cellStyle name="Normal 3 2 2 5 7 3" xfId="18777"/>
    <cellStyle name="Normal 3 2 2 5 7 3 2" xfId="47512"/>
    <cellStyle name="Normal 3 2 2 5 7 4" xfId="33188"/>
    <cellStyle name="Normal 3 2 2 5 8" xfId="7960"/>
    <cellStyle name="Normal 3 2 2 5 8 2" xfId="22358"/>
    <cellStyle name="Normal 3 2 2 5 8 2 2" xfId="51093"/>
    <cellStyle name="Normal 3 2 2 5 8 3" xfId="36769"/>
    <cellStyle name="Normal 3 2 2 5 9" xfId="15195"/>
    <cellStyle name="Normal 3 2 2 5 9 2" xfId="43931"/>
    <cellStyle name="Normal 3 2 2 6" xfId="529"/>
    <cellStyle name="Normal 3 2 2 6 2" xfId="832"/>
    <cellStyle name="Normal 3 2 2 6 2 2" xfId="1280"/>
    <cellStyle name="Normal 3 2 2 6 2 2 2" xfId="2263"/>
    <cellStyle name="Normal 3 2 2 6 2 2 2 2" xfId="4055"/>
    <cellStyle name="Normal 3 2 2 6 2 2 2 2 2" xfId="7714"/>
    <cellStyle name="Normal 3 2 2 6 2 2 2 2 2 2" xfId="14974"/>
    <cellStyle name="Normal 3 2 2 6 2 2 2 2 2 2 2" xfId="29352"/>
    <cellStyle name="Normal 3 2 2 6 2 2 2 2 2 2 2 2" xfId="58086"/>
    <cellStyle name="Normal 3 2 2 6 2 2 2 2 2 2 3" xfId="43762"/>
    <cellStyle name="Normal 3 2 2 6 2 2 2 2 2 3" xfId="22189"/>
    <cellStyle name="Normal 3 2 2 6 2 2 2 2 2 3 2" xfId="50924"/>
    <cellStyle name="Normal 3 2 2 6 2 2 2 2 2 4" xfId="36600"/>
    <cellStyle name="Normal 3 2 2 6 2 2 2 2 3" xfId="11387"/>
    <cellStyle name="Normal 3 2 2 6 2 2 2 2 3 2" xfId="25770"/>
    <cellStyle name="Normal 3 2 2 6 2 2 2 2 3 2 2" xfId="54505"/>
    <cellStyle name="Normal 3 2 2 6 2 2 2 2 3 3" xfId="40181"/>
    <cellStyle name="Normal 3 2 2 6 2 2 2 2 4" xfId="18607"/>
    <cellStyle name="Normal 3 2 2 6 2 2 2 2 4 2" xfId="47343"/>
    <cellStyle name="Normal 3 2 2 6 2 2 2 2 5" xfId="33019"/>
    <cellStyle name="Normal 3 2 2 6 2 2 2 3" xfId="5924"/>
    <cellStyle name="Normal 3 2 2 6 2 2 2 3 2" xfId="13184"/>
    <cellStyle name="Normal 3 2 2 6 2 2 2 3 2 2" xfId="27562"/>
    <cellStyle name="Normal 3 2 2 6 2 2 2 3 2 2 2" xfId="56296"/>
    <cellStyle name="Normal 3 2 2 6 2 2 2 3 2 3" xfId="41972"/>
    <cellStyle name="Normal 3 2 2 6 2 2 2 3 3" xfId="20399"/>
    <cellStyle name="Normal 3 2 2 6 2 2 2 3 3 2" xfId="49134"/>
    <cellStyle name="Normal 3 2 2 6 2 2 2 3 4" xfId="34810"/>
    <cellStyle name="Normal 3 2 2 6 2 2 2 4" xfId="9597"/>
    <cellStyle name="Normal 3 2 2 6 2 2 2 4 2" xfId="23980"/>
    <cellStyle name="Normal 3 2 2 6 2 2 2 4 2 2" xfId="52715"/>
    <cellStyle name="Normal 3 2 2 6 2 2 2 4 3" xfId="38391"/>
    <cellStyle name="Normal 3 2 2 6 2 2 2 5" xfId="16817"/>
    <cellStyle name="Normal 3 2 2 6 2 2 2 5 2" xfId="45553"/>
    <cellStyle name="Normal 3 2 2 6 2 2 2 6" xfId="31229"/>
    <cellStyle name="Normal 3 2 2 6 2 2 3" xfId="3159"/>
    <cellStyle name="Normal 3 2 2 6 2 2 3 2" xfId="6819"/>
    <cellStyle name="Normal 3 2 2 6 2 2 3 2 2" xfId="14079"/>
    <cellStyle name="Normal 3 2 2 6 2 2 3 2 2 2" xfId="28457"/>
    <cellStyle name="Normal 3 2 2 6 2 2 3 2 2 2 2" xfId="57191"/>
    <cellStyle name="Normal 3 2 2 6 2 2 3 2 2 3" xfId="42867"/>
    <cellStyle name="Normal 3 2 2 6 2 2 3 2 3" xfId="21294"/>
    <cellStyle name="Normal 3 2 2 6 2 2 3 2 3 2" xfId="50029"/>
    <cellStyle name="Normal 3 2 2 6 2 2 3 2 4" xfId="35705"/>
    <cellStyle name="Normal 3 2 2 6 2 2 3 3" xfId="10492"/>
    <cellStyle name="Normal 3 2 2 6 2 2 3 3 2" xfId="24875"/>
    <cellStyle name="Normal 3 2 2 6 2 2 3 3 2 2" xfId="53610"/>
    <cellStyle name="Normal 3 2 2 6 2 2 3 3 3" xfId="39286"/>
    <cellStyle name="Normal 3 2 2 6 2 2 3 4" xfId="17712"/>
    <cellStyle name="Normal 3 2 2 6 2 2 3 4 2" xfId="46448"/>
    <cellStyle name="Normal 3 2 2 6 2 2 3 5" xfId="32124"/>
    <cellStyle name="Normal 3 2 2 6 2 2 4" xfId="5024"/>
    <cellStyle name="Normal 3 2 2 6 2 2 4 2" xfId="12289"/>
    <cellStyle name="Normal 3 2 2 6 2 2 4 2 2" xfId="26667"/>
    <cellStyle name="Normal 3 2 2 6 2 2 4 2 2 2" xfId="55401"/>
    <cellStyle name="Normal 3 2 2 6 2 2 4 2 3" xfId="41077"/>
    <cellStyle name="Normal 3 2 2 6 2 2 4 3" xfId="19504"/>
    <cellStyle name="Normal 3 2 2 6 2 2 4 3 2" xfId="48239"/>
    <cellStyle name="Normal 3 2 2 6 2 2 4 4" xfId="33915"/>
    <cellStyle name="Normal 3 2 2 6 2 2 5" xfId="8696"/>
    <cellStyle name="Normal 3 2 2 6 2 2 5 2" xfId="23085"/>
    <cellStyle name="Normal 3 2 2 6 2 2 5 2 2" xfId="51820"/>
    <cellStyle name="Normal 3 2 2 6 2 2 5 3" xfId="37496"/>
    <cellStyle name="Normal 3 2 2 6 2 2 6" xfId="15922"/>
    <cellStyle name="Normal 3 2 2 6 2 2 6 2" xfId="44658"/>
    <cellStyle name="Normal 3 2 2 6 2 2 7" xfId="30334"/>
    <cellStyle name="Normal 3 2 2 6 2 3" xfId="1816"/>
    <cellStyle name="Normal 3 2 2 6 2 3 2" xfId="3608"/>
    <cellStyle name="Normal 3 2 2 6 2 3 2 2" xfId="7267"/>
    <cellStyle name="Normal 3 2 2 6 2 3 2 2 2" xfId="14527"/>
    <cellStyle name="Normal 3 2 2 6 2 3 2 2 2 2" xfId="28905"/>
    <cellStyle name="Normal 3 2 2 6 2 3 2 2 2 2 2" xfId="57639"/>
    <cellStyle name="Normal 3 2 2 6 2 3 2 2 2 3" xfId="43315"/>
    <cellStyle name="Normal 3 2 2 6 2 3 2 2 3" xfId="21742"/>
    <cellStyle name="Normal 3 2 2 6 2 3 2 2 3 2" xfId="50477"/>
    <cellStyle name="Normal 3 2 2 6 2 3 2 2 4" xfId="36153"/>
    <cellStyle name="Normal 3 2 2 6 2 3 2 3" xfId="10940"/>
    <cellStyle name="Normal 3 2 2 6 2 3 2 3 2" xfId="25323"/>
    <cellStyle name="Normal 3 2 2 6 2 3 2 3 2 2" xfId="54058"/>
    <cellStyle name="Normal 3 2 2 6 2 3 2 3 3" xfId="39734"/>
    <cellStyle name="Normal 3 2 2 6 2 3 2 4" xfId="18160"/>
    <cellStyle name="Normal 3 2 2 6 2 3 2 4 2" xfId="46896"/>
    <cellStyle name="Normal 3 2 2 6 2 3 2 5" xfId="32572"/>
    <cellStyle name="Normal 3 2 2 6 2 3 3" xfId="5477"/>
    <cellStyle name="Normal 3 2 2 6 2 3 3 2" xfId="12737"/>
    <cellStyle name="Normal 3 2 2 6 2 3 3 2 2" xfId="27115"/>
    <cellStyle name="Normal 3 2 2 6 2 3 3 2 2 2" xfId="55849"/>
    <cellStyle name="Normal 3 2 2 6 2 3 3 2 3" xfId="41525"/>
    <cellStyle name="Normal 3 2 2 6 2 3 3 3" xfId="19952"/>
    <cellStyle name="Normal 3 2 2 6 2 3 3 3 2" xfId="48687"/>
    <cellStyle name="Normal 3 2 2 6 2 3 3 4" xfId="34363"/>
    <cellStyle name="Normal 3 2 2 6 2 3 4" xfId="9150"/>
    <cellStyle name="Normal 3 2 2 6 2 3 4 2" xfId="23533"/>
    <cellStyle name="Normal 3 2 2 6 2 3 4 2 2" xfId="52268"/>
    <cellStyle name="Normal 3 2 2 6 2 3 4 3" xfId="37944"/>
    <cellStyle name="Normal 3 2 2 6 2 3 5" xfId="16370"/>
    <cellStyle name="Normal 3 2 2 6 2 3 5 2" xfId="45106"/>
    <cellStyle name="Normal 3 2 2 6 2 3 6" xfId="30782"/>
    <cellStyle name="Normal 3 2 2 6 2 4" xfId="2712"/>
    <cellStyle name="Normal 3 2 2 6 2 4 2" xfId="6372"/>
    <cellStyle name="Normal 3 2 2 6 2 4 2 2" xfId="13632"/>
    <cellStyle name="Normal 3 2 2 6 2 4 2 2 2" xfId="28010"/>
    <cellStyle name="Normal 3 2 2 6 2 4 2 2 2 2" xfId="56744"/>
    <cellStyle name="Normal 3 2 2 6 2 4 2 2 3" xfId="42420"/>
    <cellStyle name="Normal 3 2 2 6 2 4 2 3" xfId="20847"/>
    <cellStyle name="Normal 3 2 2 6 2 4 2 3 2" xfId="49582"/>
    <cellStyle name="Normal 3 2 2 6 2 4 2 4" xfId="35258"/>
    <cellStyle name="Normal 3 2 2 6 2 4 3" xfId="10045"/>
    <cellStyle name="Normal 3 2 2 6 2 4 3 2" xfId="24428"/>
    <cellStyle name="Normal 3 2 2 6 2 4 3 2 2" xfId="53163"/>
    <cellStyle name="Normal 3 2 2 6 2 4 3 3" xfId="38839"/>
    <cellStyle name="Normal 3 2 2 6 2 4 4" xfId="17265"/>
    <cellStyle name="Normal 3 2 2 6 2 4 4 2" xfId="46001"/>
    <cellStyle name="Normal 3 2 2 6 2 4 5" xfId="31677"/>
    <cellStyle name="Normal 3 2 2 6 2 5" xfId="4577"/>
    <cellStyle name="Normal 3 2 2 6 2 5 2" xfId="11842"/>
    <cellStyle name="Normal 3 2 2 6 2 5 2 2" xfId="26220"/>
    <cellStyle name="Normal 3 2 2 6 2 5 2 2 2" xfId="54954"/>
    <cellStyle name="Normal 3 2 2 6 2 5 2 3" xfId="40630"/>
    <cellStyle name="Normal 3 2 2 6 2 5 3" xfId="19057"/>
    <cellStyle name="Normal 3 2 2 6 2 5 3 2" xfId="47792"/>
    <cellStyle name="Normal 3 2 2 6 2 5 4" xfId="33468"/>
    <cellStyle name="Normal 3 2 2 6 2 6" xfId="8249"/>
    <cellStyle name="Normal 3 2 2 6 2 6 2" xfId="22638"/>
    <cellStyle name="Normal 3 2 2 6 2 6 2 2" xfId="51373"/>
    <cellStyle name="Normal 3 2 2 6 2 6 3" xfId="37049"/>
    <cellStyle name="Normal 3 2 2 6 2 7" xfId="15475"/>
    <cellStyle name="Normal 3 2 2 6 2 7 2" xfId="44211"/>
    <cellStyle name="Normal 3 2 2 6 2 8" xfId="29887"/>
    <cellStyle name="Normal 3 2 2 6 3" xfId="1056"/>
    <cellStyle name="Normal 3 2 2 6 3 2" xfId="2039"/>
    <cellStyle name="Normal 3 2 2 6 3 2 2" xfId="3831"/>
    <cellStyle name="Normal 3 2 2 6 3 2 2 2" xfId="7490"/>
    <cellStyle name="Normal 3 2 2 6 3 2 2 2 2" xfId="14750"/>
    <cellStyle name="Normal 3 2 2 6 3 2 2 2 2 2" xfId="29128"/>
    <cellStyle name="Normal 3 2 2 6 3 2 2 2 2 2 2" xfId="57862"/>
    <cellStyle name="Normal 3 2 2 6 3 2 2 2 2 3" xfId="43538"/>
    <cellStyle name="Normal 3 2 2 6 3 2 2 2 3" xfId="21965"/>
    <cellStyle name="Normal 3 2 2 6 3 2 2 2 3 2" xfId="50700"/>
    <cellStyle name="Normal 3 2 2 6 3 2 2 2 4" xfId="36376"/>
    <cellStyle name="Normal 3 2 2 6 3 2 2 3" xfId="11163"/>
    <cellStyle name="Normal 3 2 2 6 3 2 2 3 2" xfId="25546"/>
    <cellStyle name="Normal 3 2 2 6 3 2 2 3 2 2" xfId="54281"/>
    <cellStyle name="Normal 3 2 2 6 3 2 2 3 3" xfId="39957"/>
    <cellStyle name="Normal 3 2 2 6 3 2 2 4" xfId="18383"/>
    <cellStyle name="Normal 3 2 2 6 3 2 2 4 2" xfId="47119"/>
    <cellStyle name="Normal 3 2 2 6 3 2 2 5" xfId="32795"/>
    <cellStyle name="Normal 3 2 2 6 3 2 3" xfId="5700"/>
    <cellStyle name="Normal 3 2 2 6 3 2 3 2" xfId="12960"/>
    <cellStyle name="Normal 3 2 2 6 3 2 3 2 2" xfId="27338"/>
    <cellStyle name="Normal 3 2 2 6 3 2 3 2 2 2" xfId="56072"/>
    <cellStyle name="Normal 3 2 2 6 3 2 3 2 3" xfId="41748"/>
    <cellStyle name="Normal 3 2 2 6 3 2 3 3" xfId="20175"/>
    <cellStyle name="Normal 3 2 2 6 3 2 3 3 2" xfId="48910"/>
    <cellStyle name="Normal 3 2 2 6 3 2 3 4" xfId="34586"/>
    <cellStyle name="Normal 3 2 2 6 3 2 4" xfId="9373"/>
    <cellStyle name="Normal 3 2 2 6 3 2 4 2" xfId="23756"/>
    <cellStyle name="Normal 3 2 2 6 3 2 4 2 2" xfId="52491"/>
    <cellStyle name="Normal 3 2 2 6 3 2 4 3" xfId="38167"/>
    <cellStyle name="Normal 3 2 2 6 3 2 5" xfId="16593"/>
    <cellStyle name="Normal 3 2 2 6 3 2 5 2" xfId="45329"/>
    <cellStyle name="Normal 3 2 2 6 3 2 6" xfId="31005"/>
    <cellStyle name="Normal 3 2 2 6 3 3" xfId="2935"/>
    <cellStyle name="Normal 3 2 2 6 3 3 2" xfId="6595"/>
    <cellStyle name="Normal 3 2 2 6 3 3 2 2" xfId="13855"/>
    <cellStyle name="Normal 3 2 2 6 3 3 2 2 2" xfId="28233"/>
    <cellStyle name="Normal 3 2 2 6 3 3 2 2 2 2" xfId="56967"/>
    <cellStyle name="Normal 3 2 2 6 3 3 2 2 3" xfId="42643"/>
    <cellStyle name="Normal 3 2 2 6 3 3 2 3" xfId="21070"/>
    <cellStyle name="Normal 3 2 2 6 3 3 2 3 2" xfId="49805"/>
    <cellStyle name="Normal 3 2 2 6 3 3 2 4" xfId="35481"/>
    <cellStyle name="Normal 3 2 2 6 3 3 3" xfId="10268"/>
    <cellStyle name="Normal 3 2 2 6 3 3 3 2" xfId="24651"/>
    <cellStyle name="Normal 3 2 2 6 3 3 3 2 2" xfId="53386"/>
    <cellStyle name="Normal 3 2 2 6 3 3 3 3" xfId="39062"/>
    <cellStyle name="Normal 3 2 2 6 3 3 4" xfId="17488"/>
    <cellStyle name="Normal 3 2 2 6 3 3 4 2" xfId="46224"/>
    <cellStyle name="Normal 3 2 2 6 3 3 5" xfId="31900"/>
    <cellStyle name="Normal 3 2 2 6 3 4" xfId="4800"/>
    <cellStyle name="Normal 3 2 2 6 3 4 2" xfId="12065"/>
    <cellStyle name="Normal 3 2 2 6 3 4 2 2" xfId="26443"/>
    <cellStyle name="Normal 3 2 2 6 3 4 2 2 2" xfId="55177"/>
    <cellStyle name="Normal 3 2 2 6 3 4 2 3" xfId="40853"/>
    <cellStyle name="Normal 3 2 2 6 3 4 3" xfId="19280"/>
    <cellStyle name="Normal 3 2 2 6 3 4 3 2" xfId="48015"/>
    <cellStyle name="Normal 3 2 2 6 3 4 4" xfId="33691"/>
    <cellStyle name="Normal 3 2 2 6 3 5" xfId="8472"/>
    <cellStyle name="Normal 3 2 2 6 3 5 2" xfId="22861"/>
    <cellStyle name="Normal 3 2 2 6 3 5 2 2" xfId="51596"/>
    <cellStyle name="Normal 3 2 2 6 3 5 3" xfId="37272"/>
    <cellStyle name="Normal 3 2 2 6 3 6" xfId="15698"/>
    <cellStyle name="Normal 3 2 2 6 3 6 2" xfId="44434"/>
    <cellStyle name="Normal 3 2 2 6 3 7" xfId="30110"/>
    <cellStyle name="Normal 3 2 2 6 4" xfId="1586"/>
    <cellStyle name="Normal 3 2 2 6 4 2" xfId="3384"/>
    <cellStyle name="Normal 3 2 2 6 4 2 2" xfId="7043"/>
    <cellStyle name="Normal 3 2 2 6 4 2 2 2" xfId="14303"/>
    <cellStyle name="Normal 3 2 2 6 4 2 2 2 2" xfId="28681"/>
    <cellStyle name="Normal 3 2 2 6 4 2 2 2 2 2" xfId="57415"/>
    <cellStyle name="Normal 3 2 2 6 4 2 2 2 3" xfId="43091"/>
    <cellStyle name="Normal 3 2 2 6 4 2 2 3" xfId="21518"/>
    <cellStyle name="Normal 3 2 2 6 4 2 2 3 2" xfId="50253"/>
    <cellStyle name="Normal 3 2 2 6 4 2 2 4" xfId="35929"/>
    <cellStyle name="Normal 3 2 2 6 4 2 3" xfId="10716"/>
    <cellStyle name="Normal 3 2 2 6 4 2 3 2" xfId="25099"/>
    <cellStyle name="Normal 3 2 2 6 4 2 3 2 2" xfId="53834"/>
    <cellStyle name="Normal 3 2 2 6 4 2 3 3" xfId="39510"/>
    <cellStyle name="Normal 3 2 2 6 4 2 4" xfId="17936"/>
    <cellStyle name="Normal 3 2 2 6 4 2 4 2" xfId="46672"/>
    <cellStyle name="Normal 3 2 2 6 4 2 5" xfId="32348"/>
    <cellStyle name="Normal 3 2 2 6 4 3" xfId="5253"/>
    <cellStyle name="Normal 3 2 2 6 4 3 2" xfId="12513"/>
    <cellStyle name="Normal 3 2 2 6 4 3 2 2" xfId="26891"/>
    <cellStyle name="Normal 3 2 2 6 4 3 2 2 2" xfId="55625"/>
    <cellStyle name="Normal 3 2 2 6 4 3 2 3" xfId="41301"/>
    <cellStyle name="Normal 3 2 2 6 4 3 3" xfId="19728"/>
    <cellStyle name="Normal 3 2 2 6 4 3 3 2" xfId="48463"/>
    <cellStyle name="Normal 3 2 2 6 4 3 4" xfId="34139"/>
    <cellStyle name="Normal 3 2 2 6 4 4" xfId="8926"/>
    <cellStyle name="Normal 3 2 2 6 4 4 2" xfId="23309"/>
    <cellStyle name="Normal 3 2 2 6 4 4 2 2" xfId="52044"/>
    <cellStyle name="Normal 3 2 2 6 4 4 3" xfId="37720"/>
    <cellStyle name="Normal 3 2 2 6 4 5" xfId="16146"/>
    <cellStyle name="Normal 3 2 2 6 4 5 2" xfId="44882"/>
    <cellStyle name="Normal 3 2 2 6 4 6" xfId="30558"/>
    <cellStyle name="Normal 3 2 2 6 5" xfId="2488"/>
    <cellStyle name="Normal 3 2 2 6 5 2" xfId="6148"/>
    <cellStyle name="Normal 3 2 2 6 5 2 2" xfId="13408"/>
    <cellStyle name="Normal 3 2 2 6 5 2 2 2" xfId="27786"/>
    <cellStyle name="Normal 3 2 2 6 5 2 2 2 2" xfId="56520"/>
    <cellStyle name="Normal 3 2 2 6 5 2 2 3" xfId="42196"/>
    <cellStyle name="Normal 3 2 2 6 5 2 3" xfId="20623"/>
    <cellStyle name="Normal 3 2 2 6 5 2 3 2" xfId="49358"/>
    <cellStyle name="Normal 3 2 2 6 5 2 4" xfId="35034"/>
    <cellStyle name="Normal 3 2 2 6 5 3" xfId="9821"/>
    <cellStyle name="Normal 3 2 2 6 5 3 2" xfId="24204"/>
    <cellStyle name="Normal 3 2 2 6 5 3 2 2" xfId="52939"/>
    <cellStyle name="Normal 3 2 2 6 5 3 3" xfId="38615"/>
    <cellStyle name="Normal 3 2 2 6 5 4" xfId="17041"/>
    <cellStyle name="Normal 3 2 2 6 5 4 2" xfId="45777"/>
    <cellStyle name="Normal 3 2 2 6 5 5" xfId="31453"/>
    <cellStyle name="Normal 3 2 2 6 6" xfId="4350"/>
    <cellStyle name="Normal 3 2 2 6 6 2" xfId="11618"/>
    <cellStyle name="Normal 3 2 2 6 6 2 2" xfId="25996"/>
    <cellStyle name="Normal 3 2 2 6 6 2 2 2" xfId="54730"/>
    <cellStyle name="Normal 3 2 2 6 6 2 3" xfId="40406"/>
    <cellStyle name="Normal 3 2 2 6 6 3" xfId="18833"/>
    <cellStyle name="Normal 3 2 2 6 6 3 2" xfId="47568"/>
    <cellStyle name="Normal 3 2 2 6 6 4" xfId="33244"/>
    <cellStyle name="Normal 3 2 2 6 7" xfId="8020"/>
    <cellStyle name="Normal 3 2 2 6 7 2" xfId="22414"/>
    <cellStyle name="Normal 3 2 2 6 7 2 2" xfId="51149"/>
    <cellStyle name="Normal 3 2 2 6 7 3" xfId="36825"/>
    <cellStyle name="Normal 3 2 2 6 8" xfId="15251"/>
    <cellStyle name="Normal 3 2 2 6 8 2" xfId="43987"/>
    <cellStyle name="Normal 3 2 2 6 9" xfId="29663"/>
    <cellStyle name="Normal 3 2 2 7" xfId="717"/>
    <cellStyle name="Normal 3 2 2 7 2" xfId="1168"/>
    <cellStyle name="Normal 3 2 2 7 2 2" xfId="2151"/>
    <cellStyle name="Normal 3 2 2 7 2 2 2" xfId="3943"/>
    <cellStyle name="Normal 3 2 2 7 2 2 2 2" xfId="7602"/>
    <cellStyle name="Normal 3 2 2 7 2 2 2 2 2" xfId="14862"/>
    <cellStyle name="Normal 3 2 2 7 2 2 2 2 2 2" xfId="29240"/>
    <cellStyle name="Normal 3 2 2 7 2 2 2 2 2 2 2" xfId="57974"/>
    <cellStyle name="Normal 3 2 2 7 2 2 2 2 2 3" xfId="43650"/>
    <cellStyle name="Normal 3 2 2 7 2 2 2 2 3" xfId="22077"/>
    <cellStyle name="Normal 3 2 2 7 2 2 2 2 3 2" xfId="50812"/>
    <cellStyle name="Normal 3 2 2 7 2 2 2 2 4" xfId="36488"/>
    <cellStyle name="Normal 3 2 2 7 2 2 2 3" xfId="11275"/>
    <cellStyle name="Normal 3 2 2 7 2 2 2 3 2" xfId="25658"/>
    <cellStyle name="Normal 3 2 2 7 2 2 2 3 2 2" xfId="54393"/>
    <cellStyle name="Normal 3 2 2 7 2 2 2 3 3" xfId="40069"/>
    <cellStyle name="Normal 3 2 2 7 2 2 2 4" xfId="18495"/>
    <cellStyle name="Normal 3 2 2 7 2 2 2 4 2" xfId="47231"/>
    <cellStyle name="Normal 3 2 2 7 2 2 2 5" xfId="32907"/>
    <cellStyle name="Normal 3 2 2 7 2 2 3" xfId="5812"/>
    <cellStyle name="Normal 3 2 2 7 2 2 3 2" xfId="13072"/>
    <cellStyle name="Normal 3 2 2 7 2 2 3 2 2" xfId="27450"/>
    <cellStyle name="Normal 3 2 2 7 2 2 3 2 2 2" xfId="56184"/>
    <cellStyle name="Normal 3 2 2 7 2 2 3 2 3" xfId="41860"/>
    <cellStyle name="Normal 3 2 2 7 2 2 3 3" xfId="20287"/>
    <cellStyle name="Normal 3 2 2 7 2 2 3 3 2" xfId="49022"/>
    <cellStyle name="Normal 3 2 2 7 2 2 3 4" xfId="34698"/>
    <cellStyle name="Normal 3 2 2 7 2 2 4" xfId="9485"/>
    <cellStyle name="Normal 3 2 2 7 2 2 4 2" xfId="23868"/>
    <cellStyle name="Normal 3 2 2 7 2 2 4 2 2" xfId="52603"/>
    <cellStyle name="Normal 3 2 2 7 2 2 4 3" xfId="38279"/>
    <cellStyle name="Normal 3 2 2 7 2 2 5" xfId="16705"/>
    <cellStyle name="Normal 3 2 2 7 2 2 5 2" xfId="45441"/>
    <cellStyle name="Normal 3 2 2 7 2 2 6" xfId="31117"/>
    <cellStyle name="Normal 3 2 2 7 2 3" xfId="3047"/>
    <cellStyle name="Normal 3 2 2 7 2 3 2" xfId="6707"/>
    <cellStyle name="Normal 3 2 2 7 2 3 2 2" xfId="13967"/>
    <cellStyle name="Normal 3 2 2 7 2 3 2 2 2" xfId="28345"/>
    <cellStyle name="Normal 3 2 2 7 2 3 2 2 2 2" xfId="57079"/>
    <cellStyle name="Normal 3 2 2 7 2 3 2 2 3" xfId="42755"/>
    <cellStyle name="Normal 3 2 2 7 2 3 2 3" xfId="21182"/>
    <cellStyle name="Normal 3 2 2 7 2 3 2 3 2" xfId="49917"/>
    <cellStyle name="Normal 3 2 2 7 2 3 2 4" xfId="35593"/>
    <cellStyle name="Normal 3 2 2 7 2 3 3" xfId="10380"/>
    <cellStyle name="Normal 3 2 2 7 2 3 3 2" xfId="24763"/>
    <cellStyle name="Normal 3 2 2 7 2 3 3 2 2" xfId="53498"/>
    <cellStyle name="Normal 3 2 2 7 2 3 3 3" xfId="39174"/>
    <cellStyle name="Normal 3 2 2 7 2 3 4" xfId="17600"/>
    <cellStyle name="Normal 3 2 2 7 2 3 4 2" xfId="46336"/>
    <cellStyle name="Normal 3 2 2 7 2 3 5" xfId="32012"/>
    <cellStyle name="Normal 3 2 2 7 2 4" xfId="4912"/>
    <cellStyle name="Normal 3 2 2 7 2 4 2" xfId="12177"/>
    <cellStyle name="Normal 3 2 2 7 2 4 2 2" xfId="26555"/>
    <cellStyle name="Normal 3 2 2 7 2 4 2 2 2" xfId="55289"/>
    <cellStyle name="Normal 3 2 2 7 2 4 2 3" xfId="40965"/>
    <cellStyle name="Normal 3 2 2 7 2 4 3" xfId="19392"/>
    <cellStyle name="Normal 3 2 2 7 2 4 3 2" xfId="48127"/>
    <cellStyle name="Normal 3 2 2 7 2 4 4" xfId="33803"/>
    <cellStyle name="Normal 3 2 2 7 2 5" xfId="8584"/>
    <cellStyle name="Normal 3 2 2 7 2 5 2" xfId="22973"/>
    <cellStyle name="Normal 3 2 2 7 2 5 2 2" xfId="51708"/>
    <cellStyle name="Normal 3 2 2 7 2 5 3" xfId="37384"/>
    <cellStyle name="Normal 3 2 2 7 2 6" xfId="15810"/>
    <cellStyle name="Normal 3 2 2 7 2 6 2" xfId="44546"/>
    <cellStyle name="Normal 3 2 2 7 2 7" xfId="30222"/>
    <cellStyle name="Normal 3 2 2 7 3" xfId="1704"/>
    <cellStyle name="Normal 3 2 2 7 3 2" xfId="3496"/>
    <cellStyle name="Normal 3 2 2 7 3 2 2" xfId="7155"/>
    <cellStyle name="Normal 3 2 2 7 3 2 2 2" xfId="14415"/>
    <cellStyle name="Normal 3 2 2 7 3 2 2 2 2" xfId="28793"/>
    <cellStyle name="Normal 3 2 2 7 3 2 2 2 2 2" xfId="57527"/>
    <cellStyle name="Normal 3 2 2 7 3 2 2 2 3" xfId="43203"/>
    <cellStyle name="Normal 3 2 2 7 3 2 2 3" xfId="21630"/>
    <cellStyle name="Normal 3 2 2 7 3 2 2 3 2" xfId="50365"/>
    <cellStyle name="Normal 3 2 2 7 3 2 2 4" xfId="36041"/>
    <cellStyle name="Normal 3 2 2 7 3 2 3" xfId="10828"/>
    <cellStyle name="Normal 3 2 2 7 3 2 3 2" xfId="25211"/>
    <cellStyle name="Normal 3 2 2 7 3 2 3 2 2" xfId="53946"/>
    <cellStyle name="Normal 3 2 2 7 3 2 3 3" xfId="39622"/>
    <cellStyle name="Normal 3 2 2 7 3 2 4" xfId="18048"/>
    <cellStyle name="Normal 3 2 2 7 3 2 4 2" xfId="46784"/>
    <cellStyle name="Normal 3 2 2 7 3 2 5" xfId="32460"/>
    <cellStyle name="Normal 3 2 2 7 3 3" xfId="5365"/>
    <cellStyle name="Normal 3 2 2 7 3 3 2" xfId="12625"/>
    <cellStyle name="Normal 3 2 2 7 3 3 2 2" xfId="27003"/>
    <cellStyle name="Normal 3 2 2 7 3 3 2 2 2" xfId="55737"/>
    <cellStyle name="Normal 3 2 2 7 3 3 2 3" xfId="41413"/>
    <cellStyle name="Normal 3 2 2 7 3 3 3" xfId="19840"/>
    <cellStyle name="Normal 3 2 2 7 3 3 3 2" xfId="48575"/>
    <cellStyle name="Normal 3 2 2 7 3 3 4" xfId="34251"/>
    <cellStyle name="Normal 3 2 2 7 3 4" xfId="9038"/>
    <cellStyle name="Normal 3 2 2 7 3 4 2" xfId="23421"/>
    <cellStyle name="Normal 3 2 2 7 3 4 2 2" xfId="52156"/>
    <cellStyle name="Normal 3 2 2 7 3 4 3" xfId="37832"/>
    <cellStyle name="Normal 3 2 2 7 3 5" xfId="16258"/>
    <cellStyle name="Normal 3 2 2 7 3 5 2" xfId="44994"/>
    <cellStyle name="Normal 3 2 2 7 3 6" xfId="30670"/>
    <cellStyle name="Normal 3 2 2 7 4" xfId="2600"/>
    <cellStyle name="Normal 3 2 2 7 4 2" xfId="6260"/>
    <cellStyle name="Normal 3 2 2 7 4 2 2" xfId="13520"/>
    <cellStyle name="Normal 3 2 2 7 4 2 2 2" xfId="27898"/>
    <cellStyle name="Normal 3 2 2 7 4 2 2 2 2" xfId="56632"/>
    <cellStyle name="Normal 3 2 2 7 4 2 2 3" xfId="42308"/>
    <cellStyle name="Normal 3 2 2 7 4 2 3" xfId="20735"/>
    <cellStyle name="Normal 3 2 2 7 4 2 3 2" xfId="49470"/>
    <cellStyle name="Normal 3 2 2 7 4 2 4" xfId="35146"/>
    <cellStyle name="Normal 3 2 2 7 4 3" xfId="9933"/>
    <cellStyle name="Normal 3 2 2 7 4 3 2" xfId="24316"/>
    <cellStyle name="Normal 3 2 2 7 4 3 2 2" xfId="53051"/>
    <cellStyle name="Normal 3 2 2 7 4 3 3" xfId="38727"/>
    <cellStyle name="Normal 3 2 2 7 4 4" xfId="17153"/>
    <cellStyle name="Normal 3 2 2 7 4 4 2" xfId="45889"/>
    <cellStyle name="Normal 3 2 2 7 4 5" xfId="31565"/>
    <cellStyle name="Normal 3 2 2 7 5" xfId="4464"/>
    <cellStyle name="Normal 3 2 2 7 5 2" xfId="11730"/>
    <cellStyle name="Normal 3 2 2 7 5 2 2" xfId="26108"/>
    <cellStyle name="Normal 3 2 2 7 5 2 2 2" xfId="54842"/>
    <cellStyle name="Normal 3 2 2 7 5 2 3" xfId="40518"/>
    <cellStyle name="Normal 3 2 2 7 5 3" xfId="18945"/>
    <cellStyle name="Normal 3 2 2 7 5 3 2" xfId="47680"/>
    <cellStyle name="Normal 3 2 2 7 5 4" xfId="33356"/>
    <cellStyle name="Normal 3 2 2 7 6" xfId="8137"/>
    <cellStyle name="Normal 3 2 2 7 6 2" xfId="22526"/>
    <cellStyle name="Normal 3 2 2 7 6 2 2" xfId="51261"/>
    <cellStyle name="Normal 3 2 2 7 6 3" xfId="36937"/>
    <cellStyle name="Normal 3 2 2 7 7" xfId="15363"/>
    <cellStyle name="Normal 3 2 2 7 7 2" xfId="44099"/>
    <cellStyle name="Normal 3 2 2 7 8" xfId="29775"/>
    <cellStyle name="Normal 3 2 2 8" xfId="944"/>
    <cellStyle name="Normal 3 2 2 8 2" xfId="1927"/>
    <cellStyle name="Normal 3 2 2 8 2 2" xfId="3719"/>
    <cellStyle name="Normal 3 2 2 8 2 2 2" xfId="7378"/>
    <cellStyle name="Normal 3 2 2 8 2 2 2 2" xfId="14638"/>
    <cellStyle name="Normal 3 2 2 8 2 2 2 2 2" xfId="29016"/>
    <cellStyle name="Normal 3 2 2 8 2 2 2 2 2 2" xfId="57750"/>
    <cellStyle name="Normal 3 2 2 8 2 2 2 2 3" xfId="43426"/>
    <cellStyle name="Normal 3 2 2 8 2 2 2 3" xfId="21853"/>
    <cellStyle name="Normal 3 2 2 8 2 2 2 3 2" xfId="50588"/>
    <cellStyle name="Normal 3 2 2 8 2 2 2 4" xfId="36264"/>
    <cellStyle name="Normal 3 2 2 8 2 2 3" xfId="11051"/>
    <cellStyle name="Normal 3 2 2 8 2 2 3 2" xfId="25434"/>
    <cellStyle name="Normal 3 2 2 8 2 2 3 2 2" xfId="54169"/>
    <cellStyle name="Normal 3 2 2 8 2 2 3 3" xfId="39845"/>
    <cellStyle name="Normal 3 2 2 8 2 2 4" xfId="18271"/>
    <cellStyle name="Normal 3 2 2 8 2 2 4 2" xfId="47007"/>
    <cellStyle name="Normal 3 2 2 8 2 2 5" xfId="32683"/>
    <cellStyle name="Normal 3 2 2 8 2 3" xfId="5588"/>
    <cellStyle name="Normal 3 2 2 8 2 3 2" xfId="12848"/>
    <cellStyle name="Normal 3 2 2 8 2 3 2 2" xfId="27226"/>
    <cellStyle name="Normal 3 2 2 8 2 3 2 2 2" xfId="55960"/>
    <cellStyle name="Normal 3 2 2 8 2 3 2 3" xfId="41636"/>
    <cellStyle name="Normal 3 2 2 8 2 3 3" xfId="20063"/>
    <cellStyle name="Normal 3 2 2 8 2 3 3 2" xfId="48798"/>
    <cellStyle name="Normal 3 2 2 8 2 3 4" xfId="34474"/>
    <cellStyle name="Normal 3 2 2 8 2 4" xfId="9261"/>
    <cellStyle name="Normal 3 2 2 8 2 4 2" xfId="23644"/>
    <cellStyle name="Normal 3 2 2 8 2 4 2 2" xfId="52379"/>
    <cellStyle name="Normal 3 2 2 8 2 4 3" xfId="38055"/>
    <cellStyle name="Normal 3 2 2 8 2 5" xfId="16481"/>
    <cellStyle name="Normal 3 2 2 8 2 5 2" xfId="45217"/>
    <cellStyle name="Normal 3 2 2 8 2 6" xfId="30893"/>
    <cellStyle name="Normal 3 2 2 8 3" xfId="2823"/>
    <cellStyle name="Normal 3 2 2 8 3 2" xfId="6483"/>
    <cellStyle name="Normal 3 2 2 8 3 2 2" xfId="13743"/>
    <cellStyle name="Normal 3 2 2 8 3 2 2 2" xfId="28121"/>
    <cellStyle name="Normal 3 2 2 8 3 2 2 2 2" xfId="56855"/>
    <cellStyle name="Normal 3 2 2 8 3 2 2 3" xfId="42531"/>
    <cellStyle name="Normal 3 2 2 8 3 2 3" xfId="20958"/>
    <cellStyle name="Normal 3 2 2 8 3 2 3 2" xfId="49693"/>
    <cellStyle name="Normal 3 2 2 8 3 2 4" xfId="35369"/>
    <cellStyle name="Normal 3 2 2 8 3 3" xfId="10156"/>
    <cellStyle name="Normal 3 2 2 8 3 3 2" xfId="24539"/>
    <cellStyle name="Normal 3 2 2 8 3 3 2 2" xfId="53274"/>
    <cellStyle name="Normal 3 2 2 8 3 3 3" xfId="38950"/>
    <cellStyle name="Normal 3 2 2 8 3 4" xfId="17376"/>
    <cellStyle name="Normal 3 2 2 8 3 4 2" xfId="46112"/>
    <cellStyle name="Normal 3 2 2 8 3 5" xfId="31788"/>
    <cellStyle name="Normal 3 2 2 8 4" xfId="4688"/>
    <cellStyle name="Normal 3 2 2 8 4 2" xfId="11953"/>
    <cellStyle name="Normal 3 2 2 8 4 2 2" xfId="26331"/>
    <cellStyle name="Normal 3 2 2 8 4 2 2 2" xfId="55065"/>
    <cellStyle name="Normal 3 2 2 8 4 2 3" xfId="40741"/>
    <cellStyle name="Normal 3 2 2 8 4 3" xfId="19168"/>
    <cellStyle name="Normal 3 2 2 8 4 3 2" xfId="47903"/>
    <cellStyle name="Normal 3 2 2 8 4 4" xfId="33579"/>
    <cellStyle name="Normal 3 2 2 8 5" xfId="8360"/>
    <cellStyle name="Normal 3 2 2 8 5 2" xfId="22749"/>
    <cellStyle name="Normal 3 2 2 8 5 2 2" xfId="51484"/>
    <cellStyle name="Normal 3 2 2 8 5 3" xfId="37160"/>
    <cellStyle name="Normal 3 2 2 8 6" xfId="15586"/>
    <cellStyle name="Normal 3 2 2 8 6 2" xfId="44322"/>
    <cellStyle name="Normal 3 2 2 8 7" xfId="29998"/>
    <cellStyle name="Normal 3 2 2 9" xfId="1444"/>
    <cellStyle name="Normal 3 2 2 9 2" xfId="3272"/>
    <cellStyle name="Normal 3 2 2 9 2 2" xfId="6931"/>
    <cellStyle name="Normal 3 2 2 9 2 2 2" xfId="14191"/>
    <cellStyle name="Normal 3 2 2 9 2 2 2 2" xfId="28569"/>
    <cellStyle name="Normal 3 2 2 9 2 2 2 2 2" xfId="57303"/>
    <cellStyle name="Normal 3 2 2 9 2 2 2 3" xfId="42979"/>
    <cellStyle name="Normal 3 2 2 9 2 2 3" xfId="21406"/>
    <cellStyle name="Normal 3 2 2 9 2 2 3 2" xfId="50141"/>
    <cellStyle name="Normal 3 2 2 9 2 2 4" xfId="35817"/>
    <cellStyle name="Normal 3 2 2 9 2 3" xfId="10604"/>
    <cellStyle name="Normal 3 2 2 9 2 3 2" xfId="24987"/>
    <cellStyle name="Normal 3 2 2 9 2 3 2 2" xfId="53722"/>
    <cellStyle name="Normal 3 2 2 9 2 3 3" xfId="39398"/>
    <cellStyle name="Normal 3 2 2 9 2 4" xfId="17824"/>
    <cellStyle name="Normal 3 2 2 9 2 4 2" xfId="46560"/>
    <cellStyle name="Normal 3 2 2 9 2 5" xfId="32236"/>
    <cellStyle name="Normal 3 2 2 9 3" xfId="5139"/>
    <cellStyle name="Normal 3 2 2 9 3 2" xfId="12401"/>
    <cellStyle name="Normal 3 2 2 9 3 2 2" xfId="26779"/>
    <cellStyle name="Normal 3 2 2 9 3 2 2 2" xfId="55513"/>
    <cellStyle name="Normal 3 2 2 9 3 2 3" xfId="41189"/>
    <cellStyle name="Normal 3 2 2 9 3 3" xfId="19616"/>
    <cellStyle name="Normal 3 2 2 9 3 3 2" xfId="48351"/>
    <cellStyle name="Normal 3 2 2 9 3 4" xfId="34027"/>
    <cellStyle name="Normal 3 2 2 9 4" xfId="8811"/>
    <cellStyle name="Normal 3 2 2 9 4 2" xfId="23197"/>
    <cellStyle name="Normal 3 2 2 9 4 2 2" xfId="51932"/>
    <cellStyle name="Normal 3 2 2 9 4 3" xfId="37608"/>
    <cellStyle name="Normal 3 2 2 9 5" xfId="16034"/>
    <cellStyle name="Normal 3 2 2 9 5 2" xfId="44770"/>
    <cellStyle name="Normal 3 2 2 9 6" xfId="30446"/>
    <cellStyle name="Normal 3 2 3" xfId="188"/>
    <cellStyle name="Normal 3 2 3 10" xfId="4228"/>
    <cellStyle name="Normal 3 2 3 10 2" xfId="11509"/>
    <cellStyle name="Normal 3 2 3 10 2 2" xfId="25889"/>
    <cellStyle name="Normal 3 2 3 10 2 2 2" xfId="54623"/>
    <cellStyle name="Normal 3 2 3 10 2 3" xfId="40299"/>
    <cellStyle name="Normal 3 2 3 10 3" xfId="18726"/>
    <cellStyle name="Normal 3 2 3 10 3 2" xfId="47461"/>
    <cellStyle name="Normal 3 2 3 10 4" xfId="33137"/>
    <cellStyle name="Normal 3 2 3 11" xfId="7897"/>
    <cellStyle name="Normal 3 2 3 11 2" xfId="22307"/>
    <cellStyle name="Normal 3 2 3 11 2 2" xfId="51042"/>
    <cellStyle name="Normal 3 2 3 11 3" xfId="36718"/>
    <cellStyle name="Normal 3 2 3 12" xfId="15144"/>
    <cellStyle name="Normal 3 2 3 12 2" xfId="43880"/>
    <cellStyle name="Normal 3 2 3 13" xfId="29556"/>
    <cellStyle name="Normal 3 2 3 2" xfId="290"/>
    <cellStyle name="Normal 3 2 3 2 10" xfId="7917"/>
    <cellStyle name="Normal 3 2 3 2 10 2" xfId="22321"/>
    <cellStyle name="Normal 3 2 3 2 10 2 2" xfId="51056"/>
    <cellStyle name="Normal 3 2 3 2 10 3" xfId="36732"/>
    <cellStyle name="Normal 3 2 3 2 11" xfId="15158"/>
    <cellStyle name="Normal 3 2 3 2 11 2" xfId="43894"/>
    <cellStyle name="Normal 3 2 3 2 12" xfId="29570"/>
    <cellStyle name="Normal 3 2 3 2 2" xfId="364"/>
    <cellStyle name="Normal 3 2 3 2 2 10" xfId="15186"/>
    <cellStyle name="Normal 3 2 3 2 2 10 2" xfId="43922"/>
    <cellStyle name="Normal 3 2 3 2 2 11" xfId="29598"/>
    <cellStyle name="Normal 3 2 3 2 2 2" xfId="464"/>
    <cellStyle name="Normal 3 2 3 2 2 2 10" xfId="29654"/>
    <cellStyle name="Normal 3 2 3 2 2 2 2" xfId="664"/>
    <cellStyle name="Normal 3 2 3 2 2 2 2 2" xfId="936"/>
    <cellStyle name="Normal 3 2 3 2 2 2 2 2 2" xfId="1383"/>
    <cellStyle name="Normal 3 2 3 2 2 2 2 2 2 2" xfId="2366"/>
    <cellStyle name="Normal 3 2 3 2 2 2 2 2 2 2 2" xfId="4158"/>
    <cellStyle name="Normal 3 2 3 2 2 2 2 2 2 2 2 2" xfId="7817"/>
    <cellStyle name="Normal 3 2 3 2 2 2 2 2 2 2 2 2 2" xfId="15077"/>
    <cellStyle name="Normal 3 2 3 2 2 2 2 2 2 2 2 2 2 2" xfId="29455"/>
    <cellStyle name="Normal 3 2 3 2 2 2 2 2 2 2 2 2 2 2 2" xfId="58189"/>
    <cellStyle name="Normal 3 2 3 2 2 2 2 2 2 2 2 2 2 3" xfId="43865"/>
    <cellStyle name="Normal 3 2 3 2 2 2 2 2 2 2 2 2 3" xfId="22292"/>
    <cellStyle name="Normal 3 2 3 2 2 2 2 2 2 2 2 2 3 2" xfId="51027"/>
    <cellStyle name="Normal 3 2 3 2 2 2 2 2 2 2 2 2 4" xfId="36703"/>
    <cellStyle name="Normal 3 2 3 2 2 2 2 2 2 2 2 3" xfId="11490"/>
    <cellStyle name="Normal 3 2 3 2 2 2 2 2 2 2 2 3 2" xfId="25873"/>
    <cellStyle name="Normal 3 2 3 2 2 2 2 2 2 2 2 3 2 2" xfId="54608"/>
    <cellStyle name="Normal 3 2 3 2 2 2 2 2 2 2 2 3 3" xfId="40284"/>
    <cellStyle name="Normal 3 2 3 2 2 2 2 2 2 2 2 4" xfId="18710"/>
    <cellStyle name="Normal 3 2 3 2 2 2 2 2 2 2 2 4 2" xfId="47446"/>
    <cellStyle name="Normal 3 2 3 2 2 2 2 2 2 2 2 5" xfId="33122"/>
    <cellStyle name="Normal 3 2 3 2 2 2 2 2 2 2 3" xfId="6027"/>
    <cellStyle name="Normal 3 2 3 2 2 2 2 2 2 2 3 2" xfId="13287"/>
    <cellStyle name="Normal 3 2 3 2 2 2 2 2 2 2 3 2 2" xfId="27665"/>
    <cellStyle name="Normal 3 2 3 2 2 2 2 2 2 2 3 2 2 2" xfId="56399"/>
    <cellStyle name="Normal 3 2 3 2 2 2 2 2 2 2 3 2 3" xfId="42075"/>
    <cellStyle name="Normal 3 2 3 2 2 2 2 2 2 2 3 3" xfId="20502"/>
    <cellStyle name="Normal 3 2 3 2 2 2 2 2 2 2 3 3 2" xfId="49237"/>
    <cellStyle name="Normal 3 2 3 2 2 2 2 2 2 2 3 4" xfId="34913"/>
    <cellStyle name="Normal 3 2 3 2 2 2 2 2 2 2 4" xfId="9700"/>
    <cellStyle name="Normal 3 2 3 2 2 2 2 2 2 2 4 2" xfId="24083"/>
    <cellStyle name="Normal 3 2 3 2 2 2 2 2 2 2 4 2 2" xfId="52818"/>
    <cellStyle name="Normal 3 2 3 2 2 2 2 2 2 2 4 3" xfId="38494"/>
    <cellStyle name="Normal 3 2 3 2 2 2 2 2 2 2 5" xfId="16920"/>
    <cellStyle name="Normal 3 2 3 2 2 2 2 2 2 2 5 2" xfId="45656"/>
    <cellStyle name="Normal 3 2 3 2 2 2 2 2 2 2 6" xfId="31332"/>
    <cellStyle name="Normal 3 2 3 2 2 2 2 2 2 3" xfId="3262"/>
    <cellStyle name="Normal 3 2 3 2 2 2 2 2 2 3 2" xfId="6922"/>
    <cellStyle name="Normal 3 2 3 2 2 2 2 2 2 3 2 2" xfId="14182"/>
    <cellStyle name="Normal 3 2 3 2 2 2 2 2 2 3 2 2 2" xfId="28560"/>
    <cellStyle name="Normal 3 2 3 2 2 2 2 2 2 3 2 2 2 2" xfId="57294"/>
    <cellStyle name="Normal 3 2 3 2 2 2 2 2 2 3 2 2 3" xfId="42970"/>
    <cellStyle name="Normal 3 2 3 2 2 2 2 2 2 3 2 3" xfId="21397"/>
    <cellStyle name="Normal 3 2 3 2 2 2 2 2 2 3 2 3 2" xfId="50132"/>
    <cellStyle name="Normal 3 2 3 2 2 2 2 2 2 3 2 4" xfId="35808"/>
    <cellStyle name="Normal 3 2 3 2 2 2 2 2 2 3 3" xfId="10595"/>
    <cellStyle name="Normal 3 2 3 2 2 2 2 2 2 3 3 2" xfId="24978"/>
    <cellStyle name="Normal 3 2 3 2 2 2 2 2 2 3 3 2 2" xfId="53713"/>
    <cellStyle name="Normal 3 2 3 2 2 2 2 2 2 3 3 3" xfId="39389"/>
    <cellStyle name="Normal 3 2 3 2 2 2 2 2 2 3 4" xfId="17815"/>
    <cellStyle name="Normal 3 2 3 2 2 2 2 2 2 3 4 2" xfId="46551"/>
    <cellStyle name="Normal 3 2 3 2 2 2 2 2 2 3 5" xfId="32227"/>
    <cellStyle name="Normal 3 2 3 2 2 2 2 2 2 4" xfId="5127"/>
    <cellStyle name="Normal 3 2 3 2 2 2 2 2 2 4 2" xfId="12392"/>
    <cellStyle name="Normal 3 2 3 2 2 2 2 2 2 4 2 2" xfId="26770"/>
    <cellStyle name="Normal 3 2 3 2 2 2 2 2 2 4 2 2 2" xfId="55504"/>
    <cellStyle name="Normal 3 2 3 2 2 2 2 2 2 4 2 3" xfId="41180"/>
    <cellStyle name="Normal 3 2 3 2 2 2 2 2 2 4 3" xfId="19607"/>
    <cellStyle name="Normal 3 2 3 2 2 2 2 2 2 4 3 2" xfId="48342"/>
    <cellStyle name="Normal 3 2 3 2 2 2 2 2 2 4 4" xfId="34018"/>
    <cellStyle name="Normal 3 2 3 2 2 2 2 2 2 5" xfId="8799"/>
    <cellStyle name="Normal 3 2 3 2 2 2 2 2 2 5 2" xfId="23188"/>
    <cellStyle name="Normal 3 2 3 2 2 2 2 2 2 5 2 2" xfId="51923"/>
    <cellStyle name="Normal 3 2 3 2 2 2 2 2 2 5 3" xfId="37599"/>
    <cellStyle name="Normal 3 2 3 2 2 2 2 2 2 6" xfId="16025"/>
    <cellStyle name="Normal 3 2 3 2 2 2 2 2 2 6 2" xfId="44761"/>
    <cellStyle name="Normal 3 2 3 2 2 2 2 2 2 7" xfId="30437"/>
    <cellStyle name="Normal 3 2 3 2 2 2 2 2 3" xfId="1919"/>
    <cellStyle name="Normal 3 2 3 2 2 2 2 2 3 2" xfId="3711"/>
    <cellStyle name="Normal 3 2 3 2 2 2 2 2 3 2 2" xfId="7370"/>
    <cellStyle name="Normal 3 2 3 2 2 2 2 2 3 2 2 2" xfId="14630"/>
    <cellStyle name="Normal 3 2 3 2 2 2 2 2 3 2 2 2 2" xfId="29008"/>
    <cellStyle name="Normal 3 2 3 2 2 2 2 2 3 2 2 2 2 2" xfId="57742"/>
    <cellStyle name="Normal 3 2 3 2 2 2 2 2 3 2 2 2 3" xfId="43418"/>
    <cellStyle name="Normal 3 2 3 2 2 2 2 2 3 2 2 3" xfId="21845"/>
    <cellStyle name="Normal 3 2 3 2 2 2 2 2 3 2 2 3 2" xfId="50580"/>
    <cellStyle name="Normal 3 2 3 2 2 2 2 2 3 2 2 4" xfId="36256"/>
    <cellStyle name="Normal 3 2 3 2 2 2 2 2 3 2 3" xfId="11043"/>
    <cellStyle name="Normal 3 2 3 2 2 2 2 2 3 2 3 2" xfId="25426"/>
    <cellStyle name="Normal 3 2 3 2 2 2 2 2 3 2 3 2 2" xfId="54161"/>
    <cellStyle name="Normal 3 2 3 2 2 2 2 2 3 2 3 3" xfId="39837"/>
    <cellStyle name="Normal 3 2 3 2 2 2 2 2 3 2 4" xfId="18263"/>
    <cellStyle name="Normal 3 2 3 2 2 2 2 2 3 2 4 2" xfId="46999"/>
    <cellStyle name="Normal 3 2 3 2 2 2 2 2 3 2 5" xfId="32675"/>
    <cellStyle name="Normal 3 2 3 2 2 2 2 2 3 3" xfId="5580"/>
    <cellStyle name="Normal 3 2 3 2 2 2 2 2 3 3 2" xfId="12840"/>
    <cellStyle name="Normal 3 2 3 2 2 2 2 2 3 3 2 2" xfId="27218"/>
    <cellStyle name="Normal 3 2 3 2 2 2 2 2 3 3 2 2 2" xfId="55952"/>
    <cellStyle name="Normal 3 2 3 2 2 2 2 2 3 3 2 3" xfId="41628"/>
    <cellStyle name="Normal 3 2 3 2 2 2 2 2 3 3 3" xfId="20055"/>
    <cellStyle name="Normal 3 2 3 2 2 2 2 2 3 3 3 2" xfId="48790"/>
    <cellStyle name="Normal 3 2 3 2 2 2 2 2 3 3 4" xfId="34466"/>
    <cellStyle name="Normal 3 2 3 2 2 2 2 2 3 4" xfId="9253"/>
    <cellStyle name="Normal 3 2 3 2 2 2 2 2 3 4 2" xfId="23636"/>
    <cellStyle name="Normal 3 2 3 2 2 2 2 2 3 4 2 2" xfId="52371"/>
    <cellStyle name="Normal 3 2 3 2 2 2 2 2 3 4 3" xfId="38047"/>
    <cellStyle name="Normal 3 2 3 2 2 2 2 2 3 5" xfId="16473"/>
    <cellStyle name="Normal 3 2 3 2 2 2 2 2 3 5 2" xfId="45209"/>
    <cellStyle name="Normal 3 2 3 2 2 2 2 2 3 6" xfId="30885"/>
    <cellStyle name="Normal 3 2 3 2 2 2 2 2 4" xfId="2815"/>
    <cellStyle name="Normal 3 2 3 2 2 2 2 2 4 2" xfId="6475"/>
    <cellStyle name="Normal 3 2 3 2 2 2 2 2 4 2 2" xfId="13735"/>
    <cellStyle name="Normal 3 2 3 2 2 2 2 2 4 2 2 2" xfId="28113"/>
    <cellStyle name="Normal 3 2 3 2 2 2 2 2 4 2 2 2 2" xfId="56847"/>
    <cellStyle name="Normal 3 2 3 2 2 2 2 2 4 2 2 3" xfId="42523"/>
    <cellStyle name="Normal 3 2 3 2 2 2 2 2 4 2 3" xfId="20950"/>
    <cellStyle name="Normal 3 2 3 2 2 2 2 2 4 2 3 2" xfId="49685"/>
    <cellStyle name="Normal 3 2 3 2 2 2 2 2 4 2 4" xfId="35361"/>
    <cellStyle name="Normal 3 2 3 2 2 2 2 2 4 3" xfId="10148"/>
    <cellStyle name="Normal 3 2 3 2 2 2 2 2 4 3 2" xfId="24531"/>
    <cellStyle name="Normal 3 2 3 2 2 2 2 2 4 3 2 2" xfId="53266"/>
    <cellStyle name="Normal 3 2 3 2 2 2 2 2 4 3 3" xfId="38942"/>
    <cellStyle name="Normal 3 2 3 2 2 2 2 2 4 4" xfId="17368"/>
    <cellStyle name="Normal 3 2 3 2 2 2 2 2 4 4 2" xfId="46104"/>
    <cellStyle name="Normal 3 2 3 2 2 2 2 2 4 5" xfId="31780"/>
    <cellStyle name="Normal 3 2 3 2 2 2 2 2 5" xfId="4680"/>
    <cellStyle name="Normal 3 2 3 2 2 2 2 2 5 2" xfId="11945"/>
    <cellStyle name="Normal 3 2 3 2 2 2 2 2 5 2 2" xfId="26323"/>
    <cellStyle name="Normal 3 2 3 2 2 2 2 2 5 2 2 2" xfId="55057"/>
    <cellStyle name="Normal 3 2 3 2 2 2 2 2 5 2 3" xfId="40733"/>
    <cellStyle name="Normal 3 2 3 2 2 2 2 2 5 3" xfId="19160"/>
    <cellStyle name="Normal 3 2 3 2 2 2 2 2 5 3 2" xfId="47895"/>
    <cellStyle name="Normal 3 2 3 2 2 2 2 2 5 4" xfId="33571"/>
    <cellStyle name="Normal 3 2 3 2 2 2 2 2 6" xfId="8352"/>
    <cellStyle name="Normal 3 2 3 2 2 2 2 2 6 2" xfId="22741"/>
    <cellStyle name="Normal 3 2 3 2 2 2 2 2 6 2 2" xfId="51476"/>
    <cellStyle name="Normal 3 2 3 2 2 2 2 2 6 3" xfId="37152"/>
    <cellStyle name="Normal 3 2 3 2 2 2 2 2 7" xfId="15578"/>
    <cellStyle name="Normal 3 2 3 2 2 2 2 2 7 2" xfId="44314"/>
    <cellStyle name="Normal 3 2 3 2 2 2 2 2 8" xfId="29990"/>
    <cellStyle name="Normal 3 2 3 2 2 2 2 3" xfId="1159"/>
    <cellStyle name="Normal 3 2 3 2 2 2 2 3 2" xfId="2142"/>
    <cellStyle name="Normal 3 2 3 2 2 2 2 3 2 2" xfId="3934"/>
    <cellStyle name="Normal 3 2 3 2 2 2 2 3 2 2 2" xfId="7593"/>
    <cellStyle name="Normal 3 2 3 2 2 2 2 3 2 2 2 2" xfId="14853"/>
    <cellStyle name="Normal 3 2 3 2 2 2 2 3 2 2 2 2 2" xfId="29231"/>
    <cellStyle name="Normal 3 2 3 2 2 2 2 3 2 2 2 2 2 2" xfId="57965"/>
    <cellStyle name="Normal 3 2 3 2 2 2 2 3 2 2 2 2 3" xfId="43641"/>
    <cellStyle name="Normal 3 2 3 2 2 2 2 3 2 2 2 3" xfId="22068"/>
    <cellStyle name="Normal 3 2 3 2 2 2 2 3 2 2 2 3 2" xfId="50803"/>
    <cellStyle name="Normal 3 2 3 2 2 2 2 3 2 2 2 4" xfId="36479"/>
    <cellStyle name="Normal 3 2 3 2 2 2 2 3 2 2 3" xfId="11266"/>
    <cellStyle name="Normal 3 2 3 2 2 2 2 3 2 2 3 2" xfId="25649"/>
    <cellStyle name="Normal 3 2 3 2 2 2 2 3 2 2 3 2 2" xfId="54384"/>
    <cellStyle name="Normal 3 2 3 2 2 2 2 3 2 2 3 3" xfId="40060"/>
    <cellStyle name="Normal 3 2 3 2 2 2 2 3 2 2 4" xfId="18486"/>
    <cellStyle name="Normal 3 2 3 2 2 2 2 3 2 2 4 2" xfId="47222"/>
    <cellStyle name="Normal 3 2 3 2 2 2 2 3 2 2 5" xfId="32898"/>
    <cellStyle name="Normal 3 2 3 2 2 2 2 3 2 3" xfId="5803"/>
    <cellStyle name="Normal 3 2 3 2 2 2 2 3 2 3 2" xfId="13063"/>
    <cellStyle name="Normal 3 2 3 2 2 2 2 3 2 3 2 2" xfId="27441"/>
    <cellStyle name="Normal 3 2 3 2 2 2 2 3 2 3 2 2 2" xfId="56175"/>
    <cellStyle name="Normal 3 2 3 2 2 2 2 3 2 3 2 3" xfId="41851"/>
    <cellStyle name="Normal 3 2 3 2 2 2 2 3 2 3 3" xfId="20278"/>
    <cellStyle name="Normal 3 2 3 2 2 2 2 3 2 3 3 2" xfId="49013"/>
    <cellStyle name="Normal 3 2 3 2 2 2 2 3 2 3 4" xfId="34689"/>
    <cellStyle name="Normal 3 2 3 2 2 2 2 3 2 4" xfId="9476"/>
    <cellStyle name="Normal 3 2 3 2 2 2 2 3 2 4 2" xfId="23859"/>
    <cellStyle name="Normal 3 2 3 2 2 2 2 3 2 4 2 2" xfId="52594"/>
    <cellStyle name="Normal 3 2 3 2 2 2 2 3 2 4 3" xfId="38270"/>
    <cellStyle name="Normal 3 2 3 2 2 2 2 3 2 5" xfId="16696"/>
    <cellStyle name="Normal 3 2 3 2 2 2 2 3 2 5 2" xfId="45432"/>
    <cellStyle name="Normal 3 2 3 2 2 2 2 3 2 6" xfId="31108"/>
    <cellStyle name="Normal 3 2 3 2 2 2 2 3 3" xfId="3038"/>
    <cellStyle name="Normal 3 2 3 2 2 2 2 3 3 2" xfId="6698"/>
    <cellStyle name="Normal 3 2 3 2 2 2 2 3 3 2 2" xfId="13958"/>
    <cellStyle name="Normal 3 2 3 2 2 2 2 3 3 2 2 2" xfId="28336"/>
    <cellStyle name="Normal 3 2 3 2 2 2 2 3 3 2 2 2 2" xfId="57070"/>
    <cellStyle name="Normal 3 2 3 2 2 2 2 3 3 2 2 3" xfId="42746"/>
    <cellStyle name="Normal 3 2 3 2 2 2 2 3 3 2 3" xfId="21173"/>
    <cellStyle name="Normal 3 2 3 2 2 2 2 3 3 2 3 2" xfId="49908"/>
    <cellStyle name="Normal 3 2 3 2 2 2 2 3 3 2 4" xfId="35584"/>
    <cellStyle name="Normal 3 2 3 2 2 2 2 3 3 3" xfId="10371"/>
    <cellStyle name="Normal 3 2 3 2 2 2 2 3 3 3 2" xfId="24754"/>
    <cellStyle name="Normal 3 2 3 2 2 2 2 3 3 3 2 2" xfId="53489"/>
    <cellStyle name="Normal 3 2 3 2 2 2 2 3 3 3 3" xfId="39165"/>
    <cellStyle name="Normal 3 2 3 2 2 2 2 3 3 4" xfId="17591"/>
    <cellStyle name="Normal 3 2 3 2 2 2 2 3 3 4 2" xfId="46327"/>
    <cellStyle name="Normal 3 2 3 2 2 2 2 3 3 5" xfId="32003"/>
    <cellStyle name="Normal 3 2 3 2 2 2 2 3 4" xfId="4903"/>
    <cellStyle name="Normal 3 2 3 2 2 2 2 3 4 2" xfId="12168"/>
    <cellStyle name="Normal 3 2 3 2 2 2 2 3 4 2 2" xfId="26546"/>
    <cellStyle name="Normal 3 2 3 2 2 2 2 3 4 2 2 2" xfId="55280"/>
    <cellStyle name="Normal 3 2 3 2 2 2 2 3 4 2 3" xfId="40956"/>
    <cellStyle name="Normal 3 2 3 2 2 2 2 3 4 3" xfId="19383"/>
    <cellStyle name="Normal 3 2 3 2 2 2 2 3 4 3 2" xfId="48118"/>
    <cellStyle name="Normal 3 2 3 2 2 2 2 3 4 4" xfId="33794"/>
    <cellStyle name="Normal 3 2 3 2 2 2 2 3 5" xfId="8575"/>
    <cellStyle name="Normal 3 2 3 2 2 2 2 3 5 2" xfId="22964"/>
    <cellStyle name="Normal 3 2 3 2 2 2 2 3 5 2 2" xfId="51699"/>
    <cellStyle name="Normal 3 2 3 2 2 2 2 3 5 3" xfId="37375"/>
    <cellStyle name="Normal 3 2 3 2 2 2 2 3 6" xfId="15801"/>
    <cellStyle name="Normal 3 2 3 2 2 2 2 3 6 2" xfId="44537"/>
    <cellStyle name="Normal 3 2 3 2 2 2 2 3 7" xfId="30213"/>
    <cellStyle name="Normal 3 2 3 2 2 2 2 4" xfId="1691"/>
    <cellStyle name="Normal 3 2 3 2 2 2 2 4 2" xfId="3487"/>
    <cellStyle name="Normal 3 2 3 2 2 2 2 4 2 2" xfId="7146"/>
    <cellStyle name="Normal 3 2 3 2 2 2 2 4 2 2 2" xfId="14406"/>
    <cellStyle name="Normal 3 2 3 2 2 2 2 4 2 2 2 2" xfId="28784"/>
    <cellStyle name="Normal 3 2 3 2 2 2 2 4 2 2 2 2 2" xfId="57518"/>
    <cellStyle name="Normal 3 2 3 2 2 2 2 4 2 2 2 3" xfId="43194"/>
    <cellStyle name="Normal 3 2 3 2 2 2 2 4 2 2 3" xfId="21621"/>
    <cellStyle name="Normal 3 2 3 2 2 2 2 4 2 2 3 2" xfId="50356"/>
    <cellStyle name="Normal 3 2 3 2 2 2 2 4 2 2 4" xfId="36032"/>
    <cellStyle name="Normal 3 2 3 2 2 2 2 4 2 3" xfId="10819"/>
    <cellStyle name="Normal 3 2 3 2 2 2 2 4 2 3 2" xfId="25202"/>
    <cellStyle name="Normal 3 2 3 2 2 2 2 4 2 3 2 2" xfId="53937"/>
    <cellStyle name="Normal 3 2 3 2 2 2 2 4 2 3 3" xfId="39613"/>
    <cellStyle name="Normal 3 2 3 2 2 2 2 4 2 4" xfId="18039"/>
    <cellStyle name="Normal 3 2 3 2 2 2 2 4 2 4 2" xfId="46775"/>
    <cellStyle name="Normal 3 2 3 2 2 2 2 4 2 5" xfId="32451"/>
    <cellStyle name="Normal 3 2 3 2 2 2 2 4 3" xfId="5356"/>
    <cellStyle name="Normal 3 2 3 2 2 2 2 4 3 2" xfId="12616"/>
    <cellStyle name="Normal 3 2 3 2 2 2 2 4 3 2 2" xfId="26994"/>
    <cellStyle name="Normal 3 2 3 2 2 2 2 4 3 2 2 2" xfId="55728"/>
    <cellStyle name="Normal 3 2 3 2 2 2 2 4 3 2 3" xfId="41404"/>
    <cellStyle name="Normal 3 2 3 2 2 2 2 4 3 3" xfId="19831"/>
    <cellStyle name="Normal 3 2 3 2 2 2 2 4 3 3 2" xfId="48566"/>
    <cellStyle name="Normal 3 2 3 2 2 2 2 4 3 4" xfId="34242"/>
    <cellStyle name="Normal 3 2 3 2 2 2 2 4 4" xfId="9029"/>
    <cellStyle name="Normal 3 2 3 2 2 2 2 4 4 2" xfId="23412"/>
    <cellStyle name="Normal 3 2 3 2 2 2 2 4 4 2 2" xfId="52147"/>
    <cellStyle name="Normal 3 2 3 2 2 2 2 4 4 3" xfId="37823"/>
    <cellStyle name="Normal 3 2 3 2 2 2 2 4 5" xfId="16249"/>
    <cellStyle name="Normal 3 2 3 2 2 2 2 4 5 2" xfId="44985"/>
    <cellStyle name="Normal 3 2 3 2 2 2 2 4 6" xfId="30661"/>
    <cellStyle name="Normal 3 2 3 2 2 2 2 5" xfId="2591"/>
    <cellStyle name="Normal 3 2 3 2 2 2 2 5 2" xfId="6251"/>
    <cellStyle name="Normal 3 2 3 2 2 2 2 5 2 2" xfId="13511"/>
    <cellStyle name="Normal 3 2 3 2 2 2 2 5 2 2 2" xfId="27889"/>
    <cellStyle name="Normal 3 2 3 2 2 2 2 5 2 2 2 2" xfId="56623"/>
    <cellStyle name="Normal 3 2 3 2 2 2 2 5 2 2 3" xfId="42299"/>
    <cellStyle name="Normal 3 2 3 2 2 2 2 5 2 3" xfId="20726"/>
    <cellStyle name="Normal 3 2 3 2 2 2 2 5 2 3 2" xfId="49461"/>
    <cellStyle name="Normal 3 2 3 2 2 2 2 5 2 4" xfId="35137"/>
    <cellStyle name="Normal 3 2 3 2 2 2 2 5 3" xfId="9924"/>
    <cellStyle name="Normal 3 2 3 2 2 2 2 5 3 2" xfId="24307"/>
    <cellStyle name="Normal 3 2 3 2 2 2 2 5 3 2 2" xfId="53042"/>
    <cellStyle name="Normal 3 2 3 2 2 2 2 5 3 3" xfId="38718"/>
    <cellStyle name="Normal 3 2 3 2 2 2 2 5 4" xfId="17144"/>
    <cellStyle name="Normal 3 2 3 2 2 2 2 5 4 2" xfId="45880"/>
    <cellStyle name="Normal 3 2 3 2 2 2 2 5 5" xfId="31556"/>
    <cellStyle name="Normal 3 2 3 2 2 2 2 6" xfId="4454"/>
    <cellStyle name="Normal 3 2 3 2 2 2 2 6 2" xfId="11721"/>
    <cellStyle name="Normal 3 2 3 2 2 2 2 6 2 2" xfId="26099"/>
    <cellStyle name="Normal 3 2 3 2 2 2 2 6 2 2 2" xfId="54833"/>
    <cellStyle name="Normal 3 2 3 2 2 2 2 6 2 3" xfId="40509"/>
    <cellStyle name="Normal 3 2 3 2 2 2 2 6 3" xfId="18936"/>
    <cellStyle name="Normal 3 2 3 2 2 2 2 6 3 2" xfId="47671"/>
    <cellStyle name="Normal 3 2 3 2 2 2 2 6 4" xfId="33347"/>
    <cellStyle name="Normal 3 2 3 2 2 2 2 7" xfId="8125"/>
    <cellStyle name="Normal 3 2 3 2 2 2 2 7 2" xfId="22517"/>
    <cellStyle name="Normal 3 2 3 2 2 2 2 7 2 2" xfId="51252"/>
    <cellStyle name="Normal 3 2 3 2 2 2 2 7 3" xfId="36928"/>
    <cellStyle name="Normal 3 2 3 2 2 2 2 8" xfId="15354"/>
    <cellStyle name="Normal 3 2 3 2 2 2 2 8 2" xfId="44090"/>
    <cellStyle name="Normal 3 2 3 2 2 2 2 9" xfId="29766"/>
    <cellStyle name="Normal 3 2 3 2 2 2 3" xfId="822"/>
    <cellStyle name="Normal 3 2 3 2 2 2 3 2" xfId="1271"/>
    <cellStyle name="Normal 3 2 3 2 2 2 3 2 2" xfId="2254"/>
    <cellStyle name="Normal 3 2 3 2 2 2 3 2 2 2" xfId="4046"/>
    <cellStyle name="Normal 3 2 3 2 2 2 3 2 2 2 2" xfId="7705"/>
    <cellStyle name="Normal 3 2 3 2 2 2 3 2 2 2 2 2" xfId="14965"/>
    <cellStyle name="Normal 3 2 3 2 2 2 3 2 2 2 2 2 2" xfId="29343"/>
    <cellStyle name="Normal 3 2 3 2 2 2 3 2 2 2 2 2 2 2" xfId="58077"/>
    <cellStyle name="Normal 3 2 3 2 2 2 3 2 2 2 2 2 3" xfId="43753"/>
    <cellStyle name="Normal 3 2 3 2 2 2 3 2 2 2 2 3" xfId="22180"/>
    <cellStyle name="Normal 3 2 3 2 2 2 3 2 2 2 2 3 2" xfId="50915"/>
    <cellStyle name="Normal 3 2 3 2 2 2 3 2 2 2 2 4" xfId="36591"/>
    <cellStyle name="Normal 3 2 3 2 2 2 3 2 2 2 3" xfId="11378"/>
    <cellStyle name="Normal 3 2 3 2 2 2 3 2 2 2 3 2" xfId="25761"/>
    <cellStyle name="Normal 3 2 3 2 2 2 3 2 2 2 3 2 2" xfId="54496"/>
    <cellStyle name="Normal 3 2 3 2 2 2 3 2 2 2 3 3" xfId="40172"/>
    <cellStyle name="Normal 3 2 3 2 2 2 3 2 2 2 4" xfId="18598"/>
    <cellStyle name="Normal 3 2 3 2 2 2 3 2 2 2 4 2" xfId="47334"/>
    <cellStyle name="Normal 3 2 3 2 2 2 3 2 2 2 5" xfId="33010"/>
    <cellStyle name="Normal 3 2 3 2 2 2 3 2 2 3" xfId="5915"/>
    <cellStyle name="Normal 3 2 3 2 2 2 3 2 2 3 2" xfId="13175"/>
    <cellStyle name="Normal 3 2 3 2 2 2 3 2 2 3 2 2" xfId="27553"/>
    <cellStyle name="Normal 3 2 3 2 2 2 3 2 2 3 2 2 2" xfId="56287"/>
    <cellStyle name="Normal 3 2 3 2 2 2 3 2 2 3 2 3" xfId="41963"/>
    <cellStyle name="Normal 3 2 3 2 2 2 3 2 2 3 3" xfId="20390"/>
    <cellStyle name="Normal 3 2 3 2 2 2 3 2 2 3 3 2" xfId="49125"/>
    <cellStyle name="Normal 3 2 3 2 2 2 3 2 2 3 4" xfId="34801"/>
    <cellStyle name="Normal 3 2 3 2 2 2 3 2 2 4" xfId="9588"/>
    <cellStyle name="Normal 3 2 3 2 2 2 3 2 2 4 2" xfId="23971"/>
    <cellStyle name="Normal 3 2 3 2 2 2 3 2 2 4 2 2" xfId="52706"/>
    <cellStyle name="Normal 3 2 3 2 2 2 3 2 2 4 3" xfId="38382"/>
    <cellStyle name="Normal 3 2 3 2 2 2 3 2 2 5" xfId="16808"/>
    <cellStyle name="Normal 3 2 3 2 2 2 3 2 2 5 2" xfId="45544"/>
    <cellStyle name="Normal 3 2 3 2 2 2 3 2 2 6" xfId="31220"/>
    <cellStyle name="Normal 3 2 3 2 2 2 3 2 3" xfId="3150"/>
    <cellStyle name="Normal 3 2 3 2 2 2 3 2 3 2" xfId="6810"/>
    <cellStyle name="Normal 3 2 3 2 2 2 3 2 3 2 2" xfId="14070"/>
    <cellStyle name="Normal 3 2 3 2 2 2 3 2 3 2 2 2" xfId="28448"/>
    <cellStyle name="Normal 3 2 3 2 2 2 3 2 3 2 2 2 2" xfId="57182"/>
    <cellStyle name="Normal 3 2 3 2 2 2 3 2 3 2 2 3" xfId="42858"/>
    <cellStyle name="Normal 3 2 3 2 2 2 3 2 3 2 3" xfId="21285"/>
    <cellStyle name="Normal 3 2 3 2 2 2 3 2 3 2 3 2" xfId="50020"/>
    <cellStyle name="Normal 3 2 3 2 2 2 3 2 3 2 4" xfId="35696"/>
    <cellStyle name="Normal 3 2 3 2 2 2 3 2 3 3" xfId="10483"/>
    <cellStyle name="Normal 3 2 3 2 2 2 3 2 3 3 2" xfId="24866"/>
    <cellStyle name="Normal 3 2 3 2 2 2 3 2 3 3 2 2" xfId="53601"/>
    <cellStyle name="Normal 3 2 3 2 2 2 3 2 3 3 3" xfId="39277"/>
    <cellStyle name="Normal 3 2 3 2 2 2 3 2 3 4" xfId="17703"/>
    <cellStyle name="Normal 3 2 3 2 2 2 3 2 3 4 2" xfId="46439"/>
    <cellStyle name="Normal 3 2 3 2 2 2 3 2 3 5" xfId="32115"/>
    <cellStyle name="Normal 3 2 3 2 2 2 3 2 4" xfId="5015"/>
    <cellStyle name="Normal 3 2 3 2 2 2 3 2 4 2" xfId="12280"/>
    <cellStyle name="Normal 3 2 3 2 2 2 3 2 4 2 2" xfId="26658"/>
    <cellStyle name="Normal 3 2 3 2 2 2 3 2 4 2 2 2" xfId="55392"/>
    <cellStyle name="Normal 3 2 3 2 2 2 3 2 4 2 3" xfId="41068"/>
    <cellStyle name="Normal 3 2 3 2 2 2 3 2 4 3" xfId="19495"/>
    <cellStyle name="Normal 3 2 3 2 2 2 3 2 4 3 2" xfId="48230"/>
    <cellStyle name="Normal 3 2 3 2 2 2 3 2 4 4" xfId="33906"/>
    <cellStyle name="Normal 3 2 3 2 2 2 3 2 5" xfId="8687"/>
    <cellStyle name="Normal 3 2 3 2 2 2 3 2 5 2" xfId="23076"/>
    <cellStyle name="Normal 3 2 3 2 2 2 3 2 5 2 2" xfId="51811"/>
    <cellStyle name="Normal 3 2 3 2 2 2 3 2 5 3" xfId="37487"/>
    <cellStyle name="Normal 3 2 3 2 2 2 3 2 6" xfId="15913"/>
    <cellStyle name="Normal 3 2 3 2 2 2 3 2 6 2" xfId="44649"/>
    <cellStyle name="Normal 3 2 3 2 2 2 3 2 7" xfId="30325"/>
    <cellStyle name="Normal 3 2 3 2 2 2 3 3" xfId="1807"/>
    <cellStyle name="Normal 3 2 3 2 2 2 3 3 2" xfId="3599"/>
    <cellStyle name="Normal 3 2 3 2 2 2 3 3 2 2" xfId="7258"/>
    <cellStyle name="Normal 3 2 3 2 2 2 3 3 2 2 2" xfId="14518"/>
    <cellStyle name="Normal 3 2 3 2 2 2 3 3 2 2 2 2" xfId="28896"/>
    <cellStyle name="Normal 3 2 3 2 2 2 3 3 2 2 2 2 2" xfId="57630"/>
    <cellStyle name="Normal 3 2 3 2 2 2 3 3 2 2 2 3" xfId="43306"/>
    <cellStyle name="Normal 3 2 3 2 2 2 3 3 2 2 3" xfId="21733"/>
    <cellStyle name="Normal 3 2 3 2 2 2 3 3 2 2 3 2" xfId="50468"/>
    <cellStyle name="Normal 3 2 3 2 2 2 3 3 2 2 4" xfId="36144"/>
    <cellStyle name="Normal 3 2 3 2 2 2 3 3 2 3" xfId="10931"/>
    <cellStyle name="Normal 3 2 3 2 2 2 3 3 2 3 2" xfId="25314"/>
    <cellStyle name="Normal 3 2 3 2 2 2 3 3 2 3 2 2" xfId="54049"/>
    <cellStyle name="Normal 3 2 3 2 2 2 3 3 2 3 3" xfId="39725"/>
    <cellStyle name="Normal 3 2 3 2 2 2 3 3 2 4" xfId="18151"/>
    <cellStyle name="Normal 3 2 3 2 2 2 3 3 2 4 2" xfId="46887"/>
    <cellStyle name="Normal 3 2 3 2 2 2 3 3 2 5" xfId="32563"/>
    <cellStyle name="Normal 3 2 3 2 2 2 3 3 3" xfId="5468"/>
    <cellStyle name="Normal 3 2 3 2 2 2 3 3 3 2" xfId="12728"/>
    <cellStyle name="Normal 3 2 3 2 2 2 3 3 3 2 2" xfId="27106"/>
    <cellStyle name="Normal 3 2 3 2 2 2 3 3 3 2 2 2" xfId="55840"/>
    <cellStyle name="Normal 3 2 3 2 2 2 3 3 3 2 3" xfId="41516"/>
    <cellStyle name="Normal 3 2 3 2 2 2 3 3 3 3" xfId="19943"/>
    <cellStyle name="Normal 3 2 3 2 2 2 3 3 3 3 2" xfId="48678"/>
    <cellStyle name="Normal 3 2 3 2 2 2 3 3 3 4" xfId="34354"/>
    <cellStyle name="Normal 3 2 3 2 2 2 3 3 4" xfId="9141"/>
    <cellStyle name="Normal 3 2 3 2 2 2 3 3 4 2" xfId="23524"/>
    <cellStyle name="Normal 3 2 3 2 2 2 3 3 4 2 2" xfId="52259"/>
    <cellStyle name="Normal 3 2 3 2 2 2 3 3 4 3" xfId="37935"/>
    <cellStyle name="Normal 3 2 3 2 2 2 3 3 5" xfId="16361"/>
    <cellStyle name="Normal 3 2 3 2 2 2 3 3 5 2" xfId="45097"/>
    <cellStyle name="Normal 3 2 3 2 2 2 3 3 6" xfId="30773"/>
    <cellStyle name="Normal 3 2 3 2 2 2 3 4" xfId="2703"/>
    <cellStyle name="Normal 3 2 3 2 2 2 3 4 2" xfId="6363"/>
    <cellStyle name="Normal 3 2 3 2 2 2 3 4 2 2" xfId="13623"/>
    <cellStyle name="Normal 3 2 3 2 2 2 3 4 2 2 2" xfId="28001"/>
    <cellStyle name="Normal 3 2 3 2 2 2 3 4 2 2 2 2" xfId="56735"/>
    <cellStyle name="Normal 3 2 3 2 2 2 3 4 2 2 3" xfId="42411"/>
    <cellStyle name="Normal 3 2 3 2 2 2 3 4 2 3" xfId="20838"/>
    <cellStyle name="Normal 3 2 3 2 2 2 3 4 2 3 2" xfId="49573"/>
    <cellStyle name="Normal 3 2 3 2 2 2 3 4 2 4" xfId="35249"/>
    <cellStyle name="Normal 3 2 3 2 2 2 3 4 3" xfId="10036"/>
    <cellStyle name="Normal 3 2 3 2 2 2 3 4 3 2" xfId="24419"/>
    <cellStyle name="Normal 3 2 3 2 2 2 3 4 3 2 2" xfId="53154"/>
    <cellStyle name="Normal 3 2 3 2 2 2 3 4 3 3" xfId="38830"/>
    <cellStyle name="Normal 3 2 3 2 2 2 3 4 4" xfId="17256"/>
    <cellStyle name="Normal 3 2 3 2 2 2 3 4 4 2" xfId="45992"/>
    <cellStyle name="Normal 3 2 3 2 2 2 3 4 5" xfId="31668"/>
    <cellStyle name="Normal 3 2 3 2 2 2 3 5" xfId="4567"/>
    <cellStyle name="Normal 3 2 3 2 2 2 3 5 2" xfId="11833"/>
    <cellStyle name="Normal 3 2 3 2 2 2 3 5 2 2" xfId="26211"/>
    <cellStyle name="Normal 3 2 3 2 2 2 3 5 2 2 2" xfId="54945"/>
    <cellStyle name="Normal 3 2 3 2 2 2 3 5 2 3" xfId="40621"/>
    <cellStyle name="Normal 3 2 3 2 2 2 3 5 3" xfId="19048"/>
    <cellStyle name="Normal 3 2 3 2 2 2 3 5 3 2" xfId="47783"/>
    <cellStyle name="Normal 3 2 3 2 2 2 3 5 4" xfId="33459"/>
    <cellStyle name="Normal 3 2 3 2 2 2 3 6" xfId="8240"/>
    <cellStyle name="Normal 3 2 3 2 2 2 3 6 2" xfId="22629"/>
    <cellStyle name="Normal 3 2 3 2 2 2 3 6 2 2" xfId="51364"/>
    <cellStyle name="Normal 3 2 3 2 2 2 3 6 3" xfId="37040"/>
    <cellStyle name="Normal 3 2 3 2 2 2 3 7" xfId="15466"/>
    <cellStyle name="Normal 3 2 3 2 2 2 3 7 2" xfId="44202"/>
    <cellStyle name="Normal 3 2 3 2 2 2 3 8" xfId="29878"/>
    <cellStyle name="Normal 3 2 3 2 2 2 4" xfId="1047"/>
    <cellStyle name="Normal 3 2 3 2 2 2 4 2" xfId="2030"/>
    <cellStyle name="Normal 3 2 3 2 2 2 4 2 2" xfId="3822"/>
    <cellStyle name="Normal 3 2 3 2 2 2 4 2 2 2" xfId="7481"/>
    <cellStyle name="Normal 3 2 3 2 2 2 4 2 2 2 2" xfId="14741"/>
    <cellStyle name="Normal 3 2 3 2 2 2 4 2 2 2 2 2" xfId="29119"/>
    <cellStyle name="Normal 3 2 3 2 2 2 4 2 2 2 2 2 2" xfId="57853"/>
    <cellStyle name="Normal 3 2 3 2 2 2 4 2 2 2 2 3" xfId="43529"/>
    <cellStyle name="Normal 3 2 3 2 2 2 4 2 2 2 3" xfId="21956"/>
    <cellStyle name="Normal 3 2 3 2 2 2 4 2 2 2 3 2" xfId="50691"/>
    <cellStyle name="Normal 3 2 3 2 2 2 4 2 2 2 4" xfId="36367"/>
    <cellStyle name="Normal 3 2 3 2 2 2 4 2 2 3" xfId="11154"/>
    <cellStyle name="Normal 3 2 3 2 2 2 4 2 2 3 2" xfId="25537"/>
    <cellStyle name="Normal 3 2 3 2 2 2 4 2 2 3 2 2" xfId="54272"/>
    <cellStyle name="Normal 3 2 3 2 2 2 4 2 2 3 3" xfId="39948"/>
    <cellStyle name="Normal 3 2 3 2 2 2 4 2 2 4" xfId="18374"/>
    <cellStyle name="Normal 3 2 3 2 2 2 4 2 2 4 2" xfId="47110"/>
    <cellStyle name="Normal 3 2 3 2 2 2 4 2 2 5" xfId="32786"/>
    <cellStyle name="Normal 3 2 3 2 2 2 4 2 3" xfId="5691"/>
    <cellStyle name="Normal 3 2 3 2 2 2 4 2 3 2" xfId="12951"/>
    <cellStyle name="Normal 3 2 3 2 2 2 4 2 3 2 2" xfId="27329"/>
    <cellStyle name="Normal 3 2 3 2 2 2 4 2 3 2 2 2" xfId="56063"/>
    <cellStyle name="Normal 3 2 3 2 2 2 4 2 3 2 3" xfId="41739"/>
    <cellStyle name="Normal 3 2 3 2 2 2 4 2 3 3" xfId="20166"/>
    <cellStyle name="Normal 3 2 3 2 2 2 4 2 3 3 2" xfId="48901"/>
    <cellStyle name="Normal 3 2 3 2 2 2 4 2 3 4" xfId="34577"/>
    <cellStyle name="Normal 3 2 3 2 2 2 4 2 4" xfId="9364"/>
    <cellStyle name="Normal 3 2 3 2 2 2 4 2 4 2" xfId="23747"/>
    <cellStyle name="Normal 3 2 3 2 2 2 4 2 4 2 2" xfId="52482"/>
    <cellStyle name="Normal 3 2 3 2 2 2 4 2 4 3" xfId="38158"/>
    <cellStyle name="Normal 3 2 3 2 2 2 4 2 5" xfId="16584"/>
    <cellStyle name="Normal 3 2 3 2 2 2 4 2 5 2" xfId="45320"/>
    <cellStyle name="Normal 3 2 3 2 2 2 4 2 6" xfId="30996"/>
    <cellStyle name="Normal 3 2 3 2 2 2 4 3" xfId="2926"/>
    <cellStyle name="Normal 3 2 3 2 2 2 4 3 2" xfId="6586"/>
    <cellStyle name="Normal 3 2 3 2 2 2 4 3 2 2" xfId="13846"/>
    <cellStyle name="Normal 3 2 3 2 2 2 4 3 2 2 2" xfId="28224"/>
    <cellStyle name="Normal 3 2 3 2 2 2 4 3 2 2 2 2" xfId="56958"/>
    <cellStyle name="Normal 3 2 3 2 2 2 4 3 2 2 3" xfId="42634"/>
    <cellStyle name="Normal 3 2 3 2 2 2 4 3 2 3" xfId="21061"/>
    <cellStyle name="Normal 3 2 3 2 2 2 4 3 2 3 2" xfId="49796"/>
    <cellStyle name="Normal 3 2 3 2 2 2 4 3 2 4" xfId="35472"/>
    <cellStyle name="Normal 3 2 3 2 2 2 4 3 3" xfId="10259"/>
    <cellStyle name="Normal 3 2 3 2 2 2 4 3 3 2" xfId="24642"/>
    <cellStyle name="Normal 3 2 3 2 2 2 4 3 3 2 2" xfId="53377"/>
    <cellStyle name="Normal 3 2 3 2 2 2 4 3 3 3" xfId="39053"/>
    <cellStyle name="Normal 3 2 3 2 2 2 4 3 4" xfId="17479"/>
    <cellStyle name="Normal 3 2 3 2 2 2 4 3 4 2" xfId="46215"/>
    <cellStyle name="Normal 3 2 3 2 2 2 4 3 5" xfId="31891"/>
    <cellStyle name="Normal 3 2 3 2 2 2 4 4" xfId="4791"/>
    <cellStyle name="Normal 3 2 3 2 2 2 4 4 2" xfId="12056"/>
    <cellStyle name="Normal 3 2 3 2 2 2 4 4 2 2" xfId="26434"/>
    <cellStyle name="Normal 3 2 3 2 2 2 4 4 2 2 2" xfId="55168"/>
    <cellStyle name="Normal 3 2 3 2 2 2 4 4 2 3" xfId="40844"/>
    <cellStyle name="Normal 3 2 3 2 2 2 4 4 3" xfId="19271"/>
    <cellStyle name="Normal 3 2 3 2 2 2 4 4 3 2" xfId="48006"/>
    <cellStyle name="Normal 3 2 3 2 2 2 4 4 4" xfId="33682"/>
    <cellStyle name="Normal 3 2 3 2 2 2 4 5" xfId="8463"/>
    <cellStyle name="Normal 3 2 3 2 2 2 4 5 2" xfId="22852"/>
    <cellStyle name="Normal 3 2 3 2 2 2 4 5 2 2" xfId="51587"/>
    <cellStyle name="Normal 3 2 3 2 2 2 4 5 3" xfId="37263"/>
    <cellStyle name="Normal 3 2 3 2 2 2 4 6" xfId="15689"/>
    <cellStyle name="Normal 3 2 3 2 2 2 4 6 2" xfId="44425"/>
    <cellStyle name="Normal 3 2 3 2 2 2 4 7" xfId="30101"/>
    <cellStyle name="Normal 3 2 3 2 2 2 5" xfId="1571"/>
    <cellStyle name="Normal 3 2 3 2 2 2 5 2" xfId="3375"/>
    <cellStyle name="Normal 3 2 3 2 2 2 5 2 2" xfId="7034"/>
    <cellStyle name="Normal 3 2 3 2 2 2 5 2 2 2" xfId="14294"/>
    <cellStyle name="Normal 3 2 3 2 2 2 5 2 2 2 2" xfId="28672"/>
    <cellStyle name="Normal 3 2 3 2 2 2 5 2 2 2 2 2" xfId="57406"/>
    <cellStyle name="Normal 3 2 3 2 2 2 5 2 2 2 3" xfId="43082"/>
    <cellStyle name="Normal 3 2 3 2 2 2 5 2 2 3" xfId="21509"/>
    <cellStyle name="Normal 3 2 3 2 2 2 5 2 2 3 2" xfId="50244"/>
    <cellStyle name="Normal 3 2 3 2 2 2 5 2 2 4" xfId="35920"/>
    <cellStyle name="Normal 3 2 3 2 2 2 5 2 3" xfId="10707"/>
    <cellStyle name="Normal 3 2 3 2 2 2 5 2 3 2" xfId="25090"/>
    <cellStyle name="Normal 3 2 3 2 2 2 5 2 3 2 2" xfId="53825"/>
    <cellStyle name="Normal 3 2 3 2 2 2 5 2 3 3" xfId="39501"/>
    <cellStyle name="Normal 3 2 3 2 2 2 5 2 4" xfId="17927"/>
    <cellStyle name="Normal 3 2 3 2 2 2 5 2 4 2" xfId="46663"/>
    <cellStyle name="Normal 3 2 3 2 2 2 5 2 5" xfId="32339"/>
    <cellStyle name="Normal 3 2 3 2 2 2 5 3" xfId="5244"/>
    <cellStyle name="Normal 3 2 3 2 2 2 5 3 2" xfId="12504"/>
    <cellStyle name="Normal 3 2 3 2 2 2 5 3 2 2" xfId="26882"/>
    <cellStyle name="Normal 3 2 3 2 2 2 5 3 2 2 2" xfId="55616"/>
    <cellStyle name="Normal 3 2 3 2 2 2 5 3 2 3" xfId="41292"/>
    <cellStyle name="Normal 3 2 3 2 2 2 5 3 3" xfId="19719"/>
    <cellStyle name="Normal 3 2 3 2 2 2 5 3 3 2" xfId="48454"/>
    <cellStyle name="Normal 3 2 3 2 2 2 5 3 4" xfId="34130"/>
    <cellStyle name="Normal 3 2 3 2 2 2 5 4" xfId="8917"/>
    <cellStyle name="Normal 3 2 3 2 2 2 5 4 2" xfId="23300"/>
    <cellStyle name="Normal 3 2 3 2 2 2 5 4 2 2" xfId="52035"/>
    <cellStyle name="Normal 3 2 3 2 2 2 5 4 3" xfId="37711"/>
    <cellStyle name="Normal 3 2 3 2 2 2 5 5" xfId="16137"/>
    <cellStyle name="Normal 3 2 3 2 2 2 5 5 2" xfId="44873"/>
    <cellStyle name="Normal 3 2 3 2 2 2 5 6" xfId="30549"/>
    <cellStyle name="Normal 3 2 3 2 2 2 6" xfId="2479"/>
    <cellStyle name="Normal 3 2 3 2 2 2 6 2" xfId="6139"/>
    <cellStyle name="Normal 3 2 3 2 2 2 6 2 2" xfId="13399"/>
    <cellStyle name="Normal 3 2 3 2 2 2 6 2 2 2" xfId="27777"/>
    <cellStyle name="Normal 3 2 3 2 2 2 6 2 2 2 2" xfId="56511"/>
    <cellStyle name="Normal 3 2 3 2 2 2 6 2 2 3" xfId="42187"/>
    <cellStyle name="Normal 3 2 3 2 2 2 6 2 3" xfId="20614"/>
    <cellStyle name="Normal 3 2 3 2 2 2 6 2 3 2" xfId="49349"/>
    <cellStyle name="Normal 3 2 3 2 2 2 6 2 4" xfId="35025"/>
    <cellStyle name="Normal 3 2 3 2 2 2 6 3" xfId="9812"/>
    <cellStyle name="Normal 3 2 3 2 2 2 6 3 2" xfId="24195"/>
    <cellStyle name="Normal 3 2 3 2 2 2 6 3 2 2" xfId="52930"/>
    <cellStyle name="Normal 3 2 3 2 2 2 6 3 3" xfId="38606"/>
    <cellStyle name="Normal 3 2 3 2 2 2 6 4" xfId="17032"/>
    <cellStyle name="Normal 3 2 3 2 2 2 6 4 2" xfId="45768"/>
    <cellStyle name="Normal 3 2 3 2 2 2 6 5" xfId="31444"/>
    <cellStyle name="Normal 3 2 3 2 2 2 7" xfId="4338"/>
    <cellStyle name="Normal 3 2 3 2 2 2 7 2" xfId="11608"/>
    <cellStyle name="Normal 3 2 3 2 2 2 7 2 2" xfId="25987"/>
    <cellStyle name="Normal 3 2 3 2 2 2 7 2 2 2" xfId="54721"/>
    <cellStyle name="Normal 3 2 3 2 2 2 7 2 3" xfId="40397"/>
    <cellStyle name="Normal 3 2 3 2 2 2 7 3" xfId="18824"/>
    <cellStyle name="Normal 3 2 3 2 2 2 7 3 2" xfId="47559"/>
    <cellStyle name="Normal 3 2 3 2 2 2 7 4" xfId="33235"/>
    <cellStyle name="Normal 3 2 3 2 2 2 8" xfId="8007"/>
    <cellStyle name="Normal 3 2 3 2 2 2 8 2" xfId="22405"/>
    <cellStyle name="Normal 3 2 3 2 2 2 8 2 2" xfId="51140"/>
    <cellStyle name="Normal 3 2 3 2 2 2 8 3" xfId="36816"/>
    <cellStyle name="Normal 3 2 3 2 2 2 9" xfId="15242"/>
    <cellStyle name="Normal 3 2 3 2 2 2 9 2" xfId="43978"/>
    <cellStyle name="Normal 3 2 3 2 2 3" xfId="603"/>
    <cellStyle name="Normal 3 2 3 2 2 3 2" xfId="880"/>
    <cellStyle name="Normal 3 2 3 2 2 3 2 2" xfId="1327"/>
    <cellStyle name="Normal 3 2 3 2 2 3 2 2 2" xfId="2310"/>
    <cellStyle name="Normal 3 2 3 2 2 3 2 2 2 2" xfId="4102"/>
    <cellStyle name="Normal 3 2 3 2 2 3 2 2 2 2 2" xfId="7761"/>
    <cellStyle name="Normal 3 2 3 2 2 3 2 2 2 2 2 2" xfId="15021"/>
    <cellStyle name="Normal 3 2 3 2 2 3 2 2 2 2 2 2 2" xfId="29399"/>
    <cellStyle name="Normal 3 2 3 2 2 3 2 2 2 2 2 2 2 2" xfId="58133"/>
    <cellStyle name="Normal 3 2 3 2 2 3 2 2 2 2 2 2 3" xfId="43809"/>
    <cellStyle name="Normal 3 2 3 2 2 3 2 2 2 2 2 3" xfId="22236"/>
    <cellStyle name="Normal 3 2 3 2 2 3 2 2 2 2 2 3 2" xfId="50971"/>
    <cellStyle name="Normal 3 2 3 2 2 3 2 2 2 2 2 4" xfId="36647"/>
    <cellStyle name="Normal 3 2 3 2 2 3 2 2 2 2 3" xfId="11434"/>
    <cellStyle name="Normal 3 2 3 2 2 3 2 2 2 2 3 2" xfId="25817"/>
    <cellStyle name="Normal 3 2 3 2 2 3 2 2 2 2 3 2 2" xfId="54552"/>
    <cellStyle name="Normal 3 2 3 2 2 3 2 2 2 2 3 3" xfId="40228"/>
    <cellStyle name="Normal 3 2 3 2 2 3 2 2 2 2 4" xfId="18654"/>
    <cellStyle name="Normal 3 2 3 2 2 3 2 2 2 2 4 2" xfId="47390"/>
    <cellStyle name="Normal 3 2 3 2 2 3 2 2 2 2 5" xfId="33066"/>
    <cellStyle name="Normal 3 2 3 2 2 3 2 2 2 3" xfId="5971"/>
    <cellStyle name="Normal 3 2 3 2 2 3 2 2 2 3 2" xfId="13231"/>
    <cellStyle name="Normal 3 2 3 2 2 3 2 2 2 3 2 2" xfId="27609"/>
    <cellStyle name="Normal 3 2 3 2 2 3 2 2 2 3 2 2 2" xfId="56343"/>
    <cellStyle name="Normal 3 2 3 2 2 3 2 2 2 3 2 3" xfId="42019"/>
    <cellStyle name="Normal 3 2 3 2 2 3 2 2 2 3 3" xfId="20446"/>
    <cellStyle name="Normal 3 2 3 2 2 3 2 2 2 3 3 2" xfId="49181"/>
    <cellStyle name="Normal 3 2 3 2 2 3 2 2 2 3 4" xfId="34857"/>
    <cellStyle name="Normal 3 2 3 2 2 3 2 2 2 4" xfId="9644"/>
    <cellStyle name="Normal 3 2 3 2 2 3 2 2 2 4 2" xfId="24027"/>
    <cellStyle name="Normal 3 2 3 2 2 3 2 2 2 4 2 2" xfId="52762"/>
    <cellStyle name="Normal 3 2 3 2 2 3 2 2 2 4 3" xfId="38438"/>
    <cellStyle name="Normal 3 2 3 2 2 3 2 2 2 5" xfId="16864"/>
    <cellStyle name="Normal 3 2 3 2 2 3 2 2 2 5 2" xfId="45600"/>
    <cellStyle name="Normal 3 2 3 2 2 3 2 2 2 6" xfId="31276"/>
    <cellStyle name="Normal 3 2 3 2 2 3 2 2 3" xfId="3206"/>
    <cellStyle name="Normal 3 2 3 2 2 3 2 2 3 2" xfId="6866"/>
    <cellStyle name="Normal 3 2 3 2 2 3 2 2 3 2 2" xfId="14126"/>
    <cellStyle name="Normal 3 2 3 2 2 3 2 2 3 2 2 2" xfId="28504"/>
    <cellStyle name="Normal 3 2 3 2 2 3 2 2 3 2 2 2 2" xfId="57238"/>
    <cellStyle name="Normal 3 2 3 2 2 3 2 2 3 2 2 3" xfId="42914"/>
    <cellStyle name="Normal 3 2 3 2 2 3 2 2 3 2 3" xfId="21341"/>
    <cellStyle name="Normal 3 2 3 2 2 3 2 2 3 2 3 2" xfId="50076"/>
    <cellStyle name="Normal 3 2 3 2 2 3 2 2 3 2 4" xfId="35752"/>
    <cellStyle name="Normal 3 2 3 2 2 3 2 2 3 3" xfId="10539"/>
    <cellStyle name="Normal 3 2 3 2 2 3 2 2 3 3 2" xfId="24922"/>
    <cellStyle name="Normal 3 2 3 2 2 3 2 2 3 3 2 2" xfId="53657"/>
    <cellStyle name="Normal 3 2 3 2 2 3 2 2 3 3 3" xfId="39333"/>
    <cellStyle name="Normal 3 2 3 2 2 3 2 2 3 4" xfId="17759"/>
    <cellStyle name="Normal 3 2 3 2 2 3 2 2 3 4 2" xfId="46495"/>
    <cellStyle name="Normal 3 2 3 2 2 3 2 2 3 5" xfId="32171"/>
    <cellStyle name="Normal 3 2 3 2 2 3 2 2 4" xfId="5071"/>
    <cellStyle name="Normal 3 2 3 2 2 3 2 2 4 2" xfId="12336"/>
    <cellStyle name="Normal 3 2 3 2 2 3 2 2 4 2 2" xfId="26714"/>
    <cellStyle name="Normal 3 2 3 2 2 3 2 2 4 2 2 2" xfId="55448"/>
    <cellStyle name="Normal 3 2 3 2 2 3 2 2 4 2 3" xfId="41124"/>
    <cellStyle name="Normal 3 2 3 2 2 3 2 2 4 3" xfId="19551"/>
    <cellStyle name="Normal 3 2 3 2 2 3 2 2 4 3 2" xfId="48286"/>
    <cellStyle name="Normal 3 2 3 2 2 3 2 2 4 4" xfId="33962"/>
    <cellStyle name="Normal 3 2 3 2 2 3 2 2 5" xfId="8743"/>
    <cellStyle name="Normal 3 2 3 2 2 3 2 2 5 2" xfId="23132"/>
    <cellStyle name="Normal 3 2 3 2 2 3 2 2 5 2 2" xfId="51867"/>
    <cellStyle name="Normal 3 2 3 2 2 3 2 2 5 3" xfId="37543"/>
    <cellStyle name="Normal 3 2 3 2 2 3 2 2 6" xfId="15969"/>
    <cellStyle name="Normal 3 2 3 2 2 3 2 2 6 2" xfId="44705"/>
    <cellStyle name="Normal 3 2 3 2 2 3 2 2 7" xfId="30381"/>
    <cellStyle name="Normal 3 2 3 2 2 3 2 3" xfId="1863"/>
    <cellStyle name="Normal 3 2 3 2 2 3 2 3 2" xfId="3655"/>
    <cellStyle name="Normal 3 2 3 2 2 3 2 3 2 2" xfId="7314"/>
    <cellStyle name="Normal 3 2 3 2 2 3 2 3 2 2 2" xfId="14574"/>
    <cellStyle name="Normal 3 2 3 2 2 3 2 3 2 2 2 2" xfId="28952"/>
    <cellStyle name="Normal 3 2 3 2 2 3 2 3 2 2 2 2 2" xfId="57686"/>
    <cellStyle name="Normal 3 2 3 2 2 3 2 3 2 2 2 3" xfId="43362"/>
    <cellStyle name="Normal 3 2 3 2 2 3 2 3 2 2 3" xfId="21789"/>
    <cellStyle name="Normal 3 2 3 2 2 3 2 3 2 2 3 2" xfId="50524"/>
    <cellStyle name="Normal 3 2 3 2 2 3 2 3 2 2 4" xfId="36200"/>
    <cellStyle name="Normal 3 2 3 2 2 3 2 3 2 3" xfId="10987"/>
    <cellStyle name="Normal 3 2 3 2 2 3 2 3 2 3 2" xfId="25370"/>
    <cellStyle name="Normal 3 2 3 2 2 3 2 3 2 3 2 2" xfId="54105"/>
    <cellStyle name="Normal 3 2 3 2 2 3 2 3 2 3 3" xfId="39781"/>
    <cellStyle name="Normal 3 2 3 2 2 3 2 3 2 4" xfId="18207"/>
    <cellStyle name="Normal 3 2 3 2 2 3 2 3 2 4 2" xfId="46943"/>
    <cellStyle name="Normal 3 2 3 2 2 3 2 3 2 5" xfId="32619"/>
    <cellStyle name="Normal 3 2 3 2 2 3 2 3 3" xfId="5524"/>
    <cellStyle name="Normal 3 2 3 2 2 3 2 3 3 2" xfId="12784"/>
    <cellStyle name="Normal 3 2 3 2 2 3 2 3 3 2 2" xfId="27162"/>
    <cellStyle name="Normal 3 2 3 2 2 3 2 3 3 2 2 2" xfId="55896"/>
    <cellStyle name="Normal 3 2 3 2 2 3 2 3 3 2 3" xfId="41572"/>
    <cellStyle name="Normal 3 2 3 2 2 3 2 3 3 3" xfId="19999"/>
    <cellStyle name="Normal 3 2 3 2 2 3 2 3 3 3 2" xfId="48734"/>
    <cellStyle name="Normal 3 2 3 2 2 3 2 3 3 4" xfId="34410"/>
    <cellStyle name="Normal 3 2 3 2 2 3 2 3 4" xfId="9197"/>
    <cellStyle name="Normal 3 2 3 2 2 3 2 3 4 2" xfId="23580"/>
    <cellStyle name="Normal 3 2 3 2 2 3 2 3 4 2 2" xfId="52315"/>
    <cellStyle name="Normal 3 2 3 2 2 3 2 3 4 3" xfId="37991"/>
    <cellStyle name="Normal 3 2 3 2 2 3 2 3 5" xfId="16417"/>
    <cellStyle name="Normal 3 2 3 2 2 3 2 3 5 2" xfId="45153"/>
    <cellStyle name="Normal 3 2 3 2 2 3 2 3 6" xfId="30829"/>
    <cellStyle name="Normal 3 2 3 2 2 3 2 4" xfId="2759"/>
    <cellStyle name="Normal 3 2 3 2 2 3 2 4 2" xfId="6419"/>
    <cellStyle name="Normal 3 2 3 2 2 3 2 4 2 2" xfId="13679"/>
    <cellStyle name="Normal 3 2 3 2 2 3 2 4 2 2 2" xfId="28057"/>
    <cellStyle name="Normal 3 2 3 2 2 3 2 4 2 2 2 2" xfId="56791"/>
    <cellStyle name="Normal 3 2 3 2 2 3 2 4 2 2 3" xfId="42467"/>
    <cellStyle name="Normal 3 2 3 2 2 3 2 4 2 3" xfId="20894"/>
    <cellStyle name="Normal 3 2 3 2 2 3 2 4 2 3 2" xfId="49629"/>
    <cellStyle name="Normal 3 2 3 2 2 3 2 4 2 4" xfId="35305"/>
    <cellStyle name="Normal 3 2 3 2 2 3 2 4 3" xfId="10092"/>
    <cellStyle name="Normal 3 2 3 2 2 3 2 4 3 2" xfId="24475"/>
    <cellStyle name="Normal 3 2 3 2 2 3 2 4 3 2 2" xfId="53210"/>
    <cellStyle name="Normal 3 2 3 2 2 3 2 4 3 3" xfId="38886"/>
    <cellStyle name="Normal 3 2 3 2 2 3 2 4 4" xfId="17312"/>
    <cellStyle name="Normal 3 2 3 2 2 3 2 4 4 2" xfId="46048"/>
    <cellStyle name="Normal 3 2 3 2 2 3 2 4 5" xfId="31724"/>
    <cellStyle name="Normal 3 2 3 2 2 3 2 5" xfId="4624"/>
    <cellStyle name="Normal 3 2 3 2 2 3 2 5 2" xfId="11889"/>
    <cellStyle name="Normal 3 2 3 2 2 3 2 5 2 2" xfId="26267"/>
    <cellStyle name="Normal 3 2 3 2 2 3 2 5 2 2 2" xfId="55001"/>
    <cellStyle name="Normal 3 2 3 2 2 3 2 5 2 3" xfId="40677"/>
    <cellStyle name="Normal 3 2 3 2 2 3 2 5 3" xfId="19104"/>
    <cellStyle name="Normal 3 2 3 2 2 3 2 5 3 2" xfId="47839"/>
    <cellStyle name="Normal 3 2 3 2 2 3 2 5 4" xfId="33515"/>
    <cellStyle name="Normal 3 2 3 2 2 3 2 6" xfId="8296"/>
    <cellStyle name="Normal 3 2 3 2 2 3 2 6 2" xfId="22685"/>
    <cellStyle name="Normal 3 2 3 2 2 3 2 6 2 2" xfId="51420"/>
    <cellStyle name="Normal 3 2 3 2 2 3 2 6 3" xfId="37096"/>
    <cellStyle name="Normal 3 2 3 2 2 3 2 7" xfId="15522"/>
    <cellStyle name="Normal 3 2 3 2 2 3 2 7 2" xfId="44258"/>
    <cellStyle name="Normal 3 2 3 2 2 3 2 8" xfId="29934"/>
    <cellStyle name="Normal 3 2 3 2 2 3 3" xfId="1103"/>
    <cellStyle name="Normal 3 2 3 2 2 3 3 2" xfId="2086"/>
    <cellStyle name="Normal 3 2 3 2 2 3 3 2 2" xfId="3878"/>
    <cellStyle name="Normal 3 2 3 2 2 3 3 2 2 2" xfId="7537"/>
    <cellStyle name="Normal 3 2 3 2 2 3 3 2 2 2 2" xfId="14797"/>
    <cellStyle name="Normal 3 2 3 2 2 3 3 2 2 2 2 2" xfId="29175"/>
    <cellStyle name="Normal 3 2 3 2 2 3 3 2 2 2 2 2 2" xfId="57909"/>
    <cellStyle name="Normal 3 2 3 2 2 3 3 2 2 2 2 3" xfId="43585"/>
    <cellStyle name="Normal 3 2 3 2 2 3 3 2 2 2 3" xfId="22012"/>
    <cellStyle name="Normal 3 2 3 2 2 3 3 2 2 2 3 2" xfId="50747"/>
    <cellStyle name="Normal 3 2 3 2 2 3 3 2 2 2 4" xfId="36423"/>
    <cellStyle name="Normal 3 2 3 2 2 3 3 2 2 3" xfId="11210"/>
    <cellStyle name="Normal 3 2 3 2 2 3 3 2 2 3 2" xfId="25593"/>
    <cellStyle name="Normal 3 2 3 2 2 3 3 2 2 3 2 2" xfId="54328"/>
    <cellStyle name="Normal 3 2 3 2 2 3 3 2 2 3 3" xfId="40004"/>
    <cellStyle name="Normal 3 2 3 2 2 3 3 2 2 4" xfId="18430"/>
    <cellStyle name="Normal 3 2 3 2 2 3 3 2 2 4 2" xfId="47166"/>
    <cellStyle name="Normal 3 2 3 2 2 3 3 2 2 5" xfId="32842"/>
    <cellStyle name="Normal 3 2 3 2 2 3 3 2 3" xfId="5747"/>
    <cellStyle name="Normal 3 2 3 2 2 3 3 2 3 2" xfId="13007"/>
    <cellStyle name="Normal 3 2 3 2 2 3 3 2 3 2 2" xfId="27385"/>
    <cellStyle name="Normal 3 2 3 2 2 3 3 2 3 2 2 2" xfId="56119"/>
    <cellStyle name="Normal 3 2 3 2 2 3 3 2 3 2 3" xfId="41795"/>
    <cellStyle name="Normal 3 2 3 2 2 3 3 2 3 3" xfId="20222"/>
    <cellStyle name="Normal 3 2 3 2 2 3 3 2 3 3 2" xfId="48957"/>
    <cellStyle name="Normal 3 2 3 2 2 3 3 2 3 4" xfId="34633"/>
    <cellStyle name="Normal 3 2 3 2 2 3 3 2 4" xfId="9420"/>
    <cellStyle name="Normal 3 2 3 2 2 3 3 2 4 2" xfId="23803"/>
    <cellStyle name="Normal 3 2 3 2 2 3 3 2 4 2 2" xfId="52538"/>
    <cellStyle name="Normal 3 2 3 2 2 3 3 2 4 3" xfId="38214"/>
    <cellStyle name="Normal 3 2 3 2 2 3 3 2 5" xfId="16640"/>
    <cellStyle name="Normal 3 2 3 2 2 3 3 2 5 2" xfId="45376"/>
    <cellStyle name="Normal 3 2 3 2 2 3 3 2 6" xfId="31052"/>
    <cellStyle name="Normal 3 2 3 2 2 3 3 3" xfId="2982"/>
    <cellStyle name="Normal 3 2 3 2 2 3 3 3 2" xfId="6642"/>
    <cellStyle name="Normal 3 2 3 2 2 3 3 3 2 2" xfId="13902"/>
    <cellStyle name="Normal 3 2 3 2 2 3 3 3 2 2 2" xfId="28280"/>
    <cellStyle name="Normal 3 2 3 2 2 3 3 3 2 2 2 2" xfId="57014"/>
    <cellStyle name="Normal 3 2 3 2 2 3 3 3 2 2 3" xfId="42690"/>
    <cellStyle name="Normal 3 2 3 2 2 3 3 3 2 3" xfId="21117"/>
    <cellStyle name="Normal 3 2 3 2 2 3 3 3 2 3 2" xfId="49852"/>
    <cellStyle name="Normal 3 2 3 2 2 3 3 3 2 4" xfId="35528"/>
    <cellStyle name="Normal 3 2 3 2 2 3 3 3 3" xfId="10315"/>
    <cellStyle name="Normal 3 2 3 2 2 3 3 3 3 2" xfId="24698"/>
    <cellStyle name="Normal 3 2 3 2 2 3 3 3 3 2 2" xfId="53433"/>
    <cellStyle name="Normal 3 2 3 2 2 3 3 3 3 3" xfId="39109"/>
    <cellStyle name="Normal 3 2 3 2 2 3 3 3 4" xfId="17535"/>
    <cellStyle name="Normal 3 2 3 2 2 3 3 3 4 2" xfId="46271"/>
    <cellStyle name="Normal 3 2 3 2 2 3 3 3 5" xfId="31947"/>
    <cellStyle name="Normal 3 2 3 2 2 3 3 4" xfId="4847"/>
    <cellStyle name="Normal 3 2 3 2 2 3 3 4 2" xfId="12112"/>
    <cellStyle name="Normal 3 2 3 2 2 3 3 4 2 2" xfId="26490"/>
    <cellStyle name="Normal 3 2 3 2 2 3 3 4 2 2 2" xfId="55224"/>
    <cellStyle name="Normal 3 2 3 2 2 3 3 4 2 3" xfId="40900"/>
    <cellStyle name="Normal 3 2 3 2 2 3 3 4 3" xfId="19327"/>
    <cellStyle name="Normal 3 2 3 2 2 3 3 4 3 2" xfId="48062"/>
    <cellStyle name="Normal 3 2 3 2 2 3 3 4 4" xfId="33738"/>
    <cellStyle name="Normal 3 2 3 2 2 3 3 5" xfId="8519"/>
    <cellStyle name="Normal 3 2 3 2 2 3 3 5 2" xfId="22908"/>
    <cellStyle name="Normal 3 2 3 2 2 3 3 5 2 2" xfId="51643"/>
    <cellStyle name="Normal 3 2 3 2 2 3 3 5 3" xfId="37319"/>
    <cellStyle name="Normal 3 2 3 2 2 3 3 6" xfId="15745"/>
    <cellStyle name="Normal 3 2 3 2 2 3 3 6 2" xfId="44481"/>
    <cellStyle name="Normal 3 2 3 2 2 3 3 7" xfId="30157"/>
    <cellStyle name="Normal 3 2 3 2 2 3 4" xfId="1635"/>
    <cellStyle name="Normal 3 2 3 2 2 3 4 2" xfId="3431"/>
    <cellStyle name="Normal 3 2 3 2 2 3 4 2 2" xfId="7090"/>
    <cellStyle name="Normal 3 2 3 2 2 3 4 2 2 2" xfId="14350"/>
    <cellStyle name="Normal 3 2 3 2 2 3 4 2 2 2 2" xfId="28728"/>
    <cellStyle name="Normal 3 2 3 2 2 3 4 2 2 2 2 2" xfId="57462"/>
    <cellStyle name="Normal 3 2 3 2 2 3 4 2 2 2 3" xfId="43138"/>
    <cellStyle name="Normal 3 2 3 2 2 3 4 2 2 3" xfId="21565"/>
    <cellStyle name="Normal 3 2 3 2 2 3 4 2 2 3 2" xfId="50300"/>
    <cellStyle name="Normal 3 2 3 2 2 3 4 2 2 4" xfId="35976"/>
    <cellStyle name="Normal 3 2 3 2 2 3 4 2 3" xfId="10763"/>
    <cellStyle name="Normal 3 2 3 2 2 3 4 2 3 2" xfId="25146"/>
    <cellStyle name="Normal 3 2 3 2 2 3 4 2 3 2 2" xfId="53881"/>
    <cellStyle name="Normal 3 2 3 2 2 3 4 2 3 3" xfId="39557"/>
    <cellStyle name="Normal 3 2 3 2 2 3 4 2 4" xfId="17983"/>
    <cellStyle name="Normal 3 2 3 2 2 3 4 2 4 2" xfId="46719"/>
    <cellStyle name="Normal 3 2 3 2 2 3 4 2 5" xfId="32395"/>
    <cellStyle name="Normal 3 2 3 2 2 3 4 3" xfId="5300"/>
    <cellStyle name="Normal 3 2 3 2 2 3 4 3 2" xfId="12560"/>
    <cellStyle name="Normal 3 2 3 2 2 3 4 3 2 2" xfId="26938"/>
    <cellStyle name="Normal 3 2 3 2 2 3 4 3 2 2 2" xfId="55672"/>
    <cellStyle name="Normal 3 2 3 2 2 3 4 3 2 3" xfId="41348"/>
    <cellStyle name="Normal 3 2 3 2 2 3 4 3 3" xfId="19775"/>
    <cellStyle name="Normal 3 2 3 2 2 3 4 3 3 2" xfId="48510"/>
    <cellStyle name="Normal 3 2 3 2 2 3 4 3 4" xfId="34186"/>
    <cellStyle name="Normal 3 2 3 2 2 3 4 4" xfId="8973"/>
    <cellStyle name="Normal 3 2 3 2 2 3 4 4 2" xfId="23356"/>
    <cellStyle name="Normal 3 2 3 2 2 3 4 4 2 2" xfId="52091"/>
    <cellStyle name="Normal 3 2 3 2 2 3 4 4 3" xfId="37767"/>
    <cellStyle name="Normal 3 2 3 2 2 3 4 5" xfId="16193"/>
    <cellStyle name="Normal 3 2 3 2 2 3 4 5 2" xfId="44929"/>
    <cellStyle name="Normal 3 2 3 2 2 3 4 6" xfId="30605"/>
    <cellStyle name="Normal 3 2 3 2 2 3 5" xfId="2535"/>
    <cellStyle name="Normal 3 2 3 2 2 3 5 2" xfId="6195"/>
    <cellStyle name="Normal 3 2 3 2 2 3 5 2 2" xfId="13455"/>
    <cellStyle name="Normal 3 2 3 2 2 3 5 2 2 2" xfId="27833"/>
    <cellStyle name="Normal 3 2 3 2 2 3 5 2 2 2 2" xfId="56567"/>
    <cellStyle name="Normal 3 2 3 2 2 3 5 2 2 3" xfId="42243"/>
    <cellStyle name="Normal 3 2 3 2 2 3 5 2 3" xfId="20670"/>
    <cellStyle name="Normal 3 2 3 2 2 3 5 2 3 2" xfId="49405"/>
    <cellStyle name="Normal 3 2 3 2 2 3 5 2 4" xfId="35081"/>
    <cellStyle name="Normal 3 2 3 2 2 3 5 3" xfId="9868"/>
    <cellStyle name="Normal 3 2 3 2 2 3 5 3 2" xfId="24251"/>
    <cellStyle name="Normal 3 2 3 2 2 3 5 3 2 2" xfId="52986"/>
    <cellStyle name="Normal 3 2 3 2 2 3 5 3 3" xfId="38662"/>
    <cellStyle name="Normal 3 2 3 2 2 3 5 4" xfId="17088"/>
    <cellStyle name="Normal 3 2 3 2 2 3 5 4 2" xfId="45824"/>
    <cellStyle name="Normal 3 2 3 2 2 3 5 5" xfId="31500"/>
    <cellStyle name="Normal 3 2 3 2 2 3 6" xfId="4398"/>
    <cellStyle name="Normal 3 2 3 2 2 3 6 2" xfId="11665"/>
    <cellStyle name="Normal 3 2 3 2 2 3 6 2 2" xfId="26043"/>
    <cellStyle name="Normal 3 2 3 2 2 3 6 2 2 2" xfId="54777"/>
    <cellStyle name="Normal 3 2 3 2 2 3 6 2 3" xfId="40453"/>
    <cellStyle name="Normal 3 2 3 2 2 3 6 3" xfId="18880"/>
    <cellStyle name="Normal 3 2 3 2 2 3 6 3 2" xfId="47615"/>
    <cellStyle name="Normal 3 2 3 2 2 3 6 4" xfId="33291"/>
    <cellStyle name="Normal 3 2 3 2 2 3 7" xfId="8069"/>
    <cellStyle name="Normal 3 2 3 2 2 3 7 2" xfId="22461"/>
    <cellStyle name="Normal 3 2 3 2 2 3 7 2 2" xfId="51196"/>
    <cellStyle name="Normal 3 2 3 2 2 3 7 3" xfId="36872"/>
    <cellStyle name="Normal 3 2 3 2 2 3 8" xfId="15298"/>
    <cellStyle name="Normal 3 2 3 2 2 3 8 2" xfId="44034"/>
    <cellStyle name="Normal 3 2 3 2 2 3 9" xfId="29710"/>
    <cellStyle name="Normal 3 2 3 2 2 4" xfId="765"/>
    <cellStyle name="Normal 3 2 3 2 2 4 2" xfId="1215"/>
    <cellStyle name="Normal 3 2 3 2 2 4 2 2" xfId="2198"/>
    <cellStyle name="Normal 3 2 3 2 2 4 2 2 2" xfId="3990"/>
    <cellStyle name="Normal 3 2 3 2 2 4 2 2 2 2" xfId="7649"/>
    <cellStyle name="Normal 3 2 3 2 2 4 2 2 2 2 2" xfId="14909"/>
    <cellStyle name="Normal 3 2 3 2 2 4 2 2 2 2 2 2" xfId="29287"/>
    <cellStyle name="Normal 3 2 3 2 2 4 2 2 2 2 2 2 2" xfId="58021"/>
    <cellStyle name="Normal 3 2 3 2 2 4 2 2 2 2 2 3" xfId="43697"/>
    <cellStyle name="Normal 3 2 3 2 2 4 2 2 2 2 3" xfId="22124"/>
    <cellStyle name="Normal 3 2 3 2 2 4 2 2 2 2 3 2" xfId="50859"/>
    <cellStyle name="Normal 3 2 3 2 2 4 2 2 2 2 4" xfId="36535"/>
    <cellStyle name="Normal 3 2 3 2 2 4 2 2 2 3" xfId="11322"/>
    <cellStyle name="Normal 3 2 3 2 2 4 2 2 2 3 2" xfId="25705"/>
    <cellStyle name="Normal 3 2 3 2 2 4 2 2 2 3 2 2" xfId="54440"/>
    <cellStyle name="Normal 3 2 3 2 2 4 2 2 2 3 3" xfId="40116"/>
    <cellStyle name="Normal 3 2 3 2 2 4 2 2 2 4" xfId="18542"/>
    <cellStyle name="Normal 3 2 3 2 2 4 2 2 2 4 2" xfId="47278"/>
    <cellStyle name="Normal 3 2 3 2 2 4 2 2 2 5" xfId="32954"/>
    <cellStyle name="Normal 3 2 3 2 2 4 2 2 3" xfId="5859"/>
    <cellStyle name="Normal 3 2 3 2 2 4 2 2 3 2" xfId="13119"/>
    <cellStyle name="Normal 3 2 3 2 2 4 2 2 3 2 2" xfId="27497"/>
    <cellStyle name="Normal 3 2 3 2 2 4 2 2 3 2 2 2" xfId="56231"/>
    <cellStyle name="Normal 3 2 3 2 2 4 2 2 3 2 3" xfId="41907"/>
    <cellStyle name="Normal 3 2 3 2 2 4 2 2 3 3" xfId="20334"/>
    <cellStyle name="Normal 3 2 3 2 2 4 2 2 3 3 2" xfId="49069"/>
    <cellStyle name="Normal 3 2 3 2 2 4 2 2 3 4" xfId="34745"/>
    <cellStyle name="Normal 3 2 3 2 2 4 2 2 4" xfId="9532"/>
    <cellStyle name="Normal 3 2 3 2 2 4 2 2 4 2" xfId="23915"/>
    <cellStyle name="Normal 3 2 3 2 2 4 2 2 4 2 2" xfId="52650"/>
    <cellStyle name="Normal 3 2 3 2 2 4 2 2 4 3" xfId="38326"/>
    <cellStyle name="Normal 3 2 3 2 2 4 2 2 5" xfId="16752"/>
    <cellStyle name="Normal 3 2 3 2 2 4 2 2 5 2" xfId="45488"/>
    <cellStyle name="Normal 3 2 3 2 2 4 2 2 6" xfId="31164"/>
    <cellStyle name="Normal 3 2 3 2 2 4 2 3" xfId="3094"/>
    <cellStyle name="Normal 3 2 3 2 2 4 2 3 2" xfId="6754"/>
    <cellStyle name="Normal 3 2 3 2 2 4 2 3 2 2" xfId="14014"/>
    <cellStyle name="Normal 3 2 3 2 2 4 2 3 2 2 2" xfId="28392"/>
    <cellStyle name="Normal 3 2 3 2 2 4 2 3 2 2 2 2" xfId="57126"/>
    <cellStyle name="Normal 3 2 3 2 2 4 2 3 2 2 3" xfId="42802"/>
    <cellStyle name="Normal 3 2 3 2 2 4 2 3 2 3" xfId="21229"/>
    <cellStyle name="Normal 3 2 3 2 2 4 2 3 2 3 2" xfId="49964"/>
    <cellStyle name="Normal 3 2 3 2 2 4 2 3 2 4" xfId="35640"/>
    <cellStyle name="Normal 3 2 3 2 2 4 2 3 3" xfId="10427"/>
    <cellStyle name="Normal 3 2 3 2 2 4 2 3 3 2" xfId="24810"/>
    <cellStyle name="Normal 3 2 3 2 2 4 2 3 3 2 2" xfId="53545"/>
    <cellStyle name="Normal 3 2 3 2 2 4 2 3 3 3" xfId="39221"/>
    <cellStyle name="Normal 3 2 3 2 2 4 2 3 4" xfId="17647"/>
    <cellStyle name="Normal 3 2 3 2 2 4 2 3 4 2" xfId="46383"/>
    <cellStyle name="Normal 3 2 3 2 2 4 2 3 5" xfId="32059"/>
    <cellStyle name="Normal 3 2 3 2 2 4 2 4" xfId="4959"/>
    <cellStyle name="Normal 3 2 3 2 2 4 2 4 2" xfId="12224"/>
    <cellStyle name="Normal 3 2 3 2 2 4 2 4 2 2" xfId="26602"/>
    <cellStyle name="Normal 3 2 3 2 2 4 2 4 2 2 2" xfId="55336"/>
    <cellStyle name="Normal 3 2 3 2 2 4 2 4 2 3" xfId="41012"/>
    <cellStyle name="Normal 3 2 3 2 2 4 2 4 3" xfId="19439"/>
    <cellStyle name="Normal 3 2 3 2 2 4 2 4 3 2" xfId="48174"/>
    <cellStyle name="Normal 3 2 3 2 2 4 2 4 4" xfId="33850"/>
    <cellStyle name="Normal 3 2 3 2 2 4 2 5" xfId="8631"/>
    <cellStyle name="Normal 3 2 3 2 2 4 2 5 2" xfId="23020"/>
    <cellStyle name="Normal 3 2 3 2 2 4 2 5 2 2" xfId="51755"/>
    <cellStyle name="Normal 3 2 3 2 2 4 2 5 3" xfId="37431"/>
    <cellStyle name="Normal 3 2 3 2 2 4 2 6" xfId="15857"/>
    <cellStyle name="Normal 3 2 3 2 2 4 2 6 2" xfId="44593"/>
    <cellStyle name="Normal 3 2 3 2 2 4 2 7" xfId="30269"/>
    <cellStyle name="Normal 3 2 3 2 2 4 3" xfId="1751"/>
    <cellStyle name="Normal 3 2 3 2 2 4 3 2" xfId="3543"/>
    <cellStyle name="Normal 3 2 3 2 2 4 3 2 2" xfId="7202"/>
    <cellStyle name="Normal 3 2 3 2 2 4 3 2 2 2" xfId="14462"/>
    <cellStyle name="Normal 3 2 3 2 2 4 3 2 2 2 2" xfId="28840"/>
    <cellStyle name="Normal 3 2 3 2 2 4 3 2 2 2 2 2" xfId="57574"/>
    <cellStyle name="Normal 3 2 3 2 2 4 3 2 2 2 3" xfId="43250"/>
    <cellStyle name="Normal 3 2 3 2 2 4 3 2 2 3" xfId="21677"/>
    <cellStyle name="Normal 3 2 3 2 2 4 3 2 2 3 2" xfId="50412"/>
    <cellStyle name="Normal 3 2 3 2 2 4 3 2 2 4" xfId="36088"/>
    <cellStyle name="Normal 3 2 3 2 2 4 3 2 3" xfId="10875"/>
    <cellStyle name="Normal 3 2 3 2 2 4 3 2 3 2" xfId="25258"/>
    <cellStyle name="Normal 3 2 3 2 2 4 3 2 3 2 2" xfId="53993"/>
    <cellStyle name="Normal 3 2 3 2 2 4 3 2 3 3" xfId="39669"/>
    <cellStyle name="Normal 3 2 3 2 2 4 3 2 4" xfId="18095"/>
    <cellStyle name="Normal 3 2 3 2 2 4 3 2 4 2" xfId="46831"/>
    <cellStyle name="Normal 3 2 3 2 2 4 3 2 5" xfId="32507"/>
    <cellStyle name="Normal 3 2 3 2 2 4 3 3" xfId="5412"/>
    <cellStyle name="Normal 3 2 3 2 2 4 3 3 2" xfId="12672"/>
    <cellStyle name="Normal 3 2 3 2 2 4 3 3 2 2" xfId="27050"/>
    <cellStyle name="Normal 3 2 3 2 2 4 3 3 2 2 2" xfId="55784"/>
    <cellStyle name="Normal 3 2 3 2 2 4 3 3 2 3" xfId="41460"/>
    <cellStyle name="Normal 3 2 3 2 2 4 3 3 3" xfId="19887"/>
    <cellStyle name="Normal 3 2 3 2 2 4 3 3 3 2" xfId="48622"/>
    <cellStyle name="Normal 3 2 3 2 2 4 3 3 4" xfId="34298"/>
    <cellStyle name="Normal 3 2 3 2 2 4 3 4" xfId="9085"/>
    <cellStyle name="Normal 3 2 3 2 2 4 3 4 2" xfId="23468"/>
    <cellStyle name="Normal 3 2 3 2 2 4 3 4 2 2" xfId="52203"/>
    <cellStyle name="Normal 3 2 3 2 2 4 3 4 3" xfId="37879"/>
    <cellStyle name="Normal 3 2 3 2 2 4 3 5" xfId="16305"/>
    <cellStyle name="Normal 3 2 3 2 2 4 3 5 2" xfId="45041"/>
    <cellStyle name="Normal 3 2 3 2 2 4 3 6" xfId="30717"/>
    <cellStyle name="Normal 3 2 3 2 2 4 4" xfId="2647"/>
    <cellStyle name="Normal 3 2 3 2 2 4 4 2" xfId="6307"/>
    <cellStyle name="Normal 3 2 3 2 2 4 4 2 2" xfId="13567"/>
    <cellStyle name="Normal 3 2 3 2 2 4 4 2 2 2" xfId="27945"/>
    <cellStyle name="Normal 3 2 3 2 2 4 4 2 2 2 2" xfId="56679"/>
    <cellStyle name="Normal 3 2 3 2 2 4 4 2 2 3" xfId="42355"/>
    <cellStyle name="Normal 3 2 3 2 2 4 4 2 3" xfId="20782"/>
    <cellStyle name="Normal 3 2 3 2 2 4 4 2 3 2" xfId="49517"/>
    <cellStyle name="Normal 3 2 3 2 2 4 4 2 4" xfId="35193"/>
    <cellStyle name="Normal 3 2 3 2 2 4 4 3" xfId="9980"/>
    <cellStyle name="Normal 3 2 3 2 2 4 4 3 2" xfId="24363"/>
    <cellStyle name="Normal 3 2 3 2 2 4 4 3 2 2" xfId="53098"/>
    <cellStyle name="Normal 3 2 3 2 2 4 4 3 3" xfId="38774"/>
    <cellStyle name="Normal 3 2 3 2 2 4 4 4" xfId="17200"/>
    <cellStyle name="Normal 3 2 3 2 2 4 4 4 2" xfId="45936"/>
    <cellStyle name="Normal 3 2 3 2 2 4 4 5" xfId="31612"/>
    <cellStyle name="Normal 3 2 3 2 2 4 5" xfId="4511"/>
    <cellStyle name="Normal 3 2 3 2 2 4 5 2" xfId="11777"/>
    <cellStyle name="Normal 3 2 3 2 2 4 5 2 2" xfId="26155"/>
    <cellStyle name="Normal 3 2 3 2 2 4 5 2 2 2" xfId="54889"/>
    <cellStyle name="Normal 3 2 3 2 2 4 5 2 3" xfId="40565"/>
    <cellStyle name="Normal 3 2 3 2 2 4 5 3" xfId="18992"/>
    <cellStyle name="Normal 3 2 3 2 2 4 5 3 2" xfId="47727"/>
    <cellStyle name="Normal 3 2 3 2 2 4 5 4" xfId="33403"/>
    <cellStyle name="Normal 3 2 3 2 2 4 6" xfId="8184"/>
    <cellStyle name="Normal 3 2 3 2 2 4 6 2" xfId="22573"/>
    <cellStyle name="Normal 3 2 3 2 2 4 6 2 2" xfId="51308"/>
    <cellStyle name="Normal 3 2 3 2 2 4 6 3" xfId="36984"/>
    <cellStyle name="Normal 3 2 3 2 2 4 7" xfId="15410"/>
    <cellStyle name="Normal 3 2 3 2 2 4 7 2" xfId="44146"/>
    <cellStyle name="Normal 3 2 3 2 2 4 8" xfId="29822"/>
    <cellStyle name="Normal 3 2 3 2 2 5" xfId="991"/>
    <cellStyle name="Normal 3 2 3 2 2 5 2" xfId="1974"/>
    <cellStyle name="Normal 3 2 3 2 2 5 2 2" xfId="3766"/>
    <cellStyle name="Normal 3 2 3 2 2 5 2 2 2" xfId="7425"/>
    <cellStyle name="Normal 3 2 3 2 2 5 2 2 2 2" xfId="14685"/>
    <cellStyle name="Normal 3 2 3 2 2 5 2 2 2 2 2" xfId="29063"/>
    <cellStyle name="Normal 3 2 3 2 2 5 2 2 2 2 2 2" xfId="57797"/>
    <cellStyle name="Normal 3 2 3 2 2 5 2 2 2 2 3" xfId="43473"/>
    <cellStyle name="Normal 3 2 3 2 2 5 2 2 2 3" xfId="21900"/>
    <cellStyle name="Normal 3 2 3 2 2 5 2 2 2 3 2" xfId="50635"/>
    <cellStyle name="Normal 3 2 3 2 2 5 2 2 2 4" xfId="36311"/>
    <cellStyle name="Normal 3 2 3 2 2 5 2 2 3" xfId="11098"/>
    <cellStyle name="Normal 3 2 3 2 2 5 2 2 3 2" xfId="25481"/>
    <cellStyle name="Normal 3 2 3 2 2 5 2 2 3 2 2" xfId="54216"/>
    <cellStyle name="Normal 3 2 3 2 2 5 2 2 3 3" xfId="39892"/>
    <cellStyle name="Normal 3 2 3 2 2 5 2 2 4" xfId="18318"/>
    <cellStyle name="Normal 3 2 3 2 2 5 2 2 4 2" xfId="47054"/>
    <cellStyle name="Normal 3 2 3 2 2 5 2 2 5" xfId="32730"/>
    <cellStyle name="Normal 3 2 3 2 2 5 2 3" xfId="5635"/>
    <cellStyle name="Normal 3 2 3 2 2 5 2 3 2" xfId="12895"/>
    <cellStyle name="Normal 3 2 3 2 2 5 2 3 2 2" xfId="27273"/>
    <cellStyle name="Normal 3 2 3 2 2 5 2 3 2 2 2" xfId="56007"/>
    <cellStyle name="Normal 3 2 3 2 2 5 2 3 2 3" xfId="41683"/>
    <cellStyle name="Normal 3 2 3 2 2 5 2 3 3" xfId="20110"/>
    <cellStyle name="Normal 3 2 3 2 2 5 2 3 3 2" xfId="48845"/>
    <cellStyle name="Normal 3 2 3 2 2 5 2 3 4" xfId="34521"/>
    <cellStyle name="Normal 3 2 3 2 2 5 2 4" xfId="9308"/>
    <cellStyle name="Normal 3 2 3 2 2 5 2 4 2" xfId="23691"/>
    <cellStyle name="Normal 3 2 3 2 2 5 2 4 2 2" xfId="52426"/>
    <cellStyle name="Normal 3 2 3 2 2 5 2 4 3" xfId="38102"/>
    <cellStyle name="Normal 3 2 3 2 2 5 2 5" xfId="16528"/>
    <cellStyle name="Normal 3 2 3 2 2 5 2 5 2" xfId="45264"/>
    <cellStyle name="Normal 3 2 3 2 2 5 2 6" xfId="30940"/>
    <cellStyle name="Normal 3 2 3 2 2 5 3" xfId="2870"/>
    <cellStyle name="Normal 3 2 3 2 2 5 3 2" xfId="6530"/>
    <cellStyle name="Normal 3 2 3 2 2 5 3 2 2" xfId="13790"/>
    <cellStyle name="Normal 3 2 3 2 2 5 3 2 2 2" xfId="28168"/>
    <cellStyle name="Normal 3 2 3 2 2 5 3 2 2 2 2" xfId="56902"/>
    <cellStyle name="Normal 3 2 3 2 2 5 3 2 2 3" xfId="42578"/>
    <cellStyle name="Normal 3 2 3 2 2 5 3 2 3" xfId="21005"/>
    <cellStyle name="Normal 3 2 3 2 2 5 3 2 3 2" xfId="49740"/>
    <cellStyle name="Normal 3 2 3 2 2 5 3 2 4" xfId="35416"/>
    <cellStyle name="Normal 3 2 3 2 2 5 3 3" xfId="10203"/>
    <cellStyle name="Normal 3 2 3 2 2 5 3 3 2" xfId="24586"/>
    <cellStyle name="Normal 3 2 3 2 2 5 3 3 2 2" xfId="53321"/>
    <cellStyle name="Normal 3 2 3 2 2 5 3 3 3" xfId="38997"/>
    <cellStyle name="Normal 3 2 3 2 2 5 3 4" xfId="17423"/>
    <cellStyle name="Normal 3 2 3 2 2 5 3 4 2" xfId="46159"/>
    <cellStyle name="Normal 3 2 3 2 2 5 3 5" xfId="31835"/>
    <cellStyle name="Normal 3 2 3 2 2 5 4" xfId="4735"/>
    <cellStyle name="Normal 3 2 3 2 2 5 4 2" xfId="12000"/>
    <cellStyle name="Normal 3 2 3 2 2 5 4 2 2" xfId="26378"/>
    <cellStyle name="Normal 3 2 3 2 2 5 4 2 2 2" xfId="55112"/>
    <cellStyle name="Normal 3 2 3 2 2 5 4 2 3" xfId="40788"/>
    <cellStyle name="Normal 3 2 3 2 2 5 4 3" xfId="19215"/>
    <cellStyle name="Normal 3 2 3 2 2 5 4 3 2" xfId="47950"/>
    <cellStyle name="Normal 3 2 3 2 2 5 4 4" xfId="33626"/>
    <cellStyle name="Normal 3 2 3 2 2 5 5" xfId="8407"/>
    <cellStyle name="Normal 3 2 3 2 2 5 5 2" xfId="22796"/>
    <cellStyle name="Normal 3 2 3 2 2 5 5 2 2" xfId="51531"/>
    <cellStyle name="Normal 3 2 3 2 2 5 5 3" xfId="37207"/>
    <cellStyle name="Normal 3 2 3 2 2 5 6" xfId="15633"/>
    <cellStyle name="Normal 3 2 3 2 2 5 6 2" xfId="44369"/>
    <cellStyle name="Normal 3 2 3 2 2 5 7" xfId="30045"/>
    <cellStyle name="Normal 3 2 3 2 2 6" xfId="1510"/>
    <cellStyle name="Normal 3 2 3 2 2 6 2" xfId="3319"/>
    <cellStyle name="Normal 3 2 3 2 2 6 2 2" xfId="6978"/>
    <cellStyle name="Normal 3 2 3 2 2 6 2 2 2" xfId="14238"/>
    <cellStyle name="Normal 3 2 3 2 2 6 2 2 2 2" xfId="28616"/>
    <cellStyle name="Normal 3 2 3 2 2 6 2 2 2 2 2" xfId="57350"/>
    <cellStyle name="Normal 3 2 3 2 2 6 2 2 2 3" xfId="43026"/>
    <cellStyle name="Normal 3 2 3 2 2 6 2 2 3" xfId="21453"/>
    <cellStyle name="Normal 3 2 3 2 2 6 2 2 3 2" xfId="50188"/>
    <cellStyle name="Normal 3 2 3 2 2 6 2 2 4" xfId="35864"/>
    <cellStyle name="Normal 3 2 3 2 2 6 2 3" xfId="10651"/>
    <cellStyle name="Normal 3 2 3 2 2 6 2 3 2" xfId="25034"/>
    <cellStyle name="Normal 3 2 3 2 2 6 2 3 2 2" xfId="53769"/>
    <cellStyle name="Normal 3 2 3 2 2 6 2 3 3" xfId="39445"/>
    <cellStyle name="Normal 3 2 3 2 2 6 2 4" xfId="17871"/>
    <cellStyle name="Normal 3 2 3 2 2 6 2 4 2" xfId="46607"/>
    <cellStyle name="Normal 3 2 3 2 2 6 2 5" xfId="32283"/>
    <cellStyle name="Normal 3 2 3 2 2 6 3" xfId="5187"/>
    <cellStyle name="Normal 3 2 3 2 2 6 3 2" xfId="12448"/>
    <cellStyle name="Normal 3 2 3 2 2 6 3 2 2" xfId="26826"/>
    <cellStyle name="Normal 3 2 3 2 2 6 3 2 2 2" xfId="55560"/>
    <cellStyle name="Normal 3 2 3 2 2 6 3 2 3" xfId="41236"/>
    <cellStyle name="Normal 3 2 3 2 2 6 3 3" xfId="19663"/>
    <cellStyle name="Normal 3 2 3 2 2 6 3 3 2" xfId="48398"/>
    <cellStyle name="Normal 3 2 3 2 2 6 3 4" xfId="34074"/>
    <cellStyle name="Normal 3 2 3 2 2 6 4" xfId="8861"/>
    <cellStyle name="Normal 3 2 3 2 2 6 4 2" xfId="23244"/>
    <cellStyle name="Normal 3 2 3 2 2 6 4 2 2" xfId="51979"/>
    <cellStyle name="Normal 3 2 3 2 2 6 4 3" xfId="37655"/>
    <cellStyle name="Normal 3 2 3 2 2 6 5" xfId="16081"/>
    <cellStyle name="Normal 3 2 3 2 2 6 5 2" xfId="44817"/>
    <cellStyle name="Normal 3 2 3 2 2 6 6" xfId="30493"/>
    <cellStyle name="Normal 3 2 3 2 2 7" xfId="2423"/>
    <cellStyle name="Normal 3 2 3 2 2 7 2" xfId="6083"/>
    <cellStyle name="Normal 3 2 3 2 2 7 2 2" xfId="13343"/>
    <cellStyle name="Normal 3 2 3 2 2 7 2 2 2" xfId="27721"/>
    <cellStyle name="Normal 3 2 3 2 2 7 2 2 2 2" xfId="56455"/>
    <cellStyle name="Normal 3 2 3 2 2 7 2 2 3" xfId="42131"/>
    <cellStyle name="Normal 3 2 3 2 2 7 2 3" xfId="20558"/>
    <cellStyle name="Normal 3 2 3 2 2 7 2 3 2" xfId="49293"/>
    <cellStyle name="Normal 3 2 3 2 2 7 2 4" xfId="34969"/>
    <cellStyle name="Normal 3 2 3 2 2 7 3" xfId="9756"/>
    <cellStyle name="Normal 3 2 3 2 2 7 3 2" xfId="24139"/>
    <cellStyle name="Normal 3 2 3 2 2 7 3 2 2" xfId="52874"/>
    <cellStyle name="Normal 3 2 3 2 2 7 3 3" xfId="38550"/>
    <cellStyle name="Normal 3 2 3 2 2 7 4" xfId="16976"/>
    <cellStyle name="Normal 3 2 3 2 2 7 4 2" xfId="45712"/>
    <cellStyle name="Normal 3 2 3 2 2 7 5" xfId="31388"/>
    <cellStyle name="Normal 3 2 3 2 2 8" xfId="4280"/>
    <cellStyle name="Normal 3 2 3 2 2 8 2" xfId="11552"/>
    <cellStyle name="Normal 3 2 3 2 2 8 2 2" xfId="25931"/>
    <cellStyle name="Normal 3 2 3 2 2 8 2 2 2" xfId="54665"/>
    <cellStyle name="Normal 3 2 3 2 2 8 2 3" xfId="40341"/>
    <cellStyle name="Normal 3 2 3 2 2 8 3" xfId="18768"/>
    <cellStyle name="Normal 3 2 3 2 2 8 3 2" xfId="47503"/>
    <cellStyle name="Normal 3 2 3 2 2 8 4" xfId="33179"/>
    <cellStyle name="Normal 3 2 3 2 2 9" xfId="7948"/>
    <cellStyle name="Normal 3 2 3 2 2 9 2" xfId="22349"/>
    <cellStyle name="Normal 3 2 3 2 2 9 2 2" xfId="51084"/>
    <cellStyle name="Normal 3 2 3 2 2 9 3" xfId="36760"/>
    <cellStyle name="Normal 3 2 3 2 3" xfId="436"/>
    <cellStyle name="Normal 3 2 3 2 3 10" xfId="29626"/>
    <cellStyle name="Normal 3 2 3 2 3 2" xfId="636"/>
    <cellStyle name="Normal 3 2 3 2 3 2 2" xfId="908"/>
    <cellStyle name="Normal 3 2 3 2 3 2 2 2" xfId="1355"/>
    <cellStyle name="Normal 3 2 3 2 3 2 2 2 2" xfId="2338"/>
    <cellStyle name="Normal 3 2 3 2 3 2 2 2 2 2" xfId="4130"/>
    <cellStyle name="Normal 3 2 3 2 3 2 2 2 2 2 2" xfId="7789"/>
    <cellStyle name="Normal 3 2 3 2 3 2 2 2 2 2 2 2" xfId="15049"/>
    <cellStyle name="Normal 3 2 3 2 3 2 2 2 2 2 2 2 2" xfId="29427"/>
    <cellStyle name="Normal 3 2 3 2 3 2 2 2 2 2 2 2 2 2" xfId="58161"/>
    <cellStyle name="Normal 3 2 3 2 3 2 2 2 2 2 2 2 3" xfId="43837"/>
    <cellStyle name="Normal 3 2 3 2 3 2 2 2 2 2 2 3" xfId="22264"/>
    <cellStyle name="Normal 3 2 3 2 3 2 2 2 2 2 2 3 2" xfId="50999"/>
    <cellStyle name="Normal 3 2 3 2 3 2 2 2 2 2 2 4" xfId="36675"/>
    <cellStyle name="Normal 3 2 3 2 3 2 2 2 2 2 3" xfId="11462"/>
    <cellStyle name="Normal 3 2 3 2 3 2 2 2 2 2 3 2" xfId="25845"/>
    <cellStyle name="Normal 3 2 3 2 3 2 2 2 2 2 3 2 2" xfId="54580"/>
    <cellStyle name="Normal 3 2 3 2 3 2 2 2 2 2 3 3" xfId="40256"/>
    <cellStyle name="Normal 3 2 3 2 3 2 2 2 2 2 4" xfId="18682"/>
    <cellStyle name="Normal 3 2 3 2 3 2 2 2 2 2 4 2" xfId="47418"/>
    <cellStyle name="Normal 3 2 3 2 3 2 2 2 2 2 5" xfId="33094"/>
    <cellStyle name="Normal 3 2 3 2 3 2 2 2 2 3" xfId="5999"/>
    <cellStyle name="Normal 3 2 3 2 3 2 2 2 2 3 2" xfId="13259"/>
    <cellStyle name="Normal 3 2 3 2 3 2 2 2 2 3 2 2" xfId="27637"/>
    <cellStyle name="Normal 3 2 3 2 3 2 2 2 2 3 2 2 2" xfId="56371"/>
    <cellStyle name="Normal 3 2 3 2 3 2 2 2 2 3 2 3" xfId="42047"/>
    <cellStyle name="Normal 3 2 3 2 3 2 2 2 2 3 3" xfId="20474"/>
    <cellStyle name="Normal 3 2 3 2 3 2 2 2 2 3 3 2" xfId="49209"/>
    <cellStyle name="Normal 3 2 3 2 3 2 2 2 2 3 4" xfId="34885"/>
    <cellStyle name="Normal 3 2 3 2 3 2 2 2 2 4" xfId="9672"/>
    <cellStyle name="Normal 3 2 3 2 3 2 2 2 2 4 2" xfId="24055"/>
    <cellStyle name="Normal 3 2 3 2 3 2 2 2 2 4 2 2" xfId="52790"/>
    <cellStyle name="Normal 3 2 3 2 3 2 2 2 2 4 3" xfId="38466"/>
    <cellStyle name="Normal 3 2 3 2 3 2 2 2 2 5" xfId="16892"/>
    <cellStyle name="Normal 3 2 3 2 3 2 2 2 2 5 2" xfId="45628"/>
    <cellStyle name="Normal 3 2 3 2 3 2 2 2 2 6" xfId="31304"/>
    <cellStyle name="Normal 3 2 3 2 3 2 2 2 3" xfId="3234"/>
    <cellStyle name="Normal 3 2 3 2 3 2 2 2 3 2" xfId="6894"/>
    <cellStyle name="Normal 3 2 3 2 3 2 2 2 3 2 2" xfId="14154"/>
    <cellStyle name="Normal 3 2 3 2 3 2 2 2 3 2 2 2" xfId="28532"/>
    <cellStyle name="Normal 3 2 3 2 3 2 2 2 3 2 2 2 2" xfId="57266"/>
    <cellStyle name="Normal 3 2 3 2 3 2 2 2 3 2 2 3" xfId="42942"/>
    <cellStyle name="Normal 3 2 3 2 3 2 2 2 3 2 3" xfId="21369"/>
    <cellStyle name="Normal 3 2 3 2 3 2 2 2 3 2 3 2" xfId="50104"/>
    <cellStyle name="Normal 3 2 3 2 3 2 2 2 3 2 4" xfId="35780"/>
    <cellStyle name="Normal 3 2 3 2 3 2 2 2 3 3" xfId="10567"/>
    <cellStyle name="Normal 3 2 3 2 3 2 2 2 3 3 2" xfId="24950"/>
    <cellStyle name="Normal 3 2 3 2 3 2 2 2 3 3 2 2" xfId="53685"/>
    <cellStyle name="Normal 3 2 3 2 3 2 2 2 3 3 3" xfId="39361"/>
    <cellStyle name="Normal 3 2 3 2 3 2 2 2 3 4" xfId="17787"/>
    <cellStyle name="Normal 3 2 3 2 3 2 2 2 3 4 2" xfId="46523"/>
    <cellStyle name="Normal 3 2 3 2 3 2 2 2 3 5" xfId="32199"/>
    <cellStyle name="Normal 3 2 3 2 3 2 2 2 4" xfId="5099"/>
    <cellStyle name="Normal 3 2 3 2 3 2 2 2 4 2" xfId="12364"/>
    <cellStyle name="Normal 3 2 3 2 3 2 2 2 4 2 2" xfId="26742"/>
    <cellStyle name="Normal 3 2 3 2 3 2 2 2 4 2 2 2" xfId="55476"/>
    <cellStyle name="Normal 3 2 3 2 3 2 2 2 4 2 3" xfId="41152"/>
    <cellStyle name="Normal 3 2 3 2 3 2 2 2 4 3" xfId="19579"/>
    <cellStyle name="Normal 3 2 3 2 3 2 2 2 4 3 2" xfId="48314"/>
    <cellStyle name="Normal 3 2 3 2 3 2 2 2 4 4" xfId="33990"/>
    <cellStyle name="Normal 3 2 3 2 3 2 2 2 5" xfId="8771"/>
    <cellStyle name="Normal 3 2 3 2 3 2 2 2 5 2" xfId="23160"/>
    <cellStyle name="Normal 3 2 3 2 3 2 2 2 5 2 2" xfId="51895"/>
    <cellStyle name="Normal 3 2 3 2 3 2 2 2 5 3" xfId="37571"/>
    <cellStyle name="Normal 3 2 3 2 3 2 2 2 6" xfId="15997"/>
    <cellStyle name="Normal 3 2 3 2 3 2 2 2 6 2" xfId="44733"/>
    <cellStyle name="Normal 3 2 3 2 3 2 2 2 7" xfId="30409"/>
    <cellStyle name="Normal 3 2 3 2 3 2 2 3" xfId="1891"/>
    <cellStyle name="Normal 3 2 3 2 3 2 2 3 2" xfId="3683"/>
    <cellStyle name="Normal 3 2 3 2 3 2 2 3 2 2" xfId="7342"/>
    <cellStyle name="Normal 3 2 3 2 3 2 2 3 2 2 2" xfId="14602"/>
    <cellStyle name="Normal 3 2 3 2 3 2 2 3 2 2 2 2" xfId="28980"/>
    <cellStyle name="Normal 3 2 3 2 3 2 2 3 2 2 2 2 2" xfId="57714"/>
    <cellStyle name="Normal 3 2 3 2 3 2 2 3 2 2 2 3" xfId="43390"/>
    <cellStyle name="Normal 3 2 3 2 3 2 2 3 2 2 3" xfId="21817"/>
    <cellStyle name="Normal 3 2 3 2 3 2 2 3 2 2 3 2" xfId="50552"/>
    <cellStyle name="Normal 3 2 3 2 3 2 2 3 2 2 4" xfId="36228"/>
    <cellStyle name="Normal 3 2 3 2 3 2 2 3 2 3" xfId="11015"/>
    <cellStyle name="Normal 3 2 3 2 3 2 2 3 2 3 2" xfId="25398"/>
    <cellStyle name="Normal 3 2 3 2 3 2 2 3 2 3 2 2" xfId="54133"/>
    <cellStyle name="Normal 3 2 3 2 3 2 2 3 2 3 3" xfId="39809"/>
    <cellStyle name="Normal 3 2 3 2 3 2 2 3 2 4" xfId="18235"/>
    <cellStyle name="Normal 3 2 3 2 3 2 2 3 2 4 2" xfId="46971"/>
    <cellStyle name="Normal 3 2 3 2 3 2 2 3 2 5" xfId="32647"/>
    <cellStyle name="Normal 3 2 3 2 3 2 2 3 3" xfId="5552"/>
    <cellStyle name="Normal 3 2 3 2 3 2 2 3 3 2" xfId="12812"/>
    <cellStyle name="Normal 3 2 3 2 3 2 2 3 3 2 2" xfId="27190"/>
    <cellStyle name="Normal 3 2 3 2 3 2 2 3 3 2 2 2" xfId="55924"/>
    <cellStyle name="Normal 3 2 3 2 3 2 2 3 3 2 3" xfId="41600"/>
    <cellStyle name="Normal 3 2 3 2 3 2 2 3 3 3" xfId="20027"/>
    <cellStyle name="Normal 3 2 3 2 3 2 2 3 3 3 2" xfId="48762"/>
    <cellStyle name="Normal 3 2 3 2 3 2 2 3 3 4" xfId="34438"/>
    <cellStyle name="Normal 3 2 3 2 3 2 2 3 4" xfId="9225"/>
    <cellStyle name="Normal 3 2 3 2 3 2 2 3 4 2" xfId="23608"/>
    <cellStyle name="Normal 3 2 3 2 3 2 2 3 4 2 2" xfId="52343"/>
    <cellStyle name="Normal 3 2 3 2 3 2 2 3 4 3" xfId="38019"/>
    <cellStyle name="Normal 3 2 3 2 3 2 2 3 5" xfId="16445"/>
    <cellStyle name="Normal 3 2 3 2 3 2 2 3 5 2" xfId="45181"/>
    <cellStyle name="Normal 3 2 3 2 3 2 2 3 6" xfId="30857"/>
    <cellStyle name="Normal 3 2 3 2 3 2 2 4" xfId="2787"/>
    <cellStyle name="Normal 3 2 3 2 3 2 2 4 2" xfId="6447"/>
    <cellStyle name="Normal 3 2 3 2 3 2 2 4 2 2" xfId="13707"/>
    <cellStyle name="Normal 3 2 3 2 3 2 2 4 2 2 2" xfId="28085"/>
    <cellStyle name="Normal 3 2 3 2 3 2 2 4 2 2 2 2" xfId="56819"/>
    <cellStyle name="Normal 3 2 3 2 3 2 2 4 2 2 3" xfId="42495"/>
    <cellStyle name="Normal 3 2 3 2 3 2 2 4 2 3" xfId="20922"/>
    <cellStyle name="Normal 3 2 3 2 3 2 2 4 2 3 2" xfId="49657"/>
    <cellStyle name="Normal 3 2 3 2 3 2 2 4 2 4" xfId="35333"/>
    <cellStyle name="Normal 3 2 3 2 3 2 2 4 3" xfId="10120"/>
    <cellStyle name="Normal 3 2 3 2 3 2 2 4 3 2" xfId="24503"/>
    <cellStyle name="Normal 3 2 3 2 3 2 2 4 3 2 2" xfId="53238"/>
    <cellStyle name="Normal 3 2 3 2 3 2 2 4 3 3" xfId="38914"/>
    <cellStyle name="Normal 3 2 3 2 3 2 2 4 4" xfId="17340"/>
    <cellStyle name="Normal 3 2 3 2 3 2 2 4 4 2" xfId="46076"/>
    <cellStyle name="Normal 3 2 3 2 3 2 2 4 5" xfId="31752"/>
    <cellStyle name="Normal 3 2 3 2 3 2 2 5" xfId="4652"/>
    <cellStyle name="Normal 3 2 3 2 3 2 2 5 2" xfId="11917"/>
    <cellStyle name="Normal 3 2 3 2 3 2 2 5 2 2" xfId="26295"/>
    <cellStyle name="Normal 3 2 3 2 3 2 2 5 2 2 2" xfId="55029"/>
    <cellStyle name="Normal 3 2 3 2 3 2 2 5 2 3" xfId="40705"/>
    <cellStyle name="Normal 3 2 3 2 3 2 2 5 3" xfId="19132"/>
    <cellStyle name="Normal 3 2 3 2 3 2 2 5 3 2" xfId="47867"/>
    <cellStyle name="Normal 3 2 3 2 3 2 2 5 4" xfId="33543"/>
    <cellStyle name="Normal 3 2 3 2 3 2 2 6" xfId="8324"/>
    <cellStyle name="Normal 3 2 3 2 3 2 2 6 2" xfId="22713"/>
    <cellStyle name="Normal 3 2 3 2 3 2 2 6 2 2" xfId="51448"/>
    <cellStyle name="Normal 3 2 3 2 3 2 2 6 3" xfId="37124"/>
    <cellStyle name="Normal 3 2 3 2 3 2 2 7" xfId="15550"/>
    <cellStyle name="Normal 3 2 3 2 3 2 2 7 2" xfId="44286"/>
    <cellStyle name="Normal 3 2 3 2 3 2 2 8" xfId="29962"/>
    <cellStyle name="Normal 3 2 3 2 3 2 3" xfId="1131"/>
    <cellStyle name="Normal 3 2 3 2 3 2 3 2" xfId="2114"/>
    <cellStyle name="Normal 3 2 3 2 3 2 3 2 2" xfId="3906"/>
    <cellStyle name="Normal 3 2 3 2 3 2 3 2 2 2" xfId="7565"/>
    <cellStyle name="Normal 3 2 3 2 3 2 3 2 2 2 2" xfId="14825"/>
    <cellStyle name="Normal 3 2 3 2 3 2 3 2 2 2 2 2" xfId="29203"/>
    <cellStyle name="Normal 3 2 3 2 3 2 3 2 2 2 2 2 2" xfId="57937"/>
    <cellStyle name="Normal 3 2 3 2 3 2 3 2 2 2 2 3" xfId="43613"/>
    <cellStyle name="Normal 3 2 3 2 3 2 3 2 2 2 3" xfId="22040"/>
    <cellStyle name="Normal 3 2 3 2 3 2 3 2 2 2 3 2" xfId="50775"/>
    <cellStyle name="Normal 3 2 3 2 3 2 3 2 2 2 4" xfId="36451"/>
    <cellStyle name="Normal 3 2 3 2 3 2 3 2 2 3" xfId="11238"/>
    <cellStyle name="Normal 3 2 3 2 3 2 3 2 2 3 2" xfId="25621"/>
    <cellStyle name="Normal 3 2 3 2 3 2 3 2 2 3 2 2" xfId="54356"/>
    <cellStyle name="Normal 3 2 3 2 3 2 3 2 2 3 3" xfId="40032"/>
    <cellStyle name="Normal 3 2 3 2 3 2 3 2 2 4" xfId="18458"/>
    <cellStyle name="Normal 3 2 3 2 3 2 3 2 2 4 2" xfId="47194"/>
    <cellStyle name="Normal 3 2 3 2 3 2 3 2 2 5" xfId="32870"/>
    <cellStyle name="Normal 3 2 3 2 3 2 3 2 3" xfId="5775"/>
    <cellStyle name="Normal 3 2 3 2 3 2 3 2 3 2" xfId="13035"/>
    <cellStyle name="Normal 3 2 3 2 3 2 3 2 3 2 2" xfId="27413"/>
    <cellStyle name="Normal 3 2 3 2 3 2 3 2 3 2 2 2" xfId="56147"/>
    <cellStyle name="Normal 3 2 3 2 3 2 3 2 3 2 3" xfId="41823"/>
    <cellStyle name="Normal 3 2 3 2 3 2 3 2 3 3" xfId="20250"/>
    <cellStyle name="Normal 3 2 3 2 3 2 3 2 3 3 2" xfId="48985"/>
    <cellStyle name="Normal 3 2 3 2 3 2 3 2 3 4" xfId="34661"/>
    <cellStyle name="Normal 3 2 3 2 3 2 3 2 4" xfId="9448"/>
    <cellStyle name="Normal 3 2 3 2 3 2 3 2 4 2" xfId="23831"/>
    <cellStyle name="Normal 3 2 3 2 3 2 3 2 4 2 2" xfId="52566"/>
    <cellStyle name="Normal 3 2 3 2 3 2 3 2 4 3" xfId="38242"/>
    <cellStyle name="Normal 3 2 3 2 3 2 3 2 5" xfId="16668"/>
    <cellStyle name="Normal 3 2 3 2 3 2 3 2 5 2" xfId="45404"/>
    <cellStyle name="Normal 3 2 3 2 3 2 3 2 6" xfId="31080"/>
    <cellStyle name="Normal 3 2 3 2 3 2 3 3" xfId="3010"/>
    <cellStyle name="Normal 3 2 3 2 3 2 3 3 2" xfId="6670"/>
    <cellStyle name="Normal 3 2 3 2 3 2 3 3 2 2" xfId="13930"/>
    <cellStyle name="Normal 3 2 3 2 3 2 3 3 2 2 2" xfId="28308"/>
    <cellStyle name="Normal 3 2 3 2 3 2 3 3 2 2 2 2" xfId="57042"/>
    <cellStyle name="Normal 3 2 3 2 3 2 3 3 2 2 3" xfId="42718"/>
    <cellStyle name="Normal 3 2 3 2 3 2 3 3 2 3" xfId="21145"/>
    <cellStyle name="Normal 3 2 3 2 3 2 3 3 2 3 2" xfId="49880"/>
    <cellStyle name="Normal 3 2 3 2 3 2 3 3 2 4" xfId="35556"/>
    <cellStyle name="Normal 3 2 3 2 3 2 3 3 3" xfId="10343"/>
    <cellStyle name="Normal 3 2 3 2 3 2 3 3 3 2" xfId="24726"/>
    <cellStyle name="Normal 3 2 3 2 3 2 3 3 3 2 2" xfId="53461"/>
    <cellStyle name="Normal 3 2 3 2 3 2 3 3 3 3" xfId="39137"/>
    <cellStyle name="Normal 3 2 3 2 3 2 3 3 4" xfId="17563"/>
    <cellStyle name="Normal 3 2 3 2 3 2 3 3 4 2" xfId="46299"/>
    <cellStyle name="Normal 3 2 3 2 3 2 3 3 5" xfId="31975"/>
    <cellStyle name="Normal 3 2 3 2 3 2 3 4" xfId="4875"/>
    <cellStyle name="Normal 3 2 3 2 3 2 3 4 2" xfId="12140"/>
    <cellStyle name="Normal 3 2 3 2 3 2 3 4 2 2" xfId="26518"/>
    <cellStyle name="Normal 3 2 3 2 3 2 3 4 2 2 2" xfId="55252"/>
    <cellStyle name="Normal 3 2 3 2 3 2 3 4 2 3" xfId="40928"/>
    <cellStyle name="Normal 3 2 3 2 3 2 3 4 3" xfId="19355"/>
    <cellStyle name="Normal 3 2 3 2 3 2 3 4 3 2" xfId="48090"/>
    <cellStyle name="Normal 3 2 3 2 3 2 3 4 4" xfId="33766"/>
    <cellStyle name="Normal 3 2 3 2 3 2 3 5" xfId="8547"/>
    <cellStyle name="Normal 3 2 3 2 3 2 3 5 2" xfId="22936"/>
    <cellStyle name="Normal 3 2 3 2 3 2 3 5 2 2" xfId="51671"/>
    <cellStyle name="Normal 3 2 3 2 3 2 3 5 3" xfId="37347"/>
    <cellStyle name="Normal 3 2 3 2 3 2 3 6" xfId="15773"/>
    <cellStyle name="Normal 3 2 3 2 3 2 3 6 2" xfId="44509"/>
    <cellStyle name="Normal 3 2 3 2 3 2 3 7" xfId="30185"/>
    <cellStyle name="Normal 3 2 3 2 3 2 4" xfId="1663"/>
    <cellStyle name="Normal 3 2 3 2 3 2 4 2" xfId="3459"/>
    <cellStyle name="Normal 3 2 3 2 3 2 4 2 2" xfId="7118"/>
    <cellStyle name="Normal 3 2 3 2 3 2 4 2 2 2" xfId="14378"/>
    <cellStyle name="Normal 3 2 3 2 3 2 4 2 2 2 2" xfId="28756"/>
    <cellStyle name="Normal 3 2 3 2 3 2 4 2 2 2 2 2" xfId="57490"/>
    <cellStyle name="Normal 3 2 3 2 3 2 4 2 2 2 3" xfId="43166"/>
    <cellStyle name="Normal 3 2 3 2 3 2 4 2 2 3" xfId="21593"/>
    <cellStyle name="Normal 3 2 3 2 3 2 4 2 2 3 2" xfId="50328"/>
    <cellStyle name="Normal 3 2 3 2 3 2 4 2 2 4" xfId="36004"/>
    <cellStyle name="Normal 3 2 3 2 3 2 4 2 3" xfId="10791"/>
    <cellStyle name="Normal 3 2 3 2 3 2 4 2 3 2" xfId="25174"/>
    <cellStyle name="Normal 3 2 3 2 3 2 4 2 3 2 2" xfId="53909"/>
    <cellStyle name="Normal 3 2 3 2 3 2 4 2 3 3" xfId="39585"/>
    <cellStyle name="Normal 3 2 3 2 3 2 4 2 4" xfId="18011"/>
    <cellStyle name="Normal 3 2 3 2 3 2 4 2 4 2" xfId="46747"/>
    <cellStyle name="Normal 3 2 3 2 3 2 4 2 5" xfId="32423"/>
    <cellStyle name="Normal 3 2 3 2 3 2 4 3" xfId="5328"/>
    <cellStyle name="Normal 3 2 3 2 3 2 4 3 2" xfId="12588"/>
    <cellStyle name="Normal 3 2 3 2 3 2 4 3 2 2" xfId="26966"/>
    <cellStyle name="Normal 3 2 3 2 3 2 4 3 2 2 2" xfId="55700"/>
    <cellStyle name="Normal 3 2 3 2 3 2 4 3 2 3" xfId="41376"/>
    <cellStyle name="Normal 3 2 3 2 3 2 4 3 3" xfId="19803"/>
    <cellStyle name="Normal 3 2 3 2 3 2 4 3 3 2" xfId="48538"/>
    <cellStyle name="Normal 3 2 3 2 3 2 4 3 4" xfId="34214"/>
    <cellStyle name="Normal 3 2 3 2 3 2 4 4" xfId="9001"/>
    <cellStyle name="Normal 3 2 3 2 3 2 4 4 2" xfId="23384"/>
    <cellStyle name="Normal 3 2 3 2 3 2 4 4 2 2" xfId="52119"/>
    <cellStyle name="Normal 3 2 3 2 3 2 4 4 3" xfId="37795"/>
    <cellStyle name="Normal 3 2 3 2 3 2 4 5" xfId="16221"/>
    <cellStyle name="Normal 3 2 3 2 3 2 4 5 2" xfId="44957"/>
    <cellStyle name="Normal 3 2 3 2 3 2 4 6" xfId="30633"/>
    <cellStyle name="Normal 3 2 3 2 3 2 5" xfId="2563"/>
    <cellStyle name="Normal 3 2 3 2 3 2 5 2" xfId="6223"/>
    <cellStyle name="Normal 3 2 3 2 3 2 5 2 2" xfId="13483"/>
    <cellStyle name="Normal 3 2 3 2 3 2 5 2 2 2" xfId="27861"/>
    <cellStyle name="Normal 3 2 3 2 3 2 5 2 2 2 2" xfId="56595"/>
    <cellStyle name="Normal 3 2 3 2 3 2 5 2 2 3" xfId="42271"/>
    <cellStyle name="Normal 3 2 3 2 3 2 5 2 3" xfId="20698"/>
    <cellStyle name="Normal 3 2 3 2 3 2 5 2 3 2" xfId="49433"/>
    <cellStyle name="Normal 3 2 3 2 3 2 5 2 4" xfId="35109"/>
    <cellStyle name="Normal 3 2 3 2 3 2 5 3" xfId="9896"/>
    <cellStyle name="Normal 3 2 3 2 3 2 5 3 2" xfId="24279"/>
    <cellStyle name="Normal 3 2 3 2 3 2 5 3 2 2" xfId="53014"/>
    <cellStyle name="Normal 3 2 3 2 3 2 5 3 3" xfId="38690"/>
    <cellStyle name="Normal 3 2 3 2 3 2 5 4" xfId="17116"/>
    <cellStyle name="Normal 3 2 3 2 3 2 5 4 2" xfId="45852"/>
    <cellStyle name="Normal 3 2 3 2 3 2 5 5" xfId="31528"/>
    <cellStyle name="Normal 3 2 3 2 3 2 6" xfId="4426"/>
    <cellStyle name="Normal 3 2 3 2 3 2 6 2" xfId="11693"/>
    <cellStyle name="Normal 3 2 3 2 3 2 6 2 2" xfId="26071"/>
    <cellStyle name="Normal 3 2 3 2 3 2 6 2 2 2" xfId="54805"/>
    <cellStyle name="Normal 3 2 3 2 3 2 6 2 3" xfId="40481"/>
    <cellStyle name="Normal 3 2 3 2 3 2 6 3" xfId="18908"/>
    <cellStyle name="Normal 3 2 3 2 3 2 6 3 2" xfId="47643"/>
    <cellStyle name="Normal 3 2 3 2 3 2 6 4" xfId="33319"/>
    <cellStyle name="Normal 3 2 3 2 3 2 7" xfId="8097"/>
    <cellStyle name="Normal 3 2 3 2 3 2 7 2" xfId="22489"/>
    <cellStyle name="Normal 3 2 3 2 3 2 7 2 2" xfId="51224"/>
    <cellStyle name="Normal 3 2 3 2 3 2 7 3" xfId="36900"/>
    <cellStyle name="Normal 3 2 3 2 3 2 8" xfId="15326"/>
    <cellStyle name="Normal 3 2 3 2 3 2 8 2" xfId="44062"/>
    <cellStyle name="Normal 3 2 3 2 3 2 9" xfId="29738"/>
    <cellStyle name="Normal 3 2 3 2 3 3" xfId="794"/>
    <cellStyle name="Normal 3 2 3 2 3 3 2" xfId="1243"/>
    <cellStyle name="Normal 3 2 3 2 3 3 2 2" xfId="2226"/>
    <cellStyle name="Normal 3 2 3 2 3 3 2 2 2" xfId="4018"/>
    <cellStyle name="Normal 3 2 3 2 3 3 2 2 2 2" xfId="7677"/>
    <cellStyle name="Normal 3 2 3 2 3 3 2 2 2 2 2" xfId="14937"/>
    <cellStyle name="Normal 3 2 3 2 3 3 2 2 2 2 2 2" xfId="29315"/>
    <cellStyle name="Normal 3 2 3 2 3 3 2 2 2 2 2 2 2" xfId="58049"/>
    <cellStyle name="Normal 3 2 3 2 3 3 2 2 2 2 2 3" xfId="43725"/>
    <cellStyle name="Normal 3 2 3 2 3 3 2 2 2 2 3" xfId="22152"/>
    <cellStyle name="Normal 3 2 3 2 3 3 2 2 2 2 3 2" xfId="50887"/>
    <cellStyle name="Normal 3 2 3 2 3 3 2 2 2 2 4" xfId="36563"/>
    <cellStyle name="Normal 3 2 3 2 3 3 2 2 2 3" xfId="11350"/>
    <cellStyle name="Normal 3 2 3 2 3 3 2 2 2 3 2" xfId="25733"/>
    <cellStyle name="Normal 3 2 3 2 3 3 2 2 2 3 2 2" xfId="54468"/>
    <cellStyle name="Normal 3 2 3 2 3 3 2 2 2 3 3" xfId="40144"/>
    <cellStyle name="Normal 3 2 3 2 3 3 2 2 2 4" xfId="18570"/>
    <cellStyle name="Normal 3 2 3 2 3 3 2 2 2 4 2" xfId="47306"/>
    <cellStyle name="Normal 3 2 3 2 3 3 2 2 2 5" xfId="32982"/>
    <cellStyle name="Normal 3 2 3 2 3 3 2 2 3" xfId="5887"/>
    <cellStyle name="Normal 3 2 3 2 3 3 2 2 3 2" xfId="13147"/>
    <cellStyle name="Normal 3 2 3 2 3 3 2 2 3 2 2" xfId="27525"/>
    <cellStyle name="Normal 3 2 3 2 3 3 2 2 3 2 2 2" xfId="56259"/>
    <cellStyle name="Normal 3 2 3 2 3 3 2 2 3 2 3" xfId="41935"/>
    <cellStyle name="Normal 3 2 3 2 3 3 2 2 3 3" xfId="20362"/>
    <cellStyle name="Normal 3 2 3 2 3 3 2 2 3 3 2" xfId="49097"/>
    <cellStyle name="Normal 3 2 3 2 3 3 2 2 3 4" xfId="34773"/>
    <cellStyle name="Normal 3 2 3 2 3 3 2 2 4" xfId="9560"/>
    <cellStyle name="Normal 3 2 3 2 3 3 2 2 4 2" xfId="23943"/>
    <cellStyle name="Normal 3 2 3 2 3 3 2 2 4 2 2" xfId="52678"/>
    <cellStyle name="Normal 3 2 3 2 3 3 2 2 4 3" xfId="38354"/>
    <cellStyle name="Normal 3 2 3 2 3 3 2 2 5" xfId="16780"/>
    <cellStyle name="Normal 3 2 3 2 3 3 2 2 5 2" xfId="45516"/>
    <cellStyle name="Normal 3 2 3 2 3 3 2 2 6" xfId="31192"/>
    <cellStyle name="Normal 3 2 3 2 3 3 2 3" xfId="3122"/>
    <cellStyle name="Normal 3 2 3 2 3 3 2 3 2" xfId="6782"/>
    <cellStyle name="Normal 3 2 3 2 3 3 2 3 2 2" xfId="14042"/>
    <cellStyle name="Normal 3 2 3 2 3 3 2 3 2 2 2" xfId="28420"/>
    <cellStyle name="Normal 3 2 3 2 3 3 2 3 2 2 2 2" xfId="57154"/>
    <cellStyle name="Normal 3 2 3 2 3 3 2 3 2 2 3" xfId="42830"/>
    <cellStyle name="Normal 3 2 3 2 3 3 2 3 2 3" xfId="21257"/>
    <cellStyle name="Normal 3 2 3 2 3 3 2 3 2 3 2" xfId="49992"/>
    <cellStyle name="Normal 3 2 3 2 3 3 2 3 2 4" xfId="35668"/>
    <cellStyle name="Normal 3 2 3 2 3 3 2 3 3" xfId="10455"/>
    <cellStyle name="Normal 3 2 3 2 3 3 2 3 3 2" xfId="24838"/>
    <cellStyle name="Normal 3 2 3 2 3 3 2 3 3 2 2" xfId="53573"/>
    <cellStyle name="Normal 3 2 3 2 3 3 2 3 3 3" xfId="39249"/>
    <cellStyle name="Normal 3 2 3 2 3 3 2 3 4" xfId="17675"/>
    <cellStyle name="Normal 3 2 3 2 3 3 2 3 4 2" xfId="46411"/>
    <cellStyle name="Normal 3 2 3 2 3 3 2 3 5" xfId="32087"/>
    <cellStyle name="Normal 3 2 3 2 3 3 2 4" xfId="4987"/>
    <cellStyle name="Normal 3 2 3 2 3 3 2 4 2" xfId="12252"/>
    <cellStyle name="Normal 3 2 3 2 3 3 2 4 2 2" xfId="26630"/>
    <cellStyle name="Normal 3 2 3 2 3 3 2 4 2 2 2" xfId="55364"/>
    <cellStyle name="Normal 3 2 3 2 3 3 2 4 2 3" xfId="41040"/>
    <cellStyle name="Normal 3 2 3 2 3 3 2 4 3" xfId="19467"/>
    <cellStyle name="Normal 3 2 3 2 3 3 2 4 3 2" xfId="48202"/>
    <cellStyle name="Normal 3 2 3 2 3 3 2 4 4" xfId="33878"/>
    <cellStyle name="Normal 3 2 3 2 3 3 2 5" xfId="8659"/>
    <cellStyle name="Normal 3 2 3 2 3 3 2 5 2" xfId="23048"/>
    <cellStyle name="Normal 3 2 3 2 3 3 2 5 2 2" xfId="51783"/>
    <cellStyle name="Normal 3 2 3 2 3 3 2 5 3" xfId="37459"/>
    <cellStyle name="Normal 3 2 3 2 3 3 2 6" xfId="15885"/>
    <cellStyle name="Normal 3 2 3 2 3 3 2 6 2" xfId="44621"/>
    <cellStyle name="Normal 3 2 3 2 3 3 2 7" xfId="30297"/>
    <cellStyle name="Normal 3 2 3 2 3 3 3" xfId="1779"/>
    <cellStyle name="Normal 3 2 3 2 3 3 3 2" xfId="3571"/>
    <cellStyle name="Normal 3 2 3 2 3 3 3 2 2" xfId="7230"/>
    <cellStyle name="Normal 3 2 3 2 3 3 3 2 2 2" xfId="14490"/>
    <cellStyle name="Normal 3 2 3 2 3 3 3 2 2 2 2" xfId="28868"/>
    <cellStyle name="Normal 3 2 3 2 3 3 3 2 2 2 2 2" xfId="57602"/>
    <cellStyle name="Normal 3 2 3 2 3 3 3 2 2 2 3" xfId="43278"/>
    <cellStyle name="Normal 3 2 3 2 3 3 3 2 2 3" xfId="21705"/>
    <cellStyle name="Normal 3 2 3 2 3 3 3 2 2 3 2" xfId="50440"/>
    <cellStyle name="Normal 3 2 3 2 3 3 3 2 2 4" xfId="36116"/>
    <cellStyle name="Normal 3 2 3 2 3 3 3 2 3" xfId="10903"/>
    <cellStyle name="Normal 3 2 3 2 3 3 3 2 3 2" xfId="25286"/>
    <cellStyle name="Normal 3 2 3 2 3 3 3 2 3 2 2" xfId="54021"/>
    <cellStyle name="Normal 3 2 3 2 3 3 3 2 3 3" xfId="39697"/>
    <cellStyle name="Normal 3 2 3 2 3 3 3 2 4" xfId="18123"/>
    <cellStyle name="Normal 3 2 3 2 3 3 3 2 4 2" xfId="46859"/>
    <cellStyle name="Normal 3 2 3 2 3 3 3 2 5" xfId="32535"/>
    <cellStyle name="Normal 3 2 3 2 3 3 3 3" xfId="5440"/>
    <cellStyle name="Normal 3 2 3 2 3 3 3 3 2" xfId="12700"/>
    <cellStyle name="Normal 3 2 3 2 3 3 3 3 2 2" xfId="27078"/>
    <cellStyle name="Normal 3 2 3 2 3 3 3 3 2 2 2" xfId="55812"/>
    <cellStyle name="Normal 3 2 3 2 3 3 3 3 2 3" xfId="41488"/>
    <cellStyle name="Normal 3 2 3 2 3 3 3 3 3" xfId="19915"/>
    <cellStyle name="Normal 3 2 3 2 3 3 3 3 3 2" xfId="48650"/>
    <cellStyle name="Normal 3 2 3 2 3 3 3 3 4" xfId="34326"/>
    <cellStyle name="Normal 3 2 3 2 3 3 3 4" xfId="9113"/>
    <cellStyle name="Normal 3 2 3 2 3 3 3 4 2" xfId="23496"/>
    <cellStyle name="Normal 3 2 3 2 3 3 3 4 2 2" xfId="52231"/>
    <cellStyle name="Normal 3 2 3 2 3 3 3 4 3" xfId="37907"/>
    <cellStyle name="Normal 3 2 3 2 3 3 3 5" xfId="16333"/>
    <cellStyle name="Normal 3 2 3 2 3 3 3 5 2" xfId="45069"/>
    <cellStyle name="Normal 3 2 3 2 3 3 3 6" xfId="30745"/>
    <cellStyle name="Normal 3 2 3 2 3 3 4" xfId="2675"/>
    <cellStyle name="Normal 3 2 3 2 3 3 4 2" xfId="6335"/>
    <cellStyle name="Normal 3 2 3 2 3 3 4 2 2" xfId="13595"/>
    <cellStyle name="Normal 3 2 3 2 3 3 4 2 2 2" xfId="27973"/>
    <cellStyle name="Normal 3 2 3 2 3 3 4 2 2 2 2" xfId="56707"/>
    <cellStyle name="Normal 3 2 3 2 3 3 4 2 2 3" xfId="42383"/>
    <cellStyle name="Normal 3 2 3 2 3 3 4 2 3" xfId="20810"/>
    <cellStyle name="Normal 3 2 3 2 3 3 4 2 3 2" xfId="49545"/>
    <cellStyle name="Normal 3 2 3 2 3 3 4 2 4" xfId="35221"/>
    <cellStyle name="Normal 3 2 3 2 3 3 4 3" xfId="10008"/>
    <cellStyle name="Normal 3 2 3 2 3 3 4 3 2" xfId="24391"/>
    <cellStyle name="Normal 3 2 3 2 3 3 4 3 2 2" xfId="53126"/>
    <cellStyle name="Normal 3 2 3 2 3 3 4 3 3" xfId="38802"/>
    <cellStyle name="Normal 3 2 3 2 3 3 4 4" xfId="17228"/>
    <cellStyle name="Normal 3 2 3 2 3 3 4 4 2" xfId="45964"/>
    <cellStyle name="Normal 3 2 3 2 3 3 4 5" xfId="31640"/>
    <cellStyle name="Normal 3 2 3 2 3 3 5" xfId="4539"/>
    <cellStyle name="Normal 3 2 3 2 3 3 5 2" xfId="11805"/>
    <cellStyle name="Normal 3 2 3 2 3 3 5 2 2" xfId="26183"/>
    <cellStyle name="Normal 3 2 3 2 3 3 5 2 2 2" xfId="54917"/>
    <cellStyle name="Normal 3 2 3 2 3 3 5 2 3" xfId="40593"/>
    <cellStyle name="Normal 3 2 3 2 3 3 5 3" xfId="19020"/>
    <cellStyle name="Normal 3 2 3 2 3 3 5 3 2" xfId="47755"/>
    <cellStyle name="Normal 3 2 3 2 3 3 5 4" xfId="33431"/>
    <cellStyle name="Normal 3 2 3 2 3 3 6" xfId="8212"/>
    <cellStyle name="Normal 3 2 3 2 3 3 6 2" xfId="22601"/>
    <cellStyle name="Normal 3 2 3 2 3 3 6 2 2" xfId="51336"/>
    <cellStyle name="Normal 3 2 3 2 3 3 6 3" xfId="37012"/>
    <cellStyle name="Normal 3 2 3 2 3 3 7" xfId="15438"/>
    <cellStyle name="Normal 3 2 3 2 3 3 7 2" xfId="44174"/>
    <cellStyle name="Normal 3 2 3 2 3 3 8" xfId="29850"/>
    <cellStyle name="Normal 3 2 3 2 3 4" xfId="1019"/>
    <cellStyle name="Normal 3 2 3 2 3 4 2" xfId="2002"/>
    <cellStyle name="Normal 3 2 3 2 3 4 2 2" xfId="3794"/>
    <cellStyle name="Normal 3 2 3 2 3 4 2 2 2" xfId="7453"/>
    <cellStyle name="Normal 3 2 3 2 3 4 2 2 2 2" xfId="14713"/>
    <cellStyle name="Normal 3 2 3 2 3 4 2 2 2 2 2" xfId="29091"/>
    <cellStyle name="Normal 3 2 3 2 3 4 2 2 2 2 2 2" xfId="57825"/>
    <cellStyle name="Normal 3 2 3 2 3 4 2 2 2 2 3" xfId="43501"/>
    <cellStyle name="Normal 3 2 3 2 3 4 2 2 2 3" xfId="21928"/>
    <cellStyle name="Normal 3 2 3 2 3 4 2 2 2 3 2" xfId="50663"/>
    <cellStyle name="Normal 3 2 3 2 3 4 2 2 2 4" xfId="36339"/>
    <cellStyle name="Normal 3 2 3 2 3 4 2 2 3" xfId="11126"/>
    <cellStyle name="Normal 3 2 3 2 3 4 2 2 3 2" xfId="25509"/>
    <cellStyle name="Normal 3 2 3 2 3 4 2 2 3 2 2" xfId="54244"/>
    <cellStyle name="Normal 3 2 3 2 3 4 2 2 3 3" xfId="39920"/>
    <cellStyle name="Normal 3 2 3 2 3 4 2 2 4" xfId="18346"/>
    <cellStyle name="Normal 3 2 3 2 3 4 2 2 4 2" xfId="47082"/>
    <cellStyle name="Normal 3 2 3 2 3 4 2 2 5" xfId="32758"/>
    <cellStyle name="Normal 3 2 3 2 3 4 2 3" xfId="5663"/>
    <cellStyle name="Normal 3 2 3 2 3 4 2 3 2" xfId="12923"/>
    <cellStyle name="Normal 3 2 3 2 3 4 2 3 2 2" xfId="27301"/>
    <cellStyle name="Normal 3 2 3 2 3 4 2 3 2 2 2" xfId="56035"/>
    <cellStyle name="Normal 3 2 3 2 3 4 2 3 2 3" xfId="41711"/>
    <cellStyle name="Normal 3 2 3 2 3 4 2 3 3" xfId="20138"/>
    <cellStyle name="Normal 3 2 3 2 3 4 2 3 3 2" xfId="48873"/>
    <cellStyle name="Normal 3 2 3 2 3 4 2 3 4" xfId="34549"/>
    <cellStyle name="Normal 3 2 3 2 3 4 2 4" xfId="9336"/>
    <cellStyle name="Normal 3 2 3 2 3 4 2 4 2" xfId="23719"/>
    <cellStyle name="Normal 3 2 3 2 3 4 2 4 2 2" xfId="52454"/>
    <cellStyle name="Normal 3 2 3 2 3 4 2 4 3" xfId="38130"/>
    <cellStyle name="Normal 3 2 3 2 3 4 2 5" xfId="16556"/>
    <cellStyle name="Normal 3 2 3 2 3 4 2 5 2" xfId="45292"/>
    <cellStyle name="Normal 3 2 3 2 3 4 2 6" xfId="30968"/>
    <cellStyle name="Normal 3 2 3 2 3 4 3" xfId="2898"/>
    <cellStyle name="Normal 3 2 3 2 3 4 3 2" xfId="6558"/>
    <cellStyle name="Normal 3 2 3 2 3 4 3 2 2" xfId="13818"/>
    <cellStyle name="Normal 3 2 3 2 3 4 3 2 2 2" xfId="28196"/>
    <cellStyle name="Normal 3 2 3 2 3 4 3 2 2 2 2" xfId="56930"/>
    <cellStyle name="Normal 3 2 3 2 3 4 3 2 2 3" xfId="42606"/>
    <cellStyle name="Normal 3 2 3 2 3 4 3 2 3" xfId="21033"/>
    <cellStyle name="Normal 3 2 3 2 3 4 3 2 3 2" xfId="49768"/>
    <cellStyle name="Normal 3 2 3 2 3 4 3 2 4" xfId="35444"/>
    <cellStyle name="Normal 3 2 3 2 3 4 3 3" xfId="10231"/>
    <cellStyle name="Normal 3 2 3 2 3 4 3 3 2" xfId="24614"/>
    <cellStyle name="Normal 3 2 3 2 3 4 3 3 2 2" xfId="53349"/>
    <cellStyle name="Normal 3 2 3 2 3 4 3 3 3" xfId="39025"/>
    <cellStyle name="Normal 3 2 3 2 3 4 3 4" xfId="17451"/>
    <cellStyle name="Normal 3 2 3 2 3 4 3 4 2" xfId="46187"/>
    <cellStyle name="Normal 3 2 3 2 3 4 3 5" xfId="31863"/>
    <cellStyle name="Normal 3 2 3 2 3 4 4" xfId="4763"/>
    <cellStyle name="Normal 3 2 3 2 3 4 4 2" xfId="12028"/>
    <cellStyle name="Normal 3 2 3 2 3 4 4 2 2" xfId="26406"/>
    <cellStyle name="Normal 3 2 3 2 3 4 4 2 2 2" xfId="55140"/>
    <cellStyle name="Normal 3 2 3 2 3 4 4 2 3" xfId="40816"/>
    <cellStyle name="Normal 3 2 3 2 3 4 4 3" xfId="19243"/>
    <cellStyle name="Normal 3 2 3 2 3 4 4 3 2" xfId="47978"/>
    <cellStyle name="Normal 3 2 3 2 3 4 4 4" xfId="33654"/>
    <cellStyle name="Normal 3 2 3 2 3 4 5" xfId="8435"/>
    <cellStyle name="Normal 3 2 3 2 3 4 5 2" xfId="22824"/>
    <cellStyle name="Normal 3 2 3 2 3 4 5 2 2" xfId="51559"/>
    <cellStyle name="Normal 3 2 3 2 3 4 5 3" xfId="37235"/>
    <cellStyle name="Normal 3 2 3 2 3 4 6" xfId="15661"/>
    <cellStyle name="Normal 3 2 3 2 3 4 6 2" xfId="44397"/>
    <cellStyle name="Normal 3 2 3 2 3 4 7" xfId="30073"/>
    <cellStyle name="Normal 3 2 3 2 3 5" xfId="1543"/>
    <cellStyle name="Normal 3 2 3 2 3 5 2" xfId="3347"/>
    <cellStyle name="Normal 3 2 3 2 3 5 2 2" xfId="7006"/>
    <cellStyle name="Normal 3 2 3 2 3 5 2 2 2" xfId="14266"/>
    <cellStyle name="Normal 3 2 3 2 3 5 2 2 2 2" xfId="28644"/>
    <cellStyle name="Normal 3 2 3 2 3 5 2 2 2 2 2" xfId="57378"/>
    <cellStyle name="Normal 3 2 3 2 3 5 2 2 2 3" xfId="43054"/>
    <cellStyle name="Normal 3 2 3 2 3 5 2 2 3" xfId="21481"/>
    <cellStyle name="Normal 3 2 3 2 3 5 2 2 3 2" xfId="50216"/>
    <cellStyle name="Normal 3 2 3 2 3 5 2 2 4" xfId="35892"/>
    <cellStyle name="Normal 3 2 3 2 3 5 2 3" xfId="10679"/>
    <cellStyle name="Normal 3 2 3 2 3 5 2 3 2" xfId="25062"/>
    <cellStyle name="Normal 3 2 3 2 3 5 2 3 2 2" xfId="53797"/>
    <cellStyle name="Normal 3 2 3 2 3 5 2 3 3" xfId="39473"/>
    <cellStyle name="Normal 3 2 3 2 3 5 2 4" xfId="17899"/>
    <cellStyle name="Normal 3 2 3 2 3 5 2 4 2" xfId="46635"/>
    <cellStyle name="Normal 3 2 3 2 3 5 2 5" xfId="32311"/>
    <cellStyle name="Normal 3 2 3 2 3 5 3" xfId="5216"/>
    <cellStyle name="Normal 3 2 3 2 3 5 3 2" xfId="12476"/>
    <cellStyle name="Normal 3 2 3 2 3 5 3 2 2" xfId="26854"/>
    <cellStyle name="Normal 3 2 3 2 3 5 3 2 2 2" xfId="55588"/>
    <cellStyle name="Normal 3 2 3 2 3 5 3 2 3" xfId="41264"/>
    <cellStyle name="Normal 3 2 3 2 3 5 3 3" xfId="19691"/>
    <cellStyle name="Normal 3 2 3 2 3 5 3 3 2" xfId="48426"/>
    <cellStyle name="Normal 3 2 3 2 3 5 3 4" xfId="34102"/>
    <cellStyle name="Normal 3 2 3 2 3 5 4" xfId="8889"/>
    <cellStyle name="Normal 3 2 3 2 3 5 4 2" xfId="23272"/>
    <cellStyle name="Normal 3 2 3 2 3 5 4 2 2" xfId="52007"/>
    <cellStyle name="Normal 3 2 3 2 3 5 4 3" xfId="37683"/>
    <cellStyle name="Normal 3 2 3 2 3 5 5" xfId="16109"/>
    <cellStyle name="Normal 3 2 3 2 3 5 5 2" xfId="44845"/>
    <cellStyle name="Normal 3 2 3 2 3 5 6" xfId="30521"/>
    <cellStyle name="Normal 3 2 3 2 3 6" xfId="2451"/>
    <cellStyle name="Normal 3 2 3 2 3 6 2" xfId="6111"/>
    <cellStyle name="Normal 3 2 3 2 3 6 2 2" xfId="13371"/>
    <cellStyle name="Normal 3 2 3 2 3 6 2 2 2" xfId="27749"/>
    <cellStyle name="Normal 3 2 3 2 3 6 2 2 2 2" xfId="56483"/>
    <cellStyle name="Normal 3 2 3 2 3 6 2 2 3" xfId="42159"/>
    <cellStyle name="Normal 3 2 3 2 3 6 2 3" xfId="20586"/>
    <cellStyle name="Normal 3 2 3 2 3 6 2 3 2" xfId="49321"/>
    <cellStyle name="Normal 3 2 3 2 3 6 2 4" xfId="34997"/>
    <cellStyle name="Normal 3 2 3 2 3 6 3" xfId="9784"/>
    <cellStyle name="Normal 3 2 3 2 3 6 3 2" xfId="24167"/>
    <cellStyle name="Normal 3 2 3 2 3 6 3 2 2" xfId="52902"/>
    <cellStyle name="Normal 3 2 3 2 3 6 3 3" xfId="38578"/>
    <cellStyle name="Normal 3 2 3 2 3 6 4" xfId="17004"/>
    <cellStyle name="Normal 3 2 3 2 3 6 4 2" xfId="45740"/>
    <cellStyle name="Normal 3 2 3 2 3 6 5" xfId="31416"/>
    <cellStyle name="Normal 3 2 3 2 3 7" xfId="4310"/>
    <cellStyle name="Normal 3 2 3 2 3 7 2" xfId="11580"/>
    <cellStyle name="Normal 3 2 3 2 3 7 2 2" xfId="25959"/>
    <cellStyle name="Normal 3 2 3 2 3 7 2 2 2" xfId="54693"/>
    <cellStyle name="Normal 3 2 3 2 3 7 2 3" xfId="40369"/>
    <cellStyle name="Normal 3 2 3 2 3 7 3" xfId="18796"/>
    <cellStyle name="Normal 3 2 3 2 3 7 3 2" xfId="47531"/>
    <cellStyle name="Normal 3 2 3 2 3 7 4" xfId="33207"/>
    <cellStyle name="Normal 3 2 3 2 3 8" xfId="7979"/>
    <cellStyle name="Normal 3 2 3 2 3 8 2" xfId="22377"/>
    <cellStyle name="Normal 3 2 3 2 3 8 2 2" xfId="51112"/>
    <cellStyle name="Normal 3 2 3 2 3 8 3" xfId="36788"/>
    <cellStyle name="Normal 3 2 3 2 3 9" xfId="15214"/>
    <cellStyle name="Normal 3 2 3 2 3 9 2" xfId="43950"/>
    <cellStyle name="Normal 3 2 3 2 4" xfId="569"/>
    <cellStyle name="Normal 3 2 3 2 4 2" xfId="852"/>
    <cellStyle name="Normal 3 2 3 2 4 2 2" xfId="1299"/>
    <cellStyle name="Normal 3 2 3 2 4 2 2 2" xfId="2282"/>
    <cellStyle name="Normal 3 2 3 2 4 2 2 2 2" xfId="4074"/>
    <cellStyle name="Normal 3 2 3 2 4 2 2 2 2 2" xfId="7733"/>
    <cellStyle name="Normal 3 2 3 2 4 2 2 2 2 2 2" xfId="14993"/>
    <cellStyle name="Normal 3 2 3 2 4 2 2 2 2 2 2 2" xfId="29371"/>
    <cellStyle name="Normal 3 2 3 2 4 2 2 2 2 2 2 2 2" xfId="58105"/>
    <cellStyle name="Normal 3 2 3 2 4 2 2 2 2 2 2 3" xfId="43781"/>
    <cellStyle name="Normal 3 2 3 2 4 2 2 2 2 2 3" xfId="22208"/>
    <cellStyle name="Normal 3 2 3 2 4 2 2 2 2 2 3 2" xfId="50943"/>
    <cellStyle name="Normal 3 2 3 2 4 2 2 2 2 2 4" xfId="36619"/>
    <cellStyle name="Normal 3 2 3 2 4 2 2 2 2 3" xfId="11406"/>
    <cellStyle name="Normal 3 2 3 2 4 2 2 2 2 3 2" xfId="25789"/>
    <cellStyle name="Normal 3 2 3 2 4 2 2 2 2 3 2 2" xfId="54524"/>
    <cellStyle name="Normal 3 2 3 2 4 2 2 2 2 3 3" xfId="40200"/>
    <cellStyle name="Normal 3 2 3 2 4 2 2 2 2 4" xfId="18626"/>
    <cellStyle name="Normal 3 2 3 2 4 2 2 2 2 4 2" xfId="47362"/>
    <cellStyle name="Normal 3 2 3 2 4 2 2 2 2 5" xfId="33038"/>
    <cellStyle name="Normal 3 2 3 2 4 2 2 2 3" xfId="5943"/>
    <cellStyle name="Normal 3 2 3 2 4 2 2 2 3 2" xfId="13203"/>
    <cellStyle name="Normal 3 2 3 2 4 2 2 2 3 2 2" xfId="27581"/>
    <cellStyle name="Normal 3 2 3 2 4 2 2 2 3 2 2 2" xfId="56315"/>
    <cellStyle name="Normal 3 2 3 2 4 2 2 2 3 2 3" xfId="41991"/>
    <cellStyle name="Normal 3 2 3 2 4 2 2 2 3 3" xfId="20418"/>
    <cellStyle name="Normal 3 2 3 2 4 2 2 2 3 3 2" xfId="49153"/>
    <cellStyle name="Normal 3 2 3 2 4 2 2 2 3 4" xfId="34829"/>
    <cellStyle name="Normal 3 2 3 2 4 2 2 2 4" xfId="9616"/>
    <cellStyle name="Normal 3 2 3 2 4 2 2 2 4 2" xfId="23999"/>
    <cellStyle name="Normal 3 2 3 2 4 2 2 2 4 2 2" xfId="52734"/>
    <cellStyle name="Normal 3 2 3 2 4 2 2 2 4 3" xfId="38410"/>
    <cellStyle name="Normal 3 2 3 2 4 2 2 2 5" xfId="16836"/>
    <cellStyle name="Normal 3 2 3 2 4 2 2 2 5 2" xfId="45572"/>
    <cellStyle name="Normal 3 2 3 2 4 2 2 2 6" xfId="31248"/>
    <cellStyle name="Normal 3 2 3 2 4 2 2 3" xfId="3178"/>
    <cellStyle name="Normal 3 2 3 2 4 2 2 3 2" xfId="6838"/>
    <cellStyle name="Normal 3 2 3 2 4 2 2 3 2 2" xfId="14098"/>
    <cellStyle name="Normal 3 2 3 2 4 2 2 3 2 2 2" xfId="28476"/>
    <cellStyle name="Normal 3 2 3 2 4 2 2 3 2 2 2 2" xfId="57210"/>
    <cellStyle name="Normal 3 2 3 2 4 2 2 3 2 2 3" xfId="42886"/>
    <cellStyle name="Normal 3 2 3 2 4 2 2 3 2 3" xfId="21313"/>
    <cellStyle name="Normal 3 2 3 2 4 2 2 3 2 3 2" xfId="50048"/>
    <cellStyle name="Normal 3 2 3 2 4 2 2 3 2 4" xfId="35724"/>
    <cellStyle name="Normal 3 2 3 2 4 2 2 3 3" xfId="10511"/>
    <cellStyle name="Normal 3 2 3 2 4 2 2 3 3 2" xfId="24894"/>
    <cellStyle name="Normal 3 2 3 2 4 2 2 3 3 2 2" xfId="53629"/>
    <cellStyle name="Normal 3 2 3 2 4 2 2 3 3 3" xfId="39305"/>
    <cellStyle name="Normal 3 2 3 2 4 2 2 3 4" xfId="17731"/>
    <cellStyle name="Normal 3 2 3 2 4 2 2 3 4 2" xfId="46467"/>
    <cellStyle name="Normal 3 2 3 2 4 2 2 3 5" xfId="32143"/>
    <cellStyle name="Normal 3 2 3 2 4 2 2 4" xfId="5043"/>
    <cellStyle name="Normal 3 2 3 2 4 2 2 4 2" xfId="12308"/>
    <cellStyle name="Normal 3 2 3 2 4 2 2 4 2 2" xfId="26686"/>
    <cellStyle name="Normal 3 2 3 2 4 2 2 4 2 2 2" xfId="55420"/>
    <cellStyle name="Normal 3 2 3 2 4 2 2 4 2 3" xfId="41096"/>
    <cellStyle name="Normal 3 2 3 2 4 2 2 4 3" xfId="19523"/>
    <cellStyle name="Normal 3 2 3 2 4 2 2 4 3 2" xfId="48258"/>
    <cellStyle name="Normal 3 2 3 2 4 2 2 4 4" xfId="33934"/>
    <cellStyle name="Normal 3 2 3 2 4 2 2 5" xfId="8715"/>
    <cellStyle name="Normal 3 2 3 2 4 2 2 5 2" xfId="23104"/>
    <cellStyle name="Normal 3 2 3 2 4 2 2 5 2 2" xfId="51839"/>
    <cellStyle name="Normal 3 2 3 2 4 2 2 5 3" xfId="37515"/>
    <cellStyle name="Normal 3 2 3 2 4 2 2 6" xfId="15941"/>
    <cellStyle name="Normal 3 2 3 2 4 2 2 6 2" xfId="44677"/>
    <cellStyle name="Normal 3 2 3 2 4 2 2 7" xfId="30353"/>
    <cellStyle name="Normal 3 2 3 2 4 2 3" xfId="1835"/>
    <cellStyle name="Normal 3 2 3 2 4 2 3 2" xfId="3627"/>
    <cellStyle name="Normal 3 2 3 2 4 2 3 2 2" xfId="7286"/>
    <cellStyle name="Normal 3 2 3 2 4 2 3 2 2 2" xfId="14546"/>
    <cellStyle name="Normal 3 2 3 2 4 2 3 2 2 2 2" xfId="28924"/>
    <cellStyle name="Normal 3 2 3 2 4 2 3 2 2 2 2 2" xfId="57658"/>
    <cellStyle name="Normal 3 2 3 2 4 2 3 2 2 2 3" xfId="43334"/>
    <cellStyle name="Normal 3 2 3 2 4 2 3 2 2 3" xfId="21761"/>
    <cellStyle name="Normal 3 2 3 2 4 2 3 2 2 3 2" xfId="50496"/>
    <cellStyle name="Normal 3 2 3 2 4 2 3 2 2 4" xfId="36172"/>
    <cellStyle name="Normal 3 2 3 2 4 2 3 2 3" xfId="10959"/>
    <cellStyle name="Normal 3 2 3 2 4 2 3 2 3 2" xfId="25342"/>
    <cellStyle name="Normal 3 2 3 2 4 2 3 2 3 2 2" xfId="54077"/>
    <cellStyle name="Normal 3 2 3 2 4 2 3 2 3 3" xfId="39753"/>
    <cellStyle name="Normal 3 2 3 2 4 2 3 2 4" xfId="18179"/>
    <cellStyle name="Normal 3 2 3 2 4 2 3 2 4 2" xfId="46915"/>
    <cellStyle name="Normal 3 2 3 2 4 2 3 2 5" xfId="32591"/>
    <cellStyle name="Normal 3 2 3 2 4 2 3 3" xfId="5496"/>
    <cellStyle name="Normal 3 2 3 2 4 2 3 3 2" xfId="12756"/>
    <cellStyle name="Normal 3 2 3 2 4 2 3 3 2 2" xfId="27134"/>
    <cellStyle name="Normal 3 2 3 2 4 2 3 3 2 2 2" xfId="55868"/>
    <cellStyle name="Normal 3 2 3 2 4 2 3 3 2 3" xfId="41544"/>
    <cellStyle name="Normal 3 2 3 2 4 2 3 3 3" xfId="19971"/>
    <cellStyle name="Normal 3 2 3 2 4 2 3 3 3 2" xfId="48706"/>
    <cellStyle name="Normal 3 2 3 2 4 2 3 3 4" xfId="34382"/>
    <cellStyle name="Normal 3 2 3 2 4 2 3 4" xfId="9169"/>
    <cellStyle name="Normal 3 2 3 2 4 2 3 4 2" xfId="23552"/>
    <cellStyle name="Normal 3 2 3 2 4 2 3 4 2 2" xfId="52287"/>
    <cellStyle name="Normal 3 2 3 2 4 2 3 4 3" xfId="37963"/>
    <cellStyle name="Normal 3 2 3 2 4 2 3 5" xfId="16389"/>
    <cellStyle name="Normal 3 2 3 2 4 2 3 5 2" xfId="45125"/>
    <cellStyle name="Normal 3 2 3 2 4 2 3 6" xfId="30801"/>
    <cellStyle name="Normal 3 2 3 2 4 2 4" xfId="2731"/>
    <cellStyle name="Normal 3 2 3 2 4 2 4 2" xfId="6391"/>
    <cellStyle name="Normal 3 2 3 2 4 2 4 2 2" xfId="13651"/>
    <cellStyle name="Normal 3 2 3 2 4 2 4 2 2 2" xfId="28029"/>
    <cellStyle name="Normal 3 2 3 2 4 2 4 2 2 2 2" xfId="56763"/>
    <cellStyle name="Normal 3 2 3 2 4 2 4 2 2 3" xfId="42439"/>
    <cellStyle name="Normal 3 2 3 2 4 2 4 2 3" xfId="20866"/>
    <cellStyle name="Normal 3 2 3 2 4 2 4 2 3 2" xfId="49601"/>
    <cellStyle name="Normal 3 2 3 2 4 2 4 2 4" xfId="35277"/>
    <cellStyle name="Normal 3 2 3 2 4 2 4 3" xfId="10064"/>
    <cellStyle name="Normal 3 2 3 2 4 2 4 3 2" xfId="24447"/>
    <cellStyle name="Normal 3 2 3 2 4 2 4 3 2 2" xfId="53182"/>
    <cellStyle name="Normal 3 2 3 2 4 2 4 3 3" xfId="38858"/>
    <cellStyle name="Normal 3 2 3 2 4 2 4 4" xfId="17284"/>
    <cellStyle name="Normal 3 2 3 2 4 2 4 4 2" xfId="46020"/>
    <cellStyle name="Normal 3 2 3 2 4 2 4 5" xfId="31696"/>
    <cellStyle name="Normal 3 2 3 2 4 2 5" xfId="4596"/>
    <cellStyle name="Normal 3 2 3 2 4 2 5 2" xfId="11861"/>
    <cellStyle name="Normal 3 2 3 2 4 2 5 2 2" xfId="26239"/>
    <cellStyle name="Normal 3 2 3 2 4 2 5 2 2 2" xfId="54973"/>
    <cellStyle name="Normal 3 2 3 2 4 2 5 2 3" xfId="40649"/>
    <cellStyle name="Normal 3 2 3 2 4 2 5 3" xfId="19076"/>
    <cellStyle name="Normal 3 2 3 2 4 2 5 3 2" xfId="47811"/>
    <cellStyle name="Normal 3 2 3 2 4 2 5 4" xfId="33487"/>
    <cellStyle name="Normal 3 2 3 2 4 2 6" xfId="8268"/>
    <cellStyle name="Normal 3 2 3 2 4 2 6 2" xfId="22657"/>
    <cellStyle name="Normal 3 2 3 2 4 2 6 2 2" xfId="51392"/>
    <cellStyle name="Normal 3 2 3 2 4 2 6 3" xfId="37068"/>
    <cellStyle name="Normal 3 2 3 2 4 2 7" xfId="15494"/>
    <cellStyle name="Normal 3 2 3 2 4 2 7 2" xfId="44230"/>
    <cellStyle name="Normal 3 2 3 2 4 2 8" xfId="29906"/>
    <cellStyle name="Normal 3 2 3 2 4 3" xfId="1075"/>
    <cellStyle name="Normal 3 2 3 2 4 3 2" xfId="2058"/>
    <cellStyle name="Normal 3 2 3 2 4 3 2 2" xfId="3850"/>
    <cellStyle name="Normal 3 2 3 2 4 3 2 2 2" xfId="7509"/>
    <cellStyle name="Normal 3 2 3 2 4 3 2 2 2 2" xfId="14769"/>
    <cellStyle name="Normal 3 2 3 2 4 3 2 2 2 2 2" xfId="29147"/>
    <cellStyle name="Normal 3 2 3 2 4 3 2 2 2 2 2 2" xfId="57881"/>
    <cellStyle name="Normal 3 2 3 2 4 3 2 2 2 2 3" xfId="43557"/>
    <cellStyle name="Normal 3 2 3 2 4 3 2 2 2 3" xfId="21984"/>
    <cellStyle name="Normal 3 2 3 2 4 3 2 2 2 3 2" xfId="50719"/>
    <cellStyle name="Normal 3 2 3 2 4 3 2 2 2 4" xfId="36395"/>
    <cellStyle name="Normal 3 2 3 2 4 3 2 2 3" xfId="11182"/>
    <cellStyle name="Normal 3 2 3 2 4 3 2 2 3 2" xfId="25565"/>
    <cellStyle name="Normal 3 2 3 2 4 3 2 2 3 2 2" xfId="54300"/>
    <cellStyle name="Normal 3 2 3 2 4 3 2 2 3 3" xfId="39976"/>
    <cellStyle name="Normal 3 2 3 2 4 3 2 2 4" xfId="18402"/>
    <cellStyle name="Normal 3 2 3 2 4 3 2 2 4 2" xfId="47138"/>
    <cellStyle name="Normal 3 2 3 2 4 3 2 2 5" xfId="32814"/>
    <cellStyle name="Normal 3 2 3 2 4 3 2 3" xfId="5719"/>
    <cellStyle name="Normal 3 2 3 2 4 3 2 3 2" xfId="12979"/>
    <cellStyle name="Normal 3 2 3 2 4 3 2 3 2 2" xfId="27357"/>
    <cellStyle name="Normal 3 2 3 2 4 3 2 3 2 2 2" xfId="56091"/>
    <cellStyle name="Normal 3 2 3 2 4 3 2 3 2 3" xfId="41767"/>
    <cellStyle name="Normal 3 2 3 2 4 3 2 3 3" xfId="20194"/>
    <cellStyle name="Normal 3 2 3 2 4 3 2 3 3 2" xfId="48929"/>
    <cellStyle name="Normal 3 2 3 2 4 3 2 3 4" xfId="34605"/>
    <cellStyle name="Normal 3 2 3 2 4 3 2 4" xfId="9392"/>
    <cellStyle name="Normal 3 2 3 2 4 3 2 4 2" xfId="23775"/>
    <cellStyle name="Normal 3 2 3 2 4 3 2 4 2 2" xfId="52510"/>
    <cellStyle name="Normal 3 2 3 2 4 3 2 4 3" xfId="38186"/>
    <cellStyle name="Normal 3 2 3 2 4 3 2 5" xfId="16612"/>
    <cellStyle name="Normal 3 2 3 2 4 3 2 5 2" xfId="45348"/>
    <cellStyle name="Normal 3 2 3 2 4 3 2 6" xfId="31024"/>
    <cellStyle name="Normal 3 2 3 2 4 3 3" xfId="2954"/>
    <cellStyle name="Normal 3 2 3 2 4 3 3 2" xfId="6614"/>
    <cellStyle name="Normal 3 2 3 2 4 3 3 2 2" xfId="13874"/>
    <cellStyle name="Normal 3 2 3 2 4 3 3 2 2 2" xfId="28252"/>
    <cellStyle name="Normal 3 2 3 2 4 3 3 2 2 2 2" xfId="56986"/>
    <cellStyle name="Normal 3 2 3 2 4 3 3 2 2 3" xfId="42662"/>
    <cellStyle name="Normal 3 2 3 2 4 3 3 2 3" xfId="21089"/>
    <cellStyle name="Normal 3 2 3 2 4 3 3 2 3 2" xfId="49824"/>
    <cellStyle name="Normal 3 2 3 2 4 3 3 2 4" xfId="35500"/>
    <cellStyle name="Normal 3 2 3 2 4 3 3 3" xfId="10287"/>
    <cellStyle name="Normal 3 2 3 2 4 3 3 3 2" xfId="24670"/>
    <cellStyle name="Normal 3 2 3 2 4 3 3 3 2 2" xfId="53405"/>
    <cellStyle name="Normal 3 2 3 2 4 3 3 3 3" xfId="39081"/>
    <cellStyle name="Normal 3 2 3 2 4 3 3 4" xfId="17507"/>
    <cellStyle name="Normal 3 2 3 2 4 3 3 4 2" xfId="46243"/>
    <cellStyle name="Normal 3 2 3 2 4 3 3 5" xfId="31919"/>
    <cellStyle name="Normal 3 2 3 2 4 3 4" xfId="4819"/>
    <cellStyle name="Normal 3 2 3 2 4 3 4 2" xfId="12084"/>
    <cellStyle name="Normal 3 2 3 2 4 3 4 2 2" xfId="26462"/>
    <cellStyle name="Normal 3 2 3 2 4 3 4 2 2 2" xfId="55196"/>
    <cellStyle name="Normal 3 2 3 2 4 3 4 2 3" xfId="40872"/>
    <cellStyle name="Normal 3 2 3 2 4 3 4 3" xfId="19299"/>
    <cellStyle name="Normal 3 2 3 2 4 3 4 3 2" xfId="48034"/>
    <cellStyle name="Normal 3 2 3 2 4 3 4 4" xfId="33710"/>
    <cellStyle name="Normal 3 2 3 2 4 3 5" xfId="8491"/>
    <cellStyle name="Normal 3 2 3 2 4 3 5 2" xfId="22880"/>
    <cellStyle name="Normal 3 2 3 2 4 3 5 2 2" xfId="51615"/>
    <cellStyle name="Normal 3 2 3 2 4 3 5 3" xfId="37291"/>
    <cellStyle name="Normal 3 2 3 2 4 3 6" xfId="15717"/>
    <cellStyle name="Normal 3 2 3 2 4 3 6 2" xfId="44453"/>
    <cellStyle name="Normal 3 2 3 2 4 3 7" xfId="30129"/>
    <cellStyle name="Normal 3 2 3 2 4 4" xfId="1606"/>
    <cellStyle name="Normal 3 2 3 2 4 4 2" xfId="3403"/>
    <cellStyle name="Normal 3 2 3 2 4 4 2 2" xfId="7062"/>
    <cellStyle name="Normal 3 2 3 2 4 4 2 2 2" xfId="14322"/>
    <cellStyle name="Normal 3 2 3 2 4 4 2 2 2 2" xfId="28700"/>
    <cellStyle name="Normal 3 2 3 2 4 4 2 2 2 2 2" xfId="57434"/>
    <cellStyle name="Normal 3 2 3 2 4 4 2 2 2 3" xfId="43110"/>
    <cellStyle name="Normal 3 2 3 2 4 4 2 2 3" xfId="21537"/>
    <cellStyle name="Normal 3 2 3 2 4 4 2 2 3 2" xfId="50272"/>
    <cellStyle name="Normal 3 2 3 2 4 4 2 2 4" xfId="35948"/>
    <cellStyle name="Normal 3 2 3 2 4 4 2 3" xfId="10735"/>
    <cellStyle name="Normal 3 2 3 2 4 4 2 3 2" xfId="25118"/>
    <cellStyle name="Normal 3 2 3 2 4 4 2 3 2 2" xfId="53853"/>
    <cellStyle name="Normal 3 2 3 2 4 4 2 3 3" xfId="39529"/>
    <cellStyle name="Normal 3 2 3 2 4 4 2 4" xfId="17955"/>
    <cellStyle name="Normal 3 2 3 2 4 4 2 4 2" xfId="46691"/>
    <cellStyle name="Normal 3 2 3 2 4 4 2 5" xfId="32367"/>
    <cellStyle name="Normal 3 2 3 2 4 4 3" xfId="5272"/>
    <cellStyle name="Normal 3 2 3 2 4 4 3 2" xfId="12532"/>
    <cellStyle name="Normal 3 2 3 2 4 4 3 2 2" xfId="26910"/>
    <cellStyle name="Normal 3 2 3 2 4 4 3 2 2 2" xfId="55644"/>
    <cellStyle name="Normal 3 2 3 2 4 4 3 2 3" xfId="41320"/>
    <cellStyle name="Normal 3 2 3 2 4 4 3 3" xfId="19747"/>
    <cellStyle name="Normal 3 2 3 2 4 4 3 3 2" xfId="48482"/>
    <cellStyle name="Normal 3 2 3 2 4 4 3 4" xfId="34158"/>
    <cellStyle name="Normal 3 2 3 2 4 4 4" xfId="8945"/>
    <cellStyle name="Normal 3 2 3 2 4 4 4 2" xfId="23328"/>
    <cellStyle name="Normal 3 2 3 2 4 4 4 2 2" xfId="52063"/>
    <cellStyle name="Normal 3 2 3 2 4 4 4 3" xfId="37739"/>
    <cellStyle name="Normal 3 2 3 2 4 4 5" xfId="16165"/>
    <cellStyle name="Normal 3 2 3 2 4 4 5 2" xfId="44901"/>
    <cellStyle name="Normal 3 2 3 2 4 4 6" xfId="30577"/>
    <cellStyle name="Normal 3 2 3 2 4 5" xfId="2507"/>
    <cellStyle name="Normal 3 2 3 2 4 5 2" xfId="6167"/>
    <cellStyle name="Normal 3 2 3 2 4 5 2 2" xfId="13427"/>
    <cellStyle name="Normal 3 2 3 2 4 5 2 2 2" xfId="27805"/>
    <cellStyle name="Normal 3 2 3 2 4 5 2 2 2 2" xfId="56539"/>
    <cellStyle name="Normal 3 2 3 2 4 5 2 2 3" xfId="42215"/>
    <cellStyle name="Normal 3 2 3 2 4 5 2 3" xfId="20642"/>
    <cellStyle name="Normal 3 2 3 2 4 5 2 3 2" xfId="49377"/>
    <cellStyle name="Normal 3 2 3 2 4 5 2 4" xfId="35053"/>
    <cellStyle name="Normal 3 2 3 2 4 5 3" xfId="9840"/>
    <cellStyle name="Normal 3 2 3 2 4 5 3 2" xfId="24223"/>
    <cellStyle name="Normal 3 2 3 2 4 5 3 2 2" xfId="52958"/>
    <cellStyle name="Normal 3 2 3 2 4 5 3 3" xfId="38634"/>
    <cellStyle name="Normal 3 2 3 2 4 5 4" xfId="17060"/>
    <cellStyle name="Normal 3 2 3 2 4 5 4 2" xfId="45796"/>
    <cellStyle name="Normal 3 2 3 2 4 5 5" xfId="31472"/>
    <cellStyle name="Normal 3 2 3 2 4 6" xfId="4370"/>
    <cellStyle name="Normal 3 2 3 2 4 6 2" xfId="11637"/>
    <cellStyle name="Normal 3 2 3 2 4 6 2 2" xfId="26015"/>
    <cellStyle name="Normal 3 2 3 2 4 6 2 2 2" xfId="54749"/>
    <cellStyle name="Normal 3 2 3 2 4 6 2 3" xfId="40425"/>
    <cellStyle name="Normal 3 2 3 2 4 6 3" xfId="18852"/>
    <cellStyle name="Normal 3 2 3 2 4 6 3 2" xfId="47587"/>
    <cellStyle name="Normal 3 2 3 2 4 6 4" xfId="33263"/>
    <cellStyle name="Normal 3 2 3 2 4 7" xfId="8040"/>
    <cellStyle name="Normal 3 2 3 2 4 7 2" xfId="22433"/>
    <cellStyle name="Normal 3 2 3 2 4 7 2 2" xfId="51168"/>
    <cellStyle name="Normal 3 2 3 2 4 7 3" xfId="36844"/>
    <cellStyle name="Normal 3 2 3 2 4 8" xfId="15270"/>
    <cellStyle name="Normal 3 2 3 2 4 8 2" xfId="44006"/>
    <cellStyle name="Normal 3 2 3 2 4 9" xfId="29682"/>
    <cellStyle name="Normal 3 2 3 2 5" xfId="736"/>
    <cellStyle name="Normal 3 2 3 2 5 2" xfId="1187"/>
    <cellStyle name="Normal 3 2 3 2 5 2 2" xfId="2170"/>
    <cellStyle name="Normal 3 2 3 2 5 2 2 2" xfId="3962"/>
    <cellStyle name="Normal 3 2 3 2 5 2 2 2 2" xfId="7621"/>
    <cellStyle name="Normal 3 2 3 2 5 2 2 2 2 2" xfId="14881"/>
    <cellStyle name="Normal 3 2 3 2 5 2 2 2 2 2 2" xfId="29259"/>
    <cellStyle name="Normal 3 2 3 2 5 2 2 2 2 2 2 2" xfId="57993"/>
    <cellStyle name="Normal 3 2 3 2 5 2 2 2 2 2 3" xfId="43669"/>
    <cellStyle name="Normal 3 2 3 2 5 2 2 2 2 3" xfId="22096"/>
    <cellStyle name="Normal 3 2 3 2 5 2 2 2 2 3 2" xfId="50831"/>
    <cellStyle name="Normal 3 2 3 2 5 2 2 2 2 4" xfId="36507"/>
    <cellStyle name="Normal 3 2 3 2 5 2 2 2 3" xfId="11294"/>
    <cellStyle name="Normal 3 2 3 2 5 2 2 2 3 2" xfId="25677"/>
    <cellStyle name="Normal 3 2 3 2 5 2 2 2 3 2 2" xfId="54412"/>
    <cellStyle name="Normal 3 2 3 2 5 2 2 2 3 3" xfId="40088"/>
    <cellStyle name="Normal 3 2 3 2 5 2 2 2 4" xfId="18514"/>
    <cellStyle name="Normal 3 2 3 2 5 2 2 2 4 2" xfId="47250"/>
    <cellStyle name="Normal 3 2 3 2 5 2 2 2 5" xfId="32926"/>
    <cellStyle name="Normal 3 2 3 2 5 2 2 3" xfId="5831"/>
    <cellStyle name="Normal 3 2 3 2 5 2 2 3 2" xfId="13091"/>
    <cellStyle name="Normal 3 2 3 2 5 2 2 3 2 2" xfId="27469"/>
    <cellStyle name="Normal 3 2 3 2 5 2 2 3 2 2 2" xfId="56203"/>
    <cellStyle name="Normal 3 2 3 2 5 2 2 3 2 3" xfId="41879"/>
    <cellStyle name="Normal 3 2 3 2 5 2 2 3 3" xfId="20306"/>
    <cellStyle name="Normal 3 2 3 2 5 2 2 3 3 2" xfId="49041"/>
    <cellStyle name="Normal 3 2 3 2 5 2 2 3 4" xfId="34717"/>
    <cellStyle name="Normal 3 2 3 2 5 2 2 4" xfId="9504"/>
    <cellStyle name="Normal 3 2 3 2 5 2 2 4 2" xfId="23887"/>
    <cellStyle name="Normal 3 2 3 2 5 2 2 4 2 2" xfId="52622"/>
    <cellStyle name="Normal 3 2 3 2 5 2 2 4 3" xfId="38298"/>
    <cellStyle name="Normal 3 2 3 2 5 2 2 5" xfId="16724"/>
    <cellStyle name="Normal 3 2 3 2 5 2 2 5 2" xfId="45460"/>
    <cellStyle name="Normal 3 2 3 2 5 2 2 6" xfId="31136"/>
    <cellStyle name="Normal 3 2 3 2 5 2 3" xfId="3066"/>
    <cellStyle name="Normal 3 2 3 2 5 2 3 2" xfId="6726"/>
    <cellStyle name="Normal 3 2 3 2 5 2 3 2 2" xfId="13986"/>
    <cellStyle name="Normal 3 2 3 2 5 2 3 2 2 2" xfId="28364"/>
    <cellStyle name="Normal 3 2 3 2 5 2 3 2 2 2 2" xfId="57098"/>
    <cellStyle name="Normal 3 2 3 2 5 2 3 2 2 3" xfId="42774"/>
    <cellStyle name="Normal 3 2 3 2 5 2 3 2 3" xfId="21201"/>
    <cellStyle name="Normal 3 2 3 2 5 2 3 2 3 2" xfId="49936"/>
    <cellStyle name="Normal 3 2 3 2 5 2 3 2 4" xfId="35612"/>
    <cellStyle name="Normal 3 2 3 2 5 2 3 3" xfId="10399"/>
    <cellStyle name="Normal 3 2 3 2 5 2 3 3 2" xfId="24782"/>
    <cellStyle name="Normal 3 2 3 2 5 2 3 3 2 2" xfId="53517"/>
    <cellStyle name="Normal 3 2 3 2 5 2 3 3 3" xfId="39193"/>
    <cellStyle name="Normal 3 2 3 2 5 2 3 4" xfId="17619"/>
    <cellStyle name="Normal 3 2 3 2 5 2 3 4 2" xfId="46355"/>
    <cellStyle name="Normal 3 2 3 2 5 2 3 5" xfId="32031"/>
    <cellStyle name="Normal 3 2 3 2 5 2 4" xfId="4931"/>
    <cellStyle name="Normal 3 2 3 2 5 2 4 2" xfId="12196"/>
    <cellStyle name="Normal 3 2 3 2 5 2 4 2 2" xfId="26574"/>
    <cellStyle name="Normal 3 2 3 2 5 2 4 2 2 2" xfId="55308"/>
    <cellStyle name="Normal 3 2 3 2 5 2 4 2 3" xfId="40984"/>
    <cellStyle name="Normal 3 2 3 2 5 2 4 3" xfId="19411"/>
    <cellStyle name="Normal 3 2 3 2 5 2 4 3 2" xfId="48146"/>
    <cellStyle name="Normal 3 2 3 2 5 2 4 4" xfId="33822"/>
    <cellStyle name="Normal 3 2 3 2 5 2 5" xfId="8603"/>
    <cellStyle name="Normal 3 2 3 2 5 2 5 2" xfId="22992"/>
    <cellStyle name="Normal 3 2 3 2 5 2 5 2 2" xfId="51727"/>
    <cellStyle name="Normal 3 2 3 2 5 2 5 3" xfId="37403"/>
    <cellStyle name="Normal 3 2 3 2 5 2 6" xfId="15829"/>
    <cellStyle name="Normal 3 2 3 2 5 2 6 2" xfId="44565"/>
    <cellStyle name="Normal 3 2 3 2 5 2 7" xfId="30241"/>
    <cellStyle name="Normal 3 2 3 2 5 3" xfId="1723"/>
    <cellStyle name="Normal 3 2 3 2 5 3 2" xfId="3515"/>
    <cellStyle name="Normal 3 2 3 2 5 3 2 2" xfId="7174"/>
    <cellStyle name="Normal 3 2 3 2 5 3 2 2 2" xfId="14434"/>
    <cellStyle name="Normal 3 2 3 2 5 3 2 2 2 2" xfId="28812"/>
    <cellStyle name="Normal 3 2 3 2 5 3 2 2 2 2 2" xfId="57546"/>
    <cellStyle name="Normal 3 2 3 2 5 3 2 2 2 3" xfId="43222"/>
    <cellStyle name="Normal 3 2 3 2 5 3 2 2 3" xfId="21649"/>
    <cellStyle name="Normal 3 2 3 2 5 3 2 2 3 2" xfId="50384"/>
    <cellStyle name="Normal 3 2 3 2 5 3 2 2 4" xfId="36060"/>
    <cellStyle name="Normal 3 2 3 2 5 3 2 3" xfId="10847"/>
    <cellStyle name="Normal 3 2 3 2 5 3 2 3 2" xfId="25230"/>
    <cellStyle name="Normal 3 2 3 2 5 3 2 3 2 2" xfId="53965"/>
    <cellStyle name="Normal 3 2 3 2 5 3 2 3 3" xfId="39641"/>
    <cellStyle name="Normal 3 2 3 2 5 3 2 4" xfId="18067"/>
    <cellStyle name="Normal 3 2 3 2 5 3 2 4 2" xfId="46803"/>
    <cellStyle name="Normal 3 2 3 2 5 3 2 5" xfId="32479"/>
    <cellStyle name="Normal 3 2 3 2 5 3 3" xfId="5384"/>
    <cellStyle name="Normal 3 2 3 2 5 3 3 2" xfId="12644"/>
    <cellStyle name="Normal 3 2 3 2 5 3 3 2 2" xfId="27022"/>
    <cellStyle name="Normal 3 2 3 2 5 3 3 2 2 2" xfId="55756"/>
    <cellStyle name="Normal 3 2 3 2 5 3 3 2 3" xfId="41432"/>
    <cellStyle name="Normal 3 2 3 2 5 3 3 3" xfId="19859"/>
    <cellStyle name="Normal 3 2 3 2 5 3 3 3 2" xfId="48594"/>
    <cellStyle name="Normal 3 2 3 2 5 3 3 4" xfId="34270"/>
    <cellStyle name="Normal 3 2 3 2 5 3 4" xfId="9057"/>
    <cellStyle name="Normal 3 2 3 2 5 3 4 2" xfId="23440"/>
    <cellStyle name="Normal 3 2 3 2 5 3 4 2 2" xfId="52175"/>
    <cellStyle name="Normal 3 2 3 2 5 3 4 3" xfId="37851"/>
    <cellStyle name="Normal 3 2 3 2 5 3 5" xfId="16277"/>
    <cellStyle name="Normal 3 2 3 2 5 3 5 2" xfId="45013"/>
    <cellStyle name="Normal 3 2 3 2 5 3 6" xfId="30689"/>
    <cellStyle name="Normal 3 2 3 2 5 4" xfId="2619"/>
    <cellStyle name="Normal 3 2 3 2 5 4 2" xfId="6279"/>
    <cellStyle name="Normal 3 2 3 2 5 4 2 2" xfId="13539"/>
    <cellStyle name="Normal 3 2 3 2 5 4 2 2 2" xfId="27917"/>
    <cellStyle name="Normal 3 2 3 2 5 4 2 2 2 2" xfId="56651"/>
    <cellStyle name="Normal 3 2 3 2 5 4 2 2 3" xfId="42327"/>
    <cellStyle name="Normal 3 2 3 2 5 4 2 3" xfId="20754"/>
    <cellStyle name="Normal 3 2 3 2 5 4 2 3 2" xfId="49489"/>
    <cellStyle name="Normal 3 2 3 2 5 4 2 4" xfId="35165"/>
    <cellStyle name="Normal 3 2 3 2 5 4 3" xfId="9952"/>
    <cellStyle name="Normal 3 2 3 2 5 4 3 2" xfId="24335"/>
    <cellStyle name="Normal 3 2 3 2 5 4 3 2 2" xfId="53070"/>
    <cellStyle name="Normal 3 2 3 2 5 4 3 3" xfId="38746"/>
    <cellStyle name="Normal 3 2 3 2 5 4 4" xfId="17172"/>
    <cellStyle name="Normal 3 2 3 2 5 4 4 2" xfId="45908"/>
    <cellStyle name="Normal 3 2 3 2 5 4 5" xfId="31584"/>
    <cellStyle name="Normal 3 2 3 2 5 5" xfId="4483"/>
    <cellStyle name="Normal 3 2 3 2 5 5 2" xfId="11749"/>
    <cellStyle name="Normal 3 2 3 2 5 5 2 2" xfId="26127"/>
    <cellStyle name="Normal 3 2 3 2 5 5 2 2 2" xfId="54861"/>
    <cellStyle name="Normal 3 2 3 2 5 5 2 3" xfId="40537"/>
    <cellStyle name="Normal 3 2 3 2 5 5 3" xfId="18964"/>
    <cellStyle name="Normal 3 2 3 2 5 5 3 2" xfId="47699"/>
    <cellStyle name="Normal 3 2 3 2 5 5 4" xfId="33375"/>
    <cellStyle name="Normal 3 2 3 2 5 6" xfId="8156"/>
    <cellStyle name="Normal 3 2 3 2 5 6 2" xfId="22545"/>
    <cellStyle name="Normal 3 2 3 2 5 6 2 2" xfId="51280"/>
    <cellStyle name="Normal 3 2 3 2 5 6 3" xfId="36956"/>
    <cellStyle name="Normal 3 2 3 2 5 7" xfId="15382"/>
    <cellStyle name="Normal 3 2 3 2 5 7 2" xfId="44118"/>
    <cellStyle name="Normal 3 2 3 2 5 8" xfId="29794"/>
    <cellStyle name="Normal 3 2 3 2 6" xfId="963"/>
    <cellStyle name="Normal 3 2 3 2 6 2" xfId="1946"/>
    <cellStyle name="Normal 3 2 3 2 6 2 2" xfId="3738"/>
    <cellStyle name="Normal 3 2 3 2 6 2 2 2" xfId="7397"/>
    <cellStyle name="Normal 3 2 3 2 6 2 2 2 2" xfId="14657"/>
    <cellStyle name="Normal 3 2 3 2 6 2 2 2 2 2" xfId="29035"/>
    <cellStyle name="Normal 3 2 3 2 6 2 2 2 2 2 2" xfId="57769"/>
    <cellStyle name="Normal 3 2 3 2 6 2 2 2 2 3" xfId="43445"/>
    <cellStyle name="Normal 3 2 3 2 6 2 2 2 3" xfId="21872"/>
    <cellStyle name="Normal 3 2 3 2 6 2 2 2 3 2" xfId="50607"/>
    <cellStyle name="Normal 3 2 3 2 6 2 2 2 4" xfId="36283"/>
    <cellStyle name="Normal 3 2 3 2 6 2 2 3" xfId="11070"/>
    <cellStyle name="Normal 3 2 3 2 6 2 2 3 2" xfId="25453"/>
    <cellStyle name="Normal 3 2 3 2 6 2 2 3 2 2" xfId="54188"/>
    <cellStyle name="Normal 3 2 3 2 6 2 2 3 3" xfId="39864"/>
    <cellStyle name="Normal 3 2 3 2 6 2 2 4" xfId="18290"/>
    <cellStyle name="Normal 3 2 3 2 6 2 2 4 2" xfId="47026"/>
    <cellStyle name="Normal 3 2 3 2 6 2 2 5" xfId="32702"/>
    <cellStyle name="Normal 3 2 3 2 6 2 3" xfId="5607"/>
    <cellStyle name="Normal 3 2 3 2 6 2 3 2" xfId="12867"/>
    <cellStyle name="Normal 3 2 3 2 6 2 3 2 2" xfId="27245"/>
    <cellStyle name="Normal 3 2 3 2 6 2 3 2 2 2" xfId="55979"/>
    <cellStyle name="Normal 3 2 3 2 6 2 3 2 3" xfId="41655"/>
    <cellStyle name="Normal 3 2 3 2 6 2 3 3" xfId="20082"/>
    <cellStyle name="Normal 3 2 3 2 6 2 3 3 2" xfId="48817"/>
    <cellStyle name="Normal 3 2 3 2 6 2 3 4" xfId="34493"/>
    <cellStyle name="Normal 3 2 3 2 6 2 4" xfId="9280"/>
    <cellStyle name="Normal 3 2 3 2 6 2 4 2" xfId="23663"/>
    <cellStyle name="Normal 3 2 3 2 6 2 4 2 2" xfId="52398"/>
    <cellStyle name="Normal 3 2 3 2 6 2 4 3" xfId="38074"/>
    <cellStyle name="Normal 3 2 3 2 6 2 5" xfId="16500"/>
    <cellStyle name="Normal 3 2 3 2 6 2 5 2" xfId="45236"/>
    <cellStyle name="Normal 3 2 3 2 6 2 6" xfId="30912"/>
    <cellStyle name="Normal 3 2 3 2 6 3" xfId="2842"/>
    <cellStyle name="Normal 3 2 3 2 6 3 2" xfId="6502"/>
    <cellStyle name="Normal 3 2 3 2 6 3 2 2" xfId="13762"/>
    <cellStyle name="Normal 3 2 3 2 6 3 2 2 2" xfId="28140"/>
    <cellStyle name="Normal 3 2 3 2 6 3 2 2 2 2" xfId="56874"/>
    <cellStyle name="Normal 3 2 3 2 6 3 2 2 3" xfId="42550"/>
    <cellStyle name="Normal 3 2 3 2 6 3 2 3" xfId="20977"/>
    <cellStyle name="Normal 3 2 3 2 6 3 2 3 2" xfId="49712"/>
    <cellStyle name="Normal 3 2 3 2 6 3 2 4" xfId="35388"/>
    <cellStyle name="Normal 3 2 3 2 6 3 3" xfId="10175"/>
    <cellStyle name="Normal 3 2 3 2 6 3 3 2" xfId="24558"/>
    <cellStyle name="Normal 3 2 3 2 6 3 3 2 2" xfId="53293"/>
    <cellStyle name="Normal 3 2 3 2 6 3 3 3" xfId="38969"/>
    <cellStyle name="Normal 3 2 3 2 6 3 4" xfId="17395"/>
    <cellStyle name="Normal 3 2 3 2 6 3 4 2" xfId="46131"/>
    <cellStyle name="Normal 3 2 3 2 6 3 5" xfId="31807"/>
    <cellStyle name="Normal 3 2 3 2 6 4" xfId="4707"/>
    <cellStyle name="Normal 3 2 3 2 6 4 2" xfId="11972"/>
    <cellStyle name="Normal 3 2 3 2 6 4 2 2" xfId="26350"/>
    <cellStyle name="Normal 3 2 3 2 6 4 2 2 2" xfId="55084"/>
    <cellStyle name="Normal 3 2 3 2 6 4 2 3" xfId="40760"/>
    <cellStyle name="Normal 3 2 3 2 6 4 3" xfId="19187"/>
    <cellStyle name="Normal 3 2 3 2 6 4 3 2" xfId="47922"/>
    <cellStyle name="Normal 3 2 3 2 6 4 4" xfId="33598"/>
    <cellStyle name="Normal 3 2 3 2 6 5" xfId="8379"/>
    <cellStyle name="Normal 3 2 3 2 6 5 2" xfId="22768"/>
    <cellStyle name="Normal 3 2 3 2 6 5 2 2" xfId="51503"/>
    <cellStyle name="Normal 3 2 3 2 6 5 3" xfId="37179"/>
    <cellStyle name="Normal 3 2 3 2 6 6" xfId="15605"/>
    <cellStyle name="Normal 3 2 3 2 6 6 2" xfId="44341"/>
    <cellStyle name="Normal 3 2 3 2 6 7" xfId="30017"/>
    <cellStyle name="Normal 3 2 3 2 7" xfId="1477"/>
    <cellStyle name="Normal 3 2 3 2 7 2" xfId="3291"/>
    <cellStyle name="Normal 3 2 3 2 7 2 2" xfId="6950"/>
    <cellStyle name="Normal 3 2 3 2 7 2 2 2" xfId="14210"/>
    <cellStyle name="Normal 3 2 3 2 7 2 2 2 2" xfId="28588"/>
    <cellStyle name="Normal 3 2 3 2 7 2 2 2 2 2" xfId="57322"/>
    <cellStyle name="Normal 3 2 3 2 7 2 2 2 3" xfId="42998"/>
    <cellStyle name="Normal 3 2 3 2 7 2 2 3" xfId="21425"/>
    <cellStyle name="Normal 3 2 3 2 7 2 2 3 2" xfId="50160"/>
    <cellStyle name="Normal 3 2 3 2 7 2 2 4" xfId="35836"/>
    <cellStyle name="Normal 3 2 3 2 7 2 3" xfId="10623"/>
    <cellStyle name="Normal 3 2 3 2 7 2 3 2" xfId="25006"/>
    <cellStyle name="Normal 3 2 3 2 7 2 3 2 2" xfId="53741"/>
    <cellStyle name="Normal 3 2 3 2 7 2 3 3" xfId="39417"/>
    <cellStyle name="Normal 3 2 3 2 7 2 4" xfId="17843"/>
    <cellStyle name="Normal 3 2 3 2 7 2 4 2" xfId="46579"/>
    <cellStyle name="Normal 3 2 3 2 7 2 5" xfId="32255"/>
    <cellStyle name="Normal 3 2 3 2 7 3" xfId="5159"/>
    <cellStyle name="Normal 3 2 3 2 7 3 2" xfId="12420"/>
    <cellStyle name="Normal 3 2 3 2 7 3 2 2" xfId="26798"/>
    <cellStyle name="Normal 3 2 3 2 7 3 2 2 2" xfId="55532"/>
    <cellStyle name="Normal 3 2 3 2 7 3 2 3" xfId="41208"/>
    <cellStyle name="Normal 3 2 3 2 7 3 3" xfId="19635"/>
    <cellStyle name="Normal 3 2 3 2 7 3 3 2" xfId="48370"/>
    <cellStyle name="Normal 3 2 3 2 7 3 4" xfId="34046"/>
    <cellStyle name="Normal 3 2 3 2 7 4" xfId="8832"/>
    <cellStyle name="Normal 3 2 3 2 7 4 2" xfId="23216"/>
    <cellStyle name="Normal 3 2 3 2 7 4 2 2" xfId="51951"/>
    <cellStyle name="Normal 3 2 3 2 7 4 3" xfId="37627"/>
    <cellStyle name="Normal 3 2 3 2 7 5" xfId="16053"/>
    <cellStyle name="Normal 3 2 3 2 7 5 2" xfId="44789"/>
    <cellStyle name="Normal 3 2 3 2 7 6" xfId="30465"/>
    <cellStyle name="Normal 3 2 3 2 8" xfId="2395"/>
    <cellStyle name="Normal 3 2 3 2 8 2" xfId="6055"/>
    <cellStyle name="Normal 3 2 3 2 8 2 2" xfId="13315"/>
    <cellStyle name="Normal 3 2 3 2 8 2 2 2" xfId="27693"/>
    <cellStyle name="Normal 3 2 3 2 8 2 2 2 2" xfId="56427"/>
    <cellStyle name="Normal 3 2 3 2 8 2 2 3" xfId="42103"/>
    <cellStyle name="Normal 3 2 3 2 8 2 3" xfId="20530"/>
    <cellStyle name="Normal 3 2 3 2 8 2 3 2" xfId="49265"/>
    <cellStyle name="Normal 3 2 3 2 8 2 4" xfId="34941"/>
    <cellStyle name="Normal 3 2 3 2 8 3" xfId="9728"/>
    <cellStyle name="Normal 3 2 3 2 8 3 2" xfId="24111"/>
    <cellStyle name="Normal 3 2 3 2 8 3 2 2" xfId="52846"/>
    <cellStyle name="Normal 3 2 3 2 8 3 3" xfId="38522"/>
    <cellStyle name="Normal 3 2 3 2 8 4" xfId="16948"/>
    <cellStyle name="Normal 3 2 3 2 8 4 2" xfId="45684"/>
    <cellStyle name="Normal 3 2 3 2 8 5" xfId="31360"/>
    <cellStyle name="Normal 3 2 3 2 9" xfId="4249"/>
    <cellStyle name="Normal 3 2 3 2 9 2" xfId="11524"/>
    <cellStyle name="Normal 3 2 3 2 9 2 2" xfId="25903"/>
    <cellStyle name="Normal 3 2 3 2 9 2 2 2" xfId="54637"/>
    <cellStyle name="Normal 3 2 3 2 9 2 3" xfId="40313"/>
    <cellStyle name="Normal 3 2 3 2 9 3" xfId="18740"/>
    <cellStyle name="Normal 3 2 3 2 9 3 2" xfId="47475"/>
    <cellStyle name="Normal 3 2 3 2 9 4" xfId="33151"/>
    <cellStyle name="Normal 3 2 3 3" xfId="350"/>
    <cellStyle name="Normal 3 2 3 3 10" xfId="15172"/>
    <cellStyle name="Normal 3 2 3 3 10 2" xfId="43908"/>
    <cellStyle name="Normal 3 2 3 3 11" xfId="29584"/>
    <cellStyle name="Normal 3 2 3 3 2" xfId="450"/>
    <cellStyle name="Normal 3 2 3 3 2 10" xfId="29640"/>
    <cellStyle name="Normal 3 2 3 3 2 2" xfId="650"/>
    <cellStyle name="Normal 3 2 3 3 2 2 2" xfId="922"/>
    <cellStyle name="Normal 3 2 3 3 2 2 2 2" xfId="1369"/>
    <cellStyle name="Normal 3 2 3 3 2 2 2 2 2" xfId="2352"/>
    <cellStyle name="Normal 3 2 3 3 2 2 2 2 2 2" xfId="4144"/>
    <cellStyle name="Normal 3 2 3 3 2 2 2 2 2 2 2" xfId="7803"/>
    <cellStyle name="Normal 3 2 3 3 2 2 2 2 2 2 2 2" xfId="15063"/>
    <cellStyle name="Normal 3 2 3 3 2 2 2 2 2 2 2 2 2" xfId="29441"/>
    <cellStyle name="Normal 3 2 3 3 2 2 2 2 2 2 2 2 2 2" xfId="58175"/>
    <cellStyle name="Normal 3 2 3 3 2 2 2 2 2 2 2 2 3" xfId="43851"/>
    <cellStyle name="Normal 3 2 3 3 2 2 2 2 2 2 2 3" xfId="22278"/>
    <cellStyle name="Normal 3 2 3 3 2 2 2 2 2 2 2 3 2" xfId="51013"/>
    <cellStyle name="Normal 3 2 3 3 2 2 2 2 2 2 2 4" xfId="36689"/>
    <cellStyle name="Normal 3 2 3 3 2 2 2 2 2 2 3" xfId="11476"/>
    <cellStyle name="Normal 3 2 3 3 2 2 2 2 2 2 3 2" xfId="25859"/>
    <cellStyle name="Normal 3 2 3 3 2 2 2 2 2 2 3 2 2" xfId="54594"/>
    <cellStyle name="Normal 3 2 3 3 2 2 2 2 2 2 3 3" xfId="40270"/>
    <cellStyle name="Normal 3 2 3 3 2 2 2 2 2 2 4" xfId="18696"/>
    <cellStyle name="Normal 3 2 3 3 2 2 2 2 2 2 4 2" xfId="47432"/>
    <cellStyle name="Normal 3 2 3 3 2 2 2 2 2 2 5" xfId="33108"/>
    <cellStyle name="Normal 3 2 3 3 2 2 2 2 2 3" xfId="6013"/>
    <cellStyle name="Normal 3 2 3 3 2 2 2 2 2 3 2" xfId="13273"/>
    <cellStyle name="Normal 3 2 3 3 2 2 2 2 2 3 2 2" xfId="27651"/>
    <cellStyle name="Normal 3 2 3 3 2 2 2 2 2 3 2 2 2" xfId="56385"/>
    <cellStyle name="Normal 3 2 3 3 2 2 2 2 2 3 2 3" xfId="42061"/>
    <cellStyle name="Normal 3 2 3 3 2 2 2 2 2 3 3" xfId="20488"/>
    <cellStyle name="Normal 3 2 3 3 2 2 2 2 2 3 3 2" xfId="49223"/>
    <cellStyle name="Normal 3 2 3 3 2 2 2 2 2 3 4" xfId="34899"/>
    <cellStyle name="Normal 3 2 3 3 2 2 2 2 2 4" xfId="9686"/>
    <cellStyle name="Normal 3 2 3 3 2 2 2 2 2 4 2" xfId="24069"/>
    <cellStyle name="Normal 3 2 3 3 2 2 2 2 2 4 2 2" xfId="52804"/>
    <cellStyle name="Normal 3 2 3 3 2 2 2 2 2 4 3" xfId="38480"/>
    <cellStyle name="Normal 3 2 3 3 2 2 2 2 2 5" xfId="16906"/>
    <cellStyle name="Normal 3 2 3 3 2 2 2 2 2 5 2" xfId="45642"/>
    <cellStyle name="Normal 3 2 3 3 2 2 2 2 2 6" xfId="31318"/>
    <cellStyle name="Normal 3 2 3 3 2 2 2 2 3" xfId="3248"/>
    <cellStyle name="Normal 3 2 3 3 2 2 2 2 3 2" xfId="6908"/>
    <cellStyle name="Normal 3 2 3 3 2 2 2 2 3 2 2" xfId="14168"/>
    <cellStyle name="Normal 3 2 3 3 2 2 2 2 3 2 2 2" xfId="28546"/>
    <cellStyle name="Normal 3 2 3 3 2 2 2 2 3 2 2 2 2" xfId="57280"/>
    <cellStyle name="Normal 3 2 3 3 2 2 2 2 3 2 2 3" xfId="42956"/>
    <cellStyle name="Normal 3 2 3 3 2 2 2 2 3 2 3" xfId="21383"/>
    <cellStyle name="Normal 3 2 3 3 2 2 2 2 3 2 3 2" xfId="50118"/>
    <cellStyle name="Normal 3 2 3 3 2 2 2 2 3 2 4" xfId="35794"/>
    <cellStyle name="Normal 3 2 3 3 2 2 2 2 3 3" xfId="10581"/>
    <cellStyle name="Normal 3 2 3 3 2 2 2 2 3 3 2" xfId="24964"/>
    <cellStyle name="Normal 3 2 3 3 2 2 2 2 3 3 2 2" xfId="53699"/>
    <cellStyle name="Normal 3 2 3 3 2 2 2 2 3 3 3" xfId="39375"/>
    <cellStyle name="Normal 3 2 3 3 2 2 2 2 3 4" xfId="17801"/>
    <cellStyle name="Normal 3 2 3 3 2 2 2 2 3 4 2" xfId="46537"/>
    <cellStyle name="Normal 3 2 3 3 2 2 2 2 3 5" xfId="32213"/>
    <cellStyle name="Normal 3 2 3 3 2 2 2 2 4" xfId="5113"/>
    <cellStyle name="Normal 3 2 3 3 2 2 2 2 4 2" xfId="12378"/>
    <cellStyle name="Normal 3 2 3 3 2 2 2 2 4 2 2" xfId="26756"/>
    <cellStyle name="Normal 3 2 3 3 2 2 2 2 4 2 2 2" xfId="55490"/>
    <cellStyle name="Normal 3 2 3 3 2 2 2 2 4 2 3" xfId="41166"/>
    <cellStyle name="Normal 3 2 3 3 2 2 2 2 4 3" xfId="19593"/>
    <cellStyle name="Normal 3 2 3 3 2 2 2 2 4 3 2" xfId="48328"/>
    <cellStyle name="Normal 3 2 3 3 2 2 2 2 4 4" xfId="34004"/>
    <cellStyle name="Normal 3 2 3 3 2 2 2 2 5" xfId="8785"/>
    <cellStyle name="Normal 3 2 3 3 2 2 2 2 5 2" xfId="23174"/>
    <cellStyle name="Normal 3 2 3 3 2 2 2 2 5 2 2" xfId="51909"/>
    <cellStyle name="Normal 3 2 3 3 2 2 2 2 5 3" xfId="37585"/>
    <cellStyle name="Normal 3 2 3 3 2 2 2 2 6" xfId="16011"/>
    <cellStyle name="Normal 3 2 3 3 2 2 2 2 6 2" xfId="44747"/>
    <cellStyle name="Normal 3 2 3 3 2 2 2 2 7" xfId="30423"/>
    <cellStyle name="Normal 3 2 3 3 2 2 2 3" xfId="1905"/>
    <cellStyle name="Normal 3 2 3 3 2 2 2 3 2" xfId="3697"/>
    <cellStyle name="Normal 3 2 3 3 2 2 2 3 2 2" xfId="7356"/>
    <cellStyle name="Normal 3 2 3 3 2 2 2 3 2 2 2" xfId="14616"/>
    <cellStyle name="Normal 3 2 3 3 2 2 2 3 2 2 2 2" xfId="28994"/>
    <cellStyle name="Normal 3 2 3 3 2 2 2 3 2 2 2 2 2" xfId="57728"/>
    <cellStyle name="Normal 3 2 3 3 2 2 2 3 2 2 2 3" xfId="43404"/>
    <cellStyle name="Normal 3 2 3 3 2 2 2 3 2 2 3" xfId="21831"/>
    <cellStyle name="Normal 3 2 3 3 2 2 2 3 2 2 3 2" xfId="50566"/>
    <cellStyle name="Normal 3 2 3 3 2 2 2 3 2 2 4" xfId="36242"/>
    <cellStyle name="Normal 3 2 3 3 2 2 2 3 2 3" xfId="11029"/>
    <cellStyle name="Normal 3 2 3 3 2 2 2 3 2 3 2" xfId="25412"/>
    <cellStyle name="Normal 3 2 3 3 2 2 2 3 2 3 2 2" xfId="54147"/>
    <cellStyle name="Normal 3 2 3 3 2 2 2 3 2 3 3" xfId="39823"/>
    <cellStyle name="Normal 3 2 3 3 2 2 2 3 2 4" xfId="18249"/>
    <cellStyle name="Normal 3 2 3 3 2 2 2 3 2 4 2" xfId="46985"/>
    <cellStyle name="Normal 3 2 3 3 2 2 2 3 2 5" xfId="32661"/>
    <cellStyle name="Normal 3 2 3 3 2 2 2 3 3" xfId="5566"/>
    <cellStyle name="Normal 3 2 3 3 2 2 2 3 3 2" xfId="12826"/>
    <cellStyle name="Normal 3 2 3 3 2 2 2 3 3 2 2" xfId="27204"/>
    <cellStyle name="Normal 3 2 3 3 2 2 2 3 3 2 2 2" xfId="55938"/>
    <cellStyle name="Normal 3 2 3 3 2 2 2 3 3 2 3" xfId="41614"/>
    <cellStyle name="Normal 3 2 3 3 2 2 2 3 3 3" xfId="20041"/>
    <cellStyle name="Normal 3 2 3 3 2 2 2 3 3 3 2" xfId="48776"/>
    <cellStyle name="Normal 3 2 3 3 2 2 2 3 3 4" xfId="34452"/>
    <cellStyle name="Normal 3 2 3 3 2 2 2 3 4" xfId="9239"/>
    <cellStyle name="Normal 3 2 3 3 2 2 2 3 4 2" xfId="23622"/>
    <cellStyle name="Normal 3 2 3 3 2 2 2 3 4 2 2" xfId="52357"/>
    <cellStyle name="Normal 3 2 3 3 2 2 2 3 4 3" xfId="38033"/>
    <cellStyle name="Normal 3 2 3 3 2 2 2 3 5" xfId="16459"/>
    <cellStyle name="Normal 3 2 3 3 2 2 2 3 5 2" xfId="45195"/>
    <cellStyle name="Normal 3 2 3 3 2 2 2 3 6" xfId="30871"/>
    <cellStyle name="Normal 3 2 3 3 2 2 2 4" xfId="2801"/>
    <cellStyle name="Normal 3 2 3 3 2 2 2 4 2" xfId="6461"/>
    <cellStyle name="Normal 3 2 3 3 2 2 2 4 2 2" xfId="13721"/>
    <cellStyle name="Normal 3 2 3 3 2 2 2 4 2 2 2" xfId="28099"/>
    <cellStyle name="Normal 3 2 3 3 2 2 2 4 2 2 2 2" xfId="56833"/>
    <cellStyle name="Normal 3 2 3 3 2 2 2 4 2 2 3" xfId="42509"/>
    <cellStyle name="Normal 3 2 3 3 2 2 2 4 2 3" xfId="20936"/>
    <cellStyle name="Normal 3 2 3 3 2 2 2 4 2 3 2" xfId="49671"/>
    <cellStyle name="Normal 3 2 3 3 2 2 2 4 2 4" xfId="35347"/>
    <cellStyle name="Normal 3 2 3 3 2 2 2 4 3" xfId="10134"/>
    <cellStyle name="Normal 3 2 3 3 2 2 2 4 3 2" xfId="24517"/>
    <cellStyle name="Normal 3 2 3 3 2 2 2 4 3 2 2" xfId="53252"/>
    <cellStyle name="Normal 3 2 3 3 2 2 2 4 3 3" xfId="38928"/>
    <cellStyle name="Normal 3 2 3 3 2 2 2 4 4" xfId="17354"/>
    <cellStyle name="Normal 3 2 3 3 2 2 2 4 4 2" xfId="46090"/>
    <cellStyle name="Normal 3 2 3 3 2 2 2 4 5" xfId="31766"/>
    <cellStyle name="Normal 3 2 3 3 2 2 2 5" xfId="4666"/>
    <cellStyle name="Normal 3 2 3 3 2 2 2 5 2" xfId="11931"/>
    <cellStyle name="Normal 3 2 3 3 2 2 2 5 2 2" xfId="26309"/>
    <cellStyle name="Normal 3 2 3 3 2 2 2 5 2 2 2" xfId="55043"/>
    <cellStyle name="Normal 3 2 3 3 2 2 2 5 2 3" xfId="40719"/>
    <cellStyle name="Normal 3 2 3 3 2 2 2 5 3" xfId="19146"/>
    <cellStyle name="Normal 3 2 3 3 2 2 2 5 3 2" xfId="47881"/>
    <cellStyle name="Normal 3 2 3 3 2 2 2 5 4" xfId="33557"/>
    <cellStyle name="Normal 3 2 3 3 2 2 2 6" xfId="8338"/>
    <cellStyle name="Normal 3 2 3 3 2 2 2 6 2" xfId="22727"/>
    <cellStyle name="Normal 3 2 3 3 2 2 2 6 2 2" xfId="51462"/>
    <cellStyle name="Normal 3 2 3 3 2 2 2 6 3" xfId="37138"/>
    <cellStyle name="Normal 3 2 3 3 2 2 2 7" xfId="15564"/>
    <cellStyle name="Normal 3 2 3 3 2 2 2 7 2" xfId="44300"/>
    <cellStyle name="Normal 3 2 3 3 2 2 2 8" xfId="29976"/>
    <cellStyle name="Normal 3 2 3 3 2 2 3" xfId="1145"/>
    <cellStyle name="Normal 3 2 3 3 2 2 3 2" xfId="2128"/>
    <cellStyle name="Normal 3 2 3 3 2 2 3 2 2" xfId="3920"/>
    <cellStyle name="Normal 3 2 3 3 2 2 3 2 2 2" xfId="7579"/>
    <cellStyle name="Normal 3 2 3 3 2 2 3 2 2 2 2" xfId="14839"/>
    <cellStyle name="Normal 3 2 3 3 2 2 3 2 2 2 2 2" xfId="29217"/>
    <cellStyle name="Normal 3 2 3 3 2 2 3 2 2 2 2 2 2" xfId="57951"/>
    <cellStyle name="Normal 3 2 3 3 2 2 3 2 2 2 2 3" xfId="43627"/>
    <cellStyle name="Normal 3 2 3 3 2 2 3 2 2 2 3" xfId="22054"/>
    <cellStyle name="Normal 3 2 3 3 2 2 3 2 2 2 3 2" xfId="50789"/>
    <cellStyle name="Normal 3 2 3 3 2 2 3 2 2 2 4" xfId="36465"/>
    <cellStyle name="Normal 3 2 3 3 2 2 3 2 2 3" xfId="11252"/>
    <cellStyle name="Normal 3 2 3 3 2 2 3 2 2 3 2" xfId="25635"/>
    <cellStyle name="Normal 3 2 3 3 2 2 3 2 2 3 2 2" xfId="54370"/>
    <cellStyle name="Normal 3 2 3 3 2 2 3 2 2 3 3" xfId="40046"/>
    <cellStyle name="Normal 3 2 3 3 2 2 3 2 2 4" xfId="18472"/>
    <cellStyle name="Normal 3 2 3 3 2 2 3 2 2 4 2" xfId="47208"/>
    <cellStyle name="Normal 3 2 3 3 2 2 3 2 2 5" xfId="32884"/>
    <cellStyle name="Normal 3 2 3 3 2 2 3 2 3" xfId="5789"/>
    <cellStyle name="Normal 3 2 3 3 2 2 3 2 3 2" xfId="13049"/>
    <cellStyle name="Normal 3 2 3 3 2 2 3 2 3 2 2" xfId="27427"/>
    <cellStyle name="Normal 3 2 3 3 2 2 3 2 3 2 2 2" xfId="56161"/>
    <cellStyle name="Normal 3 2 3 3 2 2 3 2 3 2 3" xfId="41837"/>
    <cellStyle name="Normal 3 2 3 3 2 2 3 2 3 3" xfId="20264"/>
    <cellStyle name="Normal 3 2 3 3 2 2 3 2 3 3 2" xfId="48999"/>
    <cellStyle name="Normal 3 2 3 3 2 2 3 2 3 4" xfId="34675"/>
    <cellStyle name="Normal 3 2 3 3 2 2 3 2 4" xfId="9462"/>
    <cellStyle name="Normal 3 2 3 3 2 2 3 2 4 2" xfId="23845"/>
    <cellStyle name="Normal 3 2 3 3 2 2 3 2 4 2 2" xfId="52580"/>
    <cellStyle name="Normal 3 2 3 3 2 2 3 2 4 3" xfId="38256"/>
    <cellStyle name="Normal 3 2 3 3 2 2 3 2 5" xfId="16682"/>
    <cellStyle name="Normal 3 2 3 3 2 2 3 2 5 2" xfId="45418"/>
    <cellStyle name="Normal 3 2 3 3 2 2 3 2 6" xfId="31094"/>
    <cellStyle name="Normal 3 2 3 3 2 2 3 3" xfId="3024"/>
    <cellStyle name="Normal 3 2 3 3 2 2 3 3 2" xfId="6684"/>
    <cellStyle name="Normal 3 2 3 3 2 2 3 3 2 2" xfId="13944"/>
    <cellStyle name="Normal 3 2 3 3 2 2 3 3 2 2 2" xfId="28322"/>
    <cellStyle name="Normal 3 2 3 3 2 2 3 3 2 2 2 2" xfId="57056"/>
    <cellStyle name="Normal 3 2 3 3 2 2 3 3 2 2 3" xfId="42732"/>
    <cellStyle name="Normal 3 2 3 3 2 2 3 3 2 3" xfId="21159"/>
    <cellStyle name="Normal 3 2 3 3 2 2 3 3 2 3 2" xfId="49894"/>
    <cellStyle name="Normal 3 2 3 3 2 2 3 3 2 4" xfId="35570"/>
    <cellStyle name="Normal 3 2 3 3 2 2 3 3 3" xfId="10357"/>
    <cellStyle name="Normal 3 2 3 3 2 2 3 3 3 2" xfId="24740"/>
    <cellStyle name="Normal 3 2 3 3 2 2 3 3 3 2 2" xfId="53475"/>
    <cellStyle name="Normal 3 2 3 3 2 2 3 3 3 3" xfId="39151"/>
    <cellStyle name="Normal 3 2 3 3 2 2 3 3 4" xfId="17577"/>
    <cellStyle name="Normal 3 2 3 3 2 2 3 3 4 2" xfId="46313"/>
    <cellStyle name="Normal 3 2 3 3 2 2 3 3 5" xfId="31989"/>
    <cellStyle name="Normal 3 2 3 3 2 2 3 4" xfId="4889"/>
    <cellStyle name="Normal 3 2 3 3 2 2 3 4 2" xfId="12154"/>
    <cellStyle name="Normal 3 2 3 3 2 2 3 4 2 2" xfId="26532"/>
    <cellStyle name="Normal 3 2 3 3 2 2 3 4 2 2 2" xfId="55266"/>
    <cellStyle name="Normal 3 2 3 3 2 2 3 4 2 3" xfId="40942"/>
    <cellStyle name="Normal 3 2 3 3 2 2 3 4 3" xfId="19369"/>
    <cellStyle name="Normal 3 2 3 3 2 2 3 4 3 2" xfId="48104"/>
    <cellStyle name="Normal 3 2 3 3 2 2 3 4 4" xfId="33780"/>
    <cellStyle name="Normal 3 2 3 3 2 2 3 5" xfId="8561"/>
    <cellStyle name="Normal 3 2 3 3 2 2 3 5 2" xfId="22950"/>
    <cellStyle name="Normal 3 2 3 3 2 2 3 5 2 2" xfId="51685"/>
    <cellStyle name="Normal 3 2 3 3 2 2 3 5 3" xfId="37361"/>
    <cellStyle name="Normal 3 2 3 3 2 2 3 6" xfId="15787"/>
    <cellStyle name="Normal 3 2 3 3 2 2 3 6 2" xfId="44523"/>
    <cellStyle name="Normal 3 2 3 3 2 2 3 7" xfId="30199"/>
    <cellStyle name="Normal 3 2 3 3 2 2 4" xfId="1677"/>
    <cellStyle name="Normal 3 2 3 3 2 2 4 2" xfId="3473"/>
    <cellStyle name="Normal 3 2 3 3 2 2 4 2 2" xfId="7132"/>
    <cellStyle name="Normal 3 2 3 3 2 2 4 2 2 2" xfId="14392"/>
    <cellStyle name="Normal 3 2 3 3 2 2 4 2 2 2 2" xfId="28770"/>
    <cellStyle name="Normal 3 2 3 3 2 2 4 2 2 2 2 2" xfId="57504"/>
    <cellStyle name="Normal 3 2 3 3 2 2 4 2 2 2 3" xfId="43180"/>
    <cellStyle name="Normal 3 2 3 3 2 2 4 2 2 3" xfId="21607"/>
    <cellStyle name="Normal 3 2 3 3 2 2 4 2 2 3 2" xfId="50342"/>
    <cellStyle name="Normal 3 2 3 3 2 2 4 2 2 4" xfId="36018"/>
    <cellStyle name="Normal 3 2 3 3 2 2 4 2 3" xfId="10805"/>
    <cellStyle name="Normal 3 2 3 3 2 2 4 2 3 2" xfId="25188"/>
    <cellStyle name="Normal 3 2 3 3 2 2 4 2 3 2 2" xfId="53923"/>
    <cellStyle name="Normal 3 2 3 3 2 2 4 2 3 3" xfId="39599"/>
    <cellStyle name="Normal 3 2 3 3 2 2 4 2 4" xfId="18025"/>
    <cellStyle name="Normal 3 2 3 3 2 2 4 2 4 2" xfId="46761"/>
    <cellStyle name="Normal 3 2 3 3 2 2 4 2 5" xfId="32437"/>
    <cellStyle name="Normal 3 2 3 3 2 2 4 3" xfId="5342"/>
    <cellStyle name="Normal 3 2 3 3 2 2 4 3 2" xfId="12602"/>
    <cellStyle name="Normal 3 2 3 3 2 2 4 3 2 2" xfId="26980"/>
    <cellStyle name="Normal 3 2 3 3 2 2 4 3 2 2 2" xfId="55714"/>
    <cellStyle name="Normal 3 2 3 3 2 2 4 3 2 3" xfId="41390"/>
    <cellStyle name="Normal 3 2 3 3 2 2 4 3 3" xfId="19817"/>
    <cellStyle name="Normal 3 2 3 3 2 2 4 3 3 2" xfId="48552"/>
    <cellStyle name="Normal 3 2 3 3 2 2 4 3 4" xfId="34228"/>
    <cellStyle name="Normal 3 2 3 3 2 2 4 4" xfId="9015"/>
    <cellStyle name="Normal 3 2 3 3 2 2 4 4 2" xfId="23398"/>
    <cellStyle name="Normal 3 2 3 3 2 2 4 4 2 2" xfId="52133"/>
    <cellStyle name="Normal 3 2 3 3 2 2 4 4 3" xfId="37809"/>
    <cellStyle name="Normal 3 2 3 3 2 2 4 5" xfId="16235"/>
    <cellStyle name="Normal 3 2 3 3 2 2 4 5 2" xfId="44971"/>
    <cellStyle name="Normal 3 2 3 3 2 2 4 6" xfId="30647"/>
    <cellStyle name="Normal 3 2 3 3 2 2 5" xfId="2577"/>
    <cellStyle name="Normal 3 2 3 3 2 2 5 2" xfId="6237"/>
    <cellStyle name="Normal 3 2 3 3 2 2 5 2 2" xfId="13497"/>
    <cellStyle name="Normal 3 2 3 3 2 2 5 2 2 2" xfId="27875"/>
    <cellStyle name="Normal 3 2 3 3 2 2 5 2 2 2 2" xfId="56609"/>
    <cellStyle name="Normal 3 2 3 3 2 2 5 2 2 3" xfId="42285"/>
    <cellStyle name="Normal 3 2 3 3 2 2 5 2 3" xfId="20712"/>
    <cellStyle name="Normal 3 2 3 3 2 2 5 2 3 2" xfId="49447"/>
    <cellStyle name="Normal 3 2 3 3 2 2 5 2 4" xfId="35123"/>
    <cellStyle name="Normal 3 2 3 3 2 2 5 3" xfId="9910"/>
    <cellStyle name="Normal 3 2 3 3 2 2 5 3 2" xfId="24293"/>
    <cellStyle name="Normal 3 2 3 3 2 2 5 3 2 2" xfId="53028"/>
    <cellStyle name="Normal 3 2 3 3 2 2 5 3 3" xfId="38704"/>
    <cellStyle name="Normal 3 2 3 3 2 2 5 4" xfId="17130"/>
    <cellStyle name="Normal 3 2 3 3 2 2 5 4 2" xfId="45866"/>
    <cellStyle name="Normal 3 2 3 3 2 2 5 5" xfId="31542"/>
    <cellStyle name="Normal 3 2 3 3 2 2 6" xfId="4440"/>
    <cellStyle name="Normal 3 2 3 3 2 2 6 2" xfId="11707"/>
    <cellStyle name="Normal 3 2 3 3 2 2 6 2 2" xfId="26085"/>
    <cellStyle name="Normal 3 2 3 3 2 2 6 2 2 2" xfId="54819"/>
    <cellStyle name="Normal 3 2 3 3 2 2 6 2 3" xfId="40495"/>
    <cellStyle name="Normal 3 2 3 3 2 2 6 3" xfId="18922"/>
    <cellStyle name="Normal 3 2 3 3 2 2 6 3 2" xfId="47657"/>
    <cellStyle name="Normal 3 2 3 3 2 2 6 4" xfId="33333"/>
    <cellStyle name="Normal 3 2 3 3 2 2 7" xfId="8111"/>
    <cellStyle name="Normal 3 2 3 3 2 2 7 2" xfId="22503"/>
    <cellStyle name="Normal 3 2 3 3 2 2 7 2 2" xfId="51238"/>
    <cellStyle name="Normal 3 2 3 3 2 2 7 3" xfId="36914"/>
    <cellStyle name="Normal 3 2 3 3 2 2 8" xfId="15340"/>
    <cellStyle name="Normal 3 2 3 3 2 2 8 2" xfId="44076"/>
    <cellStyle name="Normal 3 2 3 3 2 2 9" xfId="29752"/>
    <cellStyle name="Normal 3 2 3 3 2 3" xfId="808"/>
    <cellStyle name="Normal 3 2 3 3 2 3 2" xfId="1257"/>
    <cellStyle name="Normal 3 2 3 3 2 3 2 2" xfId="2240"/>
    <cellStyle name="Normal 3 2 3 3 2 3 2 2 2" xfId="4032"/>
    <cellStyle name="Normal 3 2 3 3 2 3 2 2 2 2" xfId="7691"/>
    <cellStyle name="Normal 3 2 3 3 2 3 2 2 2 2 2" xfId="14951"/>
    <cellStyle name="Normal 3 2 3 3 2 3 2 2 2 2 2 2" xfId="29329"/>
    <cellStyle name="Normal 3 2 3 3 2 3 2 2 2 2 2 2 2" xfId="58063"/>
    <cellStyle name="Normal 3 2 3 3 2 3 2 2 2 2 2 3" xfId="43739"/>
    <cellStyle name="Normal 3 2 3 3 2 3 2 2 2 2 3" xfId="22166"/>
    <cellStyle name="Normal 3 2 3 3 2 3 2 2 2 2 3 2" xfId="50901"/>
    <cellStyle name="Normal 3 2 3 3 2 3 2 2 2 2 4" xfId="36577"/>
    <cellStyle name="Normal 3 2 3 3 2 3 2 2 2 3" xfId="11364"/>
    <cellStyle name="Normal 3 2 3 3 2 3 2 2 2 3 2" xfId="25747"/>
    <cellStyle name="Normal 3 2 3 3 2 3 2 2 2 3 2 2" xfId="54482"/>
    <cellStyle name="Normal 3 2 3 3 2 3 2 2 2 3 3" xfId="40158"/>
    <cellStyle name="Normal 3 2 3 3 2 3 2 2 2 4" xfId="18584"/>
    <cellStyle name="Normal 3 2 3 3 2 3 2 2 2 4 2" xfId="47320"/>
    <cellStyle name="Normal 3 2 3 3 2 3 2 2 2 5" xfId="32996"/>
    <cellStyle name="Normal 3 2 3 3 2 3 2 2 3" xfId="5901"/>
    <cellStyle name="Normal 3 2 3 3 2 3 2 2 3 2" xfId="13161"/>
    <cellStyle name="Normal 3 2 3 3 2 3 2 2 3 2 2" xfId="27539"/>
    <cellStyle name="Normal 3 2 3 3 2 3 2 2 3 2 2 2" xfId="56273"/>
    <cellStyle name="Normal 3 2 3 3 2 3 2 2 3 2 3" xfId="41949"/>
    <cellStyle name="Normal 3 2 3 3 2 3 2 2 3 3" xfId="20376"/>
    <cellStyle name="Normal 3 2 3 3 2 3 2 2 3 3 2" xfId="49111"/>
    <cellStyle name="Normal 3 2 3 3 2 3 2 2 3 4" xfId="34787"/>
    <cellStyle name="Normal 3 2 3 3 2 3 2 2 4" xfId="9574"/>
    <cellStyle name="Normal 3 2 3 3 2 3 2 2 4 2" xfId="23957"/>
    <cellStyle name="Normal 3 2 3 3 2 3 2 2 4 2 2" xfId="52692"/>
    <cellStyle name="Normal 3 2 3 3 2 3 2 2 4 3" xfId="38368"/>
    <cellStyle name="Normal 3 2 3 3 2 3 2 2 5" xfId="16794"/>
    <cellStyle name="Normal 3 2 3 3 2 3 2 2 5 2" xfId="45530"/>
    <cellStyle name="Normal 3 2 3 3 2 3 2 2 6" xfId="31206"/>
    <cellStyle name="Normal 3 2 3 3 2 3 2 3" xfId="3136"/>
    <cellStyle name="Normal 3 2 3 3 2 3 2 3 2" xfId="6796"/>
    <cellStyle name="Normal 3 2 3 3 2 3 2 3 2 2" xfId="14056"/>
    <cellStyle name="Normal 3 2 3 3 2 3 2 3 2 2 2" xfId="28434"/>
    <cellStyle name="Normal 3 2 3 3 2 3 2 3 2 2 2 2" xfId="57168"/>
    <cellStyle name="Normal 3 2 3 3 2 3 2 3 2 2 3" xfId="42844"/>
    <cellStyle name="Normal 3 2 3 3 2 3 2 3 2 3" xfId="21271"/>
    <cellStyle name="Normal 3 2 3 3 2 3 2 3 2 3 2" xfId="50006"/>
    <cellStyle name="Normal 3 2 3 3 2 3 2 3 2 4" xfId="35682"/>
    <cellStyle name="Normal 3 2 3 3 2 3 2 3 3" xfId="10469"/>
    <cellStyle name="Normal 3 2 3 3 2 3 2 3 3 2" xfId="24852"/>
    <cellStyle name="Normal 3 2 3 3 2 3 2 3 3 2 2" xfId="53587"/>
    <cellStyle name="Normal 3 2 3 3 2 3 2 3 3 3" xfId="39263"/>
    <cellStyle name="Normal 3 2 3 3 2 3 2 3 4" xfId="17689"/>
    <cellStyle name="Normal 3 2 3 3 2 3 2 3 4 2" xfId="46425"/>
    <cellStyle name="Normal 3 2 3 3 2 3 2 3 5" xfId="32101"/>
    <cellStyle name="Normal 3 2 3 3 2 3 2 4" xfId="5001"/>
    <cellStyle name="Normal 3 2 3 3 2 3 2 4 2" xfId="12266"/>
    <cellStyle name="Normal 3 2 3 3 2 3 2 4 2 2" xfId="26644"/>
    <cellStyle name="Normal 3 2 3 3 2 3 2 4 2 2 2" xfId="55378"/>
    <cellStyle name="Normal 3 2 3 3 2 3 2 4 2 3" xfId="41054"/>
    <cellStyle name="Normal 3 2 3 3 2 3 2 4 3" xfId="19481"/>
    <cellStyle name="Normal 3 2 3 3 2 3 2 4 3 2" xfId="48216"/>
    <cellStyle name="Normal 3 2 3 3 2 3 2 4 4" xfId="33892"/>
    <cellStyle name="Normal 3 2 3 3 2 3 2 5" xfId="8673"/>
    <cellStyle name="Normal 3 2 3 3 2 3 2 5 2" xfId="23062"/>
    <cellStyle name="Normal 3 2 3 3 2 3 2 5 2 2" xfId="51797"/>
    <cellStyle name="Normal 3 2 3 3 2 3 2 5 3" xfId="37473"/>
    <cellStyle name="Normal 3 2 3 3 2 3 2 6" xfId="15899"/>
    <cellStyle name="Normal 3 2 3 3 2 3 2 6 2" xfId="44635"/>
    <cellStyle name="Normal 3 2 3 3 2 3 2 7" xfId="30311"/>
    <cellStyle name="Normal 3 2 3 3 2 3 3" xfId="1793"/>
    <cellStyle name="Normal 3 2 3 3 2 3 3 2" xfId="3585"/>
    <cellStyle name="Normal 3 2 3 3 2 3 3 2 2" xfId="7244"/>
    <cellStyle name="Normal 3 2 3 3 2 3 3 2 2 2" xfId="14504"/>
    <cellStyle name="Normal 3 2 3 3 2 3 3 2 2 2 2" xfId="28882"/>
    <cellStyle name="Normal 3 2 3 3 2 3 3 2 2 2 2 2" xfId="57616"/>
    <cellStyle name="Normal 3 2 3 3 2 3 3 2 2 2 3" xfId="43292"/>
    <cellStyle name="Normal 3 2 3 3 2 3 3 2 2 3" xfId="21719"/>
    <cellStyle name="Normal 3 2 3 3 2 3 3 2 2 3 2" xfId="50454"/>
    <cellStyle name="Normal 3 2 3 3 2 3 3 2 2 4" xfId="36130"/>
    <cellStyle name="Normal 3 2 3 3 2 3 3 2 3" xfId="10917"/>
    <cellStyle name="Normal 3 2 3 3 2 3 3 2 3 2" xfId="25300"/>
    <cellStyle name="Normal 3 2 3 3 2 3 3 2 3 2 2" xfId="54035"/>
    <cellStyle name="Normal 3 2 3 3 2 3 3 2 3 3" xfId="39711"/>
    <cellStyle name="Normal 3 2 3 3 2 3 3 2 4" xfId="18137"/>
    <cellStyle name="Normal 3 2 3 3 2 3 3 2 4 2" xfId="46873"/>
    <cellStyle name="Normal 3 2 3 3 2 3 3 2 5" xfId="32549"/>
    <cellStyle name="Normal 3 2 3 3 2 3 3 3" xfId="5454"/>
    <cellStyle name="Normal 3 2 3 3 2 3 3 3 2" xfId="12714"/>
    <cellStyle name="Normal 3 2 3 3 2 3 3 3 2 2" xfId="27092"/>
    <cellStyle name="Normal 3 2 3 3 2 3 3 3 2 2 2" xfId="55826"/>
    <cellStyle name="Normal 3 2 3 3 2 3 3 3 2 3" xfId="41502"/>
    <cellStyle name="Normal 3 2 3 3 2 3 3 3 3" xfId="19929"/>
    <cellStyle name="Normal 3 2 3 3 2 3 3 3 3 2" xfId="48664"/>
    <cellStyle name="Normal 3 2 3 3 2 3 3 3 4" xfId="34340"/>
    <cellStyle name="Normal 3 2 3 3 2 3 3 4" xfId="9127"/>
    <cellStyle name="Normal 3 2 3 3 2 3 3 4 2" xfId="23510"/>
    <cellStyle name="Normal 3 2 3 3 2 3 3 4 2 2" xfId="52245"/>
    <cellStyle name="Normal 3 2 3 3 2 3 3 4 3" xfId="37921"/>
    <cellStyle name="Normal 3 2 3 3 2 3 3 5" xfId="16347"/>
    <cellStyle name="Normal 3 2 3 3 2 3 3 5 2" xfId="45083"/>
    <cellStyle name="Normal 3 2 3 3 2 3 3 6" xfId="30759"/>
    <cellStyle name="Normal 3 2 3 3 2 3 4" xfId="2689"/>
    <cellStyle name="Normal 3 2 3 3 2 3 4 2" xfId="6349"/>
    <cellStyle name="Normal 3 2 3 3 2 3 4 2 2" xfId="13609"/>
    <cellStyle name="Normal 3 2 3 3 2 3 4 2 2 2" xfId="27987"/>
    <cellStyle name="Normal 3 2 3 3 2 3 4 2 2 2 2" xfId="56721"/>
    <cellStyle name="Normal 3 2 3 3 2 3 4 2 2 3" xfId="42397"/>
    <cellStyle name="Normal 3 2 3 3 2 3 4 2 3" xfId="20824"/>
    <cellStyle name="Normal 3 2 3 3 2 3 4 2 3 2" xfId="49559"/>
    <cellStyle name="Normal 3 2 3 3 2 3 4 2 4" xfId="35235"/>
    <cellStyle name="Normal 3 2 3 3 2 3 4 3" xfId="10022"/>
    <cellStyle name="Normal 3 2 3 3 2 3 4 3 2" xfId="24405"/>
    <cellStyle name="Normal 3 2 3 3 2 3 4 3 2 2" xfId="53140"/>
    <cellStyle name="Normal 3 2 3 3 2 3 4 3 3" xfId="38816"/>
    <cellStyle name="Normal 3 2 3 3 2 3 4 4" xfId="17242"/>
    <cellStyle name="Normal 3 2 3 3 2 3 4 4 2" xfId="45978"/>
    <cellStyle name="Normal 3 2 3 3 2 3 4 5" xfId="31654"/>
    <cellStyle name="Normal 3 2 3 3 2 3 5" xfId="4553"/>
    <cellStyle name="Normal 3 2 3 3 2 3 5 2" xfId="11819"/>
    <cellStyle name="Normal 3 2 3 3 2 3 5 2 2" xfId="26197"/>
    <cellStyle name="Normal 3 2 3 3 2 3 5 2 2 2" xfId="54931"/>
    <cellStyle name="Normal 3 2 3 3 2 3 5 2 3" xfId="40607"/>
    <cellStyle name="Normal 3 2 3 3 2 3 5 3" xfId="19034"/>
    <cellStyle name="Normal 3 2 3 3 2 3 5 3 2" xfId="47769"/>
    <cellStyle name="Normal 3 2 3 3 2 3 5 4" xfId="33445"/>
    <cellStyle name="Normal 3 2 3 3 2 3 6" xfId="8226"/>
    <cellStyle name="Normal 3 2 3 3 2 3 6 2" xfId="22615"/>
    <cellStyle name="Normal 3 2 3 3 2 3 6 2 2" xfId="51350"/>
    <cellStyle name="Normal 3 2 3 3 2 3 6 3" xfId="37026"/>
    <cellStyle name="Normal 3 2 3 3 2 3 7" xfId="15452"/>
    <cellStyle name="Normal 3 2 3 3 2 3 7 2" xfId="44188"/>
    <cellStyle name="Normal 3 2 3 3 2 3 8" xfId="29864"/>
    <cellStyle name="Normal 3 2 3 3 2 4" xfId="1033"/>
    <cellStyle name="Normal 3 2 3 3 2 4 2" xfId="2016"/>
    <cellStyle name="Normal 3 2 3 3 2 4 2 2" xfId="3808"/>
    <cellStyle name="Normal 3 2 3 3 2 4 2 2 2" xfId="7467"/>
    <cellStyle name="Normal 3 2 3 3 2 4 2 2 2 2" xfId="14727"/>
    <cellStyle name="Normal 3 2 3 3 2 4 2 2 2 2 2" xfId="29105"/>
    <cellStyle name="Normal 3 2 3 3 2 4 2 2 2 2 2 2" xfId="57839"/>
    <cellStyle name="Normal 3 2 3 3 2 4 2 2 2 2 3" xfId="43515"/>
    <cellStyle name="Normal 3 2 3 3 2 4 2 2 2 3" xfId="21942"/>
    <cellStyle name="Normal 3 2 3 3 2 4 2 2 2 3 2" xfId="50677"/>
    <cellStyle name="Normal 3 2 3 3 2 4 2 2 2 4" xfId="36353"/>
    <cellStyle name="Normal 3 2 3 3 2 4 2 2 3" xfId="11140"/>
    <cellStyle name="Normal 3 2 3 3 2 4 2 2 3 2" xfId="25523"/>
    <cellStyle name="Normal 3 2 3 3 2 4 2 2 3 2 2" xfId="54258"/>
    <cellStyle name="Normal 3 2 3 3 2 4 2 2 3 3" xfId="39934"/>
    <cellStyle name="Normal 3 2 3 3 2 4 2 2 4" xfId="18360"/>
    <cellStyle name="Normal 3 2 3 3 2 4 2 2 4 2" xfId="47096"/>
    <cellStyle name="Normal 3 2 3 3 2 4 2 2 5" xfId="32772"/>
    <cellStyle name="Normal 3 2 3 3 2 4 2 3" xfId="5677"/>
    <cellStyle name="Normal 3 2 3 3 2 4 2 3 2" xfId="12937"/>
    <cellStyle name="Normal 3 2 3 3 2 4 2 3 2 2" xfId="27315"/>
    <cellStyle name="Normal 3 2 3 3 2 4 2 3 2 2 2" xfId="56049"/>
    <cellStyle name="Normal 3 2 3 3 2 4 2 3 2 3" xfId="41725"/>
    <cellStyle name="Normal 3 2 3 3 2 4 2 3 3" xfId="20152"/>
    <cellStyle name="Normal 3 2 3 3 2 4 2 3 3 2" xfId="48887"/>
    <cellStyle name="Normal 3 2 3 3 2 4 2 3 4" xfId="34563"/>
    <cellStyle name="Normal 3 2 3 3 2 4 2 4" xfId="9350"/>
    <cellStyle name="Normal 3 2 3 3 2 4 2 4 2" xfId="23733"/>
    <cellStyle name="Normal 3 2 3 3 2 4 2 4 2 2" xfId="52468"/>
    <cellStyle name="Normal 3 2 3 3 2 4 2 4 3" xfId="38144"/>
    <cellStyle name="Normal 3 2 3 3 2 4 2 5" xfId="16570"/>
    <cellStyle name="Normal 3 2 3 3 2 4 2 5 2" xfId="45306"/>
    <cellStyle name="Normal 3 2 3 3 2 4 2 6" xfId="30982"/>
    <cellStyle name="Normal 3 2 3 3 2 4 3" xfId="2912"/>
    <cellStyle name="Normal 3 2 3 3 2 4 3 2" xfId="6572"/>
    <cellStyle name="Normal 3 2 3 3 2 4 3 2 2" xfId="13832"/>
    <cellStyle name="Normal 3 2 3 3 2 4 3 2 2 2" xfId="28210"/>
    <cellStyle name="Normal 3 2 3 3 2 4 3 2 2 2 2" xfId="56944"/>
    <cellStyle name="Normal 3 2 3 3 2 4 3 2 2 3" xfId="42620"/>
    <cellStyle name="Normal 3 2 3 3 2 4 3 2 3" xfId="21047"/>
    <cellStyle name="Normal 3 2 3 3 2 4 3 2 3 2" xfId="49782"/>
    <cellStyle name="Normal 3 2 3 3 2 4 3 2 4" xfId="35458"/>
    <cellStyle name="Normal 3 2 3 3 2 4 3 3" xfId="10245"/>
    <cellStyle name="Normal 3 2 3 3 2 4 3 3 2" xfId="24628"/>
    <cellStyle name="Normal 3 2 3 3 2 4 3 3 2 2" xfId="53363"/>
    <cellStyle name="Normal 3 2 3 3 2 4 3 3 3" xfId="39039"/>
    <cellStyle name="Normal 3 2 3 3 2 4 3 4" xfId="17465"/>
    <cellStyle name="Normal 3 2 3 3 2 4 3 4 2" xfId="46201"/>
    <cellStyle name="Normal 3 2 3 3 2 4 3 5" xfId="31877"/>
    <cellStyle name="Normal 3 2 3 3 2 4 4" xfId="4777"/>
    <cellStyle name="Normal 3 2 3 3 2 4 4 2" xfId="12042"/>
    <cellStyle name="Normal 3 2 3 3 2 4 4 2 2" xfId="26420"/>
    <cellStyle name="Normal 3 2 3 3 2 4 4 2 2 2" xfId="55154"/>
    <cellStyle name="Normal 3 2 3 3 2 4 4 2 3" xfId="40830"/>
    <cellStyle name="Normal 3 2 3 3 2 4 4 3" xfId="19257"/>
    <cellStyle name="Normal 3 2 3 3 2 4 4 3 2" xfId="47992"/>
    <cellStyle name="Normal 3 2 3 3 2 4 4 4" xfId="33668"/>
    <cellStyle name="Normal 3 2 3 3 2 4 5" xfId="8449"/>
    <cellStyle name="Normal 3 2 3 3 2 4 5 2" xfId="22838"/>
    <cellStyle name="Normal 3 2 3 3 2 4 5 2 2" xfId="51573"/>
    <cellStyle name="Normal 3 2 3 3 2 4 5 3" xfId="37249"/>
    <cellStyle name="Normal 3 2 3 3 2 4 6" xfId="15675"/>
    <cellStyle name="Normal 3 2 3 3 2 4 6 2" xfId="44411"/>
    <cellStyle name="Normal 3 2 3 3 2 4 7" xfId="30087"/>
    <cellStyle name="Normal 3 2 3 3 2 5" xfId="1557"/>
    <cellStyle name="Normal 3 2 3 3 2 5 2" xfId="3361"/>
    <cellStyle name="Normal 3 2 3 3 2 5 2 2" xfId="7020"/>
    <cellStyle name="Normal 3 2 3 3 2 5 2 2 2" xfId="14280"/>
    <cellStyle name="Normal 3 2 3 3 2 5 2 2 2 2" xfId="28658"/>
    <cellStyle name="Normal 3 2 3 3 2 5 2 2 2 2 2" xfId="57392"/>
    <cellStyle name="Normal 3 2 3 3 2 5 2 2 2 3" xfId="43068"/>
    <cellStyle name="Normal 3 2 3 3 2 5 2 2 3" xfId="21495"/>
    <cellStyle name="Normal 3 2 3 3 2 5 2 2 3 2" xfId="50230"/>
    <cellStyle name="Normal 3 2 3 3 2 5 2 2 4" xfId="35906"/>
    <cellStyle name="Normal 3 2 3 3 2 5 2 3" xfId="10693"/>
    <cellStyle name="Normal 3 2 3 3 2 5 2 3 2" xfId="25076"/>
    <cellStyle name="Normal 3 2 3 3 2 5 2 3 2 2" xfId="53811"/>
    <cellStyle name="Normal 3 2 3 3 2 5 2 3 3" xfId="39487"/>
    <cellStyle name="Normal 3 2 3 3 2 5 2 4" xfId="17913"/>
    <cellStyle name="Normal 3 2 3 3 2 5 2 4 2" xfId="46649"/>
    <cellStyle name="Normal 3 2 3 3 2 5 2 5" xfId="32325"/>
    <cellStyle name="Normal 3 2 3 3 2 5 3" xfId="5230"/>
    <cellStyle name="Normal 3 2 3 3 2 5 3 2" xfId="12490"/>
    <cellStyle name="Normal 3 2 3 3 2 5 3 2 2" xfId="26868"/>
    <cellStyle name="Normal 3 2 3 3 2 5 3 2 2 2" xfId="55602"/>
    <cellStyle name="Normal 3 2 3 3 2 5 3 2 3" xfId="41278"/>
    <cellStyle name="Normal 3 2 3 3 2 5 3 3" xfId="19705"/>
    <cellStyle name="Normal 3 2 3 3 2 5 3 3 2" xfId="48440"/>
    <cellStyle name="Normal 3 2 3 3 2 5 3 4" xfId="34116"/>
    <cellStyle name="Normal 3 2 3 3 2 5 4" xfId="8903"/>
    <cellStyle name="Normal 3 2 3 3 2 5 4 2" xfId="23286"/>
    <cellStyle name="Normal 3 2 3 3 2 5 4 2 2" xfId="52021"/>
    <cellStyle name="Normal 3 2 3 3 2 5 4 3" xfId="37697"/>
    <cellStyle name="Normal 3 2 3 3 2 5 5" xfId="16123"/>
    <cellStyle name="Normal 3 2 3 3 2 5 5 2" xfId="44859"/>
    <cellStyle name="Normal 3 2 3 3 2 5 6" xfId="30535"/>
    <cellStyle name="Normal 3 2 3 3 2 6" xfId="2465"/>
    <cellStyle name="Normal 3 2 3 3 2 6 2" xfId="6125"/>
    <cellStyle name="Normal 3 2 3 3 2 6 2 2" xfId="13385"/>
    <cellStyle name="Normal 3 2 3 3 2 6 2 2 2" xfId="27763"/>
    <cellStyle name="Normal 3 2 3 3 2 6 2 2 2 2" xfId="56497"/>
    <cellStyle name="Normal 3 2 3 3 2 6 2 2 3" xfId="42173"/>
    <cellStyle name="Normal 3 2 3 3 2 6 2 3" xfId="20600"/>
    <cellStyle name="Normal 3 2 3 3 2 6 2 3 2" xfId="49335"/>
    <cellStyle name="Normal 3 2 3 3 2 6 2 4" xfId="35011"/>
    <cellStyle name="Normal 3 2 3 3 2 6 3" xfId="9798"/>
    <cellStyle name="Normal 3 2 3 3 2 6 3 2" xfId="24181"/>
    <cellStyle name="Normal 3 2 3 3 2 6 3 2 2" xfId="52916"/>
    <cellStyle name="Normal 3 2 3 3 2 6 3 3" xfId="38592"/>
    <cellStyle name="Normal 3 2 3 3 2 6 4" xfId="17018"/>
    <cellStyle name="Normal 3 2 3 3 2 6 4 2" xfId="45754"/>
    <cellStyle name="Normal 3 2 3 3 2 6 5" xfId="31430"/>
    <cellStyle name="Normal 3 2 3 3 2 7" xfId="4324"/>
    <cellStyle name="Normal 3 2 3 3 2 7 2" xfId="11594"/>
    <cellStyle name="Normal 3 2 3 3 2 7 2 2" xfId="25973"/>
    <cellStyle name="Normal 3 2 3 3 2 7 2 2 2" xfId="54707"/>
    <cellStyle name="Normal 3 2 3 3 2 7 2 3" xfId="40383"/>
    <cellStyle name="Normal 3 2 3 3 2 7 3" xfId="18810"/>
    <cellStyle name="Normal 3 2 3 3 2 7 3 2" xfId="47545"/>
    <cellStyle name="Normal 3 2 3 3 2 7 4" xfId="33221"/>
    <cellStyle name="Normal 3 2 3 3 2 8" xfId="7993"/>
    <cellStyle name="Normal 3 2 3 3 2 8 2" xfId="22391"/>
    <cellStyle name="Normal 3 2 3 3 2 8 2 2" xfId="51126"/>
    <cellStyle name="Normal 3 2 3 3 2 8 3" xfId="36802"/>
    <cellStyle name="Normal 3 2 3 3 2 9" xfId="15228"/>
    <cellStyle name="Normal 3 2 3 3 2 9 2" xfId="43964"/>
    <cellStyle name="Normal 3 2 3 3 3" xfId="589"/>
    <cellStyle name="Normal 3 2 3 3 3 2" xfId="866"/>
    <cellStyle name="Normal 3 2 3 3 3 2 2" xfId="1313"/>
    <cellStyle name="Normal 3 2 3 3 3 2 2 2" xfId="2296"/>
    <cellStyle name="Normal 3 2 3 3 3 2 2 2 2" xfId="4088"/>
    <cellStyle name="Normal 3 2 3 3 3 2 2 2 2 2" xfId="7747"/>
    <cellStyle name="Normal 3 2 3 3 3 2 2 2 2 2 2" xfId="15007"/>
    <cellStyle name="Normal 3 2 3 3 3 2 2 2 2 2 2 2" xfId="29385"/>
    <cellStyle name="Normal 3 2 3 3 3 2 2 2 2 2 2 2 2" xfId="58119"/>
    <cellStyle name="Normal 3 2 3 3 3 2 2 2 2 2 2 3" xfId="43795"/>
    <cellStyle name="Normal 3 2 3 3 3 2 2 2 2 2 3" xfId="22222"/>
    <cellStyle name="Normal 3 2 3 3 3 2 2 2 2 2 3 2" xfId="50957"/>
    <cellStyle name="Normal 3 2 3 3 3 2 2 2 2 2 4" xfId="36633"/>
    <cellStyle name="Normal 3 2 3 3 3 2 2 2 2 3" xfId="11420"/>
    <cellStyle name="Normal 3 2 3 3 3 2 2 2 2 3 2" xfId="25803"/>
    <cellStyle name="Normal 3 2 3 3 3 2 2 2 2 3 2 2" xfId="54538"/>
    <cellStyle name="Normal 3 2 3 3 3 2 2 2 2 3 3" xfId="40214"/>
    <cellStyle name="Normal 3 2 3 3 3 2 2 2 2 4" xfId="18640"/>
    <cellStyle name="Normal 3 2 3 3 3 2 2 2 2 4 2" xfId="47376"/>
    <cellStyle name="Normal 3 2 3 3 3 2 2 2 2 5" xfId="33052"/>
    <cellStyle name="Normal 3 2 3 3 3 2 2 2 3" xfId="5957"/>
    <cellStyle name="Normal 3 2 3 3 3 2 2 2 3 2" xfId="13217"/>
    <cellStyle name="Normal 3 2 3 3 3 2 2 2 3 2 2" xfId="27595"/>
    <cellStyle name="Normal 3 2 3 3 3 2 2 2 3 2 2 2" xfId="56329"/>
    <cellStyle name="Normal 3 2 3 3 3 2 2 2 3 2 3" xfId="42005"/>
    <cellStyle name="Normal 3 2 3 3 3 2 2 2 3 3" xfId="20432"/>
    <cellStyle name="Normal 3 2 3 3 3 2 2 2 3 3 2" xfId="49167"/>
    <cellStyle name="Normal 3 2 3 3 3 2 2 2 3 4" xfId="34843"/>
    <cellStyle name="Normal 3 2 3 3 3 2 2 2 4" xfId="9630"/>
    <cellStyle name="Normal 3 2 3 3 3 2 2 2 4 2" xfId="24013"/>
    <cellStyle name="Normal 3 2 3 3 3 2 2 2 4 2 2" xfId="52748"/>
    <cellStyle name="Normal 3 2 3 3 3 2 2 2 4 3" xfId="38424"/>
    <cellStyle name="Normal 3 2 3 3 3 2 2 2 5" xfId="16850"/>
    <cellStyle name="Normal 3 2 3 3 3 2 2 2 5 2" xfId="45586"/>
    <cellStyle name="Normal 3 2 3 3 3 2 2 2 6" xfId="31262"/>
    <cellStyle name="Normal 3 2 3 3 3 2 2 3" xfId="3192"/>
    <cellStyle name="Normal 3 2 3 3 3 2 2 3 2" xfId="6852"/>
    <cellStyle name="Normal 3 2 3 3 3 2 2 3 2 2" xfId="14112"/>
    <cellStyle name="Normal 3 2 3 3 3 2 2 3 2 2 2" xfId="28490"/>
    <cellStyle name="Normal 3 2 3 3 3 2 2 3 2 2 2 2" xfId="57224"/>
    <cellStyle name="Normal 3 2 3 3 3 2 2 3 2 2 3" xfId="42900"/>
    <cellStyle name="Normal 3 2 3 3 3 2 2 3 2 3" xfId="21327"/>
    <cellStyle name="Normal 3 2 3 3 3 2 2 3 2 3 2" xfId="50062"/>
    <cellStyle name="Normal 3 2 3 3 3 2 2 3 2 4" xfId="35738"/>
    <cellStyle name="Normal 3 2 3 3 3 2 2 3 3" xfId="10525"/>
    <cellStyle name="Normal 3 2 3 3 3 2 2 3 3 2" xfId="24908"/>
    <cellStyle name="Normal 3 2 3 3 3 2 2 3 3 2 2" xfId="53643"/>
    <cellStyle name="Normal 3 2 3 3 3 2 2 3 3 3" xfId="39319"/>
    <cellStyle name="Normal 3 2 3 3 3 2 2 3 4" xfId="17745"/>
    <cellStyle name="Normal 3 2 3 3 3 2 2 3 4 2" xfId="46481"/>
    <cellStyle name="Normal 3 2 3 3 3 2 2 3 5" xfId="32157"/>
    <cellStyle name="Normal 3 2 3 3 3 2 2 4" xfId="5057"/>
    <cellStyle name="Normal 3 2 3 3 3 2 2 4 2" xfId="12322"/>
    <cellStyle name="Normal 3 2 3 3 3 2 2 4 2 2" xfId="26700"/>
    <cellStyle name="Normal 3 2 3 3 3 2 2 4 2 2 2" xfId="55434"/>
    <cellStyle name="Normal 3 2 3 3 3 2 2 4 2 3" xfId="41110"/>
    <cellStyle name="Normal 3 2 3 3 3 2 2 4 3" xfId="19537"/>
    <cellStyle name="Normal 3 2 3 3 3 2 2 4 3 2" xfId="48272"/>
    <cellStyle name="Normal 3 2 3 3 3 2 2 4 4" xfId="33948"/>
    <cellStyle name="Normal 3 2 3 3 3 2 2 5" xfId="8729"/>
    <cellStyle name="Normal 3 2 3 3 3 2 2 5 2" xfId="23118"/>
    <cellStyle name="Normal 3 2 3 3 3 2 2 5 2 2" xfId="51853"/>
    <cellStyle name="Normal 3 2 3 3 3 2 2 5 3" xfId="37529"/>
    <cellStyle name="Normal 3 2 3 3 3 2 2 6" xfId="15955"/>
    <cellStyle name="Normal 3 2 3 3 3 2 2 6 2" xfId="44691"/>
    <cellStyle name="Normal 3 2 3 3 3 2 2 7" xfId="30367"/>
    <cellStyle name="Normal 3 2 3 3 3 2 3" xfId="1849"/>
    <cellStyle name="Normal 3 2 3 3 3 2 3 2" xfId="3641"/>
    <cellStyle name="Normal 3 2 3 3 3 2 3 2 2" xfId="7300"/>
    <cellStyle name="Normal 3 2 3 3 3 2 3 2 2 2" xfId="14560"/>
    <cellStyle name="Normal 3 2 3 3 3 2 3 2 2 2 2" xfId="28938"/>
    <cellStyle name="Normal 3 2 3 3 3 2 3 2 2 2 2 2" xfId="57672"/>
    <cellStyle name="Normal 3 2 3 3 3 2 3 2 2 2 3" xfId="43348"/>
    <cellStyle name="Normal 3 2 3 3 3 2 3 2 2 3" xfId="21775"/>
    <cellStyle name="Normal 3 2 3 3 3 2 3 2 2 3 2" xfId="50510"/>
    <cellStyle name="Normal 3 2 3 3 3 2 3 2 2 4" xfId="36186"/>
    <cellStyle name="Normal 3 2 3 3 3 2 3 2 3" xfId="10973"/>
    <cellStyle name="Normal 3 2 3 3 3 2 3 2 3 2" xfId="25356"/>
    <cellStyle name="Normal 3 2 3 3 3 2 3 2 3 2 2" xfId="54091"/>
    <cellStyle name="Normal 3 2 3 3 3 2 3 2 3 3" xfId="39767"/>
    <cellStyle name="Normal 3 2 3 3 3 2 3 2 4" xfId="18193"/>
    <cellStyle name="Normal 3 2 3 3 3 2 3 2 4 2" xfId="46929"/>
    <cellStyle name="Normal 3 2 3 3 3 2 3 2 5" xfId="32605"/>
    <cellStyle name="Normal 3 2 3 3 3 2 3 3" xfId="5510"/>
    <cellStyle name="Normal 3 2 3 3 3 2 3 3 2" xfId="12770"/>
    <cellStyle name="Normal 3 2 3 3 3 2 3 3 2 2" xfId="27148"/>
    <cellStyle name="Normal 3 2 3 3 3 2 3 3 2 2 2" xfId="55882"/>
    <cellStyle name="Normal 3 2 3 3 3 2 3 3 2 3" xfId="41558"/>
    <cellStyle name="Normal 3 2 3 3 3 2 3 3 3" xfId="19985"/>
    <cellStyle name="Normal 3 2 3 3 3 2 3 3 3 2" xfId="48720"/>
    <cellStyle name="Normal 3 2 3 3 3 2 3 3 4" xfId="34396"/>
    <cellStyle name="Normal 3 2 3 3 3 2 3 4" xfId="9183"/>
    <cellStyle name="Normal 3 2 3 3 3 2 3 4 2" xfId="23566"/>
    <cellStyle name="Normal 3 2 3 3 3 2 3 4 2 2" xfId="52301"/>
    <cellStyle name="Normal 3 2 3 3 3 2 3 4 3" xfId="37977"/>
    <cellStyle name="Normal 3 2 3 3 3 2 3 5" xfId="16403"/>
    <cellStyle name="Normal 3 2 3 3 3 2 3 5 2" xfId="45139"/>
    <cellStyle name="Normal 3 2 3 3 3 2 3 6" xfId="30815"/>
    <cellStyle name="Normal 3 2 3 3 3 2 4" xfId="2745"/>
    <cellStyle name="Normal 3 2 3 3 3 2 4 2" xfId="6405"/>
    <cellStyle name="Normal 3 2 3 3 3 2 4 2 2" xfId="13665"/>
    <cellStyle name="Normal 3 2 3 3 3 2 4 2 2 2" xfId="28043"/>
    <cellStyle name="Normal 3 2 3 3 3 2 4 2 2 2 2" xfId="56777"/>
    <cellStyle name="Normal 3 2 3 3 3 2 4 2 2 3" xfId="42453"/>
    <cellStyle name="Normal 3 2 3 3 3 2 4 2 3" xfId="20880"/>
    <cellStyle name="Normal 3 2 3 3 3 2 4 2 3 2" xfId="49615"/>
    <cellStyle name="Normal 3 2 3 3 3 2 4 2 4" xfId="35291"/>
    <cellStyle name="Normal 3 2 3 3 3 2 4 3" xfId="10078"/>
    <cellStyle name="Normal 3 2 3 3 3 2 4 3 2" xfId="24461"/>
    <cellStyle name="Normal 3 2 3 3 3 2 4 3 2 2" xfId="53196"/>
    <cellStyle name="Normal 3 2 3 3 3 2 4 3 3" xfId="38872"/>
    <cellStyle name="Normal 3 2 3 3 3 2 4 4" xfId="17298"/>
    <cellStyle name="Normal 3 2 3 3 3 2 4 4 2" xfId="46034"/>
    <cellStyle name="Normal 3 2 3 3 3 2 4 5" xfId="31710"/>
    <cellStyle name="Normal 3 2 3 3 3 2 5" xfId="4610"/>
    <cellStyle name="Normal 3 2 3 3 3 2 5 2" xfId="11875"/>
    <cellStyle name="Normal 3 2 3 3 3 2 5 2 2" xfId="26253"/>
    <cellStyle name="Normal 3 2 3 3 3 2 5 2 2 2" xfId="54987"/>
    <cellStyle name="Normal 3 2 3 3 3 2 5 2 3" xfId="40663"/>
    <cellStyle name="Normal 3 2 3 3 3 2 5 3" xfId="19090"/>
    <cellStyle name="Normal 3 2 3 3 3 2 5 3 2" xfId="47825"/>
    <cellStyle name="Normal 3 2 3 3 3 2 5 4" xfId="33501"/>
    <cellStyle name="Normal 3 2 3 3 3 2 6" xfId="8282"/>
    <cellStyle name="Normal 3 2 3 3 3 2 6 2" xfId="22671"/>
    <cellStyle name="Normal 3 2 3 3 3 2 6 2 2" xfId="51406"/>
    <cellStyle name="Normal 3 2 3 3 3 2 6 3" xfId="37082"/>
    <cellStyle name="Normal 3 2 3 3 3 2 7" xfId="15508"/>
    <cellStyle name="Normal 3 2 3 3 3 2 7 2" xfId="44244"/>
    <cellStyle name="Normal 3 2 3 3 3 2 8" xfId="29920"/>
    <cellStyle name="Normal 3 2 3 3 3 3" xfId="1089"/>
    <cellStyle name="Normal 3 2 3 3 3 3 2" xfId="2072"/>
    <cellStyle name="Normal 3 2 3 3 3 3 2 2" xfId="3864"/>
    <cellStyle name="Normal 3 2 3 3 3 3 2 2 2" xfId="7523"/>
    <cellStyle name="Normal 3 2 3 3 3 3 2 2 2 2" xfId="14783"/>
    <cellStyle name="Normal 3 2 3 3 3 3 2 2 2 2 2" xfId="29161"/>
    <cellStyle name="Normal 3 2 3 3 3 3 2 2 2 2 2 2" xfId="57895"/>
    <cellStyle name="Normal 3 2 3 3 3 3 2 2 2 2 3" xfId="43571"/>
    <cellStyle name="Normal 3 2 3 3 3 3 2 2 2 3" xfId="21998"/>
    <cellStyle name="Normal 3 2 3 3 3 3 2 2 2 3 2" xfId="50733"/>
    <cellStyle name="Normal 3 2 3 3 3 3 2 2 2 4" xfId="36409"/>
    <cellStyle name="Normal 3 2 3 3 3 3 2 2 3" xfId="11196"/>
    <cellStyle name="Normal 3 2 3 3 3 3 2 2 3 2" xfId="25579"/>
    <cellStyle name="Normal 3 2 3 3 3 3 2 2 3 2 2" xfId="54314"/>
    <cellStyle name="Normal 3 2 3 3 3 3 2 2 3 3" xfId="39990"/>
    <cellStyle name="Normal 3 2 3 3 3 3 2 2 4" xfId="18416"/>
    <cellStyle name="Normal 3 2 3 3 3 3 2 2 4 2" xfId="47152"/>
    <cellStyle name="Normal 3 2 3 3 3 3 2 2 5" xfId="32828"/>
    <cellStyle name="Normal 3 2 3 3 3 3 2 3" xfId="5733"/>
    <cellStyle name="Normal 3 2 3 3 3 3 2 3 2" xfId="12993"/>
    <cellStyle name="Normal 3 2 3 3 3 3 2 3 2 2" xfId="27371"/>
    <cellStyle name="Normal 3 2 3 3 3 3 2 3 2 2 2" xfId="56105"/>
    <cellStyle name="Normal 3 2 3 3 3 3 2 3 2 3" xfId="41781"/>
    <cellStyle name="Normal 3 2 3 3 3 3 2 3 3" xfId="20208"/>
    <cellStyle name="Normal 3 2 3 3 3 3 2 3 3 2" xfId="48943"/>
    <cellStyle name="Normal 3 2 3 3 3 3 2 3 4" xfId="34619"/>
    <cellStyle name="Normal 3 2 3 3 3 3 2 4" xfId="9406"/>
    <cellStyle name="Normal 3 2 3 3 3 3 2 4 2" xfId="23789"/>
    <cellStyle name="Normal 3 2 3 3 3 3 2 4 2 2" xfId="52524"/>
    <cellStyle name="Normal 3 2 3 3 3 3 2 4 3" xfId="38200"/>
    <cellStyle name="Normal 3 2 3 3 3 3 2 5" xfId="16626"/>
    <cellStyle name="Normal 3 2 3 3 3 3 2 5 2" xfId="45362"/>
    <cellStyle name="Normal 3 2 3 3 3 3 2 6" xfId="31038"/>
    <cellStyle name="Normal 3 2 3 3 3 3 3" xfId="2968"/>
    <cellStyle name="Normal 3 2 3 3 3 3 3 2" xfId="6628"/>
    <cellStyle name="Normal 3 2 3 3 3 3 3 2 2" xfId="13888"/>
    <cellStyle name="Normal 3 2 3 3 3 3 3 2 2 2" xfId="28266"/>
    <cellStyle name="Normal 3 2 3 3 3 3 3 2 2 2 2" xfId="57000"/>
    <cellStyle name="Normal 3 2 3 3 3 3 3 2 2 3" xfId="42676"/>
    <cellStyle name="Normal 3 2 3 3 3 3 3 2 3" xfId="21103"/>
    <cellStyle name="Normal 3 2 3 3 3 3 3 2 3 2" xfId="49838"/>
    <cellStyle name="Normal 3 2 3 3 3 3 3 2 4" xfId="35514"/>
    <cellStyle name="Normal 3 2 3 3 3 3 3 3" xfId="10301"/>
    <cellStyle name="Normal 3 2 3 3 3 3 3 3 2" xfId="24684"/>
    <cellStyle name="Normal 3 2 3 3 3 3 3 3 2 2" xfId="53419"/>
    <cellStyle name="Normal 3 2 3 3 3 3 3 3 3" xfId="39095"/>
    <cellStyle name="Normal 3 2 3 3 3 3 3 4" xfId="17521"/>
    <cellStyle name="Normal 3 2 3 3 3 3 3 4 2" xfId="46257"/>
    <cellStyle name="Normal 3 2 3 3 3 3 3 5" xfId="31933"/>
    <cellStyle name="Normal 3 2 3 3 3 3 4" xfId="4833"/>
    <cellStyle name="Normal 3 2 3 3 3 3 4 2" xfId="12098"/>
    <cellStyle name="Normal 3 2 3 3 3 3 4 2 2" xfId="26476"/>
    <cellStyle name="Normal 3 2 3 3 3 3 4 2 2 2" xfId="55210"/>
    <cellStyle name="Normal 3 2 3 3 3 3 4 2 3" xfId="40886"/>
    <cellStyle name="Normal 3 2 3 3 3 3 4 3" xfId="19313"/>
    <cellStyle name="Normal 3 2 3 3 3 3 4 3 2" xfId="48048"/>
    <cellStyle name="Normal 3 2 3 3 3 3 4 4" xfId="33724"/>
    <cellStyle name="Normal 3 2 3 3 3 3 5" xfId="8505"/>
    <cellStyle name="Normal 3 2 3 3 3 3 5 2" xfId="22894"/>
    <cellStyle name="Normal 3 2 3 3 3 3 5 2 2" xfId="51629"/>
    <cellStyle name="Normal 3 2 3 3 3 3 5 3" xfId="37305"/>
    <cellStyle name="Normal 3 2 3 3 3 3 6" xfId="15731"/>
    <cellStyle name="Normal 3 2 3 3 3 3 6 2" xfId="44467"/>
    <cellStyle name="Normal 3 2 3 3 3 3 7" xfId="30143"/>
    <cellStyle name="Normal 3 2 3 3 3 4" xfId="1621"/>
    <cellStyle name="Normal 3 2 3 3 3 4 2" xfId="3417"/>
    <cellStyle name="Normal 3 2 3 3 3 4 2 2" xfId="7076"/>
    <cellStyle name="Normal 3 2 3 3 3 4 2 2 2" xfId="14336"/>
    <cellStyle name="Normal 3 2 3 3 3 4 2 2 2 2" xfId="28714"/>
    <cellStyle name="Normal 3 2 3 3 3 4 2 2 2 2 2" xfId="57448"/>
    <cellStyle name="Normal 3 2 3 3 3 4 2 2 2 3" xfId="43124"/>
    <cellStyle name="Normal 3 2 3 3 3 4 2 2 3" xfId="21551"/>
    <cellStyle name="Normal 3 2 3 3 3 4 2 2 3 2" xfId="50286"/>
    <cellStyle name="Normal 3 2 3 3 3 4 2 2 4" xfId="35962"/>
    <cellStyle name="Normal 3 2 3 3 3 4 2 3" xfId="10749"/>
    <cellStyle name="Normal 3 2 3 3 3 4 2 3 2" xfId="25132"/>
    <cellStyle name="Normal 3 2 3 3 3 4 2 3 2 2" xfId="53867"/>
    <cellStyle name="Normal 3 2 3 3 3 4 2 3 3" xfId="39543"/>
    <cellStyle name="Normal 3 2 3 3 3 4 2 4" xfId="17969"/>
    <cellStyle name="Normal 3 2 3 3 3 4 2 4 2" xfId="46705"/>
    <cellStyle name="Normal 3 2 3 3 3 4 2 5" xfId="32381"/>
    <cellStyle name="Normal 3 2 3 3 3 4 3" xfId="5286"/>
    <cellStyle name="Normal 3 2 3 3 3 4 3 2" xfId="12546"/>
    <cellStyle name="Normal 3 2 3 3 3 4 3 2 2" xfId="26924"/>
    <cellStyle name="Normal 3 2 3 3 3 4 3 2 2 2" xfId="55658"/>
    <cellStyle name="Normal 3 2 3 3 3 4 3 2 3" xfId="41334"/>
    <cellStyle name="Normal 3 2 3 3 3 4 3 3" xfId="19761"/>
    <cellStyle name="Normal 3 2 3 3 3 4 3 3 2" xfId="48496"/>
    <cellStyle name="Normal 3 2 3 3 3 4 3 4" xfId="34172"/>
    <cellStyle name="Normal 3 2 3 3 3 4 4" xfId="8959"/>
    <cellStyle name="Normal 3 2 3 3 3 4 4 2" xfId="23342"/>
    <cellStyle name="Normal 3 2 3 3 3 4 4 2 2" xfId="52077"/>
    <cellStyle name="Normal 3 2 3 3 3 4 4 3" xfId="37753"/>
    <cellStyle name="Normal 3 2 3 3 3 4 5" xfId="16179"/>
    <cellStyle name="Normal 3 2 3 3 3 4 5 2" xfId="44915"/>
    <cellStyle name="Normal 3 2 3 3 3 4 6" xfId="30591"/>
    <cellStyle name="Normal 3 2 3 3 3 5" xfId="2521"/>
    <cellStyle name="Normal 3 2 3 3 3 5 2" xfId="6181"/>
    <cellStyle name="Normal 3 2 3 3 3 5 2 2" xfId="13441"/>
    <cellStyle name="Normal 3 2 3 3 3 5 2 2 2" xfId="27819"/>
    <cellStyle name="Normal 3 2 3 3 3 5 2 2 2 2" xfId="56553"/>
    <cellStyle name="Normal 3 2 3 3 3 5 2 2 3" xfId="42229"/>
    <cellStyle name="Normal 3 2 3 3 3 5 2 3" xfId="20656"/>
    <cellStyle name="Normal 3 2 3 3 3 5 2 3 2" xfId="49391"/>
    <cellStyle name="Normal 3 2 3 3 3 5 2 4" xfId="35067"/>
    <cellStyle name="Normal 3 2 3 3 3 5 3" xfId="9854"/>
    <cellStyle name="Normal 3 2 3 3 3 5 3 2" xfId="24237"/>
    <cellStyle name="Normal 3 2 3 3 3 5 3 2 2" xfId="52972"/>
    <cellStyle name="Normal 3 2 3 3 3 5 3 3" xfId="38648"/>
    <cellStyle name="Normal 3 2 3 3 3 5 4" xfId="17074"/>
    <cellStyle name="Normal 3 2 3 3 3 5 4 2" xfId="45810"/>
    <cellStyle name="Normal 3 2 3 3 3 5 5" xfId="31486"/>
    <cellStyle name="Normal 3 2 3 3 3 6" xfId="4384"/>
    <cellStyle name="Normal 3 2 3 3 3 6 2" xfId="11651"/>
    <cellStyle name="Normal 3 2 3 3 3 6 2 2" xfId="26029"/>
    <cellStyle name="Normal 3 2 3 3 3 6 2 2 2" xfId="54763"/>
    <cellStyle name="Normal 3 2 3 3 3 6 2 3" xfId="40439"/>
    <cellStyle name="Normal 3 2 3 3 3 6 3" xfId="18866"/>
    <cellStyle name="Normal 3 2 3 3 3 6 3 2" xfId="47601"/>
    <cellStyle name="Normal 3 2 3 3 3 6 4" xfId="33277"/>
    <cellStyle name="Normal 3 2 3 3 3 7" xfId="8055"/>
    <cellStyle name="Normal 3 2 3 3 3 7 2" xfId="22447"/>
    <cellStyle name="Normal 3 2 3 3 3 7 2 2" xfId="51182"/>
    <cellStyle name="Normal 3 2 3 3 3 7 3" xfId="36858"/>
    <cellStyle name="Normal 3 2 3 3 3 8" xfId="15284"/>
    <cellStyle name="Normal 3 2 3 3 3 8 2" xfId="44020"/>
    <cellStyle name="Normal 3 2 3 3 3 9" xfId="29696"/>
    <cellStyle name="Normal 3 2 3 3 4" xfId="751"/>
    <cellStyle name="Normal 3 2 3 3 4 2" xfId="1201"/>
    <cellStyle name="Normal 3 2 3 3 4 2 2" xfId="2184"/>
    <cellStyle name="Normal 3 2 3 3 4 2 2 2" xfId="3976"/>
    <cellStyle name="Normal 3 2 3 3 4 2 2 2 2" xfId="7635"/>
    <cellStyle name="Normal 3 2 3 3 4 2 2 2 2 2" xfId="14895"/>
    <cellStyle name="Normal 3 2 3 3 4 2 2 2 2 2 2" xfId="29273"/>
    <cellStyle name="Normal 3 2 3 3 4 2 2 2 2 2 2 2" xfId="58007"/>
    <cellStyle name="Normal 3 2 3 3 4 2 2 2 2 2 3" xfId="43683"/>
    <cellStyle name="Normal 3 2 3 3 4 2 2 2 2 3" xfId="22110"/>
    <cellStyle name="Normal 3 2 3 3 4 2 2 2 2 3 2" xfId="50845"/>
    <cellStyle name="Normal 3 2 3 3 4 2 2 2 2 4" xfId="36521"/>
    <cellStyle name="Normal 3 2 3 3 4 2 2 2 3" xfId="11308"/>
    <cellStyle name="Normal 3 2 3 3 4 2 2 2 3 2" xfId="25691"/>
    <cellStyle name="Normal 3 2 3 3 4 2 2 2 3 2 2" xfId="54426"/>
    <cellStyle name="Normal 3 2 3 3 4 2 2 2 3 3" xfId="40102"/>
    <cellStyle name="Normal 3 2 3 3 4 2 2 2 4" xfId="18528"/>
    <cellStyle name="Normal 3 2 3 3 4 2 2 2 4 2" xfId="47264"/>
    <cellStyle name="Normal 3 2 3 3 4 2 2 2 5" xfId="32940"/>
    <cellStyle name="Normal 3 2 3 3 4 2 2 3" xfId="5845"/>
    <cellStyle name="Normal 3 2 3 3 4 2 2 3 2" xfId="13105"/>
    <cellStyle name="Normal 3 2 3 3 4 2 2 3 2 2" xfId="27483"/>
    <cellStyle name="Normal 3 2 3 3 4 2 2 3 2 2 2" xfId="56217"/>
    <cellStyle name="Normal 3 2 3 3 4 2 2 3 2 3" xfId="41893"/>
    <cellStyle name="Normal 3 2 3 3 4 2 2 3 3" xfId="20320"/>
    <cellStyle name="Normal 3 2 3 3 4 2 2 3 3 2" xfId="49055"/>
    <cellStyle name="Normal 3 2 3 3 4 2 2 3 4" xfId="34731"/>
    <cellStyle name="Normal 3 2 3 3 4 2 2 4" xfId="9518"/>
    <cellStyle name="Normal 3 2 3 3 4 2 2 4 2" xfId="23901"/>
    <cellStyle name="Normal 3 2 3 3 4 2 2 4 2 2" xfId="52636"/>
    <cellStyle name="Normal 3 2 3 3 4 2 2 4 3" xfId="38312"/>
    <cellStyle name="Normal 3 2 3 3 4 2 2 5" xfId="16738"/>
    <cellStyle name="Normal 3 2 3 3 4 2 2 5 2" xfId="45474"/>
    <cellStyle name="Normal 3 2 3 3 4 2 2 6" xfId="31150"/>
    <cellStyle name="Normal 3 2 3 3 4 2 3" xfId="3080"/>
    <cellStyle name="Normal 3 2 3 3 4 2 3 2" xfId="6740"/>
    <cellStyle name="Normal 3 2 3 3 4 2 3 2 2" xfId="14000"/>
    <cellStyle name="Normal 3 2 3 3 4 2 3 2 2 2" xfId="28378"/>
    <cellStyle name="Normal 3 2 3 3 4 2 3 2 2 2 2" xfId="57112"/>
    <cellStyle name="Normal 3 2 3 3 4 2 3 2 2 3" xfId="42788"/>
    <cellStyle name="Normal 3 2 3 3 4 2 3 2 3" xfId="21215"/>
    <cellStyle name="Normal 3 2 3 3 4 2 3 2 3 2" xfId="49950"/>
    <cellStyle name="Normal 3 2 3 3 4 2 3 2 4" xfId="35626"/>
    <cellStyle name="Normal 3 2 3 3 4 2 3 3" xfId="10413"/>
    <cellStyle name="Normal 3 2 3 3 4 2 3 3 2" xfId="24796"/>
    <cellStyle name="Normal 3 2 3 3 4 2 3 3 2 2" xfId="53531"/>
    <cellStyle name="Normal 3 2 3 3 4 2 3 3 3" xfId="39207"/>
    <cellStyle name="Normal 3 2 3 3 4 2 3 4" xfId="17633"/>
    <cellStyle name="Normal 3 2 3 3 4 2 3 4 2" xfId="46369"/>
    <cellStyle name="Normal 3 2 3 3 4 2 3 5" xfId="32045"/>
    <cellStyle name="Normal 3 2 3 3 4 2 4" xfId="4945"/>
    <cellStyle name="Normal 3 2 3 3 4 2 4 2" xfId="12210"/>
    <cellStyle name="Normal 3 2 3 3 4 2 4 2 2" xfId="26588"/>
    <cellStyle name="Normal 3 2 3 3 4 2 4 2 2 2" xfId="55322"/>
    <cellStyle name="Normal 3 2 3 3 4 2 4 2 3" xfId="40998"/>
    <cellStyle name="Normal 3 2 3 3 4 2 4 3" xfId="19425"/>
    <cellStyle name="Normal 3 2 3 3 4 2 4 3 2" xfId="48160"/>
    <cellStyle name="Normal 3 2 3 3 4 2 4 4" xfId="33836"/>
    <cellStyle name="Normal 3 2 3 3 4 2 5" xfId="8617"/>
    <cellStyle name="Normal 3 2 3 3 4 2 5 2" xfId="23006"/>
    <cellStyle name="Normal 3 2 3 3 4 2 5 2 2" xfId="51741"/>
    <cellStyle name="Normal 3 2 3 3 4 2 5 3" xfId="37417"/>
    <cellStyle name="Normal 3 2 3 3 4 2 6" xfId="15843"/>
    <cellStyle name="Normal 3 2 3 3 4 2 6 2" xfId="44579"/>
    <cellStyle name="Normal 3 2 3 3 4 2 7" xfId="30255"/>
    <cellStyle name="Normal 3 2 3 3 4 3" xfId="1737"/>
    <cellStyle name="Normal 3 2 3 3 4 3 2" xfId="3529"/>
    <cellStyle name="Normal 3 2 3 3 4 3 2 2" xfId="7188"/>
    <cellStyle name="Normal 3 2 3 3 4 3 2 2 2" xfId="14448"/>
    <cellStyle name="Normal 3 2 3 3 4 3 2 2 2 2" xfId="28826"/>
    <cellStyle name="Normal 3 2 3 3 4 3 2 2 2 2 2" xfId="57560"/>
    <cellStyle name="Normal 3 2 3 3 4 3 2 2 2 3" xfId="43236"/>
    <cellStyle name="Normal 3 2 3 3 4 3 2 2 3" xfId="21663"/>
    <cellStyle name="Normal 3 2 3 3 4 3 2 2 3 2" xfId="50398"/>
    <cellStyle name="Normal 3 2 3 3 4 3 2 2 4" xfId="36074"/>
    <cellStyle name="Normal 3 2 3 3 4 3 2 3" xfId="10861"/>
    <cellStyle name="Normal 3 2 3 3 4 3 2 3 2" xfId="25244"/>
    <cellStyle name="Normal 3 2 3 3 4 3 2 3 2 2" xfId="53979"/>
    <cellStyle name="Normal 3 2 3 3 4 3 2 3 3" xfId="39655"/>
    <cellStyle name="Normal 3 2 3 3 4 3 2 4" xfId="18081"/>
    <cellStyle name="Normal 3 2 3 3 4 3 2 4 2" xfId="46817"/>
    <cellStyle name="Normal 3 2 3 3 4 3 2 5" xfId="32493"/>
    <cellStyle name="Normal 3 2 3 3 4 3 3" xfId="5398"/>
    <cellStyle name="Normal 3 2 3 3 4 3 3 2" xfId="12658"/>
    <cellStyle name="Normal 3 2 3 3 4 3 3 2 2" xfId="27036"/>
    <cellStyle name="Normal 3 2 3 3 4 3 3 2 2 2" xfId="55770"/>
    <cellStyle name="Normal 3 2 3 3 4 3 3 2 3" xfId="41446"/>
    <cellStyle name="Normal 3 2 3 3 4 3 3 3" xfId="19873"/>
    <cellStyle name="Normal 3 2 3 3 4 3 3 3 2" xfId="48608"/>
    <cellStyle name="Normal 3 2 3 3 4 3 3 4" xfId="34284"/>
    <cellStyle name="Normal 3 2 3 3 4 3 4" xfId="9071"/>
    <cellStyle name="Normal 3 2 3 3 4 3 4 2" xfId="23454"/>
    <cellStyle name="Normal 3 2 3 3 4 3 4 2 2" xfId="52189"/>
    <cellStyle name="Normal 3 2 3 3 4 3 4 3" xfId="37865"/>
    <cellStyle name="Normal 3 2 3 3 4 3 5" xfId="16291"/>
    <cellStyle name="Normal 3 2 3 3 4 3 5 2" xfId="45027"/>
    <cellStyle name="Normal 3 2 3 3 4 3 6" xfId="30703"/>
    <cellStyle name="Normal 3 2 3 3 4 4" xfId="2633"/>
    <cellStyle name="Normal 3 2 3 3 4 4 2" xfId="6293"/>
    <cellStyle name="Normal 3 2 3 3 4 4 2 2" xfId="13553"/>
    <cellStyle name="Normal 3 2 3 3 4 4 2 2 2" xfId="27931"/>
    <cellStyle name="Normal 3 2 3 3 4 4 2 2 2 2" xfId="56665"/>
    <cellStyle name="Normal 3 2 3 3 4 4 2 2 3" xfId="42341"/>
    <cellStyle name="Normal 3 2 3 3 4 4 2 3" xfId="20768"/>
    <cellStyle name="Normal 3 2 3 3 4 4 2 3 2" xfId="49503"/>
    <cellStyle name="Normal 3 2 3 3 4 4 2 4" xfId="35179"/>
    <cellStyle name="Normal 3 2 3 3 4 4 3" xfId="9966"/>
    <cellStyle name="Normal 3 2 3 3 4 4 3 2" xfId="24349"/>
    <cellStyle name="Normal 3 2 3 3 4 4 3 2 2" xfId="53084"/>
    <cellStyle name="Normal 3 2 3 3 4 4 3 3" xfId="38760"/>
    <cellStyle name="Normal 3 2 3 3 4 4 4" xfId="17186"/>
    <cellStyle name="Normal 3 2 3 3 4 4 4 2" xfId="45922"/>
    <cellStyle name="Normal 3 2 3 3 4 4 5" xfId="31598"/>
    <cellStyle name="Normal 3 2 3 3 4 5" xfId="4497"/>
    <cellStyle name="Normal 3 2 3 3 4 5 2" xfId="11763"/>
    <cellStyle name="Normal 3 2 3 3 4 5 2 2" xfId="26141"/>
    <cellStyle name="Normal 3 2 3 3 4 5 2 2 2" xfId="54875"/>
    <cellStyle name="Normal 3 2 3 3 4 5 2 3" xfId="40551"/>
    <cellStyle name="Normal 3 2 3 3 4 5 3" xfId="18978"/>
    <cellStyle name="Normal 3 2 3 3 4 5 3 2" xfId="47713"/>
    <cellStyle name="Normal 3 2 3 3 4 5 4" xfId="33389"/>
    <cellStyle name="Normal 3 2 3 3 4 6" xfId="8170"/>
    <cellStyle name="Normal 3 2 3 3 4 6 2" xfId="22559"/>
    <cellStyle name="Normal 3 2 3 3 4 6 2 2" xfId="51294"/>
    <cellStyle name="Normal 3 2 3 3 4 6 3" xfId="36970"/>
    <cellStyle name="Normal 3 2 3 3 4 7" xfId="15396"/>
    <cellStyle name="Normal 3 2 3 3 4 7 2" xfId="44132"/>
    <cellStyle name="Normal 3 2 3 3 4 8" xfId="29808"/>
    <cellStyle name="Normal 3 2 3 3 5" xfId="977"/>
    <cellStyle name="Normal 3 2 3 3 5 2" xfId="1960"/>
    <cellStyle name="Normal 3 2 3 3 5 2 2" xfId="3752"/>
    <cellStyle name="Normal 3 2 3 3 5 2 2 2" xfId="7411"/>
    <cellStyle name="Normal 3 2 3 3 5 2 2 2 2" xfId="14671"/>
    <cellStyle name="Normal 3 2 3 3 5 2 2 2 2 2" xfId="29049"/>
    <cellStyle name="Normal 3 2 3 3 5 2 2 2 2 2 2" xfId="57783"/>
    <cellStyle name="Normal 3 2 3 3 5 2 2 2 2 3" xfId="43459"/>
    <cellStyle name="Normal 3 2 3 3 5 2 2 2 3" xfId="21886"/>
    <cellStyle name="Normal 3 2 3 3 5 2 2 2 3 2" xfId="50621"/>
    <cellStyle name="Normal 3 2 3 3 5 2 2 2 4" xfId="36297"/>
    <cellStyle name="Normal 3 2 3 3 5 2 2 3" xfId="11084"/>
    <cellStyle name="Normal 3 2 3 3 5 2 2 3 2" xfId="25467"/>
    <cellStyle name="Normal 3 2 3 3 5 2 2 3 2 2" xfId="54202"/>
    <cellStyle name="Normal 3 2 3 3 5 2 2 3 3" xfId="39878"/>
    <cellStyle name="Normal 3 2 3 3 5 2 2 4" xfId="18304"/>
    <cellStyle name="Normal 3 2 3 3 5 2 2 4 2" xfId="47040"/>
    <cellStyle name="Normal 3 2 3 3 5 2 2 5" xfId="32716"/>
    <cellStyle name="Normal 3 2 3 3 5 2 3" xfId="5621"/>
    <cellStyle name="Normal 3 2 3 3 5 2 3 2" xfId="12881"/>
    <cellStyle name="Normal 3 2 3 3 5 2 3 2 2" xfId="27259"/>
    <cellStyle name="Normal 3 2 3 3 5 2 3 2 2 2" xfId="55993"/>
    <cellStyle name="Normal 3 2 3 3 5 2 3 2 3" xfId="41669"/>
    <cellStyle name="Normal 3 2 3 3 5 2 3 3" xfId="20096"/>
    <cellStyle name="Normal 3 2 3 3 5 2 3 3 2" xfId="48831"/>
    <cellStyle name="Normal 3 2 3 3 5 2 3 4" xfId="34507"/>
    <cellStyle name="Normal 3 2 3 3 5 2 4" xfId="9294"/>
    <cellStyle name="Normal 3 2 3 3 5 2 4 2" xfId="23677"/>
    <cellStyle name="Normal 3 2 3 3 5 2 4 2 2" xfId="52412"/>
    <cellStyle name="Normal 3 2 3 3 5 2 4 3" xfId="38088"/>
    <cellStyle name="Normal 3 2 3 3 5 2 5" xfId="16514"/>
    <cellStyle name="Normal 3 2 3 3 5 2 5 2" xfId="45250"/>
    <cellStyle name="Normal 3 2 3 3 5 2 6" xfId="30926"/>
    <cellStyle name="Normal 3 2 3 3 5 3" xfId="2856"/>
    <cellStyle name="Normal 3 2 3 3 5 3 2" xfId="6516"/>
    <cellStyle name="Normal 3 2 3 3 5 3 2 2" xfId="13776"/>
    <cellStyle name="Normal 3 2 3 3 5 3 2 2 2" xfId="28154"/>
    <cellStyle name="Normal 3 2 3 3 5 3 2 2 2 2" xfId="56888"/>
    <cellStyle name="Normal 3 2 3 3 5 3 2 2 3" xfId="42564"/>
    <cellStyle name="Normal 3 2 3 3 5 3 2 3" xfId="20991"/>
    <cellStyle name="Normal 3 2 3 3 5 3 2 3 2" xfId="49726"/>
    <cellStyle name="Normal 3 2 3 3 5 3 2 4" xfId="35402"/>
    <cellStyle name="Normal 3 2 3 3 5 3 3" xfId="10189"/>
    <cellStyle name="Normal 3 2 3 3 5 3 3 2" xfId="24572"/>
    <cellStyle name="Normal 3 2 3 3 5 3 3 2 2" xfId="53307"/>
    <cellStyle name="Normal 3 2 3 3 5 3 3 3" xfId="38983"/>
    <cellStyle name="Normal 3 2 3 3 5 3 4" xfId="17409"/>
    <cellStyle name="Normal 3 2 3 3 5 3 4 2" xfId="46145"/>
    <cellStyle name="Normal 3 2 3 3 5 3 5" xfId="31821"/>
    <cellStyle name="Normal 3 2 3 3 5 4" xfId="4721"/>
    <cellStyle name="Normal 3 2 3 3 5 4 2" xfId="11986"/>
    <cellStyle name="Normal 3 2 3 3 5 4 2 2" xfId="26364"/>
    <cellStyle name="Normal 3 2 3 3 5 4 2 2 2" xfId="55098"/>
    <cellStyle name="Normal 3 2 3 3 5 4 2 3" xfId="40774"/>
    <cellStyle name="Normal 3 2 3 3 5 4 3" xfId="19201"/>
    <cellStyle name="Normal 3 2 3 3 5 4 3 2" xfId="47936"/>
    <cellStyle name="Normal 3 2 3 3 5 4 4" xfId="33612"/>
    <cellStyle name="Normal 3 2 3 3 5 5" xfId="8393"/>
    <cellStyle name="Normal 3 2 3 3 5 5 2" xfId="22782"/>
    <cellStyle name="Normal 3 2 3 3 5 5 2 2" xfId="51517"/>
    <cellStyle name="Normal 3 2 3 3 5 5 3" xfId="37193"/>
    <cellStyle name="Normal 3 2 3 3 5 6" xfId="15619"/>
    <cellStyle name="Normal 3 2 3 3 5 6 2" xfId="44355"/>
    <cellStyle name="Normal 3 2 3 3 5 7" xfId="30031"/>
    <cellStyle name="Normal 3 2 3 3 6" xfId="1496"/>
    <cellStyle name="Normal 3 2 3 3 6 2" xfId="3305"/>
    <cellStyle name="Normal 3 2 3 3 6 2 2" xfId="6964"/>
    <cellStyle name="Normal 3 2 3 3 6 2 2 2" xfId="14224"/>
    <cellStyle name="Normal 3 2 3 3 6 2 2 2 2" xfId="28602"/>
    <cellStyle name="Normal 3 2 3 3 6 2 2 2 2 2" xfId="57336"/>
    <cellStyle name="Normal 3 2 3 3 6 2 2 2 3" xfId="43012"/>
    <cellStyle name="Normal 3 2 3 3 6 2 2 3" xfId="21439"/>
    <cellStyle name="Normal 3 2 3 3 6 2 2 3 2" xfId="50174"/>
    <cellStyle name="Normal 3 2 3 3 6 2 2 4" xfId="35850"/>
    <cellStyle name="Normal 3 2 3 3 6 2 3" xfId="10637"/>
    <cellStyle name="Normal 3 2 3 3 6 2 3 2" xfId="25020"/>
    <cellStyle name="Normal 3 2 3 3 6 2 3 2 2" xfId="53755"/>
    <cellStyle name="Normal 3 2 3 3 6 2 3 3" xfId="39431"/>
    <cellStyle name="Normal 3 2 3 3 6 2 4" xfId="17857"/>
    <cellStyle name="Normal 3 2 3 3 6 2 4 2" xfId="46593"/>
    <cellStyle name="Normal 3 2 3 3 6 2 5" xfId="32269"/>
    <cellStyle name="Normal 3 2 3 3 6 3" xfId="5173"/>
    <cellStyle name="Normal 3 2 3 3 6 3 2" xfId="12434"/>
    <cellStyle name="Normal 3 2 3 3 6 3 2 2" xfId="26812"/>
    <cellStyle name="Normal 3 2 3 3 6 3 2 2 2" xfId="55546"/>
    <cellStyle name="Normal 3 2 3 3 6 3 2 3" xfId="41222"/>
    <cellStyle name="Normal 3 2 3 3 6 3 3" xfId="19649"/>
    <cellStyle name="Normal 3 2 3 3 6 3 3 2" xfId="48384"/>
    <cellStyle name="Normal 3 2 3 3 6 3 4" xfId="34060"/>
    <cellStyle name="Normal 3 2 3 3 6 4" xfId="8847"/>
    <cellStyle name="Normal 3 2 3 3 6 4 2" xfId="23230"/>
    <cellStyle name="Normal 3 2 3 3 6 4 2 2" xfId="51965"/>
    <cellStyle name="Normal 3 2 3 3 6 4 3" xfId="37641"/>
    <cellStyle name="Normal 3 2 3 3 6 5" xfId="16067"/>
    <cellStyle name="Normal 3 2 3 3 6 5 2" xfId="44803"/>
    <cellStyle name="Normal 3 2 3 3 6 6" xfId="30479"/>
    <cellStyle name="Normal 3 2 3 3 7" xfId="2409"/>
    <cellStyle name="Normal 3 2 3 3 7 2" xfId="6069"/>
    <cellStyle name="Normal 3 2 3 3 7 2 2" xfId="13329"/>
    <cellStyle name="Normal 3 2 3 3 7 2 2 2" xfId="27707"/>
    <cellStyle name="Normal 3 2 3 3 7 2 2 2 2" xfId="56441"/>
    <cellStyle name="Normal 3 2 3 3 7 2 2 3" xfId="42117"/>
    <cellStyle name="Normal 3 2 3 3 7 2 3" xfId="20544"/>
    <cellStyle name="Normal 3 2 3 3 7 2 3 2" xfId="49279"/>
    <cellStyle name="Normal 3 2 3 3 7 2 4" xfId="34955"/>
    <cellStyle name="Normal 3 2 3 3 7 3" xfId="9742"/>
    <cellStyle name="Normal 3 2 3 3 7 3 2" xfId="24125"/>
    <cellStyle name="Normal 3 2 3 3 7 3 2 2" xfId="52860"/>
    <cellStyle name="Normal 3 2 3 3 7 3 3" xfId="38536"/>
    <cellStyle name="Normal 3 2 3 3 7 4" xfId="16962"/>
    <cellStyle name="Normal 3 2 3 3 7 4 2" xfId="45698"/>
    <cellStyle name="Normal 3 2 3 3 7 5" xfId="31374"/>
    <cellStyle name="Normal 3 2 3 3 8" xfId="4266"/>
    <cellStyle name="Normal 3 2 3 3 8 2" xfId="11538"/>
    <cellStyle name="Normal 3 2 3 3 8 2 2" xfId="25917"/>
    <cellStyle name="Normal 3 2 3 3 8 2 2 2" xfId="54651"/>
    <cellStyle name="Normal 3 2 3 3 8 2 3" xfId="40327"/>
    <cellStyle name="Normal 3 2 3 3 8 3" xfId="18754"/>
    <cellStyle name="Normal 3 2 3 3 8 3 2" xfId="47489"/>
    <cellStyle name="Normal 3 2 3 3 8 4" xfId="33165"/>
    <cellStyle name="Normal 3 2 3 3 9" xfId="7934"/>
    <cellStyle name="Normal 3 2 3 3 9 2" xfId="22335"/>
    <cellStyle name="Normal 3 2 3 3 9 2 2" xfId="51070"/>
    <cellStyle name="Normal 3 2 3 3 9 3" xfId="36746"/>
    <cellStyle name="Normal 3 2 3 4" xfId="422"/>
    <cellStyle name="Normal 3 2 3 4 10" xfId="29612"/>
    <cellStyle name="Normal 3 2 3 4 2" xfId="622"/>
    <cellStyle name="Normal 3 2 3 4 2 2" xfId="894"/>
    <cellStyle name="Normal 3 2 3 4 2 2 2" xfId="1341"/>
    <cellStyle name="Normal 3 2 3 4 2 2 2 2" xfId="2324"/>
    <cellStyle name="Normal 3 2 3 4 2 2 2 2 2" xfId="4116"/>
    <cellStyle name="Normal 3 2 3 4 2 2 2 2 2 2" xfId="7775"/>
    <cellStyle name="Normal 3 2 3 4 2 2 2 2 2 2 2" xfId="15035"/>
    <cellStyle name="Normal 3 2 3 4 2 2 2 2 2 2 2 2" xfId="29413"/>
    <cellStyle name="Normal 3 2 3 4 2 2 2 2 2 2 2 2 2" xfId="58147"/>
    <cellStyle name="Normal 3 2 3 4 2 2 2 2 2 2 2 3" xfId="43823"/>
    <cellStyle name="Normal 3 2 3 4 2 2 2 2 2 2 3" xfId="22250"/>
    <cellStyle name="Normal 3 2 3 4 2 2 2 2 2 2 3 2" xfId="50985"/>
    <cellStyle name="Normal 3 2 3 4 2 2 2 2 2 2 4" xfId="36661"/>
    <cellStyle name="Normal 3 2 3 4 2 2 2 2 2 3" xfId="11448"/>
    <cellStyle name="Normal 3 2 3 4 2 2 2 2 2 3 2" xfId="25831"/>
    <cellStyle name="Normal 3 2 3 4 2 2 2 2 2 3 2 2" xfId="54566"/>
    <cellStyle name="Normal 3 2 3 4 2 2 2 2 2 3 3" xfId="40242"/>
    <cellStyle name="Normal 3 2 3 4 2 2 2 2 2 4" xfId="18668"/>
    <cellStyle name="Normal 3 2 3 4 2 2 2 2 2 4 2" xfId="47404"/>
    <cellStyle name="Normal 3 2 3 4 2 2 2 2 2 5" xfId="33080"/>
    <cellStyle name="Normal 3 2 3 4 2 2 2 2 3" xfId="5985"/>
    <cellStyle name="Normal 3 2 3 4 2 2 2 2 3 2" xfId="13245"/>
    <cellStyle name="Normal 3 2 3 4 2 2 2 2 3 2 2" xfId="27623"/>
    <cellStyle name="Normal 3 2 3 4 2 2 2 2 3 2 2 2" xfId="56357"/>
    <cellStyle name="Normal 3 2 3 4 2 2 2 2 3 2 3" xfId="42033"/>
    <cellStyle name="Normal 3 2 3 4 2 2 2 2 3 3" xfId="20460"/>
    <cellStyle name="Normal 3 2 3 4 2 2 2 2 3 3 2" xfId="49195"/>
    <cellStyle name="Normal 3 2 3 4 2 2 2 2 3 4" xfId="34871"/>
    <cellStyle name="Normal 3 2 3 4 2 2 2 2 4" xfId="9658"/>
    <cellStyle name="Normal 3 2 3 4 2 2 2 2 4 2" xfId="24041"/>
    <cellStyle name="Normal 3 2 3 4 2 2 2 2 4 2 2" xfId="52776"/>
    <cellStyle name="Normal 3 2 3 4 2 2 2 2 4 3" xfId="38452"/>
    <cellStyle name="Normal 3 2 3 4 2 2 2 2 5" xfId="16878"/>
    <cellStyle name="Normal 3 2 3 4 2 2 2 2 5 2" xfId="45614"/>
    <cellStyle name="Normal 3 2 3 4 2 2 2 2 6" xfId="31290"/>
    <cellStyle name="Normal 3 2 3 4 2 2 2 3" xfId="3220"/>
    <cellStyle name="Normal 3 2 3 4 2 2 2 3 2" xfId="6880"/>
    <cellStyle name="Normal 3 2 3 4 2 2 2 3 2 2" xfId="14140"/>
    <cellStyle name="Normal 3 2 3 4 2 2 2 3 2 2 2" xfId="28518"/>
    <cellStyle name="Normal 3 2 3 4 2 2 2 3 2 2 2 2" xfId="57252"/>
    <cellStyle name="Normal 3 2 3 4 2 2 2 3 2 2 3" xfId="42928"/>
    <cellStyle name="Normal 3 2 3 4 2 2 2 3 2 3" xfId="21355"/>
    <cellStyle name="Normal 3 2 3 4 2 2 2 3 2 3 2" xfId="50090"/>
    <cellStyle name="Normal 3 2 3 4 2 2 2 3 2 4" xfId="35766"/>
    <cellStyle name="Normal 3 2 3 4 2 2 2 3 3" xfId="10553"/>
    <cellStyle name="Normal 3 2 3 4 2 2 2 3 3 2" xfId="24936"/>
    <cellStyle name="Normal 3 2 3 4 2 2 2 3 3 2 2" xfId="53671"/>
    <cellStyle name="Normal 3 2 3 4 2 2 2 3 3 3" xfId="39347"/>
    <cellStyle name="Normal 3 2 3 4 2 2 2 3 4" xfId="17773"/>
    <cellStyle name="Normal 3 2 3 4 2 2 2 3 4 2" xfId="46509"/>
    <cellStyle name="Normal 3 2 3 4 2 2 2 3 5" xfId="32185"/>
    <cellStyle name="Normal 3 2 3 4 2 2 2 4" xfId="5085"/>
    <cellStyle name="Normal 3 2 3 4 2 2 2 4 2" xfId="12350"/>
    <cellStyle name="Normal 3 2 3 4 2 2 2 4 2 2" xfId="26728"/>
    <cellStyle name="Normal 3 2 3 4 2 2 2 4 2 2 2" xfId="55462"/>
    <cellStyle name="Normal 3 2 3 4 2 2 2 4 2 3" xfId="41138"/>
    <cellStyle name="Normal 3 2 3 4 2 2 2 4 3" xfId="19565"/>
    <cellStyle name="Normal 3 2 3 4 2 2 2 4 3 2" xfId="48300"/>
    <cellStyle name="Normal 3 2 3 4 2 2 2 4 4" xfId="33976"/>
    <cellStyle name="Normal 3 2 3 4 2 2 2 5" xfId="8757"/>
    <cellStyle name="Normal 3 2 3 4 2 2 2 5 2" xfId="23146"/>
    <cellStyle name="Normal 3 2 3 4 2 2 2 5 2 2" xfId="51881"/>
    <cellStyle name="Normal 3 2 3 4 2 2 2 5 3" xfId="37557"/>
    <cellStyle name="Normal 3 2 3 4 2 2 2 6" xfId="15983"/>
    <cellStyle name="Normal 3 2 3 4 2 2 2 6 2" xfId="44719"/>
    <cellStyle name="Normal 3 2 3 4 2 2 2 7" xfId="30395"/>
    <cellStyle name="Normal 3 2 3 4 2 2 3" xfId="1877"/>
    <cellStyle name="Normal 3 2 3 4 2 2 3 2" xfId="3669"/>
    <cellStyle name="Normal 3 2 3 4 2 2 3 2 2" xfId="7328"/>
    <cellStyle name="Normal 3 2 3 4 2 2 3 2 2 2" xfId="14588"/>
    <cellStyle name="Normal 3 2 3 4 2 2 3 2 2 2 2" xfId="28966"/>
    <cellStyle name="Normal 3 2 3 4 2 2 3 2 2 2 2 2" xfId="57700"/>
    <cellStyle name="Normal 3 2 3 4 2 2 3 2 2 2 3" xfId="43376"/>
    <cellStyle name="Normal 3 2 3 4 2 2 3 2 2 3" xfId="21803"/>
    <cellStyle name="Normal 3 2 3 4 2 2 3 2 2 3 2" xfId="50538"/>
    <cellStyle name="Normal 3 2 3 4 2 2 3 2 2 4" xfId="36214"/>
    <cellStyle name="Normal 3 2 3 4 2 2 3 2 3" xfId="11001"/>
    <cellStyle name="Normal 3 2 3 4 2 2 3 2 3 2" xfId="25384"/>
    <cellStyle name="Normal 3 2 3 4 2 2 3 2 3 2 2" xfId="54119"/>
    <cellStyle name="Normal 3 2 3 4 2 2 3 2 3 3" xfId="39795"/>
    <cellStyle name="Normal 3 2 3 4 2 2 3 2 4" xfId="18221"/>
    <cellStyle name="Normal 3 2 3 4 2 2 3 2 4 2" xfId="46957"/>
    <cellStyle name="Normal 3 2 3 4 2 2 3 2 5" xfId="32633"/>
    <cellStyle name="Normal 3 2 3 4 2 2 3 3" xfId="5538"/>
    <cellStyle name="Normal 3 2 3 4 2 2 3 3 2" xfId="12798"/>
    <cellStyle name="Normal 3 2 3 4 2 2 3 3 2 2" xfId="27176"/>
    <cellStyle name="Normal 3 2 3 4 2 2 3 3 2 2 2" xfId="55910"/>
    <cellStyle name="Normal 3 2 3 4 2 2 3 3 2 3" xfId="41586"/>
    <cellStyle name="Normal 3 2 3 4 2 2 3 3 3" xfId="20013"/>
    <cellStyle name="Normal 3 2 3 4 2 2 3 3 3 2" xfId="48748"/>
    <cellStyle name="Normal 3 2 3 4 2 2 3 3 4" xfId="34424"/>
    <cellStyle name="Normal 3 2 3 4 2 2 3 4" xfId="9211"/>
    <cellStyle name="Normal 3 2 3 4 2 2 3 4 2" xfId="23594"/>
    <cellStyle name="Normal 3 2 3 4 2 2 3 4 2 2" xfId="52329"/>
    <cellStyle name="Normal 3 2 3 4 2 2 3 4 3" xfId="38005"/>
    <cellStyle name="Normal 3 2 3 4 2 2 3 5" xfId="16431"/>
    <cellStyle name="Normal 3 2 3 4 2 2 3 5 2" xfId="45167"/>
    <cellStyle name="Normal 3 2 3 4 2 2 3 6" xfId="30843"/>
    <cellStyle name="Normal 3 2 3 4 2 2 4" xfId="2773"/>
    <cellStyle name="Normal 3 2 3 4 2 2 4 2" xfId="6433"/>
    <cellStyle name="Normal 3 2 3 4 2 2 4 2 2" xfId="13693"/>
    <cellStyle name="Normal 3 2 3 4 2 2 4 2 2 2" xfId="28071"/>
    <cellStyle name="Normal 3 2 3 4 2 2 4 2 2 2 2" xfId="56805"/>
    <cellStyle name="Normal 3 2 3 4 2 2 4 2 2 3" xfId="42481"/>
    <cellStyle name="Normal 3 2 3 4 2 2 4 2 3" xfId="20908"/>
    <cellStyle name="Normal 3 2 3 4 2 2 4 2 3 2" xfId="49643"/>
    <cellStyle name="Normal 3 2 3 4 2 2 4 2 4" xfId="35319"/>
    <cellStyle name="Normal 3 2 3 4 2 2 4 3" xfId="10106"/>
    <cellStyle name="Normal 3 2 3 4 2 2 4 3 2" xfId="24489"/>
    <cellStyle name="Normal 3 2 3 4 2 2 4 3 2 2" xfId="53224"/>
    <cellStyle name="Normal 3 2 3 4 2 2 4 3 3" xfId="38900"/>
    <cellStyle name="Normal 3 2 3 4 2 2 4 4" xfId="17326"/>
    <cellStyle name="Normal 3 2 3 4 2 2 4 4 2" xfId="46062"/>
    <cellStyle name="Normal 3 2 3 4 2 2 4 5" xfId="31738"/>
    <cellStyle name="Normal 3 2 3 4 2 2 5" xfId="4638"/>
    <cellStyle name="Normal 3 2 3 4 2 2 5 2" xfId="11903"/>
    <cellStyle name="Normal 3 2 3 4 2 2 5 2 2" xfId="26281"/>
    <cellStyle name="Normal 3 2 3 4 2 2 5 2 2 2" xfId="55015"/>
    <cellStyle name="Normal 3 2 3 4 2 2 5 2 3" xfId="40691"/>
    <cellStyle name="Normal 3 2 3 4 2 2 5 3" xfId="19118"/>
    <cellStyle name="Normal 3 2 3 4 2 2 5 3 2" xfId="47853"/>
    <cellStyle name="Normal 3 2 3 4 2 2 5 4" xfId="33529"/>
    <cellStyle name="Normal 3 2 3 4 2 2 6" xfId="8310"/>
    <cellStyle name="Normal 3 2 3 4 2 2 6 2" xfId="22699"/>
    <cellStyle name="Normal 3 2 3 4 2 2 6 2 2" xfId="51434"/>
    <cellStyle name="Normal 3 2 3 4 2 2 6 3" xfId="37110"/>
    <cellStyle name="Normal 3 2 3 4 2 2 7" xfId="15536"/>
    <cellStyle name="Normal 3 2 3 4 2 2 7 2" xfId="44272"/>
    <cellStyle name="Normal 3 2 3 4 2 2 8" xfId="29948"/>
    <cellStyle name="Normal 3 2 3 4 2 3" xfId="1117"/>
    <cellStyle name="Normal 3 2 3 4 2 3 2" xfId="2100"/>
    <cellStyle name="Normal 3 2 3 4 2 3 2 2" xfId="3892"/>
    <cellStyle name="Normal 3 2 3 4 2 3 2 2 2" xfId="7551"/>
    <cellStyle name="Normal 3 2 3 4 2 3 2 2 2 2" xfId="14811"/>
    <cellStyle name="Normal 3 2 3 4 2 3 2 2 2 2 2" xfId="29189"/>
    <cellStyle name="Normal 3 2 3 4 2 3 2 2 2 2 2 2" xfId="57923"/>
    <cellStyle name="Normal 3 2 3 4 2 3 2 2 2 2 3" xfId="43599"/>
    <cellStyle name="Normal 3 2 3 4 2 3 2 2 2 3" xfId="22026"/>
    <cellStyle name="Normal 3 2 3 4 2 3 2 2 2 3 2" xfId="50761"/>
    <cellStyle name="Normal 3 2 3 4 2 3 2 2 2 4" xfId="36437"/>
    <cellStyle name="Normal 3 2 3 4 2 3 2 2 3" xfId="11224"/>
    <cellStyle name="Normal 3 2 3 4 2 3 2 2 3 2" xfId="25607"/>
    <cellStyle name="Normal 3 2 3 4 2 3 2 2 3 2 2" xfId="54342"/>
    <cellStyle name="Normal 3 2 3 4 2 3 2 2 3 3" xfId="40018"/>
    <cellStyle name="Normal 3 2 3 4 2 3 2 2 4" xfId="18444"/>
    <cellStyle name="Normal 3 2 3 4 2 3 2 2 4 2" xfId="47180"/>
    <cellStyle name="Normal 3 2 3 4 2 3 2 2 5" xfId="32856"/>
    <cellStyle name="Normal 3 2 3 4 2 3 2 3" xfId="5761"/>
    <cellStyle name="Normal 3 2 3 4 2 3 2 3 2" xfId="13021"/>
    <cellStyle name="Normal 3 2 3 4 2 3 2 3 2 2" xfId="27399"/>
    <cellStyle name="Normal 3 2 3 4 2 3 2 3 2 2 2" xfId="56133"/>
    <cellStyle name="Normal 3 2 3 4 2 3 2 3 2 3" xfId="41809"/>
    <cellStyle name="Normal 3 2 3 4 2 3 2 3 3" xfId="20236"/>
    <cellStyle name="Normal 3 2 3 4 2 3 2 3 3 2" xfId="48971"/>
    <cellStyle name="Normal 3 2 3 4 2 3 2 3 4" xfId="34647"/>
    <cellStyle name="Normal 3 2 3 4 2 3 2 4" xfId="9434"/>
    <cellStyle name="Normal 3 2 3 4 2 3 2 4 2" xfId="23817"/>
    <cellStyle name="Normal 3 2 3 4 2 3 2 4 2 2" xfId="52552"/>
    <cellStyle name="Normal 3 2 3 4 2 3 2 4 3" xfId="38228"/>
    <cellStyle name="Normal 3 2 3 4 2 3 2 5" xfId="16654"/>
    <cellStyle name="Normal 3 2 3 4 2 3 2 5 2" xfId="45390"/>
    <cellStyle name="Normal 3 2 3 4 2 3 2 6" xfId="31066"/>
    <cellStyle name="Normal 3 2 3 4 2 3 3" xfId="2996"/>
    <cellStyle name="Normal 3 2 3 4 2 3 3 2" xfId="6656"/>
    <cellStyle name="Normal 3 2 3 4 2 3 3 2 2" xfId="13916"/>
    <cellStyle name="Normal 3 2 3 4 2 3 3 2 2 2" xfId="28294"/>
    <cellStyle name="Normal 3 2 3 4 2 3 3 2 2 2 2" xfId="57028"/>
    <cellStyle name="Normal 3 2 3 4 2 3 3 2 2 3" xfId="42704"/>
    <cellStyle name="Normal 3 2 3 4 2 3 3 2 3" xfId="21131"/>
    <cellStyle name="Normal 3 2 3 4 2 3 3 2 3 2" xfId="49866"/>
    <cellStyle name="Normal 3 2 3 4 2 3 3 2 4" xfId="35542"/>
    <cellStyle name="Normal 3 2 3 4 2 3 3 3" xfId="10329"/>
    <cellStyle name="Normal 3 2 3 4 2 3 3 3 2" xfId="24712"/>
    <cellStyle name="Normal 3 2 3 4 2 3 3 3 2 2" xfId="53447"/>
    <cellStyle name="Normal 3 2 3 4 2 3 3 3 3" xfId="39123"/>
    <cellStyle name="Normal 3 2 3 4 2 3 3 4" xfId="17549"/>
    <cellStyle name="Normal 3 2 3 4 2 3 3 4 2" xfId="46285"/>
    <cellStyle name="Normal 3 2 3 4 2 3 3 5" xfId="31961"/>
    <cellStyle name="Normal 3 2 3 4 2 3 4" xfId="4861"/>
    <cellStyle name="Normal 3 2 3 4 2 3 4 2" xfId="12126"/>
    <cellStyle name="Normal 3 2 3 4 2 3 4 2 2" xfId="26504"/>
    <cellStyle name="Normal 3 2 3 4 2 3 4 2 2 2" xfId="55238"/>
    <cellStyle name="Normal 3 2 3 4 2 3 4 2 3" xfId="40914"/>
    <cellStyle name="Normal 3 2 3 4 2 3 4 3" xfId="19341"/>
    <cellStyle name="Normal 3 2 3 4 2 3 4 3 2" xfId="48076"/>
    <cellStyle name="Normal 3 2 3 4 2 3 4 4" xfId="33752"/>
    <cellStyle name="Normal 3 2 3 4 2 3 5" xfId="8533"/>
    <cellStyle name="Normal 3 2 3 4 2 3 5 2" xfId="22922"/>
    <cellStyle name="Normal 3 2 3 4 2 3 5 2 2" xfId="51657"/>
    <cellStyle name="Normal 3 2 3 4 2 3 5 3" xfId="37333"/>
    <cellStyle name="Normal 3 2 3 4 2 3 6" xfId="15759"/>
    <cellStyle name="Normal 3 2 3 4 2 3 6 2" xfId="44495"/>
    <cellStyle name="Normal 3 2 3 4 2 3 7" xfId="30171"/>
    <cellStyle name="Normal 3 2 3 4 2 4" xfId="1649"/>
    <cellStyle name="Normal 3 2 3 4 2 4 2" xfId="3445"/>
    <cellStyle name="Normal 3 2 3 4 2 4 2 2" xfId="7104"/>
    <cellStyle name="Normal 3 2 3 4 2 4 2 2 2" xfId="14364"/>
    <cellStyle name="Normal 3 2 3 4 2 4 2 2 2 2" xfId="28742"/>
    <cellStyle name="Normal 3 2 3 4 2 4 2 2 2 2 2" xfId="57476"/>
    <cellStyle name="Normal 3 2 3 4 2 4 2 2 2 3" xfId="43152"/>
    <cellStyle name="Normal 3 2 3 4 2 4 2 2 3" xfId="21579"/>
    <cellStyle name="Normal 3 2 3 4 2 4 2 2 3 2" xfId="50314"/>
    <cellStyle name="Normal 3 2 3 4 2 4 2 2 4" xfId="35990"/>
    <cellStyle name="Normal 3 2 3 4 2 4 2 3" xfId="10777"/>
    <cellStyle name="Normal 3 2 3 4 2 4 2 3 2" xfId="25160"/>
    <cellStyle name="Normal 3 2 3 4 2 4 2 3 2 2" xfId="53895"/>
    <cellStyle name="Normal 3 2 3 4 2 4 2 3 3" xfId="39571"/>
    <cellStyle name="Normal 3 2 3 4 2 4 2 4" xfId="17997"/>
    <cellStyle name="Normal 3 2 3 4 2 4 2 4 2" xfId="46733"/>
    <cellStyle name="Normal 3 2 3 4 2 4 2 5" xfId="32409"/>
    <cellStyle name="Normal 3 2 3 4 2 4 3" xfId="5314"/>
    <cellStyle name="Normal 3 2 3 4 2 4 3 2" xfId="12574"/>
    <cellStyle name="Normal 3 2 3 4 2 4 3 2 2" xfId="26952"/>
    <cellStyle name="Normal 3 2 3 4 2 4 3 2 2 2" xfId="55686"/>
    <cellStyle name="Normal 3 2 3 4 2 4 3 2 3" xfId="41362"/>
    <cellStyle name="Normal 3 2 3 4 2 4 3 3" xfId="19789"/>
    <cellStyle name="Normal 3 2 3 4 2 4 3 3 2" xfId="48524"/>
    <cellStyle name="Normal 3 2 3 4 2 4 3 4" xfId="34200"/>
    <cellStyle name="Normal 3 2 3 4 2 4 4" xfId="8987"/>
    <cellStyle name="Normal 3 2 3 4 2 4 4 2" xfId="23370"/>
    <cellStyle name="Normal 3 2 3 4 2 4 4 2 2" xfId="52105"/>
    <cellStyle name="Normal 3 2 3 4 2 4 4 3" xfId="37781"/>
    <cellStyle name="Normal 3 2 3 4 2 4 5" xfId="16207"/>
    <cellStyle name="Normal 3 2 3 4 2 4 5 2" xfId="44943"/>
    <cellStyle name="Normal 3 2 3 4 2 4 6" xfId="30619"/>
    <cellStyle name="Normal 3 2 3 4 2 5" xfId="2549"/>
    <cellStyle name="Normal 3 2 3 4 2 5 2" xfId="6209"/>
    <cellStyle name="Normal 3 2 3 4 2 5 2 2" xfId="13469"/>
    <cellStyle name="Normal 3 2 3 4 2 5 2 2 2" xfId="27847"/>
    <cellStyle name="Normal 3 2 3 4 2 5 2 2 2 2" xfId="56581"/>
    <cellStyle name="Normal 3 2 3 4 2 5 2 2 3" xfId="42257"/>
    <cellStyle name="Normal 3 2 3 4 2 5 2 3" xfId="20684"/>
    <cellStyle name="Normal 3 2 3 4 2 5 2 3 2" xfId="49419"/>
    <cellStyle name="Normal 3 2 3 4 2 5 2 4" xfId="35095"/>
    <cellStyle name="Normal 3 2 3 4 2 5 3" xfId="9882"/>
    <cellStyle name="Normal 3 2 3 4 2 5 3 2" xfId="24265"/>
    <cellStyle name="Normal 3 2 3 4 2 5 3 2 2" xfId="53000"/>
    <cellStyle name="Normal 3 2 3 4 2 5 3 3" xfId="38676"/>
    <cellStyle name="Normal 3 2 3 4 2 5 4" xfId="17102"/>
    <cellStyle name="Normal 3 2 3 4 2 5 4 2" xfId="45838"/>
    <cellStyle name="Normal 3 2 3 4 2 5 5" xfId="31514"/>
    <cellStyle name="Normal 3 2 3 4 2 6" xfId="4412"/>
    <cellStyle name="Normal 3 2 3 4 2 6 2" xfId="11679"/>
    <cellStyle name="Normal 3 2 3 4 2 6 2 2" xfId="26057"/>
    <cellStyle name="Normal 3 2 3 4 2 6 2 2 2" xfId="54791"/>
    <cellStyle name="Normal 3 2 3 4 2 6 2 3" xfId="40467"/>
    <cellStyle name="Normal 3 2 3 4 2 6 3" xfId="18894"/>
    <cellStyle name="Normal 3 2 3 4 2 6 3 2" xfId="47629"/>
    <cellStyle name="Normal 3 2 3 4 2 6 4" xfId="33305"/>
    <cellStyle name="Normal 3 2 3 4 2 7" xfId="8083"/>
    <cellStyle name="Normal 3 2 3 4 2 7 2" xfId="22475"/>
    <cellStyle name="Normal 3 2 3 4 2 7 2 2" xfId="51210"/>
    <cellStyle name="Normal 3 2 3 4 2 7 3" xfId="36886"/>
    <cellStyle name="Normal 3 2 3 4 2 8" xfId="15312"/>
    <cellStyle name="Normal 3 2 3 4 2 8 2" xfId="44048"/>
    <cellStyle name="Normal 3 2 3 4 2 9" xfId="29724"/>
    <cellStyle name="Normal 3 2 3 4 3" xfId="780"/>
    <cellStyle name="Normal 3 2 3 4 3 2" xfId="1229"/>
    <cellStyle name="Normal 3 2 3 4 3 2 2" xfId="2212"/>
    <cellStyle name="Normal 3 2 3 4 3 2 2 2" xfId="4004"/>
    <cellStyle name="Normal 3 2 3 4 3 2 2 2 2" xfId="7663"/>
    <cellStyle name="Normal 3 2 3 4 3 2 2 2 2 2" xfId="14923"/>
    <cellStyle name="Normal 3 2 3 4 3 2 2 2 2 2 2" xfId="29301"/>
    <cellStyle name="Normal 3 2 3 4 3 2 2 2 2 2 2 2" xfId="58035"/>
    <cellStyle name="Normal 3 2 3 4 3 2 2 2 2 2 3" xfId="43711"/>
    <cellStyle name="Normal 3 2 3 4 3 2 2 2 2 3" xfId="22138"/>
    <cellStyle name="Normal 3 2 3 4 3 2 2 2 2 3 2" xfId="50873"/>
    <cellStyle name="Normal 3 2 3 4 3 2 2 2 2 4" xfId="36549"/>
    <cellStyle name="Normal 3 2 3 4 3 2 2 2 3" xfId="11336"/>
    <cellStyle name="Normal 3 2 3 4 3 2 2 2 3 2" xfId="25719"/>
    <cellStyle name="Normal 3 2 3 4 3 2 2 2 3 2 2" xfId="54454"/>
    <cellStyle name="Normal 3 2 3 4 3 2 2 2 3 3" xfId="40130"/>
    <cellStyle name="Normal 3 2 3 4 3 2 2 2 4" xfId="18556"/>
    <cellStyle name="Normal 3 2 3 4 3 2 2 2 4 2" xfId="47292"/>
    <cellStyle name="Normal 3 2 3 4 3 2 2 2 5" xfId="32968"/>
    <cellStyle name="Normal 3 2 3 4 3 2 2 3" xfId="5873"/>
    <cellStyle name="Normal 3 2 3 4 3 2 2 3 2" xfId="13133"/>
    <cellStyle name="Normal 3 2 3 4 3 2 2 3 2 2" xfId="27511"/>
    <cellStyle name="Normal 3 2 3 4 3 2 2 3 2 2 2" xfId="56245"/>
    <cellStyle name="Normal 3 2 3 4 3 2 2 3 2 3" xfId="41921"/>
    <cellStyle name="Normal 3 2 3 4 3 2 2 3 3" xfId="20348"/>
    <cellStyle name="Normal 3 2 3 4 3 2 2 3 3 2" xfId="49083"/>
    <cellStyle name="Normal 3 2 3 4 3 2 2 3 4" xfId="34759"/>
    <cellStyle name="Normal 3 2 3 4 3 2 2 4" xfId="9546"/>
    <cellStyle name="Normal 3 2 3 4 3 2 2 4 2" xfId="23929"/>
    <cellStyle name="Normal 3 2 3 4 3 2 2 4 2 2" xfId="52664"/>
    <cellStyle name="Normal 3 2 3 4 3 2 2 4 3" xfId="38340"/>
    <cellStyle name="Normal 3 2 3 4 3 2 2 5" xfId="16766"/>
    <cellStyle name="Normal 3 2 3 4 3 2 2 5 2" xfId="45502"/>
    <cellStyle name="Normal 3 2 3 4 3 2 2 6" xfId="31178"/>
    <cellStyle name="Normal 3 2 3 4 3 2 3" xfId="3108"/>
    <cellStyle name="Normal 3 2 3 4 3 2 3 2" xfId="6768"/>
    <cellStyle name="Normal 3 2 3 4 3 2 3 2 2" xfId="14028"/>
    <cellStyle name="Normal 3 2 3 4 3 2 3 2 2 2" xfId="28406"/>
    <cellStyle name="Normal 3 2 3 4 3 2 3 2 2 2 2" xfId="57140"/>
    <cellStyle name="Normal 3 2 3 4 3 2 3 2 2 3" xfId="42816"/>
    <cellStyle name="Normal 3 2 3 4 3 2 3 2 3" xfId="21243"/>
    <cellStyle name="Normal 3 2 3 4 3 2 3 2 3 2" xfId="49978"/>
    <cellStyle name="Normal 3 2 3 4 3 2 3 2 4" xfId="35654"/>
    <cellStyle name="Normal 3 2 3 4 3 2 3 3" xfId="10441"/>
    <cellStyle name="Normal 3 2 3 4 3 2 3 3 2" xfId="24824"/>
    <cellStyle name="Normal 3 2 3 4 3 2 3 3 2 2" xfId="53559"/>
    <cellStyle name="Normal 3 2 3 4 3 2 3 3 3" xfId="39235"/>
    <cellStyle name="Normal 3 2 3 4 3 2 3 4" xfId="17661"/>
    <cellStyle name="Normal 3 2 3 4 3 2 3 4 2" xfId="46397"/>
    <cellStyle name="Normal 3 2 3 4 3 2 3 5" xfId="32073"/>
    <cellStyle name="Normal 3 2 3 4 3 2 4" xfId="4973"/>
    <cellStyle name="Normal 3 2 3 4 3 2 4 2" xfId="12238"/>
    <cellStyle name="Normal 3 2 3 4 3 2 4 2 2" xfId="26616"/>
    <cellStyle name="Normal 3 2 3 4 3 2 4 2 2 2" xfId="55350"/>
    <cellStyle name="Normal 3 2 3 4 3 2 4 2 3" xfId="41026"/>
    <cellStyle name="Normal 3 2 3 4 3 2 4 3" xfId="19453"/>
    <cellStyle name="Normal 3 2 3 4 3 2 4 3 2" xfId="48188"/>
    <cellStyle name="Normal 3 2 3 4 3 2 4 4" xfId="33864"/>
    <cellStyle name="Normal 3 2 3 4 3 2 5" xfId="8645"/>
    <cellStyle name="Normal 3 2 3 4 3 2 5 2" xfId="23034"/>
    <cellStyle name="Normal 3 2 3 4 3 2 5 2 2" xfId="51769"/>
    <cellStyle name="Normal 3 2 3 4 3 2 5 3" xfId="37445"/>
    <cellStyle name="Normal 3 2 3 4 3 2 6" xfId="15871"/>
    <cellStyle name="Normal 3 2 3 4 3 2 6 2" xfId="44607"/>
    <cellStyle name="Normal 3 2 3 4 3 2 7" xfId="30283"/>
    <cellStyle name="Normal 3 2 3 4 3 3" xfId="1765"/>
    <cellStyle name="Normal 3 2 3 4 3 3 2" xfId="3557"/>
    <cellStyle name="Normal 3 2 3 4 3 3 2 2" xfId="7216"/>
    <cellStyle name="Normal 3 2 3 4 3 3 2 2 2" xfId="14476"/>
    <cellStyle name="Normal 3 2 3 4 3 3 2 2 2 2" xfId="28854"/>
    <cellStyle name="Normal 3 2 3 4 3 3 2 2 2 2 2" xfId="57588"/>
    <cellStyle name="Normal 3 2 3 4 3 3 2 2 2 3" xfId="43264"/>
    <cellStyle name="Normal 3 2 3 4 3 3 2 2 3" xfId="21691"/>
    <cellStyle name="Normal 3 2 3 4 3 3 2 2 3 2" xfId="50426"/>
    <cellStyle name="Normal 3 2 3 4 3 3 2 2 4" xfId="36102"/>
    <cellStyle name="Normal 3 2 3 4 3 3 2 3" xfId="10889"/>
    <cellStyle name="Normal 3 2 3 4 3 3 2 3 2" xfId="25272"/>
    <cellStyle name="Normal 3 2 3 4 3 3 2 3 2 2" xfId="54007"/>
    <cellStyle name="Normal 3 2 3 4 3 3 2 3 3" xfId="39683"/>
    <cellStyle name="Normal 3 2 3 4 3 3 2 4" xfId="18109"/>
    <cellStyle name="Normal 3 2 3 4 3 3 2 4 2" xfId="46845"/>
    <cellStyle name="Normal 3 2 3 4 3 3 2 5" xfId="32521"/>
    <cellStyle name="Normal 3 2 3 4 3 3 3" xfId="5426"/>
    <cellStyle name="Normal 3 2 3 4 3 3 3 2" xfId="12686"/>
    <cellStyle name="Normal 3 2 3 4 3 3 3 2 2" xfId="27064"/>
    <cellStyle name="Normal 3 2 3 4 3 3 3 2 2 2" xfId="55798"/>
    <cellStyle name="Normal 3 2 3 4 3 3 3 2 3" xfId="41474"/>
    <cellStyle name="Normal 3 2 3 4 3 3 3 3" xfId="19901"/>
    <cellStyle name="Normal 3 2 3 4 3 3 3 3 2" xfId="48636"/>
    <cellStyle name="Normal 3 2 3 4 3 3 3 4" xfId="34312"/>
    <cellStyle name="Normal 3 2 3 4 3 3 4" xfId="9099"/>
    <cellStyle name="Normal 3 2 3 4 3 3 4 2" xfId="23482"/>
    <cellStyle name="Normal 3 2 3 4 3 3 4 2 2" xfId="52217"/>
    <cellStyle name="Normal 3 2 3 4 3 3 4 3" xfId="37893"/>
    <cellStyle name="Normal 3 2 3 4 3 3 5" xfId="16319"/>
    <cellStyle name="Normal 3 2 3 4 3 3 5 2" xfId="45055"/>
    <cellStyle name="Normal 3 2 3 4 3 3 6" xfId="30731"/>
    <cellStyle name="Normal 3 2 3 4 3 4" xfId="2661"/>
    <cellStyle name="Normal 3 2 3 4 3 4 2" xfId="6321"/>
    <cellStyle name="Normal 3 2 3 4 3 4 2 2" xfId="13581"/>
    <cellStyle name="Normal 3 2 3 4 3 4 2 2 2" xfId="27959"/>
    <cellStyle name="Normal 3 2 3 4 3 4 2 2 2 2" xfId="56693"/>
    <cellStyle name="Normal 3 2 3 4 3 4 2 2 3" xfId="42369"/>
    <cellStyle name="Normal 3 2 3 4 3 4 2 3" xfId="20796"/>
    <cellStyle name="Normal 3 2 3 4 3 4 2 3 2" xfId="49531"/>
    <cellStyle name="Normal 3 2 3 4 3 4 2 4" xfId="35207"/>
    <cellStyle name="Normal 3 2 3 4 3 4 3" xfId="9994"/>
    <cellStyle name="Normal 3 2 3 4 3 4 3 2" xfId="24377"/>
    <cellStyle name="Normal 3 2 3 4 3 4 3 2 2" xfId="53112"/>
    <cellStyle name="Normal 3 2 3 4 3 4 3 3" xfId="38788"/>
    <cellStyle name="Normal 3 2 3 4 3 4 4" xfId="17214"/>
    <cellStyle name="Normal 3 2 3 4 3 4 4 2" xfId="45950"/>
    <cellStyle name="Normal 3 2 3 4 3 4 5" xfId="31626"/>
    <cellStyle name="Normal 3 2 3 4 3 5" xfId="4525"/>
    <cellStyle name="Normal 3 2 3 4 3 5 2" xfId="11791"/>
    <cellStyle name="Normal 3 2 3 4 3 5 2 2" xfId="26169"/>
    <cellStyle name="Normal 3 2 3 4 3 5 2 2 2" xfId="54903"/>
    <cellStyle name="Normal 3 2 3 4 3 5 2 3" xfId="40579"/>
    <cellStyle name="Normal 3 2 3 4 3 5 3" xfId="19006"/>
    <cellStyle name="Normal 3 2 3 4 3 5 3 2" xfId="47741"/>
    <cellStyle name="Normal 3 2 3 4 3 5 4" xfId="33417"/>
    <cellStyle name="Normal 3 2 3 4 3 6" xfId="8198"/>
    <cellStyle name="Normal 3 2 3 4 3 6 2" xfId="22587"/>
    <cellStyle name="Normal 3 2 3 4 3 6 2 2" xfId="51322"/>
    <cellStyle name="Normal 3 2 3 4 3 6 3" xfId="36998"/>
    <cellStyle name="Normal 3 2 3 4 3 7" xfId="15424"/>
    <cellStyle name="Normal 3 2 3 4 3 7 2" xfId="44160"/>
    <cellStyle name="Normal 3 2 3 4 3 8" xfId="29836"/>
    <cellStyle name="Normal 3 2 3 4 4" xfId="1005"/>
    <cellStyle name="Normal 3 2 3 4 4 2" xfId="1988"/>
    <cellStyle name="Normal 3 2 3 4 4 2 2" xfId="3780"/>
    <cellStyle name="Normal 3 2 3 4 4 2 2 2" xfId="7439"/>
    <cellStyle name="Normal 3 2 3 4 4 2 2 2 2" xfId="14699"/>
    <cellStyle name="Normal 3 2 3 4 4 2 2 2 2 2" xfId="29077"/>
    <cellStyle name="Normal 3 2 3 4 4 2 2 2 2 2 2" xfId="57811"/>
    <cellStyle name="Normal 3 2 3 4 4 2 2 2 2 3" xfId="43487"/>
    <cellStyle name="Normal 3 2 3 4 4 2 2 2 3" xfId="21914"/>
    <cellStyle name="Normal 3 2 3 4 4 2 2 2 3 2" xfId="50649"/>
    <cellStyle name="Normal 3 2 3 4 4 2 2 2 4" xfId="36325"/>
    <cellStyle name="Normal 3 2 3 4 4 2 2 3" xfId="11112"/>
    <cellStyle name="Normal 3 2 3 4 4 2 2 3 2" xfId="25495"/>
    <cellStyle name="Normal 3 2 3 4 4 2 2 3 2 2" xfId="54230"/>
    <cellStyle name="Normal 3 2 3 4 4 2 2 3 3" xfId="39906"/>
    <cellStyle name="Normal 3 2 3 4 4 2 2 4" xfId="18332"/>
    <cellStyle name="Normal 3 2 3 4 4 2 2 4 2" xfId="47068"/>
    <cellStyle name="Normal 3 2 3 4 4 2 2 5" xfId="32744"/>
    <cellStyle name="Normal 3 2 3 4 4 2 3" xfId="5649"/>
    <cellStyle name="Normal 3 2 3 4 4 2 3 2" xfId="12909"/>
    <cellStyle name="Normal 3 2 3 4 4 2 3 2 2" xfId="27287"/>
    <cellStyle name="Normal 3 2 3 4 4 2 3 2 2 2" xfId="56021"/>
    <cellStyle name="Normal 3 2 3 4 4 2 3 2 3" xfId="41697"/>
    <cellStyle name="Normal 3 2 3 4 4 2 3 3" xfId="20124"/>
    <cellStyle name="Normal 3 2 3 4 4 2 3 3 2" xfId="48859"/>
    <cellStyle name="Normal 3 2 3 4 4 2 3 4" xfId="34535"/>
    <cellStyle name="Normal 3 2 3 4 4 2 4" xfId="9322"/>
    <cellStyle name="Normal 3 2 3 4 4 2 4 2" xfId="23705"/>
    <cellStyle name="Normal 3 2 3 4 4 2 4 2 2" xfId="52440"/>
    <cellStyle name="Normal 3 2 3 4 4 2 4 3" xfId="38116"/>
    <cellStyle name="Normal 3 2 3 4 4 2 5" xfId="16542"/>
    <cellStyle name="Normal 3 2 3 4 4 2 5 2" xfId="45278"/>
    <cellStyle name="Normal 3 2 3 4 4 2 6" xfId="30954"/>
    <cellStyle name="Normal 3 2 3 4 4 3" xfId="2884"/>
    <cellStyle name="Normal 3 2 3 4 4 3 2" xfId="6544"/>
    <cellStyle name="Normal 3 2 3 4 4 3 2 2" xfId="13804"/>
    <cellStyle name="Normal 3 2 3 4 4 3 2 2 2" xfId="28182"/>
    <cellStyle name="Normal 3 2 3 4 4 3 2 2 2 2" xfId="56916"/>
    <cellStyle name="Normal 3 2 3 4 4 3 2 2 3" xfId="42592"/>
    <cellStyle name="Normal 3 2 3 4 4 3 2 3" xfId="21019"/>
    <cellStyle name="Normal 3 2 3 4 4 3 2 3 2" xfId="49754"/>
    <cellStyle name="Normal 3 2 3 4 4 3 2 4" xfId="35430"/>
    <cellStyle name="Normal 3 2 3 4 4 3 3" xfId="10217"/>
    <cellStyle name="Normal 3 2 3 4 4 3 3 2" xfId="24600"/>
    <cellStyle name="Normal 3 2 3 4 4 3 3 2 2" xfId="53335"/>
    <cellStyle name="Normal 3 2 3 4 4 3 3 3" xfId="39011"/>
    <cellStyle name="Normal 3 2 3 4 4 3 4" xfId="17437"/>
    <cellStyle name="Normal 3 2 3 4 4 3 4 2" xfId="46173"/>
    <cellStyle name="Normal 3 2 3 4 4 3 5" xfId="31849"/>
    <cellStyle name="Normal 3 2 3 4 4 4" xfId="4749"/>
    <cellStyle name="Normal 3 2 3 4 4 4 2" xfId="12014"/>
    <cellStyle name="Normal 3 2 3 4 4 4 2 2" xfId="26392"/>
    <cellStyle name="Normal 3 2 3 4 4 4 2 2 2" xfId="55126"/>
    <cellStyle name="Normal 3 2 3 4 4 4 2 3" xfId="40802"/>
    <cellStyle name="Normal 3 2 3 4 4 4 3" xfId="19229"/>
    <cellStyle name="Normal 3 2 3 4 4 4 3 2" xfId="47964"/>
    <cellStyle name="Normal 3 2 3 4 4 4 4" xfId="33640"/>
    <cellStyle name="Normal 3 2 3 4 4 5" xfId="8421"/>
    <cellStyle name="Normal 3 2 3 4 4 5 2" xfId="22810"/>
    <cellStyle name="Normal 3 2 3 4 4 5 2 2" xfId="51545"/>
    <cellStyle name="Normal 3 2 3 4 4 5 3" xfId="37221"/>
    <cellStyle name="Normal 3 2 3 4 4 6" xfId="15647"/>
    <cellStyle name="Normal 3 2 3 4 4 6 2" xfId="44383"/>
    <cellStyle name="Normal 3 2 3 4 4 7" xfId="30059"/>
    <cellStyle name="Normal 3 2 3 4 5" xfId="1529"/>
    <cellStyle name="Normal 3 2 3 4 5 2" xfId="3333"/>
    <cellStyle name="Normal 3 2 3 4 5 2 2" xfId="6992"/>
    <cellStyle name="Normal 3 2 3 4 5 2 2 2" xfId="14252"/>
    <cellStyle name="Normal 3 2 3 4 5 2 2 2 2" xfId="28630"/>
    <cellStyle name="Normal 3 2 3 4 5 2 2 2 2 2" xfId="57364"/>
    <cellStyle name="Normal 3 2 3 4 5 2 2 2 3" xfId="43040"/>
    <cellStyle name="Normal 3 2 3 4 5 2 2 3" xfId="21467"/>
    <cellStyle name="Normal 3 2 3 4 5 2 2 3 2" xfId="50202"/>
    <cellStyle name="Normal 3 2 3 4 5 2 2 4" xfId="35878"/>
    <cellStyle name="Normal 3 2 3 4 5 2 3" xfId="10665"/>
    <cellStyle name="Normal 3 2 3 4 5 2 3 2" xfId="25048"/>
    <cellStyle name="Normal 3 2 3 4 5 2 3 2 2" xfId="53783"/>
    <cellStyle name="Normal 3 2 3 4 5 2 3 3" xfId="39459"/>
    <cellStyle name="Normal 3 2 3 4 5 2 4" xfId="17885"/>
    <cellStyle name="Normal 3 2 3 4 5 2 4 2" xfId="46621"/>
    <cellStyle name="Normal 3 2 3 4 5 2 5" xfId="32297"/>
    <cellStyle name="Normal 3 2 3 4 5 3" xfId="5202"/>
    <cellStyle name="Normal 3 2 3 4 5 3 2" xfId="12462"/>
    <cellStyle name="Normal 3 2 3 4 5 3 2 2" xfId="26840"/>
    <cellStyle name="Normal 3 2 3 4 5 3 2 2 2" xfId="55574"/>
    <cellStyle name="Normal 3 2 3 4 5 3 2 3" xfId="41250"/>
    <cellStyle name="Normal 3 2 3 4 5 3 3" xfId="19677"/>
    <cellStyle name="Normal 3 2 3 4 5 3 3 2" xfId="48412"/>
    <cellStyle name="Normal 3 2 3 4 5 3 4" xfId="34088"/>
    <cellStyle name="Normal 3 2 3 4 5 4" xfId="8875"/>
    <cellStyle name="Normal 3 2 3 4 5 4 2" xfId="23258"/>
    <cellStyle name="Normal 3 2 3 4 5 4 2 2" xfId="51993"/>
    <cellStyle name="Normal 3 2 3 4 5 4 3" xfId="37669"/>
    <cellStyle name="Normal 3 2 3 4 5 5" xfId="16095"/>
    <cellStyle name="Normal 3 2 3 4 5 5 2" xfId="44831"/>
    <cellStyle name="Normal 3 2 3 4 5 6" xfId="30507"/>
    <cellStyle name="Normal 3 2 3 4 6" xfId="2437"/>
    <cellStyle name="Normal 3 2 3 4 6 2" xfId="6097"/>
    <cellStyle name="Normal 3 2 3 4 6 2 2" xfId="13357"/>
    <cellStyle name="Normal 3 2 3 4 6 2 2 2" xfId="27735"/>
    <cellStyle name="Normal 3 2 3 4 6 2 2 2 2" xfId="56469"/>
    <cellStyle name="Normal 3 2 3 4 6 2 2 3" xfId="42145"/>
    <cellStyle name="Normal 3 2 3 4 6 2 3" xfId="20572"/>
    <cellStyle name="Normal 3 2 3 4 6 2 3 2" xfId="49307"/>
    <cellStyle name="Normal 3 2 3 4 6 2 4" xfId="34983"/>
    <cellStyle name="Normal 3 2 3 4 6 3" xfId="9770"/>
    <cellStyle name="Normal 3 2 3 4 6 3 2" xfId="24153"/>
    <cellStyle name="Normal 3 2 3 4 6 3 2 2" xfId="52888"/>
    <cellStyle name="Normal 3 2 3 4 6 3 3" xfId="38564"/>
    <cellStyle name="Normal 3 2 3 4 6 4" xfId="16990"/>
    <cellStyle name="Normal 3 2 3 4 6 4 2" xfId="45726"/>
    <cellStyle name="Normal 3 2 3 4 6 5" xfId="31402"/>
    <cellStyle name="Normal 3 2 3 4 7" xfId="4296"/>
    <cellStyle name="Normal 3 2 3 4 7 2" xfId="11566"/>
    <cellStyle name="Normal 3 2 3 4 7 2 2" xfId="25945"/>
    <cellStyle name="Normal 3 2 3 4 7 2 2 2" xfId="54679"/>
    <cellStyle name="Normal 3 2 3 4 7 2 3" xfId="40355"/>
    <cellStyle name="Normal 3 2 3 4 7 3" xfId="18782"/>
    <cellStyle name="Normal 3 2 3 4 7 3 2" xfId="47517"/>
    <cellStyle name="Normal 3 2 3 4 7 4" xfId="33193"/>
    <cellStyle name="Normal 3 2 3 4 8" xfId="7965"/>
    <cellStyle name="Normal 3 2 3 4 8 2" xfId="22363"/>
    <cellStyle name="Normal 3 2 3 4 8 2 2" xfId="51098"/>
    <cellStyle name="Normal 3 2 3 4 8 3" xfId="36774"/>
    <cellStyle name="Normal 3 2 3 4 9" xfId="15200"/>
    <cellStyle name="Normal 3 2 3 4 9 2" xfId="43936"/>
    <cellStyle name="Normal 3 2 3 5" xfId="543"/>
    <cellStyle name="Normal 3 2 3 5 2" xfId="837"/>
    <cellStyle name="Normal 3 2 3 5 2 2" xfId="1285"/>
    <cellStyle name="Normal 3 2 3 5 2 2 2" xfId="2268"/>
    <cellStyle name="Normal 3 2 3 5 2 2 2 2" xfId="4060"/>
    <cellStyle name="Normal 3 2 3 5 2 2 2 2 2" xfId="7719"/>
    <cellStyle name="Normal 3 2 3 5 2 2 2 2 2 2" xfId="14979"/>
    <cellStyle name="Normal 3 2 3 5 2 2 2 2 2 2 2" xfId="29357"/>
    <cellStyle name="Normal 3 2 3 5 2 2 2 2 2 2 2 2" xfId="58091"/>
    <cellStyle name="Normal 3 2 3 5 2 2 2 2 2 2 3" xfId="43767"/>
    <cellStyle name="Normal 3 2 3 5 2 2 2 2 2 3" xfId="22194"/>
    <cellStyle name="Normal 3 2 3 5 2 2 2 2 2 3 2" xfId="50929"/>
    <cellStyle name="Normal 3 2 3 5 2 2 2 2 2 4" xfId="36605"/>
    <cellStyle name="Normal 3 2 3 5 2 2 2 2 3" xfId="11392"/>
    <cellStyle name="Normal 3 2 3 5 2 2 2 2 3 2" xfId="25775"/>
    <cellStyle name="Normal 3 2 3 5 2 2 2 2 3 2 2" xfId="54510"/>
    <cellStyle name="Normal 3 2 3 5 2 2 2 2 3 3" xfId="40186"/>
    <cellStyle name="Normal 3 2 3 5 2 2 2 2 4" xfId="18612"/>
    <cellStyle name="Normal 3 2 3 5 2 2 2 2 4 2" xfId="47348"/>
    <cellStyle name="Normal 3 2 3 5 2 2 2 2 5" xfId="33024"/>
    <cellStyle name="Normal 3 2 3 5 2 2 2 3" xfId="5929"/>
    <cellStyle name="Normal 3 2 3 5 2 2 2 3 2" xfId="13189"/>
    <cellStyle name="Normal 3 2 3 5 2 2 2 3 2 2" xfId="27567"/>
    <cellStyle name="Normal 3 2 3 5 2 2 2 3 2 2 2" xfId="56301"/>
    <cellStyle name="Normal 3 2 3 5 2 2 2 3 2 3" xfId="41977"/>
    <cellStyle name="Normal 3 2 3 5 2 2 2 3 3" xfId="20404"/>
    <cellStyle name="Normal 3 2 3 5 2 2 2 3 3 2" xfId="49139"/>
    <cellStyle name="Normal 3 2 3 5 2 2 2 3 4" xfId="34815"/>
    <cellStyle name="Normal 3 2 3 5 2 2 2 4" xfId="9602"/>
    <cellStyle name="Normal 3 2 3 5 2 2 2 4 2" xfId="23985"/>
    <cellStyle name="Normal 3 2 3 5 2 2 2 4 2 2" xfId="52720"/>
    <cellStyle name="Normal 3 2 3 5 2 2 2 4 3" xfId="38396"/>
    <cellStyle name="Normal 3 2 3 5 2 2 2 5" xfId="16822"/>
    <cellStyle name="Normal 3 2 3 5 2 2 2 5 2" xfId="45558"/>
    <cellStyle name="Normal 3 2 3 5 2 2 2 6" xfId="31234"/>
    <cellStyle name="Normal 3 2 3 5 2 2 3" xfId="3164"/>
    <cellStyle name="Normal 3 2 3 5 2 2 3 2" xfId="6824"/>
    <cellStyle name="Normal 3 2 3 5 2 2 3 2 2" xfId="14084"/>
    <cellStyle name="Normal 3 2 3 5 2 2 3 2 2 2" xfId="28462"/>
    <cellStyle name="Normal 3 2 3 5 2 2 3 2 2 2 2" xfId="57196"/>
    <cellStyle name="Normal 3 2 3 5 2 2 3 2 2 3" xfId="42872"/>
    <cellStyle name="Normal 3 2 3 5 2 2 3 2 3" xfId="21299"/>
    <cellStyle name="Normal 3 2 3 5 2 2 3 2 3 2" xfId="50034"/>
    <cellStyle name="Normal 3 2 3 5 2 2 3 2 4" xfId="35710"/>
    <cellStyle name="Normal 3 2 3 5 2 2 3 3" xfId="10497"/>
    <cellStyle name="Normal 3 2 3 5 2 2 3 3 2" xfId="24880"/>
    <cellStyle name="Normal 3 2 3 5 2 2 3 3 2 2" xfId="53615"/>
    <cellStyle name="Normal 3 2 3 5 2 2 3 3 3" xfId="39291"/>
    <cellStyle name="Normal 3 2 3 5 2 2 3 4" xfId="17717"/>
    <cellStyle name="Normal 3 2 3 5 2 2 3 4 2" xfId="46453"/>
    <cellStyle name="Normal 3 2 3 5 2 2 3 5" xfId="32129"/>
    <cellStyle name="Normal 3 2 3 5 2 2 4" xfId="5029"/>
    <cellStyle name="Normal 3 2 3 5 2 2 4 2" xfId="12294"/>
    <cellStyle name="Normal 3 2 3 5 2 2 4 2 2" xfId="26672"/>
    <cellStyle name="Normal 3 2 3 5 2 2 4 2 2 2" xfId="55406"/>
    <cellStyle name="Normal 3 2 3 5 2 2 4 2 3" xfId="41082"/>
    <cellStyle name="Normal 3 2 3 5 2 2 4 3" xfId="19509"/>
    <cellStyle name="Normal 3 2 3 5 2 2 4 3 2" xfId="48244"/>
    <cellStyle name="Normal 3 2 3 5 2 2 4 4" xfId="33920"/>
    <cellStyle name="Normal 3 2 3 5 2 2 5" xfId="8701"/>
    <cellStyle name="Normal 3 2 3 5 2 2 5 2" xfId="23090"/>
    <cellStyle name="Normal 3 2 3 5 2 2 5 2 2" xfId="51825"/>
    <cellStyle name="Normal 3 2 3 5 2 2 5 3" xfId="37501"/>
    <cellStyle name="Normal 3 2 3 5 2 2 6" xfId="15927"/>
    <cellStyle name="Normal 3 2 3 5 2 2 6 2" xfId="44663"/>
    <cellStyle name="Normal 3 2 3 5 2 2 7" xfId="30339"/>
    <cellStyle name="Normal 3 2 3 5 2 3" xfId="1821"/>
    <cellStyle name="Normal 3 2 3 5 2 3 2" xfId="3613"/>
    <cellStyle name="Normal 3 2 3 5 2 3 2 2" xfId="7272"/>
    <cellStyle name="Normal 3 2 3 5 2 3 2 2 2" xfId="14532"/>
    <cellStyle name="Normal 3 2 3 5 2 3 2 2 2 2" xfId="28910"/>
    <cellStyle name="Normal 3 2 3 5 2 3 2 2 2 2 2" xfId="57644"/>
    <cellStyle name="Normal 3 2 3 5 2 3 2 2 2 3" xfId="43320"/>
    <cellStyle name="Normal 3 2 3 5 2 3 2 2 3" xfId="21747"/>
    <cellStyle name="Normal 3 2 3 5 2 3 2 2 3 2" xfId="50482"/>
    <cellStyle name="Normal 3 2 3 5 2 3 2 2 4" xfId="36158"/>
    <cellStyle name="Normal 3 2 3 5 2 3 2 3" xfId="10945"/>
    <cellStyle name="Normal 3 2 3 5 2 3 2 3 2" xfId="25328"/>
    <cellStyle name="Normal 3 2 3 5 2 3 2 3 2 2" xfId="54063"/>
    <cellStyle name="Normal 3 2 3 5 2 3 2 3 3" xfId="39739"/>
    <cellStyle name="Normal 3 2 3 5 2 3 2 4" xfId="18165"/>
    <cellStyle name="Normal 3 2 3 5 2 3 2 4 2" xfId="46901"/>
    <cellStyle name="Normal 3 2 3 5 2 3 2 5" xfId="32577"/>
    <cellStyle name="Normal 3 2 3 5 2 3 3" xfId="5482"/>
    <cellStyle name="Normal 3 2 3 5 2 3 3 2" xfId="12742"/>
    <cellStyle name="Normal 3 2 3 5 2 3 3 2 2" xfId="27120"/>
    <cellStyle name="Normal 3 2 3 5 2 3 3 2 2 2" xfId="55854"/>
    <cellStyle name="Normal 3 2 3 5 2 3 3 2 3" xfId="41530"/>
    <cellStyle name="Normal 3 2 3 5 2 3 3 3" xfId="19957"/>
    <cellStyle name="Normal 3 2 3 5 2 3 3 3 2" xfId="48692"/>
    <cellStyle name="Normal 3 2 3 5 2 3 3 4" xfId="34368"/>
    <cellStyle name="Normal 3 2 3 5 2 3 4" xfId="9155"/>
    <cellStyle name="Normal 3 2 3 5 2 3 4 2" xfId="23538"/>
    <cellStyle name="Normal 3 2 3 5 2 3 4 2 2" xfId="52273"/>
    <cellStyle name="Normal 3 2 3 5 2 3 4 3" xfId="37949"/>
    <cellStyle name="Normal 3 2 3 5 2 3 5" xfId="16375"/>
    <cellStyle name="Normal 3 2 3 5 2 3 5 2" xfId="45111"/>
    <cellStyle name="Normal 3 2 3 5 2 3 6" xfId="30787"/>
    <cellStyle name="Normal 3 2 3 5 2 4" xfId="2717"/>
    <cellStyle name="Normal 3 2 3 5 2 4 2" xfId="6377"/>
    <cellStyle name="Normal 3 2 3 5 2 4 2 2" xfId="13637"/>
    <cellStyle name="Normal 3 2 3 5 2 4 2 2 2" xfId="28015"/>
    <cellStyle name="Normal 3 2 3 5 2 4 2 2 2 2" xfId="56749"/>
    <cellStyle name="Normal 3 2 3 5 2 4 2 2 3" xfId="42425"/>
    <cellStyle name="Normal 3 2 3 5 2 4 2 3" xfId="20852"/>
    <cellStyle name="Normal 3 2 3 5 2 4 2 3 2" xfId="49587"/>
    <cellStyle name="Normal 3 2 3 5 2 4 2 4" xfId="35263"/>
    <cellStyle name="Normal 3 2 3 5 2 4 3" xfId="10050"/>
    <cellStyle name="Normal 3 2 3 5 2 4 3 2" xfId="24433"/>
    <cellStyle name="Normal 3 2 3 5 2 4 3 2 2" xfId="53168"/>
    <cellStyle name="Normal 3 2 3 5 2 4 3 3" xfId="38844"/>
    <cellStyle name="Normal 3 2 3 5 2 4 4" xfId="17270"/>
    <cellStyle name="Normal 3 2 3 5 2 4 4 2" xfId="46006"/>
    <cellStyle name="Normal 3 2 3 5 2 4 5" xfId="31682"/>
    <cellStyle name="Normal 3 2 3 5 2 5" xfId="4582"/>
    <cellStyle name="Normal 3 2 3 5 2 5 2" xfId="11847"/>
    <cellStyle name="Normal 3 2 3 5 2 5 2 2" xfId="26225"/>
    <cellStyle name="Normal 3 2 3 5 2 5 2 2 2" xfId="54959"/>
    <cellStyle name="Normal 3 2 3 5 2 5 2 3" xfId="40635"/>
    <cellStyle name="Normal 3 2 3 5 2 5 3" xfId="19062"/>
    <cellStyle name="Normal 3 2 3 5 2 5 3 2" xfId="47797"/>
    <cellStyle name="Normal 3 2 3 5 2 5 4" xfId="33473"/>
    <cellStyle name="Normal 3 2 3 5 2 6" xfId="8254"/>
    <cellStyle name="Normal 3 2 3 5 2 6 2" xfId="22643"/>
    <cellStyle name="Normal 3 2 3 5 2 6 2 2" xfId="51378"/>
    <cellStyle name="Normal 3 2 3 5 2 6 3" xfId="37054"/>
    <cellStyle name="Normal 3 2 3 5 2 7" xfId="15480"/>
    <cellStyle name="Normal 3 2 3 5 2 7 2" xfId="44216"/>
    <cellStyle name="Normal 3 2 3 5 2 8" xfId="29892"/>
    <cellStyle name="Normal 3 2 3 5 3" xfId="1061"/>
    <cellStyle name="Normal 3 2 3 5 3 2" xfId="2044"/>
    <cellStyle name="Normal 3 2 3 5 3 2 2" xfId="3836"/>
    <cellStyle name="Normal 3 2 3 5 3 2 2 2" xfId="7495"/>
    <cellStyle name="Normal 3 2 3 5 3 2 2 2 2" xfId="14755"/>
    <cellStyle name="Normal 3 2 3 5 3 2 2 2 2 2" xfId="29133"/>
    <cellStyle name="Normal 3 2 3 5 3 2 2 2 2 2 2" xfId="57867"/>
    <cellStyle name="Normal 3 2 3 5 3 2 2 2 2 3" xfId="43543"/>
    <cellStyle name="Normal 3 2 3 5 3 2 2 2 3" xfId="21970"/>
    <cellStyle name="Normal 3 2 3 5 3 2 2 2 3 2" xfId="50705"/>
    <cellStyle name="Normal 3 2 3 5 3 2 2 2 4" xfId="36381"/>
    <cellStyle name="Normal 3 2 3 5 3 2 2 3" xfId="11168"/>
    <cellStyle name="Normal 3 2 3 5 3 2 2 3 2" xfId="25551"/>
    <cellStyle name="Normal 3 2 3 5 3 2 2 3 2 2" xfId="54286"/>
    <cellStyle name="Normal 3 2 3 5 3 2 2 3 3" xfId="39962"/>
    <cellStyle name="Normal 3 2 3 5 3 2 2 4" xfId="18388"/>
    <cellStyle name="Normal 3 2 3 5 3 2 2 4 2" xfId="47124"/>
    <cellStyle name="Normal 3 2 3 5 3 2 2 5" xfId="32800"/>
    <cellStyle name="Normal 3 2 3 5 3 2 3" xfId="5705"/>
    <cellStyle name="Normal 3 2 3 5 3 2 3 2" xfId="12965"/>
    <cellStyle name="Normal 3 2 3 5 3 2 3 2 2" xfId="27343"/>
    <cellStyle name="Normal 3 2 3 5 3 2 3 2 2 2" xfId="56077"/>
    <cellStyle name="Normal 3 2 3 5 3 2 3 2 3" xfId="41753"/>
    <cellStyle name="Normal 3 2 3 5 3 2 3 3" xfId="20180"/>
    <cellStyle name="Normal 3 2 3 5 3 2 3 3 2" xfId="48915"/>
    <cellStyle name="Normal 3 2 3 5 3 2 3 4" xfId="34591"/>
    <cellStyle name="Normal 3 2 3 5 3 2 4" xfId="9378"/>
    <cellStyle name="Normal 3 2 3 5 3 2 4 2" xfId="23761"/>
    <cellStyle name="Normal 3 2 3 5 3 2 4 2 2" xfId="52496"/>
    <cellStyle name="Normal 3 2 3 5 3 2 4 3" xfId="38172"/>
    <cellStyle name="Normal 3 2 3 5 3 2 5" xfId="16598"/>
    <cellStyle name="Normal 3 2 3 5 3 2 5 2" xfId="45334"/>
    <cellStyle name="Normal 3 2 3 5 3 2 6" xfId="31010"/>
    <cellStyle name="Normal 3 2 3 5 3 3" xfId="2940"/>
    <cellStyle name="Normal 3 2 3 5 3 3 2" xfId="6600"/>
    <cellStyle name="Normal 3 2 3 5 3 3 2 2" xfId="13860"/>
    <cellStyle name="Normal 3 2 3 5 3 3 2 2 2" xfId="28238"/>
    <cellStyle name="Normal 3 2 3 5 3 3 2 2 2 2" xfId="56972"/>
    <cellStyle name="Normal 3 2 3 5 3 3 2 2 3" xfId="42648"/>
    <cellStyle name="Normal 3 2 3 5 3 3 2 3" xfId="21075"/>
    <cellStyle name="Normal 3 2 3 5 3 3 2 3 2" xfId="49810"/>
    <cellStyle name="Normal 3 2 3 5 3 3 2 4" xfId="35486"/>
    <cellStyle name="Normal 3 2 3 5 3 3 3" xfId="10273"/>
    <cellStyle name="Normal 3 2 3 5 3 3 3 2" xfId="24656"/>
    <cellStyle name="Normal 3 2 3 5 3 3 3 2 2" xfId="53391"/>
    <cellStyle name="Normal 3 2 3 5 3 3 3 3" xfId="39067"/>
    <cellStyle name="Normal 3 2 3 5 3 3 4" xfId="17493"/>
    <cellStyle name="Normal 3 2 3 5 3 3 4 2" xfId="46229"/>
    <cellStyle name="Normal 3 2 3 5 3 3 5" xfId="31905"/>
    <cellStyle name="Normal 3 2 3 5 3 4" xfId="4805"/>
    <cellStyle name="Normal 3 2 3 5 3 4 2" xfId="12070"/>
    <cellStyle name="Normal 3 2 3 5 3 4 2 2" xfId="26448"/>
    <cellStyle name="Normal 3 2 3 5 3 4 2 2 2" xfId="55182"/>
    <cellStyle name="Normal 3 2 3 5 3 4 2 3" xfId="40858"/>
    <cellStyle name="Normal 3 2 3 5 3 4 3" xfId="19285"/>
    <cellStyle name="Normal 3 2 3 5 3 4 3 2" xfId="48020"/>
    <cellStyle name="Normal 3 2 3 5 3 4 4" xfId="33696"/>
    <cellStyle name="Normal 3 2 3 5 3 5" xfId="8477"/>
    <cellStyle name="Normal 3 2 3 5 3 5 2" xfId="22866"/>
    <cellStyle name="Normal 3 2 3 5 3 5 2 2" xfId="51601"/>
    <cellStyle name="Normal 3 2 3 5 3 5 3" xfId="37277"/>
    <cellStyle name="Normal 3 2 3 5 3 6" xfId="15703"/>
    <cellStyle name="Normal 3 2 3 5 3 6 2" xfId="44439"/>
    <cellStyle name="Normal 3 2 3 5 3 7" xfId="30115"/>
    <cellStyle name="Normal 3 2 3 5 4" xfId="1592"/>
    <cellStyle name="Normal 3 2 3 5 4 2" xfId="3389"/>
    <cellStyle name="Normal 3 2 3 5 4 2 2" xfId="7048"/>
    <cellStyle name="Normal 3 2 3 5 4 2 2 2" xfId="14308"/>
    <cellStyle name="Normal 3 2 3 5 4 2 2 2 2" xfId="28686"/>
    <cellStyle name="Normal 3 2 3 5 4 2 2 2 2 2" xfId="57420"/>
    <cellStyle name="Normal 3 2 3 5 4 2 2 2 3" xfId="43096"/>
    <cellStyle name="Normal 3 2 3 5 4 2 2 3" xfId="21523"/>
    <cellStyle name="Normal 3 2 3 5 4 2 2 3 2" xfId="50258"/>
    <cellStyle name="Normal 3 2 3 5 4 2 2 4" xfId="35934"/>
    <cellStyle name="Normal 3 2 3 5 4 2 3" xfId="10721"/>
    <cellStyle name="Normal 3 2 3 5 4 2 3 2" xfId="25104"/>
    <cellStyle name="Normal 3 2 3 5 4 2 3 2 2" xfId="53839"/>
    <cellStyle name="Normal 3 2 3 5 4 2 3 3" xfId="39515"/>
    <cellStyle name="Normal 3 2 3 5 4 2 4" xfId="17941"/>
    <cellStyle name="Normal 3 2 3 5 4 2 4 2" xfId="46677"/>
    <cellStyle name="Normal 3 2 3 5 4 2 5" xfId="32353"/>
    <cellStyle name="Normal 3 2 3 5 4 3" xfId="5258"/>
    <cellStyle name="Normal 3 2 3 5 4 3 2" xfId="12518"/>
    <cellStyle name="Normal 3 2 3 5 4 3 2 2" xfId="26896"/>
    <cellStyle name="Normal 3 2 3 5 4 3 2 2 2" xfId="55630"/>
    <cellStyle name="Normal 3 2 3 5 4 3 2 3" xfId="41306"/>
    <cellStyle name="Normal 3 2 3 5 4 3 3" xfId="19733"/>
    <cellStyle name="Normal 3 2 3 5 4 3 3 2" xfId="48468"/>
    <cellStyle name="Normal 3 2 3 5 4 3 4" xfId="34144"/>
    <cellStyle name="Normal 3 2 3 5 4 4" xfId="8931"/>
    <cellStyle name="Normal 3 2 3 5 4 4 2" xfId="23314"/>
    <cellStyle name="Normal 3 2 3 5 4 4 2 2" xfId="52049"/>
    <cellStyle name="Normal 3 2 3 5 4 4 3" xfId="37725"/>
    <cellStyle name="Normal 3 2 3 5 4 5" xfId="16151"/>
    <cellStyle name="Normal 3 2 3 5 4 5 2" xfId="44887"/>
    <cellStyle name="Normal 3 2 3 5 4 6" xfId="30563"/>
    <cellStyle name="Normal 3 2 3 5 5" xfId="2493"/>
    <cellStyle name="Normal 3 2 3 5 5 2" xfId="6153"/>
    <cellStyle name="Normal 3 2 3 5 5 2 2" xfId="13413"/>
    <cellStyle name="Normal 3 2 3 5 5 2 2 2" xfId="27791"/>
    <cellStyle name="Normal 3 2 3 5 5 2 2 2 2" xfId="56525"/>
    <cellStyle name="Normal 3 2 3 5 5 2 2 3" xfId="42201"/>
    <cellStyle name="Normal 3 2 3 5 5 2 3" xfId="20628"/>
    <cellStyle name="Normal 3 2 3 5 5 2 3 2" xfId="49363"/>
    <cellStyle name="Normal 3 2 3 5 5 2 4" xfId="35039"/>
    <cellStyle name="Normal 3 2 3 5 5 3" xfId="9826"/>
    <cellStyle name="Normal 3 2 3 5 5 3 2" xfId="24209"/>
    <cellStyle name="Normal 3 2 3 5 5 3 2 2" xfId="52944"/>
    <cellStyle name="Normal 3 2 3 5 5 3 3" xfId="38620"/>
    <cellStyle name="Normal 3 2 3 5 5 4" xfId="17046"/>
    <cellStyle name="Normal 3 2 3 5 5 4 2" xfId="45782"/>
    <cellStyle name="Normal 3 2 3 5 5 5" xfId="31458"/>
    <cellStyle name="Normal 3 2 3 5 6" xfId="4355"/>
    <cellStyle name="Normal 3 2 3 5 6 2" xfId="11623"/>
    <cellStyle name="Normal 3 2 3 5 6 2 2" xfId="26001"/>
    <cellStyle name="Normal 3 2 3 5 6 2 2 2" xfId="54735"/>
    <cellStyle name="Normal 3 2 3 5 6 2 3" xfId="40411"/>
    <cellStyle name="Normal 3 2 3 5 6 3" xfId="18838"/>
    <cellStyle name="Normal 3 2 3 5 6 3 2" xfId="47573"/>
    <cellStyle name="Normal 3 2 3 5 6 4" xfId="33249"/>
    <cellStyle name="Normal 3 2 3 5 7" xfId="8026"/>
    <cellStyle name="Normal 3 2 3 5 7 2" xfId="22419"/>
    <cellStyle name="Normal 3 2 3 5 7 2 2" xfId="51154"/>
    <cellStyle name="Normal 3 2 3 5 7 3" xfId="36830"/>
    <cellStyle name="Normal 3 2 3 5 8" xfId="15256"/>
    <cellStyle name="Normal 3 2 3 5 8 2" xfId="43992"/>
    <cellStyle name="Normal 3 2 3 5 9" xfId="29668"/>
    <cellStyle name="Normal 3 2 3 6" xfId="722"/>
    <cellStyle name="Normal 3 2 3 6 2" xfId="1173"/>
    <cellStyle name="Normal 3 2 3 6 2 2" xfId="2156"/>
    <cellStyle name="Normal 3 2 3 6 2 2 2" xfId="3948"/>
    <cellStyle name="Normal 3 2 3 6 2 2 2 2" xfId="7607"/>
    <cellStyle name="Normal 3 2 3 6 2 2 2 2 2" xfId="14867"/>
    <cellStyle name="Normal 3 2 3 6 2 2 2 2 2 2" xfId="29245"/>
    <cellStyle name="Normal 3 2 3 6 2 2 2 2 2 2 2" xfId="57979"/>
    <cellStyle name="Normal 3 2 3 6 2 2 2 2 2 3" xfId="43655"/>
    <cellStyle name="Normal 3 2 3 6 2 2 2 2 3" xfId="22082"/>
    <cellStyle name="Normal 3 2 3 6 2 2 2 2 3 2" xfId="50817"/>
    <cellStyle name="Normal 3 2 3 6 2 2 2 2 4" xfId="36493"/>
    <cellStyle name="Normal 3 2 3 6 2 2 2 3" xfId="11280"/>
    <cellStyle name="Normal 3 2 3 6 2 2 2 3 2" xfId="25663"/>
    <cellStyle name="Normal 3 2 3 6 2 2 2 3 2 2" xfId="54398"/>
    <cellStyle name="Normal 3 2 3 6 2 2 2 3 3" xfId="40074"/>
    <cellStyle name="Normal 3 2 3 6 2 2 2 4" xfId="18500"/>
    <cellStyle name="Normal 3 2 3 6 2 2 2 4 2" xfId="47236"/>
    <cellStyle name="Normal 3 2 3 6 2 2 2 5" xfId="32912"/>
    <cellStyle name="Normal 3 2 3 6 2 2 3" xfId="5817"/>
    <cellStyle name="Normal 3 2 3 6 2 2 3 2" xfId="13077"/>
    <cellStyle name="Normal 3 2 3 6 2 2 3 2 2" xfId="27455"/>
    <cellStyle name="Normal 3 2 3 6 2 2 3 2 2 2" xfId="56189"/>
    <cellStyle name="Normal 3 2 3 6 2 2 3 2 3" xfId="41865"/>
    <cellStyle name="Normal 3 2 3 6 2 2 3 3" xfId="20292"/>
    <cellStyle name="Normal 3 2 3 6 2 2 3 3 2" xfId="49027"/>
    <cellStyle name="Normal 3 2 3 6 2 2 3 4" xfId="34703"/>
    <cellStyle name="Normal 3 2 3 6 2 2 4" xfId="9490"/>
    <cellStyle name="Normal 3 2 3 6 2 2 4 2" xfId="23873"/>
    <cellStyle name="Normal 3 2 3 6 2 2 4 2 2" xfId="52608"/>
    <cellStyle name="Normal 3 2 3 6 2 2 4 3" xfId="38284"/>
    <cellStyle name="Normal 3 2 3 6 2 2 5" xfId="16710"/>
    <cellStyle name="Normal 3 2 3 6 2 2 5 2" xfId="45446"/>
    <cellStyle name="Normal 3 2 3 6 2 2 6" xfId="31122"/>
    <cellStyle name="Normal 3 2 3 6 2 3" xfId="3052"/>
    <cellStyle name="Normal 3 2 3 6 2 3 2" xfId="6712"/>
    <cellStyle name="Normal 3 2 3 6 2 3 2 2" xfId="13972"/>
    <cellStyle name="Normal 3 2 3 6 2 3 2 2 2" xfId="28350"/>
    <cellStyle name="Normal 3 2 3 6 2 3 2 2 2 2" xfId="57084"/>
    <cellStyle name="Normal 3 2 3 6 2 3 2 2 3" xfId="42760"/>
    <cellStyle name="Normal 3 2 3 6 2 3 2 3" xfId="21187"/>
    <cellStyle name="Normal 3 2 3 6 2 3 2 3 2" xfId="49922"/>
    <cellStyle name="Normal 3 2 3 6 2 3 2 4" xfId="35598"/>
    <cellStyle name="Normal 3 2 3 6 2 3 3" xfId="10385"/>
    <cellStyle name="Normal 3 2 3 6 2 3 3 2" xfId="24768"/>
    <cellStyle name="Normal 3 2 3 6 2 3 3 2 2" xfId="53503"/>
    <cellStyle name="Normal 3 2 3 6 2 3 3 3" xfId="39179"/>
    <cellStyle name="Normal 3 2 3 6 2 3 4" xfId="17605"/>
    <cellStyle name="Normal 3 2 3 6 2 3 4 2" xfId="46341"/>
    <cellStyle name="Normal 3 2 3 6 2 3 5" xfId="32017"/>
    <cellStyle name="Normal 3 2 3 6 2 4" xfId="4917"/>
    <cellStyle name="Normal 3 2 3 6 2 4 2" xfId="12182"/>
    <cellStyle name="Normal 3 2 3 6 2 4 2 2" xfId="26560"/>
    <cellStyle name="Normal 3 2 3 6 2 4 2 2 2" xfId="55294"/>
    <cellStyle name="Normal 3 2 3 6 2 4 2 3" xfId="40970"/>
    <cellStyle name="Normal 3 2 3 6 2 4 3" xfId="19397"/>
    <cellStyle name="Normal 3 2 3 6 2 4 3 2" xfId="48132"/>
    <cellStyle name="Normal 3 2 3 6 2 4 4" xfId="33808"/>
    <cellStyle name="Normal 3 2 3 6 2 5" xfId="8589"/>
    <cellStyle name="Normal 3 2 3 6 2 5 2" xfId="22978"/>
    <cellStyle name="Normal 3 2 3 6 2 5 2 2" xfId="51713"/>
    <cellStyle name="Normal 3 2 3 6 2 5 3" xfId="37389"/>
    <cellStyle name="Normal 3 2 3 6 2 6" xfId="15815"/>
    <cellStyle name="Normal 3 2 3 6 2 6 2" xfId="44551"/>
    <cellStyle name="Normal 3 2 3 6 2 7" xfId="30227"/>
    <cellStyle name="Normal 3 2 3 6 3" xfId="1709"/>
    <cellStyle name="Normal 3 2 3 6 3 2" xfId="3501"/>
    <cellStyle name="Normal 3 2 3 6 3 2 2" xfId="7160"/>
    <cellStyle name="Normal 3 2 3 6 3 2 2 2" xfId="14420"/>
    <cellStyle name="Normal 3 2 3 6 3 2 2 2 2" xfId="28798"/>
    <cellStyle name="Normal 3 2 3 6 3 2 2 2 2 2" xfId="57532"/>
    <cellStyle name="Normal 3 2 3 6 3 2 2 2 3" xfId="43208"/>
    <cellStyle name="Normal 3 2 3 6 3 2 2 3" xfId="21635"/>
    <cellStyle name="Normal 3 2 3 6 3 2 2 3 2" xfId="50370"/>
    <cellStyle name="Normal 3 2 3 6 3 2 2 4" xfId="36046"/>
    <cellStyle name="Normal 3 2 3 6 3 2 3" xfId="10833"/>
    <cellStyle name="Normal 3 2 3 6 3 2 3 2" xfId="25216"/>
    <cellStyle name="Normal 3 2 3 6 3 2 3 2 2" xfId="53951"/>
    <cellStyle name="Normal 3 2 3 6 3 2 3 3" xfId="39627"/>
    <cellStyle name="Normal 3 2 3 6 3 2 4" xfId="18053"/>
    <cellStyle name="Normal 3 2 3 6 3 2 4 2" xfId="46789"/>
    <cellStyle name="Normal 3 2 3 6 3 2 5" xfId="32465"/>
    <cellStyle name="Normal 3 2 3 6 3 3" xfId="5370"/>
    <cellStyle name="Normal 3 2 3 6 3 3 2" xfId="12630"/>
    <cellStyle name="Normal 3 2 3 6 3 3 2 2" xfId="27008"/>
    <cellStyle name="Normal 3 2 3 6 3 3 2 2 2" xfId="55742"/>
    <cellStyle name="Normal 3 2 3 6 3 3 2 3" xfId="41418"/>
    <cellStyle name="Normal 3 2 3 6 3 3 3" xfId="19845"/>
    <cellStyle name="Normal 3 2 3 6 3 3 3 2" xfId="48580"/>
    <cellStyle name="Normal 3 2 3 6 3 3 4" xfId="34256"/>
    <cellStyle name="Normal 3 2 3 6 3 4" xfId="9043"/>
    <cellStyle name="Normal 3 2 3 6 3 4 2" xfId="23426"/>
    <cellStyle name="Normal 3 2 3 6 3 4 2 2" xfId="52161"/>
    <cellStyle name="Normal 3 2 3 6 3 4 3" xfId="37837"/>
    <cellStyle name="Normal 3 2 3 6 3 5" xfId="16263"/>
    <cellStyle name="Normal 3 2 3 6 3 5 2" xfId="44999"/>
    <cellStyle name="Normal 3 2 3 6 3 6" xfId="30675"/>
    <cellStyle name="Normal 3 2 3 6 4" xfId="2605"/>
    <cellStyle name="Normal 3 2 3 6 4 2" xfId="6265"/>
    <cellStyle name="Normal 3 2 3 6 4 2 2" xfId="13525"/>
    <cellStyle name="Normal 3 2 3 6 4 2 2 2" xfId="27903"/>
    <cellStyle name="Normal 3 2 3 6 4 2 2 2 2" xfId="56637"/>
    <cellStyle name="Normal 3 2 3 6 4 2 2 3" xfId="42313"/>
    <cellStyle name="Normal 3 2 3 6 4 2 3" xfId="20740"/>
    <cellStyle name="Normal 3 2 3 6 4 2 3 2" xfId="49475"/>
    <cellStyle name="Normal 3 2 3 6 4 2 4" xfId="35151"/>
    <cellStyle name="Normal 3 2 3 6 4 3" xfId="9938"/>
    <cellStyle name="Normal 3 2 3 6 4 3 2" xfId="24321"/>
    <cellStyle name="Normal 3 2 3 6 4 3 2 2" xfId="53056"/>
    <cellStyle name="Normal 3 2 3 6 4 3 3" xfId="38732"/>
    <cellStyle name="Normal 3 2 3 6 4 4" xfId="17158"/>
    <cellStyle name="Normal 3 2 3 6 4 4 2" xfId="45894"/>
    <cellStyle name="Normal 3 2 3 6 4 5" xfId="31570"/>
    <cellStyle name="Normal 3 2 3 6 5" xfId="4469"/>
    <cellStyle name="Normal 3 2 3 6 5 2" xfId="11735"/>
    <cellStyle name="Normal 3 2 3 6 5 2 2" xfId="26113"/>
    <cellStyle name="Normal 3 2 3 6 5 2 2 2" xfId="54847"/>
    <cellStyle name="Normal 3 2 3 6 5 2 3" xfId="40523"/>
    <cellStyle name="Normal 3 2 3 6 5 3" xfId="18950"/>
    <cellStyle name="Normal 3 2 3 6 5 3 2" xfId="47685"/>
    <cellStyle name="Normal 3 2 3 6 5 4" xfId="33361"/>
    <cellStyle name="Normal 3 2 3 6 6" xfId="8142"/>
    <cellStyle name="Normal 3 2 3 6 6 2" xfId="22531"/>
    <cellStyle name="Normal 3 2 3 6 6 2 2" xfId="51266"/>
    <cellStyle name="Normal 3 2 3 6 6 3" xfId="36942"/>
    <cellStyle name="Normal 3 2 3 6 7" xfId="15368"/>
    <cellStyle name="Normal 3 2 3 6 7 2" xfId="44104"/>
    <cellStyle name="Normal 3 2 3 6 8" xfId="29780"/>
    <cellStyle name="Normal 3 2 3 7" xfId="949"/>
    <cellStyle name="Normal 3 2 3 7 2" xfId="1932"/>
    <cellStyle name="Normal 3 2 3 7 2 2" xfId="3724"/>
    <cellStyle name="Normal 3 2 3 7 2 2 2" xfId="7383"/>
    <cellStyle name="Normal 3 2 3 7 2 2 2 2" xfId="14643"/>
    <cellStyle name="Normal 3 2 3 7 2 2 2 2 2" xfId="29021"/>
    <cellStyle name="Normal 3 2 3 7 2 2 2 2 2 2" xfId="57755"/>
    <cellStyle name="Normal 3 2 3 7 2 2 2 2 3" xfId="43431"/>
    <cellStyle name="Normal 3 2 3 7 2 2 2 3" xfId="21858"/>
    <cellStyle name="Normal 3 2 3 7 2 2 2 3 2" xfId="50593"/>
    <cellStyle name="Normal 3 2 3 7 2 2 2 4" xfId="36269"/>
    <cellStyle name="Normal 3 2 3 7 2 2 3" xfId="11056"/>
    <cellStyle name="Normal 3 2 3 7 2 2 3 2" xfId="25439"/>
    <cellStyle name="Normal 3 2 3 7 2 2 3 2 2" xfId="54174"/>
    <cellStyle name="Normal 3 2 3 7 2 2 3 3" xfId="39850"/>
    <cellStyle name="Normal 3 2 3 7 2 2 4" xfId="18276"/>
    <cellStyle name="Normal 3 2 3 7 2 2 4 2" xfId="47012"/>
    <cellStyle name="Normal 3 2 3 7 2 2 5" xfId="32688"/>
    <cellStyle name="Normal 3 2 3 7 2 3" xfId="5593"/>
    <cellStyle name="Normal 3 2 3 7 2 3 2" xfId="12853"/>
    <cellStyle name="Normal 3 2 3 7 2 3 2 2" xfId="27231"/>
    <cellStyle name="Normal 3 2 3 7 2 3 2 2 2" xfId="55965"/>
    <cellStyle name="Normal 3 2 3 7 2 3 2 3" xfId="41641"/>
    <cellStyle name="Normal 3 2 3 7 2 3 3" xfId="20068"/>
    <cellStyle name="Normal 3 2 3 7 2 3 3 2" xfId="48803"/>
    <cellStyle name="Normal 3 2 3 7 2 3 4" xfId="34479"/>
    <cellStyle name="Normal 3 2 3 7 2 4" xfId="9266"/>
    <cellStyle name="Normal 3 2 3 7 2 4 2" xfId="23649"/>
    <cellStyle name="Normal 3 2 3 7 2 4 2 2" xfId="52384"/>
    <cellStyle name="Normal 3 2 3 7 2 4 3" xfId="38060"/>
    <cellStyle name="Normal 3 2 3 7 2 5" xfId="16486"/>
    <cellStyle name="Normal 3 2 3 7 2 5 2" xfId="45222"/>
    <cellStyle name="Normal 3 2 3 7 2 6" xfId="30898"/>
    <cellStyle name="Normal 3 2 3 7 3" xfId="2828"/>
    <cellStyle name="Normal 3 2 3 7 3 2" xfId="6488"/>
    <cellStyle name="Normal 3 2 3 7 3 2 2" xfId="13748"/>
    <cellStyle name="Normal 3 2 3 7 3 2 2 2" xfId="28126"/>
    <cellStyle name="Normal 3 2 3 7 3 2 2 2 2" xfId="56860"/>
    <cellStyle name="Normal 3 2 3 7 3 2 2 3" xfId="42536"/>
    <cellStyle name="Normal 3 2 3 7 3 2 3" xfId="20963"/>
    <cellStyle name="Normal 3 2 3 7 3 2 3 2" xfId="49698"/>
    <cellStyle name="Normal 3 2 3 7 3 2 4" xfId="35374"/>
    <cellStyle name="Normal 3 2 3 7 3 3" xfId="10161"/>
    <cellStyle name="Normal 3 2 3 7 3 3 2" xfId="24544"/>
    <cellStyle name="Normal 3 2 3 7 3 3 2 2" xfId="53279"/>
    <cellStyle name="Normal 3 2 3 7 3 3 3" xfId="38955"/>
    <cellStyle name="Normal 3 2 3 7 3 4" xfId="17381"/>
    <cellStyle name="Normal 3 2 3 7 3 4 2" xfId="46117"/>
    <cellStyle name="Normal 3 2 3 7 3 5" xfId="31793"/>
    <cellStyle name="Normal 3 2 3 7 4" xfId="4693"/>
    <cellStyle name="Normal 3 2 3 7 4 2" xfId="11958"/>
    <cellStyle name="Normal 3 2 3 7 4 2 2" xfId="26336"/>
    <cellStyle name="Normal 3 2 3 7 4 2 2 2" xfId="55070"/>
    <cellStyle name="Normal 3 2 3 7 4 2 3" xfId="40746"/>
    <cellStyle name="Normal 3 2 3 7 4 3" xfId="19173"/>
    <cellStyle name="Normal 3 2 3 7 4 3 2" xfId="47908"/>
    <cellStyle name="Normal 3 2 3 7 4 4" xfId="33584"/>
    <cellStyle name="Normal 3 2 3 7 5" xfId="8365"/>
    <cellStyle name="Normal 3 2 3 7 5 2" xfId="22754"/>
    <cellStyle name="Normal 3 2 3 7 5 2 2" xfId="51489"/>
    <cellStyle name="Normal 3 2 3 7 5 3" xfId="37165"/>
    <cellStyle name="Normal 3 2 3 7 6" xfId="15591"/>
    <cellStyle name="Normal 3 2 3 7 6 2" xfId="44327"/>
    <cellStyle name="Normal 3 2 3 7 7" xfId="30003"/>
    <cellStyle name="Normal 3 2 3 8" xfId="1453"/>
    <cellStyle name="Normal 3 2 3 8 2" xfId="3277"/>
    <cellStyle name="Normal 3 2 3 8 2 2" xfId="6936"/>
    <cellStyle name="Normal 3 2 3 8 2 2 2" xfId="14196"/>
    <cellStyle name="Normal 3 2 3 8 2 2 2 2" xfId="28574"/>
    <cellStyle name="Normal 3 2 3 8 2 2 2 2 2" xfId="57308"/>
    <cellStyle name="Normal 3 2 3 8 2 2 2 3" xfId="42984"/>
    <cellStyle name="Normal 3 2 3 8 2 2 3" xfId="21411"/>
    <cellStyle name="Normal 3 2 3 8 2 2 3 2" xfId="50146"/>
    <cellStyle name="Normal 3 2 3 8 2 2 4" xfId="35822"/>
    <cellStyle name="Normal 3 2 3 8 2 3" xfId="10609"/>
    <cellStyle name="Normal 3 2 3 8 2 3 2" xfId="24992"/>
    <cellStyle name="Normal 3 2 3 8 2 3 2 2" xfId="53727"/>
    <cellStyle name="Normal 3 2 3 8 2 3 3" xfId="39403"/>
    <cellStyle name="Normal 3 2 3 8 2 4" xfId="17829"/>
    <cellStyle name="Normal 3 2 3 8 2 4 2" xfId="46565"/>
    <cellStyle name="Normal 3 2 3 8 2 5" xfId="32241"/>
    <cellStyle name="Normal 3 2 3 8 3" xfId="5144"/>
    <cellStyle name="Normal 3 2 3 8 3 2" xfId="12406"/>
    <cellStyle name="Normal 3 2 3 8 3 2 2" xfId="26784"/>
    <cellStyle name="Normal 3 2 3 8 3 2 2 2" xfId="55518"/>
    <cellStyle name="Normal 3 2 3 8 3 2 3" xfId="41194"/>
    <cellStyle name="Normal 3 2 3 8 3 3" xfId="19621"/>
    <cellStyle name="Normal 3 2 3 8 3 3 2" xfId="48356"/>
    <cellStyle name="Normal 3 2 3 8 3 4" xfId="34032"/>
    <cellStyle name="Normal 3 2 3 8 4" xfId="8816"/>
    <cellStyle name="Normal 3 2 3 8 4 2" xfId="23202"/>
    <cellStyle name="Normal 3 2 3 8 4 2 2" xfId="51937"/>
    <cellStyle name="Normal 3 2 3 8 4 3" xfId="37613"/>
    <cellStyle name="Normal 3 2 3 8 5" xfId="16039"/>
    <cellStyle name="Normal 3 2 3 8 5 2" xfId="44775"/>
    <cellStyle name="Normal 3 2 3 8 6" xfId="30451"/>
    <cellStyle name="Normal 3 2 3 9" xfId="2381"/>
    <cellStyle name="Normal 3 2 3 9 2" xfId="6041"/>
    <cellStyle name="Normal 3 2 3 9 2 2" xfId="13301"/>
    <cellStyle name="Normal 3 2 3 9 2 2 2" xfId="27679"/>
    <cellStyle name="Normal 3 2 3 9 2 2 2 2" xfId="56413"/>
    <cellStyle name="Normal 3 2 3 9 2 2 3" xfId="42089"/>
    <cellStyle name="Normal 3 2 3 9 2 3" xfId="20516"/>
    <cellStyle name="Normal 3 2 3 9 2 3 2" xfId="49251"/>
    <cellStyle name="Normal 3 2 3 9 2 4" xfId="34927"/>
    <cellStyle name="Normal 3 2 3 9 3" xfId="9714"/>
    <cellStyle name="Normal 3 2 3 9 3 2" xfId="24097"/>
    <cellStyle name="Normal 3 2 3 9 3 2 2" xfId="52832"/>
    <cellStyle name="Normal 3 2 3 9 3 3" xfId="38508"/>
    <cellStyle name="Normal 3 2 3 9 4" xfId="16934"/>
    <cellStyle name="Normal 3 2 3 9 4 2" xfId="45670"/>
    <cellStyle name="Normal 3 2 3 9 5" xfId="31346"/>
    <cellStyle name="Normal 3 2 4" xfId="267"/>
    <cellStyle name="Normal 3 2 4 10" xfId="7909"/>
    <cellStyle name="Normal 3 2 4 10 2" xfId="22314"/>
    <cellStyle name="Normal 3 2 4 10 2 2" xfId="51049"/>
    <cellStyle name="Normal 3 2 4 10 3" xfId="36725"/>
    <cellStyle name="Normal 3 2 4 11" xfId="15151"/>
    <cellStyle name="Normal 3 2 4 11 2" xfId="43887"/>
    <cellStyle name="Normal 3 2 4 12" xfId="29563"/>
    <cellStyle name="Normal 3 2 4 2" xfId="357"/>
    <cellStyle name="Normal 3 2 4 2 10" xfId="15179"/>
    <cellStyle name="Normal 3 2 4 2 10 2" xfId="43915"/>
    <cellStyle name="Normal 3 2 4 2 11" xfId="29591"/>
    <cellStyle name="Normal 3 2 4 2 2" xfId="457"/>
    <cellStyle name="Normal 3 2 4 2 2 10" xfId="29647"/>
    <cellStyle name="Normal 3 2 4 2 2 2" xfId="657"/>
    <cellStyle name="Normal 3 2 4 2 2 2 2" xfId="929"/>
    <cellStyle name="Normal 3 2 4 2 2 2 2 2" xfId="1376"/>
    <cellStyle name="Normal 3 2 4 2 2 2 2 2 2" xfId="2359"/>
    <cellStyle name="Normal 3 2 4 2 2 2 2 2 2 2" xfId="4151"/>
    <cellStyle name="Normal 3 2 4 2 2 2 2 2 2 2 2" xfId="7810"/>
    <cellStyle name="Normal 3 2 4 2 2 2 2 2 2 2 2 2" xfId="15070"/>
    <cellStyle name="Normal 3 2 4 2 2 2 2 2 2 2 2 2 2" xfId="29448"/>
    <cellStyle name="Normal 3 2 4 2 2 2 2 2 2 2 2 2 2 2" xfId="58182"/>
    <cellStyle name="Normal 3 2 4 2 2 2 2 2 2 2 2 2 3" xfId="43858"/>
    <cellStyle name="Normal 3 2 4 2 2 2 2 2 2 2 2 3" xfId="22285"/>
    <cellStyle name="Normal 3 2 4 2 2 2 2 2 2 2 2 3 2" xfId="51020"/>
    <cellStyle name="Normal 3 2 4 2 2 2 2 2 2 2 2 4" xfId="36696"/>
    <cellStyle name="Normal 3 2 4 2 2 2 2 2 2 2 3" xfId="11483"/>
    <cellStyle name="Normal 3 2 4 2 2 2 2 2 2 2 3 2" xfId="25866"/>
    <cellStyle name="Normal 3 2 4 2 2 2 2 2 2 2 3 2 2" xfId="54601"/>
    <cellStyle name="Normal 3 2 4 2 2 2 2 2 2 2 3 3" xfId="40277"/>
    <cellStyle name="Normal 3 2 4 2 2 2 2 2 2 2 4" xfId="18703"/>
    <cellStyle name="Normal 3 2 4 2 2 2 2 2 2 2 4 2" xfId="47439"/>
    <cellStyle name="Normal 3 2 4 2 2 2 2 2 2 2 5" xfId="33115"/>
    <cellStyle name="Normal 3 2 4 2 2 2 2 2 2 3" xfId="6020"/>
    <cellStyle name="Normal 3 2 4 2 2 2 2 2 2 3 2" xfId="13280"/>
    <cellStyle name="Normal 3 2 4 2 2 2 2 2 2 3 2 2" xfId="27658"/>
    <cellStyle name="Normal 3 2 4 2 2 2 2 2 2 3 2 2 2" xfId="56392"/>
    <cellStyle name="Normal 3 2 4 2 2 2 2 2 2 3 2 3" xfId="42068"/>
    <cellStyle name="Normal 3 2 4 2 2 2 2 2 2 3 3" xfId="20495"/>
    <cellStyle name="Normal 3 2 4 2 2 2 2 2 2 3 3 2" xfId="49230"/>
    <cellStyle name="Normal 3 2 4 2 2 2 2 2 2 3 4" xfId="34906"/>
    <cellStyle name="Normal 3 2 4 2 2 2 2 2 2 4" xfId="9693"/>
    <cellStyle name="Normal 3 2 4 2 2 2 2 2 2 4 2" xfId="24076"/>
    <cellStyle name="Normal 3 2 4 2 2 2 2 2 2 4 2 2" xfId="52811"/>
    <cellStyle name="Normal 3 2 4 2 2 2 2 2 2 4 3" xfId="38487"/>
    <cellStyle name="Normal 3 2 4 2 2 2 2 2 2 5" xfId="16913"/>
    <cellStyle name="Normal 3 2 4 2 2 2 2 2 2 5 2" xfId="45649"/>
    <cellStyle name="Normal 3 2 4 2 2 2 2 2 2 6" xfId="31325"/>
    <cellStyle name="Normal 3 2 4 2 2 2 2 2 3" xfId="3255"/>
    <cellStyle name="Normal 3 2 4 2 2 2 2 2 3 2" xfId="6915"/>
    <cellStyle name="Normal 3 2 4 2 2 2 2 2 3 2 2" xfId="14175"/>
    <cellStyle name="Normal 3 2 4 2 2 2 2 2 3 2 2 2" xfId="28553"/>
    <cellStyle name="Normal 3 2 4 2 2 2 2 2 3 2 2 2 2" xfId="57287"/>
    <cellStyle name="Normal 3 2 4 2 2 2 2 2 3 2 2 3" xfId="42963"/>
    <cellStyle name="Normal 3 2 4 2 2 2 2 2 3 2 3" xfId="21390"/>
    <cellStyle name="Normal 3 2 4 2 2 2 2 2 3 2 3 2" xfId="50125"/>
    <cellStyle name="Normal 3 2 4 2 2 2 2 2 3 2 4" xfId="35801"/>
    <cellStyle name="Normal 3 2 4 2 2 2 2 2 3 3" xfId="10588"/>
    <cellStyle name="Normal 3 2 4 2 2 2 2 2 3 3 2" xfId="24971"/>
    <cellStyle name="Normal 3 2 4 2 2 2 2 2 3 3 2 2" xfId="53706"/>
    <cellStyle name="Normal 3 2 4 2 2 2 2 2 3 3 3" xfId="39382"/>
    <cellStyle name="Normal 3 2 4 2 2 2 2 2 3 4" xfId="17808"/>
    <cellStyle name="Normal 3 2 4 2 2 2 2 2 3 4 2" xfId="46544"/>
    <cellStyle name="Normal 3 2 4 2 2 2 2 2 3 5" xfId="32220"/>
    <cellStyle name="Normal 3 2 4 2 2 2 2 2 4" xfId="5120"/>
    <cellStyle name="Normal 3 2 4 2 2 2 2 2 4 2" xfId="12385"/>
    <cellStyle name="Normal 3 2 4 2 2 2 2 2 4 2 2" xfId="26763"/>
    <cellStyle name="Normal 3 2 4 2 2 2 2 2 4 2 2 2" xfId="55497"/>
    <cellStyle name="Normal 3 2 4 2 2 2 2 2 4 2 3" xfId="41173"/>
    <cellStyle name="Normal 3 2 4 2 2 2 2 2 4 3" xfId="19600"/>
    <cellStyle name="Normal 3 2 4 2 2 2 2 2 4 3 2" xfId="48335"/>
    <cellStyle name="Normal 3 2 4 2 2 2 2 2 4 4" xfId="34011"/>
    <cellStyle name="Normal 3 2 4 2 2 2 2 2 5" xfId="8792"/>
    <cellStyle name="Normal 3 2 4 2 2 2 2 2 5 2" xfId="23181"/>
    <cellStyle name="Normal 3 2 4 2 2 2 2 2 5 2 2" xfId="51916"/>
    <cellStyle name="Normal 3 2 4 2 2 2 2 2 5 3" xfId="37592"/>
    <cellStyle name="Normal 3 2 4 2 2 2 2 2 6" xfId="16018"/>
    <cellStyle name="Normal 3 2 4 2 2 2 2 2 6 2" xfId="44754"/>
    <cellStyle name="Normal 3 2 4 2 2 2 2 2 7" xfId="30430"/>
    <cellStyle name="Normal 3 2 4 2 2 2 2 3" xfId="1912"/>
    <cellStyle name="Normal 3 2 4 2 2 2 2 3 2" xfId="3704"/>
    <cellStyle name="Normal 3 2 4 2 2 2 2 3 2 2" xfId="7363"/>
    <cellStyle name="Normal 3 2 4 2 2 2 2 3 2 2 2" xfId="14623"/>
    <cellStyle name="Normal 3 2 4 2 2 2 2 3 2 2 2 2" xfId="29001"/>
    <cellStyle name="Normal 3 2 4 2 2 2 2 3 2 2 2 2 2" xfId="57735"/>
    <cellStyle name="Normal 3 2 4 2 2 2 2 3 2 2 2 3" xfId="43411"/>
    <cellStyle name="Normal 3 2 4 2 2 2 2 3 2 2 3" xfId="21838"/>
    <cellStyle name="Normal 3 2 4 2 2 2 2 3 2 2 3 2" xfId="50573"/>
    <cellStyle name="Normal 3 2 4 2 2 2 2 3 2 2 4" xfId="36249"/>
    <cellStyle name="Normal 3 2 4 2 2 2 2 3 2 3" xfId="11036"/>
    <cellStyle name="Normal 3 2 4 2 2 2 2 3 2 3 2" xfId="25419"/>
    <cellStyle name="Normal 3 2 4 2 2 2 2 3 2 3 2 2" xfId="54154"/>
    <cellStyle name="Normal 3 2 4 2 2 2 2 3 2 3 3" xfId="39830"/>
    <cellStyle name="Normal 3 2 4 2 2 2 2 3 2 4" xfId="18256"/>
    <cellStyle name="Normal 3 2 4 2 2 2 2 3 2 4 2" xfId="46992"/>
    <cellStyle name="Normal 3 2 4 2 2 2 2 3 2 5" xfId="32668"/>
    <cellStyle name="Normal 3 2 4 2 2 2 2 3 3" xfId="5573"/>
    <cellStyle name="Normal 3 2 4 2 2 2 2 3 3 2" xfId="12833"/>
    <cellStyle name="Normal 3 2 4 2 2 2 2 3 3 2 2" xfId="27211"/>
    <cellStyle name="Normal 3 2 4 2 2 2 2 3 3 2 2 2" xfId="55945"/>
    <cellStyle name="Normal 3 2 4 2 2 2 2 3 3 2 3" xfId="41621"/>
    <cellStyle name="Normal 3 2 4 2 2 2 2 3 3 3" xfId="20048"/>
    <cellStyle name="Normal 3 2 4 2 2 2 2 3 3 3 2" xfId="48783"/>
    <cellStyle name="Normal 3 2 4 2 2 2 2 3 3 4" xfId="34459"/>
    <cellStyle name="Normal 3 2 4 2 2 2 2 3 4" xfId="9246"/>
    <cellStyle name="Normal 3 2 4 2 2 2 2 3 4 2" xfId="23629"/>
    <cellStyle name="Normal 3 2 4 2 2 2 2 3 4 2 2" xfId="52364"/>
    <cellStyle name="Normal 3 2 4 2 2 2 2 3 4 3" xfId="38040"/>
    <cellStyle name="Normal 3 2 4 2 2 2 2 3 5" xfId="16466"/>
    <cellStyle name="Normal 3 2 4 2 2 2 2 3 5 2" xfId="45202"/>
    <cellStyle name="Normal 3 2 4 2 2 2 2 3 6" xfId="30878"/>
    <cellStyle name="Normal 3 2 4 2 2 2 2 4" xfId="2808"/>
    <cellStyle name="Normal 3 2 4 2 2 2 2 4 2" xfId="6468"/>
    <cellStyle name="Normal 3 2 4 2 2 2 2 4 2 2" xfId="13728"/>
    <cellStyle name="Normal 3 2 4 2 2 2 2 4 2 2 2" xfId="28106"/>
    <cellStyle name="Normal 3 2 4 2 2 2 2 4 2 2 2 2" xfId="56840"/>
    <cellStyle name="Normal 3 2 4 2 2 2 2 4 2 2 3" xfId="42516"/>
    <cellStyle name="Normal 3 2 4 2 2 2 2 4 2 3" xfId="20943"/>
    <cellStyle name="Normal 3 2 4 2 2 2 2 4 2 3 2" xfId="49678"/>
    <cellStyle name="Normal 3 2 4 2 2 2 2 4 2 4" xfId="35354"/>
    <cellStyle name="Normal 3 2 4 2 2 2 2 4 3" xfId="10141"/>
    <cellStyle name="Normal 3 2 4 2 2 2 2 4 3 2" xfId="24524"/>
    <cellStyle name="Normal 3 2 4 2 2 2 2 4 3 2 2" xfId="53259"/>
    <cellStyle name="Normal 3 2 4 2 2 2 2 4 3 3" xfId="38935"/>
    <cellStyle name="Normal 3 2 4 2 2 2 2 4 4" xfId="17361"/>
    <cellStyle name="Normal 3 2 4 2 2 2 2 4 4 2" xfId="46097"/>
    <cellStyle name="Normal 3 2 4 2 2 2 2 4 5" xfId="31773"/>
    <cellStyle name="Normal 3 2 4 2 2 2 2 5" xfId="4673"/>
    <cellStyle name="Normal 3 2 4 2 2 2 2 5 2" xfId="11938"/>
    <cellStyle name="Normal 3 2 4 2 2 2 2 5 2 2" xfId="26316"/>
    <cellStyle name="Normal 3 2 4 2 2 2 2 5 2 2 2" xfId="55050"/>
    <cellStyle name="Normal 3 2 4 2 2 2 2 5 2 3" xfId="40726"/>
    <cellStyle name="Normal 3 2 4 2 2 2 2 5 3" xfId="19153"/>
    <cellStyle name="Normal 3 2 4 2 2 2 2 5 3 2" xfId="47888"/>
    <cellStyle name="Normal 3 2 4 2 2 2 2 5 4" xfId="33564"/>
    <cellStyle name="Normal 3 2 4 2 2 2 2 6" xfId="8345"/>
    <cellStyle name="Normal 3 2 4 2 2 2 2 6 2" xfId="22734"/>
    <cellStyle name="Normal 3 2 4 2 2 2 2 6 2 2" xfId="51469"/>
    <cellStyle name="Normal 3 2 4 2 2 2 2 6 3" xfId="37145"/>
    <cellStyle name="Normal 3 2 4 2 2 2 2 7" xfId="15571"/>
    <cellStyle name="Normal 3 2 4 2 2 2 2 7 2" xfId="44307"/>
    <cellStyle name="Normal 3 2 4 2 2 2 2 8" xfId="29983"/>
    <cellStyle name="Normal 3 2 4 2 2 2 3" xfId="1152"/>
    <cellStyle name="Normal 3 2 4 2 2 2 3 2" xfId="2135"/>
    <cellStyle name="Normal 3 2 4 2 2 2 3 2 2" xfId="3927"/>
    <cellStyle name="Normal 3 2 4 2 2 2 3 2 2 2" xfId="7586"/>
    <cellStyle name="Normal 3 2 4 2 2 2 3 2 2 2 2" xfId="14846"/>
    <cellStyle name="Normal 3 2 4 2 2 2 3 2 2 2 2 2" xfId="29224"/>
    <cellStyle name="Normal 3 2 4 2 2 2 3 2 2 2 2 2 2" xfId="57958"/>
    <cellStyle name="Normal 3 2 4 2 2 2 3 2 2 2 2 3" xfId="43634"/>
    <cellStyle name="Normal 3 2 4 2 2 2 3 2 2 2 3" xfId="22061"/>
    <cellStyle name="Normal 3 2 4 2 2 2 3 2 2 2 3 2" xfId="50796"/>
    <cellStyle name="Normal 3 2 4 2 2 2 3 2 2 2 4" xfId="36472"/>
    <cellStyle name="Normal 3 2 4 2 2 2 3 2 2 3" xfId="11259"/>
    <cellStyle name="Normal 3 2 4 2 2 2 3 2 2 3 2" xfId="25642"/>
    <cellStyle name="Normal 3 2 4 2 2 2 3 2 2 3 2 2" xfId="54377"/>
    <cellStyle name="Normal 3 2 4 2 2 2 3 2 2 3 3" xfId="40053"/>
    <cellStyle name="Normal 3 2 4 2 2 2 3 2 2 4" xfId="18479"/>
    <cellStyle name="Normal 3 2 4 2 2 2 3 2 2 4 2" xfId="47215"/>
    <cellStyle name="Normal 3 2 4 2 2 2 3 2 2 5" xfId="32891"/>
    <cellStyle name="Normal 3 2 4 2 2 2 3 2 3" xfId="5796"/>
    <cellStyle name="Normal 3 2 4 2 2 2 3 2 3 2" xfId="13056"/>
    <cellStyle name="Normal 3 2 4 2 2 2 3 2 3 2 2" xfId="27434"/>
    <cellStyle name="Normal 3 2 4 2 2 2 3 2 3 2 2 2" xfId="56168"/>
    <cellStyle name="Normal 3 2 4 2 2 2 3 2 3 2 3" xfId="41844"/>
    <cellStyle name="Normal 3 2 4 2 2 2 3 2 3 3" xfId="20271"/>
    <cellStyle name="Normal 3 2 4 2 2 2 3 2 3 3 2" xfId="49006"/>
    <cellStyle name="Normal 3 2 4 2 2 2 3 2 3 4" xfId="34682"/>
    <cellStyle name="Normal 3 2 4 2 2 2 3 2 4" xfId="9469"/>
    <cellStyle name="Normal 3 2 4 2 2 2 3 2 4 2" xfId="23852"/>
    <cellStyle name="Normal 3 2 4 2 2 2 3 2 4 2 2" xfId="52587"/>
    <cellStyle name="Normal 3 2 4 2 2 2 3 2 4 3" xfId="38263"/>
    <cellStyle name="Normal 3 2 4 2 2 2 3 2 5" xfId="16689"/>
    <cellStyle name="Normal 3 2 4 2 2 2 3 2 5 2" xfId="45425"/>
    <cellStyle name="Normal 3 2 4 2 2 2 3 2 6" xfId="31101"/>
    <cellStyle name="Normal 3 2 4 2 2 2 3 3" xfId="3031"/>
    <cellStyle name="Normal 3 2 4 2 2 2 3 3 2" xfId="6691"/>
    <cellStyle name="Normal 3 2 4 2 2 2 3 3 2 2" xfId="13951"/>
    <cellStyle name="Normal 3 2 4 2 2 2 3 3 2 2 2" xfId="28329"/>
    <cellStyle name="Normal 3 2 4 2 2 2 3 3 2 2 2 2" xfId="57063"/>
    <cellStyle name="Normal 3 2 4 2 2 2 3 3 2 2 3" xfId="42739"/>
    <cellStyle name="Normal 3 2 4 2 2 2 3 3 2 3" xfId="21166"/>
    <cellStyle name="Normal 3 2 4 2 2 2 3 3 2 3 2" xfId="49901"/>
    <cellStyle name="Normal 3 2 4 2 2 2 3 3 2 4" xfId="35577"/>
    <cellStyle name="Normal 3 2 4 2 2 2 3 3 3" xfId="10364"/>
    <cellStyle name="Normal 3 2 4 2 2 2 3 3 3 2" xfId="24747"/>
    <cellStyle name="Normal 3 2 4 2 2 2 3 3 3 2 2" xfId="53482"/>
    <cellStyle name="Normal 3 2 4 2 2 2 3 3 3 3" xfId="39158"/>
    <cellStyle name="Normal 3 2 4 2 2 2 3 3 4" xfId="17584"/>
    <cellStyle name="Normal 3 2 4 2 2 2 3 3 4 2" xfId="46320"/>
    <cellStyle name="Normal 3 2 4 2 2 2 3 3 5" xfId="31996"/>
    <cellStyle name="Normal 3 2 4 2 2 2 3 4" xfId="4896"/>
    <cellStyle name="Normal 3 2 4 2 2 2 3 4 2" xfId="12161"/>
    <cellStyle name="Normal 3 2 4 2 2 2 3 4 2 2" xfId="26539"/>
    <cellStyle name="Normal 3 2 4 2 2 2 3 4 2 2 2" xfId="55273"/>
    <cellStyle name="Normal 3 2 4 2 2 2 3 4 2 3" xfId="40949"/>
    <cellStyle name="Normal 3 2 4 2 2 2 3 4 3" xfId="19376"/>
    <cellStyle name="Normal 3 2 4 2 2 2 3 4 3 2" xfId="48111"/>
    <cellStyle name="Normal 3 2 4 2 2 2 3 4 4" xfId="33787"/>
    <cellStyle name="Normal 3 2 4 2 2 2 3 5" xfId="8568"/>
    <cellStyle name="Normal 3 2 4 2 2 2 3 5 2" xfId="22957"/>
    <cellStyle name="Normal 3 2 4 2 2 2 3 5 2 2" xfId="51692"/>
    <cellStyle name="Normal 3 2 4 2 2 2 3 5 3" xfId="37368"/>
    <cellStyle name="Normal 3 2 4 2 2 2 3 6" xfId="15794"/>
    <cellStyle name="Normal 3 2 4 2 2 2 3 6 2" xfId="44530"/>
    <cellStyle name="Normal 3 2 4 2 2 2 3 7" xfId="30206"/>
    <cellStyle name="Normal 3 2 4 2 2 2 4" xfId="1684"/>
    <cellStyle name="Normal 3 2 4 2 2 2 4 2" xfId="3480"/>
    <cellStyle name="Normal 3 2 4 2 2 2 4 2 2" xfId="7139"/>
    <cellStyle name="Normal 3 2 4 2 2 2 4 2 2 2" xfId="14399"/>
    <cellStyle name="Normal 3 2 4 2 2 2 4 2 2 2 2" xfId="28777"/>
    <cellStyle name="Normal 3 2 4 2 2 2 4 2 2 2 2 2" xfId="57511"/>
    <cellStyle name="Normal 3 2 4 2 2 2 4 2 2 2 3" xfId="43187"/>
    <cellStyle name="Normal 3 2 4 2 2 2 4 2 2 3" xfId="21614"/>
    <cellStyle name="Normal 3 2 4 2 2 2 4 2 2 3 2" xfId="50349"/>
    <cellStyle name="Normal 3 2 4 2 2 2 4 2 2 4" xfId="36025"/>
    <cellStyle name="Normal 3 2 4 2 2 2 4 2 3" xfId="10812"/>
    <cellStyle name="Normal 3 2 4 2 2 2 4 2 3 2" xfId="25195"/>
    <cellStyle name="Normal 3 2 4 2 2 2 4 2 3 2 2" xfId="53930"/>
    <cellStyle name="Normal 3 2 4 2 2 2 4 2 3 3" xfId="39606"/>
    <cellStyle name="Normal 3 2 4 2 2 2 4 2 4" xfId="18032"/>
    <cellStyle name="Normal 3 2 4 2 2 2 4 2 4 2" xfId="46768"/>
    <cellStyle name="Normal 3 2 4 2 2 2 4 2 5" xfId="32444"/>
    <cellStyle name="Normal 3 2 4 2 2 2 4 3" xfId="5349"/>
    <cellStyle name="Normal 3 2 4 2 2 2 4 3 2" xfId="12609"/>
    <cellStyle name="Normal 3 2 4 2 2 2 4 3 2 2" xfId="26987"/>
    <cellStyle name="Normal 3 2 4 2 2 2 4 3 2 2 2" xfId="55721"/>
    <cellStyle name="Normal 3 2 4 2 2 2 4 3 2 3" xfId="41397"/>
    <cellStyle name="Normal 3 2 4 2 2 2 4 3 3" xfId="19824"/>
    <cellStyle name="Normal 3 2 4 2 2 2 4 3 3 2" xfId="48559"/>
    <cellStyle name="Normal 3 2 4 2 2 2 4 3 4" xfId="34235"/>
    <cellStyle name="Normal 3 2 4 2 2 2 4 4" xfId="9022"/>
    <cellStyle name="Normal 3 2 4 2 2 2 4 4 2" xfId="23405"/>
    <cellStyle name="Normal 3 2 4 2 2 2 4 4 2 2" xfId="52140"/>
    <cellStyle name="Normal 3 2 4 2 2 2 4 4 3" xfId="37816"/>
    <cellStyle name="Normal 3 2 4 2 2 2 4 5" xfId="16242"/>
    <cellStyle name="Normal 3 2 4 2 2 2 4 5 2" xfId="44978"/>
    <cellStyle name="Normal 3 2 4 2 2 2 4 6" xfId="30654"/>
    <cellStyle name="Normal 3 2 4 2 2 2 5" xfId="2584"/>
    <cellStyle name="Normal 3 2 4 2 2 2 5 2" xfId="6244"/>
    <cellStyle name="Normal 3 2 4 2 2 2 5 2 2" xfId="13504"/>
    <cellStyle name="Normal 3 2 4 2 2 2 5 2 2 2" xfId="27882"/>
    <cellStyle name="Normal 3 2 4 2 2 2 5 2 2 2 2" xfId="56616"/>
    <cellStyle name="Normal 3 2 4 2 2 2 5 2 2 3" xfId="42292"/>
    <cellStyle name="Normal 3 2 4 2 2 2 5 2 3" xfId="20719"/>
    <cellStyle name="Normal 3 2 4 2 2 2 5 2 3 2" xfId="49454"/>
    <cellStyle name="Normal 3 2 4 2 2 2 5 2 4" xfId="35130"/>
    <cellStyle name="Normal 3 2 4 2 2 2 5 3" xfId="9917"/>
    <cellStyle name="Normal 3 2 4 2 2 2 5 3 2" xfId="24300"/>
    <cellStyle name="Normal 3 2 4 2 2 2 5 3 2 2" xfId="53035"/>
    <cellStyle name="Normal 3 2 4 2 2 2 5 3 3" xfId="38711"/>
    <cellStyle name="Normal 3 2 4 2 2 2 5 4" xfId="17137"/>
    <cellStyle name="Normal 3 2 4 2 2 2 5 4 2" xfId="45873"/>
    <cellStyle name="Normal 3 2 4 2 2 2 5 5" xfId="31549"/>
    <cellStyle name="Normal 3 2 4 2 2 2 6" xfId="4447"/>
    <cellStyle name="Normal 3 2 4 2 2 2 6 2" xfId="11714"/>
    <cellStyle name="Normal 3 2 4 2 2 2 6 2 2" xfId="26092"/>
    <cellStyle name="Normal 3 2 4 2 2 2 6 2 2 2" xfId="54826"/>
    <cellStyle name="Normal 3 2 4 2 2 2 6 2 3" xfId="40502"/>
    <cellStyle name="Normal 3 2 4 2 2 2 6 3" xfId="18929"/>
    <cellStyle name="Normal 3 2 4 2 2 2 6 3 2" xfId="47664"/>
    <cellStyle name="Normal 3 2 4 2 2 2 6 4" xfId="33340"/>
    <cellStyle name="Normal 3 2 4 2 2 2 7" xfId="8118"/>
    <cellStyle name="Normal 3 2 4 2 2 2 7 2" xfId="22510"/>
    <cellStyle name="Normal 3 2 4 2 2 2 7 2 2" xfId="51245"/>
    <cellStyle name="Normal 3 2 4 2 2 2 7 3" xfId="36921"/>
    <cellStyle name="Normal 3 2 4 2 2 2 8" xfId="15347"/>
    <cellStyle name="Normal 3 2 4 2 2 2 8 2" xfId="44083"/>
    <cellStyle name="Normal 3 2 4 2 2 2 9" xfId="29759"/>
    <cellStyle name="Normal 3 2 4 2 2 3" xfId="815"/>
    <cellStyle name="Normal 3 2 4 2 2 3 2" xfId="1264"/>
    <cellStyle name="Normal 3 2 4 2 2 3 2 2" xfId="2247"/>
    <cellStyle name="Normal 3 2 4 2 2 3 2 2 2" xfId="4039"/>
    <cellStyle name="Normal 3 2 4 2 2 3 2 2 2 2" xfId="7698"/>
    <cellStyle name="Normal 3 2 4 2 2 3 2 2 2 2 2" xfId="14958"/>
    <cellStyle name="Normal 3 2 4 2 2 3 2 2 2 2 2 2" xfId="29336"/>
    <cellStyle name="Normal 3 2 4 2 2 3 2 2 2 2 2 2 2" xfId="58070"/>
    <cellStyle name="Normal 3 2 4 2 2 3 2 2 2 2 2 3" xfId="43746"/>
    <cellStyle name="Normal 3 2 4 2 2 3 2 2 2 2 3" xfId="22173"/>
    <cellStyle name="Normal 3 2 4 2 2 3 2 2 2 2 3 2" xfId="50908"/>
    <cellStyle name="Normal 3 2 4 2 2 3 2 2 2 2 4" xfId="36584"/>
    <cellStyle name="Normal 3 2 4 2 2 3 2 2 2 3" xfId="11371"/>
    <cellStyle name="Normal 3 2 4 2 2 3 2 2 2 3 2" xfId="25754"/>
    <cellStyle name="Normal 3 2 4 2 2 3 2 2 2 3 2 2" xfId="54489"/>
    <cellStyle name="Normal 3 2 4 2 2 3 2 2 2 3 3" xfId="40165"/>
    <cellStyle name="Normal 3 2 4 2 2 3 2 2 2 4" xfId="18591"/>
    <cellStyle name="Normal 3 2 4 2 2 3 2 2 2 4 2" xfId="47327"/>
    <cellStyle name="Normal 3 2 4 2 2 3 2 2 2 5" xfId="33003"/>
    <cellStyle name="Normal 3 2 4 2 2 3 2 2 3" xfId="5908"/>
    <cellStyle name="Normal 3 2 4 2 2 3 2 2 3 2" xfId="13168"/>
    <cellStyle name="Normal 3 2 4 2 2 3 2 2 3 2 2" xfId="27546"/>
    <cellStyle name="Normal 3 2 4 2 2 3 2 2 3 2 2 2" xfId="56280"/>
    <cellStyle name="Normal 3 2 4 2 2 3 2 2 3 2 3" xfId="41956"/>
    <cellStyle name="Normal 3 2 4 2 2 3 2 2 3 3" xfId="20383"/>
    <cellStyle name="Normal 3 2 4 2 2 3 2 2 3 3 2" xfId="49118"/>
    <cellStyle name="Normal 3 2 4 2 2 3 2 2 3 4" xfId="34794"/>
    <cellStyle name="Normal 3 2 4 2 2 3 2 2 4" xfId="9581"/>
    <cellStyle name="Normal 3 2 4 2 2 3 2 2 4 2" xfId="23964"/>
    <cellStyle name="Normal 3 2 4 2 2 3 2 2 4 2 2" xfId="52699"/>
    <cellStyle name="Normal 3 2 4 2 2 3 2 2 4 3" xfId="38375"/>
    <cellStyle name="Normal 3 2 4 2 2 3 2 2 5" xfId="16801"/>
    <cellStyle name="Normal 3 2 4 2 2 3 2 2 5 2" xfId="45537"/>
    <cellStyle name="Normal 3 2 4 2 2 3 2 2 6" xfId="31213"/>
    <cellStyle name="Normal 3 2 4 2 2 3 2 3" xfId="3143"/>
    <cellStyle name="Normal 3 2 4 2 2 3 2 3 2" xfId="6803"/>
    <cellStyle name="Normal 3 2 4 2 2 3 2 3 2 2" xfId="14063"/>
    <cellStyle name="Normal 3 2 4 2 2 3 2 3 2 2 2" xfId="28441"/>
    <cellStyle name="Normal 3 2 4 2 2 3 2 3 2 2 2 2" xfId="57175"/>
    <cellStyle name="Normal 3 2 4 2 2 3 2 3 2 2 3" xfId="42851"/>
    <cellStyle name="Normal 3 2 4 2 2 3 2 3 2 3" xfId="21278"/>
    <cellStyle name="Normal 3 2 4 2 2 3 2 3 2 3 2" xfId="50013"/>
    <cellStyle name="Normal 3 2 4 2 2 3 2 3 2 4" xfId="35689"/>
    <cellStyle name="Normal 3 2 4 2 2 3 2 3 3" xfId="10476"/>
    <cellStyle name="Normal 3 2 4 2 2 3 2 3 3 2" xfId="24859"/>
    <cellStyle name="Normal 3 2 4 2 2 3 2 3 3 2 2" xfId="53594"/>
    <cellStyle name="Normal 3 2 4 2 2 3 2 3 3 3" xfId="39270"/>
    <cellStyle name="Normal 3 2 4 2 2 3 2 3 4" xfId="17696"/>
    <cellStyle name="Normal 3 2 4 2 2 3 2 3 4 2" xfId="46432"/>
    <cellStyle name="Normal 3 2 4 2 2 3 2 3 5" xfId="32108"/>
    <cellStyle name="Normal 3 2 4 2 2 3 2 4" xfId="5008"/>
    <cellStyle name="Normal 3 2 4 2 2 3 2 4 2" xfId="12273"/>
    <cellStyle name="Normal 3 2 4 2 2 3 2 4 2 2" xfId="26651"/>
    <cellStyle name="Normal 3 2 4 2 2 3 2 4 2 2 2" xfId="55385"/>
    <cellStyle name="Normal 3 2 4 2 2 3 2 4 2 3" xfId="41061"/>
    <cellStyle name="Normal 3 2 4 2 2 3 2 4 3" xfId="19488"/>
    <cellStyle name="Normal 3 2 4 2 2 3 2 4 3 2" xfId="48223"/>
    <cellStyle name="Normal 3 2 4 2 2 3 2 4 4" xfId="33899"/>
    <cellStyle name="Normal 3 2 4 2 2 3 2 5" xfId="8680"/>
    <cellStyle name="Normal 3 2 4 2 2 3 2 5 2" xfId="23069"/>
    <cellStyle name="Normal 3 2 4 2 2 3 2 5 2 2" xfId="51804"/>
    <cellStyle name="Normal 3 2 4 2 2 3 2 5 3" xfId="37480"/>
    <cellStyle name="Normal 3 2 4 2 2 3 2 6" xfId="15906"/>
    <cellStyle name="Normal 3 2 4 2 2 3 2 6 2" xfId="44642"/>
    <cellStyle name="Normal 3 2 4 2 2 3 2 7" xfId="30318"/>
    <cellStyle name="Normal 3 2 4 2 2 3 3" xfId="1800"/>
    <cellStyle name="Normal 3 2 4 2 2 3 3 2" xfId="3592"/>
    <cellStyle name="Normal 3 2 4 2 2 3 3 2 2" xfId="7251"/>
    <cellStyle name="Normal 3 2 4 2 2 3 3 2 2 2" xfId="14511"/>
    <cellStyle name="Normal 3 2 4 2 2 3 3 2 2 2 2" xfId="28889"/>
    <cellStyle name="Normal 3 2 4 2 2 3 3 2 2 2 2 2" xfId="57623"/>
    <cellStyle name="Normal 3 2 4 2 2 3 3 2 2 2 3" xfId="43299"/>
    <cellStyle name="Normal 3 2 4 2 2 3 3 2 2 3" xfId="21726"/>
    <cellStyle name="Normal 3 2 4 2 2 3 3 2 2 3 2" xfId="50461"/>
    <cellStyle name="Normal 3 2 4 2 2 3 3 2 2 4" xfId="36137"/>
    <cellStyle name="Normal 3 2 4 2 2 3 3 2 3" xfId="10924"/>
    <cellStyle name="Normal 3 2 4 2 2 3 3 2 3 2" xfId="25307"/>
    <cellStyle name="Normal 3 2 4 2 2 3 3 2 3 2 2" xfId="54042"/>
    <cellStyle name="Normal 3 2 4 2 2 3 3 2 3 3" xfId="39718"/>
    <cellStyle name="Normal 3 2 4 2 2 3 3 2 4" xfId="18144"/>
    <cellStyle name="Normal 3 2 4 2 2 3 3 2 4 2" xfId="46880"/>
    <cellStyle name="Normal 3 2 4 2 2 3 3 2 5" xfId="32556"/>
    <cellStyle name="Normal 3 2 4 2 2 3 3 3" xfId="5461"/>
    <cellStyle name="Normal 3 2 4 2 2 3 3 3 2" xfId="12721"/>
    <cellStyle name="Normal 3 2 4 2 2 3 3 3 2 2" xfId="27099"/>
    <cellStyle name="Normal 3 2 4 2 2 3 3 3 2 2 2" xfId="55833"/>
    <cellStyle name="Normal 3 2 4 2 2 3 3 3 2 3" xfId="41509"/>
    <cellStyle name="Normal 3 2 4 2 2 3 3 3 3" xfId="19936"/>
    <cellStyle name="Normal 3 2 4 2 2 3 3 3 3 2" xfId="48671"/>
    <cellStyle name="Normal 3 2 4 2 2 3 3 3 4" xfId="34347"/>
    <cellStyle name="Normal 3 2 4 2 2 3 3 4" xfId="9134"/>
    <cellStyle name="Normal 3 2 4 2 2 3 3 4 2" xfId="23517"/>
    <cellStyle name="Normal 3 2 4 2 2 3 3 4 2 2" xfId="52252"/>
    <cellStyle name="Normal 3 2 4 2 2 3 3 4 3" xfId="37928"/>
    <cellStyle name="Normal 3 2 4 2 2 3 3 5" xfId="16354"/>
    <cellStyle name="Normal 3 2 4 2 2 3 3 5 2" xfId="45090"/>
    <cellStyle name="Normal 3 2 4 2 2 3 3 6" xfId="30766"/>
    <cellStyle name="Normal 3 2 4 2 2 3 4" xfId="2696"/>
    <cellStyle name="Normal 3 2 4 2 2 3 4 2" xfId="6356"/>
    <cellStyle name="Normal 3 2 4 2 2 3 4 2 2" xfId="13616"/>
    <cellStyle name="Normal 3 2 4 2 2 3 4 2 2 2" xfId="27994"/>
    <cellStyle name="Normal 3 2 4 2 2 3 4 2 2 2 2" xfId="56728"/>
    <cellStyle name="Normal 3 2 4 2 2 3 4 2 2 3" xfId="42404"/>
    <cellStyle name="Normal 3 2 4 2 2 3 4 2 3" xfId="20831"/>
    <cellStyle name="Normal 3 2 4 2 2 3 4 2 3 2" xfId="49566"/>
    <cellStyle name="Normal 3 2 4 2 2 3 4 2 4" xfId="35242"/>
    <cellStyle name="Normal 3 2 4 2 2 3 4 3" xfId="10029"/>
    <cellStyle name="Normal 3 2 4 2 2 3 4 3 2" xfId="24412"/>
    <cellStyle name="Normal 3 2 4 2 2 3 4 3 2 2" xfId="53147"/>
    <cellStyle name="Normal 3 2 4 2 2 3 4 3 3" xfId="38823"/>
    <cellStyle name="Normal 3 2 4 2 2 3 4 4" xfId="17249"/>
    <cellStyle name="Normal 3 2 4 2 2 3 4 4 2" xfId="45985"/>
    <cellStyle name="Normal 3 2 4 2 2 3 4 5" xfId="31661"/>
    <cellStyle name="Normal 3 2 4 2 2 3 5" xfId="4560"/>
    <cellStyle name="Normal 3 2 4 2 2 3 5 2" xfId="11826"/>
    <cellStyle name="Normal 3 2 4 2 2 3 5 2 2" xfId="26204"/>
    <cellStyle name="Normal 3 2 4 2 2 3 5 2 2 2" xfId="54938"/>
    <cellStyle name="Normal 3 2 4 2 2 3 5 2 3" xfId="40614"/>
    <cellStyle name="Normal 3 2 4 2 2 3 5 3" xfId="19041"/>
    <cellStyle name="Normal 3 2 4 2 2 3 5 3 2" xfId="47776"/>
    <cellStyle name="Normal 3 2 4 2 2 3 5 4" xfId="33452"/>
    <cellStyle name="Normal 3 2 4 2 2 3 6" xfId="8233"/>
    <cellStyle name="Normal 3 2 4 2 2 3 6 2" xfId="22622"/>
    <cellStyle name="Normal 3 2 4 2 2 3 6 2 2" xfId="51357"/>
    <cellStyle name="Normal 3 2 4 2 2 3 6 3" xfId="37033"/>
    <cellStyle name="Normal 3 2 4 2 2 3 7" xfId="15459"/>
    <cellStyle name="Normal 3 2 4 2 2 3 7 2" xfId="44195"/>
    <cellStyle name="Normal 3 2 4 2 2 3 8" xfId="29871"/>
    <cellStyle name="Normal 3 2 4 2 2 4" xfId="1040"/>
    <cellStyle name="Normal 3 2 4 2 2 4 2" xfId="2023"/>
    <cellStyle name="Normal 3 2 4 2 2 4 2 2" xfId="3815"/>
    <cellStyle name="Normal 3 2 4 2 2 4 2 2 2" xfId="7474"/>
    <cellStyle name="Normal 3 2 4 2 2 4 2 2 2 2" xfId="14734"/>
    <cellStyle name="Normal 3 2 4 2 2 4 2 2 2 2 2" xfId="29112"/>
    <cellStyle name="Normal 3 2 4 2 2 4 2 2 2 2 2 2" xfId="57846"/>
    <cellStyle name="Normal 3 2 4 2 2 4 2 2 2 2 3" xfId="43522"/>
    <cellStyle name="Normal 3 2 4 2 2 4 2 2 2 3" xfId="21949"/>
    <cellStyle name="Normal 3 2 4 2 2 4 2 2 2 3 2" xfId="50684"/>
    <cellStyle name="Normal 3 2 4 2 2 4 2 2 2 4" xfId="36360"/>
    <cellStyle name="Normal 3 2 4 2 2 4 2 2 3" xfId="11147"/>
    <cellStyle name="Normal 3 2 4 2 2 4 2 2 3 2" xfId="25530"/>
    <cellStyle name="Normal 3 2 4 2 2 4 2 2 3 2 2" xfId="54265"/>
    <cellStyle name="Normal 3 2 4 2 2 4 2 2 3 3" xfId="39941"/>
    <cellStyle name="Normal 3 2 4 2 2 4 2 2 4" xfId="18367"/>
    <cellStyle name="Normal 3 2 4 2 2 4 2 2 4 2" xfId="47103"/>
    <cellStyle name="Normal 3 2 4 2 2 4 2 2 5" xfId="32779"/>
    <cellStyle name="Normal 3 2 4 2 2 4 2 3" xfId="5684"/>
    <cellStyle name="Normal 3 2 4 2 2 4 2 3 2" xfId="12944"/>
    <cellStyle name="Normal 3 2 4 2 2 4 2 3 2 2" xfId="27322"/>
    <cellStyle name="Normal 3 2 4 2 2 4 2 3 2 2 2" xfId="56056"/>
    <cellStyle name="Normal 3 2 4 2 2 4 2 3 2 3" xfId="41732"/>
    <cellStyle name="Normal 3 2 4 2 2 4 2 3 3" xfId="20159"/>
    <cellStyle name="Normal 3 2 4 2 2 4 2 3 3 2" xfId="48894"/>
    <cellStyle name="Normal 3 2 4 2 2 4 2 3 4" xfId="34570"/>
    <cellStyle name="Normal 3 2 4 2 2 4 2 4" xfId="9357"/>
    <cellStyle name="Normal 3 2 4 2 2 4 2 4 2" xfId="23740"/>
    <cellStyle name="Normal 3 2 4 2 2 4 2 4 2 2" xfId="52475"/>
    <cellStyle name="Normal 3 2 4 2 2 4 2 4 3" xfId="38151"/>
    <cellStyle name="Normal 3 2 4 2 2 4 2 5" xfId="16577"/>
    <cellStyle name="Normal 3 2 4 2 2 4 2 5 2" xfId="45313"/>
    <cellStyle name="Normal 3 2 4 2 2 4 2 6" xfId="30989"/>
    <cellStyle name="Normal 3 2 4 2 2 4 3" xfId="2919"/>
    <cellStyle name="Normal 3 2 4 2 2 4 3 2" xfId="6579"/>
    <cellStyle name="Normal 3 2 4 2 2 4 3 2 2" xfId="13839"/>
    <cellStyle name="Normal 3 2 4 2 2 4 3 2 2 2" xfId="28217"/>
    <cellStyle name="Normal 3 2 4 2 2 4 3 2 2 2 2" xfId="56951"/>
    <cellStyle name="Normal 3 2 4 2 2 4 3 2 2 3" xfId="42627"/>
    <cellStyle name="Normal 3 2 4 2 2 4 3 2 3" xfId="21054"/>
    <cellStyle name="Normal 3 2 4 2 2 4 3 2 3 2" xfId="49789"/>
    <cellStyle name="Normal 3 2 4 2 2 4 3 2 4" xfId="35465"/>
    <cellStyle name="Normal 3 2 4 2 2 4 3 3" xfId="10252"/>
    <cellStyle name="Normal 3 2 4 2 2 4 3 3 2" xfId="24635"/>
    <cellStyle name="Normal 3 2 4 2 2 4 3 3 2 2" xfId="53370"/>
    <cellStyle name="Normal 3 2 4 2 2 4 3 3 3" xfId="39046"/>
    <cellStyle name="Normal 3 2 4 2 2 4 3 4" xfId="17472"/>
    <cellStyle name="Normal 3 2 4 2 2 4 3 4 2" xfId="46208"/>
    <cellStyle name="Normal 3 2 4 2 2 4 3 5" xfId="31884"/>
    <cellStyle name="Normal 3 2 4 2 2 4 4" xfId="4784"/>
    <cellStyle name="Normal 3 2 4 2 2 4 4 2" xfId="12049"/>
    <cellStyle name="Normal 3 2 4 2 2 4 4 2 2" xfId="26427"/>
    <cellStyle name="Normal 3 2 4 2 2 4 4 2 2 2" xfId="55161"/>
    <cellStyle name="Normal 3 2 4 2 2 4 4 2 3" xfId="40837"/>
    <cellStyle name="Normal 3 2 4 2 2 4 4 3" xfId="19264"/>
    <cellStyle name="Normal 3 2 4 2 2 4 4 3 2" xfId="47999"/>
    <cellStyle name="Normal 3 2 4 2 2 4 4 4" xfId="33675"/>
    <cellStyle name="Normal 3 2 4 2 2 4 5" xfId="8456"/>
    <cellStyle name="Normal 3 2 4 2 2 4 5 2" xfId="22845"/>
    <cellStyle name="Normal 3 2 4 2 2 4 5 2 2" xfId="51580"/>
    <cellStyle name="Normal 3 2 4 2 2 4 5 3" xfId="37256"/>
    <cellStyle name="Normal 3 2 4 2 2 4 6" xfId="15682"/>
    <cellStyle name="Normal 3 2 4 2 2 4 6 2" xfId="44418"/>
    <cellStyle name="Normal 3 2 4 2 2 4 7" xfId="30094"/>
    <cellStyle name="Normal 3 2 4 2 2 5" xfId="1564"/>
    <cellStyle name="Normal 3 2 4 2 2 5 2" xfId="3368"/>
    <cellStyle name="Normal 3 2 4 2 2 5 2 2" xfId="7027"/>
    <cellStyle name="Normal 3 2 4 2 2 5 2 2 2" xfId="14287"/>
    <cellStyle name="Normal 3 2 4 2 2 5 2 2 2 2" xfId="28665"/>
    <cellStyle name="Normal 3 2 4 2 2 5 2 2 2 2 2" xfId="57399"/>
    <cellStyle name="Normal 3 2 4 2 2 5 2 2 2 3" xfId="43075"/>
    <cellStyle name="Normal 3 2 4 2 2 5 2 2 3" xfId="21502"/>
    <cellStyle name="Normal 3 2 4 2 2 5 2 2 3 2" xfId="50237"/>
    <cellStyle name="Normal 3 2 4 2 2 5 2 2 4" xfId="35913"/>
    <cellStyle name="Normal 3 2 4 2 2 5 2 3" xfId="10700"/>
    <cellStyle name="Normal 3 2 4 2 2 5 2 3 2" xfId="25083"/>
    <cellStyle name="Normal 3 2 4 2 2 5 2 3 2 2" xfId="53818"/>
    <cellStyle name="Normal 3 2 4 2 2 5 2 3 3" xfId="39494"/>
    <cellStyle name="Normal 3 2 4 2 2 5 2 4" xfId="17920"/>
    <cellStyle name="Normal 3 2 4 2 2 5 2 4 2" xfId="46656"/>
    <cellStyle name="Normal 3 2 4 2 2 5 2 5" xfId="32332"/>
    <cellStyle name="Normal 3 2 4 2 2 5 3" xfId="5237"/>
    <cellStyle name="Normal 3 2 4 2 2 5 3 2" xfId="12497"/>
    <cellStyle name="Normal 3 2 4 2 2 5 3 2 2" xfId="26875"/>
    <cellStyle name="Normal 3 2 4 2 2 5 3 2 2 2" xfId="55609"/>
    <cellStyle name="Normal 3 2 4 2 2 5 3 2 3" xfId="41285"/>
    <cellStyle name="Normal 3 2 4 2 2 5 3 3" xfId="19712"/>
    <cellStyle name="Normal 3 2 4 2 2 5 3 3 2" xfId="48447"/>
    <cellStyle name="Normal 3 2 4 2 2 5 3 4" xfId="34123"/>
    <cellStyle name="Normal 3 2 4 2 2 5 4" xfId="8910"/>
    <cellStyle name="Normal 3 2 4 2 2 5 4 2" xfId="23293"/>
    <cellStyle name="Normal 3 2 4 2 2 5 4 2 2" xfId="52028"/>
    <cellStyle name="Normal 3 2 4 2 2 5 4 3" xfId="37704"/>
    <cellStyle name="Normal 3 2 4 2 2 5 5" xfId="16130"/>
    <cellStyle name="Normal 3 2 4 2 2 5 5 2" xfId="44866"/>
    <cellStyle name="Normal 3 2 4 2 2 5 6" xfId="30542"/>
    <cellStyle name="Normal 3 2 4 2 2 6" xfId="2472"/>
    <cellStyle name="Normal 3 2 4 2 2 6 2" xfId="6132"/>
    <cellStyle name="Normal 3 2 4 2 2 6 2 2" xfId="13392"/>
    <cellStyle name="Normal 3 2 4 2 2 6 2 2 2" xfId="27770"/>
    <cellStyle name="Normal 3 2 4 2 2 6 2 2 2 2" xfId="56504"/>
    <cellStyle name="Normal 3 2 4 2 2 6 2 2 3" xfId="42180"/>
    <cellStyle name="Normal 3 2 4 2 2 6 2 3" xfId="20607"/>
    <cellStyle name="Normal 3 2 4 2 2 6 2 3 2" xfId="49342"/>
    <cellStyle name="Normal 3 2 4 2 2 6 2 4" xfId="35018"/>
    <cellStyle name="Normal 3 2 4 2 2 6 3" xfId="9805"/>
    <cellStyle name="Normal 3 2 4 2 2 6 3 2" xfId="24188"/>
    <cellStyle name="Normal 3 2 4 2 2 6 3 2 2" xfId="52923"/>
    <cellStyle name="Normal 3 2 4 2 2 6 3 3" xfId="38599"/>
    <cellStyle name="Normal 3 2 4 2 2 6 4" xfId="17025"/>
    <cellStyle name="Normal 3 2 4 2 2 6 4 2" xfId="45761"/>
    <cellStyle name="Normal 3 2 4 2 2 6 5" xfId="31437"/>
    <cellStyle name="Normal 3 2 4 2 2 7" xfId="4331"/>
    <cellStyle name="Normal 3 2 4 2 2 7 2" xfId="11601"/>
    <cellStyle name="Normal 3 2 4 2 2 7 2 2" xfId="25980"/>
    <cellStyle name="Normal 3 2 4 2 2 7 2 2 2" xfId="54714"/>
    <cellStyle name="Normal 3 2 4 2 2 7 2 3" xfId="40390"/>
    <cellStyle name="Normal 3 2 4 2 2 7 3" xfId="18817"/>
    <cellStyle name="Normal 3 2 4 2 2 7 3 2" xfId="47552"/>
    <cellStyle name="Normal 3 2 4 2 2 7 4" xfId="33228"/>
    <cellStyle name="Normal 3 2 4 2 2 8" xfId="8000"/>
    <cellStyle name="Normal 3 2 4 2 2 8 2" xfId="22398"/>
    <cellStyle name="Normal 3 2 4 2 2 8 2 2" xfId="51133"/>
    <cellStyle name="Normal 3 2 4 2 2 8 3" xfId="36809"/>
    <cellStyle name="Normal 3 2 4 2 2 9" xfId="15235"/>
    <cellStyle name="Normal 3 2 4 2 2 9 2" xfId="43971"/>
    <cellStyle name="Normal 3 2 4 2 3" xfId="596"/>
    <cellStyle name="Normal 3 2 4 2 3 2" xfId="873"/>
    <cellStyle name="Normal 3 2 4 2 3 2 2" xfId="1320"/>
    <cellStyle name="Normal 3 2 4 2 3 2 2 2" xfId="2303"/>
    <cellStyle name="Normal 3 2 4 2 3 2 2 2 2" xfId="4095"/>
    <cellStyle name="Normal 3 2 4 2 3 2 2 2 2 2" xfId="7754"/>
    <cellStyle name="Normal 3 2 4 2 3 2 2 2 2 2 2" xfId="15014"/>
    <cellStyle name="Normal 3 2 4 2 3 2 2 2 2 2 2 2" xfId="29392"/>
    <cellStyle name="Normal 3 2 4 2 3 2 2 2 2 2 2 2 2" xfId="58126"/>
    <cellStyle name="Normal 3 2 4 2 3 2 2 2 2 2 2 3" xfId="43802"/>
    <cellStyle name="Normal 3 2 4 2 3 2 2 2 2 2 3" xfId="22229"/>
    <cellStyle name="Normal 3 2 4 2 3 2 2 2 2 2 3 2" xfId="50964"/>
    <cellStyle name="Normal 3 2 4 2 3 2 2 2 2 2 4" xfId="36640"/>
    <cellStyle name="Normal 3 2 4 2 3 2 2 2 2 3" xfId="11427"/>
    <cellStyle name="Normal 3 2 4 2 3 2 2 2 2 3 2" xfId="25810"/>
    <cellStyle name="Normal 3 2 4 2 3 2 2 2 2 3 2 2" xfId="54545"/>
    <cellStyle name="Normal 3 2 4 2 3 2 2 2 2 3 3" xfId="40221"/>
    <cellStyle name="Normal 3 2 4 2 3 2 2 2 2 4" xfId="18647"/>
    <cellStyle name="Normal 3 2 4 2 3 2 2 2 2 4 2" xfId="47383"/>
    <cellStyle name="Normal 3 2 4 2 3 2 2 2 2 5" xfId="33059"/>
    <cellStyle name="Normal 3 2 4 2 3 2 2 2 3" xfId="5964"/>
    <cellStyle name="Normal 3 2 4 2 3 2 2 2 3 2" xfId="13224"/>
    <cellStyle name="Normal 3 2 4 2 3 2 2 2 3 2 2" xfId="27602"/>
    <cellStyle name="Normal 3 2 4 2 3 2 2 2 3 2 2 2" xfId="56336"/>
    <cellStyle name="Normal 3 2 4 2 3 2 2 2 3 2 3" xfId="42012"/>
    <cellStyle name="Normal 3 2 4 2 3 2 2 2 3 3" xfId="20439"/>
    <cellStyle name="Normal 3 2 4 2 3 2 2 2 3 3 2" xfId="49174"/>
    <cellStyle name="Normal 3 2 4 2 3 2 2 2 3 4" xfId="34850"/>
    <cellStyle name="Normal 3 2 4 2 3 2 2 2 4" xfId="9637"/>
    <cellStyle name="Normal 3 2 4 2 3 2 2 2 4 2" xfId="24020"/>
    <cellStyle name="Normal 3 2 4 2 3 2 2 2 4 2 2" xfId="52755"/>
    <cellStyle name="Normal 3 2 4 2 3 2 2 2 4 3" xfId="38431"/>
    <cellStyle name="Normal 3 2 4 2 3 2 2 2 5" xfId="16857"/>
    <cellStyle name="Normal 3 2 4 2 3 2 2 2 5 2" xfId="45593"/>
    <cellStyle name="Normal 3 2 4 2 3 2 2 2 6" xfId="31269"/>
    <cellStyle name="Normal 3 2 4 2 3 2 2 3" xfId="3199"/>
    <cellStyle name="Normal 3 2 4 2 3 2 2 3 2" xfId="6859"/>
    <cellStyle name="Normal 3 2 4 2 3 2 2 3 2 2" xfId="14119"/>
    <cellStyle name="Normal 3 2 4 2 3 2 2 3 2 2 2" xfId="28497"/>
    <cellStyle name="Normal 3 2 4 2 3 2 2 3 2 2 2 2" xfId="57231"/>
    <cellStyle name="Normal 3 2 4 2 3 2 2 3 2 2 3" xfId="42907"/>
    <cellStyle name="Normal 3 2 4 2 3 2 2 3 2 3" xfId="21334"/>
    <cellStyle name="Normal 3 2 4 2 3 2 2 3 2 3 2" xfId="50069"/>
    <cellStyle name="Normal 3 2 4 2 3 2 2 3 2 4" xfId="35745"/>
    <cellStyle name="Normal 3 2 4 2 3 2 2 3 3" xfId="10532"/>
    <cellStyle name="Normal 3 2 4 2 3 2 2 3 3 2" xfId="24915"/>
    <cellStyle name="Normal 3 2 4 2 3 2 2 3 3 2 2" xfId="53650"/>
    <cellStyle name="Normal 3 2 4 2 3 2 2 3 3 3" xfId="39326"/>
    <cellStyle name="Normal 3 2 4 2 3 2 2 3 4" xfId="17752"/>
    <cellStyle name="Normal 3 2 4 2 3 2 2 3 4 2" xfId="46488"/>
    <cellStyle name="Normal 3 2 4 2 3 2 2 3 5" xfId="32164"/>
    <cellStyle name="Normal 3 2 4 2 3 2 2 4" xfId="5064"/>
    <cellStyle name="Normal 3 2 4 2 3 2 2 4 2" xfId="12329"/>
    <cellStyle name="Normal 3 2 4 2 3 2 2 4 2 2" xfId="26707"/>
    <cellStyle name="Normal 3 2 4 2 3 2 2 4 2 2 2" xfId="55441"/>
    <cellStyle name="Normal 3 2 4 2 3 2 2 4 2 3" xfId="41117"/>
    <cellStyle name="Normal 3 2 4 2 3 2 2 4 3" xfId="19544"/>
    <cellStyle name="Normal 3 2 4 2 3 2 2 4 3 2" xfId="48279"/>
    <cellStyle name="Normal 3 2 4 2 3 2 2 4 4" xfId="33955"/>
    <cellStyle name="Normal 3 2 4 2 3 2 2 5" xfId="8736"/>
    <cellStyle name="Normal 3 2 4 2 3 2 2 5 2" xfId="23125"/>
    <cellStyle name="Normal 3 2 4 2 3 2 2 5 2 2" xfId="51860"/>
    <cellStyle name="Normal 3 2 4 2 3 2 2 5 3" xfId="37536"/>
    <cellStyle name="Normal 3 2 4 2 3 2 2 6" xfId="15962"/>
    <cellStyle name="Normal 3 2 4 2 3 2 2 6 2" xfId="44698"/>
    <cellStyle name="Normal 3 2 4 2 3 2 2 7" xfId="30374"/>
    <cellStyle name="Normal 3 2 4 2 3 2 3" xfId="1856"/>
    <cellStyle name="Normal 3 2 4 2 3 2 3 2" xfId="3648"/>
    <cellStyle name="Normal 3 2 4 2 3 2 3 2 2" xfId="7307"/>
    <cellStyle name="Normal 3 2 4 2 3 2 3 2 2 2" xfId="14567"/>
    <cellStyle name="Normal 3 2 4 2 3 2 3 2 2 2 2" xfId="28945"/>
    <cellStyle name="Normal 3 2 4 2 3 2 3 2 2 2 2 2" xfId="57679"/>
    <cellStyle name="Normal 3 2 4 2 3 2 3 2 2 2 3" xfId="43355"/>
    <cellStyle name="Normal 3 2 4 2 3 2 3 2 2 3" xfId="21782"/>
    <cellStyle name="Normal 3 2 4 2 3 2 3 2 2 3 2" xfId="50517"/>
    <cellStyle name="Normal 3 2 4 2 3 2 3 2 2 4" xfId="36193"/>
    <cellStyle name="Normal 3 2 4 2 3 2 3 2 3" xfId="10980"/>
    <cellStyle name="Normal 3 2 4 2 3 2 3 2 3 2" xfId="25363"/>
    <cellStyle name="Normal 3 2 4 2 3 2 3 2 3 2 2" xfId="54098"/>
    <cellStyle name="Normal 3 2 4 2 3 2 3 2 3 3" xfId="39774"/>
    <cellStyle name="Normal 3 2 4 2 3 2 3 2 4" xfId="18200"/>
    <cellStyle name="Normal 3 2 4 2 3 2 3 2 4 2" xfId="46936"/>
    <cellStyle name="Normal 3 2 4 2 3 2 3 2 5" xfId="32612"/>
    <cellStyle name="Normal 3 2 4 2 3 2 3 3" xfId="5517"/>
    <cellStyle name="Normal 3 2 4 2 3 2 3 3 2" xfId="12777"/>
    <cellStyle name="Normal 3 2 4 2 3 2 3 3 2 2" xfId="27155"/>
    <cellStyle name="Normal 3 2 4 2 3 2 3 3 2 2 2" xfId="55889"/>
    <cellStyle name="Normal 3 2 4 2 3 2 3 3 2 3" xfId="41565"/>
    <cellStyle name="Normal 3 2 4 2 3 2 3 3 3" xfId="19992"/>
    <cellStyle name="Normal 3 2 4 2 3 2 3 3 3 2" xfId="48727"/>
    <cellStyle name="Normal 3 2 4 2 3 2 3 3 4" xfId="34403"/>
    <cellStyle name="Normal 3 2 4 2 3 2 3 4" xfId="9190"/>
    <cellStyle name="Normal 3 2 4 2 3 2 3 4 2" xfId="23573"/>
    <cellStyle name="Normal 3 2 4 2 3 2 3 4 2 2" xfId="52308"/>
    <cellStyle name="Normal 3 2 4 2 3 2 3 4 3" xfId="37984"/>
    <cellStyle name="Normal 3 2 4 2 3 2 3 5" xfId="16410"/>
    <cellStyle name="Normal 3 2 4 2 3 2 3 5 2" xfId="45146"/>
    <cellStyle name="Normal 3 2 4 2 3 2 3 6" xfId="30822"/>
    <cellStyle name="Normal 3 2 4 2 3 2 4" xfId="2752"/>
    <cellStyle name="Normal 3 2 4 2 3 2 4 2" xfId="6412"/>
    <cellStyle name="Normal 3 2 4 2 3 2 4 2 2" xfId="13672"/>
    <cellStyle name="Normal 3 2 4 2 3 2 4 2 2 2" xfId="28050"/>
    <cellStyle name="Normal 3 2 4 2 3 2 4 2 2 2 2" xfId="56784"/>
    <cellStyle name="Normal 3 2 4 2 3 2 4 2 2 3" xfId="42460"/>
    <cellStyle name="Normal 3 2 4 2 3 2 4 2 3" xfId="20887"/>
    <cellStyle name="Normal 3 2 4 2 3 2 4 2 3 2" xfId="49622"/>
    <cellStyle name="Normal 3 2 4 2 3 2 4 2 4" xfId="35298"/>
    <cellStyle name="Normal 3 2 4 2 3 2 4 3" xfId="10085"/>
    <cellStyle name="Normal 3 2 4 2 3 2 4 3 2" xfId="24468"/>
    <cellStyle name="Normal 3 2 4 2 3 2 4 3 2 2" xfId="53203"/>
    <cellStyle name="Normal 3 2 4 2 3 2 4 3 3" xfId="38879"/>
    <cellStyle name="Normal 3 2 4 2 3 2 4 4" xfId="17305"/>
    <cellStyle name="Normal 3 2 4 2 3 2 4 4 2" xfId="46041"/>
    <cellStyle name="Normal 3 2 4 2 3 2 4 5" xfId="31717"/>
    <cellStyle name="Normal 3 2 4 2 3 2 5" xfId="4617"/>
    <cellStyle name="Normal 3 2 4 2 3 2 5 2" xfId="11882"/>
    <cellStyle name="Normal 3 2 4 2 3 2 5 2 2" xfId="26260"/>
    <cellStyle name="Normal 3 2 4 2 3 2 5 2 2 2" xfId="54994"/>
    <cellStyle name="Normal 3 2 4 2 3 2 5 2 3" xfId="40670"/>
    <cellStyle name="Normal 3 2 4 2 3 2 5 3" xfId="19097"/>
    <cellStyle name="Normal 3 2 4 2 3 2 5 3 2" xfId="47832"/>
    <cellStyle name="Normal 3 2 4 2 3 2 5 4" xfId="33508"/>
    <cellStyle name="Normal 3 2 4 2 3 2 6" xfId="8289"/>
    <cellStyle name="Normal 3 2 4 2 3 2 6 2" xfId="22678"/>
    <cellStyle name="Normal 3 2 4 2 3 2 6 2 2" xfId="51413"/>
    <cellStyle name="Normal 3 2 4 2 3 2 6 3" xfId="37089"/>
    <cellStyle name="Normal 3 2 4 2 3 2 7" xfId="15515"/>
    <cellStyle name="Normal 3 2 4 2 3 2 7 2" xfId="44251"/>
    <cellStyle name="Normal 3 2 4 2 3 2 8" xfId="29927"/>
    <cellStyle name="Normal 3 2 4 2 3 3" xfId="1096"/>
    <cellStyle name="Normal 3 2 4 2 3 3 2" xfId="2079"/>
    <cellStyle name="Normal 3 2 4 2 3 3 2 2" xfId="3871"/>
    <cellStyle name="Normal 3 2 4 2 3 3 2 2 2" xfId="7530"/>
    <cellStyle name="Normal 3 2 4 2 3 3 2 2 2 2" xfId="14790"/>
    <cellStyle name="Normal 3 2 4 2 3 3 2 2 2 2 2" xfId="29168"/>
    <cellStyle name="Normal 3 2 4 2 3 3 2 2 2 2 2 2" xfId="57902"/>
    <cellStyle name="Normal 3 2 4 2 3 3 2 2 2 2 3" xfId="43578"/>
    <cellStyle name="Normal 3 2 4 2 3 3 2 2 2 3" xfId="22005"/>
    <cellStyle name="Normal 3 2 4 2 3 3 2 2 2 3 2" xfId="50740"/>
    <cellStyle name="Normal 3 2 4 2 3 3 2 2 2 4" xfId="36416"/>
    <cellStyle name="Normal 3 2 4 2 3 3 2 2 3" xfId="11203"/>
    <cellStyle name="Normal 3 2 4 2 3 3 2 2 3 2" xfId="25586"/>
    <cellStyle name="Normal 3 2 4 2 3 3 2 2 3 2 2" xfId="54321"/>
    <cellStyle name="Normal 3 2 4 2 3 3 2 2 3 3" xfId="39997"/>
    <cellStyle name="Normal 3 2 4 2 3 3 2 2 4" xfId="18423"/>
    <cellStyle name="Normal 3 2 4 2 3 3 2 2 4 2" xfId="47159"/>
    <cellStyle name="Normal 3 2 4 2 3 3 2 2 5" xfId="32835"/>
    <cellStyle name="Normal 3 2 4 2 3 3 2 3" xfId="5740"/>
    <cellStyle name="Normal 3 2 4 2 3 3 2 3 2" xfId="13000"/>
    <cellStyle name="Normal 3 2 4 2 3 3 2 3 2 2" xfId="27378"/>
    <cellStyle name="Normal 3 2 4 2 3 3 2 3 2 2 2" xfId="56112"/>
    <cellStyle name="Normal 3 2 4 2 3 3 2 3 2 3" xfId="41788"/>
    <cellStyle name="Normal 3 2 4 2 3 3 2 3 3" xfId="20215"/>
    <cellStyle name="Normal 3 2 4 2 3 3 2 3 3 2" xfId="48950"/>
    <cellStyle name="Normal 3 2 4 2 3 3 2 3 4" xfId="34626"/>
    <cellStyle name="Normal 3 2 4 2 3 3 2 4" xfId="9413"/>
    <cellStyle name="Normal 3 2 4 2 3 3 2 4 2" xfId="23796"/>
    <cellStyle name="Normal 3 2 4 2 3 3 2 4 2 2" xfId="52531"/>
    <cellStyle name="Normal 3 2 4 2 3 3 2 4 3" xfId="38207"/>
    <cellStyle name="Normal 3 2 4 2 3 3 2 5" xfId="16633"/>
    <cellStyle name="Normal 3 2 4 2 3 3 2 5 2" xfId="45369"/>
    <cellStyle name="Normal 3 2 4 2 3 3 2 6" xfId="31045"/>
    <cellStyle name="Normal 3 2 4 2 3 3 3" xfId="2975"/>
    <cellStyle name="Normal 3 2 4 2 3 3 3 2" xfId="6635"/>
    <cellStyle name="Normal 3 2 4 2 3 3 3 2 2" xfId="13895"/>
    <cellStyle name="Normal 3 2 4 2 3 3 3 2 2 2" xfId="28273"/>
    <cellStyle name="Normal 3 2 4 2 3 3 3 2 2 2 2" xfId="57007"/>
    <cellStyle name="Normal 3 2 4 2 3 3 3 2 2 3" xfId="42683"/>
    <cellStyle name="Normal 3 2 4 2 3 3 3 2 3" xfId="21110"/>
    <cellStyle name="Normal 3 2 4 2 3 3 3 2 3 2" xfId="49845"/>
    <cellStyle name="Normal 3 2 4 2 3 3 3 2 4" xfId="35521"/>
    <cellStyle name="Normal 3 2 4 2 3 3 3 3" xfId="10308"/>
    <cellStyle name="Normal 3 2 4 2 3 3 3 3 2" xfId="24691"/>
    <cellStyle name="Normal 3 2 4 2 3 3 3 3 2 2" xfId="53426"/>
    <cellStyle name="Normal 3 2 4 2 3 3 3 3 3" xfId="39102"/>
    <cellStyle name="Normal 3 2 4 2 3 3 3 4" xfId="17528"/>
    <cellStyle name="Normal 3 2 4 2 3 3 3 4 2" xfId="46264"/>
    <cellStyle name="Normal 3 2 4 2 3 3 3 5" xfId="31940"/>
    <cellStyle name="Normal 3 2 4 2 3 3 4" xfId="4840"/>
    <cellStyle name="Normal 3 2 4 2 3 3 4 2" xfId="12105"/>
    <cellStyle name="Normal 3 2 4 2 3 3 4 2 2" xfId="26483"/>
    <cellStyle name="Normal 3 2 4 2 3 3 4 2 2 2" xfId="55217"/>
    <cellStyle name="Normal 3 2 4 2 3 3 4 2 3" xfId="40893"/>
    <cellStyle name="Normal 3 2 4 2 3 3 4 3" xfId="19320"/>
    <cellStyle name="Normal 3 2 4 2 3 3 4 3 2" xfId="48055"/>
    <cellStyle name="Normal 3 2 4 2 3 3 4 4" xfId="33731"/>
    <cellStyle name="Normal 3 2 4 2 3 3 5" xfId="8512"/>
    <cellStyle name="Normal 3 2 4 2 3 3 5 2" xfId="22901"/>
    <cellStyle name="Normal 3 2 4 2 3 3 5 2 2" xfId="51636"/>
    <cellStyle name="Normal 3 2 4 2 3 3 5 3" xfId="37312"/>
    <cellStyle name="Normal 3 2 4 2 3 3 6" xfId="15738"/>
    <cellStyle name="Normal 3 2 4 2 3 3 6 2" xfId="44474"/>
    <cellStyle name="Normal 3 2 4 2 3 3 7" xfId="30150"/>
    <cellStyle name="Normal 3 2 4 2 3 4" xfId="1628"/>
    <cellStyle name="Normal 3 2 4 2 3 4 2" xfId="3424"/>
    <cellStyle name="Normal 3 2 4 2 3 4 2 2" xfId="7083"/>
    <cellStyle name="Normal 3 2 4 2 3 4 2 2 2" xfId="14343"/>
    <cellStyle name="Normal 3 2 4 2 3 4 2 2 2 2" xfId="28721"/>
    <cellStyle name="Normal 3 2 4 2 3 4 2 2 2 2 2" xfId="57455"/>
    <cellStyle name="Normal 3 2 4 2 3 4 2 2 2 3" xfId="43131"/>
    <cellStyle name="Normal 3 2 4 2 3 4 2 2 3" xfId="21558"/>
    <cellStyle name="Normal 3 2 4 2 3 4 2 2 3 2" xfId="50293"/>
    <cellStyle name="Normal 3 2 4 2 3 4 2 2 4" xfId="35969"/>
    <cellStyle name="Normal 3 2 4 2 3 4 2 3" xfId="10756"/>
    <cellStyle name="Normal 3 2 4 2 3 4 2 3 2" xfId="25139"/>
    <cellStyle name="Normal 3 2 4 2 3 4 2 3 2 2" xfId="53874"/>
    <cellStyle name="Normal 3 2 4 2 3 4 2 3 3" xfId="39550"/>
    <cellStyle name="Normal 3 2 4 2 3 4 2 4" xfId="17976"/>
    <cellStyle name="Normal 3 2 4 2 3 4 2 4 2" xfId="46712"/>
    <cellStyle name="Normal 3 2 4 2 3 4 2 5" xfId="32388"/>
    <cellStyle name="Normal 3 2 4 2 3 4 3" xfId="5293"/>
    <cellStyle name="Normal 3 2 4 2 3 4 3 2" xfId="12553"/>
    <cellStyle name="Normal 3 2 4 2 3 4 3 2 2" xfId="26931"/>
    <cellStyle name="Normal 3 2 4 2 3 4 3 2 2 2" xfId="55665"/>
    <cellStyle name="Normal 3 2 4 2 3 4 3 2 3" xfId="41341"/>
    <cellStyle name="Normal 3 2 4 2 3 4 3 3" xfId="19768"/>
    <cellStyle name="Normal 3 2 4 2 3 4 3 3 2" xfId="48503"/>
    <cellStyle name="Normal 3 2 4 2 3 4 3 4" xfId="34179"/>
    <cellStyle name="Normal 3 2 4 2 3 4 4" xfId="8966"/>
    <cellStyle name="Normal 3 2 4 2 3 4 4 2" xfId="23349"/>
    <cellStyle name="Normal 3 2 4 2 3 4 4 2 2" xfId="52084"/>
    <cellStyle name="Normal 3 2 4 2 3 4 4 3" xfId="37760"/>
    <cellStyle name="Normal 3 2 4 2 3 4 5" xfId="16186"/>
    <cellStyle name="Normal 3 2 4 2 3 4 5 2" xfId="44922"/>
    <cellStyle name="Normal 3 2 4 2 3 4 6" xfId="30598"/>
    <cellStyle name="Normal 3 2 4 2 3 5" xfId="2528"/>
    <cellStyle name="Normal 3 2 4 2 3 5 2" xfId="6188"/>
    <cellStyle name="Normal 3 2 4 2 3 5 2 2" xfId="13448"/>
    <cellStyle name="Normal 3 2 4 2 3 5 2 2 2" xfId="27826"/>
    <cellStyle name="Normal 3 2 4 2 3 5 2 2 2 2" xfId="56560"/>
    <cellStyle name="Normal 3 2 4 2 3 5 2 2 3" xfId="42236"/>
    <cellStyle name="Normal 3 2 4 2 3 5 2 3" xfId="20663"/>
    <cellStyle name="Normal 3 2 4 2 3 5 2 3 2" xfId="49398"/>
    <cellStyle name="Normal 3 2 4 2 3 5 2 4" xfId="35074"/>
    <cellStyle name="Normal 3 2 4 2 3 5 3" xfId="9861"/>
    <cellStyle name="Normal 3 2 4 2 3 5 3 2" xfId="24244"/>
    <cellStyle name="Normal 3 2 4 2 3 5 3 2 2" xfId="52979"/>
    <cellStyle name="Normal 3 2 4 2 3 5 3 3" xfId="38655"/>
    <cellStyle name="Normal 3 2 4 2 3 5 4" xfId="17081"/>
    <cellStyle name="Normal 3 2 4 2 3 5 4 2" xfId="45817"/>
    <cellStyle name="Normal 3 2 4 2 3 5 5" xfId="31493"/>
    <cellStyle name="Normal 3 2 4 2 3 6" xfId="4391"/>
    <cellStyle name="Normal 3 2 4 2 3 6 2" xfId="11658"/>
    <cellStyle name="Normal 3 2 4 2 3 6 2 2" xfId="26036"/>
    <cellStyle name="Normal 3 2 4 2 3 6 2 2 2" xfId="54770"/>
    <cellStyle name="Normal 3 2 4 2 3 6 2 3" xfId="40446"/>
    <cellStyle name="Normal 3 2 4 2 3 6 3" xfId="18873"/>
    <cellStyle name="Normal 3 2 4 2 3 6 3 2" xfId="47608"/>
    <cellStyle name="Normal 3 2 4 2 3 6 4" xfId="33284"/>
    <cellStyle name="Normal 3 2 4 2 3 7" xfId="8062"/>
    <cellStyle name="Normal 3 2 4 2 3 7 2" xfId="22454"/>
    <cellStyle name="Normal 3 2 4 2 3 7 2 2" xfId="51189"/>
    <cellStyle name="Normal 3 2 4 2 3 7 3" xfId="36865"/>
    <cellStyle name="Normal 3 2 4 2 3 8" xfId="15291"/>
    <cellStyle name="Normal 3 2 4 2 3 8 2" xfId="44027"/>
    <cellStyle name="Normal 3 2 4 2 3 9" xfId="29703"/>
    <cellStyle name="Normal 3 2 4 2 4" xfId="758"/>
    <cellStyle name="Normal 3 2 4 2 4 2" xfId="1208"/>
    <cellStyle name="Normal 3 2 4 2 4 2 2" xfId="2191"/>
    <cellStyle name="Normal 3 2 4 2 4 2 2 2" xfId="3983"/>
    <cellStyle name="Normal 3 2 4 2 4 2 2 2 2" xfId="7642"/>
    <cellStyle name="Normal 3 2 4 2 4 2 2 2 2 2" xfId="14902"/>
    <cellStyle name="Normal 3 2 4 2 4 2 2 2 2 2 2" xfId="29280"/>
    <cellStyle name="Normal 3 2 4 2 4 2 2 2 2 2 2 2" xfId="58014"/>
    <cellStyle name="Normal 3 2 4 2 4 2 2 2 2 2 3" xfId="43690"/>
    <cellStyle name="Normal 3 2 4 2 4 2 2 2 2 3" xfId="22117"/>
    <cellStyle name="Normal 3 2 4 2 4 2 2 2 2 3 2" xfId="50852"/>
    <cellStyle name="Normal 3 2 4 2 4 2 2 2 2 4" xfId="36528"/>
    <cellStyle name="Normal 3 2 4 2 4 2 2 2 3" xfId="11315"/>
    <cellStyle name="Normal 3 2 4 2 4 2 2 2 3 2" xfId="25698"/>
    <cellStyle name="Normal 3 2 4 2 4 2 2 2 3 2 2" xfId="54433"/>
    <cellStyle name="Normal 3 2 4 2 4 2 2 2 3 3" xfId="40109"/>
    <cellStyle name="Normal 3 2 4 2 4 2 2 2 4" xfId="18535"/>
    <cellStyle name="Normal 3 2 4 2 4 2 2 2 4 2" xfId="47271"/>
    <cellStyle name="Normal 3 2 4 2 4 2 2 2 5" xfId="32947"/>
    <cellStyle name="Normal 3 2 4 2 4 2 2 3" xfId="5852"/>
    <cellStyle name="Normal 3 2 4 2 4 2 2 3 2" xfId="13112"/>
    <cellStyle name="Normal 3 2 4 2 4 2 2 3 2 2" xfId="27490"/>
    <cellStyle name="Normal 3 2 4 2 4 2 2 3 2 2 2" xfId="56224"/>
    <cellStyle name="Normal 3 2 4 2 4 2 2 3 2 3" xfId="41900"/>
    <cellStyle name="Normal 3 2 4 2 4 2 2 3 3" xfId="20327"/>
    <cellStyle name="Normal 3 2 4 2 4 2 2 3 3 2" xfId="49062"/>
    <cellStyle name="Normal 3 2 4 2 4 2 2 3 4" xfId="34738"/>
    <cellStyle name="Normal 3 2 4 2 4 2 2 4" xfId="9525"/>
    <cellStyle name="Normal 3 2 4 2 4 2 2 4 2" xfId="23908"/>
    <cellStyle name="Normal 3 2 4 2 4 2 2 4 2 2" xfId="52643"/>
    <cellStyle name="Normal 3 2 4 2 4 2 2 4 3" xfId="38319"/>
    <cellStyle name="Normal 3 2 4 2 4 2 2 5" xfId="16745"/>
    <cellStyle name="Normal 3 2 4 2 4 2 2 5 2" xfId="45481"/>
    <cellStyle name="Normal 3 2 4 2 4 2 2 6" xfId="31157"/>
    <cellStyle name="Normal 3 2 4 2 4 2 3" xfId="3087"/>
    <cellStyle name="Normal 3 2 4 2 4 2 3 2" xfId="6747"/>
    <cellStyle name="Normal 3 2 4 2 4 2 3 2 2" xfId="14007"/>
    <cellStyle name="Normal 3 2 4 2 4 2 3 2 2 2" xfId="28385"/>
    <cellStyle name="Normal 3 2 4 2 4 2 3 2 2 2 2" xfId="57119"/>
    <cellStyle name="Normal 3 2 4 2 4 2 3 2 2 3" xfId="42795"/>
    <cellStyle name="Normal 3 2 4 2 4 2 3 2 3" xfId="21222"/>
    <cellStyle name="Normal 3 2 4 2 4 2 3 2 3 2" xfId="49957"/>
    <cellStyle name="Normal 3 2 4 2 4 2 3 2 4" xfId="35633"/>
    <cellStyle name="Normal 3 2 4 2 4 2 3 3" xfId="10420"/>
    <cellStyle name="Normal 3 2 4 2 4 2 3 3 2" xfId="24803"/>
    <cellStyle name="Normal 3 2 4 2 4 2 3 3 2 2" xfId="53538"/>
    <cellStyle name="Normal 3 2 4 2 4 2 3 3 3" xfId="39214"/>
    <cellStyle name="Normal 3 2 4 2 4 2 3 4" xfId="17640"/>
    <cellStyle name="Normal 3 2 4 2 4 2 3 4 2" xfId="46376"/>
    <cellStyle name="Normal 3 2 4 2 4 2 3 5" xfId="32052"/>
    <cellStyle name="Normal 3 2 4 2 4 2 4" xfId="4952"/>
    <cellStyle name="Normal 3 2 4 2 4 2 4 2" xfId="12217"/>
    <cellStyle name="Normal 3 2 4 2 4 2 4 2 2" xfId="26595"/>
    <cellStyle name="Normal 3 2 4 2 4 2 4 2 2 2" xfId="55329"/>
    <cellStyle name="Normal 3 2 4 2 4 2 4 2 3" xfId="41005"/>
    <cellStyle name="Normal 3 2 4 2 4 2 4 3" xfId="19432"/>
    <cellStyle name="Normal 3 2 4 2 4 2 4 3 2" xfId="48167"/>
    <cellStyle name="Normal 3 2 4 2 4 2 4 4" xfId="33843"/>
    <cellStyle name="Normal 3 2 4 2 4 2 5" xfId="8624"/>
    <cellStyle name="Normal 3 2 4 2 4 2 5 2" xfId="23013"/>
    <cellStyle name="Normal 3 2 4 2 4 2 5 2 2" xfId="51748"/>
    <cellStyle name="Normal 3 2 4 2 4 2 5 3" xfId="37424"/>
    <cellStyle name="Normal 3 2 4 2 4 2 6" xfId="15850"/>
    <cellStyle name="Normal 3 2 4 2 4 2 6 2" xfId="44586"/>
    <cellStyle name="Normal 3 2 4 2 4 2 7" xfId="30262"/>
    <cellStyle name="Normal 3 2 4 2 4 3" xfId="1744"/>
    <cellStyle name="Normal 3 2 4 2 4 3 2" xfId="3536"/>
    <cellStyle name="Normal 3 2 4 2 4 3 2 2" xfId="7195"/>
    <cellStyle name="Normal 3 2 4 2 4 3 2 2 2" xfId="14455"/>
    <cellStyle name="Normal 3 2 4 2 4 3 2 2 2 2" xfId="28833"/>
    <cellStyle name="Normal 3 2 4 2 4 3 2 2 2 2 2" xfId="57567"/>
    <cellStyle name="Normal 3 2 4 2 4 3 2 2 2 3" xfId="43243"/>
    <cellStyle name="Normal 3 2 4 2 4 3 2 2 3" xfId="21670"/>
    <cellStyle name="Normal 3 2 4 2 4 3 2 2 3 2" xfId="50405"/>
    <cellStyle name="Normal 3 2 4 2 4 3 2 2 4" xfId="36081"/>
    <cellStyle name="Normal 3 2 4 2 4 3 2 3" xfId="10868"/>
    <cellStyle name="Normal 3 2 4 2 4 3 2 3 2" xfId="25251"/>
    <cellStyle name="Normal 3 2 4 2 4 3 2 3 2 2" xfId="53986"/>
    <cellStyle name="Normal 3 2 4 2 4 3 2 3 3" xfId="39662"/>
    <cellStyle name="Normal 3 2 4 2 4 3 2 4" xfId="18088"/>
    <cellStyle name="Normal 3 2 4 2 4 3 2 4 2" xfId="46824"/>
    <cellStyle name="Normal 3 2 4 2 4 3 2 5" xfId="32500"/>
    <cellStyle name="Normal 3 2 4 2 4 3 3" xfId="5405"/>
    <cellStyle name="Normal 3 2 4 2 4 3 3 2" xfId="12665"/>
    <cellStyle name="Normal 3 2 4 2 4 3 3 2 2" xfId="27043"/>
    <cellStyle name="Normal 3 2 4 2 4 3 3 2 2 2" xfId="55777"/>
    <cellStyle name="Normal 3 2 4 2 4 3 3 2 3" xfId="41453"/>
    <cellStyle name="Normal 3 2 4 2 4 3 3 3" xfId="19880"/>
    <cellStyle name="Normal 3 2 4 2 4 3 3 3 2" xfId="48615"/>
    <cellStyle name="Normal 3 2 4 2 4 3 3 4" xfId="34291"/>
    <cellStyle name="Normal 3 2 4 2 4 3 4" xfId="9078"/>
    <cellStyle name="Normal 3 2 4 2 4 3 4 2" xfId="23461"/>
    <cellStyle name="Normal 3 2 4 2 4 3 4 2 2" xfId="52196"/>
    <cellStyle name="Normal 3 2 4 2 4 3 4 3" xfId="37872"/>
    <cellStyle name="Normal 3 2 4 2 4 3 5" xfId="16298"/>
    <cellStyle name="Normal 3 2 4 2 4 3 5 2" xfId="45034"/>
    <cellStyle name="Normal 3 2 4 2 4 3 6" xfId="30710"/>
    <cellStyle name="Normal 3 2 4 2 4 4" xfId="2640"/>
    <cellStyle name="Normal 3 2 4 2 4 4 2" xfId="6300"/>
    <cellStyle name="Normal 3 2 4 2 4 4 2 2" xfId="13560"/>
    <cellStyle name="Normal 3 2 4 2 4 4 2 2 2" xfId="27938"/>
    <cellStyle name="Normal 3 2 4 2 4 4 2 2 2 2" xfId="56672"/>
    <cellStyle name="Normal 3 2 4 2 4 4 2 2 3" xfId="42348"/>
    <cellStyle name="Normal 3 2 4 2 4 4 2 3" xfId="20775"/>
    <cellStyle name="Normal 3 2 4 2 4 4 2 3 2" xfId="49510"/>
    <cellStyle name="Normal 3 2 4 2 4 4 2 4" xfId="35186"/>
    <cellStyle name="Normal 3 2 4 2 4 4 3" xfId="9973"/>
    <cellStyle name="Normal 3 2 4 2 4 4 3 2" xfId="24356"/>
    <cellStyle name="Normal 3 2 4 2 4 4 3 2 2" xfId="53091"/>
    <cellStyle name="Normal 3 2 4 2 4 4 3 3" xfId="38767"/>
    <cellStyle name="Normal 3 2 4 2 4 4 4" xfId="17193"/>
    <cellStyle name="Normal 3 2 4 2 4 4 4 2" xfId="45929"/>
    <cellStyle name="Normal 3 2 4 2 4 4 5" xfId="31605"/>
    <cellStyle name="Normal 3 2 4 2 4 5" xfId="4504"/>
    <cellStyle name="Normal 3 2 4 2 4 5 2" xfId="11770"/>
    <cellStyle name="Normal 3 2 4 2 4 5 2 2" xfId="26148"/>
    <cellStyle name="Normal 3 2 4 2 4 5 2 2 2" xfId="54882"/>
    <cellStyle name="Normal 3 2 4 2 4 5 2 3" xfId="40558"/>
    <cellStyle name="Normal 3 2 4 2 4 5 3" xfId="18985"/>
    <cellStyle name="Normal 3 2 4 2 4 5 3 2" xfId="47720"/>
    <cellStyle name="Normal 3 2 4 2 4 5 4" xfId="33396"/>
    <cellStyle name="Normal 3 2 4 2 4 6" xfId="8177"/>
    <cellStyle name="Normal 3 2 4 2 4 6 2" xfId="22566"/>
    <cellStyle name="Normal 3 2 4 2 4 6 2 2" xfId="51301"/>
    <cellStyle name="Normal 3 2 4 2 4 6 3" xfId="36977"/>
    <cellStyle name="Normal 3 2 4 2 4 7" xfId="15403"/>
    <cellStyle name="Normal 3 2 4 2 4 7 2" xfId="44139"/>
    <cellStyle name="Normal 3 2 4 2 4 8" xfId="29815"/>
    <cellStyle name="Normal 3 2 4 2 5" xfId="984"/>
    <cellStyle name="Normal 3 2 4 2 5 2" xfId="1967"/>
    <cellStyle name="Normal 3 2 4 2 5 2 2" xfId="3759"/>
    <cellStyle name="Normal 3 2 4 2 5 2 2 2" xfId="7418"/>
    <cellStyle name="Normal 3 2 4 2 5 2 2 2 2" xfId="14678"/>
    <cellStyle name="Normal 3 2 4 2 5 2 2 2 2 2" xfId="29056"/>
    <cellStyle name="Normal 3 2 4 2 5 2 2 2 2 2 2" xfId="57790"/>
    <cellStyle name="Normal 3 2 4 2 5 2 2 2 2 3" xfId="43466"/>
    <cellStyle name="Normal 3 2 4 2 5 2 2 2 3" xfId="21893"/>
    <cellStyle name="Normal 3 2 4 2 5 2 2 2 3 2" xfId="50628"/>
    <cellStyle name="Normal 3 2 4 2 5 2 2 2 4" xfId="36304"/>
    <cellStyle name="Normal 3 2 4 2 5 2 2 3" xfId="11091"/>
    <cellStyle name="Normal 3 2 4 2 5 2 2 3 2" xfId="25474"/>
    <cellStyle name="Normal 3 2 4 2 5 2 2 3 2 2" xfId="54209"/>
    <cellStyle name="Normal 3 2 4 2 5 2 2 3 3" xfId="39885"/>
    <cellStyle name="Normal 3 2 4 2 5 2 2 4" xfId="18311"/>
    <cellStyle name="Normal 3 2 4 2 5 2 2 4 2" xfId="47047"/>
    <cellStyle name="Normal 3 2 4 2 5 2 2 5" xfId="32723"/>
    <cellStyle name="Normal 3 2 4 2 5 2 3" xfId="5628"/>
    <cellStyle name="Normal 3 2 4 2 5 2 3 2" xfId="12888"/>
    <cellStyle name="Normal 3 2 4 2 5 2 3 2 2" xfId="27266"/>
    <cellStyle name="Normal 3 2 4 2 5 2 3 2 2 2" xfId="56000"/>
    <cellStyle name="Normal 3 2 4 2 5 2 3 2 3" xfId="41676"/>
    <cellStyle name="Normal 3 2 4 2 5 2 3 3" xfId="20103"/>
    <cellStyle name="Normal 3 2 4 2 5 2 3 3 2" xfId="48838"/>
    <cellStyle name="Normal 3 2 4 2 5 2 3 4" xfId="34514"/>
    <cellStyle name="Normal 3 2 4 2 5 2 4" xfId="9301"/>
    <cellStyle name="Normal 3 2 4 2 5 2 4 2" xfId="23684"/>
    <cellStyle name="Normal 3 2 4 2 5 2 4 2 2" xfId="52419"/>
    <cellStyle name="Normal 3 2 4 2 5 2 4 3" xfId="38095"/>
    <cellStyle name="Normal 3 2 4 2 5 2 5" xfId="16521"/>
    <cellStyle name="Normal 3 2 4 2 5 2 5 2" xfId="45257"/>
    <cellStyle name="Normal 3 2 4 2 5 2 6" xfId="30933"/>
    <cellStyle name="Normal 3 2 4 2 5 3" xfId="2863"/>
    <cellStyle name="Normal 3 2 4 2 5 3 2" xfId="6523"/>
    <cellStyle name="Normal 3 2 4 2 5 3 2 2" xfId="13783"/>
    <cellStyle name="Normal 3 2 4 2 5 3 2 2 2" xfId="28161"/>
    <cellStyle name="Normal 3 2 4 2 5 3 2 2 2 2" xfId="56895"/>
    <cellStyle name="Normal 3 2 4 2 5 3 2 2 3" xfId="42571"/>
    <cellStyle name="Normal 3 2 4 2 5 3 2 3" xfId="20998"/>
    <cellStyle name="Normal 3 2 4 2 5 3 2 3 2" xfId="49733"/>
    <cellStyle name="Normal 3 2 4 2 5 3 2 4" xfId="35409"/>
    <cellStyle name="Normal 3 2 4 2 5 3 3" xfId="10196"/>
    <cellStyle name="Normal 3 2 4 2 5 3 3 2" xfId="24579"/>
    <cellStyle name="Normal 3 2 4 2 5 3 3 2 2" xfId="53314"/>
    <cellStyle name="Normal 3 2 4 2 5 3 3 3" xfId="38990"/>
    <cellStyle name="Normal 3 2 4 2 5 3 4" xfId="17416"/>
    <cellStyle name="Normal 3 2 4 2 5 3 4 2" xfId="46152"/>
    <cellStyle name="Normal 3 2 4 2 5 3 5" xfId="31828"/>
    <cellStyle name="Normal 3 2 4 2 5 4" xfId="4728"/>
    <cellStyle name="Normal 3 2 4 2 5 4 2" xfId="11993"/>
    <cellStyle name="Normal 3 2 4 2 5 4 2 2" xfId="26371"/>
    <cellStyle name="Normal 3 2 4 2 5 4 2 2 2" xfId="55105"/>
    <cellStyle name="Normal 3 2 4 2 5 4 2 3" xfId="40781"/>
    <cellStyle name="Normal 3 2 4 2 5 4 3" xfId="19208"/>
    <cellStyle name="Normal 3 2 4 2 5 4 3 2" xfId="47943"/>
    <cellStyle name="Normal 3 2 4 2 5 4 4" xfId="33619"/>
    <cellStyle name="Normal 3 2 4 2 5 5" xfId="8400"/>
    <cellStyle name="Normal 3 2 4 2 5 5 2" xfId="22789"/>
    <cellStyle name="Normal 3 2 4 2 5 5 2 2" xfId="51524"/>
    <cellStyle name="Normal 3 2 4 2 5 5 3" xfId="37200"/>
    <cellStyle name="Normal 3 2 4 2 5 6" xfId="15626"/>
    <cellStyle name="Normal 3 2 4 2 5 6 2" xfId="44362"/>
    <cellStyle name="Normal 3 2 4 2 5 7" xfId="30038"/>
    <cellStyle name="Normal 3 2 4 2 6" xfId="1503"/>
    <cellStyle name="Normal 3 2 4 2 6 2" xfId="3312"/>
    <cellStyle name="Normal 3 2 4 2 6 2 2" xfId="6971"/>
    <cellStyle name="Normal 3 2 4 2 6 2 2 2" xfId="14231"/>
    <cellStyle name="Normal 3 2 4 2 6 2 2 2 2" xfId="28609"/>
    <cellStyle name="Normal 3 2 4 2 6 2 2 2 2 2" xfId="57343"/>
    <cellStyle name="Normal 3 2 4 2 6 2 2 2 3" xfId="43019"/>
    <cellStyle name="Normal 3 2 4 2 6 2 2 3" xfId="21446"/>
    <cellStyle name="Normal 3 2 4 2 6 2 2 3 2" xfId="50181"/>
    <cellStyle name="Normal 3 2 4 2 6 2 2 4" xfId="35857"/>
    <cellStyle name="Normal 3 2 4 2 6 2 3" xfId="10644"/>
    <cellStyle name="Normal 3 2 4 2 6 2 3 2" xfId="25027"/>
    <cellStyle name="Normal 3 2 4 2 6 2 3 2 2" xfId="53762"/>
    <cellStyle name="Normal 3 2 4 2 6 2 3 3" xfId="39438"/>
    <cellStyle name="Normal 3 2 4 2 6 2 4" xfId="17864"/>
    <cellStyle name="Normal 3 2 4 2 6 2 4 2" xfId="46600"/>
    <cellStyle name="Normal 3 2 4 2 6 2 5" xfId="32276"/>
    <cellStyle name="Normal 3 2 4 2 6 3" xfId="5180"/>
    <cellStyle name="Normal 3 2 4 2 6 3 2" xfId="12441"/>
    <cellStyle name="Normal 3 2 4 2 6 3 2 2" xfId="26819"/>
    <cellStyle name="Normal 3 2 4 2 6 3 2 2 2" xfId="55553"/>
    <cellStyle name="Normal 3 2 4 2 6 3 2 3" xfId="41229"/>
    <cellStyle name="Normal 3 2 4 2 6 3 3" xfId="19656"/>
    <cellStyle name="Normal 3 2 4 2 6 3 3 2" xfId="48391"/>
    <cellStyle name="Normal 3 2 4 2 6 3 4" xfId="34067"/>
    <cellStyle name="Normal 3 2 4 2 6 4" xfId="8854"/>
    <cellStyle name="Normal 3 2 4 2 6 4 2" xfId="23237"/>
    <cellStyle name="Normal 3 2 4 2 6 4 2 2" xfId="51972"/>
    <cellStyle name="Normal 3 2 4 2 6 4 3" xfId="37648"/>
    <cellStyle name="Normal 3 2 4 2 6 5" xfId="16074"/>
    <cellStyle name="Normal 3 2 4 2 6 5 2" xfId="44810"/>
    <cellStyle name="Normal 3 2 4 2 6 6" xfId="30486"/>
    <cellStyle name="Normal 3 2 4 2 7" xfId="2416"/>
    <cellStyle name="Normal 3 2 4 2 7 2" xfId="6076"/>
    <cellStyle name="Normal 3 2 4 2 7 2 2" xfId="13336"/>
    <cellStyle name="Normal 3 2 4 2 7 2 2 2" xfId="27714"/>
    <cellStyle name="Normal 3 2 4 2 7 2 2 2 2" xfId="56448"/>
    <cellStyle name="Normal 3 2 4 2 7 2 2 3" xfId="42124"/>
    <cellStyle name="Normal 3 2 4 2 7 2 3" xfId="20551"/>
    <cellStyle name="Normal 3 2 4 2 7 2 3 2" xfId="49286"/>
    <cellStyle name="Normal 3 2 4 2 7 2 4" xfId="34962"/>
    <cellStyle name="Normal 3 2 4 2 7 3" xfId="9749"/>
    <cellStyle name="Normal 3 2 4 2 7 3 2" xfId="24132"/>
    <cellStyle name="Normal 3 2 4 2 7 3 2 2" xfId="52867"/>
    <cellStyle name="Normal 3 2 4 2 7 3 3" xfId="38543"/>
    <cellStyle name="Normal 3 2 4 2 7 4" xfId="16969"/>
    <cellStyle name="Normal 3 2 4 2 7 4 2" xfId="45705"/>
    <cellStyle name="Normal 3 2 4 2 7 5" xfId="31381"/>
    <cellStyle name="Normal 3 2 4 2 8" xfId="4273"/>
    <cellStyle name="Normal 3 2 4 2 8 2" xfId="11545"/>
    <cellStyle name="Normal 3 2 4 2 8 2 2" xfId="25924"/>
    <cellStyle name="Normal 3 2 4 2 8 2 2 2" xfId="54658"/>
    <cellStyle name="Normal 3 2 4 2 8 2 3" xfId="40334"/>
    <cellStyle name="Normal 3 2 4 2 8 3" xfId="18761"/>
    <cellStyle name="Normal 3 2 4 2 8 3 2" xfId="47496"/>
    <cellStyle name="Normal 3 2 4 2 8 4" xfId="33172"/>
    <cellStyle name="Normal 3 2 4 2 9" xfId="7941"/>
    <cellStyle name="Normal 3 2 4 2 9 2" xfId="22342"/>
    <cellStyle name="Normal 3 2 4 2 9 2 2" xfId="51077"/>
    <cellStyle name="Normal 3 2 4 2 9 3" xfId="36753"/>
    <cellStyle name="Normal 3 2 4 3" xfId="429"/>
    <cellStyle name="Normal 3 2 4 3 10" xfId="29619"/>
    <cellStyle name="Normal 3 2 4 3 2" xfId="629"/>
    <cellStyle name="Normal 3 2 4 3 2 2" xfId="901"/>
    <cellStyle name="Normal 3 2 4 3 2 2 2" xfId="1348"/>
    <cellStyle name="Normal 3 2 4 3 2 2 2 2" xfId="2331"/>
    <cellStyle name="Normal 3 2 4 3 2 2 2 2 2" xfId="4123"/>
    <cellStyle name="Normal 3 2 4 3 2 2 2 2 2 2" xfId="7782"/>
    <cellStyle name="Normal 3 2 4 3 2 2 2 2 2 2 2" xfId="15042"/>
    <cellStyle name="Normal 3 2 4 3 2 2 2 2 2 2 2 2" xfId="29420"/>
    <cellStyle name="Normal 3 2 4 3 2 2 2 2 2 2 2 2 2" xfId="58154"/>
    <cellStyle name="Normal 3 2 4 3 2 2 2 2 2 2 2 3" xfId="43830"/>
    <cellStyle name="Normal 3 2 4 3 2 2 2 2 2 2 3" xfId="22257"/>
    <cellStyle name="Normal 3 2 4 3 2 2 2 2 2 2 3 2" xfId="50992"/>
    <cellStyle name="Normal 3 2 4 3 2 2 2 2 2 2 4" xfId="36668"/>
    <cellStyle name="Normal 3 2 4 3 2 2 2 2 2 3" xfId="11455"/>
    <cellStyle name="Normal 3 2 4 3 2 2 2 2 2 3 2" xfId="25838"/>
    <cellStyle name="Normal 3 2 4 3 2 2 2 2 2 3 2 2" xfId="54573"/>
    <cellStyle name="Normal 3 2 4 3 2 2 2 2 2 3 3" xfId="40249"/>
    <cellStyle name="Normal 3 2 4 3 2 2 2 2 2 4" xfId="18675"/>
    <cellStyle name="Normal 3 2 4 3 2 2 2 2 2 4 2" xfId="47411"/>
    <cellStyle name="Normal 3 2 4 3 2 2 2 2 2 5" xfId="33087"/>
    <cellStyle name="Normal 3 2 4 3 2 2 2 2 3" xfId="5992"/>
    <cellStyle name="Normal 3 2 4 3 2 2 2 2 3 2" xfId="13252"/>
    <cellStyle name="Normal 3 2 4 3 2 2 2 2 3 2 2" xfId="27630"/>
    <cellStyle name="Normal 3 2 4 3 2 2 2 2 3 2 2 2" xfId="56364"/>
    <cellStyle name="Normal 3 2 4 3 2 2 2 2 3 2 3" xfId="42040"/>
    <cellStyle name="Normal 3 2 4 3 2 2 2 2 3 3" xfId="20467"/>
    <cellStyle name="Normal 3 2 4 3 2 2 2 2 3 3 2" xfId="49202"/>
    <cellStyle name="Normal 3 2 4 3 2 2 2 2 3 4" xfId="34878"/>
    <cellStyle name="Normal 3 2 4 3 2 2 2 2 4" xfId="9665"/>
    <cellStyle name="Normal 3 2 4 3 2 2 2 2 4 2" xfId="24048"/>
    <cellStyle name="Normal 3 2 4 3 2 2 2 2 4 2 2" xfId="52783"/>
    <cellStyle name="Normal 3 2 4 3 2 2 2 2 4 3" xfId="38459"/>
    <cellStyle name="Normal 3 2 4 3 2 2 2 2 5" xfId="16885"/>
    <cellStyle name="Normal 3 2 4 3 2 2 2 2 5 2" xfId="45621"/>
    <cellStyle name="Normal 3 2 4 3 2 2 2 2 6" xfId="31297"/>
    <cellStyle name="Normal 3 2 4 3 2 2 2 3" xfId="3227"/>
    <cellStyle name="Normal 3 2 4 3 2 2 2 3 2" xfId="6887"/>
    <cellStyle name="Normal 3 2 4 3 2 2 2 3 2 2" xfId="14147"/>
    <cellStyle name="Normal 3 2 4 3 2 2 2 3 2 2 2" xfId="28525"/>
    <cellStyle name="Normal 3 2 4 3 2 2 2 3 2 2 2 2" xfId="57259"/>
    <cellStyle name="Normal 3 2 4 3 2 2 2 3 2 2 3" xfId="42935"/>
    <cellStyle name="Normal 3 2 4 3 2 2 2 3 2 3" xfId="21362"/>
    <cellStyle name="Normal 3 2 4 3 2 2 2 3 2 3 2" xfId="50097"/>
    <cellStyle name="Normal 3 2 4 3 2 2 2 3 2 4" xfId="35773"/>
    <cellStyle name="Normal 3 2 4 3 2 2 2 3 3" xfId="10560"/>
    <cellStyle name="Normal 3 2 4 3 2 2 2 3 3 2" xfId="24943"/>
    <cellStyle name="Normal 3 2 4 3 2 2 2 3 3 2 2" xfId="53678"/>
    <cellStyle name="Normal 3 2 4 3 2 2 2 3 3 3" xfId="39354"/>
    <cellStyle name="Normal 3 2 4 3 2 2 2 3 4" xfId="17780"/>
    <cellStyle name="Normal 3 2 4 3 2 2 2 3 4 2" xfId="46516"/>
    <cellStyle name="Normal 3 2 4 3 2 2 2 3 5" xfId="32192"/>
    <cellStyle name="Normal 3 2 4 3 2 2 2 4" xfId="5092"/>
    <cellStyle name="Normal 3 2 4 3 2 2 2 4 2" xfId="12357"/>
    <cellStyle name="Normal 3 2 4 3 2 2 2 4 2 2" xfId="26735"/>
    <cellStyle name="Normal 3 2 4 3 2 2 2 4 2 2 2" xfId="55469"/>
    <cellStyle name="Normal 3 2 4 3 2 2 2 4 2 3" xfId="41145"/>
    <cellStyle name="Normal 3 2 4 3 2 2 2 4 3" xfId="19572"/>
    <cellStyle name="Normal 3 2 4 3 2 2 2 4 3 2" xfId="48307"/>
    <cellStyle name="Normal 3 2 4 3 2 2 2 4 4" xfId="33983"/>
    <cellStyle name="Normal 3 2 4 3 2 2 2 5" xfId="8764"/>
    <cellStyle name="Normal 3 2 4 3 2 2 2 5 2" xfId="23153"/>
    <cellStyle name="Normal 3 2 4 3 2 2 2 5 2 2" xfId="51888"/>
    <cellStyle name="Normal 3 2 4 3 2 2 2 5 3" xfId="37564"/>
    <cellStyle name="Normal 3 2 4 3 2 2 2 6" xfId="15990"/>
    <cellStyle name="Normal 3 2 4 3 2 2 2 6 2" xfId="44726"/>
    <cellStyle name="Normal 3 2 4 3 2 2 2 7" xfId="30402"/>
    <cellStyle name="Normal 3 2 4 3 2 2 3" xfId="1884"/>
    <cellStyle name="Normal 3 2 4 3 2 2 3 2" xfId="3676"/>
    <cellStyle name="Normal 3 2 4 3 2 2 3 2 2" xfId="7335"/>
    <cellStyle name="Normal 3 2 4 3 2 2 3 2 2 2" xfId="14595"/>
    <cellStyle name="Normal 3 2 4 3 2 2 3 2 2 2 2" xfId="28973"/>
    <cellStyle name="Normal 3 2 4 3 2 2 3 2 2 2 2 2" xfId="57707"/>
    <cellStyle name="Normal 3 2 4 3 2 2 3 2 2 2 3" xfId="43383"/>
    <cellStyle name="Normal 3 2 4 3 2 2 3 2 2 3" xfId="21810"/>
    <cellStyle name="Normal 3 2 4 3 2 2 3 2 2 3 2" xfId="50545"/>
    <cellStyle name="Normal 3 2 4 3 2 2 3 2 2 4" xfId="36221"/>
    <cellStyle name="Normal 3 2 4 3 2 2 3 2 3" xfId="11008"/>
    <cellStyle name="Normal 3 2 4 3 2 2 3 2 3 2" xfId="25391"/>
    <cellStyle name="Normal 3 2 4 3 2 2 3 2 3 2 2" xfId="54126"/>
    <cellStyle name="Normal 3 2 4 3 2 2 3 2 3 3" xfId="39802"/>
    <cellStyle name="Normal 3 2 4 3 2 2 3 2 4" xfId="18228"/>
    <cellStyle name="Normal 3 2 4 3 2 2 3 2 4 2" xfId="46964"/>
    <cellStyle name="Normal 3 2 4 3 2 2 3 2 5" xfId="32640"/>
    <cellStyle name="Normal 3 2 4 3 2 2 3 3" xfId="5545"/>
    <cellStyle name="Normal 3 2 4 3 2 2 3 3 2" xfId="12805"/>
    <cellStyle name="Normal 3 2 4 3 2 2 3 3 2 2" xfId="27183"/>
    <cellStyle name="Normal 3 2 4 3 2 2 3 3 2 2 2" xfId="55917"/>
    <cellStyle name="Normal 3 2 4 3 2 2 3 3 2 3" xfId="41593"/>
    <cellStyle name="Normal 3 2 4 3 2 2 3 3 3" xfId="20020"/>
    <cellStyle name="Normal 3 2 4 3 2 2 3 3 3 2" xfId="48755"/>
    <cellStyle name="Normal 3 2 4 3 2 2 3 3 4" xfId="34431"/>
    <cellStyle name="Normal 3 2 4 3 2 2 3 4" xfId="9218"/>
    <cellStyle name="Normal 3 2 4 3 2 2 3 4 2" xfId="23601"/>
    <cellStyle name="Normal 3 2 4 3 2 2 3 4 2 2" xfId="52336"/>
    <cellStyle name="Normal 3 2 4 3 2 2 3 4 3" xfId="38012"/>
    <cellStyle name="Normal 3 2 4 3 2 2 3 5" xfId="16438"/>
    <cellStyle name="Normal 3 2 4 3 2 2 3 5 2" xfId="45174"/>
    <cellStyle name="Normal 3 2 4 3 2 2 3 6" xfId="30850"/>
    <cellStyle name="Normal 3 2 4 3 2 2 4" xfId="2780"/>
    <cellStyle name="Normal 3 2 4 3 2 2 4 2" xfId="6440"/>
    <cellStyle name="Normal 3 2 4 3 2 2 4 2 2" xfId="13700"/>
    <cellStyle name="Normal 3 2 4 3 2 2 4 2 2 2" xfId="28078"/>
    <cellStyle name="Normal 3 2 4 3 2 2 4 2 2 2 2" xfId="56812"/>
    <cellStyle name="Normal 3 2 4 3 2 2 4 2 2 3" xfId="42488"/>
    <cellStyle name="Normal 3 2 4 3 2 2 4 2 3" xfId="20915"/>
    <cellStyle name="Normal 3 2 4 3 2 2 4 2 3 2" xfId="49650"/>
    <cellStyle name="Normal 3 2 4 3 2 2 4 2 4" xfId="35326"/>
    <cellStyle name="Normal 3 2 4 3 2 2 4 3" xfId="10113"/>
    <cellStyle name="Normal 3 2 4 3 2 2 4 3 2" xfId="24496"/>
    <cellStyle name="Normal 3 2 4 3 2 2 4 3 2 2" xfId="53231"/>
    <cellStyle name="Normal 3 2 4 3 2 2 4 3 3" xfId="38907"/>
    <cellStyle name="Normal 3 2 4 3 2 2 4 4" xfId="17333"/>
    <cellStyle name="Normal 3 2 4 3 2 2 4 4 2" xfId="46069"/>
    <cellStyle name="Normal 3 2 4 3 2 2 4 5" xfId="31745"/>
    <cellStyle name="Normal 3 2 4 3 2 2 5" xfId="4645"/>
    <cellStyle name="Normal 3 2 4 3 2 2 5 2" xfId="11910"/>
    <cellStyle name="Normal 3 2 4 3 2 2 5 2 2" xfId="26288"/>
    <cellStyle name="Normal 3 2 4 3 2 2 5 2 2 2" xfId="55022"/>
    <cellStyle name="Normal 3 2 4 3 2 2 5 2 3" xfId="40698"/>
    <cellStyle name="Normal 3 2 4 3 2 2 5 3" xfId="19125"/>
    <cellStyle name="Normal 3 2 4 3 2 2 5 3 2" xfId="47860"/>
    <cellStyle name="Normal 3 2 4 3 2 2 5 4" xfId="33536"/>
    <cellStyle name="Normal 3 2 4 3 2 2 6" xfId="8317"/>
    <cellStyle name="Normal 3 2 4 3 2 2 6 2" xfId="22706"/>
    <cellStyle name="Normal 3 2 4 3 2 2 6 2 2" xfId="51441"/>
    <cellStyle name="Normal 3 2 4 3 2 2 6 3" xfId="37117"/>
    <cellStyle name="Normal 3 2 4 3 2 2 7" xfId="15543"/>
    <cellStyle name="Normal 3 2 4 3 2 2 7 2" xfId="44279"/>
    <cellStyle name="Normal 3 2 4 3 2 2 8" xfId="29955"/>
    <cellStyle name="Normal 3 2 4 3 2 3" xfId="1124"/>
    <cellStyle name="Normal 3 2 4 3 2 3 2" xfId="2107"/>
    <cellStyle name="Normal 3 2 4 3 2 3 2 2" xfId="3899"/>
    <cellStyle name="Normal 3 2 4 3 2 3 2 2 2" xfId="7558"/>
    <cellStyle name="Normal 3 2 4 3 2 3 2 2 2 2" xfId="14818"/>
    <cellStyle name="Normal 3 2 4 3 2 3 2 2 2 2 2" xfId="29196"/>
    <cellStyle name="Normal 3 2 4 3 2 3 2 2 2 2 2 2" xfId="57930"/>
    <cellStyle name="Normal 3 2 4 3 2 3 2 2 2 2 3" xfId="43606"/>
    <cellStyle name="Normal 3 2 4 3 2 3 2 2 2 3" xfId="22033"/>
    <cellStyle name="Normal 3 2 4 3 2 3 2 2 2 3 2" xfId="50768"/>
    <cellStyle name="Normal 3 2 4 3 2 3 2 2 2 4" xfId="36444"/>
    <cellStyle name="Normal 3 2 4 3 2 3 2 2 3" xfId="11231"/>
    <cellStyle name="Normal 3 2 4 3 2 3 2 2 3 2" xfId="25614"/>
    <cellStyle name="Normal 3 2 4 3 2 3 2 2 3 2 2" xfId="54349"/>
    <cellStyle name="Normal 3 2 4 3 2 3 2 2 3 3" xfId="40025"/>
    <cellStyle name="Normal 3 2 4 3 2 3 2 2 4" xfId="18451"/>
    <cellStyle name="Normal 3 2 4 3 2 3 2 2 4 2" xfId="47187"/>
    <cellStyle name="Normal 3 2 4 3 2 3 2 2 5" xfId="32863"/>
    <cellStyle name="Normal 3 2 4 3 2 3 2 3" xfId="5768"/>
    <cellStyle name="Normal 3 2 4 3 2 3 2 3 2" xfId="13028"/>
    <cellStyle name="Normal 3 2 4 3 2 3 2 3 2 2" xfId="27406"/>
    <cellStyle name="Normal 3 2 4 3 2 3 2 3 2 2 2" xfId="56140"/>
    <cellStyle name="Normal 3 2 4 3 2 3 2 3 2 3" xfId="41816"/>
    <cellStyle name="Normal 3 2 4 3 2 3 2 3 3" xfId="20243"/>
    <cellStyle name="Normal 3 2 4 3 2 3 2 3 3 2" xfId="48978"/>
    <cellStyle name="Normal 3 2 4 3 2 3 2 3 4" xfId="34654"/>
    <cellStyle name="Normal 3 2 4 3 2 3 2 4" xfId="9441"/>
    <cellStyle name="Normal 3 2 4 3 2 3 2 4 2" xfId="23824"/>
    <cellStyle name="Normal 3 2 4 3 2 3 2 4 2 2" xfId="52559"/>
    <cellStyle name="Normal 3 2 4 3 2 3 2 4 3" xfId="38235"/>
    <cellStyle name="Normal 3 2 4 3 2 3 2 5" xfId="16661"/>
    <cellStyle name="Normal 3 2 4 3 2 3 2 5 2" xfId="45397"/>
    <cellStyle name="Normal 3 2 4 3 2 3 2 6" xfId="31073"/>
    <cellStyle name="Normal 3 2 4 3 2 3 3" xfId="3003"/>
    <cellStyle name="Normal 3 2 4 3 2 3 3 2" xfId="6663"/>
    <cellStyle name="Normal 3 2 4 3 2 3 3 2 2" xfId="13923"/>
    <cellStyle name="Normal 3 2 4 3 2 3 3 2 2 2" xfId="28301"/>
    <cellStyle name="Normal 3 2 4 3 2 3 3 2 2 2 2" xfId="57035"/>
    <cellStyle name="Normal 3 2 4 3 2 3 3 2 2 3" xfId="42711"/>
    <cellStyle name="Normal 3 2 4 3 2 3 3 2 3" xfId="21138"/>
    <cellStyle name="Normal 3 2 4 3 2 3 3 2 3 2" xfId="49873"/>
    <cellStyle name="Normal 3 2 4 3 2 3 3 2 4" xfId="35549"/>
    <cellStyle name="Normal 3 2 4 3 2 3 3 3" xfId="10336"/>
    <cellStyle name="Normal 3 2 4 3 2 3 3 3 2" xfId="24719"/>
    <cellStyle name="Normal 3 2 4 3 2 3 3 3 2 2" xfId="53454"/>
    <cellStyle name="Normal 3 2 4 3 2 3 3 3 3" xfId="39130"/>
    <cellStyle name="Normal 3 2 4 3 2 3 3 4" xfId="17556"/>
    <cellStyle name="Normal 3 2 4 3 2 3 3 4 2" xfId="46292"/>
    <cellStyle name="Normal 3 2 4 3 2 3 3 5" xfId="31968"/>
    <cellStyle name="Normal 3 2 4 3 2 3 4" xfId="4868"/>
    <cellStyle name="Normal 3 2 4 3 2 3 4 2" xfId="12133"/>
    <cellStyle name="Normal 3 2 4 3 2 3 4 2 2" xfId="26511"/>
    <cellStyle name="Normal 3 2 4 3 2 3 4 2 2 2" xfId="55245"/>
    <cellStyle name="Normal 3 2 4 3 2 3 4 2 3" xfId="40921"/>
    <cellStyle name="Normal 3 2 4 3 2 3 4 3" xfId="19348"/>
    <cellStyle name="Normal 3 2 4 3 2 3 4 3 2" xfId="48083"/>
    <cellStyle name="Normal 3 2 4 3 2 3 4 4" xfId="33759"/>
    <cellStyle name="Normal 3 2 4 3 2 3 5" xfId="8540"/>
    <cellStyle name="Normal 3 2 4 3 2 3 5 2" xfId="22929"/>
    <cellStyle name="Normal 3 2 4 3 2 3 5 2 2" xfId="51664"/>
    <cellStyle name="Normal 3 2 4 3 2 3 5 3" xfId="37340"/>
    <cellStyle name="Normal 3 2 4 3 2 3 6" xfId="15766"/>
    <cellStyle name="Normal 3 2 4 3 2 3 6 2" xfId="44502"/>
    <cellStyle name="Normal 3 2 4 3 2 3 7" xfId="30178"/>
    <cellStyle name="Normal 3 2 4 3 2 4" xfId="1656"/>
    <cellStyle name="Normal 3 2 4 3 2 4 2" xfId="3452"/>
    <cellStyle name="Normal 3 2 4 3 2 4 2 2" xfId="7111"/>
    <cellStyle name="Normal 3 2 4 3 2 4 2 2 2" xfId="14371"/>
    <cellStyle name="Normal 3 2 4 3 2 4 2 2 2 2" xfId="28749"/>
    <cellStyle name="Normal 3 2 4 3 2 4 2 2 2 2 2" xfId="57483"/>
    <cellStyle name="Normal 3 2 4 3 2 4 2 2 2 3" xfId="43159"/>
    <cellStyle name="Normal 3 2 4 3 2 4 2 2 3" xfId="21586"/>
    <cellStyle name="Normal 3 2 4 3 2 4 2 2 3 2" xfId="50321"/>
    <cellStyle name="Normal 3 2 4 3 2 4 2 2 4" xfId="35997"/>
    <cellStyle name="Normal 3 2 4 3 2 4 2 3" xfId="10784"/>
    <cellStyle name="Normal 3 2 4 3 2 4 2 3 2" xfId="25167"/>
    <cellStyle name="Normal 3 2 4 3 2 4 2 3 2 2" xfId="53902"/>
    <cellStyle name="Normal 3 2 4 3 2 4 2 3 3" xfId="39578"/>
    <cellStyle name="Normal 3 2 4 3 2 4 2 4" xfId="18004"/>
    <cellStyle name="Normal 3 2 4 3 2 4 2 4 2" xfId="46740"/>
    <cellStyle name="Normal 3 2 4 3 2 4 2 5" xfId="32416"/>
    <cellStyle name="Normal 3 2 4 3 2 4 3" xfId="5321"/>
    <cellStyle name="Normal 3 2 4 3 2 4 3 2" xfId="12581"/>
    <cellStyle name="Normal 3 2 4 3 2 4 3 2 2" xfId="26959"/>
    <cellStyle name="Normal 3 2 4 3 2 4 3 2 2 2" xfId="55693"/>
    <cellStyle name="Normal 3 2 4 3 2 4 3 2 3" xfId="41369"/>
    <cellStyle name="Normal 3 2 4 3 2 4 3 3" xfId="19796"/>
    <cellStyle name="Normal 3 2 4 3 2 4 3 3 2" xfId="48531"/>
    <cellStyle name="Normal 3 2 4 3 2 4 3 4" xfId="34207"/>
    <cellStyle name="Normal 3 2 4 3 2 4 4" xfId="8994"/>
    <cellStyle name="Normal 3 2 4 3 2 4 4 2" xfId="23377"/>
    <cellStyle name="Normal 3 2 4 3 2 4 4 2 2" xfId="52112"/>
    <cellStyle name="Normal 3 2 4 3 2 4 4 3" xfId="37788"/>
    <cellStyle name="Normal 3 2 4 3 2 4 5" xfId="16214"/>
    <cellStyle name="Normal 3 2 4 3 2 4 5 2" xfId="44950"/>
    <cellStyle name="Normal 3 2 4 3 2 4 6" xfId="30626"/>
    <cellStyle name="Normal 3 2 4 3 2 5" xfId="2556"/>
    <cellStyle name="Normal 3 2 4 3 2 5 2" xfId="6216"/>
    <cellStyle name="Normal 3 2 4 3 2 5 2 2" xfId="13476"/>
    <cellStyle name="Normal 3 2 4 3 2 5 2 2 2" xfId="27854"/>
    <cellStyle name="Normal 3 2 4 3 2 5 2 2 2 2" xfId="56588"/>
    <cellStyle name="Normal 3 2 4 3 2 5 2 2 3" xfId="42264"/>
    <cellStyle name="Normal 3 2 4 3 2 5 2 3" xfId="20691"/>
    <cellStyle name="Normal 3 2 4 3 2 5 2 3 2" xfId="49426"/>
    <cellStyle name="Normal 3 2 4 3 2 5 2 4" xfId="35102"/>
    <cellStyle name="Normal 3 2 4 3 2 5 3" xfId="9889"/>
    <cellStyle name="Normal 3 2 4 3 2 5 3 2" xfId="24272"/>
    <cellStyle name="Normal 3 2 4 3 2 5 3 2 2" xfId="53007"/>
    <cellStyle name="Normal 3 2 4 3 2 5 3 3" xfId="38683"/>
    <cellStyle name="Normal 3 2 4 3 2 5 4" xfId="17109"/>
    <cellStyle name="Normal 3 2 4 3 2 5 4 2" xfId="45845"/>
    <cellStyle name="Normal 3 2 4 3 2 5 5" xfId="31521"/>
    <cellStyle name="Normal 3 2 4 3 2 6" xfId="4419"/>
    <cellStyle name="Normal 3 2 4 3 2 6 2" xfId="11686"/>
    <cellStyle name="Normal 3 2 4 3 2 6 2 2" xfId="26064"/>
    <cellStyle name="Normal 3 2 4 3 2 6 2 2 2" xfId="54798"/>
    <cellStyle name="Normal 3 2 4 3 2 6 2 3" xfId="40474"/>
    <cellStyle name="Normal 3 2 4 3 2 6 3" xfId="18901"/>
    <cellStyle name="Normal 3 2 4 3 2 6 3 2" xfId="47636"/>
    <cellStyle name="Normal 3 2 4 3 2 6 4" xfId="33312"/>
    <cellStyle name="Normal 3 2 4 3 2 7" xfId="8090"/>
    <cellStyle name="Normal 3 2 4 3 2 7 2" xfId="22482"/>
    <cellStyle name="Normal 3 2 4 3 2 7 2 2" xfId="51217"/>
    <cellStyle name="Normal 3 2 4 3 2 7 3" xfId="36893"/>
    <cellStyle name="Normal 3 2 4 3 2 8" xfId="15319"/>
    <cellStyle name="Normal 3 2 4 3 2 8 2" xfId="44055"/>
    <cellStyle name="Normal 3 2 4 3 2 9" xfId="29731"/>
    <cellStyle name="Normal 3 2 4 3 3" xfId="787"/>
    <cellStyle name="Normal 3 2 4 3 3 2" xfId="1236"/>
    <cellStyle name="Normal 3 2 4 3 3 2 2" xfId="2219"/>
    <cellStyle name="Normal 3 2 4 3 3 2 2 2" xfId="4011"/>
    <cellStyle name="Normal 3 2 4 3 3 2 2 2 2" xfId="7670"/>
    <cellStyle name="Normal 3 2 4 3 3 2 2 2 2 2" xfId="14930"/>
    <cellStyle name="Normal 3 2 4 3 3 2 2 2 2 2 2" xfId="29308"/>
    <cellStyle name="Normal 3 2 4 3 3 2 2 2 2 2 2 2" xfId="58042"/>
    <cellStyle name="Normal 3 2 4 3 3 2 2 2 2 2 3" xfId="43718"/>
    <cellStyle name="Normal 3 2 4 3 3 2 2 2 2 3" xfId="22145"/>
    <cellStyle name="Normal 3 2 4 3 3 2 2 2 2 3 2" xfId="50880"/>
    <cellStyle name="Normal 3 2 4 3 3 2 2 2 2 4" xfId="36556"/>
    <cellStyle name="Normal 3 2 4 3 3 2 2 2 3" xfId="11343"/>
    <cellStyle name="Normal 3 2 4 3 3 2 2 2 3 2" xfId="25726"/>
    <cellStyle name="Normal 3 2 4 3 3 2 2 2 3 2 2" xfId="54461"/>
    <cellStyle name="Normal 3 2 4 3 3 2 2 2 3 3" xfId="40137"/>
    <cellStyle name="Normal 3 2 4 3 3 2 2 2 4" xfId="18563"/>
    <cellStyle name="Normal 3 2 4 3 3 2 2 2 4 2" xfId="47299"/>
    <cellStyle name="Normal 3 2 4 3 3 2 2 2 5" xfId="32975"/>
    <cellStyle name="Normal 3 2 4 3 3 2 2 3" xfId="5880"/>
    <cellStyle name="Normal 3 2 4 3 3 2 2 3 2" xfId="13140"/>
    <cellStyle name="Normal 3 2 4 3 3 2 2 3 2 2" xfId="27518"/>
    <cellStyle name="Normal 3 2 4 3 3 2 2 3 2 2 2" xfId="56252"/>
    <cellStyle name="Normal 3 2 4 3 3 2 2 3 2 3" xfId="41928"/>
    <cellStyle name="Normal 3 2 4 3 3 2 2 3 3" xfId="20355"/>
    <cellStyle name="Normal 3 2 4 3 3 2 2 3 3 2" xfId="49090"/>
    <cellStyle name="Normal 3 2 4 3 3 2 2 3 4" xfId="34766"/>
    <cellStyle name="Normal 3 2 4 3 3 2 2 4" xfId="9553"/>
    <cellStyle name="Normal 3 2 4 3 3 2 2 4 2" xfId="23936"/>
    <cellStyle name="Normal 3 2 4 3 3 2 2 4 2 2" xfId="52671"/>
    <cellStyle name="Normal 3 2 4 3 3 2 2 4 3" xfId="38347"/>
    <cellStyle name="Normal 3 2 4 3 3 2 2 5" xfId="16773"/>
    <cellStyle name="Normal 3 2 4 3 3 2 2 5 2" xfId="45509"/>
    <cellStyle name="Normal 3 2 4 3 3 2 2 6" xfId="31185"/>
    <cellStyle name="Normal 3 2 4 3 3 2 3" xfId="3115"/>
    <cellStyle name="Normal 3 2 4 3 3 2 3 2" xfId="6775"/>
    <cellStyle name="Normal 3 2 4 3 3 2 3 2 2" xfId="14035"/>
    <cellStyle name="Normal 3 2 4 3 3 2 3 2 2 2" xfId="28413"/>
    <cellStyle name="Normal 3 2 4 3 3 2 3 2 2 2 2" xfId="57147"/>
    <cellStyle name="Normal 3 2 4 3 3 2 3 2 2 3" xfId="42823"/>
    <cellStyle name="Normal 3 2 4 3 3 2 3 2 3" xfId="21250"/>
    <cellStyle name="Normal 3 2 4 3 3 2 3 2 3 2" xfId="49985"/>
    <cellStyle name="Normal 3 2 4 3 3 2 3 2 4" xfId="35661"/>
    <cellStyle name="Normal 3 2 4 3 3 2 3 3" xfId="10448"/>
    <cellStyle name="Normal 3 2 4 3 3 2 3 3 2" xfId="24831"/>
    <cellStyle name="Normal 3 2 4 3 3 2 3 3 2 2" xfId="53566"/>
    <cellStyle name="Normal 3 2 4 3 3 2 3 3 3" xfId="39242"/>
    <cellStyle name="Normal 3 2 4 3 3 2 3 4" xfId="17668"/>
    <cellStyle name="Normal 3 2 4 3 3 2 3 4 2" xfId="46404"/>
    <cellStyle name="Normal 3 2 4 3 3 2 3 5" xfId="32080"/>
    <cellStyle name="Normal 3 2 4 3 3 2 4" xfId="4980"/>
    <cellStyle name="Normal 3 2 4 3 3 2 4 2" xfId="12245"/>
    <cellStyle name="Normal 3 2 4 3 3 2 4 2 2" xfId="26623"/>
    <cellStyle name="Normal 3 2 4 3 3 2 4 2 2 2" xfId="55357"/>
    <cellStyle name="Normal 3 2 4 3 3 2 4 2 3" xfId="41033"/>
    <cellStyle name="Normal 3 2 4 3 3 2 4 3" xfId="19460"/>
    <cellStyle name="Normal 3 2 4 3 3 2 4 3 2" xfId="48195"/>
    <cellStyle name="Normal 3 2 4 3 3 2 4 4" xfId="33871"/>
    <cellStyle name="Normal 3 2 4 3 3 2 5" xfId="8652"/>
    <cellStyle name="Normal 3 2 4 3 3 2 5 2" xfId="23041"/>
    <cellStyle name="Normal 3 2 4 3 3 2 5 2 2" xfId="51776"/>
    <cellStyle name="Normal 3 2 4 3 3 2 5 3" xfId="37452"/>
    <cellStyle name="Normal 3 2 4 3 3 2 6" xfId="15878"/>
    <cellStyle name="Normal 3 2 4 3 3 2 6 2" xfId="44614"/>
    <cellStyle name="Normal 3 2 4 3 3 2 7" xfId="30290"/>
    <cellStyle name="Normal 3 2 4 3 3 3" xfId="1772"/>
    <cellStyle name="Normal 3 2 4 3 3 3 2" xfId="3564"/>
    <cellStyle name="Normal 3 2 4 3 3 3 2 2" xfId="7223"/>
    <cellStyle name="Normal 3 2 4 3 3 3 2 2 2" xfId="14483"/>
    <cellStyle name="Normal 3 2 4 3 3 3 2 2 2 2" xfId="28861"/>
    <cellStyle name="Normal 3 2 4 3 3 3 2 2 2 2 2" xfId="57595"/>
    <cellStyle name="Normal 3 2 4 3 3 3 2 2 2 3" xfId="43271"/>
    <cellStyle name="Normal 3 2 4 3 3 3 2 2 3" xfId="21698"/>
    <cellStyle name="Normal 3 2 4 3 3 3 2 2 3 2" xfId="50433"/>
    <cellStyle name="Normal 3 2 4 3 3 3 2 2 4" xfId="36109"/>
    <cellStyle name="Normal 3 2 4 3 3 3 2 3" xfId="10896"/>
    <cellStyle name="Normal 3 2 4 3 3 3 2 3 2" xfId="25279"/>
    <cellStyle name="Normal 3 2 4 3 3 3 2 3 2 2" xfId="54014"/>
    <cellStyle name="Normal 3 2 4 3 3 3 2 3 3" xfId="39690"/>
    <cellStyle name="Normal 3 2 4 3 3 3 2 4" xfId="18116"/>
    <cellStyle name="Normal 3 2 4 3 3 3 2 4 2" xfId="46852"/>
    <cellStyle name="Normal 3 2 4 3 3 3 2 5" xfId="32528"/>
    <cellStyle name="Normal 3 2 4 3 3 3 3" xfId="5433"/>
    <cellStyle name="Normal 3 2 4 3 3 3 3 2" xfId="12693"/>
    <cellStyle name="Normal 3 2 4 3 3 3 3 2 2" xfId="27071"/>
    <cellStyle name="Normal 3 2 4 3 3 3 3 2 2 2" xfId="55805"/>
    <cellStyle name="Normal 3 2 4 3 3 3 3 2 3" xfId="41481"/>
    <cellStyle name="Normal 3 2 4 3 3 3 3 3" xfId="19908"/>
    <cellStyle name="Normal 3 2 4 3 3 3 3 3 2" xfId="48643"/>
    <cellStyle name="Normal 3 2 4 3 3 3 3 4" xfId="34319"/>
    <cellStyle name="Normal 3 2 4 3 3 3 4" xfId="9106"/>
    <cellStyle name="Normal 3 2 4 3 3 3 4 2" xfId="23489"/>
    <cellStyle name="Normal 3 2 4 3 3 3 4 2 2" xfId="52224"/>
    <cellStyle name="Normal 3 2 4 3 3 3 4 3" xfId="37900"/>
    <cellStyle name="Normal 3 2 4 3 3 3 5" xfId="16326"/>
    <cellStyle name="Normal 3 2 4 3 3 3 5 2" xfId="45062"/>
    <cellStyle name="Normal 3 2 4 3 3 3 6" xfId="30738"/>
    <cellStyle name="Normal 3 2 4 3 3 4" xfId="2668"/>
    <cellStyle name="Normal 3 2 4 3 3 4 2" xfId="6328"/>
    <cellStyle name="Normal 3 2 4 3 3 4 2 2" xfId="13588"/>
    <cellStyle name="Normal 3 2 4 3 3 4 2 2 2" xfId="27966"/>
    <cellStyle name="Normal 3 2 4 3 3 4 2 2 2 2" xfId="56700"/>
    <cellStyle name="Normal 3 2 4 3 3 4 2 2 3" xfId="42376"/>
    <cellStyle name="Normal 3 2 4 3 3 4 2 3" xfId="20803"/>
    <cellStyle name="Normal 3 2 4 3 3 4 2 3 2" xfId="49538"/>
    <cellStyle name="Normal 3 2 4 3 3 4 2 4" xfId="35214"/>
    <cellStyle name="Normal 3 2 4 3 3 4 3" xfId="10001"/>
    <cellStyle name="Normal 3 2 4 3 3 4 3 2" xfId="24384"/>
    <cellStyle name="Normal 3 2 4 3 3 4 3 2 2" xfId="53119"/>
    <cellStyle name="Normal 3 2 4 3 3 4 3 3" xfId="38795"/>
    <cellStyle name="Normal 3 2 4 3 3 4 4" xfId="17221"/>
    <cellStyle name="Normal 3 2 4 3 3 4 4 2" xfId="45957"/>
    <cellStyle name="Normal 3 2 4 3 3 4 5" xfId="31633"/>
    <cellStyle name="Normal 3 2 4 3 3 5" xfId="4532"/>
    <cellStyle name="Normal 3 2 4 3 3 5 2" xfId="11798"/>
    <cellStyle name="Normal 3 2 4 3 3 5 2 2" xfId="26176"/>
    <cellStyle name="Normal 3 2 4 3 3 5 2 2 2" xfId="54910"/>
    <cellStyle name="Normal 3 2 4 3 3 5 2 3" xfId="40586"/>
    <cellStyle name="Normal 3 2 4 3 3 5 3" xfId="19013"/>
    <cellStyle name="Normal 3 2 4 3 3 5 3 2" xfId="47748"/>
    <cellStyle name="Normal 3 2 4 3 3 5 4" xfId="33424"/>
    <cellStyle name="Normal 3 2 4 3 3 6" xfId="8205"/>
    <cellStyle name="Normal 3 2 4 3 3 6 2" xfId="22594"/>
    <cellStyle name="Normal 3 2 4 3 3 6 2 2" xfId="51329"/>
    <cellStyle name="Normal 3 2 4 3 3 6 3" xfId="37005"/>
    <cellStyle name="Normal 3 2 4 3 3 7" xfId="15431"/>
    <cellStyle name="Normal 3 2 4 3 3 7 2" xfId="44167"/>
    <cellStyle name="Normal 3 2 4 3 3 8" xfId="29843"/>
    <cellStyle name="Normal 3 2 4 3 4" xfId="1012"/>
    <cellStyle name="Normal 3 2 4 3 4 2" xfId="1995"/>
    <cellStyle name="Normal 3 2 4 3 4 2 2" xfId="3787"/>
    <cellStyle name="Normal 3 2 4 3 4 2 2 2" xfId="7446"/>
    <cellStyle name="Normal 3 2 4 3 4 2 2 2 2" xfId="14706"/>
    <cellStyle name="Normal 3 2 4 3 4 2 2 2 2 2" xfId="29084"/>
    <cellStyle name="Normal 3 2 4 3 4 2 2 2 2 2 2" xfId="57818"/>
    <cellStyle name="Normal 3 2 4 3 4 2 2 2 2 3" xfId="43494"/>
    <cellStyle name="Normal 3 2 4 3 4 2 2 2 3" xfId="21921"/>
    <cellStyle name="Normal 3 2 4 3 4 2 2 2 3 2" xfId="50656"/>
    <cellStyle name="Normal 3 2 4 3 4 2 2 2 4" xfId="36332"/>
    <cellStyle name="Normal 3 2 4 3 4 2 2 3" xfId="11119"/>
    <cellStyle name="Normal 3 2 4 3 4 2 2 3 2" xfId="25502"/>
    <cellStyle name="Normal 3 2 4 3 4 2 2 3 2 2" xfId="54237"/>
    <cellStyle name="Normal 3 2 4 3 4 2 2 3 3" xfId="39913"/>
    <cellStyle name="Normal 3 2 4 3 4 2 2 4" xfId="18339"/>
    <cellStyle name="Normal 3 2 4 3 4 2 2 4 2" xfId="47075"/>
    <cellStyle name="Normal 3 2 4 3 4 2 2 5" xfId="32751"/>
    <cellStyle name="Normal 3 2 4 3 4 2 3" xfId="5656"/>
    <cellStyle name="Normal 3 2 4 3 4 2 3 2" xfId="12916"/>
    <cellStyle name="Normal 3 2 4 3 4 2 3 2 2" xfId="27294"/>
    <cellStyle name="Normal 3 2 4 3 4 2 3 2 2 2" xfId="56028"/>
    <cellStyle name="Normal 3 2 4 3 4 2 3 2 3" xfId="41704"/>
    <cellStyle name="Normal 3 2 4 3 4 2 3 3" xfId="20131"/>
    <cellStyle name="Normal 3 2 4 3 4 2 3 3 2" xfId="48866"/>
    <cellStyle name="Normal 3 2 4 3 4 2 3 4" xfId="34542"/>
    <cellStyle name="Normal 3 2 4 3 4 2 4" xfId="9329"/>
    <cellStyle name="Normal 3 2 4 3 4 2 4 2" xfId="23712"/>
    <cellStyle name="Normal 3 2 4 3 4 2 4 2 2" xfId="52447"/>
    <cellStyle name="Normal 3 2 4 3 4 2 4 3" xfId="38123"/>
    <cellStyle name="Normal 3 2 4 3 4 2 5" xfId="16549"/>
    <cellStyle name="Normal 3 2 4 3 4 2 5 2" xfId="45285"/>
    <cellStyle name="Normal 3 2 4 3 4 2 6" xfId="30961"/>
    <cellStyle name="Normal 3 2 4 3 4 3" xfId="2891"/>
    <cellStyle name="Normal 3 2 4 3 4 3 2" xfId="6551"/>
    <cellStyle name="Normal 3 2 4 3 4 3 2 2" xfId="13811"/>
    <cellStyle name="Normal 3 2 4 3 4 3 2 2 2" xfId="28189"/>
    <cellStyle name="Normal 3 2 4 3 4 3 2 2 2 2" xfId="56923"/>
    <cellStyle name="Normal 3 2 4 3 4 3 2 2 3" xfId="42599"/>
    <cellStyle name="Normal 3 2 4 3 4 3 2 3" xfId="21026"/>
    <cellStyle name="Normal 3 2 4 3 4 3 2 3 2" xfId="49761"/>
    <cellStyle name="Normal 3 2 4 3 4 3 2 4" xfId="35437"/>
    <cellStyle name="Normal 3 2 4 3 4 3 3" xfId="10224"/>
    <cellStyle name="Normal 3 2 4 3 4 3 3 2" xfId="24607"/>
    <cellStyle name="Normal 3 2 4 3 4 3 3 2 2" xfId="53342"/>
    <cellStyle name="Normal 3 2 4 3 4 3 3 3" xfId="39018"/>
    <cellStyle name="Normal 3 2 4 3 4 3 4" xfId="17444"/>
    <cellStyle name="Normal 3 2 4 3 4 3 4 2" xfId="46180"/>
    <cellStyle name="Normal 3 2 4 3 4 3 5" xfId="31856"/>
    <cellStyle name="Normal 3 2 4 3 4 4" xfId="4756"/>
    <cellStyle name="Normal 3 2 4 3 4 4 2" xfId="12021"/>
    <cellStyle name="Normal 3 2 4 3 4 4 2 2" xfId="26399"/>
    <cellStyle name="Normal 3 2 4 3 4 4 2 2 2" xfId="55133"/>
    <cellStyle name="Normal 3 2 4 3 4 4 2 3" xfId="40809"/>
    <cellStyle name="Normal 3 2 4 3 4 4 3" xfId="19236"/>
    <cellStyle name="Normal 3 2 4 3 4 4 3 2" xfId="47971"/>
    <cellStyle name="Normal 3 2 4 3 4 4 4" xfId="33647"/>
    <cellStyle name="Normal 3 2 4 3 4 5" xfId="8428"/>
    <cellStyle name="Normal 3 2 4 3 4 5 2" xfId="22817"/>
    <cellStyle name="Normal 3 2 4 3 4 5 2 2" xfId="51552"/>
    <cellStyle name="Normal 3 2 4 3 4 5 3" xfId="37228"/>
    <cellStyle name="Normal 3 2 4 3 4 6" xfId="15654"/>
    <cellStyle name="Normal 3 2 4 3 4 6 2" xfId="44390"/>
    <cellStyle name="Normal 3 2 4 3 4 7" xfId="30066"/>
    <cellStyle name="Normal 3 2 4 3 5" xfId="1536"/>
    <cellStyle name="Normal 3 2 4 3 5 2" xfId="3340"/>
    <cellStyle name="Normal 3 2 4 3 5 2 2" xfId="6999"/>
    <cellStyle name="Normal 3 2 4 3 5 2 2 2" xfId="14259"/>
    <cellStyle name="Normal 3 2 4 3 5 2 2 2 2" xfId="28637"/>
    <cellStyle name="Normal 3 2 4 3 5 2 2 2 2 2" xfId="57371"/>
    <cellStyle name="Normal 3 2 4 3 5 2 2 2 3" xfId="43047"/>
    <cellStyle name="Normal 3 2 4 3 5 2 2 3" xfId="21474"/>
    <cellStyle name="Normal 3 2 4 3 5 2 2 3 2" xfId="50209"/>
    <cellStyle name="Normal 3 2 4 3 5 2 2 4" xfId="35885"/>
    <cellStyle name="Normal 3 2 4 3 5 2 3" xfId="10672"/>
    <cellStyle name="Normal 3 2 4 3 5 2 3 2" xfId="25055"/>
    <cellStyle name="Normal 3 2 4 3 5 2 3 2 2" xfId="53790"/>
    <cellStyle name="Normal 3 2 4 3 5 2 3 3" xfId="39466"/>
    <cellStyle name="Normal 3 2 4 3 5 2 4" xfId="17892"/>
    <cellStyle name="Normal 3 2 4 3 5 2 4 2" xfId="46628"/>
    <cellStyle name="Normal 3 2 4 3 5 2 5" xfId="32304"/>
    <cellStyle name="Normal 3 2 4 3 5 3" xfId="5209"/>
    <cellStyle name="Normal 3 2 4 3 5 3 2" xfId="12469"/>
    <cellStyle name="Normal 3 2 4 3 5 3 2 2" xfId="26847"/>
    <cellStyle name="Normal 3 2 4 3 5 3 2 2 2" xfId="55581"/>
    <cellStyle name="Normal 3 2 4 3 5 3 2 3" xfId="41257"/>
    <cellStyle name="Normal 3 2 4 3 5 3 3" xfId="19684"/>
    <cellStyle name="Normal 3 2 4 3 5 3 3 2" xfId="48419"/>
    <cellStyle name="Normal 3 2 4 3 5 3 4" xfId="34095"/>
    <cellStyle name="Normal 3 2 4 3 5 4" xfId="8882"/>
    <cellStyle name="Normal 3 2 4 3 5 4 2" xfId="23265"/>
    <cellStyle name="Normal 3 2 4 3 5 4 2 2" xfId="52000"/>
    <cellStyle name="Normal 3 2 4 3 5 4 3" xfId="37676"/>
    <cellStyle name="Normal 3 2 4 3 5 5" xfId="16102"/>
    <cellStyle name="Normal 3 2 4 3 5 5 2" xfId="44838"/>
    <cellStyle name="Normal 3 2 4 3 5 6" xfId="30514"/>
    <cellStyle name="Normal 3 2 4 3 6" xfId="2444"/>
    <cellStyle name="Normal 3 2 4 3 6 2" xfId="6104"/>
    <cellStyle name="Normal 3 2 4 3 6 2 2" xfId="13364"/>
    <cellStyle name="Normal 3 2 4 3 6 2 2 2" xfId="27742"/>
    <cellStyle name="Normal 3 2 4 3 6 2 2 2 2" xfId="56476"/>
    <cellStyle name="Normal 3 2 4 3 6 2 2 3" xfId="42152"/>
    <cellStyle name="Normal 3 2 4 3 6 2 3" xfId="20579"/>
    <cellStyle name="Normal 3 2 4 3 6 2 3 2" xfId="49314"/>
    <cellStyle name="Normal 3 2 4 3 6 2 4" xfId="34990"/>
    <cellStyle name="Normal 3 2 4 3 6 3" xfId="9777"/>
    <cellStyle name="Normal 3 2 4 3 6 3 2" xfId="24160"/>
    <cellStyle name="Normal 3 2 4 3 6 3 2 2" xfId="52895"/>
    <cellStyle name="Normal 3 2 4 3 6 3 3" xfId="38571"/>
    <cellStyle name="Normal 3 2 4 3 6 4" xfId="16997"/>
    <cellStyle name="Normal 3 2 4 3 6 4 2" xfId="45733"/>
    <cellStyle name="Normal 3 2 4 3 6 5" xfId="31409"/>
    <cellStyle name="Normal 3 2 4 3 7" xfId="4303"/>
    <cellStyle name="Normal 3 2 4 3 7 2" xfId="11573"/>
    <cellStyle name="Normal 3 2 4 3 7 2 2" xfId="25952"/>
    <cellStyle name="Normal 3 2 4 3 7 2 2 2" xfId="54686"/>
    <cellStyle name="Normal 3 2 4 3 7 2 3" xfId="40362"/>
    <cellStyle name="Normal 3 2 4 3 7 3" xfId="18789"/>
    <cellStyle name="Normal 3 2 4 3 7 3 2" xfId="47524"/>
    <cellStyle name="Normal 3 2 4 3 7 4" xfId="33200"/>
    <cellStyle name="Normal 3 2 4 3 8" xfId="7972"/>
    <cellStyle name="Normal 3 2 4 3 8 2" xfId="22370"/>
    <cellStyle name="Normal 3 2 4 3 8 2 2" xfId="51105"/>
    <cellStyle name="Normal 3 2 4 3 8 3" xfId="36781"/>
    <cellStyle name="Normal 3 2 4 3 9" xfId="15207"/>
    <cellStyle name="Normal 3 2 4 3 9 2" xfId="43943"/>
    <cellStyle name="Normal 3 2 4 4" xfId="560"/>
    <cellStyle name="Normal 3 2 4 4 2" xfId="845"/>
    <cellStyle name="Normal 3 2 4 4 2 2" xfId="1292"/>
    <cellStyle name="Normal 3 2 4 4 2 2 2" xfId="2275"/>
    <cellStyle name="Normal 3 2 4 4 2 2 2 2" xfId="4067"/>
    <cellStyle name="Normal 3 2 4 4 2 2 2 2 2" xfId="7726"/>
    <cellStyle name="Normal 3 2 4 4 2 2 2 2 2 2" xfId="14986"/>
    <cellStyle name="Normal 3 2 4 4 2 2 2 2 2 2 2" xfId="29364"/>
    <cellStyle name="Normal 3 2 4 4 2 2 2 2 2 2 2 2" xfId="58098"/>
    <cellStyle name="Normal 3 2 4 4 2 2 2 2 2 2 3" xfId="43774"/>
    <cellStyle name="Normal 3 2 4 4 2 2 2 2 2 3" xfId="22201"/>
    <cellStyle name="Normal 3 2 4 4 2 2 2 2 2 3 2" xfId="50936"/>
    <cellStyle name="Normal 3 2 4 4 2 2 2 2 2 4" xfId="36612"/>
    <cellStyle name="Normal 3 2 4 4 2 2 2 2 3" xfId="11399"/>
    <cellStyle name="Normal 3 2 4 4 2 2 2 2 3 2" xfId="25782"/>
    <cellStyle name="Normal 3 2 4 4 2 2 2 2 3 2 2" xfId="54517"/>
    <cellStyle name="Normal 3 2 4 4 2 2 2 2 3 3" xfId="40193"/>
    <cellStyle name="Normal 3 2 4 4 2 2 2 2 4" xfId="18619"/>
    <cellStyle name="Normal 3 2 4 4 2 2 2 2 4 2" xfId="47355"/>
    <cellStyle name="Normal 3 2 4 4 2 2 2 2 5" xfId="33031"/>
    <cellStyle name="Normal 3 2 4 4 2 2 2 3" xfId="5936"/>
    <cellStyle name="Normal 3 2 4 4 2 2 2 3 2" xfId="13196"/>
    <cellStyle name="Normal 3 2 4 4 2 2 2 3 2 2" xfId="27574"/>
    <cellStyle name="Normal 3 2 4 4 2 2 2 3 2 2 2" xfId="56308"/>
    <cellStyle name="Normal 3 2 4 4 2 2 2 3 2 3" xfId="41984"/>
    <cellStyle name="Normal 3 2 4 4 2 2 2 3 3" xfId="20411"/>
    <cellStyle name="Normal 3 2 4 4 2 2 2 3 3 2" xfId="49146"/>
    <cellStyle name="Normal 3 2 4 4 2 2 2 3 4" xfId="34822"/>
    <cellStyle name="Normal 3 2 4 4 2 2 2 4" xfId="9609"/>
    <cellStyle name="Normal 3 2 4 4 2 2 2 4 2" xfId="23992"/>
    <cellStyle name="Normal 3 2 4 4 2 2 2 4 2 2" xfId="52727"/>
    <cellStyle name="Normal 3 2 4 4 2 2 2 4 3" xfId="38403"/>
    <cellStyle name="Normal 3 2 4 4 2 2 2 5" xfId="16829"/>
    <cellStyle name="Normal 3 2 4 4 2 2 2 5 2" xfId="45565"/>
    <cellStyle name="Normal 3 2 4 4 2 2 2 6" xfId="31241"/>
    <cellStyle name="Normal 3 2 4 4 2 2 3" xfId="3171"/>
    <cellStyle name="Normal 3 2 4 4 2 2 3 2" xfId="6831"/>
    <cellStyle name="Normal 3 2 4 4 2 2 3 2 2" xfId="14091"/>
    <cellStyle name="Normal 3 2 4 4 2 2 3 2 2 2" xfId="28469"/>
    <cellStyle name="Normal 3 2 4 4 2 2 3 2 2 2 2" xfId="57203"/>
    <cellStyle name="Normal 3 2 4 4 2 2 3 2 2 3" xfId="42879"/>
    <cellStyle name="Normal 3 2 4 4 2 2 3 2 3" xfId="21306"/>
    <cellStyle name="Normal 3 2 4 4 2 2 3 2 3 2" xfId="50041"/>
    <cellStyle name="Normal 3 2 4 4 2 2 3 2 4" xfId="35717"/>
    <cellStyle name="Normal 3 2 4 4 2 2 3 3" xfId="10504"/>
    <cellStyle name="Normal 3 2 4 4 2 2 3 3 2" xfId="24887"/>
    <cellStyle name="Normal 3 2 4 4 2 2 3 3 2 2" xfId="53622"/>
    <cellStyle name="Normal 3 2 4 4 2 2 3 3 3" xfId="39298"/>
    <cellStyle name="Normal 3 2 4 4 2 2 3 4" xfId="17724"/>
    <cellStyle name="Normal 3 2 4 4 2 2 3 4 2" xfId="46460"/>
    <cellStyle name="Normal 3 2 4 4 2 2 3 5" xfId="32136"/>
    <cellStyle name="Normal 3 2 4 4 2 2 4" xfId="5036"/>
    <cellStyle name="Normal 3 2 4 4 2 2 4 2" xfId="12301"/>
    <cellStyle name="Normal 3 2 4 4 2 2 4 2 2" xfId="26679"/>
    <cellStyle name="Normal 3 2 4 4 2 2 4 2 2 2" xfId="55413"/>
    <cellStyle name="Normal 3 2 4 4 2 2 4 2 3" xfId="41089"/>
    <cellStyle name="Normal 3 2 4 4 2 2 4 3" xfId="19516"/>
    <cellStyle name="Normal 3 2 4 4 2 2 4 3 2" xfId="48251"/>
    <cellStyle name="Normal 3 2 4 4 2 2 4 4" xfId="33927"/>
    <cellStyle name="Normal 3 2 4 4 2 2 5" xfId="8708"/>
    <cellStyle name="Normal 3 2 4 4 2 2 5 2" xfId="23097"/>
    <cellStyle name="Normal 3 2 4 4 2 2 5 2 2" xfId="51832"/>
    <cellStyle name="Normal 3 2 4 4 2 2 5 3" xfId="37508"/>
    <cellStyle name="Normal 3 2 4 4 2 2 6" xfId="15934"/>
    <cellStyle name="Normal 3 2 4 4 2 2 6 2" xfId="44670"/>
    <cellStyle name="Normal 3 2 4 4 2 2 7" xfId="30346"/>
    <cellStyle name="Normal 3 2 4 4 2 3" xfId="1828"/>
    <cellStyle name="Normal 3 2 4 4 2 3 2" xfId="3620"/>
    <cellStyle name="Normal 3 2 4 4 2 3 2 2" xfId="7279"/>
    <cellStyle name="Normal 3 2 4 4 2 3 2 2 2" xfId="14539"/>
    <cellStyle name="Normal 3 2 4 4 2 3 2 2 2 2" xfId="28917"/>
    <cellStyle name="Normal 3 2 4 4 2 3 2 2 2 2 2" xfId="57651"/>
    <cellStyle name="Normal 3 2 4 4 2 3 2 2 2 3" xfId="43327"/>
    <cellStyle name="Normal 3 2 4 4 2 3 2 2 3" xfId="21754"/>
    <cellStyle name="Normal 3 2 4 4 2 3 2 2 3 2" xfId="50489"/>
    <cellStyle name="Normal 3 2 4 4 2 3 2 2 4" xfId="36165"/>
    <cellStyle name="Normal 3 2 4 4 2 3 2 3" xfId="10952"/>
    <cellStyle name="Normal 3 2 4 4 2 3 2 3 2" xfId="25335"/>
    <cellStyle name="Normal 3 2 4 4 2 3 2 3 2 2" xfId="54070"/>
    <cellStyle name="Normal 3 2 4 4 2 3 2 3 3" xfId="39746"/>
    <cellStyle name="Normal 3 2 4 4 2 3 2 4" xfId="18172"/>
    <cellStyle name="Normal 3 2 4 4 2 3 2 4 2" xfId="46908"/>
    <cellStyle name="Normal 3 2 4 4 2 3 2 5" xfId="32584"/>
    <cellStyle name="Normal 3 2 4 4 2 3 3" xfId="5489"/>
    <cellStyle name="Normal 3 2 4 4 2 3 3 2" xfId="12749"/>
    <cellStyle name="Normal 3 2 4 4 2 3 3 2 2" xfId="27127"/>
    <cellStyle name="Normal 3 2 4 4 2 3 3 2 2 2" xfId="55861"/>
    <cellStyle name="Normal 3 2 4 4 2 3 3 2 3" xfId="41537"/>
    <cellStyle name="Normal 3 2 4 4 2 3 3 3" xfId="19964"/>
    <cellStyle name="Normal 3 2 4 4 2 3 3 3 2" xfId="48699"/>
    <cellStyle name="Normal 3 2 4 4 2 3 3 4" xfId="34375"/>
    <cellStyle name="Normal 3 2 4 4 2 3 4" xfId="9162"/>
    <cellStyle name="Normal 3 2 4 4 2 3 4 2" xfId="23545"/>
    <cellStyle name="Normal 3 2 4 4 2 3 4 2 2" xfId="52280"/>
    <cellStyle name="Normal 3 2 4 4 2 3 4 3" xfId="37956"/>
    <cellStyle name="Normal 3 2 4 4 2 3 5" xfId="16382"/>
    <cellStyle name="Normal 3 2 4 4 2 3 5 2" xfId="45118"/>
    <cellStyle name="Normal 3 2 4 4 2 3 6" xfId="30794"/>
    <cellStyle name="Normal 3 2 4 4 2 4" xfId="2724"/>
    <cellStyle name="Normal 3 2 4 4 2 4 2" xfId="6384"/>
    <cellStyle name="Normal 3 2 4 4 2 4 2 2" xfId="13644"/>
    <cellStyle name="Normal 3 2 4 4 2 4 2 2 2" xfId="28022"/>
    <cellStyle name="Normal 3 2 4 4 2 4 2 2 2 2" xfId="56756"/>
    <cellStyle name="Normal 3 2 4 4 2 4 2 2 3" xfId="42432"/>
    <cellStyle name="Normal 3 2 4 4 2 4 2 3" xfId="20859"/>
    <cellStyle name="Normal 3 2 4 4 2 4 2 3 2" xfId="49594"/>
    <cellStyle name="Normal 3 2 4 4 2 4 2 4" xfId="35270"/>
    <cellStyle name="Normal 3 2 4 4 2 4 3" xfId="10057"/>
    <cellStyle name="Normal 3 2 4 4 2 4 3 2" xfId="24440"/>
    <cellStyle name="Normal 3 2 4 4 2 4 3 2 2" xfId="53175"/>
    <cellStyle name="Normal 3 2 4 4 2 4 3 3" xfId="38851"/>
    <cellStyle name="Normal 3 2 4 4 2 4 4" xfId="17277"/>
    <cellStyle name="Normal 3 2 4 4 2 4 4 2" xfId="46013"/>
    <cellStyle name="Normal 3 2 4 4 2 4 5" xfId="31689"/>
    <cellStyle name="Normal 3 2 4 4 2 5" xfId="4589"/>
    <cellStyle name="Normal 3 2 4 4 2 5 2" xfId="11854"/>
    <cellStyle name="Normal 3 2 4 4 2 5 2 2" xfId="26232"/>
    <cellStyle name="Normal 3 2 4 4 2 5 2 2 2" xfId="54966"/>
    <cellStyle name="Normal 3 2 4 4 2 5 2 3" xfId="40642"/>
    <cellStyle name="Normal 3 2 4 4 2 5 3" xfId="19069"/>
    <cellStyle name="Normal 3 2 4 4 2 5 3 2" xfId="47804"/>
    <cellStyle name="Normal 3 2 4 4 2 5 4" xfId="33480"/>
    <cellStyle name="Normal 3 2 4 4 2 6" xfId="8261"/>
    <cellStyle name="Normal 3 2 4 4 2 6 2" xfId="22650"/>
    <cellStyle name="Normal 3 2 4 4 2 6 2 2" xfId="51385"/>
    <cellStyle name="Normal 3 2 4 4 2 6 3" xfId="37061"/>
    <cellStyle name="Normal 3 2 4 4 2 7" xfId="15487"/>
    <cellStyle name="Normal 3 2 4 4 2 7 2" xfId="44223"/>
    <cellStyle name="Normal 3 2 4 4 2 8" xfId="29899"/>
    <cellStyle name="Normal 3 2 4 4 3" xfId="1068"/>
    <cellStyle name="Normal 3 2 4 4 3 2" xfId="2051"/>
    <cellStyle name="Normal 3 2 4 4 3 2 2" xfId="3843"/>
    <cellStyle name="Normal 3 2 4 4 3 2 2 2" xfId="7502"/>
    <cellStyle name="Normal 3 2 4 4 3 2 2 2 2" xfId="14762"/>
    <cellStyle name="Normal 3 2 4 4 3 2 2 2 2 2" xfId="29140"/>
    <cellStyle name="Normal 3 2 4 4 3 2 2 2 2 2 2" xfId="57874"/>
    <cellStyle name="Normal 3 2 4 4 3 2 2 2 2 3" xfId="43550"/>
    <cellStyle name="Normal 3 2 4 4 3 2 2 2 3" xfId="21977"/>
    <cellStyle name="Normal 3 2 4 4 3 2 2 2 3 2" xfId="50712"/>
    <cellStyle name="Normal 3 2 4 4 3 2 2 2 4" xfId="36388"/>
    <cellStyle name="Normal 3 2 4 4 3 2 2 3" xfId="11175"/>
    <cellStyle name="Normal 3 2 4 4 3 2 2 3 2" xfId="25558"/>
    <cellStyle name="Normal 3 2 4 4 3 2 2 3 2 2" xfId="54293"/>
    <cellStyle name="Normal 3 2 4 4 3 2 2 3 3" xfId="39969"/>
    <cellStyle name="Normal 3 2 4 4 3 2 2 4" xfId="18395"/>
    <cellStyle name="Normal 3 2 4 4 3 2 2 4 2" xfId="47131"/>
    <cellStyle name="Normal 3 2 4 4 3 2 2 5" xfId="32807"/>
    <cellStyle name="Normal 3 2 4 4 3 2 3" xfId="5712"/>
    <cellStyle name="Normal 3 2 4 4 3 2 3 2" xfId="12972"/>
    <cellStyle name="Normal 3 2 4 4 3 2 3 2 2" xfId="27350"/>
    <cellStyle name="Normal 3 2 4 4 3 2 3 2 2 2" xfId="56084"/>
    <cellStyle name="Normal 3 2 4 4 3 2 3 2 3" xfId="41760"/>
    <cellStyle name="Normal 3 2 4 4 3 2 3 3" xfId="20187"/>
    <cellStyle name="Normal 3 2 4 4 3 2 3 3 2" xfId="48922"/>
    <cellStyle name="Normal 3 2 4 4 3 2 3 4" xfId="34598"/>
    <cellStyle name="Normal 3 2 4 4 3 2 4" xfId="9385"/>
    <cellStyle name="Normal 3 2 4 4 3 2 4 2" xfId="23768"/>
    <cellStyle name="Normal 3 2 4 4 3 2 4 2 2" xfId="52503"/>
    <cellStyle name="Normal 3 2 4 4 3 2 4 3" xfId="38179"/>
    <cellStyle name="Normal 3 2 4 4 3 2 5" xfId="16605"/>
    <cellStyle name="Normal 3 2 4 4 3 2 5 2" xfId="45341"/>
    <cellStyle name="Normal 3 2 4 4 3 2 6" xfId="31017"/>
    <cellStyle name="Normal 3 2 4 4 3 3" xfId="2947"/>
    <cellStyle name="Normal 3 2 4 4 3 3 2" xfId="6607"/>
    <cellStyle name="Normal 3 2 4 4 3 3 2 2" xfId="13867"/>
    <cellStyle name="Normal 3 2 4 4 3 3 2 2 2" xfId="28245"/>
    <cellStyle name="Normal 3 2 4 4 3 3 2 2 2 2" xfId="56979"/>
    <cellStyle name="Normal 3 2 4 4 3 3 2 2 3" xfId="42655"/>
    <cellStyle name="Normal 3 2 4 4 3 3 2 3" xfId="21082"/>
    <cellStyle name="Normal 3 2 4 4 3 3 2 3 2" xfId="49817"/>
    <cellStyle name="Normal 3 2 4 4 3 3 2 4" xfId="35493"/>
    <cellStyle name="Normal 3 2 4 4 3 3 3" xfId="10280"/>
    <cellStyle name="Normal 3 2 4 4 3 3 3 2" xfId="24663"/>
    <cellStyle name="Normal 3 2 4 4 3 3 3 2 2" xfId="53398"/>
    <cellStyle name="Normal 3 2 4 4 3 3 3 3" xfId="39074"/>
    <cellStyle name="Normal 3 2 4 4 3 3 4" xfId="17500"/>
    <cellStyle name="Normal 3 2 4 4 3 3 4 2" xfId="46236"/>
    <cellStyle name="Normal 3 2 4 4 3 3 5" xfId="31912"/>
    <cellStyle name="Normal 3 2 4 4 3 4" xfId="4812"/>
    <cellStyle name="Normal 3 2 4 4 3 4 2" xfId="12077"/>
    <cellStyle name="Normal 3 2 4 4 3 4 2 2" xfId="26455"/>
    <cellStyle name="Normal 3 2 4 4 3 4 2 2 2" xfId="55189"/>
    <cellStyle name="Normal 3 2 4 4 3 4 2 3" xfId="40865"/>
    <cellStyle name="Normal 3 2 4 4 3 4 3" xfId="19292"/>
    <cellStyle name="Normal 3 2 4 4 3 4 3 2" xfId="48027"/>
    <cellStyle name="Normal 3 2 4 4 3 4 4" xfId="33703"/>
    <cellStyle name="Normal 3 2 4 4 3 5" xfId="8484"/>
    <cellStyle name="Normal 3 2 4 4 3 5 2" xfId="22873"/>
    <cellStyle name="Normal 3 2 4 4 3 5 2 2" xfId="51608"/>
    <cellStyle name="Normal 3 2 4 4 3 5 3" xfId="37284"/>
    <cellStyle name="Normal 3 2 4 4 3 6" xfId="15710"/>
    <cellStyle name="Normal 3 2 4 4 3 6 2" xfId="44446"/>
    <cellStyle name="Normal 3 2 4 4 3 7" xfId="30122"/>
    <cellStyle name="Normal 3 2 4 4 4" xfId="1599"/>
    <cellStyle name="Normal 3 2 4 4 4 2" xfId="3396"/>
    <cellStyle name="Normal 3 2 4 4 4 2 2" xfId="7055"/>
    <cellStyle name="Normal 3 2 4 4 4 2 2 2" xfId="14315"/>
    <cellStyle name="Normal 3 2 4 4 4 2 2 2 2" xfId="28693"/>
    <cellStyle name="Normal 3 2 4 4 4 2 2 2 2 2" xfId="57427"/>
    <cellStyle name="Normal 3 2 4 4 4 2 2 2 3" xfId="43103"/>
    <cellStyle name="Normal 3 2 4 4 4 2 2 3" xfId="21530"/>
    <cellStyle name="Normal 3 2 4 4 4 2 2 3 2" xfId="50265"/>
    <cellStyle name="Normal 3 2 4 4 4 2 2 4" xfId="35941"/>
    <cellStyle name="Normal 3 2 4 4 4 2 3" xfId="10728"/>
    <cellStyle name="Normal 3 2 4 4 4 2 3 2" xfId="25111"/>
    <cellStyle name="Normal 3 2 4 4 4 2 3 2 2" xfId="53846"/>
    <cellStyle name="Normal 3 2 4 4 4 2 3 3" xfId="39522"/>
    <cellStyle name="Normal 3 2 4 4 4 2 4" xfId="17948"/>
    <cellStyle name="Normal 3 2 4 4 4 2 4 2" xfId="46684"/>
    <cellStyle name="Normal 3 2 4 4 4 2 5" xfId="32360"/>
    <cellStyle name="Normal 3 2 4 4 4 3" xfId="5265"/>
    <cellStyle name="Normal 3 2 4 4 4 3 2" xfId="12525"/>
    <cellStyle name="Normal 3 2 4 4 4 3 2 2" xfId="26903"/>
    <cellStyle name="Normal 3 2 4 4 4 3 2 2 2" xfId="55637"/>
    <cellStyle name="Normal 3 2 4 4 4 3 2 3" xfId="41313"/>
    <cellStyle name="Normal 3 2 4 4 4 3 3" xfId="19740"/>
    <cellStyle name="Normal 3 2 4 4 4 3 3 2" xfId="48475"/>
    <cellStyle name="Normal 3 2 4 4 4 3 4" xfId="34151"/>
    <cellStyle name="Normal 3 2 4 4 4 4" xfId="8938"/>
    <cellStyle name="Normal 3 2 4 4 4 4 2" xfId="23321"/>
    <cellStyle name="Normal 3 2 4 4 4 4 2 2" xfId="52056"/>
    <cellStyle name="Normal 3 2 4 4 4 4 3" xfId="37732"/>
    <cellStyle name="Normal 3 2 4 4 4 5" xfId="16158"/>
    <cellStyle name="Normal 3 2 4 4 4 5 2" xfId="44894"/>
    <cellStyle name="Normal 3 2 4 4 4 6" xfId="30570"/>
    <cellStyle name="Normal 3 2 4 4 5" xfId="2500"/>
    <cellStyle name="Normal 3 2 4 4 5 2" xfId="6160"/>
    <cellStyle name="Normal 3 2 4 4 5 2 2" xfId="13420"/>
    <cellStyle name="Normal 3 2 4 4 5 2 2 2" xfId="27798"/>
    <cellStyle name="Normal 3 2 4 4 5 2 2 2 2" xfId="56532"/>
    <cellStyle name="Normal 3 2 4 4 5 2 2 3" xfId="42208"/>
    <cellStyle name="Normal 3 2 4 4 5 2 3" xfId="20635"/>
    <cellStyle name="Normal 3 2 4 4 5 2 3 2" xfId="49370"/>
    <cellStyle name="Normal 3 2 4 4 5 2 4" xfId="35046"/>
    <cellStyle name="Normal 3 2 4 4 5 3" xfId="9833"/>
    <cellStyle name="Normal 3 2 4 4 5 3 2" xfId="24216"/>
    <cellStyle name="Normal 3 2 4 4 5 3 2 2" xfId="52951"/>
    <cellStyle name="Normal 3 2 4 4 5 3 3" xfId="38627"/>
    <cellStyle name="Normal 3 2 4 4 5 4" xfId="17053"/>
    <cellStyle name="Normal 3 2 4 4 5 4 2" xfId="45789"/>
    <cellStyle name="Normal 3 2 4 4 5 5" xfId="31465"/>
    <cellStyle name="Normal 3 2 4 4 6" xfId="4363"/>
    <cellStyle name="Normal 3 2 4 4 6 2" xfId="11630"/>
    <cellStyle name="Normal 3 2 4 4 6 2 2" xfId="26008"/>
    <cellStyle name="Normal 3 2 4 4 6 2 2 2" xfId="54742"/>
    <cellStyle name="Normal 3 2 4 4 6 2 3" xfId="40418"/>
    <cellStyle name="Normal 3 2 4 4 6 3" xfId="18845"/>
    <cellStyle name="Normal 3 2 4 4 6 3 2" xfId="47580"/>
    <cellStyle name="Normal 3 2 4 4 6 4" xfId="33256"/>
    <cellStyle name="Normal 3 2 4 4 7" xfId="8033"/>
    <cellStyle name="Normal 3 2 4 4 7 2" xfId="22426"/>
    <cellStyle name="Normal 3 2 4 4 7 2 2" xfId="51161"/>
    <cellStyle name="Normal 3 2 4 4 7 3" xfId="36837"/>
    <cellStyle name="Normal 3 2 4 4 8" xfId="15263"/>
    <cellStyle name="Normal 3 2 4 4 8 2" xfId="43999"/>
    <cellStyle name="Normal 3 2 4 4 9" xfId="29675"/>
    <cellStyle name="Normal 3 2 4 5" xfId="729"/>
    <cellStyle name="Normal 3 2 4 5 2" xfId="1180"/>
    <cellStyle name="Normal 3 2 4 5 2 2" xfId="2163"/>
    <cellStyle name="Normal 3 2 4 5 2 2 2" xfId="3955"/>
    <cellStyle name="Normal 3 2 4 5 2 2 2 2" xfId="7614"/>
    <cellStyle name="Normal 3 2 4 5 2 2 2 2 2" xfId="14874"/>
    <cellStyle name="Normal 3 2 4 5 2 2 2 2 2 2" xfId="29252"/>
    <cellStyle name="Normal 3 2 4 5 2 2 2 2 2 2 2" xfId="57986"/>
    <cellStyle name="Normal 3 2 4 5 2 2 2 2 2 3" xfId="43662"/>
    <cellStyle name="Normal 3 2 4 5 2 2 2 2 3" xfId="22089"/>
    <cellStyle name="Normal 3 2 4 5 2 2 2 2 3 2" xfId="50824"/>
    <cellStyle name="Normal 3 2 4 5 2 2 2 2 4" xfId="36500"/>
    <cellStyle name="Normal 3 2 4 5 2 2 2 3" xfId="11287"/>
    <cellStyle name="Normal 3 2 4 5 2 2 2 3 2" xfId="25670"/>
    <cellStyle name="Normal 3 2 4 5 2 2 2 3 2 2" xfId="54405"/>
    <cellStyle name="Normal 3 2 4 5 2 2 2 3 3" xfId="40081"/>
    <cellStyle name="Normal 3 2 4 5 2 2 2 4" xfId="18507"/>
    <cellStyle name="Normal 3 2 4 5 2 2 2 4 2" xfId="47243"/>
    <cellStyle name="Normal 3 2 4 5 2 2 2 5" xfId="32919"/>
    <cellStyle name="Normal 3 2 4 5 2 2 3" xfId="5824"/>
    <cellStyle name="Normal 3 2 4 5 2 2 3 2" xfId="13084"/>
    <cellStyle name="Normal 3 2 4 5 2 2 3 2 2" xfId="27462"/>
    <cellStyle name="Normal 3 2 4 5 2 2 3 2 2 2" xfId="56196"/>
    <cellStyle name="Normal 3 2 4 5 2 2 3 2 3" xfId="41872"/>
    <cellStyle name="Normal 3 2 4 5 2 2 3 3" xfId="20299"/>
    <cellStyle name="Normal 3 2 4 5 2 2 3 3 2" xfId="49034"/>
    <cellStyle name="Normal 3 2 4 5 2 2 3 4" xfId="34710"/>
    <cellStyle name="Normal 3 2 4 5 2 2 4" xfId="9497"/>
    <cellStyle name="Normal 3 2 4 5 2 2 4 2" xfId="23880"/>
    <cellStyle name="Normal 3 2 4 5 2 2 4 2 2" xfId="52615"/>
    <cellStyle name="Normal 3 2 4 5 2 2 4 3" xfId="38291"/>
    <cellStyle name="Normal 3 2 4 5 2 2 5" xfId="16717"/>
    <cellStyle name="Normal 3 2 4 5 2 2 5 2" xfId="45453"/>
    <cellStyle name="Normal 3 2 4 5 2 2 6" xfId="31129"/>
    <cellStyle name="Normal 3 2 4 5 2 3" xfId="3059"/>
    <cellStyle name="Normal 3 2 4 5 2 3 2" xfId="6719"/>
    <cellStyle name="Normal 3 2 4 5 2 3 2 2" xfId="13979"/>
    <cellStyle name="Normal 3 2 4 5 2 3 2 2 2" xfId="28357"/>
    <cellStyle name="Normal 3 2 4 5 2 3 2 2 2 2" xfId="57091"/>
    <cellStyle name="Normal 3 2 4 5 2 3 2 2 3" xfId="42767"/>
    <cellStyle name="Normal 3 2 4 5 2 3 2 3" xfId="21194"/>
    <cellStyle name="Normal 3 2 4 5 2 3 2 3 2" xfId="49929"/>
    <cellStyle name="Normal 3 2 4 5 2 3 2 4" xfId="35605"/>
    <cellStyle name="Normal 3 2 4 5 2 3 3" xfId="10392"/>
    <cellStyle name="Normal 3 2 4 5 2 3 3 2" xfId="24775"/>
    <cellStyle name="Normal 3 2 4 5 2 3 3 2 2" xfId="53510"/>
    <cellStyle name="Normal 3 2 4 5 2 3 3 3" xfId="39186"/>
    <cellStyle name="Normal 3 2 4 5 2 3 4" xfId="17612"/>
    <cellStyle name="Normal 3 2 4 5 2 3 4 2" xfId="46348"/>
    <cellStyle name="Normal 3 2 4 5 2 3 5" xfId="32024"/>
    <cellStyle name="Normal 3 2 4 5 2 4" xfId="4924"/>
    <cellStyle name="Normal 3 2 4 5 2 4 2" xfId="12189"/>
    <cellStyle name="Normal 3 2 4 5 2 4 2 2" xfId="26567"/>
    <cellStyle name="Normal 3 2 4 5 2 4 2 2 2" xfId="55301"/>
    <cellStyle name="Normal 3 2 4 5 2 4 2 3" xfId="40977"/>
    <cellStyle name="Normal 3 2 4 5 2 4 3" xfId="19404"/>
    <cellStyle name="Normal 3 2 4 5 2 4 3 2" xfId="48139"/>
    <cellStyle name="Normal 3 2 4 5 2 4 4" xfId="33815"/>
    <cellStyle name="Normal 3 2 4 5 2 5" xfId="8596"/>
    <cellStyle name="Normal 3 2 4 5 2 5 2" xfId="22985"/>
    <cellStyle name="Normal 3 2 4 5 2 5 2 2" xfId="51720"/>
    <cellStyle name="Normal 3 2 4 5 2 5 3" xfId="37396"/>
    <cellStyle name="Normal 3 2 4 5 2 6" xfId="15822"/>
    <cellStyle name="Normal 3 2 4 5 2 6 2" xfId="44558"/>
    <cellStyle name="Normal 3 2 4 5 2 7" xfId="30234"/>
    <cellStyle name="Normal 3 2 4 5 3" xfId="1716"/>
    <cellStyle name="Normal 3 2 4 5 3 2" xfId="3508"/>
    <cellStyle name="Normal 3 2 4 5 3 2 2" xfId="7167"/>
    <cellStyle name="Normal 3 2 4 5 3 2 2 2" xfId="14427"/>
    <cellStyle name="Normal 3 2 4 5 3 2 2 2 2" xfId="28805"/>
    <cellStyle name="Normal 3 2 4 5 3 2 2 2 2 2" xfId="57539"/>
    <cellStyle name="Normal 3 2 4 5 3 2 2 2 3" xfId="43215"/>
    <cellStyle name="Normal 3 2 4 5 3 2 2 3" xfId="21642"/>
    <cellStyle name="Normal 3 2 4 5 3 2 2 3 2" xfId="50377"/>
    <cellStyle name="Normal 3 2 4 5 3 2 2 4" xfId="36053"/>
    <cellStyle name="Normal 3 2 4 5 3 2 3" xfId="10840"/>
    <cellStyle name="Normal 3 2 4 5 3 2 3 2" xfId="25223"/>
    <cellStyle name="Normal 3 2 4 5 3 2 3 2 2" xfId="53958"/>
    <cellStyle name="Normal 3 2 4 5 3 2 3 3" xfId="39634"/>
    <cellStyle name="Normal 3 2 4 5 3 2 4" xfId="18060"/>
    <cellStyle name="Normal 3 2 4 5 3 2 4 2" xfId="46796"/>
    <cellStyle name="Normal 3 2 4 5 3 2 5" xfId="32472"/>
    <cellStyle name="Normal 3 2 4 5 3 3" xfId="5377"/>
    <cellStyle name="Normal 3 2 4 5 3 3 2" xfId="12637"/>
    <cellStyle name="Normal 3 2 4 5 3 3 2 2" xfId="27015"/>
    <cellStyle name="Normal 3 2 4 5 3 3 2 2 2" xfId="55749"/>
    <cellStyle name="Normal 3 2 4 5 3 3 2 3" xfId="41425"/>
    <cellStyle name="Normal 3 2 4 5 3 3 3" xfId="19852"/>
    <cellStyle name="Normal 3 2 4 5 3 3 3 2" xfId="48587"/>
    <cellStyle name="Normal 3 2 4 5 3 3 4" xfId="34263"/>
    <cellStyle name="Normal 3 2 4 5 3 4" xfId="9050"/>
    <cellStyle name="Normal 3 2 4 5 3 4 2" xfId="23433"/>
    <cellStyle name="Normal 3 2 4 5 3 4 2 2" xfId="52168"/>
    <cellStyle name="Normal 3 2 4 5 3 4 3" xfId="37844"/>
    <cellStyle name="Normal 3 2 4 5 3 5" xfId="16270"/>
    <cellStyle name="Normal 3 2 4 5 3 5 2" xfId="45006"/>
    <cellStyle name="Normal 3 2 4 5 3 6" xfId="30682"/>
    <cellStyle name="Normal 3 2 4 5 4" xfId="2612"/>
    <cellStyle name="Normal 3 2 4 5 4 2" xfId="6272"/>
    <cellStyle name="Normal 3 2 4 5 4 2 2" xfId="13532"/>
    <cellStyle name="Normal 3 2 4 5 4 2 2 2" xfId="27910"/>
    <cellStyle name="Normal 3 2 4 5 4 2 2 2 2" xfId="56644"/>
    <cellStyle name="Normal 3 2 4 5 4 2 2 3" xfId="42320"/>
    <cellStyle name="Normal 3 2 4 5 4 2 3" xfId="20747"/>
    <cellStyle name="Normal 3 2 4 5 4 2 3 2" xfId="49482"/>
    <cellStyle name="Normal 3 2 4 5 4 2 4" xfId="35158"/>
    <cellStyle name="Normal 3 2 4 5 4 3" xfId="9945"/>
    <cellStyle name="Normal 3 2 4 5 4 3 2" xfId="24328"/>
    <cellStyle name="Normal 3 2 4 5 4 3 2 2" xfId="53063"/>
    <cellStyle name="Normal 3 2 4 5 4 3 3" xfId="38739"/>
    <cellStyle name="Normal 3 2 4 5 4 4" xfId="17165"/>
    <cellStyle name="Normal 3 2 4 5 4 4 2" xfId="45901"/>
    <cellStyle name="Normal 3 2 4 5 4 5" xfId="31577"/>
    <cellStyle name="Normal 3 2 4 5 5" xfId="4476"/>
    <cellStyle name="Normal 3 2 4 5 5 2" xfId="11742"/>
    <cellStyle name="Normal 3 2 4 5 5 2 2" xfId="26120"/>
    <cellStyle name="Normal 3 2 4 5 5 2 2 2" xfId="54854"/>
    <cellStyle name="Normal 3 2 4 5 5 2 3" xfId="40530"/>
    <cellStyle name="Normal 3 2 4 5 5 3" xfId="18957"/>
    <cellStyle name="Normal 3 2 4 5 5 3 2" xfId="47692"/>
    <cellStyle name="Normal 3 2 4 5 5 4" xfId="33368"/>
    <cellStyle name="Normal 3 2 4 5 6" xfId="8149"/>
    <cellStyle name="Normal 3 2 4 5 6 2" xfId="22538"/>
    <cellStyle name="Normal 3 2 4 5 6 2 2" xfId="51273"/>
    <cellStyle name="Normal 3 2 4 5 6 3" xfId="36949"/>
    <cellStyle name="Normal 3 2 4 5 7" xfId="15375"/>
    <cellStyle name="Normal 3 2 4 5 7 2" xfId="44111"/>
    <cellStyle name="Normal 3 2 4 5 8" xfId="29787"/>
    <cellStyle name="Normal 3 2 4 6" xfId="956"/>
    <cellStyle name="Normal 3 2 4 6 2" xfId="1939"/>
    <cellStyle name="Normal 3 2 4 6 2 2" xfId="3731"/>
    <cellStyle name="Normal 3 2 4 6 2 2 2" xfId="7390"/>
    <cellStyle name="Normal 3 2 4 6 2 2 2 2" xfId="14650"/>
    <cellStyle name="Normal 3 2 4 6 2 2 2 2 2" xfId="29028"/>
    <cellStyle name="Normal 3 2 4 6 2 2 2 2 2 2" xfId="57762"/>
    <cellStyle name="Normal 3 2 4 6 2 2 2 2 3" xfId="43438"/>
    <cellStyle name="Normal 3 2 4 6 2 2 2 3" xfId="21865"/>
    <cellStyle name="Normal 3 2 4 6 2 2 2 3 2" xfId="50600"/>
    <cellStyle name="Normal 3 2 4 6 2 2 2 4" xfId="36276"/>
    <cellStyle name="Normal 3 2 4 6 2 2 3" xfId="11063"/>
    <cellStyle name="Normal 3 2 4 6 2 2 3 2" xfId="25446"/>
    <cellStyle name="Normal 3 2 4 6 2 2 3 2 2" xfId="54181"/>
    <cellStyle name="Normal 3 2 4 6 2 2 3 3" xfId="39857"/>
    <cellStyle name="Normal 3 2 4 6 2 2 4" xfId="18283"/>
    <cellStyle name="Normal 3 2 4 6 2 2 4 2" xfId="47019"/>
    <cellStyle name="Normal 3 2 4 6 2 2 5" xfId="32695"/>
    <cellStyle name="Normal 3 2 4 6 2 3" xfId="5600"/>
    <cellStyle name="Normal 3 2 4 6 2 3 2" xfId="12860"/>
    <cellStyle name="Normal 3 2 4 6 2 3 2 2" xfId="27238"/>
    <cellStyle name="Normal 3 2 4 6 2 3 2 2 2" xfId="55972"/>
    <cellStyle name="Normal 3 2 4 6 2 3 2 3" xfId="41648"/>
    <cellStyle name="Normal 3 2 4 6 2 3 3" xfId="20075"/>
    <cellStyle name="Normal 3 2 4 6 2 3 3 2" xfId="48810"/>
    <cellStyle name="Normal 3 2 4 6 2 3 4" xfId="34486"/>
    <cellStyle name="Normal 3 2 4 6 2 4" xfId="9273"/>
    <cellStyle name="Normal 3 2 4 6 2 4 2" xfId="23656"/>
    <cellStyle name="Normal 3 2 4 6 2 4 2 2" xfId="52391"/>
    <cellStyle name="Normal 3 2 4 6 2 4 3" xfId="38067"/>
    <cellStyle name="Normal 3 2 4 6 2 5" xfId="16493"/>
    <cellStyle name="Normal 3 2 4 6 2 5 2" xfId="45229"/>
    <cellStyle name="Normal 3 2 4 6 2 6" xfId="30905"/>
    <cellStyle name="Normal 3 2 4 6 3" xfId="2835"/>
    <cellStyle name="Normal 3 2 4 6 3 2" xfId="6495"/>
    <cellStyle name="Normal 3 2 4 6 3 2 2" xfId="13755"/>
    <cellStyle name="Normal 3 2 4 6 3 2 2 2" xfId="28133"/>
    <cellStyle name="Normal 3 2 4 6 3 2 2 2 2" xfId="56867"/>
    <cellStyle name="Normal 3 2 4 6 3 2 2 3" xfId="42543"/>
    <cellStyle name="Normal 3 2 4 6 3 2 3" xfId="20970"/>
    <cellStyle name="Normal 3 2 4 6 3 2 3 2" xfId="49705"/>
    <cellStyle name="Normal 3 2 4 6 3 2 4" xfId="35381"/>
    <cellStyle name="Normal 3 2 4 6 3 3" xfId="10168"/>
    <cellStyle name="Normal 3 2 4 6 3 3 2" xfId="24551"/>
    <cellStyle name="Normal 3 2 4 6 3 3 2 2" xfId="53286"/>
    <cellStyle name="Normal 3 2 4 6 3 3 3" xfId="38962"/>
    <cellStyle name="Normal 3 2 4 6 3 4" xfId="17388"/>
    <cellStyle name="Normal 3 2 4 6 3 4 2" xfId="46124"/>
    <cellStyle name="Normal 3 2 4 6 3 5" xfId="31800"/>
    <cellStyle name="Normal 3 2 4 6 4" xfId="4700"/>
    <cellStyle name="Normal 3 2 4 6 4 2" xfId="11965"/>
    <cellStyle name="Normal 3 2 4 6 4 2 2" xfId="26343"/>
    <cellStyle name="Normal 3 2 4 6 4 2 2 2" xfId="55077"/>
    <cellStyle name="Normal 3 2 4 6 4 2 3" xfId="40753"/>
    <cellStyle name="Normal 3 2 4 6 4 3" xfId="19180"/>
    <cellStyle name="Normal 3 2 4 6 4 3 2" xfId="47915"/>
    <cellStyle name="Normal 3 2 4 6 4 4" xfId="33591"/>
    <cellStyle name="Normal 3 2 4 6 5" xfId="8372"/>
    <cellStyle name="Normal 3 2 4 6 5 2" xfId="22761"/>
    <cellStyle name="Normal 3 2 4 6 5 2 2" xfId="51496"/>
    <cellStyle name="Normal 3 2 4 6 5 3" xfId="37172"/>
    <cellStyle name="Normal 3 2 4 6 6" xfId="15598"/>
    <cellStyle name="Normal 3 2 4 6 6 2" xfId="44334"/>
    <cellStyle name="Normal 3 2 4 6 7" xfId="30010"/>
    <cellStyle name="Normal 3 2 4 7" xfId="1469"/>
    <cellStyle name="Normal 3 2 4 7 2" xfId="3284"/>
    <cellStyle name="Normal 3 2 4 7 2 2" xfId="6943"/>
    <cellStyle name="Normal 3 2 4 7 2 2 2" xfId="14203"/>
    <cellStyle name="Normal 3 2 4 7 2 2 2 2" xfId="28581"/>
    <cellStyle name="Normal 3 2 4 7 2 2 2 2 2" xfId="57315"/>
    <cellStyle name="Normal 3 2 4 7 2 2 2 3" xfId="42991"/>
    <cellStyle name="Normal 3 2 4 7 2 2 3" xfId="21418"/>
    <cellStyle name="Normal 3 2 4 7 2 2 3 2" xfId="50153"/>
    <cellStyle name="Normal 3 2 4 7 2 2 4" xfId="35829"/>
    <cellStyle name="Normal 3 2 4 7 2 3" xfId="10616"/>
    <cellStyle name="Normal 3 2 4 7 2 3 2" xfId="24999"/>
    <cellStyle name="Normal 3 2 4 7 2 3 2 2" xfId="53734"/>
    <cellStyle name="Normal 3 2 4 7 2 3 3" xfId="39410"/>
    <cellStyle name="Normal 3 2 4 7 2 4" xfId="17836"/>
    <cellStyle name="Normal 3 2 4 7 2 4 2" xfId="46572"/>
    <cellStyle name="Normal 3 2 4 7 2 5" xfId="32248"/>
    <cellStyle name="Normal 3 2 4 7 3" xfId="5152"/>
    <cellStyle name="Normal 3 2 4 7 3 2" xfId="12413"/>
    <cellStyle name="Normal 3 2 4 7 3 2 2" xfId="26791"/>
    <cellStyle name="Normal 3 2 4 7 3 2 2 2" xfId="55525"/>
    <cellStyle name="Normal 3 2 4 7 3 2 3" xfId="41201"/>
    <cellStyle name="Normal 3 2 4 7 3 3" xfId="19628"/>
    <cellStyle name="Normal 3 2 4 7 3 3 2" xfId="48363"/>
    <cellStyle name="Normal 3 2 4 7 3 4" xfId="34039"/>
    <cellStyle name="Normal 3 2 4 7 4" xfId="8825"/>
    <cellStyle name="Normal 3 2 4 7 4 2" xfId="23209"/>
    <cellStyle name="Normal 3 2 4 7 4 2 2" xfId="51944"/>
    <cellStyle name="Normal 3 2 4 7 4 3" xfId="37620"/>
    <cellStyle name="Normal 3 2 4 7 5" xfId="16046"/>
    <cellStyle name="Normal 3 2 4 7 5 2" xfId="44782"/>
    <cellStyle name="Normal 3 2 4 7 6" xfId="30458"/>
    <cellStyle name="Normal 3 2 4 8" xfId="2388"/>
    <cellStyle name="Normal 3 2 4 8 2" xfId="6048"/>
    <cellStyle name="Normal 3 2 4 8 2 2" xfId="13308"/>
    <cellStyle name="Normal 3 2 4 8 2 2 2" xfId="27686"/>
    <cellStyle name="Normal 3 2 4 8 2 2 2 2" xfId="56420"/>
    <cellStyle name="Normal 3 2 4 8 2 2 3" xfId="42096"/>
    <cellStyle name="Normal 3 2 4 8 2 3" xfId="20523"/>
    <cellStyle name="Normal 3 2 4 8 2 3 2" xfId="49258"/>
    <cellStyle name="Normal 3 2 4 8 2 4" xfId="34934"/>
    <cellStyle name="Normal 3 2 4 8 3" xfId="9721"/>
    <cellStyle name="Normal 3 2 4 8 3 2" xfId="24104"/>
    <cellStyle name="Normal 3 2 4 8 3 2 2" xfId="52839"/>
    <cellStyle name="Normal 3 2 4 8 3 3" xfId="38515"/>
    <cellStyle name="Normal 3 2 4 8 4" xfId="16941"/>
    <cellStyle name="Normal 3 2 4 8 4 2" xfId="45677"/>
    <cellStyle name="Normal 3 2 4 8 5" xfId="31353"/>
    <cellStyle name="Normal 3 2 4 9" xfId="4241"/>
    <cellStyle name="Normal 3 2 4 9 2" xfId="11517"/>
    <cellStyle name="Normal 3 2 4 9 2 2" xfId="25896"/>
    <cellStyle name="Normal 3 2 4 9 2 2 2" xfId="54630"/>
    <cellStyle name="Normal 3 2 4 9 2 3" xfId="40306"/>
    <cellStyle name="Normal 3 2 4 9 3" xfId="18733"/>
    <cellStyle name="Normal 3 2 4 9 3 2" xfId="47468"/>
    <cellStyle name="Normal 3 2 4 9 4" xfId="33144"/>
    <cellStyle name="Normal 3 2 5" xfId="343"/>
    <cellStyle name="Normal 3 2 5 10" xfId="15165"/>
    <cellStyle name="Normal 3 2 5 10 2" xfId="43901"/>
    <cellStyle name="Normal 3 2 5 11" xfId="29577"/>
    <cellStyle name="Normal 3 2 5 2" xfId="443"/>
    <cellStyle name="Normal 3 2 5 2 10" xfId="29633"/>
    <cellStyle name="Normal 3 2 5 2 2" xfId="643"/>
    <cellStyle name="Normal 3 2 5 2 2 2" xfId="915"/>
    <cellStyle name="Normal 3 2 5 2 2 2 2" xfId="1362"/>
    <cellStyle name="Normal 3 2 5 2 2 2 2 2" xfId="2345"/>
    <cellStyle name="Normal 3 2 5 2 2 2 2 2 2" xfId="4137"/>
    <cellStyle name="Normal 3 2 5 2 2 2 2 2 2 2" xfId="7796"/>
    <cellStyle name="Normal 3 2 5 2 2 2 2 2 2 2 2" xfId="15056"/>
    <cellStyle name="Normal 3 2 5 2 2 2 2 2 2 2 2 2" xfId="29434"/>
    <cellStyle name="Normal 3 2 5 2 2 2 2 2 2 2 2 2 2" xfId="58168"/>
    <cellStyle name="Normal 3 2 5 2 2 2 2 2 2 2 2 3" xfId="43844"/>
    <cellStyle name="Normal 3 2 5 2 2 2 2 2 2 2 3" xfId="22271"/>
    <cellStyle name="Normal 3 2 5 2 2 2 2 2 2 2 3 2" xfId="51006"/>
    <cellStyle name="Normal 3 2 5 2 2 2 2 2 2 2 4" xfId="36682"/>
    <cellStyle name="Normal 3 2 5 2 2 2 2 2 2 3" xfId="11469"/>
    <cellStyle name="Normal 3 2 5 2 2 2 2 2 2 3 2" xfId="25852"/>
    <cellStyle name="Normal 3 2 5 2 2 2 2 2 2 3 2 2" xfId="54587"/>
    <cellStyle name="Normal 3 2 5 2 2 2 2 2 2 3 3" xfId="40263"/>
    <cellStyle name="Normal 3 2 5 2 2 2 2 2 2 4" xfId="18689"/>
    <cellStyle name="Normal 3 2 5 2 2 2 2 2 2 4 2" xfId="47425"/>
    <cellStyle name="Normal 3 2 5 2 2 2 2 2 2 5" xfId="33101"/>
    <cellStyle name="Normal 3 2 5 2 2 2 2 2 3" xfId="6006"/>
    <cellStyle name="Normal 3 2 5 2 2 2 2 2 3 2" xfId="13266"/>
    <cellStyle name="Normal 3 2 5 2 2 2 2 2 3 2 2" xfId="27644"/>
    <cellStyle name="Normal 3 2 5 2 2 2 2 2 3 2 2 2" xfId="56378"/>
    <cellStyle name="Normal 3 2 5 2 2 2 2 2 3 2 3" xfId="42054"/>
    <cellStyle name="Normal 3 2 5 2 2 2 2 2 3 3" xfId="20481"/>
    <cellStyle name="Normal 3 2 5 2 2 2 2 2 3 3 2" xfId="49216"/>
    <cellStyle name="Normal 3 2 5 2 2 2 2 2 3 4" xfId="34892"/>
    <cellStyle name="Normal 3 2 5 2 2 2 2 2 4" xfId="9679"/>
    <cellStyle name="Normal 3 2 5 2 2 2 2 2 4 2" xfId="24062"/>
    <cellStyle name="Normal 3 2 5 2 2 2 2 2 4 2 2" xfId="52797"/>
    <cellStyle name="Normal 3 2 5 2 2 2 2 2 4 3" xfId="38473"/>
    <cellStyle name="Normal 3 2 5 2 2 2 2 2 5" xfId="16899"/>
    <cellStyle name="Normal 3 2 5 2 2 2 2 2 5 2" xfId="45635"/>
    <cellStyle name="Normal 3 2 5 2 2 2 2 2 6" xfId="31311"/>
    <cellStyle name="Normal 3 2 5 2 2 2 2 3" xfId="3241"/>
    <cellStyle name="Normal 3 2 5 2 2 2 2 3 2" xfId="6901"/>
    <cellStyle name="Normal 3 2 5 2 2 2 2 3 2 2" xfId="14161"/>
    <cellStyle name="Normal 3 2 5 2 2 2 2 3 2 2 2" xfId="28539"/>
    <cellStyle name="Normal 3 2 5 2 2 2 2 3 2 2 2 2" xfId="57273"/>
    <cellStyle name="Normal 3 2 5 2 2 2 2 3 2 2 3" xfId="42949"/>
    <cellStyle name="Normal 3 2 5 2 2 2 2 3 2 3" xfId="21376"/>
    <cellStyle name="Normal 3 2 5 2 2 2 2 3 2 3 2" xfId="50111"/>
    <cellStyle name="Normal 3 2 5 2 2 2 2 3 2 4" xfId="35787"/>
    <cellStyle name="Normal 3 2 5 2 2 2 2 3 3" xfId="10574"/>
    <cellStyle name="Normal 3 2 5 2 2 2 2 3 3 2" xfId="24957"/>
    <cellStyle name="Normal 3 2 5 2 2 2 2 3 3 2 2" xfId="53692"/>
    <cellStyle name="Normal 3 2 5 2 2 2 2 3 3 3" xfId="39368"/>
    <cellStyle name="Normal 3 2 5 2 2 2 2 3 4" xfId="17794"/>
    <cellStyle name="Normal 3 2 5 2 2 2 2 3 4 2" xfId="46530"/>
    <cellStyle name="Normal 3 2 5 2 2 2 2 3 5" xfId="32206"/>
    <cellStyle name="Normal 3 2 5 2 2 2 2 4" xfId="5106"/>
    <cellStyle name="Normal 3 2 5 2 2 2 2 4 2" xfId="12371"/>
    <cellStyle name="Normal 3 2 5 2 2 2 2 4 2 2" xfId="26749"/>
    <cellStyle name="Normal 3 2 5 2 2 2 2 4 2 2 2" xfId="55483"/>
    <cellStyle name="Normal 3 2 5 2 2 2 2 4 2 3" xfId="41159"/>
    <cellStyle name="Normal 3 2 5 2 2 2 2 4 3" xfId="19586"/>
    <cellStyle name="Normal 3 2 5 2 2 2 2 4 3 2" xfId="48321"/>
    <cellStyle name="Normal 3 2 5 2 2 2 2 4 4" xfId="33997"/>
    <cellStyle name="Normal 3 2 5 2 2 2 2 5" xfId="8778"/>
    <cellStyle name="Normal 3 2 5 2 2 2 2 5 2" xfId="23167"/>
    <cellStyle name="Normal 3 2 5 2 2 2 2 5 2 2" xfId="51902"/>
    <cellStyle name="Normal 3 2 5 2 2 2 2 5 3" xfId="37578"/>
    <cellStyle name="Normal 3 2 5 2 2 2 2 6" xfId="16004"/>
    <cellStyle name="Normal 3 2 5 2 2 2 2 6 2" xfId="44740"/>
    <cellStyle name="Normal 3 2 5 2 2 2 2 7" xfId="30416"/>
    <cellStyle name="Normal 3 2 5 2 2 2 3" xfId="1898"/>
    <cellStyle name="Normal 3 2 5 2 2 2 3 2" xfId="3690"/>
    <cellStyle name="Normal 3 2 5 2 2 2 3 2 2" xfId="7349"/>
    <cellStyle name="Normal 3 2 5 2 2 2 3 2 2 2" xfId="14609"/>
    <cellStyle name="Normal 3 2 5 2 2 2 3 2 2 2 2" xfId="28987"/>
    <cellStyle name="Normal 3 2 5 2 2 2 3 2 2 2 2 2" xfId="57721"/>
    <cellStyle name="Normal 3 2 5 2 2 2 3 2 2 2 3" xfId="43397"/>
    <cellStyle name="Normal 3 2 5 2 2 2 3 2 2 3" xfId="21824"/>
    <cellStyle name="Normal 3 2 5 2 2 2 3 2 2 3 2" xfId="50559"/>
    <cellStyle name="Normal 3 2 5 2 2 2 3 2 2 4" xfId="36235"/>
    <cellStyle name="Normal 3 2 5 2 2 2 3 2 3" xfId="11022"/>
    <cellStyle name="Normal 3 2 5 2 2 2 3 2 3 2" xfId="25405"/>
    <cellStyle name="Normal 3 2 5 2 2 2 3 2 3 2 2" xfId="54140"/>
    <cellStyle name="Normal 3 2 5 2 2 2 3 2 3 3" xfId="39816"/>
    <cellStyle name="Normal 3 2 5 2 2 2 3 2 4" xfId="18242"/>
    <cellStyle name="Normal 3 2 5 2 2 2 3 2 4 2" xfId="46978"/>
    <cellStyle name="Normal 3 2 5 2 2 2 3 2 5" xfId="32654"/>
    <cellStyle name="Normal 3 2 5 2 2 2 3 3" xfId="5559"/>
    <cellStyle name="Normal 3 2 5 2 2 2 3 3 2" xfId="12819"/>
    <cellStyle name="Normal 3 2 5 2 2 2 3 3 2 2" xfId="27197"/>
    <cellStyle name="Normal 3 2 5 2 2 2 3 3 2 2 2" xfId="55931"/>
    <cellStyle name="Normal 3 2 5 2 2 2 3 3 2 3" xfId="41607"/>
    <cellStyle name="Normal 3 2 5 2 2 2 3 3 3" xfId="20034"/>
    <cellStyle name="Normal 3 2 5 2 2 2 3 3 3 2" xfId="48769"/>
    <cellStyle name="Normal 3 2 5 2 2 2 3 3 4" xfId="34445"/>
    <cellStyle name="Normal 3 2 5 2 2 2 3 4" xfId="9232"/>
    <cellStyle name="Normal 3 2 5 2 2 2 3 4 2" xfId="23615"/>
    <cellStyle name="Normal 3 2 5 2 2 2 3 4 2 2" xfId="52350"/>
    <cellStyle name="Normal 3 2 5 2 2 2 3 4 3" xfId="38026"/>
    <cellStyle name="Normal 3 2 5 2 2 2 3 5" xfId="16452"/>
    <cellStyle name="Normal 3 2 5 2 2 2 3 5 2" xfId="45188"/>
    <cellStyle name="Normal 3 2 5 2 2 2 3 6" xfId="30864"/>
    <cellStyle name="Normal 3 2 5 2 2 2 4" xfId="2794"/>
    <cellStyle name="Normal 3 2 5 2 2 2 4 2" xfId="6454"/>
    <cellStyle name="Normal 3 2 5 2 2 2 4 2 2" xfId="13714"/>
    <cellStyle name="Normal 3 2 5 2 2 2 4 2 2 2" xfId="28092"/>
    <cellStyle name="Normal 3 2 5 2 2 2 4 2 2 2 2" xfId="56826"/>
    <cellStyle name="Normal 3 2 5 2 2 2 4 2 2 3" xfId="42502"/>
    <cellStyle name="Normal 3 2 5 2 2 2 4 2 3" xfId="20929"/>
    <cellStyle name="Normal 3 2 5 2 2 2 4 2 3 2" xfId="49664"/>
    <cellStyle name="Normal 3 2 5 2 2 2 4 2 4" xfId="35340"/>
    <cellStyle name="Normal 3 2 5 2 2 2 4 3" xfId="10127"/>
    <cellStyle name="Normal 3 2 5 2 2 2 4 3 2" xfId="24510"/>
    <cellStyle name="Normal 3 2 5 2 2 2 4 3 2 2" xfId="53245"/>
    <cellStyle name="Normal 3 2 5 2 2 2 4 3 3" xfId="38921"/>
    <cellStyle name="Normal 3 2 5 2 2 2 4 4" xfId="17347"/>
    <cellStyle name="Normal 3 2 5 2 2 2 4 4 2" xfId="46083"/>
    <cellStyle name="Normal 3 2 5 2 2 2 4 5" xfId="31759"/>
    <cellStyle name="Normal 3 2 5 2 2 2 5" xfId="4659"/>
    <cellStyle name="Normal 3 2 5 2 2 2 5 2" xfId="11924"/>
    <cellStyle name="Normal 3 2 5 2 2 2 5 2 2" xfId="26302"/>
    <cellStyle name="Normal 3 2 5 2 2 2 5 2 2 2" xfId="55036"/>
    <cellStyle name="Normal 3 2 5 2 2 2 5 2 3" xfId="40712"/>
    <cellStyle name="Normal 3 2 5 2 2 2 5 3" xfId="19139"/>
    <cellStyle name="Normal 3 2 5 2 2 2 5 3 2" xfId="47874"/>
    <cellStyle name="Normal 3 2 5 2 2 2 5 4" xfId="33550"/>
    <cellStyle name="Normal 3 2 5 2 2 2 6" xfId="8331"/>
    <cellStyle name="Normal 3 2 5 2 2 2 6 2" xfId="22720"/>
    <cellStyle name="Normal 3 2 5 2 2 2 6 2 2" xfId="51455"/>
    <cellStyle name="Normal 3 2 5 2 2 2 6 3" xfId="37131"/>
    <cellStyle name="Normal 3 2 5 2 2 2 7" xfId="15557"/>
    <cellStyle name="Normal 3 2 5 2 2 2 7 2" xfId="44293"/>
    <cellStyle name="Normal 3 2 5 2 2 2 8" xfId="29969"/>
    <cellStyle name="Normal 3 2 5 2 2 3" xfId="1138"/>
    <cellStyle name="Normal 3 2 5 2 2 3 2" xfId="2121"/>
    <cellStyle name="Normal 3 2 5 2 2 3 2 2" xfId="3913"/>
    <cellStyle name="Normal 3 2 5 2 2 3 2 2 2" xfId="7572"/>
    <cellStyle name="Normal 3 2 5 2 2 3 2 2 2 2" xfId="14832"/>
    <cellStyle name="Normal 3 2 5 2 2 3 2 2 2 2 2" xfId="29210"/>
    <cellStyle name="Normal 3 2 5 2 2 3 2 2 2 2 2 2" xfId="57944"/>
    <cellStyle name="Normal 3 2 5 2 2 3 2 2 2 2 3" xfId="43620"/>
    <cellStyle name="Normal 3 2 5 2 2 3 2 2 2 3" xfId="22047"/>
    <cellStyle name="Normal 3 2 5 2 2 3 2 2 2 3 2" xfId="50782"/>
    <cellStyle name="Normal 3 2 5 2 2 3 2 2 2 4" xfId="36458"/>
    <cellStyle name="Normal 3 2 5 2 2 3 2 2 3" xfId="11245"/>
    <cellStyle name="Normal 3 2 5 2 2 3 2 2 3 2" xfId="25628"/>
    <cellStyle name="Normal 3 2 5 2 2 3 2 2 3 2 2" xfId="54363"/>
    <cellStyle name="Normal 3 2 5 2 2 3 2 2 3 3" xfId="40039"/>
    <cellStyle name="Normal 3 2 5 2 2 3 2 2 4" xfId="18465"/>
    <cellStyle name="Normal 3 2 5 2 2 3 2 2 4 2" xfId="47201"/>
    <cellStyle name="Normal 3 2 5 2 2 3 2 2 5" xfId="32877"/>
    <cellStyle name="Normal 3 2 5 2 2 3 2 3" xfId="5782"/>
    <cellStyle name="Normal 3 2 5 2 2 3 2 3 2" xfId="13042"/>
    <cellStyle name="Normal 3 2 5 2 2 3 2 3 2 2" xfId="27420"/>
    <cellStyle name="Normal 3 2 5 2 2 3 2 3 2 2 2" xfId="56154"/>
    <cellStyle name="Normal 3 2 5 2 2 3 2 3 2 3" xfId="41830"/>
    <cellStyle name="Normal 3 2 5 2 2 3 2 3 3" xfId="20257"/>
    <cellStyle name="Normal 3 2 5 2 2 3 2 3 3 2" xfId="48992"/>
    <cellStyle name="Normal 3 2 5 2 2 3 2 3 4" xfId="34668"/>
    <cellStyle name="Normal 3 2 5 2 2 3 2 4" xfId="9455"/>
    <cellStyle name="Normal 3 2 5 2 2 3 2 4 2" xfId="23838"/>
    <cellStyle name="Normal 3 2 5 2 2 3 2 4 2 2" xfId="52573"/>
    <cellStyle name="Normal 3 2 5 2 2 3 2 4 3" xfId="38249"/>
    <cellStyle name="Normal 3 2 5 2 2 3 2 5" xfId="16675"/>
    <cellStyle name="Normal 3 2 5 2 2 3 2 5 2" xfId="45411"/>
    <cellStyle name="Normal 3 2 5 2 2 3 2 6" xfId="31087"/>
    <cellStyle name="Normal 3 2 5 2 2 3 3" xfId="3017"/>
    <cellStyle name="Normal 3 2 5 2 2 3 3 2" xfId="6677"/>
    <cellStyle name="Normal 3 2 5 2 2 3 3 2 2" xfId="13937"/>
    <cellStyle name="Normal 3 2 5 2 2 3 3 2 2 2" xfId="28315"/>
    <cellStyle name="Normal 3 2 5 2 2 3 3 2 2 2 2" xfId="57049"/>
    <cellStyle name="Normal 3 2 5 2 2 3 3 2 2 3" xfId="42725"/>
    <cellStyle name="Normal 3 2 5 2 2 3 3 2 3" xfId="21152"/>
    <cellStyle name="Normal 3 2 5 2 2 3 3 2 3 2" xfId="49887"/>
    <cellStyle name="Normal 3 2 5 2 2 3 3 2 4" xfId="35563"/>
    <cellStyle name="Normal 3 2 5 2 2 3 3 3" xfId="10350"/>
    <cellStyle name="Normal 3 2 5 2 2 3 3 3 2" xfId="24733"/>
    <cellStyle name="Normal 3 2 5 2 2 3 3 3 2 2" xfId="53468"/>
    <cellStyle name="Normal 3 2 5 2 2 3 3 3 3" xfId="39144"/>
    <cellStyle name="Normal 3 2 5 2 2 3 3 4" xfId="17570"/>
    <cellStyle name="Normal 3 2 5 2 2 3 3 4 2" xfId="46306"/>
    <cellStyle name="Normal 3 2 5 2 2 3 3 5" xfId="31982"/>
    <cellStyle name="Normal 3 2 5 2 2 3 4" xfId="4882"/>
    <cellStyle name="Normal 3 2 5 2 2 3 4 2" xfId="12147"/>
    <cellStyle name="Normal 3 2 5 2 2 3 4 2 2" xfId="26525"/>
    <cellStyle name="Normal 3 2 5 2 2 3 4 2 2 2" xfId="55259"/>
    <cellStyle name="Normal 3 2 5 2 2 3 4 2 3" xfId="40935"/>
    <cellStyle name="Normal 3 2 5 2 2 3 4 3" xfId="19362"/>
    <cellStyle name="Normal 3 2 5 2 2 3 4 3 2" xfId="48097"/>
    <cellStyle name="Normal 3 2 5 2 2 3 4 4" xfId="33773"/>
    <cellStyle name="Normal 3 2 5 2 2 3 5" xfId="8554"/>
    <cellStyle name="Normal 3 2 5 2 2 3 5 2" xfId="22943"/>
    <cellStyle name="Normal 3 2 5 2 2 3 5 2 2" xfId="51678"/>
    <cellStyle name="Normal 3 2 5 2 2 3 5 3" xfId="37354"/>
    <cellStyle name="Normal 3 2 5 2 2 3 6" xfId="15780"/>
    <cellStyle name="Normal 3 2 5 2 2 3 6 2" xfId="44516"/>
    <cellStyle name="Normal 3 2 5 2 2 3 7" xfId="30192"/>
    <cellStyle name="Normal 3 2 5 2 2 4" xfId="1670"/>
    <cellStyle name="Normal 3 2 5 2 2 4 2" xfId="3466"/>
    <cellStyle name="Normal 3 2 5 2 2 4 2 2" xfId="7125"/>
    <cellStyle name="Normal 3 2 5 2 2 4 2 2 2" xfId="14385"/>
    <cellStyle name="Normal 3 2 5 2 2 4 2 2 2 2" xfId="28763"/>
    <cellStyle name="Normal 3 2 5 2 2 4 2 2 2 2 2" xfId="57497"/>
    <cellStyle name="Normal 3 2 5 2 2 4 2 2 2 3" xfId="43173"/>
    <cellStyle name="Normal 3 2 5 2 2 4 2 2 3" xfId="21600"/>
    <cellStyle name="Normal 3 2 5 2 2 4 2 2 3 2" xfId="50335"/>
    <cellStyle name="Normal 3 2 5 2 2 4 2 2 4" xfId="36011"/>
    <cellStyle name="Normal 3 2 5 2 2 4 2 3" xfId="10798"/>
    <cellStyle name="Normal 3 2 5 2 2 4 2 3 2" xfId="25181"/>
    <cellStyle name="Normal 3 2 5 2 2 4 2 3 2 2" xfId="53916"/>
    <cellStyle name="Normal 3 2 5 2 2 4 2 3 3" xfId="39592"/>
    <cellStyle name="Normal 3 2 5 2 2 4 2 4" xfId="18018"/>
    <cellStyle name="Normal 3 2 5 2 2 4 2 4 2" xfId="46754"/>
    <cellStyle name="Normal 3 2 5 2 2 4 2 5" xfId="32430"/>
    <cellStyle name="Normal 3 2 5 2 2 4 3" xfId="5335"/>
    <cellStyle name="Normal 3 2 5 2 2 4 3 2" xfId="12595"/>
    <cellStyle name="Normal 3 2 5 2 2 4 3 2 2" xfId="26973"/>
    <cellStyle name="Normal 3 2 5 2 2 4 3 2 2 2" xfId="55707"/>
    <cellStyle name="Normal 3 2 5 2 2 4 3 2 3" xfId="41383"/>
    <cellStyle name="Normal 3 2 5 2 2 4 3 3" xfId="19810"/>
    <cellStyle name="Normal 3 2 5 2 2 4 3 3 2" xfId="48545"/>
    <cellStyle name="Normal 3 2 5 2 2 4 3 4" xfId="34221"/>
    <cellStyle name="Normal 3 2 5 2 2 4 4" xfId="9008"/>
    <cellStyle name="Normal 3 2 5 2 2 4 4 2" xfId="23391"/>
    <cellStyle name="Normal 3 2 5 2 2 4 4 2 2" xfId="52126"/>
    <cellStyle name="Normal 3 2 5 2 2 4 4 3" xfId="37802"/>
    <cellStyle name="Normal 3 2 5 2 2 4 5" xfId="16228"/>
    <cellStyle name="Normal 3 2 5 2 2 4 5 2" xfId="44964"/>
    <cellStyle name="Normal 3 2 5 2 2 4 6" xfId="30640"/>
    <cellStyle name="Normal 3 2 5 2 2 5" xfId="2570"/>
    <cellStyle name="Normal 3 2 5 2 2 5 2" xfId="6230"/>
    <cellStyle name="Normal 3 2 5 2 2 5 2 2" xfId="13490"/>
    <cellStyle name="Normal 3 2 5 2 2 5 2 2 2" xfId="27868"/>
    <cellStyle name="Normal 3 2 5 2 2 5 2 2 2 2" xfId="56602"/>
    <cellStyle name="Normal 3 2 5 2 2 5 2 2 3" xfId="42278"/>
    <cellStyle name="Normal 3 2 5 2 2 5 2 3" xfId="20705"/>
    <cellStyle name="Normal 3 2 5 2 2 5 2 3 2" xfId="49440"/>
    <cellStyle name="Normal 3 2 5 2 2 5 2 4" xfId="35116"/>
    <cellStyle name="Normal 3 2 5 2 2 5 3" xfId="9903"/>
    <cellStyle name="Normal 3 2 5 2 2 5 3 2" xfId="24286"/>
    <cellStyle name="Normal 3 2 5 2 2 5 3 2 2" xfId="53021"/>
    <cellStyle name="Normal 3 2 5 2 2 5 3 3" xfId="38697"/>
    <cellStyle name="Normal 3 2 5 2 2 5 4" xfId="17123"/>
    <cellStyle name="Normal 3 2 5 2 2 5 4 2" xfId="45859"/>
    <cellStyle name="Normal 3 2 5 2 2 5 5" xfId="31535"/>
    <cellStyle name="Normal 3 2 5 2 2 6" xfId="4433"/>
    <cellStyle name="Normal 3 2 5 2 2 6 2" xfId="11700"/>
    <cellStyle name="Normal 3 2 5 2 2 6 2 2" xfId="26078"/>
    <cellStyle name="Normal 3 2 5 2 2 6 2 2 2" xfId="54812"/>
    <cellStyle name="Normal 3 2 5 2 2 6 2 3" xfId="40488"/>
    <cellStyle name="Normal 3 2 5 2 2 6 3" xfId="18915"/>
    <cellStyle name="Normal 3 2 5 2 2 6 3 2" xfId="47650"/>
    <cellStyle name="Normal 3 2 5 2 2 6 4" xfId="33326"/>
    <cellStyle name="Normal 3 2 5 2 2 7" xfId="8104"/>
    <cellStyle name="Normal 3 2 5 2 2 7 2" xfId="22496"/>
    <cellStyle name="Normal 3 2 5 2 2 7 2 2" xfId="51231"/>
    <cellStyle name="Normal 3 2 5 2 2 7 3" xfId="36907"/>
    <cellStyle name="Normal 3 2 5 2 2 8" xfId="15333"/>
    <cellStyle name="Normal 3 2 5 2 2 8 2" xfId="44069"/>
    <cellStyle name="Normal 3 2 5 2 2 9" xfId="29745"/>
    <cellStyle name="Normal 3 2 5 2 3" xfId="801"/>
    <cellStyle name="Normal 3 2 5 2 3 2" xfId="1250"/>
    <cellStyle name="Normal 3 2 5 2 3 2 2" xfId="2233"/>
    <cellStyle name="Normal 3 2 5 2 3 2 2 2" xfId="4025"/>
    <cellStyle name="Normal 3 2 5 2 3 2 2 2 2" xfId="7684"/>
    <cellStyle name="Normal 3 2 5 2 3 2 2 2 2 2" xfId="14944"/>
    <cellStyle name="Normal 3 2 5 2 3 2 2 2 2 2 2" xfId="29322"/>
    <cellStyle name="Normal 3 2 5 2 3 2 2 2 2 2 2 2" xfId="58056"/>
    <cellStyle name="Normal 3 2 5 2 3 2 2 2 2 2 3" xfId="43732"/>
    <cellStyle name="Normal 3 2 5 2 3 2 2 2 2 3" xfId="22159"/>
    <cellStyle name="Normal 3 2 5 2 3 2 2 2 2 3 2" xfId="50894"/>
    <cellStyle name="Normal 3 2 5 2 3 2 2 2 2 4" xfId="36570"/>
    <cellStyle name="Normal 3 2 5 2 3 2 2 2 3" xfId="11357"/>
    <cellStyle name="Normal 3 2 5 2 3 2 2 2 3 2" xfId="25740"/>
    <cellStyle name="Normal 3 2 5 2 3 2 2 2 3 2 2" xfId="54475"/>
    <cellStyle name="Normal 3 2 5 2 3 2 2 2 3 3" xfId="40151"/>
    <cellStyle name="Normal 3 2 5 2 3 2 2 2 4" xfId="18577"/>
    <cellStyle name="Normal 3 2 5 2 3 2 2 2 4 2" xfId="47313"/>
    <cellStyle name="Normal 3 2 5 2 3 2 2 2 5" xfId="32989"/>
    <cellStyle name="Normal 3 2 5 2 3 2 2 3" xfId="5894"/>
    <cellStyle name="Normal 3 2 5 2 3 2 2 3 2" xfId="13154"/>
    <cellStyle name="Normal 3 2 5 2 3 2 2 3 2 2" xfId="27532"/>
    <cellStyle name="Normal 3 2 5 2 3 2 2 3 2 2 2" xfId="56266"/>
    <cellStyle name="Normal 3 2 5 2 3 2 2 3 2 3" xfId="41942"/>
    <cellStyle name="Normal 3 2 5 2 3 2 2 3 3" xfId="20369"/>
    <cellStyle name="Normal 3 2 5 2 3 2 2 3 3 2" xfId="49104"/>
    <cellStyle name="Normal 3 2 5 2 3 2 2 3 4" xfId="34780"/>
    <cellStyle name="Normal 3 2 5 2 3 2 2 4" xfId="9567"/>
    <cellStyle name="Normal 3 2 5 2 3 2 2 4 2" xfId="23950"/>
    <cellStyle name="Normal 3 2 5 2 3 2 2 4 2 2" xfId="52685"/>
    <cellStyle name="Normal 3 2 5 2 3 2 2 4 3" xfId="38361"/>
    <cellStyle name="Normal 3 2 5 2 3 2 2 5" xfId="16787"/>
    <cellStyle name="Normal 3 2 5 2 3 2 2 5 2" xfId="45523"/>
    <cellStyle name="Normal 3 2 5 2 3 2 2 6" xfId="31199"/>
    <cellStyle name="Normal 3 2 5 2 3 2 3" xfId="3129"/>
    <cellStyle name="Normal 3 2 5 2 3 2 3 2" xfId="6789"/>
    <cellStyle name="Normal 3 2 5 2 3 2 3 2 2" xfId="14049"/>
    <cellStyle name="Normal 3 2 5 2 3 2 3 2 2 2" xfId="28427"/>
    <cellStyle name="Normal 3 2 5 2 3 2 3 2 2 2 2" xfId="57161"/>
    <cellStyle name="Normal 3 2 5 2 3 2 3 2 2 3" xfId="42837"/>
    <cellStyle name="Normal 3 2 5 2 3 2 3 2 3" xfId="21264"/>
    <cellStyle name="Normal 3 2 5 2 3 2 3 2 3 2" xfId="49999"/>
    <cellStyle name="Normal 3 2 5 2 3 2 3 2 4" xfId="35675"/>
    <cellStyle name="Normal 3 2 5 2 3 2 3 3" xfId="10462"/>
    <cellStyle name="Normal 3 2 5 2 3 2 3 3 2" xfId="24845"/>
    <cellStyle name="Normal 3 2 5 2 3 2 3 3 2 2" xfId="53580"/>
    <cellStyle name="Normal 3 2 5 2 3 2 3 3 3" xfId="39256"/>
    <cellStyle name="Normal 3 2 5 2 3 2 3 4" xfId="17682"/>
    <cellStyle name="Normal 3 2 5 2 3 2 3 4 2" xfId="46418"/>
    <cellStyle name="Normal 3 2 5 2 3 2 3 5" xfId="32094"/>
    <cellStyle name="Normal 3 2 5 2 3 2 4" xfId="4994"/>
    <cellStyle name="Normal 3 2 5 2 3 2 4 2" xfId="12259"/>
    <cellStyle name="Normal 3 2 5 2 3 2 4 2 2" xfId="26637"/>
    <cellStyle name="Normal 3 2 5 2 3 2 4 2 2 2" xfId="55371"/>
    <cellStyle name="Normal 3 2 5 2 3 2 4 2 3" xfId="41047"/>
    <cellStyle name="Normal 3 2 5 2 3 2 4 3" xfId="19474"/>
    <cellStyle name="Normal 3 2 5 2 3 2 4 3 2" xfId="48209"/>
    <cellStyle name="Normal 3 2 5 2 3 2 4 4" xfId="33885"/>
    <cellStyle name="Normal 3 2 5 2 3 2 5" xfId="8666"/>
    <cellStyle name="Normal 3 2 5 2 3 2 5 2" xfId="23055"/>
    <cellStyle name="Normal 3 2 5 2 3 2 5 2 2" xfId="51790"/>
    <cellStyle name="Normal 3 2 5 2 3 2 5 3" xfId="37466"/>
    <cellStyle name="Normal 3 2 5 2 3 2 6" xfId="15892"/>
    <cellStyle name="Normal 3 2 5 2 3 2 6 2" xfId="44628"/>
    <cellStyle name="Normal 3 2 5 2 3 2 7" xfId="30304"/>
    <cellStyle name="Normal 3 2 5 2 3 3" xfId="1786"/>
    <cellStyle name="Normal 3 2 5 2 3 3 2" xfId="3578"/>
    <cellStyle name="Normal 3 2 5 2 3 3 2 2" xfId="7237"/>
    <cellStyle name="Normal 3 2 5 2 3 3 2 2 2" xfId="14497"/>
    <cellStyle name="Normal 3 2 5 2 3 3 2 2 2 2" xfId="28875"/>
    <cellStyle name="Normal 3 2 5 2 3 3 2 2 2 2 2" xfId="57609"/>
    <cellStyle name="Normal 3 2 5 2 3 3 2 2 2 3" xfId="43285"/>
    <cellStyle name="Normal 3 2 5 2 3 3 2 2 3" xfId="21712"/>
    <cellStyle name="Normal 3 2 5 2 3 3 2 2 3 2" xfId="50447"/>
    <cellStyle name="Normal 3 2 5 2 3 3 2 2 4" xfId="36123"/>
    <cellStyle name="Normal 3 2 5 2 3 3 2 3" xfId="10910"/>
    <cellStyle name="Normal 3 2 5 2 3 3 2 3 2" xfId="25293"/>
    <cellStyle name="Normal 3 2 5 2 3 3 2 3 2 2" xfId="54028"/>
    <cellStyle name="Normal 3 2 5 2 3 3 2 3 3" xfId="39704"/>
    <cellStyle name="Normal 3 2 5 2 3 3 2 4" xfId="18130"/>
    <cellStyle name="Normal 3 2 5 2 3 3 2 4 2" xfId="46866"/>
    <cellStyle name="Normal 3 2 5 2 3 3 2 5" xfId="32542"/>
    <cellStyle name="Normal 3 2 5 2 3 3 3" xfId="5447"/>
    <cellStyle name="Normal 3 2 5 2 3 3 3 2" xfId="12707"/>
    <cellStyle name="Normal 3 2 5 2 3 3 3 2 2" xfId="27085"/>
    <cellStyle name="Normal 3 2 5 2 3 3 3 2 2 2" xfId="55819"/>
    <cellStyle name="Normal 3 2 5 2 3 3 3 2 3" xfId="41495"/>
    <cellStyle name="Normal 3 2 5 2 3 3 3 3" xfId="19922"/>
    <cellStyle name="Normal 3 2 5 2 3 3 3 3 2" xfId="48657"/>
    <cellStyle name="Normal 3 2 5 2 3 3 3 4" xfId="34333"/>
    <cellStyle name="Normal 3 2 5 2 3 3 4" xfId="9120"/>
    <cellStyle name="Normal 3 2 5 2 3 3 4 2" xfId="23503"/>
    <cellStyle name="Normal 3 2 5 2 3 3 4 2 2" xfId="52238"/>
    <cellStyle name="Normal 3 2 5 2 3 3 4 3" xfId="37914"/>
    <cellStyle name="Normal 3 2 5 2 3 3 5" xfId="16340"/>
    <cellStyle name="Normal 3 2 5 2 3 3 5 2" xfId="45076"/>
    <cellStyle name="Normal 3 2 5 2 3 3 6" xfId="30752"/>
    <cellStyle name="Normal 3 2 5 2 3 4" xfId="2682"/>
    <cellStyle name="Normal 3 2 5 2 3 4 2" xfId="6342"/>
    <cellStyle name="Normal 3 2 5 2 3 4 2 2" xfId="13602"/>
    <cellStyle name="Normal 3 2 5 2 3 4 2 2 2" xfId="27980"/>
    <cellStyle name="Normal 3 2 5 2 3 4 2 2 2 2" xfId="56714"/>
    <cellStyle name="Normal 3 2 5 2 3 4 2 2 3" xfId="42390"/>
    <cellStyle name="Normal 3 2 5 2 3 4 2 3" xfId="20817"/>
    <cellStyle name="Normal 3 2 5 2 3 4 2 3 2" xfId="49552"/>
    <cellStyle name="Normal 3 2 5 2 3 4 2 4" xfId="35228"/>
    <cellStyle name="Normal 3 2 5 2 3 4 3" xfId="10015"/>
    <cellStyle name="Normal 3 2 5 2 3 4 3 2" xfId="24398"/>
    <cellStyle name="Normal 3 2 5 2 3 4 3 2 2" xfId="53133"/>
    <cellStyle name="Normal 3 2 5 2 3 4 3 3" xfId="38809"/>
    <cellStyle name="Normal 3 2 5 2 3 4 4" xfId="17235"/>
    <cellStyle name="Normal 3 2 5 2 3 4 4 2" xfId="45971"/>
    <cellStyle name="Normal 3 2 5 2 3 4 5" xfId="31647"/>
    <cellStyle name="Normal 3 2 5 2 3 5" xfId="4546"/>
    <cellStyle name="Normal 3 2 5 2 3 5 2" xfId="11812"/>
    <cellStyle name="Normal 3 2 5 2 3 5 2 2" xfId="26190"/>
    <cellStyle name="Normal 3 2 5 2 3 5 2 2 2" xfId="54924"/>
    <cellStyle name="Normal 3 2 5 2 3 5 2 3" xfId="40600"/>
    <cellStyle name="Normal 3 2 5 2 3 5 3" xfId="19027"/>
    <cellStyle name="Normal 3 2 5 2 3 5 3 2" xfId="47762"/>
    <cellStyle name="Normal 3 2 5 2 3 5 4" xfId="33438"/>
    <cellStyle name="Normal 3 2 5 2 3 6" xfId="8219"/>
    <cellStyle name="Normal 3 2 5 2 3 6 2" xfId="22608"/>
    <cellStyle name="Normal 3 2 5 2 3 6 2 2" xfId="51343"/>
    <cellStyle name="Normal 3 2 5 2 3 6 3" xfId="37019"/>
    <cellStyle name="Normal 3 2 5 2 3 7" xfId="15445"/>
    <cellStyle name="Normal 3 2 5 2 3 7 2" xfId="44181"/>
    <cellStyle name="Normal 3 2 5 2 3 8" xfId="29857"/>
    <cellStyle name="Normal 3 2 5 2 4" xfId="1026"/>
    <cellStyle name="Normal 3 2 5 2 4 2" xfId="2009"/>
    <cellStyle name="Normal 3 2 5 2 4 2 2" xfId="3801"/>
    <cellStyle name="Normal 3 2 5 2 4 2 2 2" xfId="7460"/>
    <cellStyle name="Normal 3 2 5 2 4 2 2 2 2" xfId="14720"/>
    <cellStyle name="Normal 3 2 5 2 4 2 2 2 2 2" xfId="29098"/>
    <cellStyle name="Normal 3 2 5 2 4 2 2 2 2 2 2" xfId="57832"/>
    <cellStyle name="Normal 3 2 5 2 4 2 2 2 2 3" xfId="43508"/>
    <cellStyle name="Normal 3 2 5 2 4 2 2 2 3" xfId="21935"/>
    <cellStyle name="Normal 3 2 5 2 4 2 2 2 3 2" xfId="50670"/>
    <cellStyle name="Normal 3 2 5 2 4 2 2 2 4" xfId="36346"/>
    <cellStyle name="Normal 3 2 5 2 4 2 2 3" xfId="11133"/>
    <cellStyle name="Normal 3 2 5 2 4 2 2 3 2" xfId="25516"/>
    <cellStyle name="Normal 3 2 5 2 4 2 2 3 2 2" xfId="54251"/>
    <cellStyle name="Normal 3 2 5 2 4 2 2 3 3" xfId="39927"/>
    <cellStyle name="Normal 3 2 5 2 4 2 2 4" xfId="18353"/>
    <cellStyle name="Normal 3 2 5 2 4 2 2 4 2" xfId="47089"/>
    <cellStyle name="Normal 3 2 5 2 4 2 2 5" xfId="32765"/>
    <cellStyle name="Normal 3 2 5 2 4 2 3" xfId="5670"/>
    <cellStyle name="Normal 3 2 5 2 4 2 3 2" xfId="12930"/>
    <cellStyle name="Normal 3 2 5 2 4 2 3 2 2" xfId="27308"/>
    <cellStyle name="Normal 3 2 5 2 4 2 3 2 2 2" xfId="56042"/>
    <cellStyle name="Normal 3 2 5 2 4 2 3 2 3" xfId="41718"/>
    <cellStyle name="Normal 3 2 5 2 4 2 3 3" xfId="20145"/>
    <cellStyle name="Normal 3 2 5 2 4 2 3 3 2" xfId="48880"/>
    <cellStyle name="Normal 3 2 5 2 4 2 3 4" xfId="34556"/>
    <cellStyle name="Normal 3 2 5 2 4 2 4" xfId="9343"/>
    <cellStyle name="Normal 3 2 5 2 4 2 4 2" xfId="23726"/>
    <cellStyle name="Normal 3 2 5 2 4 2 4 2 2" xfId="52461"/>
    <cellStyle name="Normal 3 2 5 2 4 2 4 3" xfId="38137"/>
    <cellStyle name="Normal 3 2 5 2 4 2 5" xfId="16563"/>
    <cellStyle name="Normal 3 2 5 2 4 2 5 2" xfId="45299"/>
    <cellStyle name="Normal 3 2 5 2 4 2 6" xfId="30975"/>
    <cellStyle name="Normal 3 2 5 2 4 3" xfId="2905"/>
    <cellStyle name="Normal 3 2 5 2 4 3 2" xfId="6565"/>
    <cellStyle name="Normal 3 2 5 2 4 3 2 2" xfId="13825"/>
    <cellStyle name="Normal 3 2 5 2 4 3 2 2 2" xfId="28203"/>
    <cellStyle name="Normal 3 2 5 2 4 3 2 2 2 2" xfId="56937"/>
    <cellStyle name="Normal 3 2 5 2 4 3 2 2 3" xfId="42613"/>
    <cellStyle name="Normal 3 2 5 2 4 3 2 3" xfId="21040"/>
    <cellStyle name="Normal 3 2 5 2 4 3 2 3 2" xfId="49775"/>
    <cellStyle name="Normal 3 2 5 2 4 3 2 4" xfId="35451"/>
    <cellStyle name="Normal 3 2 5 2 4 3 3" xfId="10238"/>
    <cellStyle name="Normal 3 2 5 2 4 3 3 2" xfId="24621"/>
    <cellStyle name="Normal 3 2 5 2 4 3 3 2 2" xfId="53356"/>
    <cellStyle name="Normal 3 2 5 2 4 3 3 3" xfId="39032"/>
    <cellStyle name="Normal 3 2 5 2 4 3 4" xfId="17458"/>
    <cellStyle name="Normal 3 2 5 2 4 3 4 2" xfId="46194"/>
    <cellStyle name="Normal 3 2 5 2 4 3 5" xfId="31870"/>
    <cellStyle name="Normal 3 2 5 2 4 4" xfId="4770"/>
    <cellStyle name="Normal 3 2 5 2 4 4 2" xfId="12035"/>
    <cellStyle name="Normal 3 2 5 2 4 4 2 2" xfId="26413"/>
    <cellStyle name="Normal 3 2 5 2 4 4 2 2 2" xfId="55147"/>
    <cellStyle name="Normal 3 2 5 2 4 4 2 3" xfId="40823"/>
    <cellStyle name="Normal 3 2 5 2 4 4 3" xfId="19250"/>
    <cellStyle name="Normal 3 2 5 2 4 4 3 2" xfId="47985"/>
    <cellStyle name="Normal 3 2 5 2 4 4 4" xfId="33661"/>
    <cellStyle name="Normal 3 2 5 2 4 5" xfId="8442"/>
    <cellStyle name="Normal 3 2 5 2 4 5 2" xfId="22831"/>
    <cellStyle name="Normal 3 2 5 2 4 5 2 2" xfId="51566"/>
    <cellStyle name="Normal 3 2 5 2 4 5 3" xfId="37242"/>
    <cellStyle name="Normal 3 2 5 2 4 6" xfId="15668"/>
    <cellStyle name="Normal 3 2 5 2 4 6 2" xfId="44404"/>
    <cellStyle name="Normal 3 2 5 2 4 7" xfId="30080"/>
    <cellStyle name="Normal 3 2 5 2 5" xfId="1550"/>
    <cellStyle name="Normal 3 2 5 2 5 2" xfId="3354"/>
    <cellStyle name="Normal 3 2 5 2 5 2 2" xfId="7013"/>
    <cellStyle name="Normal 3 2 5 2 5 2 2 2" xfId="14273"/>
    <cellStyle name="Normal 3 2 5 2 5 2 2 2 2" xfId="28651"/>
    <cellStyle name="Normal 3 2 5 2 5 2 2 2 2 2" xfId="57385"/>
    <cellStyle name="Normal 3 2 5 2 5 2 2 2 3" xfId="43061"/>
    <cellStyle name="Normal 3 2 5 2 5 2 2 3" xfId="21488"/>
    <cellStyle name="Normal 3 2 5 2 5 2 2 3 2" xfId="50223"/>
    <cellStyle name="Normal 3 2 5 2 5 2 2 4" xfId="35899"/>
    <cellStyle name="Normal 3 2 5 2 5 2 3" xfId="10686"/>
    <cellStyle name="Normal 3 2 5 2 5 2 3 2" xfId="25069"/>
    <cellStyle name="Normal 3 2 5 2 5 2 3 2 2" xfId="53804"/>
    <cellStyle name="Normal 3 2 5 2 5 2 3 3" xfId="39480"/>
    <cellStyle name="Normal 3 2 5 2 5 2 4" xfId="17906"/>
    <cellStyle name="Normal 3 2 5 2 5 2 4 2" xfId="46642"/>
    <cellStyle name="Normal 3 2 5 2 5 2 5" xfId="32318"/>
    <cellStyle name="Normal 3 2 5 2 5 3" xfId="5223"/>
    <cellStyle name="Normal 3 2 5 2 5 3 2" xfId="12483"/>
    <cellStyle name="Normal 3 2 5 2 5 3 2 2" xfId="26861"/>
    <cellStyle name="Normal 3 2 5 2 5 3 2 2 2" xfId="55595"/>
    <cellStyle name="Normal 3 2 5 2 5 3 2 3" xfId="41271"/>
    <cellStyle name="Normal 3 2 5 2 5 3 3" xfId="19698"/>
    <cellStyle name="Normal 3 2 5 2 5 3 3 2" xfId="48433"/>
    <cellStyle name="Normal 3 2 5 2 5 3 4" xfId="34109"/>
    <cellStyle name="Normal 3 2 5 2 5 4" xfId="8896"/>
    <cellStyle name="Normal 3 2 5 2 5 4 2" xfId="23279"/>
    <cellStyle name="Normal 3 2 5 2 5 4 2 2" xfId="52014"/>
    <cellStyle name="Normal 3 2 5 2 5 4 3" xfId="37690"/>
    <cellStyle name="Normal 3 2 5 2 5 5" xfId="16116"/>
    <cellStyle name="Normal 3 2 5 2 5 5 2" xfId="44852"/>
    <cellStyle name="Normal 3 2 5 2 5 6" xfId="30528"/>
    <cellStyle name="Normal 3 2 5 2 6" xfId="2458"/>
    <cellStyle name="Normal 3 2 5 2 6 2" xfId="6118"/>
    <cellStyle name="Normal 3 2 5 2 6 2 2" xfId="13378"/>
    <cellStyle name="Normal 3 2 5 2 6 2 2 2" xfId="27756"/>
    <cellStyle name="Normal 3 2 5 2 6 2 2 2 2" xfId="56490"/>
    <cellStyle name="Normal 3 2 5 2 6 2 2 3" xfId="42166"/>
    <cellStyle name="Normal 3 2 5 2 6 2 3" xfId="20593"/>
    <cellStyle name="Normal 3 2 5 2 6 2 3 2" xfId="49328"/>
    <cellStyle name="Normal 3 2 5 2 6 2 4" xfId="35004"/>
    <cellStyle name="Normal 3 2 5 2 6 3" xfId="9791"/>
    <cellStyle name="Normal 3 2 5 2 6 3 2" xfId="24174"/>
    <cellStyle name="Normal 3 2 5 2 6 3 2 2" xfId="52909"/>
    <cellStyle name="Normal 3 2 5 2 6 3 3" xfId="38585"/>
    <cellStyle name="Normal 3 2 5 2 6 4" xfId="17011"/>
    <cellStyle name="Normal 3 2 5 2 6 4 2" xfId="45747"/>
    <cellStyle name="Normal 3 2 5 2 6 5" xfId="31423"/>
    <cellStyle name="Normal 3 2 5 2 7" xfId="4317"/>
    <cellStyle name="Normal 3 2 5 2 7 2" xfId="11587"/>
    <cellStyle name="Normal 3 2 5 2 7 2 2" xfId="25966"/>
    <cellStyle name="Normal 3 2 5 2 7 2 2 2" xfId="54700"/>
    <cellStyle name="Normal 3 2 5 2 7 2 3" xfId="40376"/>
    <cellStyle name="Normal 3 2 5 2 7 3" xfId="18803"/>
    <cellStyle name="Normal 3 2 5 2 7 3 2" xfId="47538"/>
    <cellStyle name="Normal 3 2 5 2 7 4" xfId="33214"/>
    <cellStyle name="Normal 3 2 5 2 8" xfId="7986"/>
    <cellStyle name="Normal 3 2 5 2 8 2" xfId="22384"/>
    <cellStyle name="Normal 3 2 5 2 8 2 2" xfId="51119"/>
    <cellStyle name="Normal 3 2 5 2 8 3" xfId="36795"/>
    <cellStyle name="Normal 3 2 5 2 9" xfId="15221"/>
    <cellStyle name="Normal 3 2 5 2 9 2" xfId="43957"/>
    <cellStyle name="Normal 3 2 5 3" xfId="582"/>
    <cellStyle name="Normal 3 2 5 3 2" xfId="859"/>
    <cellStyle name="Normal 3 2 5 3 2 2" xfId="1306"/>
    <cellStyle name="Normal 3 2 5 3 2 2 2" xfId="2289"/>
    <cellStyle name="Normal 3 2 5 3 2 2 2 2" xfId="4081"/>
    <cellStyle name="Normal 3 2 5 3 2 2 2 2 2" xfId="7740"/>
    <cellStyle name="Normal 3 2 5 3 2 2 2 2 2 2" xfId="15000"/>
    <cellStyle name="Normal 3 2 5 3 2 2 2 2 2 2 2" xfId="29378"/>
    <cellStyle name="Normal 3 2 5 3 2 2 2 2 2 2 2 2" xfId="58112"/>
    <cellStyle name="Normal 3 2 5 3 2 2 2 2 2 2 3" xfId="43788"/>
    <cellStyle name="Normal 3 2 5 3 2 2 2 2 2 3" xfId="22215"/>
    <cellStyle name="Normal 3 2 5 3 2 2 2 2 2 3 2" xfId="50950"/>
    <cellStyle name="Normal 3 2 5 3 2 2 2 2 2 4" xfId="36626"/>
    <cellStyle name="Normal 3 2 5 3 2 2 2 2 3" xfId="11413"/>
    <cellStyle name="Normal 3 2 5 3 2 2 2 2 3 2" xfId="25796"/>
    <cellStyle name="Normal 3 2 5 3 2 2 2 2 3 2 2" xfId="54531"/>
    <cellStyle name="Normal 3 2 5 3 2 2 2 2 3 3" xfId="40207"/>
    <cellStyle name="Normal 3 2 5 3 2 2 2 2 4" xfId="18633"/>
    <cellStyle name="Normal 3 2 5 3 2 2 2 2 4 2" xfId="47369"/>
    <cellStyle name="Normal 3 2 5 3 2 2 2 2 5" xfId="33045"/>
    <cellStyle name="Normal 3 2 5 3 2 2 2 3" xfId="5950"/>
    <cellStyle name="Normal 3 2 5 3 2 2 2 3 2" xfId="13210"/>
    <cellStyle name="Normal 3 2 5 3 2 2 2 3 2 2" xfId="27588"/>
    <cellStyle name="Normal 3 2 5 3 2 2 2 3 2 2 2" xfId="56322"/>
    <cellStyle name="Normal 3 2 5 3 2 2 2 3 2 3" xfId="41998"/>
    <cellStyle name="Normal 3 2 5 3 2 2 2 3 3" xfId="20425"/>
    <cellStyle name="Normal 3 2 5 3 2 2 2 3 3 2" xfId="49160"/>
    <cellStyle name="Normal 3 2 5 3 2 2 2 3 4" xfId="34836"/>
    <cellStyle name="Normal 3 2 5 3 2 2 2 4" xfId="9623"/>
    <cellStyle name="Normal 3 2 5 3 2 2 2 4 2" xfId="24006"/>
    <cellStyle name="Normal 3 2 5 3 2 2 2 4 2 2" xfId="52741"/>
    <cellStyle name="Normal 3 2 5 3 2 2 2 4 3" xfId="38417"/>
    <cellStyle name="Normal 3 2 5 3 2 2 2 5" xfId="16843"/>
    <cellStyle name="Normal 3 2 5 3 2 2 2 5 2" xfId="45579"/>
    <cellStyle name="Normal 3 2 5 3 2 2 2 6" xfId="31255"/>
    <cellStyle name="Normal 3 2 5 3 2 2 3" xfId="3185"/>
    <cellStyle name="Normal 3 2 5 3 2 2 3 2" xfId="6845"/>
    <cellStyle name="Normal 3 2 5 3 2 2 3 2 2" xfId="14105"/>
    <cellStyle name="Normal 3 2 5 3 2 2 3 2 2 2" xfId="28483"/>
    <cellStyle name="Normal 3 2 5 3 2 2 3 2 2 2 2" xfId="57217"/>
    <cellStyle name="Normal 3 2 5 3 2 2 3 2 2 3" xfId="42893"/>
    <cellStyle name="Normal 3 2 5 3 2 2 3 2 3" xfId="21320"/>
    <cellStyle name="Normal 3 2 5 3 2 2 3 2 3 2" xfId="50055"/>
    <cellStyle name="Normal 3 2 5 3 2 2 3 2 4" xfId="35731"/>
    <cellStyle name="Normal 3 2 5 3 2 2 3 3" xfId="10518"/>
    <cellStyle name="Normal 3 2 5 3 2 2 3 3 2" xfId="24901"/>
    <cellStyle name="Normal 3 2 5 3 2 2 3 3 2 2" xfId="53636"/>
    <cellStyle name="Normal 3 2 5 3 2 2 3 3 3" xfId="39312"/>
    <cellStyle name="Normal 3 2 5 3 2 2 3 4" xfId="17738"/>
    <cellStyle name="Normal 3 2 5 3 2 2 3 4 2" xfId="46474"/>
    <cellStyle name="Normal 3 2 5 3 2 2 3 5" xfId="32150"/>
    <cellStyle name="Normal 3 2 5 3 2 2 4" xfId="5050"/>
    <cellStyle name="Normal 3 2 5 3 2 2 4 2" xfId="12315"/>
    <cellStyle name="Normal 3 2 5 3 2 2 4 2 2" xfId="26693"/>
    <cellStyle name="Normal 3 2 5 3 2 2 4 2 2 2" xfId="55427"/>
    <cellStyle name="Normal 3 2 5 3 2 2 4 2 3" xfId="41103"/>
    <cellStyle name="Normal 3 2 5 3 2 2 4 3" xfId="19530"/>
    <cellStyle name="Normal 3 2 5 3 2 2 4 3 2" xfId="48265"/>
    <cellStyle name="Normal 3 2 5 3 2 2 4 4" xfId="33941"/>
    <cellStyle name="Normal 3 2 5 3 2 2 5" xfId="8722"/>
    <cellStyle name="Normal 3 2 5 3 2 2 5 2" xfId="23111"/>
    <cellStyle name="Normal 3 2 5 3 2 2 5 2 2" xfId="51846"/>
    <cellStyle name="Normal 3 2 5 3 2 2 5 3" xfId="37522"/>
    <cellStyle name="Normal 3 2 5 3 2 2 6" xfId="15948"/>
    <cellStyle name="Normal 3 2 5 3 2 2 6 2" xfId="44684"/>
    <cellStyle name="Normal 3 2 5 3 2 2 7" xfId="30360"/>
    <cellStyle name="Normal 3 2 5 3 2 3" xfId="1842"/>
    <cellStyle name="Normal 3 2 5 3 2 3 2" xfId="3634"/>
    <cellStyle name="Normal 3 2 5 3 2 3 2 2" xfId="7293"/>
    <cellStyle name="Normal 3 2 5 3 2 3 2 2 2" xfId="14553"/>
    <cellStyle name="Normal 3 2 5 3 2 3 2 2 2 2" xfId="28931"/>
    <cellStyle name="Normal 3 2 5 3 2 3 2 2 2 2 2" xfId="57665"/>
    <cellStyle name="Normal 3 2 5 3 2 3 2 2 2 3" xfId="43341"/>
    <cellStyle name="Normal 3 2 5 3 2 3 2 2 3" xfId="21768"/>
    <cellStyle name="Normal 3 2 5 3 2 3 2 2 3 2" xfId="50503"/>
    <cellStyle name="Normal 3 2 5 3 2 3 2 2 4" xfId="36179"/>
    <cellStyle name="Normal 3 2 5 3 2 3 2 3" xfId="10966"/>
    <cellStyle name="Normal 3 2 5 3 2 3 2 3 2" xfId="25349"/>
    <cellStyle name="Normal 3 2 5 3 2 3 2 3 2 2" xfId="54084"/>
    <cellStyle name="Normal 3 2 5 3 2 3 2 3 3" xfId="39760"/>
    <cellStyle name="Normal 3 2 5 3 2 3 2 4" xfId="18186"/>
    <cellStyle name="Normal 3 2 5 3 2 3 2 4 2" xfId="46922"/>
    <cellStyle name="Normal 3 2 5 3 2 3 2 5" xfId="32598"/>
    <cellStyle name="Normal 3 2 5 3 2 3 3" xfId="5503"/>
    <cellStyle name="Normal 3 2 5 3 2 3 3 2" xfId="12763"/>
    <cellStyle name="Normal 3 2 5 3 2 3 3 2 2" xfId="27141"/>
    <cellStyle name="Normal 3 2 5 3 2 3 3 2 2 2" xfId="55875"/>
    <cellStyle name="Normal 3 2 5 3 2 3 3 2 3" xfId="41551"/>
    <cellStyle name="Normal 3 2 5 3 2 3 3 3" xfId="19978"/>
    <cellStyle name="Normal 3 2 5 3 2 3 3 3 2" xfId="48713"/>
    <cellStyle name="Normal 3 2 5 3 2 3 3 4" xfId="34389"/>
    <cellStyle name="Normal 3 2 5 3 2 3 4" xfId="9176"/>
    <cellStyle name="Normal 3 2 5 3 2 3 4 2" xfId="23559"/>
    <cellStyle name="Normal 3 2 5 3 2 3 4 2 2" xfId="52294"/>
    <cellStyle name="Normal 3 2 5 3 2 3 4 3" xfId="37970"/>
    <cellStyle name="Normal 3 2 5 3 2 3 5" xfId="16396"/>
    <cellStyle name="Normal 3 2 5 3 2 3 5 2" xfId="45132"/>
    <cellStyle name="Normal 3 2 5 3 2 3 6" xfId="30808"/>
    <cellStyle name="Normal 3 2 5 3 2 4" xfId="2738"/>
    <cellStyle name="Normal 3 2 5 3 2 4 2" xfId="6398"/>
    <cellStyle name="Normal 3 2 5 3 2 4 2 2" xfId="13658"/>
    <cellStyle name="Normal 3 2 5 3 2 4 2 2 2" xfId="28036"/>
    <cellStyle name="Normal 3 2 5 3 2 4 2 2 2 2" xfId="56770"/>
    <cellStyle name="Normal 3 2 5 3 2 4 2 2 3" xfId="42446"/>
    <cellStyle name="Normal 3 2 5 3 2 4 2 3" xfId="20873"/>
    <cellStyle name="Normal 3 2 5 3 2 4 2 3 2" xfId="49608"/>
    <cellStyle name="Normal 3 2 5 3 2 4 2 4" xfId="35284"/>
    <cellStyle name="Normal 3 2 5 3 2 4 3" xfId="10071"/>
    <cellStyle name="Normal 3 2 5 3 2 4 3 2" xfId="24454"/>
    <cellStyle name="Normal 3 2 5 3 2 4 3 2 2" xfId="53189"/>
    <cellStyle name="Normal 3 2 5 3 2 4 3 3" xfId="38865"/>
    <cellStyle name="Normal 3 2 5 3 2 4 4" xfId="17291"/>
    <cellStyle name="Normal 3 2 5 3 2 4 4 2" xfId="46027"/>
    <cellStyle name="Normal 3 2 5 3 2 4 5" xfId="31703"/>
    <cellStyle name="Normal 3 2 5 3 2 5" xfId="4603"/>
    <cellStyle name="Normal 3 2 5 3 2 5 2" xfId="11868"/>
    <cellStyle name="Normal 3 2 5 3 2 5 2 2" xfId="26246"/>
    <cellStyle name="Normal 3 2 5 3 2 5 2 2 2" xfId="54980"/>
    <cellStyle name="Normal 3 2 5 3 2 5 2 3" xfId="40656"/>
    <cellStyle name="Normal 3 2 5 3 2 5 3" xfId="19083"/>
    <cellStyle name="Normal 3 2 5 3 2 5 3 2" xfId="47818"/>
    <cellStyle name="Normal 3 2 5 3 2 5 4" xfId="33494"/>
    <cellStyle name="Normal 3 2 5 3 2 6" xfId="8275"/>
    <cellStyle name="Normal 3 2 5 3 2 6 2" xfId="22664"/>
    <cellStyle name="Normal 3 2 5 3 2 6 2 2" xfId="51399"/>
    <cellStyle name="Normal 3 2 5 3 2 6 3" xfId="37075"/>
    <cellStyle name="Normal 3 2 5 3 2 7" xfId="15501"/>
    <cellStyle name="Normal 3 2 5 3 2 7 2" xfId="44237"/>
    <cellStyle name="Normal 3 2 5 3 2 8" xfId="29913"/>
    <cellStyle name="Normal 3 2 5 3 3" xfId="1082"/>
    <cellStyle name="Normal 3 2 5 3 3 2" xfId="2065"/>
    <cellStyle name="Normal 3 2 5 3 3 2 2" xfId="3857"/>
    <cellStyle name="Normal 3 2 5 3 3 2 2 2" xfId="7516"/>
    <cellStyle name="Normal 3 2 5 3 3 2 2 2 2" xfId="14776"/>
    <cellStyle name="Normal 3 2 5 3 3 2 2 2 2 2" xfId="29154"/>
    <cellStyle name="Normal 3 2 5 3 3 2 2 2 2 2 2" xfId="57888"/>
    <cellStyle name="Normal 3 2 5 3 3 2 2 2 2 3" xfId="43564"/>
    <cellStyle name="Normal 3 2 5 3 3 2 2 2 3" xfId="21991"/>
    <cellStyle name="Normal 3 2 5 3 3 2 2 2 3 2" xfId="50726"/>
    <cellStyle name="Normal 3 2 5 3 3 2 2 2 4" xfId="36402"/>
    <cellStyle name="Normal 3 2 5 3 3 2 2 3" xfId="11189"/>
    <cellStyle name="Normal 3 2 5 3 3 2 2 3 2" xfId="25572"/>
    <cellStyle name="Normal 3 2 5 3 3 2 2 3 2 2" xfId="54307"/>
    <cellStyle name="Normal 3 2 5 3 3 2 2 3 3" xfId="39983"/>
    <cellStyle name="Normal 3 2 5 3 3 2 2 4" xfId="18409"/>
    <cellStyle name="Normal 3 2 5 3 3 2 2 4 2" xfId="47145"/>
    <cellStyle name="Normal 3 2 5 3 3 2 2 5" xfId="32821"/>
    <cellStyle name="Normal 3 2 5 3 3 2 3" xfId="5726"/>
    <cellStyle name="Normal 3 2 5 3 3 2 3 2" xfId="12986"/>
    <cellStyle name="Normal 3 2 5 3 3 2 3 2 2" xfId="27364"/>
    <cellStyle name="Normal 3 2 5 3 3 2 3 2 2 2" xfId="56098"/>
    <cellStyle name="Normal 3 2 5 3 3 2 3 2 3" xfId="41774"/>
    <cellStyle name="Normal 3 2 5 3 3 2 3 3" xfId="20201"/>
    <cellStyle name="Normal 3 2 5 3 3 2 3 3 2" xfId="48936"/>
    <cellStyle name="Normal 3 2 5 3 3 2 3 4" xfId="34612"/>
    <cellStyle name="Normal 3 2 5 3 3 2 4" xfId="9399"/>
    <cellStyle name="Normal 3 2 5 3 3 2 4 2" xfId="23782"/>
    <cellStyle name="Normal 3 2 5 3 3 2 4 2 2" xfId="52517"/>
    <cellStyle name="Normal 3 2 5 3 3 2 4 3" xfId="38193"/>
    <cellStyle name="Normal 3 2 5 3 3 2 5" xfId="16619"/>
    <cellStyle name="Normal 3 2 5 3 3 2 5 2" xfId="45355"/>
    <cellStyle name="Normal 3 2 5 3 3 2 6" xfId="31031"/>
    <cellStyle name="Normal 3 2 5 3 3 3" xfId="2961"/>
    <cellStyle name="Normal 3 2 5 3 3 3 2" xfId="6621"/>
    <cellStyle name="Normal 3 2 5 3 3 3 2 2" xfId="13881"/>
    <cellStyle name="Normal 3 2 5 3 3 3 2 2 2" xfId="28259"/>
    <cellStyle name="Normal 3 2 5 3 3 3 2 2 2 2" xfId="56993"/>
    <cellStyle name="Normal 3 2 5 3 3 3 2 2 3" xfId="42669"/>
    <cellStyle name="Normal 3 2 5 3 3 3 2 3" xfId="21096"/>
    <cellStyle name="Normal 3 2 5 3 3 3 2 3 2" xfId="49831"/>
    <cellStyle name="Normal 3 2 5 3 3 3 2 4" xfId="35507"/>
    <cellStyle name="Normal 3 2 5 3 3 3 3" xfId="10294"/>
    <cellStyle name="Normal 3 2 5 3 3 3 3 2" xfId="24677"/>
    <cellStyle name="Normal 3 2 5 3 3 3 3 2 2" xfId="53412"/>
    <cellStyle name="Normal 3 2 5 3 3 3 3 3" xfId="39088"/>
    <cellStyle name="Normal 3 2 5 3 3 3 4" xfId="17514"/>
    <cellStyle name="Normal 3 2 5 3 3 3 4 2" xfId="46250"/>
    <cellStyle name="Normal 3 2 5 3 3 3 5" xfId="31926"/>
    <cellStyle name="Normal 3 2 5 3 3 4" xfId="4826"/>
    <cellStyle name="Normal 3 2 5 3 3 4 2" xfId="12091"/>
    <cellStyle name="Normal 3 2 5 3 3 4 2 2" xfId="26469"/>
    <cellStyle name="Normal 3 2 5 3 3 4 2 2 2" xfId="55203"/>
    <cellStyle name="Normal 3 2 5 3 3 4 2 3" xfId="40879"/>
    <cellStyle name="Normal 3 2 5 3 3 4 3" xfId="19306"/>
    <cellStyle name="Normal 3 2 5 3 3 4 3 2" xfId="48041"/>
    <cellStyle name="Normal 3 2 5 3 3 4 4" xfId="33717"/>
    <cellStyle name="Normal 3 2 5 3 3 5" xfId="8498"/>
    <cellStyle name="Normal 3 2 5 3 3 5 2" xfId="22887"/>
    <cellStyle name="Normal 3 2 5 3 3 5 2 2" xfId="51622"/>
    <cellStyle name="Normal 3 2 5 3 3 5 3" xfId="37298"/>
    <cellStyle name="Normal 3 2 5 3 3 6" xfId="15724"/>
    <cellStyle name="Normal 3 2 5 3 3 6 2" xfId="44460"/>
    <cellStyle name="Normal 3 2 5 3 3 7" xfId="30136"/>
    <cellStyle name="Normal 3 2 5 3 4" xfId="1614"/>
    <cellStyle name="Normal 3 2 5 3 4 2" xfId="3410"/>
    <cellStyle name="Normal 3 2 5 3 4 2 2" xfId="7069"/>
    <cellStyle name="Normal 3 2 5 3 4 2 2 2" xfId="14329"/>
    <cellStyle name="Normal 3 2 5 3 4 2 2 2 2" xfId="28707"/>
    <cellStyle name="Normal 3 2 5 3 4 2 2 2 2 2" xfId="57441"/>
    <cellStyle name="Normal 3 2 5 3 4 2 2 2 3" xfId="43117"/>
    <cellStyle name="Normal 3 2 5 3 4 2 2 3" xfId="21544"/>
    <cellStyle name="Normal 3 2 5 3 4 2 2 3 2" xfId="50279"/>
    <cellStyle name="Normal 3 2 5 3 4 2 2 4" xfId="35955"/>
    <cellStyle name="Normal 3 2 5 3 4 2 3" xfId="10742"/>
    <cellStyle name="Normal 3 2 5 3 4 2 3 2" xfId="25125"/>
    <cellStyle name="Normal 3 2 5 3 4 2 3 2 2" xfId="53860"/>
    <cellStyle name="Normal 3 2 5 3 4 2 3 3" xfId="39536"/>
    <cellStyle name="Normal 3 2 5 3 4 2 4" xfId="17962"/>
    <cellStyle name="Normal 3 2 5 3 4 2 4 2" xfId="46698"/>
    <cellStyle name="Normal 3 2 5 3 4 2 5" xfId="32374"/>
    <cellStyle name="Normal 3 2 5 3 4 3" xfId="5279"/>
    <cellStyle name="Normal 3 2 5 3 4 3 2" xfId="12539"/>
    <cellStyle name="Normal 3 2 5 3 4 3 2 2" xfId="26917"/>
    <cellStyle name="Normal 3 2 5 3 4 3 2 2 2" xfId="55651"/>
    <cellStyle name="Normal 3 2 5 3 4 3 2 3" xfId="41327"/>
    <cellStyle name="Normal 3 2 5 3 4 3 3" xfId="19754"/>
    <cellStyle name="Normal 3 2 5 3 4 3 3 2" xfId="48489"/>
    <cellStyle name="Normal 3 2 5 3 4 3 4" xfId="34165"/>
    <cellStyle name="Normal 3 2 5 3 4 4" xfId="8952"/>
    <cellStyle name="Normal 3 2 5 3 4 4 2" xfId="23335"/>
    <cellStyle name="Normal 3 2 5 3 4 4 2 2" xfId="52070"/>
    <cellStyle name="Normal 3 2 5 3 4 4 3" xfId="37746"/>
    <cellStyle name="Normal 3 2 5 3 4 5" xfId="16172"/>
    <cellStyle name="Normal 3 2 5 3 4 5 2" xfId="44908"/>
    <cellStyle name="Normal 3 2 5 3 4 6" xfId="30584"/>
    <cellStyle name="Normal 3 2 5 3 5" xfId="2514"/>
    <cellStyle name="Normal 3 2 5 3 5 2" xfId="6174"/>
    <cellStyle name="Normal 3 2 5 3 5 2 2" xfId="13434"/>
    <cellStyle name="Normal 3 2 5 3 5 2 2 2" xfId="27812"/>
    <cellStyle name="Normal 3 2 5 3 5 2 2 2 2" xfId="56546"/>
    <cellStyle name="Normal 3 2 5 3 5 2 2 3" xfId="42222"/>
    <cellStyle name="Normal 3 2 5 3 5 2 3" xfId="20649"/>
    <cellStyle name="Normal 3 2 5 3 5 2 3 2" xfId="49384"/>
    <cellStyle name="Normal 3 2 5 3 5 2 4" xfId="35060"/>
    <cellStyle name="Normal 3 2 5 3 5 3" xfId="9847"/>
    <cellStyle name="Normal 3 2 5 3 5 3 2" xfId="24230"/>
    <cellStyle name="Normal 3 2 5 3 5 3 2 2" xfId="52965"/>
    <cellStyle name="Normal 3 2 5 3 5 3 3" xfId="38641"/>
    <cellStyle name="Normal 3 2 5 3 5 4" xfId="17067"/>
    <cellStyle name="Normal 3 2 5 3 5 4 2" xfId="45803"/>
    <cellStyle name="Normal 3 2 5 3 5 5" xfId="31479"/>
    <cellStyle name="Normal 3 2 5 3 6" xfId="4377"/>
    <cellStyle name="Normal 3 2 5 3 6 2" xfId="11644"/>
    <cellStyle name="Normal 3 2 5 3 6 2 2" xfId="26022"/>
    <cellStyle name="Normal 3 2 5 3 6 2 2 2" xfId="54756"/>
    <cellStyle name="Normal 3 2 5 3 6 2 3" xfId="40432"/>
    <cellStyle name="Normal 3 2 5 3 6 3" xfId="18859"/>
    <cellStyle name="Normal 3 2 5 3 6 3 2" xfId="47594"/>
    <cellStyle name="Normal 3 2 5 3 6 4" xfId="33270"/>
    <cellStyle name="Normal 3 2 5 3 7" xfId="8048"/>
    <cellStyle name="Normal 3 2 5 3 7 2" xfId="22440"/>
    <cellStyle name="Normal 3 2 5 3 7 2 2" xfId="51175"/>
    <cellStyle name="Normal 3 2 5 3 7 3" xfId="36851"/>
    <cellStyle name="Normal 3 2 5 3 8" xfId="15277"/>
    <cellStyle name="Normal 3 2 5 3 8 2" xfId="44013"/>
    <cellStyle name="Normal 3 2 5 3 9" xfId="29689"/>
    <cellStyle name="Normal 3 2 5 4" xfId="744"/>
    <cellStyle name="Normal 3 2 5 4 2" xfId="1194"/>
    <cellStyle name="Normal 3 2 5 4 2 2" xfId="2177"/>
    <cellStyle name="Normal 3 2 5 4 2 2 2" xfId="3969"/>
    <cellStyle name="Normal 3 2 5 4 2 2 2 2" xfId="7628"/>
    <cellStyle name="Normal 3 2 5 4 2 2 2 2 2" xfId="14888"/>
    <cellStyle name="Normal 3 2 5 4 2 2 2 2 2 2" xfId="29266"/>
    <cellStyle name="Normal 3 2 5 4 2 2 2 2 2 2 2" xfId="58000"/>
    <cellStyle name="Normal 3 2 5 4 2 2 2 2 2 3" xfId="43676"/>
    <cellStyle name="Normal 3 2 5 4 2 2 2 2 3" xfId="22103"/>
    <cellStyle name="Normal 3 2 5 4 2 2 2 2 3 2" xfId="50838"/>
    <cellStyle name="Normal 3 2 5 4 2 2 2 2 4" xfId="36514"/>
    <cellStyle name="Normal 3 2 5 4 2 2 2 3" xfId="11301"/>
    <cellStyle name="Normal 3 2 5 4 2 2 2 3 2" xfId="25684"/>
    <cellStyle name="Normal 3 2 5 4 2 2 2 3 2 2" xfId="54419"/>
    <cellStyle name="Normal 3 2 5 4 2 2 2 3 3" xfId="40095"/>
    <cellStyle name="Normal 3 2 5 4 2 2 2 4" xfId="18521"/>
    <cellStyle name="Normal 3 2 5 4 2 2 2 4 2" xfId="47257"/>
    <cellStyle name="Normal 3 2 5 4 2 2 2 5" xfId="32933"/>
    <cellStyle name="Normal 3 2 5 4 2 2 3" xfId="5838"/>
    <cellStyle name="Normal 3 2 5 4 2 2 3 2" xfId="13098"/>
    <cellStyle name="Normal 3 2 5 4 2 2 3 2 2" xfId="27476"/>
    <cellStyle name="Normal 3 2 5 4 2 2 3 2 2 2" xfId="56210"/>
    <cellStyle name="Normal 3 2 5 4 2 2 3 2 3" xfId="41886"/>
    <cellStyle name="Normal 3 2 5 4 2 2 3 3" xfId="20313"/>
    <cellStyle name="Normal 3 2 5 4 2 2 3 3 2" xfId="49048"/>
    <cellStyle name="Normal 3 2 5 4 2 2 3 4" xfId="34724"/>
    <cellStyle name="Normal 3 2 5 4 2 2 4" xfId="9511"/>
    <cellStyle name="Normal 3 2 5 4 2 2 4 2" xfId="23894"/>
    <cellStyle name="Normal 3 2 5 4 2 2 4 2 2" xfId="52629"/>
    <cellStyle name="Normal 3 2 5 4 2 2 4 3" xfId="38305"/>
    <cellStyle name="Normal 3 2 5 4 2 2 5" xfId="16731"/>
    <cellStyle name="Normal 3 2 5 4 2 2 5 2" xfId="45467"/>
    <cellStyle name="Normal 3 2 5 4 2 2 6" xfId="31143"/>
    <cellStyle name="Normal 3 2 5 4 2 3" xfId="3073"/>
    <cellStyle name="Normal 3 2 5 4 2 3 2" xfId="6733"/>
    <cellStyle name="Normal 3 2 5 4 2 3 2 2" xfId="13993"/>
    <cellStyle name="Normal 3 2 5 4 2 3 2 2 2" xfId="28371"/>
    <cellStyle name="Normal 3 2 5 4 2 3 2 2 2 2" xfId="57105"/>
    <cellStyle name="Normal 3 2 5 4 2 3 2 2 3" xfId="42781"/>
    <cellStyle name="Normal 3 2 5 4 2 3 2 3" xfId="21208"/>
    <cellStyle name="Normal 3 2 5 4 2 3 2 3 2" xfId="49943"/>
    <cellStyle name="Normal 3 2 5 4 2 3 2 4" xfId="35619"/>
    <cellStyle name="Normal 3 2 5 4 2 3 3" xfId="10406"/>
    <cellStyle name="Normal 3 2 5 4 2 3 3 2" xfId="24789"/>
    <cellStyle name="Normal 3 2 5 4 2 3 3 2 2" xfId="53524"/>
    <cellStyle name="Normal 3 2 5 4 2 3 3 3" xfId="39200"/>
    <cellStyle name="Normal 3 2 5 4 2 3 4" xfId="17626"/>
    <cellStyle name="Normal 3 2 5 4 2 3 4 2" xfId="46362"/>
    <cellStyle name="Normal 3 2 5 4 2 3 5" xfId="32038"/>
    <cellStyle name="Normal 3 2 5 4 2 4" xfId="4938"/>
    <cellStyle name="Normal 3 2 5 4 2 4 2" xfId="12203"/>
    <cellStyle name="Normal 3 2 5 4 2 4 2 2" xfId="26581"/>
    <cellStyle name="Normal 3 2 5 4 2 4 2 2 2" xfId="55315"/>
    <cellStyle name="Normal 3 2 5 4 2 4 2 3" xfId="40991"/>
    <cellStyle name="Normal 3 2 5 4 2 4 3" xfId="19418"/>
    <cellStyle name="Normal 3 2 5 4 2 4 3 2" xfId="48153"/>
    <cellStyle name="Normal 3 2 5 4 2 4 4" xfId="33829"/>
    <cellStyle name="Normal 3 2 5 4 2 5" xfId="8610"/>
    <cellStyle name="Normal 3 2 5 4 2 5 2" xfId="22999"/>
    <cellStyle name="Normal 3 2 5 4 2 5 2 2" xfId="51734"/>
    <cellStyle name="Normal 3 2 5 4 2 5 3" xfId="37410"/>
    <cellStyle name="Normal 3 2 5 4 2 6" xfId="15836"/>
    <cellStyle name="Normal 3 2 5 4 2 6 2" xfId="44572"/>
    <cellStyle name="Normal 3 2 5 4 2 7" xfId="30248"/>
    <cellStyle name="Normal 3 2 5 4 3" xfId="1730"/>
    <cellStyle name="Normal 3 2 5 4 3 2" xfId="3522"/>
    <cellStyle name="Normal 3 2 5 4 3 2 2" xfId="7181"/>
    <cellStyle name="Normal 3 2 5 4 3 2 2 2" xfId="14441"/>
    <cellStyle name="Normal 3 2 5 4 3 2 2 2 2" xfId="28819"/>
    <cellStyle name="Normal 3 2 5 4 3 2 2 2 2 2" xfId="57553"/>
    <cellStyle name="Normal 3 2 5 4 3 2 2 2 3" xfId="43229"/>
    <cellStyle name="Normal 3 2 5 4 3 2 2 3" xfId="21656"/>
    <cellStyle name="Normal 3 2 5 4 3 2 2 3 2" xfId="50391"/>
    <cellStyle name="Normal 3 2 5 4 3 2 2 4" xfId="36067"/>
    <cellStyle name="Normal 3 2 5 4 3 2 3" xfId="10854"/>
    <cellStyle name="Normal 3 2 5 4 3 2 3 2" xfId="25237"/>
    <cellStyle name="Normal 3 2 5 4 3 2 3 2 2" xfId="53972"/>
    <cellStyle name="Normal 3 2 5 4 3 2 3 3" xfId="39648"/>
    <cellStyle name="Normal 3 2 5 4 3 2 4" xfId="18074"/>
    <cellStyle name="Normal 3 2 5 4 3 2 4 2" xfId="46810"/>
    <cellStyle name="Normal 3 2 5 4 3 2 5" xfId="32486"/>
    <cellStyle name="Normal 3 2 5 4 3 3" xfId="5391"/>
    <cellStyle name="Normal 3 2 5 4 3 3 2" xfId="12651"/>
    <cellStyle name="Normal 3 2 5 4 3 3 2 2" xfId="27029"/>
    <cellStyle name="Normal 3 2 5 4 3 3 2 2 2" xfId="55763"/>
    <cellStyle name="Normal 3 2 5 4 3 3 2 3" xfId="41439"/>
    <cellStyle name="Normal 3 2 5 4 3 3 3" xfId="19866"/>
    <cellStyle name="Normal 3 2 5 4 3 3 3 2" xfId="48601"/>
    <cellStyle name="Normal 3 2 5 4 3 3 4" xfId="34277"/>
    <cellStyle name="Normal 3 2 5 4 3 4" xfId="9064"/>
    <cellStyle name="Normal 3 2 5 4 3 4 2" xfId="23447"/>
    <cellStyle name="Normal 3 2 5 4 3 4 2 2" xfId="52182"/>
    <cellStyle name="Normal 3 2 5 4 3 4 3" xfId="37858"/>
    <cellStyle name="Normal 3 2 5 4 3 5" xfId="16284"/>
    <cellStyle name="Normal 3 2 5 4 3 5 2" xfId="45020"/>
    <cellStyle name="Normal 3 2 5 4 3 6" xfId="30696"/>
    <cellStyle name="Normal 3 2 5 4 4" xfId="2626"/>
    <cellStyle name="Normal 3 2 5 4 4 2" xfId="6286"/>
    <cellStyle name="Normal 3 2 5 4 4 2 2" xfId="13546"/>
    <cellStyle name="Normal 3 2 5 4 4 2 2 2" xfId="27924"/>
    <cellStyle name="Normal 3 2 5 4 4 2 2 2 2" xfId="56658"/>
    <cellStyle name="Normal 3 2 5 4 4 2 2 3" xfId="42334"/>
    <cellStyle name="Normal 3 2 5 4 4 2 3" xfId="20761"/>
    <cellStyle name="Normal 3 2 5 4 4 2 3 2" xfId="49496"/>
    <cellStyle name="Normal 3 2 5 4 4 2 4" xfId="35172"/>
    <cellStyle name="Normal 3 2 5 4 4 3" xfId="9959"/>
    <cellStyle name="Normal 3 2 5 4 4 3 2" xfId="24342"/>
    <cellStyle name="Normal 3 2 5 4 4 3 2 2" xfId="53077"/>
    <cellStyle name="Normal 3 2 5 4 4 3 3" xfId="38753"/>
    <cellStyle name="Normal 3 2 5 4 4 4" xfId="17179"/>
    <cellStyle name="Normal 3 2 5 4 4 4 2" xfId="45915"/>
    <cellStyle name="Normal 3 2 5 4 4 5" xfId="31591"/>
    <cellStyle name="Normal 3 2 5 4 5" xfId="4490"/>
    <cellStyle name="Normal 3 2 5 4 5 2" xfId="11756"/>
    <cellStyle name="Normal 3 2 5 4 5 2 2" xfId="26134"/>
    <cellStyle name="Normal 3 2 5 4 5 2 2 2" xfId="54868"/>
    <cellStyle name="Normal 3 2 5 4 5 2 3" xfId="40544"/>
    <cellStyle name="Normal 3 2 5 4 5 3" xfId="18971"/>
    <cellStyle name="Normal 3 2 5 4 5 3 2" xfId="47706"/>
    <cellStyle name="Normal 3 2 5 4 5 4" xfId="33382"/>
    <cellStyle name="Normal 3 2 5 4 6" xfId="8163"/>
    <cellStyle name="Normal 3 2 5 4 6 2" xfId="22552"/>
    <cellStyle name="Normal 3 2 5 4 6 2 2" xfId="51287"/>
    <cellStyle name="Normal 3 2 5 4 6 3" xfId="36963"/>
    <cellStyle name="Normal 3 2 5 4 7" xfId="15389"/>
    <cellStyle name="Normal 3 2 5 4 7 2" xfId="44125"/>
    <cellStyle name="Normal 3 2 5 4 8" xfId="29801"/>
    <cellStyle name="Normal 3 2 5 5" xfId="970"/>
    <cellStyle name="Normal 3 2 5 5 2" xfId="1953"/>
    <cellStyle name="Normal 3 2 5 5 2 2" xfId="3745"/>
    <cellStyle name="Normal 3 2 5 5 2 2 2" xfId="7404"/>
    <cellStyle name="Normal 3 2 5 5 2 2 2 2" xfId="14664"/>
    <cellStyle name="Normal 3 2 5 5 2 2 2 2 2" xfId="29042"/>
    <cellStyle name="Normal 3 2 5 5 2 2 2 2 2 2" xfId="57776"/>
    <cellStyle name="Normal 3 2 5 5 2 2 2 2 3" xfId="43452"/>
    <cellStyle name="Normal 3 2 5 5 2 2 2 3" xfId="21879"/>
    <cellStyle name="Normal 3 2 5 5 2 2 2 3 2" xfId="50614"/>
    <cellStyle name="Normal 3 2 5 5 2 2 2 4" xfId="36290"/>
    <cellStyle name="Normal 3 2 5 5 2 2 3" xfId="11077"/>
    <cellStyle name="Normal 3 2 5 5 2 2 3 2" xfId="25460"/>
    <cellStyle name="Normal 3 2 5 5 2 2 3 2 2" xfId="54195"/>
    <cellStyle name="Normal 3 2 5 5 2 2 3 3" xfId="39871"/>
    <cellStyle name="Normal 3 2 5 5 2 2 4" xfId="18297"/>
    <cellStyle name="Normal 3 2 5 5 2 2 4 2" xfId="47033"/>
    <cellStyle name="Normal 3 2 5 5 2 2 5" xfId="32709"/>
    <cellStyle name="Normal 3 2 5 5 2 3" xfId="5614"/>
    <cellStyle name="Normal 3 2 5 5 2 3 2" xfId="12874"/>
    <cellStyle name="Normal 3 2 5 5 2 3 2 2" xfId="27252"/>
    <cellStyle name="Normal 3 2 5 5 2 3 2 2 2" xfId="55986"/>
    <cellStyle name="Normal 3 2 5 5 2 3 2 3" xfId="41662"/>
    <cellStyle name="Normal 3 2 5 5 2 3 3" xfId="20089"/>
    <cellStyle name="Normal 3 2 5 5 2 3 3 2" xfId="48824"/>
    <cellStyle name="Normal 3 2 5 5 2 3 4" xfId="34500"/>
    <cellStyle name="Normal 3 2 5 5 2 4" xfId="9287"/>
    <cellStyle name="Normal 3 2 5 5 2 4 2" xfId="23670"/>
    <cellStyle name="Normal 3 2 5 5 2 4 2 2" xfId="52405"/>
    <cellStyle name="Normal 3 2 5 5 2 4 3" xfId="38081"/>
    <cellStyle name="Normal 3 2 5 5 2 5" xfId="16507"/>
    <cellStyle name="Normal 3 2 5 5 2 5 2" xfId="45243"/>
    <cellStyle name="Normal 3 2 5 5 2 6" xfId="30919"/>
    <cellStyle name="Normal 3 2 5 5 3" xfId="2849"/>
    <cellStyle name="Normal 3 2 5 5 3 2" xfId="6509"/>
    <cellStyle name="Normal 3 2 5 5 3 2 2" xfId="13769"/>
    <cellStyle name="Normal 3 2 5 5 3 2 2 2" xfId="28147"/>
    <cellStyle name="Normal 3 2 5 5 3 2 2 2 2" xfId="56881"/>
    <cellStyle name="Normal 3 2 5 5 3 2 2 3" xfId="42557"/>
    <cellStyle name="Normal 3 2 5 5 3 2 3" xfId="20984"/>
    <cellStyle name="Normal 3 2 5 5 3 2 3 2" xfId="49719"/>
    <cellStyle name="Normal 3 2 5 5 3 2 4" xfId="35395"/>
    <cellStyle name="Normal 3 2 5 5 3 3" xfId="10182"/>
    <cellStyle name="Normal 3 2 5 5 3 3 2" xfId="24565"/>
    <cellStyle name="Normal 3 2 5 5 3 3 2 2" xfId="53300"/>
    <cellStyle name="Normal 3 2 5 5 3 3 3" xfId="38976"/>
    <cellStyle name="Normal 3 2 5 5 3 4" xfId="17402"/>
    <cellStyle name="Normal 3 2 5 5 3 4 2" xfId="46138"/>
    <cellStyle name="Normal 3 2 5 5 3 5" xfId="31814"/>
    <cellStyle name="Normal 3 2 5 5 4" xfId="4714"/>
    <cellStyle name="Normal 3 2 5 5 4 2" xfId="11979"/>
    <cellStyle name="Normal 3 2 5 5 4 2 2" xfId="26357"/>
    <cellStyle name="Normal 3 2 5 5 4 2 2 2" xfId="55091"/>
    <cellStyle name="Normal 3 2 5 5 4 2 3" xfId="40767"/>
    <cellStyle name="Normal 3 2 5 5 4 3" xfId="19194"/>
    <cellStyle name="Normal 3 2 5 5 4 3 2" xfId="47929"/>
    <cellStyle name="Normal 3 2 5 5 4 4" xfId="33605"/>
    <cellStyle name="Normal 3 2 5 5 5" xfId="8386"/>
    <cellStyle name="Normal 3 2 5 5 5 2" xfId="22775"/>
    <cellStyle name="Normal 3 2 5 5 5 2 2" xfId="51510"/>
    <cellStyle name="Normal 3 2 5 5 5 3" xfId="37186"/>
    <cellStyle name="Normal 3 2 5 5 6" xfId="15612"/>
    <cellStyle name="Normal 3 2 5 5 6 2" xfId="44348"/>
    <cellStyle name="Normal 3 2 5 5 7" xfId="30024"/>
    <cellStyle name="Normal 3 2 5 6" xfId="1489"/>
    <cellStyle name="Normal 3 2 5 6 2" xfId="3298"/>
    <cellStyle name="Normal 3 2 5 6 2 2" xfId="6957"/>
    <cellStyle name="Normal 3 2 5 6 2 2 2" xfId="14217"/>
    <cellStyle name="Normal 3 2 5 6 2 2 2 2" xfId="28595"/>
    <cellStyle name="Normal 3 2 5 6 2 2 2 2 2" xfId="57329"/>
    <cellStyle name="Normal 3 2 5 6 2 2 2 3" xfId="43005"/>
    <cellStyle name="Normal 3 2 5 6 2 2 3" xfId="21432"/>
    <cellStyle name="Normal 3 2 5 6 2 2 3 2" xfId="50167"/>
    <cellStyle name="Normal 3 2 5 6 2 2 4" xfId="35843"/>
    <cellStyle name="Normal 3 2 5 6 2 3" xfId="10630"/>
    <cellStyle name="Normal 3 2 5 6 2 3 2" xfId="25013"/>
    <cellStyle name="Normal 3 2 5 6 2 3 2 2" xfId="53748"/>
    <cellStyle name="Normal 3 2 5 6 2 3 3" xfId="39424"/>
    <cellStyle name="Normal 3 2 5 6 2 4" xfId="17850"/>
    <cellStyle name="Normal 3 2 5 6 2 4 2" xfId="46586"/>
    <cellStyle name="Normal 3 2 5 6 2 5" xfId="32262"/>
    <cellStyle name="Normal 3 2 5 6 3" xfId="5166"/>
    <cellStyle name="Normal 3 2 5 6 3 2" xfId="12427"/>
    <cellStyle name="Normal 3 2 5 6 3 2 2" xfId="26805"/>
    <cellStyle name="Normal 3 2 5 6 3 2 2 2" xfId="55539"/>
    <cellStyle name="Normal 3 2 5 6 3 2 3" xfId="41215"/>
    <cellStyle name="Normal 3 2 5 6 3 3" xfId="19642"/>
    <cellStyle name="Normal 3 2 5 6 3 3 2" xfId="48377"/>
    <cellStyle name="Normal 3 2 5 6 3 4" xfId="34053"/>
    <cellStyle name="Normal 3 2 5 6 4" xfId="8840"/>
    <cellStyle name="Normal 3 2 5 6 4 2" xfId="23223"/>
    <cellStyle name="Normal 3 2 5 6 4 2 2" xfId="51958"/>
    <cellStyle name="Normal 3 2 5 6 4 3" xfId="37634"/>
    <cellStyle name="Normal 3 2 5 6 5" xfId="16060"/>
    <cellStyle name="Normal 3 2 5 6 5 2" xfId="44796"/>
    <cellStyle name="Normal 3 2 5 6 6" xfId="30472"/>
    <cellStyle name="Normal 3 2 5 7" xfId="2402"/>
    <cellStyle name="Normal 3 2 5 7 2" xfId="6062"/>
    <cellStyle name="Normal 3 2 5 7 2 2" xfId="13322"/>
    <cellStyle name="Normal 3 2 5 7 2 2 2" xfId="27700"/>
    <cellStyle name="Normal 3 2 5 7 2 2 2 2" xfId="56434"/>
    <cellStyle name="Normal 3 2 5 7 2 2 3" xfId="42110"/>
    <cellStyle name="Normal 3 2 5 7 2 3" xfId="20537"/>
    <cellStyle name="Normal 3 2 5 7 2 3 2" xfId="49272"/>
    <cellStyle name="Normal 3 2 5 7 2 4" xfId="34948"/>
    <cellStyle name="Normal 3 2 5 7 3" xfId="9735"/>
    <cellStyle name="Normal 3 2 5 7 3 2" xfId="24118"/>
    <cellStyle name="Normal 3 2 5 7 3 2 2" xfId="52853"/>
    <cellStyle name="Normal 3 2 5 7 3 3" xfId="38529"/>
    <cellStyle name="Normal 3 2 5 7 4" xfId="16955"/>
    <cellStyle name="Normal 3 2 5 7 4 2" xfId="45691"/>
    <cellStyle name="Normal 3 2 5 7 5" xfId="31367"/>
    <cellStyle name="Normal 3 2 5 8" xfId="4259"/>
    <cellStyle name="Normal 3 2 5 8 2" xfId="11531"/>
    <cellStyle name="Normal 3 2 5 8 2 2" xfId="25910"/>
    <cellStyle name="Normal 3 2 5 8 2 2 2" xfId="54644"/>
    <cellStyle name="Normal 3 2 5 8 2 3" xfId="40320"/>
    <cellStyle name="Normal 3 2 5 8 3" xfId="18747"/>
    <cellStyle name="Normal 3 2 5 8 3 2" xfId="47482"/>
    <cellStyle name="Normal 3 2 5 8 4" xfId="33158"/>
    <cellStyle name="Normal 3 2 5 9" xfId="7927"/>
    <cellStyle name="Normal 3 2 5 9 2" xfId="22328"/>
    <cellStyle name="Normal 3 2 5 9 2 2" xfId="51063"/>
    <cellStyle name="Normal 3 2 5 9 3" xfId="36739"/>
    <cellStyle name="Normal 3 2 6" xfId="415"/>
    <cellStyle name="Normal 3 2 6 10" xfId="29605"/>
    <cellStyle name="Normal 3 2 6 2" xfId="615"/>
    <cellStyle name="Normal 3 2 6 2 2" xfId="887"/>
    <cellStyle name="Normal 3 2 6 2 2 2" xfId="1334"/>
    <cellStyle name="Normal 3 2 6 2 2 2 2" xfId="2317"/>
    <cellStyle name="Normal 3 2 6 2 2 2 2 2" xfId="4109"/>
    <cellStyle name="Normal 3 2 6 2 2 2 2 2 2" xfId="7768"/>
    <cellStyle name="Normal 3 2 6 2 2 2 2 2 2 2" xfId="15028"/>
    <cellStyle name="Normal 3 2 6 2 2 2 2 2 2 2 2" xfId="29406"/>
    <cellStyle name="Normal 3 2 6 2 2 2 2 2 2 2 2 2" xfId="58140"/>
    <cellStyle name="Normal 3 2 6 2 2 2 2 2 2 2 3" xfId="43816"/>
    <cellStyle name="Normal 3 2 6 2 2 2 2 2 2 3" xfId="22243"/>
    <cellStyle name="Normal 3 2 6 2 2 2 2 2 2 3 2" xfId="50978"/>
    <cellStyle name="Normal 3 2 6 2 2 2 2 2 2 4" xfId="36654"/>
    <cellStyle name="Normal 3 2 6 2 2 2 2 2 3" xfId="11441"/>
    <cellStyle name="Normal 3 2 6 2 2 2 2 2 3 2" xfId="25824"/>
    <cellStyle name="Normal 3 2 6 2 2 2 2 2 3 2 2" xfId="54559"/>
    <cellStyle name="Normal 3 2 6 2 2 2 2 2 3 3" xfId="40235"/>
    <cellStyle name="Normal 3 2 6 2 2 2 2 2 4" xfId="18661"/>
    <cellStyle name="Normal 3 2 6 2 2 2 2 2 4 2" xfId="47397"/>
    <cellStyle name="Normal 3 2 6 2 2 2 2 2 5" xfId="33073"/>
    <cellStyle name="Normal 3 2 6 2 2 2 2 3" xfId="5978"/>
    <cellStyle name="Normal 3 2 6 2 2 2 2 3 2" xfId="13238"/>
    <cellStyle name="Normal 3 2 6 2 2 2 2 3 2 2" xfId="27616"/>
    <cellStyle name="Normal 3 2 6 2 2 2 2 3 2 2 2" xfId="56350"/>
    <cellStyle name="Normal 3 2 6 2 2 2 2 3 2 3" xfId="42026"/>
    <cellStyle name="Normal 3 2 6 2 2 2 2 3 3" xfId="20453"/>
    <cellStyle name="Normal 3 2 6 2 2 2 2 3 3 2" xfId="49188"/>
    <cellStyle name="Normal 3 2 6 2 2 2 2 3 4" xfId="34864"/>
    <cellStyle name="Normal 3 2 6 2 2 2 2 4" xfId="9651"/>
    <cellStyle name="Normal 3 2 6 2 2 2 2 4 2" xfId="24034"/>
    <cellStyle name="Normal 3 2 6 2 2 2 2 4 2 2" xfId="52769"/>
    <cellStyle name="Normal 3 2 6 2 2 2 2 4 3" xfId="38445"/>
    <cellStyle name="Normal 3 2 6 2 2 2 2 5" xfId="16871"/>
    <cellStyle name="Normal 3 2 6 2 2 2 2 5 2" xfId="45607"/>
    <cellStyle name="Normal 3 2 6 2 2 2 2 6" xfId="31283"/>
    <cellStyle name="Normal 3 2 6 2 2 2 3" xfId="3213"/>
    <cellStyle name="Normal 3 2 6 2 2 2 3 2" xfId="6873"/>
    <cellStyle name="Normal 3 2 6 2 2 2 3 2 2" xfId="14133"/>
    <cellStyle name="Normal 3 2 6 2 2 2 3 2 2 2" xfId="28511"/>
    <cellStyle name="Normal 3 2 6 2 2 2 3 2 2 2 2" xfId="57245"/>
    <cellStyle name="Normal 3 2 6 2 2 2 3 2 2 3" xfId="42921"/>
    <cellStyle name="Normal 3 2 6 2 2 2 3 2 3" xfId="21348"/>
    <cellStyle name="Normal 3 2 6 2 2 2 3 2 3 2" xfId="50083"/>
    <cellStyle name="Normal 3 2 6 2 2 2 3 2 4" xfId="35759"/>
    <cellStyle name="Normal 3 2 6 2 2 2 3 3" xfId="10546"/>
    <cellStyle name="Normal 3 2 6 2 2 2 3 3 2" xfId="24929"/>
    <cellStyle name="Normal 3 2 6 2 2 2 3 3 2 2" xfId="53664"/>
    <cellStyle name="Normal 3 2 6 2 2 2 3 3 3" xfId="39340"/>
    <cellStyle name="Normal 3 2 6 2 2 2 3 4" xfId="17766"/>
    <cellStyle name="Normal 3 2 6 2 2 2 3 4 2" xfId="46502"/>
    <cellStyle name="Normal 3 2 6 2 2 2 3 5" xfId="32178"/>
    <cellStyle name="Normal 3 2 6 2 2 2 4" xfId="5078"/>
    <cellStyle name="Normal 3 2 6 2 2 2 4 2" xfId="12343"/>
    <cellStyle name="Normal 3 2 6 2 2 2 4 2 2" xfId="26721"/>
    <cellStyle name="Normal 3 2 6 2 2 2 4 2 2 2" xfId="55455"/>
    <cellStyle name="Normal 3 2 6 2 2 2 4 2 3" xfId="41131"/>
    <cellStyle name="Normal 3 2 6 2 2 2 4 3" xfId="19558"/>
    <cellStyle name="Normal 3 2 6 2 2 2 4 3 2" xfId="48293"/>
    <cellStyle name="Normal 3 2 6 2 2 2 4 4" xfId="33969"/>
    <cellStyle name="Normal 3 2 6 2 2 2 5" xfId="8750"/>
    <cellStyle name="Normal 3 2 6 2 2 2 5 2" xfId="23139"/>
    <cellStyle name="Normal 3 2 6 2 2 2 5 2 2" xfId="51874"/>
    <cellStyle name="Normal 3 2 6 2 2 2 5 3" xfId="37550"/>
    <cellStyle name="Normal 3 2 6 2 2 2 6" xfId="15976"/>
    <cellStyle name="Normal 3 2 6 2 2 2 6 2" xfId="44712"/>
    <cellStyle name="Normal 3 2 6 2 2 2 7" xfId="30388"/>
    <cellStyle name="Normal 3 2 6 2 2 3" xfId="1870"/>
    <cellStyle name="Normal 3 2 6 2 2 3 2" xfId="3662"/>
    <cellStyle name="Normal 3 2 6 2 2 3 2 2" xfId="7321"/>
    <cellStyle name="Normal 3 2 6 2 2 3 2 2 2" xfId="14581"/>
    <cellStyle name="Normal 3 2 6 2 2 3 2 2 2 2" xfId="28959"/>
    <cellStyle name="Normal 3 2 6 2 2 3 2 2 2 2 2" xfId="57693"/>
    <cellStyle name="Normal 3 2 6 2 2 3 2 2 2 3" xfId="43369"/>
    <cellStyle name="Normal 3 2 6 2 2 3 2 2 3" xfId="21796"/>
    <cellStyle name="Normal 3 2 6 2 2 3 2 2 3 2" xfId="50531"/>
    <cellStyle name="Normal 3 2 6 2 2 3 2 2 4" xfId="36207"/>
    <cellStyle name="Normal 3 2 6 2 2 3 2 3" xfId="10994"/>
    <cellStyle name="Normal 3 2 6 2 2 3 2 3 2" xfId="25377"/>
    <cellStyle name="Normal 3 2 6 2 2 3 2 3 2 2" xfId="54112"/>
    <cellStyle name="Normal 3 2 6 2 2 3 2 3 3" xfId="39788"/>
    <cellStyle name="Normal 3 2 6 2 2 3 2 4" xfId="18214"/>
    <cellStyle name="Normal 3 2 6 2 2 3 2 4 2" xfId="46950"/>
    <cellStyle name="Normal 3 2 6 2 2 3 2 5" xfId="32626"/>
    <cellStyle name="Normal 3 2 6 2 2 3 3" xfId="5531"/>
    <cellStyle name="Normal 3 2 6 2 2 3 3 2" xfId="12791"/>
    <cellStyle name="Normal 3 2 6 2 2 3 3 2 2" xfId="27169"/>
    <cellStyle name="Normal 3 2 6 2 2 3 3 2 2 2" xfId="55903"/>
    <cellStyle name="Normal 3 2 6 2 2 3 3 2 3" xfId="41579"/>
    <cellStyle name="Normal 3 2 6 2 2 3 3 3" xfId="20006"/>
    <cellStyle name="Normal 3 2 6 2 2 3 3 3 2" xfId="48741"/>
    <cellStyle name="Normal 3 2 6 2 2 3 3 4" xfId="34417"/>
    <cellStyle name="Normal 3 2 6 2 2 3 4" xfId="9204"/>
    <cellStyle name="Normal 3 2 6 2 2 3 4 2" xfId="23587"/>
    <cellStyle name="Normal 3 2 6 2 2 3 4 2 2" xfId="52322"/>
    <cellStyle name="Normal 3 2 6 2 2 3 4 3" xfId="37998"/>
    <cellStyle name="Normal 3 2 6 2 2 3 5" xfId="16424"/>
    <cellStyle name="Normal 3 2 6 2 2 3 5 2" xfId="45160"/>
    <cellStyle name="Normal 3 2 6 2 2 3 6" xfId="30836"/>
    <cellStyle name="Normal 3 2 6 2 2 4" xfId="2766"/>
    <cellStyle name="Normal 3 2 6 2 2 4 2" xfId="6426"/>
    <cellStyle name="Normal 3 2 6 2 2 4 2 2" xfId="13686"/>
    <cellStyle name="Normal 3 2 6 2 2 4 2 2 2" xfId="28064"/>
    <cellStyle name="Normal 3 2 6 2 2 4 2 2 2 2" xfId="56798"/>
    <cellStyle name="Normal 3 2 6 2 2 4 2 2 3" xfId="42474"/>
    <cellStyle name="Normal 3 2 6 2 2 4 2 3" xfId="20901"/>
    <cellStyle name="Normal 3 2 6 2 2 4 2 3 2" xfId="49636"/>
    <cellStyle name="Normal 3 2 6 2 2 4 2 4" xfId="35312"/>
    <cellStyle name="Normal 3 2 6 2 2 4 3" xfId="10099"/>
    <cellStyle name="Normal 3 2 6 2 2 4 3 2" xfId="24482"/>
    <cellStyle name="Normal 3 2 6 2 2 4 3 2 2" xfId="53217"/>
    <cellStyle name="Normal 3 2 6 2 2 4 3 3" xfId="38893"/>
    <cellStyle name="Normal 3 2 6 2 2 4 4" xfId="17319"/>
    <cellStyle name="Normal 3 2 6 2 2 4 4 2" xfId="46055"/>
    <cellStyle name="Normal 3 2 6 2 2 4 5" xfId="31731"/>
    <cellStyle name="Normal 3 2 6 2 2 5" xfId="4631"/>
    <cellStyle name="Normal 3 2 6 2 2 5 2" xfId="11896"/>
    <cellStyle name="Normal 3 2 6 2 2 5 2 2" xfId="26274"/>
    <cellStyle name="Normal 3 2 6 2 2 5 2 2 2" xfId="55008"/>
    <cellStyle name="Normal 3 2 6 2 2 5 2 3" xfId="40684"/>
    <cellStyle name="Normal 3 2 6 2 2 5 3" xfId="19111"/>
    <cellStyle name="Normal 3 2 6 2 2 5 3 2" xfId="47846"/>
    <cellStyle name="Normal 3 2 6 2 2 5 4" xfId="33522"/>
    <cellStyle name="Normal 3 2 6 2 2 6" xfId="8303"/>
    <cellStyle name="Normal 3 2 6 2 2 6 2" xfId="22692"/>
    <cellStyle name="Normal 3 2 6 2 2 6 2 2" xfId="51427"/>
    <cellStyle name="Normal 3 2 6 2 2 6 3" xfId="37103"/>
    <cellStyle name="Normal 3 2 6 2 2 7" xfId="15529"/>
    <cellStyle name="Normal 3 2 6 2 2 7 2" xfId="44265"/>
    <cellStyle name="Normal 3 2 6 2 2 8" xfId="29941"/>
    <cellStyle name="Normal 3 2 6 2 3" xfId="1110"/>
    <cellStyle name="Normal 3 2 6 2 3 2" xfId="2093"/>
    <cellStyle name="Normal 3 2 6 2 3 2 2" xfId="3885"/>
    <cellStyle name="Normal 3 2 6 2 3 2 2 2" xfId="7544"/>
    <cellStyle name="Normal 3 2 6 2 3 2 2 2 2" xfId="14804"/>
    <cellStyle name="Normal 3 2 6 2 3 2 2 2 2 2" xfId="29182"/>
    <cellStyle name="Normal 3 2 6 2 3 2 2 2 2 2 2" xfId="57916"/>
    <cellStyle name="Normal 3 2 6 2 3 2 2 2 2 3" xfId="43592"/>
    <cellStyle name="Normal 3 2 6 2 3 2 2 2 3" xfId="22019"/>
    <cellStyle name="Normal 3 2 6 2 3 2 2 2 3 2" xfId="50754"/>
    <cellStyle name="Normal 3 2 6 2 3 2 2 2 4" xfId="36430"/>
    <cellStyle name="Normal 3 2 6 2 3 2 2 3" xfId="11217"/>
    <cellStyle name="Normal 3 2 6 2 3 2 2 3 2" xfId="25600"/>
    <cellStyle name="Normal 3 2 6 2 3 2 2 3 2 2" xfId="54335"/>
    <cellStyle name="Normal 3 2 6 2 3 2 2 3 3" xfId="40011"/>
    <cellStyle name="Normal 3 2 6 2 3 2 2 4" xfId="18437"/>
    <cellStyle name="Normal 3 2 6 2 3 2 2 4 2" xfId="47173"/>
    <cellStyle name="Normal 3 2 6 2 3 2 2 5" xfId="32849"/>
    <cellStyle name="Normal 3 2 6 2 3 2 3" xfId="5754"/>
    <cellStyle name="Normal 3 2 6 2 3 2 3 2" xfId="13014"/>
    <cellStyle name="Normal 3 2 6 2 3 2 3 2 2" xfId="27392"/>
    <cellStyle name="Normal 3 2 6 2 3 2 3 2 2 2" xfId="56126"/>
    <cellStyle name="Normal 3 2 6 2 3 2 3 2 3" xfId="41802"/>
    <cellStyle name="Normal 3 2 6 2 3 2 3 3" xfId="20229"/>
    <cellStyle name="Normal 3 2 6 2 3 2 3 3 2" xfId="48964"/>
    <cellStyle name="Normal 3 2 6 2 3 2 3 4" xfId="34640"/>
    <cellStyle name="Normal 3 2 6 2 3 2 4" xfId="9427"/>
    <cellStyle name="Normal 3 2 6 2 3 2 4 2" xfId="23810"/>
    <cellStyle name="Normal 3 2 6 2 3 2 4 2 2" xfId="52545"/>
    <cellStyle name="Normal 3 2 6 2 3 2 4 3" xfId="38221"/>
    <cellStyle name="Normal 3 2 6 2 3 2 5" xfId="16647"/>
    <cellStyle name="Normal 3 2 6 2 3 2 5 2" xfId="45383"/>
    <cellStyle name="Normal 3 2 6 2 3 2 6" xfId="31059"/>
    <cellStyle name="Normal 3 2 6 2 3 3" xfId="2989"/>
    <cellStyle name="Normal 3 2 6 2 3 3 2" xfId="6649"/>
    <cellStyle name="Normal 3 2 6 2 3 3 2 2" xfId="13909"/>
    <cellStyle name="Normal 3 2 6 2 3 3 2 2 2" xfId="28287"/>
    <cellStyle name="Normal 3 2 6 2 3 3 2 2 2 2" xfId="57021"/>
    <cellStyle name="Normal 3 2 6 2 3 3 2 2 3" xfId="42697"/>
    <cellStyle name="Normal 3 2 6 2 3 3 2 3" xfId="21124"/>
    <cellStyle name="Normal 3 2 6 2 3 3 2 3 2" xfId="49859"/>
    <cellStyle name="Normal 3 2 6 2 3 3 2 4" xfId="35535"/>
    <cellStyle name="Normal 3 2 6 2 3 3 3" xfId="10322"/>
    <cellStyle name="Normal 3 2 6 2 3 3 3 2" xfId="24705"/>
    <cellStyle name="Normal 3 2 6 2 3 3 3 2 2" xfId="53440"/>
    <cellStyle name="Normal 3 2 6 2 3 3 3 3" xfId="39116"/>
    <cellStyle name="Normal 3 2 6 2 3 3 4" xfId="17542"/>
    <cellStyle name="Normal 3 2 6 2 3 3 4 2" xfId="46278"/>
    <cellStyle name="Normal 3 2 6 2 3 3 5" xfId="31954"/>
    <cellStyle name="Normal 3 2 6 2 3 4" xfId="4854"/>
    <cellStyle name="Normal 3 2 6 2 3 4 2" xfId="12119"/>
    <cellStyle name="Normal 3 2 6 2 3 4 2 2" xfId="26497"/>
    <cellStyle name="Normal 3 2 6 2 3 4 2 2 2" xfId="55231"/>
    <cellStyle name="Normal 3 2 6 2 3 4 2 3" xfId="40907"/>
    <cellStyle name="Normal 3 2 6 2 3 4 3" xfId="19334"/>
    <cellStyle name="Normal 3 2 6 2 3 4 3 2" xfId="48069"/>
    <cellStyle name="Normal 3 2 6 2 3 4 4" xfId="33745"/>
    <cellStyle name="Normal 3 2 6 2 3 5" xfId="8526"/>
    <cellStyle name="Normal 3 2 6 2 3 5 2" xfId="22915"/>
    <cellStyle name="Normal 3 2 6 2 3 5 2 2" xfId="51650"/>
    <cellStyle name="Normal 3 2 6 2 3 5 3" xfId="37326"/>
    <cellStyle name="Normal 3 2 6 2 3 6" xfId="15752"/>
    <cellStyle name="Normal 3 2 6 2 3 6 2" xfId="44488"/>
    <cellStyle name="Normal 3 2 6 2 3 7" xfId="30164"/>
    <cellStyle name="Normal 3 2 6 2 4" xfId="1642"/>
    <cellStyle name="Normal 3 2 6 2 4 2" xfId="3438"/>
    <cellStyle name="Normal 3 2 6 2 4 2 2" xfId="7097"/>
    <cellStyle name="Normal 3 2 6 2 4 2 2 2" xfId="14357"/>
    <cellStyle name="Normal 3 2 6 2 4 2 2 2 2" xfId="28735"/>
    <cellStyle name="Normal 3 2 6 2 4 2 2 2 2 2" xfId="57469"/>
    <cellStyle name="Normal 3 2 6 2 4 2 2 2 3" xfId="43145"/>
    <cellStyle name="Normal 3 2 6 2 4 2 2 3" xfId="21572"/>
    <cellStyle name="Normal 3 2 6 2 4 2 2 3 2" xfId="50307"/>
    <cellStyle name="Normal 3 2 6 2 4 2 2 4" xfId="35983"/>
    <cellStyle name="Normal 3 2 6 2 4 2 3" xfId="10770"/>
    <cellStyle name="Normal 3 2 6 2 4 2 3 2" xfId="25153"/>
    <cellStyle name="Normal 3 2 6 2 4 2 3 2 2" xfId="53888"/>
    <cellStyle name="Normal 3 2 6 2 4 2 3 3" xfId="39564"/>
    <cellStyle name="Normal 3 2 6 2 4 2 4" xfId="17990"/>
    <cellStyle name="Normal 3 2 6 2 4 2 4 2" xfId="46726"/>
    <cellStyle name="Normal 3 2 6 2 4 2 5" xfId="32402"/>
    <cellStyle name="Normal 3 2 6 2 4 3" xfId="5307"/>
    <cellStyle name="Normal 3 2 6 2 4 3 2" xfId="12567"/>
    <cellStyle name="Normal 3 2 6 2 4 3 2 2" xfId="26945"/>
    <cellStyle name="Normal 3 2 6 2 4 3 2 2 2" xfId="55679"/>
    <cellStyle name="Normal 3 2 6 2 4 3 2 3" xfId="41355"/>
    <cellStyle name="Normal 3 2 6 2 4 3 3" xfId="19782"/>
    <cellStyle name="Normal 3 2 6 2 4 3 3 2" xfId="48517"/>
    <cellStyle name="Normal 3 2 6 2 4 3 4" xfId="34193"/>
    <cellStyle name="Normal 3 2 6 2 4 4" xfId="8980"/>
    <cellStyle name="Normal 3 2 6 2 4 4 2" xfId="23363"/>
    <cellStyle name="Normal 3 2 6 2 4 4 2 2" xfId="52098"/>
    <cellStyle name="Normal 3 2 6 2 4 4 3" xfId="37774"/>
    <cellStyle name="Normal 3 2 6 2 4 5" xfId="16200"/>
    <cellStyle name="Normal 3 2 6 2 4 5 2" xfId="44936"/>
    <cellStyle name="Normal 3 2 6 2 4 6" xfId="30612"/>
    <cellStyle name="Normal 3 2 6 2 5" xfId="2542"/>
    <cellStyle name="Normal 3 2 6 2 5 2" xfId="6202"/>
    <cellStyle name="Normal 3 2 6 2 5 2 2" xfId="13462"/>
    <cellStyle name="Normal 3 2 6 2 5 2 2 2" xfId="27840"/>
    <cellStyle name="Normal 3 2 6 2 5 2 2 2 2" xfId="56574"/>
    <cellStyle name="Normal 3 2 6 2 5 2 2 3" xfId="42250"/>
    <cellStyle name="Normal 3 2 6 2 5 2 3" xfId="20677"/>
    <cellStyle name="Normal 3 2 6 2 5 2 3 2" xfId="49412"/>
    <cellStyle name="Normal 3 2 6 2 5 2 4" xfId="35088"/>
    <cellStyle name="Normal 3 2 6 2 5 3" xfId="9875"/>
    <cellStyle name="Normal 3 2 6 2 5 3 2" xfId="24258"/>
    <cellStyle name="Normal 3 2 6 2 5 3 2 2" xfId="52993"/>
    <cellStyle name="Normal 3 2 6 2 5 3 3" xfId="38669"/>
    <cellStyle name="Normal 3 2 6 2 5 4" xfId="17095"/>
    <cellStyle name="Normal 3 2 6 2 5 4 2" xfId="45831"/>
    <cellStyle name="Normal 3 2 6 2 5 5" xfId="31507"/>
    <cellStyle name="Normal 3 2 6 2 6" xfId="4405"/>
    <cellStyle name="Normal 3 2 6 2 6 2" xfId="11672"/>
    <cellStyle name="Normal 3 2 6 2 6 2 2" xfId="26050"/>
    <cellStyle name="Normal 3 2 6 2 6 2 2 2" xfId="54784"/>
    <cellStyle name="Normal 3 2 6 2 6 2 3" xfId="40460"/>
    <cellStyle name="Normal 3 2 6 2 6 3" xfId="18887"/>
    <cellStyle name="Normal 3 2 6 2 6 3 2" xfId="47622"/>
    <cellStyle name="Normal 3 2 6 2 6 4" xfId="33298"/>
    <cellStyle name="Normal 3 2 6 2 7" xfId="8076"/>
    <cellStyle name="Normal 3 2 6 2 7 2" xfId="22468"/>
    <cellStyle name="Normal 3 2 6 2 7 2 2" xfId="51203"/>
    <cellStyle name="Normal 3 2 6 2 7 3" xfId="36879"/>
    <cellStyle name="Normal 3 2 6 2 8" xfId="15305"/>
    <cellStyle name="Normal 3 2 6 2 8 2" xfId="44041"/>
    <cellStyle name="Normal 3 2 6 2 9" xfId="29717"/>
    <cellStyle name="Normal 3 2 6 3" xfId="773"/>
    <cellStyle name="Normal 3 2 6 3 2" xfId="1222"/>
    <cellStyle name="Normal 3 2 6 3 2 2" xfId="2205"/>
    <cellStyle name="Normal 3 2 6 3 2 2 2" xfId="3997"/>
    <cellStyle name="Normal 3 2 6 3 2 2 2 2" xfId="7656"/>
    <cellStyle name="Normal 3 2 6 3 2 2 2 2 2" xfId="14916"/>
    <cellStyle name="Normal 3 2 6 3 2 2 2 2 2 2" xfId="29294"/>
    <cellStyle name="Normal 3 2 6 3 2 2 2 2 2 2 2" xfId="58028"/>
    <cellStyle name="Normal 3 2 6 3 2 2 2 2 2 3" xfId="43704"/>
    <cellStyle name="Normal 3 2 6 3 2 2 2 2 3" xfId="22131"/>
    <cellStyle name="Normal 3 2 6 3 2 2 2 2 3 2" xfId="50866"/>
    <cellStyle name="Normal 3 2 6 3 2 2 2 2 4" xfId="36542"/>
    <cellStyle name="Normal 3 2 6 3 2 2 2 3" xfId="11329"/>
    <cellStyle name="Normal 3 2 6 3 2 2 2 3 2" xfId="25712"/>
    <cellStyle name="Normal 3 2 6 3 2 2 2 3 2 2" xfId="54447"/>
    <cellStyle name="Normal 3 2 6 3 2 2 2 3 3" xfId="40123"/>
    <cellStyle name="Normal 3 2 6 3 2 2 2 4" xfId="18549"/>
    <cellStyle name="Normal 3 2 6 3 2 2 2 4 2" xfId="47285"/>
    <cellStyle name="Normal 3 2 6 3 2 2 2 5" xfId="32961"/>
    <cellStyle name="Normal 3 2 6 3 2 2 3" xfId="5866"/>
    <cellStyle name="Normal 3 2 6 3 2 2 3 2" xfId="13126"/>
    <cellStyle name="Normal 3 2 6 3 2 2 3 2 2" xfId="27504"/>
    <cellStyle name="Normal 3 2 6 3 2 2 3 2 2 2" xfId="56238"/>
    <cellStyle name="Normal 3 2 6 3 2 2 3 2 3" xfId="41914"/>
    <cellStyle name="Normal 3 2 6 3 2 2 3 3" xfId="20341"/>
    <cellStyle name="Normal 3 2 6 3 2 2 3 3 2" xfId="49076"/>
    <cellStyle name="Normal 3 2 6 3 2 2 3 4" xfId="34752"/>
    <cellStyle name="Normal 3 2 6 3 2 2 4" xfId="9539"/>
    <cellStyle name="Normal 3 2 6 3 2 2 4 2" xfId="23922"/>
    <cellStyle name="Normal 3 2 6 3 2 2 4 2 2" xfId="52657"/>
    <cellStyle name="Normal 3 2 6 3 2 2 4 3" xfId="38333"/>
    <cellStyle name="Normal 3 2 6 3 2 2 5" xfId="16759"/>
    <cellStyle name="Normal 3 2 6 3 2 2 5 2" xfId="45495"/>
    <cellStyle name="Normal 3 2 6 3 2 2 6" xfId="31171"/>
    <cellStyle name="Normal 3 2 6 3 2 3" xfId="3101"/>
    <cellStyle name="Normal 3 2 6 3 2 3 2" xfId="6761"/>
    <cellStyle name="Normal 3 2 6 3 2 3 2 2" xfId="14021"/>
    <cellStyle name="Normal 3 2 6 3 2 3 2 2 2" xfId="28399"/>
    <cellStyle name="Normal 3 2 6 3 2 3 2 2 2 2" xfId="57133"/>
    <cellStyle name="Normal 3 2 6 3 2 3 2 2 3" xfId="42809"/>
    <cellStyle name="Normal 3 2 6 3 2 3 2 3" xfId="21236"/>
    <cellStyle name="Normal 3 2 6 3 2 3 2 3 2" xfId="49971"/>
    <cellStyle name="Normal 3 2 6 3 2 3 2 4" xfId="35647"/>
    <cellStyle name="Normal 3 2 6 3 2 3 3" xfId="10434"/>
    <cellStyle name="Normal 3 2 6 3 2 3 3 2" xfId="24817"/>
    <cellStyle name="Normal 3 2 6 3 2 3 3 2 2" xfId="53552"/>
    <cellStyle name="Normal 3 2 6 3 2 3 3 3" xfId="39228"/>
    <cellStyle name="Normal 3 2 6 3 2 3 4" xfId="17654"/>
    <cellStyle name="Normal 3 2 6 3 2 3 4 2" xfId="46390"/>
    <cellStyle name="Normal 3 2 6 3 2 3 5" xfId="32066"/>
    <cellStyle name="Normal 3 2 6 3 2 4" xfId="4966"/>
    <cellStyle name="Normal 3 2 6 3 2 4 2" xfId="12231"/>
    <cellStyle name="Normal 3 2 6 3 2 4 2 2" xfId="26609"/>
    <cellStyle name="Normal 3 2 6 3 2 4 2 2 2" xfId="55343"/>
    <cellStyle name="Normal 3 2 6 3 2 4 2 3" xfId="41019"/>
    <cellStyle name="Normal 3 2 6 3 2 4 3" xfId="19446"/>
    <cellStyle name="Normal 3 2 6 3 2 4 3 2" xfId="48181"/>
    <cellStyle name="Normal 3 2 6 3 2 4 4" xfId="33857"/>
    <cellStyle name="Normal 3 2 6 3 2 5" xfId="8638"/>
    <cellStyle name="Normal 3 2 6 3 2 5 2" xfId="23027"/>
    <cellStyle name="Normal 3 2 6 3 2 5 2 2" xfId="51762"/>
    <cellStyle name="Normal 3 2 6 3 2 5 3" xfId="37438"/>
    <cellStyle name="Normal 3 2 6 3 2 6" xfId="15864"/>
    <cellStyle name="Normal 3 2 6 3 2 6 2" xfId="44600"/>
    <cellStyle name="Normal 3 2 6 3 2 7" xfId="30276"/>
    <cellStyle name="Normal 3 2 6 3 3" xfId="1758"/>
    <cellStyle name="Normal 3 2 6 3 3 2" xfId="3550"/>
    <cellStyle name="Normal 3 2 6 3 3 2 2" xfId="7209"/>
    <cellStyle name="Normal 3 2 6 3 3 2 2 2" xfId="14469"/>
    <cellStyle name="Normal 3 2 6 3 3 2 2 2 2" xfId="28847"/>
    <cellStyle name="Normal 3 2 6 3 3 2 2 2 2 2" xfId="57581"/>
    <cellStyle name="Normal 3 2 6 3 3 2 2 2 3" xfId="43257"/>
    <cellStyle name="Normal 3 2 6 3 3 2 2 3" xfId="21684"/>
    <cellStyle name="Normal 3 2 6 3 3 2 2 3 2" xfId="50419"/>
    <cellStyle name="Normal 3 2 6 3 3 2 2 4" xfId="36095"/>
    <cellStyle name="Normal 3 2 6 3 3 2 3" xfId="10882"/>
    <cellStyle name="Normal 3 2 6 3 3 2 3 2" xfId="25265"/>
    <cellStyle name="Normal 3 2 6 3 3 2 3 2 2" xfId="54000"/>
    <cellStyle name="Normal 3 2 6 3 3 2 3 3" xfId="39676"/>
    <cellStyle name="Normal 3 2 6 3 3 2 4" xfId="18102"/>
    <cellStyle name="Normal 3 2 6 3 3 2 4 2" xfId="46838"/>
    <cellStyle name="Normal 3 2 6 3 3 2 5" xfId="32514"/>
    <cellStyle name="Normal 3 2 6 3 3 3" xfId="5419"/>
    <cellStyle name="Normal 3 2 6 3 3 3 2" xfId="12679"/>
    <cellStyle name="Normal 3 2 6 3 3 3 2 2" xfId="27057"/>
    <cellStyle name="Normal 3 2 6 3 3 3 2 2 2" xfId="55791"/>
    <cellStyle name="Normal 3 2 6 3 3 3 2 3" xfId="41467"/>
    <cellStyle name="Normal 3 2 6 3 3 3 3" xfId="19894"/>
    <cellStyle name="Normal 3 2 6 3 3 3 3 2" xfId="48629"/>
    <cellStyle name="Normal 3 2 6 3 3 3 4" xfId="34305"/>
    <cellStyle name="Normal 3 2 6 3 3 4" xfId="9092"/>
    <cellStyle name="Normal 3 2 6 3 3 4 2" xfId="23475"/>
    <cellStyle name="Normal 3 2 6 3 3 4 2 2" xfId="52210"/>
    <cellStyle name="Normal 3 2 6 3 3 4 3" xfId="37886"/>
    <cellStyle name="Normal 3 2 6 3 3 5" xfId="16312"/>
    <cellStyle name="Normal 3 2 6 3 3 5 2" xfId="45048"/>
    <cellStyle name="Normal 3 2 6 3 3 6" xfId="30724"/>
    <cellStyle name="Normal 3 2 6 3 4" xfId="2654"/>
    <cellStyle name="Normal 3 2 6 3 4 2" xfId="6314"/>
    <cellStyle name="Normal 3 2 6 3 4 2 2" xfId="13574"/>
    <cellStyle name="Normal 3 2 6 3 4 2 2 2" xfId="27952"/>
    <cellStyle name="Normal 3 2 6 3 4 2 2 2 2" xfId="56686"/>
    <cellStyle name="Normal 3 2 6 3 4 2 2 3" xfId="42362"/>
    <cellStyle name="Normal 3 2 6 3 4 2 3" xfId="20789"/>
    <cellStyle name="Normal 3 2 6 3 4 2 3 2" xfId="49524"/>
    <cellStyle name="Normal 3 2 6 3 4 2 4" xfId="35200"/>
    <cellStyle name="Normal 3 2 6 3 4 3" xfId="9987"/>
    <cellStyle name="Normal 3 2 6 3 4 3 2" xfId="24370"/>
    <cellStyle name="Normal 3 2 6 3 4 3 2 2" xfId="53105"/>
    <cellStyle name="Normal 3 2 6 3 4 3 3" xfId="38781"/>
    <cellStyle name="Normal 3 2 6 3 4 4" xfId="17207"/>
    <cellStyle name="Normal 3 2 6 3 4 4 2" xfId="45943"/>
    <cellStyle name="Normal 3 2 6 3 4 5" xfId="31619"/>
    <cellStyle name="Normal 3 2 6 3 5" xfId="4518"/>
    <cellStyle name="Normal 3 2 6 3 5 2" xfId="11784"/>
    <cellStyle name="Normal 3 2 6 3 5 2 2" xfId="26162"/>
    <cellStyle name="Normal 3 2 6 3 5 2 2 2" xfId="54896"/>
    <cellStyle name="Normal 3 2 6 3 5 2 3" xfId="40572"/>
    <cellStyle name="Normal 3 2 6 3 5 3" xfId="18999"/>
    <cellStyle name="Normal 3 2 6 3 5 3 2" xfId="47734"/>
    <cellStyle name="Normal 3 2 6 3 5 4" xfId="33410"/>
    <cellStyle name="Normal 3 2 6 3 6" xfId="8191"/>
    <cellStyle name="Normal 3 2 6 3 6 2" xfId="22580"/>
    <cellStyle name="Normal 3 2 6 3 6 2 2" xfId="51315"/>
    <cellStyle name="Normal 3 2 6 3 6 3" xfId="36991"/>
    <cellStyle name="Normal 3 2 6 3 7" xfId="15417"/>
    <cellStyle name="Normal 3 2 6 3 7 2" xfId="44153"/>
    <cellStyle name="Normal 3 2 6 3 8" xfId="29829"/>
    <cellStyle name="Normal 3 2 6 4" xfId="998"/>
    <cellStyle name="Normal 3 2 6 4 2" xfId="1981"/>
    <cellStyle name="Normal 3 2 6 4 2 2" xfId="3773"/>
    <cellStyle name="Normal 3 2 6 4 2 2 2" xfId="7432"/>
    <cellStyle name="Normal 3 2 6 4 2 2 2 2" xfId="14692"/>
    <cellStyle name="Normal 3 2 6 4 2 2 2 2 2" xfId="29070"/>
    <cellStyle name="Normal 3 2 6 4 2 2 2 2 2 2" xfId="57804"/>
    <cellStyle name="Normal 3 2 6 4 2 2 2 2 3" xfId="43480"/>
    <cellStyle name="Normal 3 2 6 4 2 2 2 3" xfId="21907"/>
    <cellStyle name="Normal 3 2 6 4 2 2 2 3 2" xfId="50642"/>
    <cellStyle name="Normal 3 2 6 4 2 2 2 4" xfId="36318"/>
    <cellStyle name="Normal 3 2 6 4 2 2 3" xfId="11105"/>
    <cellStyle name="Normal 3 2 6 4 2 2 3 2" xfId="25488"/>
    <cellStyle name="Normal 3 2 6 4 2 2 3 2 2" xfId="54223"/>
    <cellStyle name="Normal 3 2 6 4 2 2 3 3" xfId="39899"/>
    <cellStyle name="Normal 3 2 6 4 2 2 4" xfId="18325"/>
    <cellStyle name="Normal 3 2 6 4 2 2 4 2" xfId="47061"/>
    <cellStyle name="Normal 3 2 6 4 2 2 5" xfId="32737"/>
    <cellStyle name="Normal 3 2 6 4 2 3" xfId="5642"/>
    <cellStyle name="Normal 3 2 6 4 2 3 2" xfId="12902"/>
    <cellStyle name="Normal 3 2 6 4 2 3 2 2" xfId="27280"/>
    <cellStyle name="Normal 3 2 6 4 2 3 2 2 2" xfId="56014"/>
    <cellStyle name="Normal 3 2 6 4 2 3 2 3" xfId="41690"/>
    <cellStyle name="Normal 3 2 6 4 2 3 3" xfId="20117"/>
    <cellStyle name="Normal 3 2 6 4 2 3 3 2" xfId="48852"/>
    <cellStyle name="Normal 3 2 6 4 2 3 4" xfId="34528"/>
    <cellStyle name="Normal 3 2 6 4 2 4" xfId="9315"/>
    <cellStyle name="Normal 3 2 6 4 2 4 2" xfId="23698"/>
    <cellStyle name="Normal 3 2 6 4 2 4 2 2" xfId="52433"/>
    <cellStyle name="Normal 3 2 6 4 2 4 3" xfId="38109"/>
    <cellStyle name="Normal 3 2 6 4 2 5" xfId="16535"/>
    <cellStyle name="Normal 3 2 6 4 2 5 2" xfId="45271"/>
    <cellStyle name="Normal 3 2 6 4 2 6" xfId="30947"/>
    <cellStyle name="Normal 3 2 6 4 3" xfId="2877"/>
    <cellStyle name="Normal 3 2 6 4 3 2" xfId="6537"/>
    <cellStyle name="Normal 3 2 6 4 3 2 2" xfId="13797"/>
    <cellStyle name="Normal 3 2 6 4 3 2 2 2" xfId="28175"/>
    <cellStyle name="Normal 3 2 6 4 3 2 2 2 2" xfId="56909"/>
    <cellStyle name="Normal 3 2 6 4 3 2 2 3" xfId="42585"/>
    <cellStyle name="Normal 3 2 6 4 3 2 3" xfId="21012"/>
    <cellStyle name="Normal 3 2 6 4 3 2 3 2" xfId="49747"/>
    <cellStyle name="Normal 3 2 6 4 3 2 4" xfId="35423"/>
    <cellStyle name="Normal 3 2 6 4 3 3" xfId="10210"/>
    <cellStyle name="Normal 3 2 6 4 3 3 2" xfId="24593"/>
    <cellStyle name="Normal 3 2 6 4 3 3 2 2" xfId="53328"/>
    <cellStyle name="Normal 3 2 6 4 3 3 3" xfId="39004"/>
    <cellStyle name="Normal 3 2 6 4 3 4" xfId="17430"/>
    <cellStyle name="Normal 3 2 6 4 3 4 2" xfId="46166"/>
    <cellStyle name="Normal 3 2 6 4 3 5" xfId="31842"/>
    <cellStyle name="Normal 3 2 6 4 4" xfId="4742"/>
    <cellStyle name="Normal 3 2 6 4 4 2" xfId="12007"/>
    <cellStyle name="Normal 3 2 6 4 4 2 2" xfId="26385"/>
    <cellStyle name="Normal 3 2 6 4 4 2 2 2" xfId="55119"/>
    <cellStyle name="Normal 3 2 6 4 4 2 3" xfId="40795"/>
    <cellStyle name="Normal 3 2 6 4 4 3" xfId="19222"/>
    <cellStyle name="Normal 3 2 6 4 4 3 2" xfId="47957"/>
    <cellStyle name="Normal 3 2 6 4 4 4" xfId="33633"/>
    <cellStyle name="Normal 3 2 6 4 5" xfId="8414"/>
    <cellStyle name="Normal 3 2 6 4 5 2" xfId="22803"/>
    <cellStyle name="Normal 3 2 6 4 5 2 2" xfId="51538"/>
    <cellStyle name="Normal 3 2 6 4 5 3" xfId="37214"/>
    <cellStyle name="Normal 3 2 6 4 6" xfId="15640"/>
    <cellStyle name="Normal 3 2 6 4 6 2" xfId="44376"/>
    <cellStyle name="Normal 3 2 6 4 7" xfId="30052"/>
    <cellStyle name="Normal 3 2 6 5" xfId="1522"/>
    <cellStyle name="Normal 3 2 6 5 2" xfId="3326"/>
    <cellStyle name="Normal 3 2 6 5 2 2" xfId="6985"/>
    <cellStyle name="Normal 3 2 6 5 2 2 2" xfId="14245"/>
    <cellStyle name="Normal 3 2 6 5 2 2 2 2" xfId="28623"/>
    <cellStyle name="Normal 3 2 6 5 2 2 2 2 2" xfId="57357"/>
    <cellStyle name="Normal 3 2 6 5 2 2 2 3" xfId="43033"/>
    <cellStyle name="Normal 3 2 6 5 2 2 3" xfId="21460"/>
    <cellStyle name="Normal 3 2 6 5 2 2 3 2" xfId="50195"/>
    <cellStyle name="Normal 3 2 6 5 2 2 4" xfId="35871"/>
    <cellStyle name="Normal 3 2 6 5 2 3" xfId="10658"/>
    <cellStyle name="Normal 3 2 6 5 2 3 2" xfId="25041"/>
    <cellStyle name="Normal 3 2 6 5 2 3 2 2" xfId="53776"/>
    <cellStyle name="Normal 3 2 6 5 2 3 3" xfId="39452"/>
    <cellStyle name="Normal 3 2 6 5 2 4" xfId="17878"/>
    <cellStyle name="Normal 3 2 6 5 2 4 2" xfId="46614"/>
    <cellStyle name="Normal 3 2 6 5 2 5" xfId="32290"/>
    <cellStyle name="Normal 3 2 6 5 3" xfId="5195"/>
    <cellStyle name="Normal 3 2 6 5 3 2" xfId="12455"/>
    <cellStyle name="Normal 3 2 6 5 3 2 2" xfId="26833"/>
    <cellStyle name="Normal 3 2 6 5 3 2 2 2" xfId="55567"/>
    <cellStyle name="Normal 3 2 6 5 3 2 3" xfId="41243"/>
    <cellStyle name="Normal 3 2 6 5 3 3" xfId="19670"/>
    <cellStyle name="Normal 3 2 6 5 3 3 2" xfId="48405"/>
    <cellStyle name="Normal 3 2 6 5 3 4" xfId="34081"/>
    <cellStyle name="Normal 3 2 6 5 4" xfId="8868"/>
    <cellStyle name="Normal 3 2 6 5 4 2" xfId="23251"/>
    <cellStyle name="Normal 3 2 6 5 4 2 2" xfId="51986"/>
    <cellStyle name="Normal 3 2 6 5 4 3" xfId="37662"/>
    <cellStyle name="Normal 3 2 6 5 5" xfId="16088"/>
    <cellStyle name="Normal 3 2 6 5 5 2" xfId="44824"/>
    <cellStyle name="Normal 3 2 6 5 6" xfId="30500"/>
    <cellStyle name="Normal 3 2 6 6" xfId="2430"/>
    <cellStyle name="Normal 3 2 6 6 2" xfId="6090"/>
    <cellStyle name="Normal 3 2 6 6 2 2" xfId="13350"/>
    <cellStyle name="Normal 3 2 6 6 2 2 2" xfId="27728"/>
    <cellStyle name="Normal 3 2 6 6 2 2 2 2" xfId="56462"/>
    <cellStyle name="Normal 3 2 6 6 2 2 3" xfId="42138"/>
    <cellStyle name="Normal 3 2 6 6 2 3" xfId="20565"/>
    <cellStyle name="Normal 3 2 6 6 2 3 2" xfId="49300"/>
    <cellStyle name="Normal 3 2 6 6 2 4" xfId="34976"/>
    <cellStyle name="Normal 3 2 6 6 3" xfId="9763"/>
    <cellStyle name="Normal 3 2 6 6 3 2" xfId="24146"/>
    <cellStyle name="Normal 3 2 6 6 3 2 2" xfId="52881"/>
    <cellStyle name="Normal 3 2 6 6 3 3" xfId="38557"/>
    <cellStyle name="Normal 3 2 6 6 4" xfId="16983"/>
    <cellStyle name="Normal 3 2 6 6 4 2" xfId="45719"/>
    <cellStyle name="Normal 3 2 6 6 5" xfId="31395"/>
    <cellStyle name="Normal 3 2 6 7" xfId="4289"/>
    <cellStyle name="Normal 3 2 6 7 2" xfId="11559"/>
    <cellStyle name="Normal 3 2 6 7 2 2" xfId="25938"/>
    <cellStyle name="Normal 3 2 6 7 2 2 2" xfId="54672"/>
    <cellStyle name="Normal 3 2 6 7 2 3" xfId="40348"/>
    <cellStyle name="Normal 3 2 6 7 3" xfId="18775"/>
    <cellStyle name="Normal 3 2 6 7 3 2" xfId="47510"/>
    <cellStyle name="Normal 3 2 6 7 4" xfId="33186"/>
    <cellStyle name="Normal 3 2 6 8" xfId="7958"/>
    <cellStyle name="Normal 3 2 6 8 2" xfId="22356"/>
    <cellStyle name="Normal 3 2 6 8 2 2" xfId="51091"/>
    <cellStyle name="Normal 3 2 6 8 3" xfId="36767"/>
    <cellStyle name="Normal 3 2 6 9" xfId="15193"/>
    <cellStyle name="Normal 3 2 6 9 2" xfId="43929"/>
    <cellStyle name="Normal 3 2 7" xfId="527"/>
    <cellStyle name="Normal 3 2 7 2" xfId="830"/>
    <cellStyle name="Normal 3 2 7 2 2" xfId="1278"/>
    <cellStyle name="Normal 3 2 7 2 2 2" xfId="2261"/>
    <cellStyle name="Normal 3 2 7 2 2 2 2" xfId="4053"/>
    <cellStyle name="Normal 3 2 7 2 2 2 2 2" xfId="7712"/>
    <cellStyle name="Normal 3 2 7 2 2 2 2 2 2" xfId="14972"/>
    <cellStyle name="Normal 3 2 7 2 2 2 2 2 2 2" xfId="29350"/>
    <cellStyle name="Normal 3 2 7 2 2 2 2 2 2 2 2" xfId="58084"/>
    <cellStyle name="Normal 3 2 7 2 2 2 2 2 2 3" xfId="43760"/>
    <cellStyle name="Normal 3 2 7 2 2 2 2 2 3" xfId="22187"/>
    <cellStyle name="Normal 3 2 7 2 2 2 2 2 3 2" xfId="50922"/>
    <cellStyle name="Normal 3 2 7 2 2 2 2 2 4" xfId="36598"/>
    <cellStyle name="Normal 3 2 7 2 2 2 2 3" xfId="11385"/>
    <cellStyle name="Normal 3 2 7 2 2 2 2 3 2" xfId="25768"/>
    <cellStyle name="Normal 3 2 7 2 2 2 2 3 2 2" xfId="54503"/>
    <cellStyle name="Normal 3 2 7 2 2 2 2 3 3" xfId="40179"/>
    <cellStyle name="Normal 3 2 7 2 2 2 2 4" xfId="18605"/>
    <cellStyle name="Normal 3 2 7 2 2 2 2 4 2" xfId="47341"/>
    <cellStyle name="Normal 3 2 7 2 2 2 2 5" xfId="33017"/>
    <cellStyle name="Normal 3 2 7 2 2 2 3" xfId="5922"/>
    <cellStyle name="Normal 3 2 7 2 2 2 3 2" xfId="13182"/>
    <cellStyle name="Normal 3 2 7 2 2 2 3 2 2" xfId="27560"/>
    <cellStyle name="Normal 3 2 7 2 2 2 3 2 2 2" xfId="56294"/>
    <cellStyle name="Normal 3 2 7 2 2 2 3 2 3" xfId="41970"/>
    <cellStyle name="Normal 3 2 7 2 2 2 3 3" xfId="20397"/>
    <cellStyle name="Normal 3 2 7 2 2 2 3 3 2" xfId="49132"/>
    <cellStyle name="Normal 3 2 7 2 2 2 3 4" xfId="34808"/>
    <cellStyle name="Normal 3 2 7 2 2 2 4" xfId="9595"/>
    <cellStyle name="Normal 3 2 7 2 2 2 4 2" xfId="23978"/>
    <cellStyle name="Normal 3 2 7 2 2 2 4 2 2" xfId="52713"/>
    <cellStyle name="Normal 3 2 7 2 2 2 4 3" xfId="38389"/>
    <cellStyle name="Normal 3 2 7 2 2 2 5" xfId="16815"/>
    <cellStyle name="Normal 3 2 7 2 2 2 5 2" xfId="45551"/>
    <cellStyle name="Normal 3 2 7 2 2 2 6" xfId="31227"/>
    <cellStyle name="Normal 3 2 7 2 2 3" xfId="3157"/>
    <cellStyle name="Normal 3 2 7 2 2 3 2" xfId="6817"/>
    <cellStyle name="Normal 3 2 7 2 2 3 2 2" xfId="14077"/>
    <cellStyle name="Normal 3 2 7 2 2 3 2 2 2" xfId="28455"/>
    <cellStyle name="Normal 3 2 7 2 2 3 2 2 2 2" xfId="57189"/>
    <cellStyle name="Normal 3 2 7 2 2 3 2 2 3" xfId="42865"/>
    <cellStyle name="Normal 3 2 7 2 2 3 2 3" xfId="21292"/>
    <cellStyle name="Normal 3 2 7 2 2 3 2 3 2" xfId="50027"/>
    <cellStyle name="Normal 3 2 7 2 2 3 2 4" xfId="35703"/>
    <cellStyle name="Normal 3 2 7 2 2 3 3" xfId="10490"/>
    <cellStyle name="Normal 3 2 7 2 2 3 3 2" xfId="24873"/>
    <cellStyle name="Normal 3 2 7 2 2 3 3 2 2" xfId="53608"/>
    <cellStyle name="Normal 3 2 7 2 2 3 3 3" xfId="39284"/>
    <cellStyle name="Normal 3 2 7 2 2 3 4" xfId="17710"/>
    <cellStyle name="Normal 3 2 7 2 2 3 4 2" xfId="46446"/>
    <cellStyle name="Normal 3 2 7 2 2 3 5" xfId="32122"/>
    <cellStyle name="Normal 3 2 7 2 2 4" xfId="5022"/>
    <cellStyle name="Normal 3 2 7 2 2 4 2" xfId="12287"/>
    <cellStyle name="Normal 3 2 7 2 2 4 2 2" xfId="26665"/>
    <cellStyle name="Normal 3 2 7 2 2 4 2 2 2" xfId="55399"/>
    <cellStyle name="Normal 3 2 7 2 2 4 2 3" xfId="41075"/>
    <cellStyle name="Normal 3 2 7 2 2 4 3" xfId="19502"/>
    <cellStyle name="Normal 3 2 7 2 2 4 3 2" xfId="48237"/>
    <cellStyle name="Normal 3 2 7 2 2 4 4" xfId="33913"/>
    <cellStyle name="Normal 3 2 7 2 2 5" xfId="8694"/>
    <cellStyle name="Normal 3 2 7 2 2 5 2" xfId="23083"/>
    <cellStyle name="Normal 3 2 7 2 2 5 2 2" xfId="51818"/>
    <cellStyle name="Normal 3 2 7 2 2 5 3" xfId="37494"/>
    <cellStyle name="Normal 3 2 7 2 2 6" xfId="15920"/>
    <cellStyle name="Normal 3 2 7 2 2 6 2" xfId="44656"/>
    <cellStyle name="Normal 3 2 7 2 2 7" xfId="30332"/>
    <cellStyle name="Normal 3 2 7 2 3" xfId="1814"/>
    <cellStyle name="Normal 3 2 7 2 3 2" xfId="3606"/>
    <cellStyle name="Normal 3 2 7 2 3 2 2" xfId="7265"/>
    <cellStyle name="Normal 3 2 7 2 3 2 2 2" xfId="14525"/>
    <cellStyle name="Normal 3 2 7 2 3 2 2 2 2" xfId="28903"/>
    <cellStyle name="Normal 3 2 7 2 3 2 2 2 2 2" xfId="57637"/>
    <cellStyle name="Normal 3 2 7 2 3 2 2 2 3" xfId="43313"/>
    <cellStyle name="Normal 3 2 7 2 3 2 2 3" xfId="21740"/>
    <cellStyle name="Normal 3 2 7 2 3 2 2 3 2" xfId="50475"/>
    <cellStyle name="Normal 3 2 7 2 3 2 2 4" xfId="36151"/>
    <cellStyle name="Normal 3 2 7 2 3 2 3" xfId="10938"/>
    <cellStyle name="Normal 3 2 7 2 3 2 3 2" xfId="25321"/>
    <cellStyle name="Normal 3 2 7 2 3 2 3 2 2" xfId="54056"/>
    <cellStyle name="Normal 3 2 7 2 3 2 3 3" xfId="39732"/>
    <cellStyle name="Normal 3 2 7 2 3 2 4" xfId="18158"/>
    <cellStyle name="Normal 3 2 7 2 3 2 4 2" xfId="46894"/>
    <cellStyle name="Normal 3 2 7 2 3 2 5" xfId="32570"/>
    <cellStyle name="Normal 3 2 7 2 3 3" xfId="5475"/>
    <cellStyle name="Normal 3 2 7 2 3 3 2" xfId="12735"/>
    <cellStyle name="Normal 3 2 7 2 3 3 2 2" xfId="27113"/>
    <cellStyle name="Normal 3 2 7 2 3 3 2 2 2" xfId="55847"/>
    <cellStyle name="Normal 3 2 7 2 3 3 2 3" xfId="41523"/>
    <cellStyle name="Normal 3 2 7 2 3 3 3" xfId="19950"/>
    <cellStyle name="Normal 3 2 7 2 3 3 3 2" xfId="48685"/>
    <cellStyle name="Normal 3 2 7 2 3 3 4" xfId="34361"/>
    <cellStyle name="Normal 3 2 7 2 3 4" xfId="9148"/>
    <cellStyle name="Normal 3 2 7 2 3 4 2" xfId="23531"/>
    <cellStyle name="Normal 3 2 7 2 3 4 2 2" xfId="52266"/>
    <cellStyle name="Normal 3 2 7 2 3 4 3" xfId="37942"/>
    <cellStyle name="Normal 3 2 7 2 3 5" xfId="16368"/>
    <cellStyle name="Normal 3 2 7 2 3 5 2" xfId="45104"/>
    <cellStyle name="Normal 3 2 7 2 3 6" xfId="30780"/>
    <cellStyle name="Normal 3 2 7 2 4" xfId="2710"/>
    <cellStyle name="Normal 3 2 7 2 4 2" xfId="6370"/>
    <cellStyle name="Normal 3 2 7 2 4 2 2" xfId="13630"/>
    <cellStyle name="Normal 3 2 7 2 4 2 2 2" xfId="28008"/>
    <cellStyle name="Normal 3 2 7 2 4 2 2 2 2" xfId="56742"/>
    <cellStyle name="Normal 3 2 7 2 4 2 2 3" xfId="42418"/>
    <cellStyle name="Normal 3 2 7 2 4 2 3" xfId="20845"/>
    <cellStyle name="Normal 3 2 7 2 4 2 3 2" xfId="49580"/>
    <cellStyle name="Normal 3 2 7 2 4 2 4" xfId="35256"/>
    <cellStyle name="Normal 3 2 7 2 4 3" xfId="10043"/>
    <cellStyle name="Normal 3 2 7 2 4 3 2" xfId="24426"/>
    <cellStyle name="Normal 3 2 7 2 4 3 2 2" xfId="53161"/>
    <cellStyle name="Normal 3 2 7 2 4 3 3" xfId="38837"/>
    <cellStyle name="Normal 3 2 7 2 4 4" xfId="17263"/>
    <cellStyle name="Normal 3 2 7 2 4 4 2" xfId="45999"/>
    <cellStyle name="Normal 3 2 7 2 4 5" xfId="31675"/>
    <cellStyle name="Normal 3 2 7 2 5" xfId="4575"/>
    <cellStyle name="Normal 3 2 7 2 5 2" xfId="11840"/>
    <cellStyle name="Normal 3 2 7 2 5 2 2" xfId="26218"/>
    <cellStyle name="Normal 3 2 7 2 5 2 2 2" xfId="54952"/>
    <cellStyle name="Normal 3 2 7 2 5 2 3" xfId="40628"/>
    <cellStyle name="Normal 3 2 7 2 5 3" xfId="19055"/>
    <cellStyle name="Normal 3 2 7 2 5 3 2" xfId="47790"/>
    <cellStyle name="Normal 3 2 7 2 5 4" xfId="33466"/>
    <cellStyle name="Normal 3 2 7 2 6" xfId="8247"/>
    <cellStyle name="Normal 3 2 7 2 6 2" xfId="22636"/>
    <cellStyle name="Normal 3 2 7 2 6 2 2" xfId="51371"/>
    <cellStyle name="Normal 3 2 7 2 6 3" xfId="37047"/>
    <cellStyle name="Normal 3 2 7 2 7" xfId="15473"/>
    <cellStyle name="Normal 3 2 7 2 7 2" xfId="44209"/>
    <cellStyle name="Normal 3 2 7 2 8" xfId="29885"/>
    <cellStyle name="Normal 3 2 7 3" xfId="1054"/>
    <cellStyle name="Normal 3 2 7 3 2" xfId="2037"/>
    <cellStyle name="Normal 3 2 7 3 2 2" xfId="3829"/>
    <cellStyle name="Normal 3 2 7 3 2 2 2" xfId="7488"/>
    <cellStyle name="Normal 3 2 7 3 2 2 2 2" xfId="14748"/>
    <cellStyle name="Normal 3 2 7 3 2 2 2 2 2" xfId="29126"/>
    <cellStyle name="Normal 3 2 7 3 2 2 2 2 2 2" xfId="57860"/>
    <cellStyle name="Normal 3 2 7 3 2 2 2 2 3" xfId="43536"/>
    <cellStyle name="Normal 3 2 7 3 2 2 2 3" xfId="21963"/>
    <cellStyle name="Normal 3 2 7 3 2 2 2 3 2" xfId="50698"/>
    <cellStyle name="Normal 3 2 7 3 2 2 2 4" xfId="36374"/>
    <cellStyle name="Normal 3 2 7 3 2 2 3" xfId="11161"/>
    <cellStyle name="Normal 3 2 7 3 2 2 3 2" xfId="25544"/>
    <cellStyle name="Normal 3 2 7 3 2 2 3 2 2" xfId="54279"/>
    <cellStyle name="Normal 3 2 7 3 2 2 3 3" xfId="39955"/>
    <cellStyle name="Normal 3 2 7 3 2 2 4" xfId="18381"/>
    <cellStyle name="Normal 3 2 7 3 2 2 4 2" xfId="47117"/>
    <cellStyle name="Normal 3 2 7 3 2 2 5" xfId="32793"/>
    <cellStyle name="Normal 3 2 7 3 2 3" xfId="5698"/>
    <cellStyle name="Normal 3 2 7 3 2 3 2" xfId="12958"/>
    <cellStyle name="Normal 3 2 7 3 2 3 2 2" xfId="27336"/>
    <cellStyle name="Normal 3 2 7 3 2 3 2 2 2" xfId="56070"/>
    <cellStyle name="Normal 3 2 7 3 2 3 2 3" xfId="41746"/>
    <cellStyle name="Normal 3 2 7 3 2 3 3" xfId="20173"/>
    <cellStyle name="Normal 3 2 7 3 2 3 3 2" xfId="48908"/>
    <cellStyle name="Normal 3 2 7 3 2 3 4" xfId="34584"/>
    <cellStyle name="Normal 3 2 7 3 2 4" xfId="9371"/>
    <cellStyle name="Normal 3 2 7 3 2 4 2" xfId="23754"/>
    <cellStyle name="Normal 3 2 7 3 2 4 2 2" xfId="52489"/>
    <cellStyle name="Normal 3 2 7 3 2 4 3" xfId="38165"/>
    <cellStyle name="Normal 3 2 7 3 2 5" xfId="16591"/>
    <cellStyle name="Normal 3 2 7 3 2 5 2" xfId="45327"/>
    <cellStyle name="Normal 3 2 7 3 2 6" xfId="31003"/>
    <cellStyle name="Normal 3 2 7 3 3" xfId="2933"/>
    <cellStyle name="Normal 3 2 7 3 3 2" xfId="6593"/>
    <cellStyle name="Normal 3 2 7 3 3 2 2" xfId="13853"/>
    <cellStyle name="Normal 3 2 7 3 3 2 2 2" xfId="28231"/>
    <cellStyle name="Normal 3 2 7 3 3 2 2 2 2" xfId="56965"/>
    <cellStyle name="Normal 3 2 7 3 3 2 2 3" xfId="42641"/>
    <cellStyle name="Normal 3 2 7 3 3 2 3" xfId="21068"/>
    <cellStyle name="Normal 3 2 7 3 3 2 3 2" xfId="49803"/>
    <cellStyle name="Normal 3 2 7 3 3 2 4" xfId="35479"/>
    <cellStyle name="Normal 3 2 7 3 3 3" xfId="10266"/>
    <cellStyle name="Normal 3 2 7 3 3 3 2" xfId="24649"/>
    <cellStyle name="Normal 3 2 7 3 3 3 2 2" xfId="53384"/>
    <cellStyle name="Normal 3 2 7 3 3 3 3" xfId="39060"/>
    <cellStyle name="Normal 3 2 7 3 3 4" xfId="17486"/>
    <cellStyle name="Normal 3 2 7 3 3 4 2" xfId="46222"/>
    <cellStyle name="Normal 3 2 7 3 3 5" xfId="31898"/>
    <cellStyle name="Normal 3 2 7 3 4" xfId="4798"/>
    <cellStyle name="Normal 3 2 7 3 4 2" xfId="12063"/>
    <cellStyle name="Normal 3 2 7 3 4 2 2" xfId="26441"/>
    <cellStyle name="Normal 3 2 7 3 4 2 2 2" xfId="55175"/>
    <cellStyle name="Normal 3 2 7 3 4 2 3" xfId="40851"/>
    <cellStyle name="Normal 3 2 7 3 4 3" xfId="19278"/>
    <cellStyle name="Normal 3 2 7 3 4 3 2" xfId="48013"/>
    <cellStyle name="Normal 3 2 7 3 4 4" xfId="33689"/>
    <cellStyle name="Normal 3 2 7 3 5" xfId="8470"/>
    <cellStyle name="Normal 3 2 7 3 5 2" xfId="22859"/>
    <cellStyle name="Normal 3 2 7 3 5 2 2" xfId="51594"/>
    <cellStyle name="Normal 3 2 7 3 5 3" xfId="37270"/>
    <cellStyle name="Normal 3 2 7 3 6" xfId="15696"/>
    <cellStyle name="Normal 3 2 7 3 6 2" xfId="44432"/>
    <cellStyle name="Normal 3 2 7 3 7" xfId="30108"/>
    <cellStyle name="Normal 3 2 7 4" xfId="1584"/>
    <cellStyle name="Normal 3 2 7 4 2" xfId="3382"/>
    <cellStyle name="Normal 3 2 7 4 2 2" xfId="7041"/>
    <cellStyle name="Normal 3 2 7 4 2 2 2" xfId="14301"/>
    <cellStyle name="Normal 3 2 7 4 2 2 2 2" xfId="28679"/>
    <cellStyle name="Normal 3 2 7 4 2 2 2 2 2" xfId="57413"/>
    <cellStyle name="Normal 3 2 7 4 2 2 2 3" xfId="43089"/>
    <cellStyle name="Normal 3 2 7 4 2 2 3" xfId="21516"/>
    <cellStyle name="Normal 3 2 7 4 2 2 3 2" xfId="50251"/>
    <cellStyle name="Normal 3 2 7 4 2 2 4" xfId="35927"/>
    <cellStyle name="Normal 3 2 7 4 2 3" xfId="10714"/>
    <cellStyle name="Normal 3 2 7 4 2 3 2" xfId="25097"/>
    <cellStyle name="Normal 3 2 7 4 2 3 2 2" xfId="53832"/>
    <cellStyle name="Normal 3 2 7 4 2 3 3" xfId="39508"/>
    <cellStyle name="Normal 3 2 7 4 2 4" xfId="17934"/>
    <cellStyle name="Normal 3 2 7 4 2 4 2" xfId="46670"/>
    <cellStyle name="Normal 3 2 7 4 2 5" xfId="32346"/>
    <cellStyle name="Normal 3 2 7 4 3" xfId="5251"/>
    <cellStyle name="Normal 3 2 7 4 3 2" xfId="12511"/>
    <cellStyle name="Normal 3 2 7 4 3 2 2" xfId="26889"/>
    <cellStyle name="Normal 3 2 7 4 3 2 2 2" xfId="55623"/>
    <cellStyle name="Normal 3 2 7 4 3 2 3" xfId="41299"/>
    <cellStyle name="Normal 3 2 7 4 3 3" xfId="19726"/>
    <cellStyle name="Normal 3 2 7 4 3 3 2" xfId="48461"/>
    <cellStyle name="Normal 3 2 7 4 3 4" xfId="34137"/>
    <cellStyle name="Normal 3 2 7 4 4" xfId="8924"/>
    <cellStyle name="Normal 3 2 7 4 4 2" xfId="23307"/>
    <cellStyle name="Normal 3 2 7 4 4 2 2" xfId="52042"/>
    <cellStyle name="Normal 3 2 7 4 4 3" xfId="37718"/>
    <cellStyle name="Normal 3 2 7 4 5" xfId="16144"/>
    <cellStyle name="Normal 3 2 7 4 5 2" xfId="44880"/>
    <cellStyle name="Normal 3 2 7 4 6" xfId="30556"/>
    <cellStyle name="Normal 3 2 7 5" xfId="2486"/>
    <cellStyle name="Normal 3 2 7 5 2" xfId="6146"/>
    <cellStyle name="Normal 3 2 7 5 2 2" xfId="13406"/>
    <cellStyle name="Normal 3 2 7 5 2 2 2" xfId="27784"/>
    <cellStyle name="Normal 3 2 7 5 2 2 2 2" xfId="56518"/>
    <cellStyle name="Normal 3 2 7 5 2 2 3" xfId="42194"/>
    <cellStyle name="Normal 3 2 7 5 2 3" xfId="20621"/>
    <cellStyle name="Normal 3 2 7 5 2 3 2" xfId="49356"/>
    <cellStyle name="Normal 3 2 7 5 2 4" xfId="35032"/>
    <cellStyle name="Normal 3 2 7 5 3" xfId="9819"/>
    <cellStyle name="Normal 3 2 7 5 3 2" xfId="24202"/>
    <cellStyle name="Normal 3 2 7 5 3 2 2" xfId="52937"/>
    <cellStyle name="Normal 3 2 7 5 3 3" xfId="38613"/>
    <cellStyle name="Normal 3 2 7 5 4" xfId="17039"/>
    <cellStyle name="Normal 3 2 7 5 4 2" xfId="45775"/>
    <cellStyle name="Normal 3 2 7 5 5" xfId="31451"/>
    <cellStyle name="Normal 3 2 7 6" xfId="4348"/>
    <cellStyle name="Normal 3 2 7 6 2" xfId="11616"/>
    <cellStyle name="Normal 3 2 7 6 2 2" xfId="25994"/>
    <cellStyle name="Normal 3 2 7 6 2 2 2" xfId="54728"/>
    <cellStyle name="Normal 3 2 7 6 2 3" xfId="40404"/>
    <cellStyle name="Normal 3 2 7 6 3" xfId="18831"/>
    <cellStyle name="Normal 3 2 7 6 3 2" xfId="47566"/>
    <cellStyle name="Normal 3 2 7 6 4" xfId="33242"/>
    <cellStyle name="Normal 3 2 7 7" xfId="8018"/>
    <cellStyle name="Normal 3 2 7 7 2" xfId="22412"/>
    <cellStyle name="Normal 3 2 7 7 2 2" xfId="51147"/>
    <cellStyle name="Normal 3 2 7 7 3" xfId="36823"/>
    <cellStyle name="Normal 3 2 7 8" xfId="15249"/>
    <cellStyle name="Normal 3 2 7 8 2" xfId="43985"/>
    <cellStyle name="Normal 3 2 7 9" xfId="29661"/>
    <cellStyle name="Normal 3 2 8" xfId="715"/>
    <cellStyle name="Normal 3 2 8 2" xfId="1166"/>
    <cellStyle name="Normal 3 2 8 2 2" xfId="2149"/>
    <cellStyle name="Normal 3 2 8 2 2 2" xfId="3941"/>
    <cellStyle name="Normal 3 2 8 2 2 2 2" xfId="7600"/>
    <cellStyle name="Normal 3 2 8 2 2 2 2 2" xfId="14860"/>
    <cellStyle name="Normal 3 2 8 2 2 2 2 2 2" xfId="29238"/>
    <cellStyle name="Normal 3 2 8 2 2 2 2 2 2 2" xfId="57972"/>
    <cellStyle name="Normal 3 2 8 2 2 2 2 2 3" xfId="43648"/>
    <cellStyle name="Normal 3 2 8 2 2 2 2 3" xfId="22075"/>
    <cellStyle name="Normal 3 2 8 2 2 2 2 3 2" xfId="50810"/>
    <cellStyle name="Normal 3 2 8 2 2 2 2 4" xfId="36486"/>
    <cellStyle name="Normal 3 2 8 2 2 2 3" xfId="11273"/>
    <cellStyle name="Normal 3 2 8 2 2 2 3 2" xfId="25656"/>
    <cellStyle name="Normal 3 2 8 2 2 2 3 2 2" xfId="54391"/>
    <cellStyle name="Normal 3 2 8 2 2 2 3 3" xfId="40067"/>
    <cellStyle name="Normal 3 2 8 2 2 2 4" xfId="18493"/>
    <cellStyle name="Normal 3 2 8 2 2 2 4 2" xfId="47229"/>
    <cellStyle name="Normal 3 2 8 2 2 2 5" xfId="32905"/>
    <cellStyle name="Normal 3 2 8 2 2 3" xfId="5810"/>
    <cellStyle name="Normal 3 2 8 2 2 3 2" xfId="13070"/>
    <cellStyle name="Normal 3 2 8 2 2 3 2 2" xfId="27448"/>
    <cellStyle name="Normal 3 2 8 2 2 3 2 2 2" xfId="56182"/>
    <cellStyle name="Normal 3 2 8 2 2 3 2 3" xfId="41858"/>
    <cellStyle name="Normal 3 2 8 2 2 3 3" xfId="20285"/>
    <cellStyle name="Normal 3 2 8 2 2 3 3 2" xfId="49020"/>
    <cellStyle name="Normal 3 2 8 2 2 3 4" xfId="34696"/>
    <cellStyle name="Normal 3 2 8 2 2 4" xfId="9483"/>
    <cellStyle name="Normal 3 2 8 2 2 4 2" xfId="23866"/>
    <cellStyle name="Normal 3 2 8 2 2 4 2 2" xfId="52601"/>
    <cellStyle name="Normal 3 2 8 2 2 4 3" xfId="38277"/>
    <cellStyle name="Normal 3 2 8 2 2 5" xfId="16703"/>
    <cellStyle name="Normal 3 2 8 2 2 5 2" xfId="45439"/>
    <cellStyle name="Normal 3 2 8 2 2 6" xfId="31115"/>
    <cellStyle name="Normal 3 2 8 2 3" xfId="3045"/>
    <cellStyle name="Normal 3 2 8 2 3 2" xfId="6705"/>
    <cellStyle name="Normal 3 2 8 2 3 2 2" xfId="13965"/>
    <cellStyle name="Normal 3 2 8 2 3 2 2 2" xfId="28343"/>
    <cellStyle name="Normal 3 2 8 2 3 2 2 2 2" xfId="57077"/>
    <cellStyle name="Normal 3 2 8 2 3 2 2 3" xfId="42753"/>
    <cellStyle name="Normal 3 2 8 2 3 2 3" xfId="21180"/>
    <cellStyle name="Normal 3 2 8 2 3 2 3 2" xfId="49915"/>
    <cellStyle name="Normal 3 2 8 2 3 2 4" xfId="35591"/>
    <cellStyle name="Normal 3 2 8 2 3 3" xfId="10378"/>
    <cellStyle name="Normal 3 2 8 2 3 3 2" xfId="24761"/>
    <cellStyle name="Normal 3 2 8 2 3 3 2 2" xfId="53496"/>
    <cellStyle name="Normal 3 2 8 2 3 3 3" xfId="39172"/>
    <cellStyle name="Normal 3 2 8 2 3 4" xfId="17598"/>
    <cellStyle name="Normal 3 2 8 2 3 4 2" xfId="46334"/>
    <cellStyle name="Normal 3 2 8 2 3 5" xfId="32010"/>
    <cellStyle name="Normal 3 2 8 2 4" xfId="4910"/>
    <cellStyle name="Normal 3 2 8 2 4 2" xfId="12175"/>
    <cellStyle name="Normal 3 2 8 2 4 2 2" xfId="26553"/>
    <cellStyle name="Normal 3 2 8 2 4 2 2 2" xfId="55287"/>
    <cellStyle name="Normal 3 2 8 2 4 2 3" xfId="40963"/>
    <cellStyle name="Normal 3 2 8 2 4 3" xfId="19390"/>
    <cellStyle name="Normal 3 2 8 2 4 3 2" xfId="48125"/>
    <cellStyle name="Normal 3 2 8 2 4 4" xfId="33801"/>
    <cellStyle name="Normal 3 2 8 2 5" xfId="8582"/>
    <cellStyle name="Normal 3 2 8 2 5 2" xfId="22971"/>
    <cellStyle name="Normal 3 2 8 2 5 2 2" xfId="51706"/>
    <cellStyle name="Normal 3 2 8 2 5 3" xfId="37382"/>
    <cellStyle name="Normal 3 2 8 2 6" xfId="15808"/>
    <cellStyle name="Normal 3 2 8 2 6 2" xfId="44544"/>
    <cellStyle name="Normal 3 2 8 2 7" xfId="30220"/>
    <cellStyle name="Normal 3 2 8 3" xfId="1702"/>
    <cellStyle name="Normal 3 2 8 3 2" xfId="3494"/>
    <cellStyle name="Normal 3 2 8 3 2 2" xfId="7153"/>
    <cellStyle name="Normal 3 2 8 3 2 2 2" xfId="14413"/>
    <cellStyle name="Normal 3 2 8 3 2 2 2 2" xfId="28791"/>
    <cellStyle name="Normal 3 2 8 3 2 2 2 2 2" xfId="57525"/>
    <cellStyle name="Normal 3 2 8 3 2 2 2 3" xfId="43201"/>
    <cellStyle name="Normal 3 2 8 3 2 2 3" xfId="21628"/>
    <cellStyle name="Normal 3 2 8 3 2 2 3 2" xfId="50363"/>
    <cellStyle name="Normal 3 2 8 3 2 2 4" xfId="36039"/>
    <cellStyle name="Normal 3 2 8 3 2 3" xfId="10826"/>
    <cellStyle name="Normal 3 2 8 3 2 3 2" xfId="25209"/>
    <cellStyle name="Normal 3 2 8 3 2 3 2 2" xfId="53944"/>
    <cellStyle name="Normal 3 2 8 3 2 3 3" xfId="39620"/>
    <cellStyle name="Normal 3 2 8 3 2 4" xfId="18046"/>
    <cellStyle name="Normal 3 2 8 3 2 4 2" xfId="46782"/>
    <cellStyle name="Normal 3 2 8 3 2 5" xfId="32458"/>
    <cellStyle name="Normal 3 2 8 3 3" xfId="5363"/>
    <cellStyle name="Normal 3 2 8 3 3 2" xfId="12623"/>
    <cellStyle name="Normal 3 2 8 3 3 2 2" xfId="27001"/>
    <cellStyle name="Normal 3 2 8 3 3 2 2 2" xfId="55735"/>
    <cellStyle name="Normal 3 2 8 3 3 2 3" xfId="41411"/>
    <cellStyle name="Normal 3 2 8 3 3 3" xfId="19838"/>
    <cellStyle name="Normal 3 2 8 3 3 3 2" xfId="48573"/>
    <cellStyle name="Normal 3 2 8 3 3 4" xfId="34249"/>
    <cellStyle name="Normal 3 2 8 3 4" xfId="9036"/>
    <cellStyle name="Normal 3 2 8 3 4 2" xfId="23419"/>
    <cellStyle name="Normal 3 2 8 3 4 2 2" xfId="52154"/>
    <cellStyle name="Normal 3 2 8 3 4 3" xfId="37830"/>
    <cellStyle name="Normal 3 2 8 3 5" xfId="16256"/>
    <cellStyle name="Normal 3 2 8 3 5 2" xfId="44992"/>
    <cellStyle name="Normal 3 2 8 3 6" xfId="30668"/>
    <cellStyle name="Normal 3 2 8 4" xfId="2598"/>
    <cellStyle name="Normal 3 2 8 4 2" xfId="6258"/>
    <cellStyle name="Normal 3 2 8 4 2 2" xfId="13518"/>
    <cellStyle name="Normal 3 2 8 4 2 2 2" xfId="27896"/>
    <cellStyle name="Normal 3 2 8 4 2 2 2 2" xfId="56630"/>
    <cellStyle name="Normal 3 2 8 4 2 2 3" xfId="42306"/>
    <cellStyle name="Normal 3 2 8 4 2 3" xfId="20733"/>
    <cellStyle name="Normal 3 2 8 4 2 3 2" xfId="49468"/>
    <cellStyle name="Normal 3 2 8 4 2 4" xfId="35144"/>
    <cellStyle name="Normal 3 2 8 4 3" xfId="9931"/>
    <cellStyle name="Normal 3 2 8 4 3 2" xfId="24314"/>
    <cellStyle name="Normal 3 2 8 4 3 2 2" xfId="53049"/>
    <cellStyle name="Normal 3 2 8 4 3 3" xfId="38725"/>
    <cellStyle name="Normal 3 2 8 4 4" xfId="17151"/>
    <cellStyle name="Normal 3 2 8 4 4 2" xfId="45887"/>
    <cellStyle name="Normal 3 2 8 4 5" xfId="31563"/>
    <cellStyle name="Normal 3 2 8 5" xfId="4462"/>
    <cellStyle name="Normal 3 2 8 5 2" xfId="11728"/>
    <cellStyle name="Normal 3 2 8 5 2 2" xfId="26106"/>
    <cellStyle name="Normal 3 2 8 5 2 2 2" xfId="54840"/>
    <cellStyle name="Normal 3 2 8 5 2 3" xfId="40516"/>
    <cellStyle name="Normal 3 2 8 5 3" xfId="18943"/>
    <cellStyle name="Normal 3 2 8 5 3 2" xfId="47678"/>
    <cellStyle name="Normal 3 2 8 5 4" xfId="33354"/>
    <cellStyle name="Normal 3 2 8 6" xfId="8135"/>
    <cellStyle name="Normal 3 2 8 6 2" xfId="22524"/>
    <cellStyle name="Normal 3 2 8 6 2 2" xfId="51259"/>
    <cellStyle name="Normal 3 2 8 6 3" xfId="36935"/>
    <cellStyle name="Normal 3 2 8 7" xfId="15361"/>
    <cellStyle name="Normal 3 2 8 7 2" xfId="44097"/>
    <cellStyle name="Normal 3 2 8 8" xfId="29773"/>
    <cellStyle name="Normal 3 2 9" xfId="942"/>
    <cellStyle name="Normal 3 2 9 2" xfId="1925"/>
    <cellStyle name="Normal 3 2 9 2 2" xfId="3717"/>
    <cellStyle name="Normal 3 2 9 2 2 2" xfId="7376"/>
    <cellStyle name="Normal 3 2 9 2 2 2 2" xfId="14636"/>
    <cellStyle name="Normal 3 2 9 2 2 2 2 2" xfId="29014"/>
    <cellStyle name="Normal 3 2 9 2 2 2 2 2 2" xfId="57748"/>
    <cellStyle name="Normal 3 2 9 2 2 2 2 3" xfId="43424"/>
    <cellStyle name="Normal 3 2 9 2 2 2 3" xfId="21851"/>
    <cellStyle name="Normal 3 2 9 2 2 2 3 2" xfId="50586"/>
    <cellStyle name="Normal 3 2 9 2 2 2 4" xfId="36262"/>
    <cellStyle name="Normal 3 2 9 2 2 3" xfId="11049"/>
    <cellStyle name="Normal 3 2 9 2 2 3 2" xfId="25432"/>
    <cellStyle name="Normal 3 2 9 2 2 3 2 2" xfId="54167"/>
    <cellStyle name="Normal 3 2 9 2 2 3 3" xfId="39843"/>
    <cellStyle name="Normal 3 2 9 2 2 4" xfId="18269"/>
    <cellStyle name="Normal 3 2 9 2 2 4 2" xfId="47005"/>
    <cellStyle name="Normal 3 2 9 2 2 5" xfId="32681"/>
    <cellStyle name="Normal 3 2 9 2 3" xfId="5586"/>
    <cellStyle name="Normal 3 2 9 2 3 2" xfId="12846"/>
    <cellStyle name="Normal 3 2 9 2 3 2 2" xfId="27224"/>
    <cellStyle name="Normal 3 2 9 2 3 2 2 2" xfId="55958"/>
    <cellStyle name="Normal 3 2 9 2 3 2 3" xfId="41634"/>
    <cellStyle name="Normal 3 2 9 2 3 3" xfId="20061"/>
    <cellStyle name="Normal 3 2 9 2 3 3 2" xfId="48796"/>
    <cellStyle name="Normal 3 2 9 2 3 4" xfId="34472"/>
    <cellStyle name="Normal 3 2 9 2 4" xfId="9259"/>
    <cellStyle name="Normal 3 2 9 2 4 2" xfId="23642"/>
    <cellStyle name="Normal 3 2 9 2 4 2 2" xfId="52377"/>
    <cellStyle name="Normal 3 2 9 2 4 3" xfId="38053"/>
    <cellStyle name="Normal 3 2 9 2 5" xfId="16479"/>
    <cellStyle name="Normal 3 2 9 2 5 2" xfId="45215"/>
    <cellStyle name="Normal 3 2 9 2 6" xfId="30891"/>
    <cellStyle name="Normal 3 2 9 3" xfId="2821"/>
    <cellStyle name="Normal 3 2 9 3 2" xfId="6481"/>
    <cellStyle name="Normal 3 2 9 3 2 2" xfId="13741"/>
    <cellStyle name="Normal 3 2 9 3 2 2 2" xfId="28119"/>
    <cellStyle name="Normal 3 2 9 3 2 2 2 2" xfId="56853"/>
    <cellStyle name="Normal 3 2 9 3 2 2 3" xfId="42529"/>
    <cellStyle name="Normal 3 2 9 3 2 3" xfId="20956"/>
    <cellStyle name="Normal 3 2 9 3 2 3 2" xfId="49691"/>
    <cellStyle name="Normal 3 2 9 3 2 4" xfId="35367"/>
    <cellStyle name="Normal 3 2 9 3 3" xfId="10154"/>
    <cellStyle name="Normal 3 2 9 3 3 2" xfId="24537"/>
    <cellStyle name="Normal 3 2 9 3 3 2 2" xfId="53272"/>
    <cellStyle name="Normal 3 2 9 3 3 3" xfId="38948"/>
    <cellStyle name="Normal 3 2 9 3 4" xfId="17374"/>
    <cellStyle name="Normal 3 2 9 3 4 2" xfId="46110"/>
    <cellStyle name="Normal 3 2 9 3 5" xfId="31786"/>
    <cellStyle name="Normal 3 2 9 4" xfId="4686"/>
    <cellStyle name="Normal 3 2 9 4 2" xfId="11951"/>
    <cellStyle name="Normal 3 2 9 4 2 2" xfId="26329"/>
    <cellStyle name="Normal 3 2 9 4 2 2 2" xfId="55063"/>
    <cellStyle name="Normal 3 2 9 4 2 3" xfId="40739"/>
    <cellStyle name="Normal 3 2 9 4 3" xfId="19166"/>
    <cellStyle name="Normal 3 2 9 4 3 2" xfId="47901"/>
    <cellStyle name="Normal 3 2 9 4 4" xfId="33577"/>
    <cellStyle name="Normal 3 2 9 5" xfId="8358"/>
    <cellStyle name="Normal 3 2 9 5 2" xfId="22747"/>
    <cellStyle name="Normal 3 2 9 5 2 2" xfId="51482"/>
    <cellStyle name="Normal 3 2 9 5 3" xfId="37158"/>
    <cellStyle name="Normal 3 2 9 6" xfId="15584"/>
    <cellStyle name="Normal 3 2 9 6 2" xfId="44320"/>
    <cellStyle name="Normal 3 2 9 7" xfId="29996"/>
    <cellStyle name="Normal 3 3" xfId="135"/>
    <cellStyle name="Normal 3 3 10" xfId="2375"/>
    <cellStyle name="Normal 3 3 10 2" xfId="6035"/>
    <cellStyle name="Normal 3 3 10 2 2" xfId="13295"/>
    <cellStyle name="Normal 3 3 10 2 2 2" xfId="27673"/>
    <cellStyle name="Normal 3 3 10 2 2 2 2" xfId="56407"/>
    <cellStyle name="Normal 3 3 10 2 2 3" xfId="42083"/>
    <cellStyle name="Normal 3 3 10 2 3" xfId="20510"/>
    <cellStyle name="Normal 3 3 10 2 3 2" xfId="49245"/>
    <cellStyle name="Normal 3 3 10 2 4" xfId="34921"/>
    <cellStyle name="Normal 3 3 10 3" xfId="9708"/>
    <cellStyle name="Normal 3 3 10 3 2" xfId="24091"/>
    <cellStyle name="Normal 3 3 10 3 2 2" xfId="52826"/>
    <cellStyle name="Normal 3 3 10 3 3" xfId="38502"/>
    <cellStyle name="Normal 3 3 10 4" xfId="16928"/>
    <cellStyle name="Normal 3 3 10 4 2" xfId="45664"/>
    <cellStyle name="Normal 3 3 10 5" xfId="31340"/>
    <cellStyle name="Normal 3 3 11" xfId="4219"/>
    <cellStyle name="Normal 3 3 11 2" xfId="11503"/>
    <cellStyle name="Normal 3 3 11 2 2" xfId="25883"/>
    <cellStyle name="Normal 3 3 11 2 2 2" xfId="54617"/>
    <cellStyle name="Normal 3 3 11 2 3" xfId="40293"/>
    <cellStyle name="Normal 3 3 11 3" xfId="18720"/>
    <cellStyle name="Normal 3 3 11 3 2" xfId="47455"/>
    <cellStyle name="Normal 3 3 11 4" xfId="33131"/>
    <cellStyle name="Normal 3 3 12" xfId="7887"/>
    <cellStyle name="Normal 3 3 12 2" xfId="22301"/>
    <cellStyle name="Normal 3 3 12 2 2" xfId="51036"/>
    <cellStyle name="Normal 3 3 12 3" xfId="36712"/>
    <cellStyle name="Normal 3 3 13" xfId="15137"/>
    <cellStyle name="Normal 3 3 13 2" xfId="43874"/>
    <cellStyle name="Normal 3 3 14" xfId="29550"/>
    <cellStyle name="Normal 3 3 2" xfId="189"/>
    <cellStyle name="Normal 3 3 2 10" xfId="4229"/>
    <cellStyle name="Normal 3 3 2 10 2" xfId="11510"/>
    <cellStyle name="Normal 3 3 2 10 2 2" xfId="25890"/>
    <cellStyle name="Normal 3 3 2 10 2 2 2" xfId="54624"/>
    <cellStyle name="Normal 3 3 2 10 2 3" xfId="40300"/>
    <cellStyle name="Normal 3 3 2 10 3" xfId="18727"/>
    <cellStyle name="Normal 3 3 2 10 3 2" xfId="47462"/>
    <cellStyle name="Normal 3 3 2 10 4" xfId="33138"/>
    <cellStyle name="Normal 3 3 2 11" xfId="7898"/>
    <cellStyle name="Normal 3 3 2 11 2" xfId="22308"/>
    <cellStyle name="Normal 3 3 2 11 2 2" xfId="51043"/>
    <cellStyle name="Normal 3 3 2 11 3" xfId="36719"/>
    <cellStyle name="Normal 3 3 2 12" xfId="15145"/>
    <cellStyle name="Normal 3 3 2 12 2" xfId="43881"/>
    <cellStyle name="Normal 3 3 2 13" xfId="29557"/>
    <cellStyle name="Normal 3 3 2 2" xfId="291"/>
    <cellStyle name="Normal 3 3 2 2 10" xfId="7918"/>
    <cellStyle name="Normal 3 3 2 2 10 2" xfId="22322"/>
    <cellStyle name="Normal 3 3 2 2 10 2 2" xfId="51057"/>
    <cellStyle name="Normal 3 3 2 2 10 3" xfId="36733"/>
    <cellStyle name="Normal 3 3 2 2 11" xfId="15159"/>
    <cellStyle name="Normal 3 3 2 2 11 2" xfId="43895"/>
    <cellStyle name="Normal 3 3 2 2 12" xfId="29571"/>
    <cellStyle name="Normal 3 3 2 2 2" xfId="365"/>
    <cellStyle name="Normal 3 3 2 2 2 10" xfId="15187"/>
    <cellStyle name="Normal 3 3 2 2 2 10 2" xfId="43923"/>
    <cellStyle name="Normal 3 3 2 2 2 11" xfId="29599"/>
    <cellStyle name="Normal 3 3 2 2 2 2" xfId="465"/>
    <cellStyle name="Normal 3 3 2 2 2 2 10" xfId="29655"/>
    <cellStyle name="Normal 3 3 2 2 2 2 2" xfId="665"/>
    <cellStyle name="Normal 3 3 2 2 2 2 2 2" xfId="937"/>
    <cellStyle name="Normal 3 3 2 2 2 2 2 2 2" xfId="1384"/>
    <cellStyle name="Normal 3 3 2 2 2 2 2 2 2 2" xfId="2367"/>
    <cellStyle name="Normal 3 3 2 2 2 2 2 2 2 2 2" xfId="4159"/>
    <cellStyle name="Normal 3 3 2 2 2 2 2 2 2 2 2 2" xfId="7818"/>
    <cellStyle name="Normal 3 3 2 2 2 2 2 2 2 2 2 2 2" xfId="15078"/>
    <cellStyle name="Normal 3 3 2 2 2 2 2 2 2 2 2 2 2 2" xfId="29456"/>
    <cellStyle name="Normal 3 3 2 2 2 2 2 2 2 2 2 2 2 2 2" xfId="58190"/>
    <cellStyle name="Normal 3 3 2 2 2 2 2 2 2 2 2 2 2 3" xfId="43866"/>
    <cellStyle name="Normal 3 3 2 2 2 2 2 2 2 2 2 2 3" xfId="22293"/>
    <cellStyle name="Normal 3 3 2 2 2 2 2 2 2 2 2 2 3 2" xfId="51028"/>
    <cellStyle name="Normal 3 3 2 2 2 2 2 2 2 2 2 2 4" xfId="36704"/>
    <cellStyle name="Normal 3 3 2 2 2 2 2 2 2 2 2 3" xfId="11491"/>
    <cellStyle name="Normal 3 3 2 2 2 2 2 2 2 2 2 3 2" xfId="25874"/>
    <cellStyle name="Normal 3 3 2 2 2 2 2 2 2 2 2 3 2 2" xfId="54609"/>
    <cellStyle name="Normal 3 3 2 2 2 2 2 2 2 2 2 3 3" xfId="40285"/>
    <cellStyle name="Normal 3 3 2 2 2 2 2 2 2 2 2 4" xfId="18711"/>
    <cellStyle name="Normal 3 3 2 2 2 2 2 2 2 2 2 4 2" xfId="47447"/>
    <cellStyle name="Normal 3 3 2 2 2 2 2 2 2 2 2 5" xfId="33123"/>
    <cellStyle name="Normal 3 3 2 2 2 2 2 2 2 2 3" xfId="6028"/>
    <cellStyle name="Normal 3 3 2 2 2 2 2 2 2 2 3 2" xfId="13288"/>
    <cellStyle name="Normal 3 3 2 2 2 2 2 2 2 2 3 2 2" xfId="27666"/>
    <cellStyle name="Normal 3 3 2 2 2 2 2 2 2 2 3 2 2 2" xfId="56400"/>
    <cellStyle name="Normal 3 3 2 2 2 2 2 2 2 2 3 2 3" xfId="42076"/>
    <cellStyle name="Normal 3 3 2 2 2 2 2 2 2 2 3 3" xfId="20503"/>
    <cellStyle name="Normal 3 3 2 2 2 2 2 2 2 2 3 3 2" xfId="49238"/>
    <cellStyle name="Normal 3 3 2 2 2 2 2 2 2 2 3 4" xfId="34914"/>
    <cellStyle name="Normal 3 3 2 2 2 2 2 2 2 2 4" xfId="9701"/>
    <cellStyle name="Normal 3 3 2 2 2 2 2 2 2 2 4 2" xfId="24084"/>
    <cellStyle name="Normal 3 3 2 2 2 2 2 2 2 2 4 2 2" xfId="52819"/>
    <cellStyle name="Normal 3 3 2 2 2 2 2 2 2 2 4 3" xfId="38495"/>
    <cellStyle name="Normal 3 3 2 2 2 2 2 2 2 2 5" xfId="16921"/>
    <cellStyle name="Normal 3 3 2 2 2 2 2 2 2 2 5 2" xfId="45657"/>
    <cellStyle name="Normal 3 3 2 2 2 2 2 2 2 2 6" xfId="31333"/>
    <cellStyle name="Normal 3 3 2 2 2 2 2 2 2 3" xfId="3263"/>
    <cellStyle name="Normal 3 3 2 2 2 2 2 2 2 3 2" xfId="6923"/>
    <cellStyle name="Normal 3 3 2 2 2 2 2 2 2 3 2 2" xfId="14183"/>
    <cellStyle name="Normal 3 3 2 2 2 2 2 2 2 3 2 2 2" xfId="28561"/>
    <cellStyle name="Normal 3 3 2 2 2 2 2 2 2 3 2 2 2 2" xfId="57295"/>
    <cellStyle name="Normal 3 3 2 2 2 2 2 2 2 3 2 2 3" xfId="42971"/>
    <cellStyle name="Normal 3 3 2 2 2 2 2 2 2 3 2 3" xfId="21398"/>
    <cellStyle name="Normal 3 3 2 2 2 2 2 2 2 3 2 3 2" xfId="50133"/>
    <cellStyle name="Normal 3 3 2 2 2 2 2 2 2 3 2 4" xfId="35809"/>
    <cellStyle name="Normal 3 3 2 2 2 2 2 2 2 3 3" xfId="10596"/>
    <cellStyle name="Normal 3 3 2 2 2 2 2 2 2 3 3 2" xfId="24979"/>
    <cellStyle name="Normal 3 3 2 2 2 2 2 2 2 3 3 2 2" xfId="53714"/>
    <cellStyle name="Normal 3 3 2 2 2 2 2 2 2 3 3 3" xfId="39390"/>
    <cellStyle name="Normal 3 3 2 2 2 2 2 2 2 3 4" xfId="17816"/>
    <cellStyle name="Normal 3 3 2 2 2 2 2 2 2 3 4 2" xfId="46552"/>
    <cellStyle name="Normal 3 3 2 2 2 2 2 2 2 3 5" xfId="32228"/>
    <cellStyle name="Normal 3 3 2 2 2 2 2 2 2 4" xfId="5128"/>
    <cellStyle name="Normal 3 3 2 2 2 2 2 2 2 4 2" xfId="12393"/>
    <cellStyle name="Normal 3 3 2 2 2 2 2 2 2 4 2 2" xfId="26771"/>
    <cellStyle name="Normal 3 3 2 2 2 2 2 2 2 4 2 2 2" xfId="55505"/>
    <cellStyle name="Normal 3 3 2 2 2 2 2 2 2 4 2 3" xfId="41181"/>
    <cellStyle name="Normal 3 3 2 2 2 2 2 2 2 4 3" xfId="19608"/>
    <cellStyle name="Normal 3 3 2 2 2 2 2 2 2 4 3 2" xfId="48343"/>
    <cellStyle name="Normal 3 3 2 2 2 2 2 2 2 4 4" xfId="34019"/>
    <cellStyle name="Normal 3 3 2 2 2 2 2 2 2 5" xfId="8800"/>
    <cellStyle name="Normal 3 3 2 2 2 2 2 2 2 5 2" xfId="23189"/>
    <cellStyle name="Normal 3 3 2 2 2 2 2 2 2 5 2 2" xfId="51924"/>
    <cellStyle name="Normal 3 3 2 2 2 2 2 2 2 5 3" xfId="37600"/>
    <cellStyle name="Normal 3 3 2 2 2 2 2 2 2 6" xfId="16026"/>
    <cellStyle name="Normal 3 3 2 2 2 2 2 2 2 6 2" xfId="44762"/>
    <cellStyle name="Normal 3 3 2 2 2 2 2 2 2 7" xfId="30438"/>
    <cellStyle name="Normal 3 3 2 2 2 2 2 2 3" xfId="1920"/>
    <cellStyle name="Normal 3 3 2 2 2 2 2 2 3 2" xfId="3712"/>
    <cellStyle name="Normal 3 3 2 2 2 2 2 2 3 2 2" xfId="7371"/>
    <cellStyle name="Normal 3 3 2 2 2 2 2 2 3 2 2 2" xfId="14631"/>
    <cellStyle name="Normal 3 3 2 2 2 2 2 2 3 2 2 2 2" xfId="29009"/>
    <cellStyle name="Normal 3 3 2 2 2 2 2 2 3 2 2 2 2 2" xfId="57743"/>
    <cellStyle name="Normal 3 3 2 2 2 2 2 2 3 2 2 2 3" xfId="43419"/>
    <cellStyle name="Normal 3 3 2 2 2 2 2 2 3 2 2 3" xfId="21846"/>
    <cellStyle name="Normal 3 3 2 2 2 2 2 2 3 2 2 3 2" xfId="50581"/>
    <cellStyle name="Normal 3 3 2 2 2 2 2 2 3 2 2 4" xfId="36257"/>
    <cellStyle name="Normal 3 3 2 2 2 2 2 2 3 2 3" xfId="11044"/>
    <cellStyle name="Normal 3 3 2 2 2 2 2 2 3 2 3 2" xfId="25427"/>
    <cellStyle name="Normal 3 3 2 2 2 2 2 2 3 2 3 2 2" xfId="54162"/>
    <cellStyle name="Normal 3 3 2 2 2 2 2 2 3 2 3 3" xfId="39838"/>
    <cellStyle name="Normal 3 3 2 2 2 2 2 2 3 2 4" xfId="18264"/>
    <cellStyle name="Normal 3 3 2 2 2 2 2 2 3 2 4 2" xfId="47000"/>
    <cellStyle name="Normal 3 3 2 2 2 2 2 2 3 2 5" xfId="32676"/>
    <cellStyle name="Normal 3 3 2 2 2 2 2 2 3 3" xfId="5581"/>
    <cellStyle name="Normal 3 3 2 2 2 2 2 2 3 3 2" xfId="12841"/>
    <cellStyle name="Normal 3 3 2 2 2 2 2 2 3 3 2 2" xfId="27219"/>
    <cellStyle name="Normal 3 3 2 2 2 2 2 2 3 3 2 2 2" xfId="55953"/>
    <cellStyle name="Normal 3 3 2 2 2 2 2 2 3 3 2 3" xfId="41629"/>
    <cellStyle name="Normal 3 3 2 2 2 2 2 2 3 3 3" xfId="20056"/>
    <cellStyle name="Normal 3 3 2 2 2 2 2 2 3 3 3 2" xfId="48791"/>
    <cellStyle name="Normal 3 3 2 2 2 2 2 2 3 3 4" xfId="34467"/>
    <cellStyle name="Normal 3 3 2 2 2 2 2 2 3 4" xfId="9254"/>
    <cellStyle name="Normal 3 3 2 2 2 2 2 2 3 4 2" xfId="23637"/>
    <cellStyle name="Normal 3 3 2 2 2 2 2 2 3 4 2 2" xfId="52372"/>
    <cellStyle name="Normal 3 3 2 2 2 2 2 2 3 4 3" xfId="38048"/>
    <cellStyle name="Normal 3 3 2 2 2 2 2 2 3 5" xfId="16474"/>
    <cellStyle name="Normal 3 3 2 2 2 2 2 2 3 5 2" xfId="45210"/>
    <cellStyle name="Normal 3 3 2 2 2 2 2 2 3 6" xfId="30886"/>
    <cellStyle name="Normal 3 3 2 2 2 2 2 2 4" xfId="2816"/>
    <cellStyle name="Normal 3 3 2 2 2 2 2 2 4 2" xfId="6476"/>
    <cellStyle name="Normal 3 3 2 2 2 2 2 2 4 2 2" xfId="13736"/>
    <cellStyle name="Normal 3 3 2 2 2 2 2 2 4 2 2 2" xfId="28114"/>
    <cellStyle name="Normal 3 3 2 2 2 2 2 2 4 2 2 2 2" xfId="56848"/>
    <cellStyle name="Normal 3 3 2 2 2 2 2 2 4 2 2 3" xfId="42524"/>
    <cellStyle name="Normal 3 3 2 2 2 2 2 2 4 2 3" xfId="20951"/>
    <cellStyle name="Normal 3 3 2 2 2 2 2 2 4 2 3 2" xfId="49686"/>
    <cellStyle name="Normal 3 3 2 2 2 2 2 2 4 2 4" xfId="35362"/>
    <cellStyle name="Normal 3 3 2 2 2 2 2 2 4 3" xfId="10149"/>
    <cellStyle name="Normal 3 3 2 2 2 2 2 2 4 3 2" xfId="24532"/>
    <cellStyle name="Normal 3 3 2 2 2 2 2 2 4 3 2 2" xfId="53267"/>
    <cellStyle name="Normal 3 3 2 2 2 2 2 2 4 3 3" xfId="38943"/>
    <cellStyle name="Normal 3 3 2 2 2 2 2 2 4 4" xfId="17369"/>
    <cellStyle name="Normal 3 3 2 2 2 2 2 2 4 4 2" xfId="46105"/>
    <cellStyle name="Normal 3 3 2 2 2 2 2 2 4 5" xfId="31781"/>
    <cellStyle name="Normal 3 3 2 2 2 2 2 2 5" xfId="4681"/>
    <cellStyle name="Normal 3 3 2 2 2 2 2 2 5 2" xfId="11946"/>
    <cellStyle name="Normal 3 3 2 2 2 2 2 2 5 2 2" xfId="26324"/>
    <cellStyle name="Normal 3 3 2 2 2 2 2 2 5 2 2 2" xfId="55058"/>
    <cellStyle name="Normal 3 3 2 2 2 2 2 2 5 2 3" xfId="40734"/>
    <cellStyle name="Normal 3 3 2 2 2 2 2 2 5 3" xfId="19161"/>
    <cellStyle name="Normal 3 3 2 2 2 2 2 2 5 3 2" xfId="47896"/>
    <cellStyle name="Normal 3 3 2 2 2 2 2 2 5 4" xfId="33572"/>
    <cellStyle name="Normal 3 3 2 2 2 2 2 2 6" xfId="8353"/>
    <cellStyle name="Normal 3 3 2 2 2 2 2 2 6 2" xfId="22742"/>
    <cellStyle name="Normal 3 3 2 2 2 2 2 2 6 2 2" xfId="51477"/>
    <cellStyle name="Normal 3 3 2 2 2 2 2 2 6 3" xfId="37153"/>
    <cellStyle name="Normal 3 3 2 2 2 2 2 2 7" xfId="15579"/>
    <cellStyle name="Normal 3 3 2 2 2 2 2 2 7 2" xfId="44315"/>
    <cellStyle name="Normal 3 3 2 2 2 2 2 2 8" xfId="29991"/>
    <cellStyle name="Normal 3 3 2 2 2 2 2 3" xfId="1160"/>
    <cellStyle name="Normal 3 3 2 2 2 2 2 3 2" xfId="2143"/>
    <cellStyle name="Normal 3 3 2 2 2 2 2 3 2 2" xfId="3935"/>
    <cellStyle name="Normal 3 3 2 2 2 2 2 3 2 2 2" xfId="7594"/>
    <cellStyle name="Normal 3 3 2 2 2 2 2 3 2 2 2 2" xfId="14854"/>
    <cellStyle name="Normal 3 3 2 2 2 2 2 3 2 2 2 2 2" xfId="29232"/>
    <cellStyle name="Normal 3 3 2 2 2 2 2 3 2 2 2 2 2 2" xfId="57966"/>
    <cellStyle name="Normal 3 3 2 2 2 2 2 3 2 2 2 2 3" xfId="43642"/>
    <cellStyle name="Normal 3 3 2 2 2 2 2 3 2 2 2 3" xfId="22069"/>
    <cellStyle name="Normal 3 3 2 2 2 2 2 3 2 2 2 3 2" xfId="50804"/>
    <cellStyle name="Normal 3 3 2 2 2 2 2 3 2 2 2 4" xfId="36480"/>
    <cellStyle name="Normal 3 3 2 2 2 2 2 3 2 2 3" xfId="11267"/>
    <cellStyle name="Normal 3 3 2 2 2 2 2 3 2 2 3 2" xfId="25650"/>
    <cellStyle name="Normal 3 3 2 2 2 2 2 3 2 2 3 2 2" xfId="54385"/>
    <cellStyle name="Normal 3 3 2 2 2 2 2 3 2 2 3 3" xfId="40061"/>
    <cellStyle name="Normal 3 3 2 2 2 2 2 3 2 2 4" xfId="18487"/>
    <cellStyle name="Normal 3 3 2 2 2 2 2 3 2 2 4 2" xfId="47223"/>
    <cellStyle name="Normal 3 3 2 2 2 2 2 3 2 2 5" xfId="32899"/>
    <cellStyle name="Normal 3 3 2 2 2 2 2 3 2 3" xfId="5804"/>
    <cellStyle name="Normal 3 3 2 2 2 2 2 3 2 3 2" xfId="13064"/>
    <cellStyle name="Normal 3 3 2 2 2 2 2 3 2 3 2 2" xfId="27442"/>
    <cellStyle name="Normal 3 3 2 2 2 2 2 3 2 3 2 2 2" xfId="56176"/>
    <cellStyle name="Normal 3 3 2 2 2 2 2 3 2 3 2 3" xfId="41852"/>
    <cellStyle name="Normal 3 3 2 2 2 2 2 3 2 3 3" xfId="20279"/>
    <cellStyle name="Normal 3 3 2 2 2 2 2 3 2 3 3 2" xfId="49014"/>
    <cellStyle name="Normal 3 3 2 2 2 2 2 3 2 3 4" xfId="34690"/>
    <cellStyle name="Normal 3 3 2 2 2 2 2 3 2 4" xfId="9477"/>
    <cellStyle name="Normal 3 3 2 2 2 2 2 3 2 4 2" xfId="23860"/>
    <cellStyle name="Normal 3 3 2 2 2 2 2 3 2 4 2 2" xfId="52595"/>
    <cellStyle name="Normal 3 3 2 2 2 2 2 3 2 4 3" xfId="38271"/>
    <cellStyle name="Normal 3 3 2 2 2 2 2 3 2 5" xfId="16697"/>
    <cellStyle name="Normal 3 3 2 2 2 2 2 3 2 5 2" xfId="45433"/>
    <cellStyle name="Normal 3 3 2 2 2 2 2 3 2 6" xfId="31109"/>
    <cellStyle name="Normal 3 3 2 2 2 2 2 3 3" xfId="3039"/>
    <cellStyle name="Normal 3 3 2 2 2 2 2 3 3 2" xfId="6699"/>
    <cellStyle name="Normal 3 3 2 2 2 2 2 3 3 2 2" xfId="13959"/>
    <cellStyle name="Normal 3 3 2 2 2 2 2 3 3 2 2 2" xfId="28337"/>
    <cellStyle name="Normal 3 3 2 2 2 2 2 3 3 2 2 2 2" xfId="57071"/>
    <cellStyle name="Normal 3 3 2 2 2 2 2 3 3 2 2 3" xfId="42747"/>
    <cellStyle name="Normal 3 3 2 2 2 2 2 3 3 2 3" xfId="21174"/>
    <cellStyle name="Normal 3 3 2 2 2 2 2 3 3 2 3 2" xfId="49909"/>
    <cellStyle name="Normal 3 3 2 2 2 2 2 3 3 2 4" xfId="35585"/>
    <cellStyle name="Normal 3 3 2 2 2 2 2 3 3 3" xfId="10372"/>
    <cellStyle name="Normal 3 3 2 2 2 2 2 3 3 3 2" xfId="24755"/>
    <cellStyle name="Normal 3 3 2 2 2 2 2 3 3 3 2 2" xfId="53490"/>
    <cellStyle name="Normal 3 3 2 2 2 2 2 3 3 3 3" xfId="39166"/>
    <cellStyle name="Normal 3 3 2 2 2 2 2 3 3 4" xfId="17592"/>
    <cellStyle name="Normal 3 3 2 2 2 2 2 3 3 4 2" xfId="46328"/>
    <cellStyle name="Normal 3 3 2 2 2 2 2 3 3 5" xfId="32004"/>
    <cellStyle name="Normal 3 3 2 2 2 2 2 3 4" xfId="4904"/>
    <cellStyle name="Normal 3 3 2 2 2 2 2 3 4 2" xfId="12169"/>
    <cellStyle name="Normal 3 3 2 2 2 2 2 3 4 2 2" xfId="26547"/>
    <cellStyle name="Normal 3 3 2 2 2 2 2 3 4 2 2 2" xfId="55281"/>
    <cellStyle name="Normal 3 3 2 2 2 2 2 3 4 2 3" xfId="40957"/>
    <cellStyle name="Normal 3 3 2 2 2 2 2 3 4 3" xfId="19384"/>
    <cellStyle name="Normal 3 3 2 2 2 2 2 3 4 3 2" xfId="48119"/>
    <cellStyle name="Normal 3 3 2 2 2 2 2 3 4 4" xfId="33795"/>
    <cellStyle name="Normal 3 3 2 2 2 2 2 3 5" xfId="8576"/>
    <cellStyle name="Normal 3 3 2 2 2 2 2 3 5 2" xfId="22965"/>
    <cellStyle name="Normal 3 3 2 2 2 2 2 3 5 2 2" xfId="51700"/>
    <cellStyle name="Normal 3 3 2 2 2 2 2 3 5 3" xfId="37376"/>
    <cellStyle name="Normal 3 3 2 2 2 2 2 3 6" xfId="15802"/>
    <cellStyle name="Normal 3 3 2 2 2 2 2 3 6 2" xfId="44538"/>
    <cellStyle name="Normal 3 3 2 2 2 2 2 3 7" xfId="30214"/>
    <cellStyle name="Normal 3 3 2 2 2 2 2 4" xfId="1692"/>
    <cellStyle name="Normal 3 3 2 2 2 2 2 4 2" xfId="3488"/>
    <cellStyle name="Normal 3 3 2 2 2 2 2 4 2 2" xfId="7147"/>
    <cellStyle name="Normal 3 3 2 2 2 2 2 4 2 2 2" xfId="14407"/>
    <cellStyle name="Normal 3 3 2 2 2 2 2 4 2 2 2 2" xfId="28785"/>
    <cellStyle name="Normal 3 3 2 2 2 2 2 4 2 2 2 2 2" xfId="57519"/>
    <cellStyle name="Normal 3 3 2 2 2 2 2 4 2 2 2 3" xfId="43195"/>
    <cellStyle name="Normal 3 3 2 2 2 2 2 4 2 2 3" xfId="21622"/>
    <cellStyle name="Normal 3 3 2 2 2 2 2 4 2 2 3 2" xfId="50357"/>
    <cellStyle name="Normal 3 3 2 2 2 2 2 4 2 2 4" xfId="36033"/>
    <cellStyle name="Normal 3 3 2 2 2 2 2 4 2 3" xfId="10820"/>
    <cellStyle name="Normal 3 3 2 2 2 2 2 4 2 3 2" xfId="25203"/>
    <cellStyle name="Normal 3 3 2 2 2 2 2 4 2 3 2 2" xfId="53938"/>
    <cellStyle name="Normal 3 3 2 2 2 2 2 4 2 3 3" xfId="39614"/>
    <cellStyle name="Normal 3 3 2 2 2 2 2 4 2 4" xfId="18040"/>
    <cellStyle name="Normal 3 3 2 2 2 2 2 4 2 4 2" xfId="46776"/>
    <cellStyle name="Normal 3 3 2 2 2 2 2 4 2 5" xfId="32452"/>
    <cellStyle name="Normal 3 3 2 2 2 2 2 4 3" xfId="5357"/>
    <cellStyle name="Normal 3 3 2 2 2 2 2 4 3 2" xfId="12617"/>
    <cellStyle name="Normal 3 3 2 2 2 2 2 4 3 2 2" xfId="26995"/>
    <cellStyle name="Normal 3 3 2 2 2 2 2 4 3 2 2 2" xfId="55729"/>
    <cellStyle name="Normal 3 3 2 2 2 2 2 4 3 2 3" xfId="41405"/>
    <cellStyle name="Normal 3 3 2 2 2 2 2 4 3 3" xfId="19832"/>
    <cellStyle name="Normal 3 3 2 2 2 2 2 4 3 3 2" xfId="48567"/>
    <cellStyle name="Normal 3 3 2 2 2 2 2 4 3 4" xfId="34243"/>
    <cellStyle name="Normal 3 3 2 2 2 2 2 4 4" xfId="9030"/>
    <cellStyle name="Normal 3 3 2 2 2 2 2 4 4 2" xfId="23413"/>
    <cellStyle name="Normal 3 3 2 2 2 2 2 4 4 2 2" xfId="52148"/>
    <cellStyle name="Normal 3 3 2 2 2 2 2 4 4 3" xfId="37824"/>
    <cellStyle name="Normal 3 3 2 2 2 2 2 4 5" xfId="16250"/>
    <cellStyle name="Normal 3 3 2 2 2 2 2 4 5 2" xfId="44986"/>
    <cellStyle name="Normal 3 3 2 2 2 2 2 4 6" xfId="30662"/>
    <cellStyle name="Normal 3 3 2 2 2 2 2 5" xfId="2592"/>
    <cellStyle name="Normal 3 3 2 2 2 2 2 5 2" xfId="6252"/>
    <cellStyle name="Normal 3 3 2 2 2 2 2 5 2 2" xfId="13512"/>
    <cellStyle name="Normal 3 3 2 2 2 2 2 5 2 2 2" xfId="27890"/>
    <cellStyle name="Normal 3 3 2 2 2 2 2 5 2 2 2 2" xfId="56624"/>
    <cellStyle name="Normal 3 3 2 2 2 2 2 5 2 2 3" xfId="42300"/>
    <cellStyle name="Normal 3 3 2 2 2 2 2 5 2 3" xfId="20727"/>
    <cellStyle name="Normal 3 3 2 2 2 2 2 5 2 3 2" xfId="49462"/>
    <cellStyle name="Normal 3 3 2 2 2 2 2 5 2 4" xfId="35138"/>
    <cellStyle name="Normal 3 3 2 2 2 2 2 5 3" xfId="9925"/>
    <cellStyle name="Normal 3 3 2 2 2 2 2 5 3 2" xfId="24308"/>
    <cellStyle name="Normal 3 3 2 2 2 2 2 5 3 2 2" xfId="53043"/>
    <cellStyle name="Normal 3 3 2 2 2 2 2 5 3 3" xfId="38719"/>
    <cellStyle name="Normal 3 3 2 2 2 2 2 5 4" xfId="17145"/>
    <cellStyle name="Normal 3 3 2 2 2 2 2 5 4 2" xfId="45881"/>
    <cellStyle name="Normal 3 3 2 2 2 2 2 5 5" xfId="31557"/>
    <cellStyle name="Normal 3 3 2 2 2 2 2 6" xfId="4455"/>
    <cellStyle name="Normal 3 3 2 2 2 2 2 6 2" xfId="11722"/>
    <cellStyle name="Normal 3 3 2 2 2 2 2 6 2 2" xfId="26100"/>
    <cellStyle name="Normal 3 3 2 2 2 2 2 6 2 2 2" xfId="54834"/>
    <cellStyle name="Normal 3 3 2 2 2 2 2 6 2 3" xfId="40510"/>
    <cellStyle name="Normal 3 3 2 2 2 2 2 6 3" xfId="18937"/>
    <cellStyle name="Normal 3 3 2 2 2 2 2 6 3 2" xfId="47672"/>
    <cellStyle name="Normal 3 3 2 2 2 2 2 6 4" xfId="33348"/>
    <cellStyle name="Normal 3 3 2 2 2 2 2 7" xfId="8126"/>
    <cellStyle name="Normal 3 3 2 2 2 2 2 7 2" xfId="22518"/>
    <cellStyle name="Normal 3 3 2 2 2 2 2 7 2 2" xfId="51253"/>
    <cellStyle name="Normal 3 3 2 2 2 2 2 7 3" xfId="36929"/>
    <cellStyle name="Normal 3 3 2 2 2 2 2 8" xfId="15355"/>
    <cellStyle name="Normal 3 3 2 2 2 2 2 8 2" xfId="44091"/>
    <cellStyle name="Normal 3 3 2 2 2 2 2 9" xfId="29767"/>
    <cellStyle name="Normal 3 3 2 2 2 2 3" xfId="823"/>
    <cellStyle name="Normal 3 3 2 2 2 2 3 2" xfId="1272"/>
    <cellStyle name="Normal 3 3 2 2 2 2 3 2 2" xfId="2255"/>
    <cellStyle name="Normal 3 3 2 2 2 2 3 2 2 2" xfId="4047"/>
    <cellStyle name="Normal 3 3 2 2 2 2 3 2 2 2 2" xfId="7706"/>
    <cellStyle name="Normal 3 3 2 2 2 2 3 2 2 2 2 2" xfId="14966"/>
    <cellStyle name="Normal 3 3 2 2 2 2 3 2 2 2 2 2 2" xfId="29344"/>
    <cellStyle name="Normal 3 3 2 2 2 2 3 2 2 2 2 2 2 2" xfId="58078"/>
    <cellStyle name="Normal 3 3 2 2 2 2 3 2 2 2 2 2 3" xfId="43754"/>
    <cellStyle name="Normal 3 3 2 2 2 2 3 2 2 2 2 3" xfId="22181"/>
    <cellStyle name="Normal 3 3 2 2 2 2 3 2 2 2 2 3 2" xfId="50916"/>
    <cellStyle name="Normal 3 3 2 2 2 2 3 2 2 2 2 4" xfId="36592"/>
    <cellStyle name="Normal 3 3 2 2 2 2 3 2 2 2 3" xfId="11379"/>
    <cellStyle name="Normal 3 3 2 2 2 2 3 2 2 2 3 2" xfId="25762"/>
    <cellStyle name="Normal 3 3 2 2 2 2 3 2 2 2 3 2 2" xfId="54497"/>
    <cellStyle name="Normal 3 3 2 2 2 2 3 2 2 2 3 3" xfId="40173"/>
    <cellStyle name="Normal 3 3 2 2 2 2 3 2 2 2 4" xfId="18599"/>
    <cellStyle name="Normal 3 3 2 2 2 2 3 2 2 2 4 2" xfId="47335"/>
    <cellStyle name="Normal 3 3 2 2 2 2 3 2 2 2 5" xfId="33011"/>
    <cellStyle name="Normal 3 3 2 2 2 2 3 2 2 3" xfId="5916"/>
    <cellStyle name="Normal 3 3 2 2 2 2 3 2 2 3 2" xfId="13176"/>
    <cellStyle name="Normal 3 3 2 2 2 2 3 2 2 3 2 2" xfId="27554"/>
    <cellStyle name="Normal 3 3 2 2 2 2 3 2 2 3 2 2 2" xfId="56288"/>
    <cellStyle name="Normal 3 3 2 2 2 2 3 2 2 3 2 3" xfId="41964"/>
    <cellStyle name="Normal 3 3 2 2 2 2 3 2 2 3 3" xfId="20391"/>
    <cellStyle name="Normal 3 3 2 2 2 2 3 2 2 3 3 2" xfId="49126"/>
    <cellStyle name="Normal 3 3 2 2 2 2 3 2 2 3 4" xfId="34802"/>
    <cellStyle name="Normal 3 3 2 2 2 2 3 2 2 4" xfId="9589"/>
    <cellStyle name="Normal 3 3 2 2 2 2 3 2 2 4 2" xfId="23972"/>
    <cellStyle name="Normal 3 3 2 2 2 2 3 2 2 4 2 2" xfId="52707"/>
    <cellStyle name="Normal 3 3 2 2 2 2 3 2 2 4 3" xfId="38383"/>
    <cellStyle name="Normal 3 3 2 2 2 2 3 2 2 5" xfId="16809"/>
    <cellStyle name="Normal 3 3 2 2 2 2 3 2 2 5 2" xfId="45545"/>
    <cellStyle name="Normal 3 3 2 2 2 2 3 2 2 6" xfId="31221"/>
    <cellStyle name="Normal 3 3 2 2 2 2 3 2 3" xfId="3151"/>
    <cellStyle name="Normal 3 3 2 2 2 2 3 2 3 2" xfId="6811"/>
    <cellStyle name="Normal 3 3 2 2 2 2 3 2 3 2 2" xfId="14071"/>
    <cellStyle name="Normal 3 3 2 2 2 2 3 2 3 2 2 2" xfId="28449"/>
    <cellStyle name="Normal 3 3 2 2 2 2 3 2 3 2 2 2 2" xfId="57183"/>
    <cellStyle name="Normal 3 3 2 2 2 2 3 2 3 2 2 3" xfId="42859"/>
    <cellStyle name="Normal 3 3 2 2 2 2 3 2 3 2 3" xfId="21286"/>
    <cellStyle name="Normal 3 3 2 2 2 2 3 2 3 2 3 2" xfId="50021"/>
    <cellStyle name="Normal 3 3 2 2 2 2 3 2 3 2 4" xfId="35697"/>
    <cellStyle name="Normal 3 3 2 2 2 2 3 2 3 3" xfId="10484"/>
    <cellStyle name="Normal 3 3 2 2 2 2 3 2 3 3 2" xfId="24867"/>
    <cellStyle name="Normal 3 3 2 2 2 2 3 2 3 3 2 2" xfId="53602"/>
    <cellStyle name="Normal 3 3 2 2 2 2 3 2 3 3 3" xfId="39278"/>
    <cellStyle name="Normal 3 3 2 2 2 2 3 2 3 4" xfId="17704"/>
    <cellStyle name="Normal 3 3 2 2 2 2 3 2 3 4 2" xfId="46440"/>
    <cellStyle name="Normal 3 3 2 2 2 2 3 2 3 5" xfId="32116"/>
    <cellStyle name="Normal 3 3 2 2 2 2 3 2 4" xfId="5016"/>
    <cellStyle name="Normal 3 3 2 2 2 2 3 2 4 2" xfId="12281"/>
    <cellStyle name="Normal 3 3 2 2 2 2 3 2 4 2 2" xfId="26659"/>
    <cellStyle name="Normal 3 3 2 2 2 2 3 2 4 2 2 2" xfId="55393"/>
    <cellStyle name="Normal 3 3 2 2 2 2 3 2 4 2 3" xfId="41069"/>
    <cellStyle name="Normal 3 3 2 2 2 2 3 2 4 3" xfId="19496"/>
    <cellStyle name="Normal 3 3 2 2 2 2 3 2 4 3 2" xfId="48231"/>
    <cellStyle name="Normal 3 3 2 2 2 2 3 2 4 4" xfId="33907"/>
    <cellStyle name="Normal 3 3 2 2 2 2 3 2 5" xfId="8688"/>
    <cellStyle name="Normal 3 3 2 2 2 2 3 2 5 2" xfId="23077"/>
    <cellStyle name="Normal 3 3 2 2 2 2 3 2 5 2 2" xfId="51812"/>
    <cellStyle name="Normal 3 3 2 2 2 2 3 2 5 3" xfId="37488"/>
    <cellStyle name="Normal 3 3 2 2 2 2 3 2 6" xfId="15914"/>
    <cellStyle name="Normal 3 3 2 2 2 2 3 2 6 2" xfId="44650"/>
    <cellStyle name="Normal 3 3 2 2 2 2 3 2 7" xfId="30326"/>
    <cellStyle name="Normal 3 3 2 2 2 2 3 3" xfId="1808"/>
    <cellStyle name="Normal 3 3 2 2 2 2 3 3 2" xfId="3600"/>
    <cellStyle name="Normal 3 3 2 2 2 2 3 3 2 2" xfId="7259"/>
    <cellStyle name="Normal 3 3 2 2 2 2 3 3 2 2 2" xfId="14519"/>
    <cellStyle name="Normal 3 3 2 2 2 2 3 3 2 2 2 2" xfId="28897"/>
    <cellStyle name="Normal 3 3 2 2 2 2 3 3 2 2 2 2 2" xfId="57631"/>
    <cellStyle name="Normal 3 3 2 2 2 2 3 3 2 2 2 3" xfId="43307"/>
    <cellStyle name="Normal 3 3 2 2 2 2 3 3 2 2 3" xfId="21734"/>
    <cellStyle name="Normal 3 3 2 2 2 2 3 3 2 2 3 2" xfId="50469"/>
    <cellStyle name="Normal 3 3 2 2 2 2 3 3 2 2 4" xfId="36145"/>
    <cellStyle name="Normal 3 3 2 2 2 2 3 3 2 3" xfId="10932"/>
    <cellStyle name="Normal 3 3 2 2 2 2 3 3 2 3 2" xfId="25315"/>
    <cellStyle name="Normal 3 3 2 2 2 2 3 3 2 3 2 2" xfId="54050"/>
    <cellStyle name="Normal 3 3 2 2 2 2 3 3 2 3 3" xfId="39726"/>
    <cellStyle name="Normal 3 3 2 2 2 2 3 3 2 4" xfId="18152"/>
    <cellStyle name="Normal 3 3 2 2 2 2 3 3 2 4 2" xfId="46888"/>
    <cellStyle name="Normal 3 3 2 2 2 2 3 3 2 5" xfId="32564"/>
    <cellStyle name="Normal 3 3 2 2 2 2 3 3 3" xfId="5469"/>
    <cellStyle name="Normal 3 3 2 2 2 2 3 3 3 2" xfId="12729"/>
    <cellStyle name="Normal 3 3 2 2 2 2 3 3 3 2 2" xfId="27107"/>
    <cellStyle name="Normal 3 3 2 2 2 2 3 3 3 2 2 2" xfId="55841"/>
    <cellStyle name="Normal 3 3 2 2 2 2 3 3 3 2 3" xfId="41517"/>
    <cellStyle name="Normal 3 3 2 2 2 2 3 3 3 3" xfId="19944"/>
    <cellStyle name="Normal 3 3 2 2 2 2 3 3 3 3 2" xfId="48679"/>
    <cellStyle name="Normal 3 3 2 2 2 2 3 3 3 4" xfId="34355"/>
    <cellStyle name="Normal 3 3 2 2 2 2 3 3 4" xfId="9142"/>
    <cellStyle name="Normal 3 3 2 2 2 2 3 3 4 2" xfId="23525"/>
    <cellStyle name="Normal 3 3 2 2 2 2 3 3 4 2 2" xfId="52260"/>
    <cellStyle name="Normal 3 3 2 2 2 2 3 3 4 3" xfId="37936"/>
    <cellStyle name="Normal 3 3 2 2 2 2 3 3 5" xfId="16362"/>
    <cellStyle name="Normal 3 3 2 2 2 2 3 3 5 2" xfId="45098"/>
    <cellStyle name="Normal 3 3 2 2 2 2 3 3 6" xfId="30774"/>
    <cellStyle name="Normal 3 3 2 2 2 2 3 4" xfId="2704"/>
    <cellStyle name="Normal 3 3 2 2 2 2 3 4 2" xfId="6364"/>
    <cellStyle name="Normal 3 3 2 2 2 2 3 4 2 2" xfId="13624"/>
    <cellStyle name="Normal 3 3 2 2 2 2 3 4 2 2 2" xfId="28002"/>
    <cellStyle name="Normal 3 3 2 2 2 2 3 4 2 2 2 2" xfId="56736"/>
    <cellStyle name="Normal 3 3 2 2 2 2 3 4 2 2 3" xfId="42412"/>
    <cellStyle name="Normal 3 3 2 2 2 2 3 4 2 3" xfId="20839"/>
    <cellStyle name="Normal 3 3 2 2 2 2 3 4 2 3 2" xfId="49574"/>
    <cellStyle name="Normal 3 3 2 2 2 2 3 4 2 4" xfId="35250"/>
    <cellStyle name="Normal 3 3 2 2 2 2 3 4 3" xfId="10037"/>
    <cellStyle name="Normal 3 3 2 2 2 2 3 4 3 2" xfId="24420"/>
    <cellStyle name="Normal 3 3 2 2 2 2 3 4 3 2 2" xfId="53155"/>
    <cellStyle name="Normal 3 3 2 2 2 2 3 4 3 3" xfId="38831"/>
    <cellStyle name="Normal 3 3 2 2 2 2 3 4 4" xfId="17257"/>
    <cellStyle name="Normal 3 3 2 2 2 2 3 4 4 2" xfId="45993"/>
    <cellStyle name="Normal 3 3 2 2 2 2 3 4 5" xfId="31669"/>
    <cellStyle name="Normal 3 3 2 2 2 2 3 5" xfId="4568"/>
    <cellStyle name="Normal 3 3 2 2 2 2 3 5 2" xfId="11834"/>
    <cellStyle name="Normal 3 3 2 2 2 2 3 5 2 2" xfId="26212"/>
    <cellStyle name="Normal 3 3 2 2 2 2 3 5 2 2 2" xfId="54946"/>
    <cellStyle name="Normal 3 3 2 2 2 2 3 5 2 3" xfId="40622"/>
    <cellStyle name="Normal 3 3 2 2 2 2 3 5 3" xfId="19049"/>
    <cellStyle name="Normal 3 3 2 2 2 2 3 5 3 2" xfId="47784"/>
    <cellStyle name="Normal 3 3 2 2 2 2 3 5 4" xfId="33460"/>
    <cellStyle name="Normal 3 3 2 2 2 2 3 6" xfId="8241"/>
    <cellStyle name="Normal 3 3 2 2 2 2 3 6 2" xfId="22630"/>
    <cellStyle name="Normal 3 3 2 2 2 2 3 6 2 2" xfId="51365"/>
    <cellStyle name="Normal 3 3 2 2 2 2 3 6 3" xfId="37041"/>
    <cellStyle name="Normal 3 3 2 2 2 2 3 7" xfId="15467"/>
    <cellStyle name="Normal 3 3 2 2 2 2 3 7 2" xfId="44203"/>
    <cellStyle name="Normal 3 3 2 2 2 2 3 8" xfId="29879"/>
    <cellStyle name="Normal 3 3 2 2 2 2 4" xfId="1048"/>
    <cellStyle name="Normal 3 3 2 2 2 2 4 2" xfId="2031"/>
    <cellStyle name="Normal 3 3 2 2 2 2 4 2 2" xfId="3823"/>
    <cellStyle name="Normal 3 3 2 2 2 2 4 2 2 2" xfId="7482"/>
    <cellStyle name="Normal 3 3 2 2 2 2 4 2 2 2 2" xfId="14742"/>
    <cellStyle name="Normal 3 3 2 2 2 2 4 2 2 2 2 2" xfId="29120"/>
    <cellStyle name="Normal 3 3 2 2 2 2 4 2 2 2 2 2 2" xfId="57854"/>
    <cellStyle name="Normal 3 3 2 2 2 2 4 2 2 2 2 3" xfId="43530"/>
    <cellStyle name="Normal 3 3 2 2 2 2 4 2 2 2 3" xfId="21957"/>
    <cellStyle name="Normal 3 3 2 2 2 2 4 2 2 2 3 2" xfId="50692"/>
    <cellStyle name="Normal 3 3 2 2 2 2 4 2 2 2 4" xfId="36368"/>
    <cellStyle name="Normal 3 3 2 2 2 2 4 2 2 3" xfId="11155"/>
    <cellStyle name="Normal 3 3 2 2 2 2 4 2 2 3 2" xfId="25538"/>
    <cellStyle name="Normal 3 3 2 2 2 2 4 2 2 3 2 2" xfId="54273"/>
    <cellStyle name="Normal 3 3 2 2 2 2 4 2 2 3 3" xfId="39949"/>
    <cellStyle name="Normal 3 3 2 2 2 2 4 2 2 4" xfId="18375"/>
    <cellStyle name="Normal 3 3 2 2 2 2 4 2 2 4 2" xfId="47111"/>
    <cellStyle name="Normal 3 3 2 2 2 2 4 2 2 5" xfId="32787"/>
    <cellStyle name="Normal 3 3 2 2 2 2 4 2 3" xfId="5692"/>
    <cellStyle name="Normal 3 3 2 2 2 2 4 2 3 2" xfId="12952"/>
    <cellStyle name="Normal 3 3 2 2 2 2 4 2 3 2 2" xfId="27330"/>
    <cellStyle name="Normal 3 3 2 2 2 2 4 2 3 2 2 2" xfId="56064"/>
    <cellStyle name="Normal 3 3 2 2 2 2 4 2 3 2 3" xfId="41740"/>
    <cellStyle name="Normal 3 3 2 2 2 2 4 2 3 3" xfId="20167"/>
    <cellStyle name="Normal 3 3 2 2 2 2 4 2 3 3 2" xfId="48902"/>
    <cellStyle name="Normal 3 3 2 2 2 2 4 2 3 4" xfId="34578"/>
    <cellStyle name="Normal 3 3 2 2 2 2 4 2 4" xfId="9365"/>
    <cellStyle name="Normal 3 3 2 2 2 2 4 2 4 2" xfId="23748"/>
    <cellStyle name="Normal 3 3 2 2 2 2 4 2 4 2 2" xfId="52483"/>
    <cellStyle name="Normal 3 3 2 2 2 2 4 2 4 3" xfId="38159"/>
    <cellStyle name="Normal 3 3 2 2 2 2 4 2 5" xfId="16585"/>
    <cellStyle name="Normal 3 3 2 2 2 2 4 2 5 2" xfId="45321"/>
    <cellStyle name="Normal 3 3 2 2 2 2 4 2 6" xfId="30997"/>
    <cellStyle name="Normal 3 3 2 2 2 2 4 3" xfId="2927"/>
    <cellStyle name="Normal 3 3 2 2 2 2 4 3 2" xfId="6587"/>
    <cellStyle name="Normal 3 3 2 2 2 2 4 3 2 2" xfId="13847"/>
    <cellStyle name="Normal 3 3 2 2 2 2 4 3 2 2 2" xfId="28225"/>
    <cellStyle name="Normal 3 3 2 2 2 2 4 3 2 2 2 2" xfId="56959"/>
    <cellStyle name="Normal 3 3 2 2 2 2 4 3 2 2 3" xfId="42635"/>
    <cellStyle name="Normal 3 3 2 2 2 2 4 3 2 3" xfId="21062"/>
    <cellStyle name="Normal 3 3 2 2 2 2 4 3 2 3 2" xfId="49797"/>
    <cellStyle name="Normal 3 3 2 2 2 2 4 3 2 4" xfId="35473"/>
    <cellStyle name="Normal 3 3 2 2 2 2 4 3 3" xfId="10260"/>
    <cellStyle name="Normal 3 3 2 2 2 2 4 3 3 2" xfId="24643"/>
    <cellStyle name="Normal 3 3 2 2 2 2 4 3 3 2 2" xfId="53378"/>
    <cellStyle name="Normal 3 3 2 2 2 2 4 3 3 3" xfId="39054"/>
    <cellStyle name="Normal 3 3 2 2 2 2 4 3 4" xfId="17480"/>
    <cellStyle name="Normal 3 3 2 2 2 2 4 3 4 2" xfId="46216"/>
    <cellStyle name="Normal 3 3 2 2 2 2 4 3 5" xfId="31892"/>
    <cellStyle name="Normal 3 3 2 2 2 2 4 4" xfId="4792"/>
    <cellStyle name="Normal 3 3 2 2 2 2 4 4 2" xfId="12057"/>
    <cellStyle name="Normal 3 3 2 2 2 2 4 4 2 2" xfId="26435"/>
    <cellStyle name="Normal 3 3 2 2 2 2 4 4 2 2 2" xfId="55169"/>
    <cellStyle name="Normal 3 3 2 2 2 2 4 4 2 3" xfId="40845"/>
    <cellStyle name="Normal 3 3 2 2 2 2 4 4 3" xfId="19272"/>
    <cellStyle name="Normal 3 3 2 2 2 2 4 4 3 2" xfId="48007"/>
    <cellStyle name="Normal 3 3 2 2 2 2 4 4 4" xfId="33683"/>
    <cellStyle name="Normal 3 3 2 2 2 2 4 5" xfId="8464"/>
    <cellStyle name="Normal 3 3 2 2 2 2 4 5 2" xfId="22853"/>
    <cellStyle name="Normal 3 3 2 2 2 2 4 5 2 2" xfId="51588"/>
    <cellStyle name="Normal 3 3 2 2 2 2 4 5 3" xfId="37264"/>
    <cellStyle name="Normal 3 3 2 2 2 2 4 6" xfId="15690"/>
    <cellStyle name="Normal 3 3 2 2 2 2 4 6 2" xfId="44426"/>
    <cellStyle name="Normal 3 3 2 2 2 2 4 7" xfId="30102"/>
    <cellStyle name="Normal 3 3 2 2 2 2 5" xfId="1572"/>
    <cellStyle name="Normal 3 3 2 2 2 2 5 2" xfId="3376"/>
    <cellStyle name="Normal 3 3 2 2 2 2 5 2 2" xfId="7035"/>
    <cellStyle name="Normal 3 3 2 2 2 2 5 2 2 2" xfId="14295"/>
    <cellStyle name="Normal 3 3 2 2 2 2 5 2 2 2 2" xfId="28673"/>
    <cellStyle name="Normal 3 3 2 2 2 2 5 2 2 2 2 2" xfId="57407"/>
    <cellStyle name="Normal 3 3 2 2 2 2 5 2 2 2 3" xfId="43083"/>
    <cellStyle name="Normal 3 3 2 2 2 2 5 2 2 3" xfId="21510"/>
    <cellStyle name="Normal 3 3 2 2 2 2 5 2 2 3 2" xfId="50245"/>
    <cellStyle name="Normal 3 3 2 2 2 2 5 2 2 4" xfId="35921"/>
    <cellStyle name="Normal 3 3 2 2 2 2 5 2 3" xfId="10708"/>
    <cellStyle name="Normal 3 3 2 2 2 2 5 2 3 2" xfId="25091"/>
    <cellStyle name="Normal 3 3 2 2 2 2 5 2 3 2 2" xfId="53826"/>
    <cellStyle name="Normal 3 3 2 2 2 2 5 2 3 3" xfId="39502"/>
    <cellStyle name="Normal 3 3 2 2 2 2 5 2 4" xfId="17928"/>
    <cellStyle name="Normal 3 3 2 2 2 2 5 2 4 2" xfId="46664"/>
    <cellStyle name="Normal 3 3 2 2 2 2 5 2 5" xfId="32340"/>
    <cellStyle name="Normal 3 3 2 2 2 2 5 3" xfId="5245"/>
    <cellStyle name="Normal 3 3 2 2 2 2 5 3 2" xfId="12505"/>
    <cellStyle name="Normal 3 3 2 2 2 2 5 3 2 2" xfId="26883"/>
    <cellStyle name="Normal 3 3 2 2 2 2 5 3 2 2 2" xfId="55617"/>
    <cellStyle name="Normal 3 3 2 2 2 2 5 3 2 3" xfId="41293"/>
    <cellStyle name="Normal 3 3 2 2 2 2 5 3 3" xfId="19720"/>
    <cellStyle name="Normal 3 3 2 2 2 2 5 3 3 2" xfId="48455"/>
    <cellStyle name="Normal 3 3 2 2 2 2 5 3 4" xfId="34131"/>
    <cellStyle name="Normal 3 3 2 2 2 2 5 4" xfId="8918"/>
    <cellStyle name="Normal 3 3 2 2 2 2 5 4 2" xfId="23301"/>
    <cellStyle name="Normal 3 3 2 2 2 2 5 4 2 2" xfId="52036"/>
    <cellStyle name="Normal 3 3 2 2 2 2 5 4 3" xfId="37712"/>
    <cellStyle name="Normal 3 3 2 2 2 2 5 5" xfId="16138"/>
    <cellStyle name="Normal 3 3 2 2 2 2 5 5 2" xfId="44874"/>
    <cellStyle name="Normal 3 3 2 2 2 2 5 6" xfId="30550"/>
    <cellStyle name="Normal 3 3 2 2 2 2 6" xfId="2480"/>
    <cellStyle name="Normal 3 3 2 2 2 2 6 2" xfId="6140"/>
    <cellStyle name="Normal 3 3 2 2 2 2 6 2 2" xfId="13400"/>
    <cellStyle name="Normal 3 3 2 2 2 2 6 2 2 2" xfId="27778"/>
    <cellStyle name="Normal 3 3 2 2 2 2 6 2 2 2 2" xfId="56512"/>
    <cellStyle name="Normal 3 3 2 2 2 2 6 2 2 3" xfId="42188"/>
    <cellStyle name="Normal 3 3 2 2 2 2 6 2 3" xfId="20615"/>
    <cellStyle name="Normal 3 3 2 2 2 2 6 2 3 2" xfId="49350"/>
    <cellStyle name="Normal 3 3 2 2 2 2 6 2 4" xfId="35026"/>
    <cellStyle name="Normal 3 3 2 2 2 2 6 3" xfId="9813"/>
    <cellStyle name="Normal 3 3 2 2 2 2 6 3 2" xfId="24196"/>
    <cellStyle name="Normal 3 3 2 2 2 2 6 3 2 2" xfId="52931"/>
    <cellStyle name="Normal 3 3 2 2 2 2 6 3 3" xfId="38607"/>
    <cellStyle name="Normal 3 3 2 2 2 2 6 4" xfId="17033"/>
    <cellStyle name="Normal 3 3 2 2 2 2 6 4 2" xfId="45769"/>
    <cellStyle name="Normal 3 3 2 2 2 2 6 5" xfId="31445"/>
    <cellStyle name="Normal 3 3 2 2 2 2 7" xfId="4339"/>
    <cellStyle name="Normal 3 3 2 2 2 2 7 2" xfId="11609"/>
    <cellStyle name="Normal 3 3 2 2 2 2 7 2 2" xfId="25988"/>
    <cellStyle name="Normal 3 3 2 2 2 2 7 2 2 2" xfId="54722"/>
    <cellStyle name="Normal 3 3 2 2 2 2 7 2 3" xfId="40398"/>
    <cellStyle name="Normal 3 3 2 2 2 2 7 3" xfId="18825"/>
    <cellStyle name="Normal 3 3 2 2 2 2 7 3 2" xfId="47560"/>
    <cellStyle name="Normal 3 3 2 2 2 2 7 4" xfId="33236"/>
    <cellStyle name="Normal 3 3 2 2 2 2 8" xfId="8008"/>
    <cellStyle name="Normal 3 3 2 2 2 2 8 2" xfId="22406"/>
    <cellStyle name="Normal 3 3 2 2 2 2 8 2 2" xfId="51141"/>
    <cellStyle name="Normal 3 3 2 2 2 2 8 3" xfId="36817"/>
    <cellStyle name="Normal 3 3 2 2 2 2 9" xfId="15243"/>
    <cellStyle name="Normal 3 3 2 2 2 2 9 2" xfId="43979"/>
    <cellStyle name="Normal 3 3 2 2 2 3" xfId="604"/>
    <cellStyle name="Normal 3 3 2 2 2 3 2" xfId="881"/>
    <cellStyle name="Normal 3 3 2 2 2 3 2 2" xfId="1328"/>
    <cellStyle name="Normal 3 3 2 2 2 3 2 2 2" xfId="2311"/>
    <cellStyle name="Normal 3 3 2 2 2 3 2 2 2 2" xfId="4103"/>
    <cellStyle name="Normal 3 3 2 2 2 3 2 2 2 2 2" xfId="7762"/>
    <cellStyle name="Normal 3 3 2 2 2 3 2 2 2 2 2 2" xfId="15022"/>
    <cellStyle name="Normal 3 3 2 2 2 3 2 2 2 2 2 2 2" xfId="29400"/>
    <cellStyle name="Normal 3 3 2 2 2 3 2 2 2 2 2 2 2 2" xfId="58134"/>
    <cellStyle name="Normal 3 3 2 2 2 3 2 2 2 2 2 2 3" xfId="43810"/>
    <cellStyle name="Normal 3 3 2 2 2 3 2 2 2 2 2 3" xfId="22237"/>
    <cellStyle name="Normal 3 3 2 2 2 3 2 2 2 2 2 3 2" xfId="50972"/>
    <cellStyle name="Normal 3 3 2 2 2 3 2 2 2 2 2 4" xfId="36648"/>
    <cellStyle name="Normal 3 3 2 2 2 3 2 2 2 2 3" xfId="11435"/>
    <cellStyle name="Normal 3 3 2 2 2 3 2 2 2 2 3 2" xfId="25818"/>
    <cellStyle name="Normal 3 3 2 2 2 3 2 2 2 2 3 2 2" xfId="54553"/>
    <cellStyle name="Normal 3 3 2 2 2 3 2 2 2 2 3 3" xfId="40229"/>
    <cellStyle name="Normal 3 3 2 2 2 3 2 2 2 2 4" xfId="18655"/>
    <cellStyle name="Normal 3 3 2 2 2 3 2 2 2 2 4 2" xfId="47391"/>
    <cellStyle name="Normal 3 3 2 2 2 3 2 2 2 2 5" xfId="33067"/>
    <cellStyle name="Normal 3 3 2 2 2 3 2 2 2 3" xfId="5972"/>
    <cellStyle name="Normal 3 3 2 2 2 3 2 2 2 3 2" xfId="13232"/>
    <cellStyle name="Normal 3 3 2 2 2 3 2 2 2 3 2 2" xfId="27610"/>
    <cellStyle name="Normal 3 3 2 2 2 3 2 2 2 3 2 2 2" xfId="56344"/>
    <cellStyle name="Normal 3 3 2 2 2 3 2 2 2 3 2 3" xfId="42020"/>
    <cellStyle name="Normal 3 3 2 2 2 3 2 2 2 3 3" xfId="20447"/>
    <cellStyle name="Normal 3 3 2 2 2 3 2 2 2 3 3 2" xfId="49182"/>
    <cellStyle name="Normal 3 3 2 2 2 3 2 2 2 3 4" xfId="34858"/>
    <cellStyle name="Normal 3 3 2 2 2 3 2 2 2 4" xfId="9645"/>
    <cellStyle name="Normal 3 3 2 2 2 3 2 2 2 4 2" xfId="24028"/>
    <cellStyle name="Normal 3 3 2 2 2 3 2 2 2 4 2 2" xfId="52763"/>
    <cellStyle name="Normal 3 3 2 2 2 3 2 2 2 4 3" xfId="38439"/>
    <cellStyle name="Normal 3 3 2 2 2 3 2 2 2 5" xfId="16865"/>
    <cellStyle name="Normal 3 3 2 2 2 3 2 2 2 5 2" xfId="45601"/>
    <cellStyle name="Normal 3 3 2 2 2 3 2 2 2 6" xfId="31277"/>
    <cellStyle name="Normal 3 3 2 2 2 3 2 2 3" xfId="3207"/>
    <cellStyle name="Normal 3 3 2 2 2 3 2 2 3 2" xfId="6867"/>
    <cellStyle name="Normal 3 3 2 2 2 3 2 2 3 2 2" xfId="14127"/>
    <cellStyle name="Normal 3 3 2 2 2 3 2 2 3 2 2 2" xfId="28505"/>
    <cellStyle name="Normal 3 3 2 2 2 3 2 2 3 2 2 2 2" xfId="57239"/>
    <cellStyle name="Normal 3 3 2 2 2 3 2 2 3 2 2 3" xfId="42915"/>
    <cellStyle name="Normal 3 3 2 2 2 3 2 2 3 2 3" xfId="21342"/>
    <cellStyle name="Normal 3 3 2 2 2 3 2 2 3 2 3 2" xfId="50077"/>
    <cellStyle name="Normal 3 3 2 2 2 3 2 2 3 2 4" xfId="35753"/>
    <cellStyle name="Normal 3 3 2 2 2 3 2 2 3 3" xfId="10540"/>
    <cellStyle name="Normal 3 3 2 2 2 3 2 2 3 3 2" xfId="24923"/>
    <cellStyle name="Normal 3 3 2 2 2 3 2 2 3 3 2 2" xfId="53658"/>
    <cellStyle name="Normal 3 3 2 2 2 3 2 2 3 3 3" xfId="39334"/>
    <cellStyle name="Normal 3 3 2 2 2 3 2 2 3 4" xfId="17760"/>
    <cellStyle name="Normal 3 3 2 2 2 3 2 2 3 4 2" xfId="46496"/>
    <cellStyle name="Normal 3 3 2 2 2 3 2 2 3 5" xfId="32172"/>
    <cellStyle name="Normal 3 3 2 2 2 3 2 2 4" xfId="5072"/>
    <cellStyle name="Normal 3 3 2 2 2 3 2 2 4 2" xfId="12337"/>
    <cellStyle name="Normal 3 3 2 2 2 3 2 2 4 2 2" xfId="26715"/>
    <cellStyle name="Normal 3 3 2 2 2 3 2 2 4 2 2 2" xfId="55449"/>
    <cellStyle name="Normal 3 3 2 2 2 3 2 2 4 2 3" xfId="41125"/>
    <cellStyle name="Normal 3 3 2 2 2 3 2 2 4 3" xfId="19552"/>
    <cellStyle name="Normal 3 3 2 2 2 3 2 2 4 3 2" xfId="48287"/>
    <cellStyle name="Normal 3 3 2 2 2 3 2 2 4 4" xfId="33963"/>
    <cellStyle name="Normal 3 3 2 2 2 3 2 2 5" xfId="8744"/>
    <cellStyle name="Normal 3 3 2 2 2 3 2 2 5 2" xfId="23133"/>
    <cellStyle name="Normal 3 3 2 2 2 3 2 2 5 2 2" xfId="51868"/>
    <cellStyle name="Normal 3 3 2 2 2 3 2 2 5 3" xfId="37544"/>
    <cellStyle name="Normal 3 3 2 2 2 3 2 2 6" xfId="15970"/>
    <cellStyle name="Normal 3 3 2 2 2 3 2 2 6 2" xfId="44706"/>
    <cellStyle name="Normal 3 3 2 2 2 3 2 2 7" xfId="30382"/>
    <cellStyle name="Normal 3 3 2 2 2 3 2 3" xfId="1864"/>
    <cellStyle name="Normal 3 3 2 2 2 3 2 3 2" xfId="3656"/>
    <cellStyle name="Normal 3 3 2 2 2 3 2 3 2 2" xfId="7315"/>
    <cellStyle name="Normal 3 3 2 2 2 3 2 3 2 2 2" xfId="14575"/>
    <cellStyle name="Normal 3 3 2 2 2 3 2 3 2 2 2 2" xfId="28953"/>
    <cellStyle name="Normal 3 3 2 2 2 3 2 3 2 2 2 2 2" xfId="57687"/>
    <cellStyle name="Normal 3 3 2 2 2 3 2 3 2 2 2 3" xfId="43363"/>
    <cellStyle name="Normal 3 3 2 2 2 3 2 3 2 2 3" xfId="21790"/>
    <cellStyle name="Normal 3 3 2 2 2 3 2 3 2 2 3 2" xfId="50525"/>
    <cellStyle name="Normal 3 3 2 2 2 3 2 3 2 2 4" xfId="36201"/>
    <cellStyle name="Normal 3 3 2 2 2 3 2 3 2 3" xfId="10988"/>
    <cellStyle name="Normal 3 3 2 2 2 3 2 3 2 3 2" xfId="25371"/>
    <cellStyle name="Normal 3 3 2 2 2 3 2 3 2 3 2 2" xfId="54106"/>
    <cellStyle name="Normal 3 3 2 2 2 3 2 3 2 3 3" xfId="39782"/>
    <cellStyle name="Normal 3 3 2 2 2 3 2 3 2 4" xfId="18208"/>
    <cellStyle name="Normal 3 3 2 2 2 3 2 3 2 4 2" xfId="46944"/>
    <cellStyle name="Normal 3 3 2 2 2 3 2 3 2 5" xfId="32620"/>
    <cellStyle name="Normal 3 3 2 2 2 3 2 3 3" xfId="5525"/>
    <cellStyle name="Normal 3 3 2 2 2 3 2 3 3 2" xfId="12785"/>
    <cellStyle name="Normal 3 3 2 2 2 3 2 3 3 2 2" xfId="27163"/>
    <cellStyle name="Normal 3 3 2 2 2 3 2 3 3 2 2 2" xfId="55897"/>
    <cellStyle name="Normal 3 3 2 2 2 3 2 3 3 2 3" xfId="41573"/>
    <cellStyle name="Normal 3 3 2 2 2 3 2 3 3 3" xfId="20000"/>
    <cellStyle name="Normal 3 3 2 2 2 3 2 3 3 3 2" xfId="48735"/>
    <cellStyle name="Normal 3 3 2 2 2 3 2 3 3 4" xfId="34411"/>
    <cellStyle name="Normal 3 3 2 2 2 3 2 3 4" xfId="9198"/>
    <cellStyle name="Normal 3 3 2 2 2 3 2 3 4 2" xfId="23581"/>
    <cellStyle name="Normal 3 3 2 2 2 3 2 3 4 2 2" xfId="52316"/>
    <cellStyle name="Normal 3 3 2 2 2 3 2 3 4 3" xfId="37992"/>
    <cellStyle name="Normal 3 3 2 2 2 3 2 3 5" xfId="16418"/>
    <cellStyle name="Normal 3 3 2 2 2 3 2 3 5 2" xfId="45154"/>
    <cellStyle name="Normal 3 3 2 2 2 3 2 3 6" xfId="30830"/>
    <cellStyle name="Normal 3 3 2 2 2 3 2 4" xfId="2760"/>
    <cellStyle name="Normal 3 3 2 2 2 3 2 4 2" xfId="6420"/>
    <cellStyle name="Normal 3 3 2 2 2 3 2 4 2 2" xfId="13680"/>
    <cellStyle name="Normal 3 3 2 2 2 3 2 4 2 2 2" xfId="28058"/>
    <cellStyle name="Normal 3 3 2 2 2 3 2 4 2 2 2 2" xfId="56792"/>
    <cellStyle name="Normal 3 3 2 2 2 3 2 4 2 2 3" xfId="42468"/>
    <cellStyle name="Normal 3 3 2 2 2 3 2 4 2 3" xfId="20895"/>
    <cellStyle name="Normal 3 3 2 2 2 3 2 4 2 3 2" xfId="49630"/>
    <cellStyle name="Normal 3 3 2 2 2 3 2 4 2 4" xfId="35306"/>
    <cellStyle name="Normal 3 3 2 2 2 3 2 4 3" xfId="10093"/>
    <cellStyle name="Normal 3 3 2 2 2 3 2 4 3 2" xfId="24476"/>
    <cellStyle name="Normal 3 3 2 2 2 3 2 4 3 2 2" xfId="53211"/>
    <cellStyle name="Normal 3 3 2 2 2 3 2 4 3 3" xfId="38887"/>
    <cellStyle name="Normal 3 3 2 2 2 3 2 4 4" xfId="17313"/>
    <cellStyle name="Normal 3 3 2 2 2 3 2 4 4 2" xfId="46049"/>
    <cellStyle name="Normal 3 3 2 2 2 3 2 4 5" xfId="31725"/>
    <cellStyle name="Normal 3 3 2 2 2 3 2 5" xfId="4625"/>
    <cellStyle name="Normal 3 3 2 2 2 3 2 5 2" xfId="11890"/>
    <cellStyle name="Normal 3 3 2 2 2 3 2 5 2 2" xfId="26268"/>
    <cellStyle name="Normal 3 3 2 2 2 3 2 5 2 2 2" xfId="55002"/>
    <cellStyle name="Normal 3 3 2 2 2 3 2 5 2 3" xfId="40678"/>
    <cellStyle name="Normal 3 3 2 2 2 3 2 5 3" xfId="19105"/>
    <cellStyle name="Normal 3 3 2 2 2 3 2 5 3 2" xfId="47840"/>
    <cellStyle name="Normal 3 3 2 2 2 3 2 5 4" xfId="33516"/>
    <cellStyle name="Normal 3 3 2 2 2 3 2 6" xfId="8297"/>
    <cellStyle name="Normal 3 3 2 2 2 3 2 6 2" xfId="22686"/>
    <cellStyle name="Normal 3 3 2 2 2 3 2 6 2 2" xfId="51421"/>
    <cellStyle name="Normal 3 3 2 2 2 3 2 6 3" xfId="37097"/>
    <cellStyle name="Normal 3 3 2 2 2 3 2 7" xfId="15523"/>
    <cellStyle name="Normal 3 3 2 2 2 3 2 7 2" xfId="44259"/>
    <cellStyle name="Normal 3 3 2 2 2 3 2 8" xfId="29935"/>
    <cellStyle name="Normal 3 3 2 2 2 3 3" xfId="1104"/>
    <cellStyle name="Normal 3 3 2 2 2 3 3 2" xfId="2087"/>
    <cellStyle name="Normal 3 3 2 2 2 3 3 2 2" xfId="3879"/>
    <cellStyle name="Normal 3 3 2 2 2 3 3 2 2 2" xfId="7538"/>
    <cellStyle name="Normal 3 3 2 2 2 3 3 2 2 2 2" xfId="14798"/>
    <cellStyle name="Normal 3 3 2 2 2 3 3 2 2 2 2 2" xfId="29176"/>
    <cellStyle name="Normal 3 3 2 2 2 3 3 2 2 2 2 2 2" xfId="57910"/>
    <cellStyle name="Normal 3 3 2 2 2 3 3 2 2 2 2 3" xfId="43586"/>
    <cellStyle name="Normal 3 3 2 2 2 3 3 2 2 2 3" xfId="22013"/>
    <cellStyle name="Normal 3 3 2 2 2 3 3 2 2 2 3 2" xfId="50748"/>
    <cellStyle name="Normal 3 3 2 2 2 3 3 2 2 2 4" xfId="36424"/>
    <cellStyle name="Normal 3 3 2 2 2 3 3 2 2 3" xfId="11211"/>
    <cellStyle name="Normal 3 3 2 2 2 3 3 2 2 3 2" xfId="25594"/>
    <cellStyle name="Normal 3 3 2 2 2 3 3 2 2 3 2 2" xfId="54329"/>
    <cellStyle name="Normal 3 3 2 2 2 3 3 2 2 3 3" xfId="40005"/>
    <cellStyle name="Normal 3 3 2 2 2 3 3 2 2 4" xfId="18431"/>
    <cellStyle name="Normal 3 3 2 2 2 3 3 2 2 4 2" xfId="47167"/>
    <cellStyle name="Normal 3 3 2 2 2 3 3 2 2 5" xfId="32843"/>
    <cellStyle name="Normal 3 3 2 2 2 3 3 2 3" xfId="5748"/>
    <cellStyle name="Normal 3 3 2 2 2 3 3 2 3 2" xfId="13008"/>
    <cellStyle name="Normal 3 3 2 2 2 3 3 2 3 2 2" xfId="27386"/>
    <cellStyle name="Normal 3 3 2 2 2 3 3 2 3 2 2 2" xfId="56120"/>
    <cellStyle name="Normal 3 3 2 2 2 3 3 2 3 2 3" xfId="41796"/>
    <cellStyle name="Normal 3 3 2 2 2 3 3 2 3 3" xfId="20223"/>
    <cellStyle name="Normal 3 3 2 2 2 3 3 2 3 3 2" xfId="48958"/>
    <cellStyle name="Normal 3 3 2 2 2 3 3 2 3 4" xfId="34634"/>
    <cellStyle name="Normal 3 3 2 2 2 3 3 2 4" xfId="9421"/>
    <cellStyle name="Normal 3 3 2 2 2 3 3 2 4 2" xfId="23804"/>
    <cellStyle name="Normal 3 3 2 2 2 3 3 2 4 2 2" xfId="52539"/>
    <cellStyle name="Normal 3 3 2 2 2 3 3 2 4 3" xfId="38215"/>
    <cellStyle name="Normal 3 3 2 2 2 3 3 2 5" xfId="16641"/>
    <cellStyle name="Normal 3 3 2 2 2 3 3 2 5 2" xfId="45377"/>
    <cellStyle name="Normal 3 3 2 2 2 3 3 2 6" xfId="31053"/>
    <cellStyle name="Normal 3 3 2 2 2 3 3 3" xfId="2983"/>
    <cellStyle name="Normal 3 3 2 2 2 3 3 3 2" xfId="6643"/>
    <cellStyle name="Normal 3 3 2 2 2 3 3 3 2 2" xfId="13903"/>
    <cellStyle name="Normal 3 3 2 2 2 3 3 3 2 2 2" xfId="28281"/>
    <cellStyle name="Normal 3 3 2 2 2 3 3 3 2 2 2 2" xfId="57015"/>
    <cellStyle name="Normal 3 3 2 2 2 3 3 3 2 2 3" xfId="42691"/>
    <cellStyle name="Normal 3 3 2 2 2 3 3 3 2 3" xfId="21118"/>
    <cellStyle name="Normal 3 3 2 2 2 3 3 3 2 3 2" xfId="49853"/>
    <cellStyle name="Normal 3 3 2 2 2 3 3 3 2 4" xfId="35529"/>
    <cellStyle name="Normal 3 3 2 2 2 3 3 3 3" xfId="10316"/>
    <cellStyle name="Normal 3 3 2 2 2 3 3 3 3 2" xfId="24699"/>
    <cellStyle name="Normal 3 3 2 2 2 3 3 3 3 2 2" xfId="53434"/>
    <cellStyle name="Normal 3 3 2 2 2 3 3 3 3 3" xfId="39110"/>
    <cellStyle name="Normal 3 3 2 2 2 3 3 3 4" xfId="17536"/>
    <cellStyle name="Normal 3 3 2 2 2 3 3 3 4 2" xfId="46272"/>
    <cellStyle name="Normal 3 3 2 2 2 3 3 3 5" xfId="31948"/>
    <cellStyle name="Normal 3 3 2 2 2 3 3 4" xfId="4848"/>
    <cellStyle name="Normal 3 3 2 2 2 3 3 4 2" xfId="12113"/>
    <cellStyle name="Normal 3 3 2 2 2 3 3 4 2 2" xfId="26491"/>
    <cellStyle name="Normal 3 3 2 2 2 3 3 4 2 2 2" xfId="55225"/>
    <cellStyle name="Normal 3 3 2 2 2 3 3 4 2 3" xfId="40901"/>
    <cellStyle name="Normal 3 3 2 2 2 3 3 4 3" xfId="19328"/>
    <cellStyle name="Normal 3 3 2 2 2 3 3 4 3 2" xfId="48063"/>
    <cellStyle name="Normal 3 3 2 2 2 3 3 4 4" xfId="33739"/>
    <cellStyle name="Normal 3 3 2 2 2 3 3 5" xfId="8520"/>
    <cellStyle name="Normal 3 3 2 2 2 3 3 5 2" xfId="22909"/>
    <cellStyle name="Normal 3 3 2 2 2 3 3 5 2 2" xfId="51644"/>
    <cellStyle name="Normal 3 3 2 2 2 3 3 5 3" xfId="37320"/>
    <cellStyle name="Normal 3 3 2 2 2 3 3 6" xfId="15746"/>
    <cellStyle name="Normal 3 3 2 2 2 3 3 6 2" xfId="44482"/>
    <cellStyle name="Normal 3 3 2 2 2 3 3 7" xfId="30158"/>
    <cellStyle name="Normal 3 3 2 2 2 3 4" xfId="1636"/>
    <cellStyle name="Normal 3 3 2 2 2 3 4 2" xfId="3432"/>
    <cellStyle name="Normal 3 3 2 2 2 3 4 2 2" xfId="7091"/>
    <cellStyle name="Normal 3 3 2 2 2 3 4 2 2 2" xfId="14351"/>
    <cellStyle name="Normal 3 3 2 2 2 3 4 2 2 2 2" xfId="28729"/>
    <cellStyle name="Normal 3 3 2 2 2 3 4 2 2 2 2 2" xfId="57463"/>
    <cellStyle name="Normal 3 3 2 2 2 3 4 2 2 2 3" xfId="43139"/>
    <cellStyle name="Normal 3 3 2 2 2 3 4 2 2 3" xfId="21566"/>
    <cellStyle name="Normal 3 3 2 2 2 3 4 2 2 3 2" xfId="50301"/>
    <cellStyle name="Normal 3 3 2 2 2 3 4 2 2 4" xfId="35977"/>
    <cellStyle name="Normal 3 3 2 2 2 3 4 2 3" xfId="10764"/>
    <cellStyle name="Normal 3 3 2 2 2 3 4 2 3 2" xfId="25147"/>
    <cellStyle name="Normal 3 3 2 2 2 3 4 2 3 2 2" xfId="53882"/>
    <cellStyle name="Normal 3 3 2 2 2 3 4 2 3 3" xfId="39558"/>
    <cellStyle name="Normal 3 3 2 2 2 3 4 2 4" xfId="17984"/>
    <cellStyle name="Normal 3 3 2 2 2 3 4 2 4 2" xfId="46720"/>
    <cellStyle name="Normal 3 3 2 2 2 3 4 2 5" xfId="32396"/>
    <cellStyle name="Normal 3 3 2 2 2 3 4 3" xfId="5301"/>
    <cellStyle name="Normal 3 3 2 2 2 3 4 3 2" xfId="12561"/>
    <cellStyle name="Normal 3 3 2 2 2 3 4 3 2 2" xfId="26939"/>
    <cellStyle name="Normal 3 3 2 2 2 3 4 3 2 2 2" xfId="55673"/>
    <cellStyle name="Normal 3 3 2 2 2 3 4 3 2 3" xfId="41349"/>
    <cellStyle name="Normal 3 3 2 2 2 3 4 3 3" xfId="19776"/>
    <cellStyle name="Normal 3 3 2 2 2 3 4 3 3 2" xfId="48511"/>
    <cellStyle name="Normal 3 3 2 2 2 3 4 3 4" xfId="34187"/>
    <cellStyle name="Normal 3 3 2 2 2 3 4 4" xfId="8974"/>
    <cellStyle name="Normal 3 3 2 2 2 3 4 4 2" xfId="23357"/>
    <cellStyle name="Normal 3 3 2 2 2 3 4 4 2 2" xfId="52092"/>
    <cellStyle name="Normal 3 3 2 2 2 3 4 4 3" xfId="37768"/>
    <cellStyle name="Normal 3 3 2 2 2 3 4 5" xfId="16194"/>
    <cellStyle name="Normal 3 3 2 2 2 3 4 5 2" xfId="44930"/>
    <cellStyle name="Normal 3 3 2 2 2 3 4 6" xfId="30606"/>
    <cellStyle name="Normal 3 3 2 2 2 3 5" xfId="2536"/>
    <cellStyle name="Normal 3 3 2 2 2 3 5 2" xfId="6196"/>
    <cellStyle name="Normal 3 3 2 2 2 3 5 2 2" xfId="13456"/>
    <cellStyle name="Normal 3 3 2 2 2 3 5 2 2 2" xfId="27834"/>
    <cellStyle name="Normal 3 3 2 2 2 3 5 2 2 2 2" xfId="56568"/>
    <cellStyle name="Normal 3 3 2 2 2 3 5 2 2 3" xfId="42244"/>
    <cellStyle name="Normal 3 3 2 2 2 3 5 2 3" xfId="20671"/>
    <cellStyle name="Normal 3 3 2 2 2 3 5 2 3 2" xfId="49406"/>
    <cellStyle name="Normal 3 3 2 2 2 3 5 2 4" xfId="35082"/>
    <cellStyle name="Normal 3 3 2 2 2 3 5 3" xfId="9869"/>
    <cellStyle name="Normal 3 3 2 2 2 3 5 3 2" xfId="24252"/>
    <cellStyle name="Normal 3 3 2 2 2 3 5 3 2 2" xfId="52987"/>
    <cellStyle name="Normal 3 3 2 2 2 3 5 3 3" xfId="38663"/>
    <cellStyle name="Normal 3 3 2 2 2 3 5 4" xfId="17089"/>
    <cellStyle name="Normal 3 3 2 2 2 3 5 4 2" xfId="45825"/>
    <cellStyle name="Normal 3 3 2 2 2 3 5 5" xfId="31501"/>
    <cellStyle name="Normal 3 3 2 2 2 3 6" xfId="4399"/>
    <cellStyle name="Normal 3 3 2 2 2 3 6 2" xfId="11666"/>
    <cellStyle name="Normal 3 3 2 2 2 3 6 2 2" xfId="26044"/>
    <cellStyle name="Normal 3 3 2 2 2 3 6 2 2 2" xfId="54778"/>
    <cellStyle name="Normal 3 3 2 2 2 3 6 2 3" xfId="40454"/>
    <cellStyle name="Normal 3 3 2 2 2 3 6 3" xfId="18881"/>
    <cellStyle name="Normal 3 3 2 2 2 3 6 3 2" xfId="47616"/>
    <cellStyle name="Normal 3 3 2 2 2 3 6 4" xfId="33292"/>
    <cellStyle name="Normal 3 3 2 2 2 3 7" xfId="8070"/>
    <cellStyle name="Normal 3 3 2 2 2 3 7 2" xfId="22462"/>
    <cellStyle name="Normal 3 3 2 2 2 3 7 2 2" xfId="51197"/>
    <cellStyle name="Normal 3 3 2 2 2 3 7 3" xfId="36873"/>
    <cellStyle name="Normal 3 3 2 2 2 3 8" xfId="15299"/>
    <cellStyle name="Normal 3 3 2 2 2 3 8 2" xfId="44035"/>
    <cellStyle name="Normal 3 3 2 2 2 3 9" xfId="29711"/>
    <cellStyle name="Normal 3 3 2 2 2 4" xfId="766"/>
    <cellStyle name="Normal 3 3 2 2 2 4 2" xfId="1216"/>
    <cellStyle name="Normal 3 3 2 2 2 4 2 2" xfId="2199"/>
    <cellStyle name="Normal 3 3 2 2 2 4 2 2 2" xfId="3991"/>
    <cellStyle name="Normal 3 3 2 2 2 4 2 2 2 2" xfId="7650"/>
    <cellStyle name="Normal 3 3 2 2 2 4 2 2 2 2 2" xfId="14910"/>
    <cellStyle name="Normal 3 3 2 2 2 4 2 2 2 2 2 2" xfId="29288"/>
    <cellStyle name="Normal 3 3 2 2 2 4 2 2 2 2 2 2 2" xfId="58022"/>
    <cellStyle name="Normal 3 3 2 2 2 4 2 2 2 2 2 3" xfId="43698"/>
    <cellStyle name="Normal 3 3 2 2 2 4 2 2 2 2 3" xfId="22125"/>
    <cellStyle name="Normal 3 3 2 2 2 4 2 2 2 2 3 2" xfId="50860"/>
    <cellStyle name="Normal 3 3 2 2 2 4 2 2 2 2 4" xfId="36536"/>
    <cellStyle name="Normal 3 3 2 2 2 4 2 2 2 3" xfId="11323"/>
    <cellStyle name="Normal 3 3 2 2 2 4 2 2 2 3 2" xfId="25706"/>
    <cellStyle name="Normal 3 3 2 2 2 4 2 2 2 3 2 2" xfId="54441"/>
    <cellStyle name="Normal 3 3 2 2 2 4 2 2 2 3 3" xfId="40117"/>
    <cellStyle name="Normal 3 3 2 2 2 4 2 2 2 4" xfId="18543"/>
    <cellStyle name="Normal 3 3 2 2 2 4 2 2 2 4 2" xfId="47279"/>
    <cellStyle name="Normal 3 3 2 2 2 4 2 2 2 5" xfId="32955"/>
    <cellStyle name="Normal 3 3 2 2 2 4 2 2 3" xfId="5860"/>
    <cellStyle name="Normal 3 3 2 2 2 4 2 2 3 2" xfId="13120"/>
    <cellStyle name="Normal 3 3 2 2 2 4 2 2 3 2 2" xfId="27498"/>
    <cellStyle name="Normal 3 3 2 2 2 4 2 2 3 2 2 2" xfId="56232"/>
    <cellStyle name="Normal 3 3 2 2 2 4 2 2 3 2 3" xfId="41908"/>
    <cellStyle name="Normal 3 3 2 2 2 4 2 2 3 3" xfId="20335"/>
    <cellStyle name="Normal 3 3 2 2 2 4 2 2 3 3 2" xfId="49070"/>
    <cellStyle name="Normal 3 3 2 2 2 4 2 2 3 4" xfId="34746"/>
    <cellStyle name="Normal 3 3 2 2 2 4 2 2 4" xfId="9533"/>
    <cellStyle name="Normal 3 3 2 2 2 4 2 2 4 2" xfId="23916"/>
    <cellStyle name="Normal 3 3 2 2 2 4 2 2 4 2 2" xfId="52651"/>
    <cellStyle name="Normal 3 3 2 2 2 4 2 2 4 3" xfId="38327"/>
    <cellStyle name="Normal 3 3 2 2 2 4 2 2 5" xfId="16753"/>
    <cellStyle name="Normal 3 3 2 2 2 4 2 2 5 2" xfId="45489"/>
    <cellStyle name="Normal 3 3 2 2 2 4 2 2 6" xfId="31165"/>
    <cellStyle name="Normal 3 3 2 2 2 4 2 3" xfId="3095"/>
    <cellStyle name="Normal 3 3 2 2 2 4 2 3 2" xfId="6755"/>
    <cellStyle name="Normal 3 3 2 2 2 4 2 3 2 2" xfId="14015"/>
    <cellStyle name="Normal 3 3 2 2 2 4 2 3 2 2 2" xfId="28393"/>
    <cellStyle name="Normal 3 3 2 2 2 4 2 3 2 2 2 2" xfId="57127"/>
    <cellStyle name="Normal 3 3 2 2 2 4 2 3 2 2 3" xfId="42803"/>
    <cellStyle name="Normal 3 3 2 2 2 4 2 3 2 3" xfId="21230"/>
    <cellStyle name="Normal 3 3 2 2 2 4 2 3 2 3 2" xfId="49965"/>
    <cellStyle name="Normal 3 3 2 2 2 4 2 3 2 4" xfId="35641"/>
    <cellStyle name="Normal 3 3 2 2 2 4 2 3 3" xfId="10428"/>
    <cellStyle name="Normal 3 3 2 2 2 4 2 3 3 2" xfId="24811"/>
    <cellStyle name="Normal 3 3 2 2 2 4 2 3 3 2 2" xfId="53546"/>
    <cellStyle name="Normal 3 3 2 2 2 4 2 3 3 3" xfId="39222"/>
    <cellStyle name="Normal 3 3 2 2 2 4 2 3 4" xfId="17648"/>
    <cellStyle name="Normal 3 3 2 2 2 4 2 3 4 2" xfId="46384"/>
    <cellStyle name="Normal 3 3 2 2 2 4 2 3 5" xfId="32060"/>
    <cellStyle name="Normal 3 3 2 2 2 4 2 4" xfId="4960"/>
    <cellStyle name="Normal 3 3 2 2 2 4 2 4 2" xfId="12225"/>
    <cellStyle name="Normal 3 3 2 2 2 4 2 4 2 2" xfId="26603"/>
    <cellStyle name="Normal 3 3 2 2 2 4 2 4 2 2 2" xfId="55337"/>
    <cellStyle name="Normal 3 3 2 2 2 4 2 4 2 3" xfId="41013"/>
    <cellStyle name="Normal 3 3 2 2 2 4 2 4 3" xfId="19440"/>
    <cellStyle name="Normal 3 3 2 2 2 4 2 4 3 2" xfId="48175"/>
    <cellStyle name="Normal 3 3 2 2 2 4 2 4 4" xfId="33851"/>
    <cellStyle name="Normal 3 3 2 2 2 4 2 5" xfId="8632"/>
    <cellStyle name="Normal 3 3 2 2 2 4 2 5 2" xfId="23021"/>
    <cellStyle name="Normal 3 3 2 2 2 4 2 5 2 2" xfId="51756"/>
    <cellStyle name="Normal 3 3 2 2 2 4 2 5 3" xfId="37432"/>
    <cellStyle name="Normal 3 3 2 2 2 4 2 6" xfId="15858"/>
    <cellStyle name="Normal 3 3 2 2 2 4 2 6 2" xfId="44594"/>
    <cellStyle name="Normal 3 3 2 2 2 4 2 7" xfId="30270"/>
    <cellStyle name="Normal 3 3 2 2 2 4 3" xfId="1752"/>
    <cellStyle name="Normal 3 3 2 2 2 4 3 2" xfId="3544"/>
    <cellStyle name="Normal 3 3 2 2 2 4 3 2 2" xfId="7203"/>
    <cellStyle name="Normal 3 3 2 2 2 4 3 2 2 2" xfId="14463"/>
    <cellStyle name="Normal 3 3 2 2 2 4 3 2 2 2 2" xfId="28841"/>
    <cellStyle name="Normal 3 3 2 2 2 4 3 2 2 2 2 2" xfId="57575"/>
    <cellStyle name="Normal 3 3 2 2 2 4 3 2 2 2 3" xfId="43251"/>
    <cellStyle name="Normal 3 3 2 2 2 4 3 2 2 3" xfId="21678"/>
    <cellStyle name="Normal 3 3 2 2 2 4 3 2 2 3 2" xfId="50413"/>
    <cellStyle name="Normal 3 3 2 2 2 4 3 2 2 4" xfId="36089"/>
    <cellStyle name="Normal 3 3 2 2 2 4 3 2 3" xfId="10876"/>
    <cellStyle name="Normal 3 3 2 2 2 4 3 2 3 2" xfId="25259"/>
    <cellStyle name="Normal 3 3 2 2 2 4 3 2 3 2 2" xfId="53994"/>
    <cellStyle name="Normal 3 3 2 2 2 4 3 2 3 3" xfId="39670"/>
    <cellStyle name="Normal 3 3 2 2 2 4 3 2 4" xfId="18096"/>
    <cellStyle name="Normal 3 3 2 2 2 4 3 2 4 2" xfId="46832"/>
    <cellStyle name="Normal 3 3 2 2 2 4 3 2 5" xfId="32508"/>
    <cellStyle name="Normal 3 3 2 2 2 4 3 3" xfId="5413"/>
    <cellStyle name="Normal 3 3 2 2 2 4 3 3 2" xfId="12673"/>
    <cellStyle name="Normal 3 3 2 2 2 4 3 3 2 2" xfId="27051"/>
    <cellStyle name="Normal 3 3 2 2 2 4 3 3 2 2 2" xfId="55785"/>
    <cellStyle name="Normal 3 3 2 2 2 4 3 3 2 3" xfId="41461"/>
    <cellStyle name="Normal 3 3 2 2 2 4 3 3 3" xfId="19888"/>
    <cellStyle name="Normal 3 3 2 2 2 4 3 3 3 2" xfId="48623"/>
    <cellStyle name="Normal 3 3 2 2 2 4 3 3 4" xfId="34299"/>
    <cellStyle name="Normal 3 3 2 2 2 4 3 4" xfId="9086"/>
    <cellStyle name="Normal 3 3 2 2 2 4 3 4 2" xfId="23469"/>
    <cellStyle name="Normal 3 3 2 2 2 4 3 4 2 2" xfId="52204"/>
    <cellStyle name="Normal 3 3 2 2 2 4 3 4 3" xfId="37880"/>
    <cellStyle name="Normal 3 3 2 2 2 4 3 5" xfId="16306"/>
    <cellStyle name="Normal 3 3 2 2 2 4 3 5 2" xfId="45042"/>
    <cellStyle name="Normal 3 3 2 2 2 4 3 6" xfId="30718"/>
    <cellStyle name="Normal 3 3 2 2 2 4 4" xfId="2648"/>
    <cellStyle name="Normal 3 3 2 2 2 4 4 2" xfId="6308"/>
    <cellStyle name="Normal 3 3 2 2 2 4 4 2 2" xfId="13568"/>
    <cellStyle name="Normal 3 3 2 2 2 4 4 2 2 2" xfId="27946"/>
    <cellStyle name="Normal 3 3 2 2 2 4 4 2 2 2 2" xfId="56680"/>
    <cellStyle name="Normal 3 3 2 2 2 4 4 2 2 3" xfId="42356"/>
    <cellStyle name="Normal 3 3 2 2 2 4 4 2 3" xfId="20783"/>
    <cellStyle name="Normal 3 3 2 2 2 4 4 2 3 2" xfId="49518"/>
    <cellStyle name="Normal 3 3 2 2 2 4 4 2 4" xfId="35194"/>
    <cellStyle name="Normal 3 3 2 2 2 4 4 3" xfId="9981"/>
    <cellStyle name="Normal 3 3 2 2 2 4 4 3 2" xfId="24364"/>
    <cellStyle name="Normal 3 3 2 2 2 4 4 3 2 2" xfId="53099"/>
    <cellStyle name="Normal 3 3 2 2 2 4 4 3 3" xfId="38775"/>
    <cellStyle name="Normal 3 3 2 2 2 4 4 4" xfId="17201"/>
    <cellStyle name="Normal 3 3 2 2 2 4 4 4 2" xfId="45937"/>
    <cellStyle name="Normal 3 3 2 2 2 4 4 5" xfId="31613"/>
    <cellStyle name="Normal 3 3 2 2 2 4 5" xfId="4512"/>
    <cellStyle name="Normal 3 3 2 2 2 4 5 2" xfId="11778"/>
    <cellStyle name="Normal 3 3 2 2 2 4 5 2 2" xfId="26156"/>
    <cellStyle name="Normal 3 3 2 2 2 4 5 2 2 2" xfId="54890"/>
    <cellStyle name="Normal 3 3 2 2 2 4 5 2 3" xfId="40566"/>
    <cellStyle name="Normal 3 3 2 2 2 4 5 3" xfId="18993"/>
    <cellStyle name="Normal 3 3 2 2 2 4 5 3 2" xfId="47728"/>
    <cellStyle name="Normal 3 3 2 2 2 4 5 4" xfId="33404"/>
    <cellStyle name="Normal 3 3 2 2 2 4 6" xfId="8185"/>
    <cellStyle name="Normal 3 3 2 2 2 4 6 2" xfId="22574"/>
    <cellStyle name="Normal 3 3 2 2 2 4 6 2 2" xfId="51309"/>
    <cellStyle name="Normal 3 3 2 2 2 4 6 3" xfId="36985"/>
    <cellStyle name="Normal 3 3 2 2 2 4 7" xfId="15411"/>
    <cellStyle name="Normal 3 3 2 2 2 4 7 2" xfId="44147"/>
    <cellStyle name="Normal 3 3 2 2 2 4 8" xfId="29823"/>
    <cellStyle name="Normal 3 3 2 2 2 5" xfId="992"/>
    <cellStyle name="Normal 3 3 2 2 2 5 2" xfId="1975"/>
    <cellStyle name="Normal 3 3 2 2 2 5 2 2" xfId="3767"/>
    <cellStyle name="Normal 3 3 2 2 2 5 2 2 2" xfId="7426"/>
    <cellStyle name="Normal 3 3 2 2 2 5 2 2 2 2" xfId="14686"/>
    <cellStyle name="Normal 3 3 2 2 2 5 2 2 2 2 2" xfId="29064"/>
    <cellStyle name="Normal 3 3 2 2 2 5 2 2 2 2 2 2" xfId="57798"/>
    <cellStyle name="Normal 3 3 2 2 2 5 2 2 2 2 3" xfId="43474"/>
    <cellStyle name="Normal 3 3 2 2 2 5 2 2 2 3" xfId="21901"/>
    <cellStyle name="Normal 3 3 2 2 2 5 2 2 2 3 2" xfId="50636"/>
    <cellStyle name="Normal 3 3 2 2 2 5 2 2 2 4" xfId="36312"/>
    <cellStyle name="Normal 3 3 2 2 2 5 2 2 3" xfId="11099"/>
    <cellStyle name="Normal 3 3 2 2 2 5 2 2 3 2" xfId="25482"/>
    <cellStyle name="Normal 3 3 2 2 2 5 2 2 3 2 2" xfId="54217"/>
    <cellStyle name="Normal 3 3 2 2 2 5 2 2 3 3" xfId="39893"/>
    <cellStyle name="Normal 3 3 2 2 2 5 2 2 4" xfId="18319"/>
    <cellStyle name="Normal 3 3 2 2 2 5 2 2 4 2" xfId="47055"/>
    <cellStyle name="Normal 3 3 2 2 2 5 2 2 5" xfId="32731"/>
    <cellStyle name="Normal 3 3 2 2 2 5 2 3" xfId="5636"/>
    <cellStyle name="Normal 3 3 2 2 2 5 2 3 2" xfId="12896"/>
    <cellStyle name="Normal 3 3 2 2 2 5 2 3 2 2" xfId="27274"/>
    <cellStyle name="Normal 3 3 2 2 2 5 2 3 2 2 2" xfId="56008"/>
    <cellStyle name="Normal 3 3 2 2 2 5 2 3 2 3" xfId="41684"/>
    <cellStyle name="Normal 3 3 2 2 2 5 2 3 3" xfId="20111"/>
    <cellStyle name="Normal 3 3 2 2 2 5 2 3 3 2" xfId="48846"/>
    <cellStyle name="Normal 3 3 2 2 2 5 2 3 4" xfId="34522"/>
    <cellStyle name="Normal 3 3 2 2 2 5 2 4" xfId="9309"/>
    <cellStyle name="Normal 3 3 2 2 2 5 2 4 2" xfId="23692"/>
    <cellStyle name="Normal 3 3 2 2 2 5 2 4 2 2" xfId="52427"/>
    <cellStyle name="Normal 3 3 2 2 2 5 2 4 3" xfId="38103"/>
    <cellStyle name="Normal 3 3 2 2 2 5 2 5" xfId="16529"/>
    <cellStyle name="Normal 3 3 2 2 2 5 2 5 2" xfId="45265"/>
    <cellStyle name="Normal 3 3 2 2 2 5 2 6" xfId="30941"/>
    <cellStyle name="Normal 3 3 2 2 2 5 3" xfId="2871"/>
    <cellStyle name="Normal 3 3 2 2 2 5 3 2" xfId="6531"/>
    <cellStyle name="Normal 3 3 2 2 2 5 3 2 2" xfId="13791"/>
    <cellStyle name="Normal 3 3 2 2 2 5 3 2 2 2" xfId="28169"/>
    <cellStyle name="Normal 3 3 2 2 2 5 3 2 2 2 2" xfId="56903"/>
    <cellStyle name="Normal 3 3 2 2 2 5 3 2 2 3" xfId="42579"/>
    <cellStyle name="Normal 3 3 2 2 2 5 3 2 3" xfId="21006"/>
    <cellStyle name="Normal 3 3 2 2 2 5 3 2 3 2" xfId="49741"/>
    <cellStyle name="Normal 3 3 2 2 2 5 3 2 4" xfId="35417"/>
    <cellStyle name="Normal 3 3 2 2 2 5 3 3" xfId="10204"/>
    <cellStyle name="Normal 3 3 2 2 2 5 3 3 2" xfId="24587"/>
    <cellStyle name="Normal 3 3 2 2 2 5 3 3 2 2" xfId="53322"/>
    <cellStyle name="Normal 3 3 2 2 2 5 3 3 3" xfId="38998"/>
    <cellStyle name="Normal 3 3 2 2 2 5 3 4" xfId="17424"/>
    <cellStyle name="Normal 3 3 2 2 2 5 3 4 2" xfId="46160"/>
    <cellStyle name="Normal 3 3 2 2 2 5 3 5" xfId="31836"/>
    <cellStyle name="Normal 3 3 2 2 2 5 4" xfId="4736"/>
    <cellStyle name="Normal 3 3 2 2 2 5 4 2" xfId="12001"/>
    <cellStyle name="Normal 3 3 2 2 2 5 4 2 2" xfId="26379"/>
    <cellStyle name="Normal 3 3 2 2 2 5 4 2 2 2" xfId="55113"/>
    <cellStyle name="Normal 3 3 2 2 2 5 4 2 3" xfId="40789"/>
    <cellStyle name="Normal 3 3 2 2 2 5 4 3" xfId="19216"/>
    <cellStyle name="Normal 3 3 2 2 2 5 4 3 2" xfId="47951"/>
    <cellStyle name="Normal 3 3 2 2 2 5 4 4" xfId="33627"/>
    <cellStyle name="Normal 3 3 2 2 2 5 5" xfId="8408"/>
    <cellStyle name="Normal 3 3 2 2 2 5 5 2" xfId="22797"/>
    <cellStyle name="Normal 3 3 2 2 2 5 5 2 2" xfId="51532"/>
    <cellStyle name="Normal 3 3 2 2 2 5 5 3" xfId="37208"/>
    <cellStyle name="Normal 3 3 2 2 2 5 6" xfId="15634"/>
    <cellStyle name="Normal 3 3 2 2 2 5 6 2" xfId="44370"/>
    <cellStyle name="Normal 3 3 2 2 2 5 7" xfId="30046"/>
    <cellStyle name="Normal 3 3 2 2 2 6" xfId="1511"/>
    <cellStyle name="Normal 3 3 2 2 2 6 2" xfId="3320"/>
    <cellStyle name="Normal 3 3 2 2 2 6 2 2" xfId="6979"/>
    <cellStyle name="Normal 3 3 2 2 2 6 2 2 2" xfId="14239"/>
    <cellStyle name="Normal 3 3 2 2 2 6 2 2 2 2" xfId="28617"/>
    <cellStyle name="Normal 3 3 2 2 2 6 2 2 2 2 2" xfId="57351"/>
    <cellStyle name="Normal 3 3 2 2 2 6 2 2 2 3" xfId="43027"/>
    <cellStyle name="Normal 3 3 2 2 2 6 2 2 3" xfId="21454"/>
    <cellStyle name="Normal 3 3 2 2 2 6 2 2 3 2" xfId="50189"/>
    <cellStyle name="Normal 3 3 2 2 2 6 2 2 4" xfId="35865"/>
    <cellStyle name="Normal 3 3 2 2 2 6 2 3" xfId="10652"/>
    <cellStyle name="Normal 3 3 2 2 2 6 2 3 2" xfId="25035"/>
    <cellStyle name="Normal 3 3 2 2 2 6 2 3 2 2" xfId="53770"/>
    <cellStyle name="Normal 3 3 2 2 2 6 2 3 3" xfId="39446"/>
    <cellStyle name="Normal 3 3 2 2 2 6 2 4" xfId="17872"/>
    <cellStyle name="Normal 3 3 2 2 2 6 2 4 2" xfId="46608"/>
    <cellStyle name="Normal 3 3 2 2 2 6 2 5" xfId="32284"/>
    <cellStyle name="Normal 3 3 2 2 2 6 3" xfId="5188"/>
    <cellStyle name="Normal 3 3 2 2 2 6 3 2" xfId="12449"/>
    <cellStyle name="Normal 3 3 2 2 2 6 3 2 2" xfId="26827"/>
    <cellStyle name="Normal 3 3 2 2 2 6 3 2 2 2" xfId="55561"/>
    <cellStyle name="Normal 3 3 2 2 2 6 3 2 3" xfId="41237"/>
    <cellStyle name="Normal 3 3 2 2 2 6 3 3" xfId="19664"/>
    <cellStyle name="Normal 3 3 2 2 2 6 3 3 2" xfId="48399"/>
    <cellStyle name="Normal 3 3 2 2 2 6 3 4" xfId="34075"/>
    <cellStyle name="Normal 3 3 2 2 2 6 4" xfId="8862"/>
    <cellStyle name="Normal 3 3 2 2 2 6 4 2" xfId="23245"/>
    <cellStyle name="Normal 3 3 2 2 2 6 4 2 2" xfId="51980"/>
    <cellStyle name="Normal 3 3 2 2 2 6 4 3" xfId="37656"/>
    <cellStyle name="Normal 3 3 2 2 2 6 5" xfId="16082"/>
    <cellStyle name="Normal 3 3 2 2 2 6 5 2" xfId="44818"/>
    <cellStyle name="Normal 3 3 2 2 2 6 6" xfId="30494"/>
    <cellStyle name="Normal 3 3 2 2 2 7" xfId="2424"/>
    <cellStyle name="Normal 3 3 2 2 2 7 2" xfId="6084"/>
    <cellStyle name="Normal 3 3 2 2 2 7 2 2" xfId="13344"/>
    <cellStyle name="Normal 3 3 2 2 2 7 2 2 2" xfId="27722"/>
    <cellStyle name="Normal 3 3 2 2 2 7 2 2 2 2" xfId="56456"/>
    <cellStyle name="Normal 3 3 2 2 2 7 2 2 3" xfId="42132"/>
    <cellStyle name="Normal 3 3 2 2 2 7 2 3" xfId="20559"/>
    <cellStyle name="Normal 3 3 2 2 2 7 2 3 2" xfId="49294"/>
    <cellStyle name="Normal 3 3 2 2 2 7 2 4" xfId="34970"/>
    <cellStyle name="Normal 3 3 2 2 2 7 3" xfId="9757"/>
    <cellStyle name="Normal 3 3 2 2 2 7 3 2" xfId="24140"/>
    <cellStyle name="Normal 3 3 2 2 2 7 3 2 2" xfId="52875"/>
    <cellStyle name="Normal 3 3 2 2 2 7 3 3" xfId="38551"/>
    <cellStyle name="Normal 3 3 2 2 2 7 4" xfId="16977"/>
    <cellStyle name="Normal 3 3 2 2 2 7 4 2" xfId="45713"/>
    <cellStyle name="Normal 3 3 2 2 2 7 5" xfId="31389"/>
    <cellStyle name="Normal 3 3 2 2 2 8" xfId="4281"/>
    <cellStyle name="Normal 3 3 2 2 2 8 2" xfId="11553"/>
    <cellStyle name="Normal 3 3 2 2 2 8 2 2" xfId="25932"/>
    <cellStyle name="Normal 3 3 2 2 2 8 2 2 2" xfId="54666"/>
    <cellStyle name="Normal 3 3 2 2 2 8 2 3" xfId="40342"/>
    <cellStyle name="Normal 3 3 2 2 2 8 3" xfId="18769"/>
    <cellStyle name="Normal 3 3 2 2 2 8 3 2" xfId="47504"/>
    <cellStyle name="Normal 3 3 2 2 2 8 4" xfId="33180"/>
    <cellStyle name="Normal 3 3 2 2 2 9" xfId="7949"/>
    <cellStyle name="Normal 3 3 2 2 2 9 2" xfId="22350"/>
    <cellStyle name="Normal 3 3 2 2 2 9 2 2" xfId="51085"/>
    <cellStyle name="Normal 3 3 2 2 2 9 3" xfId="36761"/>
    <cellStyle name="Normal 3 3 2 2 3" xfId="437"/>
    <cellStyle name="Normal 3 3 2 2 3 10" xfId="29627"/>
    <cellStyle name="Normal 3 3 2 2 3 2" xfId="637"/>
    <cellStyle name="Normal 3 3 2 2 3 2 2" xfId="909"/>
    <cellStyle name="Normal 3 3 2 2 3 2 2 2" xfId="1356"/>
    <cellStyle name="Normal 3 3 2 2 3 2 2 2 2" xfId="2339"/>
    <cellStyle name="Normal 3 3 2 2 3 2 2 2 2 2" xfId="4131"/>
    <cellStyle name="Normal 3 3 2 2 3 2 2 2 2 2 2" xfId="7790"/>
    <cellStyle name="Normal 3 3 2 2 3 2 2 2 2 2 2 2" xfId="15050"/>
    <cellStyle name="Normal 3 3 2 2 3 2 2 2 2 2 2 2 2" xfId="29428"/>
    <cellStyle name="Normal 3 3 2 2 3 2 2 2 2 2 2 2 2 2" xfId="58162"/>
    <cellStyle name="Normal 3 3 2 2 3 2 2 2 2 2 2 2 3" xfId="43838"/>
    <cellStyle name="Normal 3 3 2 2 3 2 2 2 2 2 2 3" xfId="22265"/>
    <cellStyle name="Normal 3 3 2 2 3 2 2 2 2 2 2 3 2" xfId="51000"/>
    <cellStyle name="Normal 3 3 2 2 3 2 2 2 2 2 2 4" xfId="36676"/>
    <cellStyle name="Normal 3 3 2 2 3 2 2 2 2 2 3" xfId="11463"/>
    <cellStyle name="Normal 3 3 2 2 3 2 2 2 2 2 3 2" xfId="25846"/>
    <cellStyle name="Normal 3 3 2 2 3 2 2 2 2 2 3 2 2" xfId="54581"/>
    <cellStyle name="Normal 3 3 2 2 3 2 2 2 2 2 3 3" xfId="40257"/>
    <cellStyle name="Normal 3 3 2 2 3 2 2 2 2 2 4" xfId="18683"/>
    <cellStyle name="Normal 3 3 2 2 3 2 2 2 2 2 4 2" xfId="47419"/>
    <cellStyle name="Normal 3 3 2 2 3 2 2 2 2 2 5" xfId="33095"/>
    <cellStyle name="Normal 3 3 2 2 3 2 2 2 2 3" xfId="6000"/>
    <cellStyle name="Normal 3 3 2 2 3 2 2 2 2 3 2" xfId="13260"/>
    <cellStyle name="Normal 3 3 2 2 3 2 2 2 2 3 2 2" xfId="27638"/>
    <cellStyle name="Normal 3 3 2 2 3 2 2 2 2 3 2 2 2" xfId="56372"/>
    <cellStyle name="Normal 3 3 2 2 3 2 2 2 2 3 2 3" xfId="42048"/>
    <cellStyle name="Normal 3 3 2 2 3 2 2 2 2 3 3" xfId="20475"/>
    <cellStyle name="Normal 3 3 2 2 3 2 2 2 2 3 3 2" xfId="49210"/>
    <cellStyle name="Normal 3 3 2 2 3 2 2 2 2 3 4" xfId="34886"/>
    <cellStyle name="Normal 3 3 2 2 3 2 2 2 2 4" xfId="9673"/>
    <cellStyle name="Normal 3 3 2 2 3 2 2 2 2 4 2" xfId="24056"/>
    <cellStyle name="Normal 3 3 2 2 3 2 2 2 2 4 2 2" xfId="52791"/>
    <cellStyle name="Normal 3 3 2 2 3 2 2 2 2 4 3" xfId="38467"/>
    <cellStyle name="Normal 3 3 2 2 3 2 2 2 2 5" xfId="16893"/>
    <cellStyle name="Normal 3 3 2 2 3 2 2 2 2 5 2" xfId="45629"/>
    <cellStyle name="Normal 3 3 2 2 3 2 2 2 2 6" xfId="31305"/>
    <cellStyle name="Normal 3 3 2 2 3 2 2 2 3" xfId="3235"/>
    <cellStyle name="Normal 3 3 2 2 3 2 2 2 3 2" xfId="6895"/>
    <cellStyle name="Normal 3 3 2 2 3 2 2 2 3 2 2" xfId="14155"/>
    <cellStyle name="Normal 3 3 2 2 3 2 2 2 3 2 2 2" xfId="28533"/>
    <cellStyle name="Normal 3 3 2 2 3 2 2 2 3 2 2 2 2" xfId="57267"/>
    <cellStyle name="Normal 3 3 2 2 3 2 2 2 3 2 2 3" xfId="42943"/>
    <cellStyle name="Normal 3 3 2 2 3 2 2 2 3 2 3" xfId="21370"/>
    <cellStyle name="Normal 3 3 2 2 3 2 2 2 3 2 3 2" xfId="50105"/>
    <cellStyle name="Normal 3 3 2 2 3 2 2 2 3 2 4" xfId="35781"/>
    <cellStyle name="Normal 3 3 2 2 3 2 2 2 3 3" xfId="10568"/>
    <cellStyle name="Normal 3 3 2 2 3 2 2 2 3 3 2" xfId="24951"/>
    <cellStyle name="Normal 3 3 2 2 3 2 2 2 3 3 2 2" xfId="53686"/>
    <cellStyle name="Normal 3 3 2 2 3 2 2 2 3 3 3" xfId="39362"/>
    <cellStyle name="Normal 3 3 2 2 3 2 2 2 3 4" xfId="17788"/>
    <cellStyle name="Normal 3 3 2 2 3 2 2 2 3 4 2" xfId="46524"/>
    <cellStyle name="Normal 3 3 2 2 3 2 2 2 3 5" xfId="32200"/>
    <cellStyle name="Normal 3 3 2 2 3 2 2 2 4" xfId="5100"/>
    <cellStyle name="Normal 3 3 2 2 3 2 2 2 4 2" xfId="12365"/>
    <cellStyle name="Normal 3 3 2 2 3 2 2 2 4 2 2" xfId="26743"/>
    <cellStyle name="Normal 3 3 2 2 3 2 2 2 4 2 2 2" xfId="55477"/>
    <cellStyle name="Normal 3 3 2 2 3 2 2 2 4 2 3" xfId="41153"/>
    <cellStyle name="Normal 3 3 2 2 3 2 2 2 4 3" xfId="19580"/>
    <cellStyle name="Normal 3 3 2 2 3 2 2 2 4 3 2" xfId="48315"/>
    <cellStyle name="Normal 3 3 2 2 3 2 2 2 4 4" xfId="33991"/>
    <cellStyle name="Normal 3 3 2 2 3 2 2 2 5" xfId="8772"/>
    <cellStyle name="Normal 3 3 2 2 3 2 2 2 5 2" xfId="23161"/>
    <cellStyle name="Normal 3 3 2 2 3 2 2 2 5 2 2" xfId="51896"/>
    <cellStyle name="Normal 3 3 2 2 3 2 2 2 5 3" xfId="37572"/>
    <cellStyle name="Normal 3 3 2 2 3 2 2 2 6" xfId="15998"/>
    <cellStyle name="Normal 3 3 2 2 3 2 2 2 6 2" xfId="44734"/>
    <cellStyle name="Normal 3 3 2 2 3 2 2 2 7" xfId="30410"/>
    <cellStyle name="Normal 3 3 2 2 3 2 2 3" xfId="1892"/>
    <cellStyle name="Normal 3 3 2 2 3 2 2 3 2" xfId="3684"/>
    <cellStyle name="Normal 3 3 2 2 3 2 2 3 2 2" xfId="7343"/>
    <cellStyle name="Normal 3 3 2 2 3 2 2 3 2 2 2" xfId="14603"/>
    <cellStyle name="Normal 3 3 2 2 3 2 2 3 2 2 2 2" xfId="28981"/>
    <cellStyle name="Normal 3 3 2 2 3 2 2 3 2 2 2 2 2" xfId="57715"/>
    <cellStyle name="Normal 3 3 2 2 3 2 2 3 2 2 2 3" xfId="43391"/>
    <cellStyle name="Normal 3 3 2 2 3 2 2 3 2 2 3" xfId="21818"/>
    <cellStyle name="Normal 3 3 2 2 3 2 2 3 2 2 3 2" xfId="50553"/>
    <cellStyle name="Normal 3 3 2 2 3 2 2 3 2 2 4" xfId="36229"/>
    <cellStyle name="Normal 3 3 2 2 3 2 2 3 2 3" xfId="11016"/>
    <cellStyle name="Normal 3 3 2 2 3 2 2 3 2 3 2" xfId="25399"/>
    <cellStyle name="Normal 3 3 2 2 3 2 2 3 2 3 2 2" xfId="54134"/>
    <cellStyle name="Normal 3 3 2 2 3 2 2 3 2 3 3" xfId="39810"/>
    <cellStyle name="Normal 3 3 2 2 3 2 2 3 2 4" xfId="18236"/>
    <cellStyle name="Normal 3 3 2 2 3 2 2 3 2 4 2" xfId="46972"/>
    <cellStyle name="Normal 3 3 2 2 3 2 2 3 2 5" xfId="32648"/>
    <cellStyle name="Normal 3 3 2 2 3 2 2 3 3" xfId="5553"/>
    <cellStyle name="Normal 3 3 2 2 3 2 2 3 3 2" xfId="12813"/>
    <cellStyle name="Normal 3 3 2 2 3 2 2 3 3 2 2" xfId="27191"/>
    <cellStyle name="Normal 3 3 2 2 3 2 2 3 3 2 2 2" xfId="55925"/>
    <cellStyle name="Normal 3 3 2 2 3 2 2 3 3 2 3" xfId="41601"/>
    <cellStyle name="Normal 3 3 2 2 3 2 2 3 3 3" xfId="20028"/>
    <cellStyle name="Normal 3 3 2 2 3 2 2 3 3 3 2" xfId="48763"/>
    <cellStyle name="Normal 3 3 2 2 3 2 2 3 3 4" xfId="34439"/>
    <cellStyle name="Normal 3 3 2 2 3 2 2 3 4" xfId="9226"/>
    <cellStyle name="Normal 3 3 2 2 3 2 2 3 4 2" xfId="23609"/>
    <cellStyle name="Normal 3 3 2 2 3 2 2 3 4 2 2" xfId="52344"/>
    <cellStyle name="Normal 3 3 2 2 3 2 2 3 4 3" xfId="38020"/>
    <cellStyle name="Normal 3 3 2 2 3 2 2 3 5" xfId="16446"/>
    <cellStyle name="Normal 3 3 2 2 3 2 2 3 5 2" xfId="45182"/>
    <cellStyle name="Normal 3 3 2 2 3 2 2 3 6" xfId="30858"/>
    <cellStyle name="Normal 3 3 2 2 3 2 2 4" xfId="2788"/>
    <cellStyle name="Normal 3 3 2 2 3 2 2 4 2" xfId="6448"/>
    <cellStyle name="Normal 3 3 2 2 3 2 2 4 2 2" xfId="13708"/>
    <cellStyle name="Normal 3 3 2 2 3 2 2 4 2 2 2" xfId="28086"/>
    <cellStyle name="Normal 3 3 2 2 3 2 2 4 2 2 2 2" xfId="56820"/>
    <cellStyle name="Normal 3 3 2 2 3 2 2 4 2 2 3" xfId="42496"/>
    <cellStyle name="Normal 3 3 2 2 3 2 2 4 2 3" xfId="20923"/>
    <cellStyle name="Normal 3 3 2 2 3 2 2 4 2 3 2" xfId="49658"/>
    <cellStyle name="Normal 3 3 2 2 3 2 2 4 2 4" xfId="35334"/>
    <cellStyle name="Normal 3 3 2 2 3 2 2 4 3" xfId="10121"/>
    <cellStyle name="Normal 3 3 2 2 3 2 2 4 3 2" xfId="24504"/>
    <cellStyle name="Normal 3 3 2 2 3 2 2 4 3 2 2" xfId="53239"/>
    <cellStyle name="Normal 3 3 2 2 3 2 2 4 3 3" xfId="38915"/>
    <cellStyle name="Normal 3 3 2 2 3 2 2 4 4" xfId="17341"/>
    <cellStyle name="Normal 3 3 2 2 3 2 2 4 4 2" xfId="46077"/>
    <cellStyle name="Normal 3 3 2 2 3 2 2 4 5" xfId="31753"/>
    <cellStyle name="Normal 3 3 2 2 3 2 2 5" xfId="4653"/>
    <cellStyle name="Normal 3 3 2 2 3 2 2 5 2" xfId="11918"/>
    <cellStyle name="Normal 3 3 2 2 3 2 2 5 2 2" xfId="26296"/>
    <cellStyle name="Normal 3 3 2 2 3 2 2 5 2 2 2" xfId="55030"/>
    <cellStyle name="Normal 3 3 2 2 3 2 2 5 2 3" xfId="40706"/>
    <cellStyle name="Normal 3 3 2 2 3 2 2 5 3" xfId="19133"/>
    <cellStyle name="Normal 3 3 2 2 3 2 2 5 3 2" xfId="47868"/>
    <cellStyle name="Normal 3 3 2 2 3 2 2 5 4" xfId="33544"/>
    <cellStyle name="Normal 3 3 2 2 3 2 2 6" xfId="8325"/>
    <cellStyle name="Normal 3 3 2 2 3 2 2 6 2" xfId="22714"/>
    <cellStyle name="Normal 3 3 2 2 3 2 2 6 2 2" xfId="51449"/>
    <cellStyle name="Normal 3 3 2 2 3 2 2 6 3" xfId="37125"/>
    <cellStyle name="Normal 3 3 2 2 3 2 2 7" xfId="15551"/>
    <cellStyle name="Normal 3 3 2 2 3 2 2 7 2" xfId="44287"/>
    <cellStyle name="Normal 3 3 2 2 3 2 2 8" xfId="29963"/>
    <cellStyle name="Normal 3 3 2 2 3 2 3" xfId="1132"/>
    <cellStyle name="Normal 3 3 2 2 3 2 3 2" xfId="2115"/>
    <cellStyle name="Normal 3 3 2 2 3 2 3 2 2" xfId="3907"/>
    <cellStyle name="Normal 3 3 2 2 3 2 3 2 2 2" xfId="7566"/>
    <cellStyle name="Normal 3 3 2 2 3 2 3 2 2 2 2" xfId="14826"/>
    <cellStyle name="Normal 3 3 2 2 3 2 3 2 2 2 2 2" xfId="29204"/>
    <cellStyle name="Normal 3 3 2 2 3 2 3 2 2 2 2 2 2" xfId="57938"/>
    <cellStyle name="Normal 3 3 2 2 3 2 3 2 2 2 2 3" xfId="43614"/>
    <cellStyle name="Normal 3 3 2 2 3 2 3 2 2 2 3" xfId="22041"/>
    <cellStyle name="Normal 3 3 2 2 3 2 3 2 2 2 3 2" xfId="50776"/>
    <cellStyle name="Normal 3 3 2 2 3 2 3 2 2 2 4" xfId="36452"/>
    <cellStyle name="Normal 3 3 2 2 3 2 3 2 2 3" xfId="11239"/>
    <cellStyle name="Normal 3 3 2 2 3 2 3 2 2 3 2" xfId="25622"/>
    <cellStyle name="Normal 3 3 2 2 3 2 3 2 2 3 2 2" xfId="54357"/>
    <cellStyle name="Normal 3 3 2 2 3 2 3 2 2 3 3" xfId="40033"/>
    <cellStyle name="Normal 3 3 2 2 3 2 3 2 2 4" xfId="18459"/>
    <cellStyle name="Normal 3 3 2 2 3 2 3 2 2 4 2" xfId="47195"/>
    <cellStyle name="Normal 3 3 2 2 3 2 3 2 2 5" xfId="32871"/>
    <cellStyle name="Normal 3 3 2 2 3 2 3 2 3" xfId="5776"/>
    <cellStyle name="Normal 3 3 2 2 3 2 3 2 3 2" xfId="13036"/>
    <cellStyle name="Normal 3 3 2 2 3 2 3 2 3 2 2" xfId="27414"/>
    <cellStyle name="Normal 3 3 2 2 3 2 3 2 3 2 2 2" xfId="56148"/>
    <cellStyle name="Normal 3 3 2 2 3 2 3 2 3 2 3" xfId="41824"/>
    <cellStyle name="Normal 3 3 2 2 3 2 3 2 3 3" xfId="20251"/>
    <cellStyle name="Normal 3 3 2 2 3 2 3 2 3 3 2" xfId="48986"/>
    <cellStyle name="Normal 3 3 2 2 3 2 3 2 3 4" xfId="34662"/>
    <cellStyle name="Normal 3 3 2 2 3 2 3 2 4" xfId="9449"/>
    <cellStyle name="Normal 3 3 2 2 3 2 3 2 4 2" xfId="23832"/>
    <cellStyle name="Normal 3 3 2 2 3 2 3 2 4 2 2" xfId="52567"/>
    <cellStyle name="Normal 3 3 2 2 3 2 3 2 4 3" xfId="38243"/>
    <cellStyle name="Normal 3 3 2 2 3 2 3 2 5" xfId="16669"/>
    <cellStyle name="Normal 3 3 2 2 3 2 3 2 5 2" xfId="45405"/>
    <cellStyle name="Normal 3 3 2 2 3 2 3 2 6" xfId="31081"/>
    <cellStyle name="Normal 3 3 2 2 3 2 3 3" xfId="3011"/>
    <cellStyle name="Normal 3 3 2 2 3 2 3 3 2" xfId="6671"/>
    <cellStyle name="Normal 3 3 2 2 3 2 3 3 2 2" xfId="13931"/>
    <cellStyle name="Normal 3 3 2 2 3 2 3 3 2 2 2" xfId="28309"/>
    <cellStyle name="Normal 3 3 2 2 3 2 3 3 2 2 2 2" xfId="57043"/>
    <cellStyle name="Normal 3 3 2 2 3 2 3 3 2 2 3" xfId="42719"/>
    <cellStyle name="Normal 3 3 2 2 3 2 3 3 2 3" xfId="21146"/>
    <cellStyle name="Normal 3 3 2 2 3 2 3 3 2 3 2" xfId="49881"/>
    <cellStyle name="Normal 3 3 2 2 3 2 3 3 2 4" xfId="35557"/>
    <cellStyle name="Normal 3 3 2 2 3 2 3 3 3" xfId="10344"/>
    <cellStyle name="Normal 3 3 2 2 3 2 3 3 3 2" xfId="24727"/>
    <cellStyle name="Normal 3 3 2 2 3 2 3 3 3 2 2" xfId="53462"/>
    <cellStyle name="Normal 3 3 2 2 3 2 3 3 3 3" xfId="39138"/>
    <cellStyle name="Normal 3 3 2 2 3 2 3 3 4" xfId="17564"/>
    <cellStyle name="Normal 3 3 2 2 3 2 3 3 4 2" xfId="46300"/>
    <cellStyle name="Normal 3 3 2 2 3 2 3 3 5" xfId="31976"/>
    <cellStyle name="Normal 3 3 2 2 3 2 3 4" xfId="4876"/>
    <cellStyle name="Normal 3 3 2 2 3 2 3 4 2" xfId="12141"/>
    <cellStyle name="Normal 3 3 2 2 3 2 3 4 2 2" xfId="26519"/>
    <cellStyle name="Normal 3 3 2 2 3 2 3 4 2 2 2" xfId="55253"/>
    <cellStyle name="Normal 3 3 2 2 3 2 3 4 2 3" xfId="40929"/>
    <cellStyle name="Normal 3 3 2 2 3 2 3 4 3" xfId="19356"/>
    <cellStyle name="Normal 3 3 2 2 3 2 3 4 3 2" xfId="48091"/>
    <cellStyle name="Normal 3 3 2 2 3 2 3 4 4" xfId="33767"/>
    <cellStyle name="Normal 3 3 2 2 3 2 3 5" xfId="8548"/>
    <cellStyle name="Normal 3 3 2 2 3 2 3 5 2" xfId="22937"/>
    <cellStyle name="Normal 3 3 2 2 3 2 3 5 2 2" xfId="51672"/>
    <cellStyle name="Normal 3 3 2 2 3 2 3 5 3" xfId="37348"/>
    <cellStyle name="Normal 3 3 2 2 3 2 3 6" xfId="15774"/>
    <cellStyle name="Normal 3 3 2 2 3 2 3 6 2" xfId="44510"/>
    <cellStyle name="Normal 3 3 2 2 3 2 3 7" xfId="30186"/>
    <cellStyle name="Normal 3 3 2 2 3 2 4" xfId="1664"/>
    <cellStyle name="Normal 3 3 2 2 3 2 4 2" xfId="3460"/>
    <cellStyle name="Normal 3 3 2 2 3 2 4 2 2" xfId="7119"/>
    <cellStyle name="Normal 3 3 2 2 3 2 4 2 2 2" xfId="14379"/>
    <cellStyle name="Normal 3 3 2 2 3 2 4 2 2 2 2" xfId="28757"/>
    <cellStyle name="Normal 3 3 2 2 3 2 4 2 2 2 2 2" xfId="57491"/>
    <cellStyle name="Normal 3 3 2 2 3 2 4 2 2 2 3" xfId="43167"/>
    <cellStyle name="Normal 3 3 2 2 3 2 4 2 2 3" xfId="21594"/>
    <cellStyle name="Normal 3 3 2 2 3 2 4 2 2 3 2" xfId="50329"/>
    <cellStyle name="Normal 3 3 2 2 3 2 4 2 2 4" xfId="36005"/>
    <cellStyle name="Normal 3 3 2 2 3 2 4 2 3" xfId="10792"/>
    <cellStyle name="Normal 3 3 2 2 3 2 4 2 3 2" xfId="25175"/>
    <cellStyle name="Normal 3 3 2 2 3 2 4 2 3 2 2" xfId="53910"/>
    <cellStyle name="Normal 3 3 2 2 3 2 4 2 3 3" xfId="39586"/>
    <cellStyle name="Normal 3 3 2 2 3 2 4 2 4" xfId="18012"/>
    <cellStyle name="Normal 3 3 2 2 3 2 4 2 4 2" xfId="46748"/>
    <cellStyle name="Normal 3 3 2 2 3 2 4 2 5" xfId="32424"/>
    <cellStyle name="Normal 3 3 2 2 3 2 4 3" xfId="5329"/>
    <cellStyle name="Normal 3 3 2 2 3 2 4 3 2" xfId="12589"/>
    <cellStyle name="Normal 3 3 2 2 3 2 4 3 2 2" xfId="26967"/>
    <cellStyle name="Normal 3 3 2 2 3 2 4 3 2 2 2" xfId="55701"/>
    <cellStyle name="Normal 3 3 2 2 3 2 4 3 2 3" xfId="41377"/>
    <cellStyle name="Normal 3 3 2 2 3 2 4 3 3" xfId="19804"/>
    <cellStyle name="Normal 3 3 2 2 3 2 4 3 3 2" xfId="48539"/>
    <cellStyle name="Normal 3 3 2 2 3 2 4 3 4" xfId="34215"/>
    <cellStyle name="Normal 3 3 2 2 3 2 4 4" xfId="9002"/>
    <cellStyle name="Normal 3 3 2 2 3 2 4 4 2" xfId="23385"/>
    <cellStyle name="Normal 3 3 2 2 3 2 4 4 2 2" xfId="52120"/>
    <cellStyle name="Normal 3 3 2 2 3 2 4 4 3" xfId="37796"/>
    <cellStyle name="Normal 3 3 2 2 3 2 4 5" xfId="16222"/>
    <cellStyle name="Normal 3 3 2 2 3 2 4 5 2" xfId="44958"/>
    <cellStyle name="Normal 3 3 2 2 3 2 4 6" xfId="30634"/>
    <cellStyle name="Normal 3 3 2 2 3 2 5" xfId="2564"/>
    <cellStyle name="Normal 3 3 2 2 3 2 5 2" xfId="6224"/>
    <cellStyle name="Normal 3 3 2 2 3 2 5 2 2" xfId="13484"/>
    <cellStyle name="Normal 3 3 2 2 3 2 5 2 2 2" xfId="27862"/>
    <cellStyle name="Normal 3 3 2 2 3 2 5 2 2 2 2" xfId="56596"/>
    <cellStyle name="Normal 3 3 2 2 3 2 5 2 2 3" xfId="42272"/>
    <cellStyle name="Normal 3 3 2 2 3 2 5 2 3" xfId="20699"/>
    <cellStyle name="Normal 3 3 2 2 3 2 5 2 3 2" xfId="49434"/>
    <cellStyle name="Normal 3 3 2 2 3 2 5 2 4" xfId="35110"/>
    <cellStyle name="Normal 3 3 2 2 3 2 5 3" xfId="9897"/>
    <cellStyle name="Normal 3 3 2 2 3 2 5 3 2" xfId="24280"/>
    <cellStyle name="Normal 3 3 2 2 3 2 5 3 2 2" xfId="53015"/>
    <cellStyle name="Normal 3 3 2 2 3 2 5 3 3" xfId="38691"/>
    <cellStyle name="Normal 3 3 2 2 3 2 5 4" xfId="17117"/>
    <cellStyle name="Normal 3 3 2 2 3 2 5 4 2" xfId="45853"/>
    <cellStyle name="Normal 3 3 2 2 3 2 5 5" xfId="31529"/>
    <cellStyle name="Normal 3 3 2 2 3 2 6" xfId="4427"/>
    <cellStyle name="Normal 3 3 2 2 3 2 6 2" xfId="11694"/>
    <cellStyle name="Normal 3 3 2 2 3 2 6 2 2" xfId="26072"/>
    <cellStyle name="Normal 3 3 2 2 3 2 6 2 2 2" xfId="54806"/>
    <cellStyle name="Normal 3 3 2 2 3 2 6 2 3" xfId="40482"/>
    <cellStyle name="Normal 3 3 2 2 3 2 6 3" xfId="18909"/>
    <cellStyle name="Normal 3 3 2 2 3 2 6 3 2" xfId="47644"/>
    <cellStyle name="Normal 3 3 2 2 3 2 6 4" xfId="33320"/>
    <cellStyle name="Normal 3 3 2 2 3 2 7" xfId="8098"/>
    <cellStyle name="Normal 3 3 2 2 3 2 7 2" xfId="22490"/>
    <cellStyle name="Normal 3 3 2 2 3 2 7 2 2" xfId="51225"/>
    <cellStyle name="Normal 3 3 2 2 3 2 7 3" xfId="36901"/>
    <cellStyle name="Normal 3 3 2 2 3 2 8" xfId="15327"/>
    <cellStyle name="Normal 3 3 2 2 3 2 8 2" xfId="44063"/>
    <cellStyle name="Normal 3 3 2 2 3 2 9" xfId="29739"/>
    <cellStyle name="Normal 3 3 2 2 3 3" xfId="795"/>
    <cellStyle name="Normal 3 3 2 2 3 3 2" xfId="1244"/>
    <cellStyle name="Normal 3 3 2 2 3 3 2 2" xfId="2227"/>
    <cellStyle name="Normal 3 3 2 2 3 3 2 2 2" xfId="4019"/>
    <cellStyle name="Normal 3 3 2 2 3 3 2 2 2 2" xfId="7678"/>
    <cellStyle name="Normal 3 3 2 2 3 3 2 2 2 2 2" xfId="14938"/>
    <cellStyle name="Normal 3 3 2 2 3 3 2 2 2 2 2 2" xfId="29316"/>
    <cellStyle name="Normal 3 3 2 2 3 3 2 2 2 2 2 2 2" xfId="58050"/>
    <cellStyle name="Normal 3 3 2 2 3 3 2 2 2 2 2 3" xfId="43726"/>
    <cellStyle name="Normal 3 3 2 2 3 3 2 2 2 2 3" xfId="22153"/>
    <cellStyle name="Normal 3 3 2 2 3 3 2 2 2 2 3 2" xfId="50888"/>
    <cellStyle name="Normal 3 3 2 2 3 3 2 2 2 2 4" xfId="36564"/>
    <cellStyle name="Normal 3 3 2 2 3 3 2 2 2 3" xfId="11351"/>
    <cellStyle name="Normal 3 3 2 2 3 3 2 2 2 3 2" xfId="25734"/>
    <cellStyle name="Normal 3 3 2 2 3 3 2 2 2 3 2 2" xfId="54469"/>
    <cellStyle name="Normal 3 3 2 2 3 3 2 2 2 3 3" xfId="40145"/>
    <cellStyle name="Normal 3 3 2 2 3 3 2 2 2 4" xfId="18571"/>
    <cellStyle name="Normal 3 3 2 2 3 3 2 2 2 4 2" xfId="47307"/>
    <cellStyle name="Normal 3 3 2 2 3 3 2 2 2 5" xfId="32983"/>
    <cellStyle name="Normal 3 3 2 2 3 3 2 2 3" xfId="5888"/>
    <cellStyle name="Normal 3 3 2 2 3 3 2 2 3 2" xfId="13148"/>
    <cellStyle name="Normal 3 3 2 2 3 3 2 2 3 2 2" xfId="27526"/>
    <cellStyle name="Normal 3 3 2 2 3 3 2 2 3 2 2 2" xfId="56260"/>
    <cellStyle name="Normal 3 3 2 2 3 3 2 2 3 2 3" xfId="41936"/>
    <cellStyle name="Normal 3 3 2 2 3 3 2 2 3 3" xfId="20363"/>
    <cellStyle name="Normal 3 3 2 2 3 3 2 2 3 3 2" xfId="49098"/>
    <cellStyle name="Normal 3 3 2 2 3 3 2 2 3 4" xfId="34774"/>
    <cellStyle name="Normal 3 3 2 2 3 3 2 2 4" xfId="9561"/>
    <cellStyle name="Normal 3 3 2 2 3 3 2 2 4 2" xfId="23944"/>
    <cellStyle name="Normal 3 3 2 2 3 3 2 2 4 2 2" xfId="52679"/>
    <cellStyle name="Normal 3 3 2 2 3 3 2 2 4 3" xfId="38355"/>
    <cellStyle name="Normal 3 3 2 2 3 3 2 2 5" xfId="16781"/>
    <cellStyle name="Normal 3 3 2 2 3 3 2 2 5 2" xfId="45517"/>
    <cellStyle name="Normal 3 3 2 2 3 3 2 2 6" xfId="31193"/>
    <cellStyle name="Normal 3 3 2 2 3 3 2 3" xfId="3123"/>
    <cellStyle name="Normal 3 3 2 2 3 3 2 3 2" xfId="6783"/>
    <cellStyle name="Normal 3 3 2 2 3 3 2 3 2 2" xfId="14043"/>
    <cellStyle name="Normal 3 3 2 2 3 3 2 3 2 2 2" xfId="28421"/>
    <cellStyle name="Normal 3 3 2 2 3 3 2 3 2 2 2 2" xfId="57155"/>
    <cellStyle name="Normal 3 3 2 2 3 3 2 3 2 2 3" xfId="42831"/>
    <cellStyle name="Normal 3 3 2 2 3 3 2 3 2 3" xfId="21258"/>
    <cellStyle name="Normal 3 3 2 2 3 3 2 3 2 3 2" xfId="49993"/>
    <cellStyle name="Normal 3 3 2 2 3 3 2 3 2 4" xfId="35669"/>
    <cellStyle name="Normal 3 3 2 2 3 3 2 3 3" xfId="10456"/>
    <cellStyle name="Normal 3 3 2 2 3 3 2 3 3 2" xfId="24839"/>
    <cellStyle name="Normal 3 3 2 2 3 3 2 3 3 2 2" xfId="53574"/>
    <cellStyle name="Normal 3 3 2 2 3 3 2 3 3 3" xfId="39250"/>
    <cellStyle name="Normal 3 3 2 2 3 3 2 3 4" xfId="17676"/>
    <cellStyle name="Normal 3 3 2 2 3 3 2 3 4 2" xfId="46412"/>
    <cellStyle name="Normal 3 3 2 2 3 3 2 3 5" xfId="32088"/>
    <cellStyle name="Normal 3 3 2 2 3 3 2 4" xfId="4988"/>
    <cellStyle name="Normal 3 3 2 2 3 3 2 4 2" xfId="12253"/>
    <cellStyle name="Normal 3 3 2 2 3 3 2 4 2 2" xfId="26631"/>
    <cellStyle name="Normal 3 3 2 2 3 3 2 4 2 2 2" xfId="55365"/>
    <cellStyle name="Normal 3 3 2 2 3 3 2 4 2 3" xfId="41041"/>
    <cellStyle name="Normal 3 3 2 2 3 3 2 4 3" xfId="19468"/>
    <cellStyle name="Normal 3 3 2 2 3 3 2 4 3 2" xfId="48203"/>
    <cellStyle name="Normal 3 3 2 2 3 3 2 4 4" xfId="33879"/>
    <cellStyle name="Normal 3 3 2 2 3 3 2 5" xfId="8660"/>
    <cellStyle name="Normal 3 3 2 2 3 3 2 5 2" xfId="23049"/>
    <cellStyle name="Normal 3 3 2 2 3 3 2 5 2 2" xfId="51784"/>
    <cellStyle name="Normal 3 3 2 2 3 3 2 5 3" xfId="37460"/>
    <cellStyle name="Normal 3 3 2 2 3 3 2 6" xfId="15886"/>
    <cellStyle name="Normal 3 3 2 2 3 3 2 6 2" xfId="44622"/>
    <cellStyle name="Normal 3 3 2 2 3 3 2 7" xfId="30298"/>
    <cellStyle name="Normal 3 3 2 2 3 3 3" xfId="1780"/>
    <cellStyle name="Normal 3 3 2 2 3 3 3 2" xfId="3572"/>
    <cellStyle name="Normal 3 3 2 2 3 3 3 2 2" xfId="7231"/>
    <cellStyle name="Normal 3 3 2 2 3 3 3 2 2 2" xfId="14491"/>
    <cellStyle name="Normal 3 3 2 2 3 3 3 2 2 2 2" xfId="28869"/>
    <cellStyle name="Normal 3 3 2 2 3 3 3 2 2 2 2 2" xfId="57603"/>
    <cellStyle name="Normal 3 3 2 2 3 3 3 2 2 2 3" xfId="43279"/>
    <cellStyle name="Normal 3 3 2 2 3 3 3 2 2 3" xfId="21706"/>
    <cellStyle name="Normal 3 3 2 2 3 3 3 2 2 3 2" xfId="50441"/>
    <cellStyle name="Normal 3 3 2 2 3 3 3 2 2 4" xfId="36117"/>
    <cellStyle name="Normal 3 3 2 2 3 3 3 2 3" xfId="10904"/>
    <cellStyle name="Normal 3 3 2 2 3 3 3 2 3 2" xfId="25287"/>
    <cellStyle name="Normal 3 3 2 2 3 3 3 2 3 2 2" xfId="54022"/>
    <cellStyle name="Normal 3 3 2 2 3 3 3 2 3 3" xfId="39698"/>
    <cellStyle name="Normal 3 3 2 2 3 3 3 2 4" xfId="18124"/>
    <cellStyle name="Normal 3 3 2 2 3 3 3 2 4 2" xfId="46860"/>
    <cellStyle name="Normal 3 3 2 2 3 3 3 2 5" xfId="32536"/>
    <cellStyle name="Normal 3 3 2 2 3 3 3 3" xfId="5441"/>
    <cellStyle name="Normal 3 3 2 2 3 3 3 3 2" xfId="12701"/>
    <cellStyle name="Normal 3 3 2 2 3 3 3 3 2 2" xfId="27079"/>
    <cellStyle name="Normal 3 3 2 2 3 3 3 3 2 2 2" xfId="55813"/>
    <cellStyle name="Normal 3 3 2 2 3 3 3 3 2 3" xfId="41489"/>
    <cellStyle name="Normal 3 3 2 2 3 3 3 3 3" xfId="19916"/>
    <cellStyle name="Normal 3 3 2 2 3 3 3 3 3 2" xfId="48651"/>
    <cellStyle name="Normal 3 3 2 2 3 3 3 3 4" xfId="34327"/>
    <cellStyle name="Normal 3 3 2 2 3 3 3 4" xfId="9114"/>
    <cellStyle name="Normal 3 3 2 2 3 3 3 4 2" xfId="23497"/>
    <cellStyle name="Normal 3 3 2 2 3 3 3 4 2 2" xfId="52232"/>
    <cellStyle name="Normal 3 3 2 2 3 3 3 4 3" xfId="37908"/>
    <cellStyle name="Normal 3 3 2 2 3 3 3 5" xfId="16334"/>
    <cellStyle name="Normal 3 3 2 2 3 3 3 5 2" xfId="45070"/>
    <cellStyle name="Normal 3 3 2 2 3 3 3 6" xfId="30746"/>
    <cellStyle name="Normal 3 3 2 2 3 3 4" xfId="2676"/>
    <cellStyle name="Normal 3 3 2 2 3 3 4 2" xfId="6336"/>
    <cellStyle name="Normal 3 3 2 2 3 3 4 2 2" xfId="13596"/>
    <cellStyle name="Normal 3 3 2 2 3 3 4 2 2 2" xfId="27974"/>
    <cellStyle name="Normal 3 3 2 2 3 3 4 2 2 2 2" xfId="56708"/>
    <cellStyle name="Normal 3 3 2 2 3 3 4 2 2 3" xfId="42384"/>
    <cellStyle name="Normal 3 3 2 2 3 3 4 2 3" xfId="20811"/>
    <cellStyle name="Normal 3 3 2 2 3 3 4 2 3 2" xfId="49546"/>
    <cellStyle name="Normal 3 3 2 2 3 3 4 2 4" xfId="35222"/>
    <cellStyle name="Normal 3 3 2 2 3 3 4 3" xfId="10009"/>
    <cellStyle name="Normal 3 3 2 2 3 3 4 3 2" xfId="24392"/>
    <cellStyle name="Normal 3 3 2 2 3 3 4 3 2 2" xfId="53127"/>
    <cellStyle name="Normal 3 3 2 2 3 3 4 3 3" xfId="38803"/>
    <cellStyle name="Normal 3 3 2 2 3 3 4 4" xfId="17229"/>
    <cellStyle name="Normal 3 3 2 2 3 3 4 4 2" xfId="45965"/>
    <cellStyle name="Normal 3 3 2 2 3 3 4 5" xfId="31641"/>
    <cellStyle name="Normal 3 3 2 2 3 3 5" xfId="4540"/>
    <cellStyle name="Normal 3 3 2 2 3 3 5 2" xfId="11806"/>
    <cellStyle name="Normal 3 3 2 2 3 3 5 2 2" xfId="26184"/>
    <cellStyle name="Normal 3 3 2 2 3 3 5 2 2 2" xfId="54918"/>
    <cellStyle name="Normal 3 3 2 2 3 3 5 2 3" xfId="40594"/>
    <cellStyle name="Normal 3 3 2 2 3 3 5 3" xfId="19021"/>
    <cellStyle name="Normal 3 3 2 2 3 3 5 3 2" xfId="47756"/>
    <cellStyle name="Normal 3 3 2 2 3 3 5 4" xfId="33432"/>
    <cellStyle name="Normal 3 3 2 2 3 3 6" xfId="8213"/>
    <cellStyle name="Normal 3 3 2 2 3 3 6 2" xfId="22602"/>
    <cellStyle name="Normal 3 3 2 2 3 3 6 2 2" xfId="51337"/>
    <cellStyle name="Normal 3 3 2 2 3 3 6 3" xfId="37013"/>
    <cellStyle name="Normal 3 3 2 2 3 3 7" xfId="15439"/>
    <cellStyle name="Normal 3 3 2 2 3 3 7 2" xfId="44175"/>
    <cellStyle name="Normal 3 3 2 2 3 3 8" xfId="29851"/>
    <cellStyle name="Normal 3 3 2 2 3 4" xfId="1020"/>
    <cellStyle name="Normal 3 3 2 2 3 4 2" xfId="2003"/>
    <cellStyle name="Normal 3 3 2 2 3 4 2 2" xfId="3795"/>
    <cellStyle name="Normal 3 3 2 2 3 4 2 2 2" xfId="7454"/>
    <cellStyle name="Normal 3 3 2 2 3 4 2 2 2 2" xfId="14714"/>
    <cellStyle name="Normal 3 3 2 2 3 4 2 2 2 2 2" xfId="29092"/>
    <cellStyle name="Normal 3 3 2 2 3 4 2 2 2 2 2 2" xfId="57826"/>
    <cellStyle name="Normal 3 3 2 2 3 4 2 2 2 2 3" xfId="43502"/>
    <cellStyle name="Normal 3 3 2 2 3 4 2 2 2 3" xfId="21929"/>
    <cellStyle name="Normal 3 3 2 2 3 4 2 2 2 3 2" xfId="50664"/>
    <cellStyle name="Normal 3 3 2 2 3 4 2 2 2 4" xfId="36340"/>
    <cellStyle name="Normal 3 3 2 2 3 4 2 2 3" xfId="11127"/>
    <cellStyle name="Normal 3 3 2 2 3 4 2 2 3 2" xfId="25510"/>
    <cellStyle name="Normal 3 3 2 2 3 4 2 2 3 2 2" xfId="54245"/>
    <cellStyle name="Normal 3 3 2 2 3 4 2 2 3 3" xfId="39921"/>
    <cellStyle name="Normal 3 3 2 2 3 4 2 2 4" xfId="18347"/>
    <cellStyle name="Normal 3 3 2 2 3 4 2 2 4 2" xfId="47083"/>
    <cellStyle name="Normal 3 3 2 2 3 4 2 2 5" xfId="32759"/>
    <cellStyle name="Normal 3 3 2 2 3 4 2 3" xfId="5664"/>
    <cellStyle name="Normal 3 3 2 2 3 4 2 3 2" xfId="12924"/>
    <cellStyle name="Normal 3 3 2 2 3 4 2 3 2 2" xfId="27302"/>
    <cellStyle name="Normal 3 3 2 2 3 4 2 3 2 2 2" xfId="56036"/>
    <cellStyle name="Normal 3 3 2 2 3 4 2 3 2 3" xfId="41712"/>
    <cellStyle name="Normal 3 3 2 2 3 4 2 3 3" xfId="20139"/>
    <cellStyle name="Normal 3 3 2 2 3 4 2 3 3 2" xfId="48874"/>
    <cellStyle name="Normal 3 3 2 2 3 4 2 3 4" xfId="34550"/>
    <cellStyle name="Normal 3 3 2 2 3 4 2 4" xfId="9337"/>
    <cellStyle name="Normal 3 3 2 2 3 4 2 4 2" xfId="23720"/>
    <cellStyle name="Normal 3 3 2 2 3 4 2 4 2 2" xfId="52455"/>
    <cellStyle name="Normal 3 3 2 2 3 4 2 4 3" xfId="38131"/>
    <cellStyle name="Normal 3 3 2 2 3 4 2 5" xfId="16557"/>
    <cellStyle name="Normal 3 3 2 2 3 4 2 5 2" xfId="45293"/>
    <cellStyle name="Normal 3 3 2 2 3 4 2 6" xfId="30969"/>
    <cellStyle name="Normal 3 3 2 2 3 4 3" xfId="2899"/>
    <cellStyle name="Normal 3 3 2 2 3 4 3 2" xfId="6559"/>
    <cellStyle name="Normal 3 3 2 2 3 4 3 2 2" xfId="13819"/>
    <cellStyle name="Normal 3 3 2 2 3 4 3 2 2 2" xfId="28197"/>
    <cellStyle name="Normal 3 3 2 2 3 4 3 2 2 2 2" xfId="56931"/>
    <cellStyle name="Normal 3 3 2 2 3 4 3 2 2 3" xfId="42607"/>
    <cellStyle name="Normal 3 3 2 2 3 4 3 2 3" xfId="21034"/>
    <cellStyle name="Normal 3 3 2 2 3 4 3 2 3 2" xfId="49769"/>
    <cellStyle name="Normal 3 3 2 2 3 4 3 2 4" xfId="35445"/>
    <cellStyle name="Normal 3 3 2 2 3 4 3 3" xfId="10232"/>
    <cellStyle name="Normal 3 3 2 2 3 4 3 3 2" xfId="24615"/>
    <cellStyle name="Normal 3 3 2 2 3 4 3 3 2 2" xfId="53350"/>
    <cellStyle name="Normal 3 3 2 2 3 4 3 3 3" xfId="39026"/>
    <cellStyle name="Normal 3 3 2 2 3 4 3 4" xfId="17452"/>
    <cellStyle name="Normal 3 3 2 2 3 4 3 4 2" xfId="46188"/>
    <cellStyle name="Normal 3 3 2 2 3 4 3 5" xfId="31864"/>
    <cellStyle name="Normal 3 3 2 2 3 4 4" xfId="4764"/>
    <cellStyle name="Normal 3 3 2 2 3 4 4 2" xfId="12029"/>
    <cellStyle name="Normal 3 3 2 2 3 4 4 2 2" xfId="26407"/>
    <cellStyle name="Normal 3 3 2 2 3 4 4 2 2 2" xfId="55141"/>
    <cellStyle name="Normal 3 3 2 2 3 4 4 2 3" xfId="40817"/>
    <cellStyle name="Normal 3 3 2 2 3 4 4 3" xfId="19244"/>
    <cellStyle name="Normal 3 3 2 2 3 4 4 3 2" xfId="47979"/>
    <cellStyle name="Normal 3 3 2 2 3 4 4 4" xfId="33655"/>
    <cellStyle name="Normal 3 3 2 2 3 4 5" xfId="8436"/>
    <cellStyle name="Normal 3 3 2 2 3 4 5 2" xfId="22825"/>
    <cellStyle name="Normal 3 3 2 2 3 4 5 2 2" xfId="51560"/>
    <cellStyle name="Normal 3 3 2 2 3 4 5 3" xfId="37236"/>
    <cellStyle name="Normal 3 3 2 2 3 4 6" xfId="15662"/>
    <cellStyle name="Normal 3 3 2 2 3 4 6 2" xfId="44398"/>
    <cellStyle name="Normal 3 3 2 2 3 4 7" xfId="30074"/>
    <cellStyle name="Normal 3 3 2 2 3 5" xfId="1544"/>
    <cellStyle name="Normal 3 3 2 2 3 5 2" xfId="3348"/>
    <cellStyle name="Normal 3 3 2 2 3 5 2 2" xfId="7007"/>
    <cellStyle name="Normal 3 3 2 2 3 5 2 2 2" xfId="14267"/>
    <cellStyle name="Normal 3 3 2 2 3 5 2 2 2 2" xfId="28645"/>
    <cellStyle name="Normal 3 3 2 2 3 5 2 2 2 2 2" xfId="57379"/>
    <cellStyle name="Normal 3 3 2 2 3 5 2 2 2 3" xfId="43055"/>
    <cellStyle name="Normal 3 3 2 2 3 5 2 2 3" xfId="21482"/>
    <cellStyle name="Normal 3 3 2 2 3 5 2 2 3 2" xfId="50217"/>
    <cellStyle name="Normal 3 3 2 2 3 5 2 2 4" xfId="35893"/>
    <cellStyle name="Normal 3 3 2 2 3 5 2 3" xfId="10680"/>
    <cellStyle name="Normal 3 3 2 2 3 5 2 3 2" xfId="25063"/>
    <cellStyle name="Normal 3 3 2 2 3 5 2 3 2 2" xfId="53798"/>
    <cellStyle name="Normal 3 3 2 2 3 5 2 3 3" xfId="39474"/>
    <cellStyle name="Normal 3 3 2 2 3 5 2 4" xfId="17900"/>
    <cellStyle name="Normal 3 3 2 2 3 5 2 4 2" xfId="46636"/>
    <cellStyle name="Normal 3 3 2 2 3 5 2 5" xfId="32312"/>
    <cellStyle name="Normal 3 3 2 2 3 5 3" xfId="5217"/>
    <cellStyle name="Normal 3 3 2 2 3 5 3 2" xfId="12477"/>
    <cellStyle name="Normal 3 3 2 2 3 5 3 2 2" xfId="26855"/>
    <cellStyle name="Normal 3 3 2 2 3 5 3 2 2 2" xfId="55589"/>
    <cellStyle name="Normal 3 3 2 2 3 5 3 2 3" xfId="41265"/>
    <cellStyle name="Normal 3 3 2 2 3 5 3 3" xfId="19692"/>
    <cellStyle name="Normal 3 3 2 2 3 5 3 3 2" xfId="48427"/>
    <cellStyle name="Normal 3 3 2 2 3 5 3 4" xfId="34103"/>
    <cellStyle name="Normal 3 3 2 2 3 5 4" xfId="8890"/>
    <cellStyle name="Normal 3 3 2 2 3 5 4 2" xfId="23273"/>
    <cellStyle name="Normal 3 3 2 2 3 5 4 2 2" xfId="52008"/>
    <cellStyle name="Normal 3 3 2 2 3 5 4 3" xfId="37684"/>
    <cellStyle name="Normal 3 3 2 2 3 5 5" xfId="16110"/>
    <cellStyle name="Normal 3 3 2 2 3 5 5 2" xfId="44846"/>
    <cellStyle name="Normal 3 3 2 2 3 5 6" xfId="30522"/>
    <cellStyle name="Normal 3 3 2 2 3 6" xfId="2452"/>
    <cellStyle name="Normal 3 3 2 2 3 6 2" xfId="6112"/>
    <cellStyle name="Normal 3 3 2 2 3 6 2 2" xfId="13372"/>
    <cellStyle name="Normal 3 3 2 2 3 6 2 2 2" xfId="27750"/>
    <cellStyle name="Normal 3 3 2 2 3 6 2 2 2 2" xfId="56484"/>
    <cellStyle name="Normal 3 3 2 2 3 6 2 2 3" xfId="42160"/>
    <cellStyle name="Normal 3 3 2 2 3 6 2 3" xfId="20587"/>
    <cellStyle name="Normal 3 3 2 2 3 6 2 3 2" xfId="49322"/>
    <cellStyle name="Normal 3 3 2 2 3 6 2 4" xfId="34998"/>
    <cellStyle name="Normal 3 3 2 2 3 6 3" xfId="9785"/>
    <cellStyle name="Normal 3 3 2 2 3 6 3 2" xfId="24168"/>
    <cellStyle name="Normal 3 3 2 2 3 6 3 2 2" xfId="52903"/>
    <cellStyle name="Normal 3 3 2 2 3 6 3 3" xfId="38579"/>
    <cellStyle name="Normal 3 3 2 2 3 6 4" xfId="17005"/>
    <cellStyle name="Normal 3 3 2 2 3 6 4 2" xfId="45741"/>
    <cellStyle name="Normal 3 3 2 2 3 6 5" xfId="31417"/>
    <cellStyle name="Normal 3 3 2 2 3 7" xfId="4311"/>
    <cellStyle name="Normal 3 3 2 2 3 7 2" xfId="11581"/>
    <cellStyle name="Normal 3 3 2 2 3 7 2 2" xfId="25960"/>
    <cellStyle name="Normal 3 3 2 2 3 7 2 2 2" xfId="54694"/>
    <cellStyle name="Normal 3 3 2 2 3 7 2 3" xfId="40370"/>
    <cellStyle name="Normal 3 3 2 2 3 7 3" xfId="18797"/>
    <cellStyle name="Normal 3 3 2 2 3 7 3 2" xfId="47532"/>
    <cellStyle name="Normal 3 3 2 2 3 7 4" xfId="33208"/>
    <cellStyle name="Normal 3 3 2 2 3 8" xfId="7980"/>
    <cellStyle name="Normal 3 3 2 2 3 8 2" xfId="22378"/>
    <cellStyle name="Normal 3 3 2 2 3 8 2 2" xfId="51113"/>
    <cellStyle name="Normal 3 3 2 2 3 8 3" xfId="36789"/>
    <cellStyle name="Normal 3 3 2 2 3 9" xfId="15215"/>
    <cellStyle name="Normal 3 3 2 2 3 9 2" xfId="43951"/>
    <cellStyle name="Normal 3 3 2 2 4" xfId="570"/>
    <cellStyle name="Normal 3 3 2 2 4 2" xfId="853"/>
    <cellStyle name="Normal 3 3 2 2 4 2 2" xfId="1300"/>
    <cellStyle name="Normal 3 3 2 2 4 2 2 2" xfId="2283"/>
    <cellStyle name="Normal 3 3 2 2 4 2 2 2 2" xfId="4075"/>
    <cellStyle name="Normal 3 3 2 2 4 2 2 2 2 2" xfId="7734"/>
    <cellStyle name="Normal 3 3 2 2 4 2 2 2 2 2 2" xfId="14994"/>
    <cellStyle name="Normal 3 3 2 2 4 2 2 2 2 2 2 2" xfId="29372"/>
    <cellStyle name="Normal 3 3 2 2 4 2 2 2 2 2 2 2 2" xfId="58106"/>
    <cellStyle name="Normal 3 3 2 2 4 2 2 2 2 2 2 3" xfId="43782"/>
    <cellStyle name="Normal 3 3 2 2 4 2 2 2 2 2 3" xfId="22209"/>
    <cellStyle name="Normal 3 3 2 2 4 2 2 2 2 2 3 2" xfId="50944"/>
    <cellStyle name="Normal 3 3 2 2 4 2 2 2 2 2 4" xfId="36620"/>
    <cellStyle name="Normal 3 3 2 2 4 2 2 2 2 3" xfId="11407"/>
    <cellStyle name="Normal 3 3 2 2 4 2 2 2 2 3 2" xfId="25790"/>
    <cellStyle name="Normal 3 3 2 2 4 2 2 2 2 3 2 2" xfId="54525"/>
    <cellStyle name="Normal 3 3 2 2 4 2 2 2 2 3 3" xfId="40201"/>
    <cellStyle name="Normal 3 3 2 2 4 2 2 2 2 4" xfId="18627"/>
    <cellStyle name="Normal 3 3 2 2 4 2 2 2 2 4 2" xfId="47363"/>
    <cellStyle name="Normal 3 3 2 2 4 2 2 2 2 5" xfId="33039"/>
    <cellStyle name="Normal 3 3 2 2 4 2 2 2 3" xfId="5944"/>
    <cellStyle name="Normal 3 3 2 2 4 2 2 2 3 2" xfId="13204"/>
    <cellStyle name="Normal 3 3 2 2 4 2 2 2 3 2 2" xfId="27582"/>
    <cellStyle name="Normal 3 3 2 2 4 2 2 2 3 2 2 2" xfId="56316"/>
    <cellStyle name="Normal 3 3 2 2 4 2 2 2 3 2 3" xfId="41992"/>
    <cellStyle name="Normal 3 3 2 2 4 2 2 2 3 3" xfId="20419"/>
    <cellStyle name="Normal 3 3 2 2 4 2 2 2 3 3 2" xfId="49154"/>
    <cellStyle name="Normal 3 3 2 2 4 2 2 2 3 4" xfId="34830"/>
    <cellStyle name="Normal 3 3 2 2 4 2 2 2 4" xfId="9617"/>
    <cellStyle name="Normal 3 3 2 2 4 2 2 2 4 2" xfId="24000"/>
    <cellStyle name="Normal 3 3 2 2 4 2 2 2 4 2 2" xfId="52735"/>
    <cellStyle name="Normal 3 3 2 2 4 2 2 2 4 3" xfId="38411"/>
    <cellStyle name="Normal 3 3 2 2 4 2 2 2 5" xfId="16837"/>
    <cellStyle name="Normal 3 3 2 2 4 2 2 2 5 2" xfId="45573"/>
    <cellStyle name="Normal 3 3 2 2 4 2 2 2 6" xfId="31249"/>
    <cellStyle name="Normal 3 3 2 2 4 2 2 3" xfId="3179"/>
    <cellStyle name="Normal 3 3 2 2 4 2 2 3 2" xfId="6839"/>
    <cellStyle name="Normal 3 3 2 2 4 2 2 3 2 2" xfId="14099"/>
    <cellStyle name="Normal 3 3 2 2 4 2 2 3 2 2 2" xfId="28477"/>
    <cellStyle name="Normal 3 3 2 2 4 2 2 3 2 2 2 2" xfId="57211"/>
    <cellStyle name="Normal 3 3 2 2 4 2 2 3 2 2 3" xfId="42887"/>
    <cellStyle name="Normal 3 3 2 2 4 2 2 3 2 3" xfId="21314"/>
    <cellStyle name="Normal 3 3 2 2 4 2 2 3 2 3 2" xfId="50049"/>
    <cellStyle name="Normal 3 3 2 2 4 2 2 3 2 4" xfId="35725"/>
    <cellStyle name="Normal 3 3 2 2 4 2 2 3 3" xfId="10512"/>
    <cellStyle name="Normal 3 3 2 2 4 2 2 3 3 2" xfId="24895"/>
    <cellStyle name="Normal 3 3 2 2 4 2 2 3 3 2 2" xfId="53630"/>
    <cellStyle name="Normal 3 3 2 2 4 2 2 3 3 3" xfId="39306"/>
    <cellStyle name="Normal 3 3 2 2 4 2 2 3 4" xfId="17732"/>
    <cellStyle name="Normal 3 3 2 2 4 2 2 3 4 2" xfId="46468"/>
    <cellStyle name="Normal 3 3 2 2 4 2 2 3 5" xfId="32144"/>
    <cellStyle name="Normal 3 3 2 2 4 2 2 4" xfId="5044"/>
    <cellStyle name="Normal 3 3 2 2 4 2 2 4 2" xfId="12309"/>
    <cellStyle name="Normal 3 3 2 2 4 2 2 4 2 2" xfId="26687"/>
    <cellStyle name="Normal 3 3 2 2 4 2 2 4 2 2 2" xfId="55421"/>
    <cellStyle name="Normal 3 3 2 2 4 2 2 4 2 3" xfId="41097"/>
    <cellStyle name="Normal 3 3 2 2 4 2 2 4 3" xfId="19524"/>
    <cellStyle name="Normal 3 3 2 2 4 2 2 4 3 2" xfId="48259"/>
    <cellStyle name="Normal 3 3 2 2 4 2 2 4 4" xfId="33935"/>
    <cellStyle name="Normal 3 3 2 2 4 2 2 5" xfId="8716"/>
    <cellStyle name="Normal 3 3 2 2 4 2 2 5 2" xfId="23105"/>
    <cellStyle name="Normal 3 3 2 2 4 2 2 5 2 2" xfId="51840"/>
    <cellStyle name="Normal 3 3 2 2 4 2 2 5 3" xfId="37516"/>
    <cellStyle name="Normal 3 3 2 2 4 2 2 6" xfId="15942"/>
    <cellStyle name="Normal 3 3 2 2 4 2 2 6 2" xfId="44678"/>
    <cellStyle name="Normal 3 3 2 2 4 2 2 7" xfId="30354"/>
    <cellStyle name="Normal 3 3 2 2 4 2 3" xfId="1836"/>
    <cellStyle name="Normal 3 3 2 2 4 2 3 2" xfId="3628"/>
    <cellStyle name="Normal 3 3 2 2 4 2 3 2 2" xfId="7287"/>
    <cellStyle name="Normal 3 3 2 2 4 2 3 2 2 2" xfId="14547"/>
    <cellStyle name="Normal 3 3 2 2 4 2 3 2 2 2 2" xfId="28925"/>
    <cellStyle name="Normal 3 3 2 2 4 2 3 2 2 2 2 2" xfId="57659"/>
    <cellStyle name="Normal 3 3 2 2 4 2 3 2 2 2 3" xfId="43335"/>
    <cellStyle name="Normal 3 3 2 2 4 2 3 2 2 3" xfId="21762"/>
    <cellStyle name="Normal 3 3 2 2 4 2 3 2 2 3 2" xfId="50497"/>
    <cellStyle name="Normal 3 3 2 2 4 2 3 2 2 4" xfId="36173"/>
    <cellStyle name="Normal 3 3 2 2 4 2 3 2 3" xfId="10960"/>
    <cellStyle name="Normal 3 3 2 2 4 2 3 2 3 2" xfId="25343"/>
    <cellStyle name="Normal 3 3 2 2 4 2 3 2 3 2 2" xfId="54078"/>
    <cellStyle name="Normal 3 3 2 2 4 2 3 2 3 3" xfId="39754"/>
    <cellStyle name="Normal 3 3 2 2 4 2 3 2 4" xfId="18180"/>
    <cellStyle name="Normal 3 3 2 2 4 2 3 2 4 2" xfId="46916"/>
    <cellStyle name="Normal 3 3 2 2 4 2 3 2 5" xfId="32592"/>
    <cellStyle name="Normal 3 3 2 2 4 2 3 3" xfId="5497"/>
    <cellStyle name="Normal 3 3 2 2 4 2 3 3 2" xfId="12757"/>
    <cellStyle name="Normal 3 3 2 2 4 2 3 3 2 2" xfId="27135"/>
    <cellStyle name="Normal 3 3 2 2 4 2 3 3 2 2 2" xfId="55869"/>
    <cellStyle name="Normal 3 3 2 2 4 2 3 3 2 3" xfId="41545"/>
    <cellStyle name="Normal 3 3 2 2 4 2 3 3 3" xfId="19972"/>
    <cellStyle name="Normal 3 3 2 2 4 2 3 3 3 2" xfId="48707"/>
    <cellStyle name="Normal 3 3 2 2 4 2 3 3 4" xfId="34383"/>
    <cellStyle name="Normal 3 3 2 2 4 2 3 4" xfId="9170"/>
    <cellStyle name="Normal 3 3 2 2 4 2 3 4 2" xfId="23553"/>
    <cellStyle name="Normal 3 3 2 2 4 2 3 4 2 2" xfId="52288"/>
    <cellStyle name="Normal 3 3 2 2 4 2 3 4 3" xfId="37964"/>
    <cellStyle name="Normal 3 3 2 2 4 2 3 5" xfId="16390"/>
    <cellStyle name="Normal 3 3 2 2 4 2 3 5 2" xfId="45126"/>
    <cellStyle name="Normal 3 3 2 2 4 2 3 6" xfId="30802"/>
    <cellStyle name="Normal 3 3 2 2 4 2 4" xfId="2732"/>
    <cellStyle name="Normal 3 3 2 2 4 2 4 2" xfId="6392"/>
    <cellStyle name="Normal 3 3 2 2 4 2 4 2 2" xfId="13652"/>
    <cellStyle name="Normal 3 3 2 2 4 2 4 2 2 2" xfId="28030"/>
    <cellStyle name="Normal 3 3 2 2 4 2 4 2 2 2 2" xfId="56764"/>
    <cellStyle name="Normal 3 3 2 2 4 2 4 2 2 3" xfId="42440"/>
    <cellStyle name="Normal 3 3 2 2 4 2 4 2 3" xfId="20867"/>
    <cellStyle name="Normal 3 3 2 2 4 2 4 2 3 2" xfId="49602"/>
    <cellStyle name="Normal 3 3 2 2 4 2 4 2 4" xfId="35278"/>
    <cellStyle name="Normal 3 3 2 2 4 2 4 3" xfId="10065"/>
    <cellStyle name="Normal 3 3 2 2 4 2 4 3 2" xfId="24448"/>
    <cellStyle name="Normal 3 3 2 2 4 2 4 3 2 2" xfId="53183"/>
    <cellStyle name="Normal 3 3 2 2 4 2 4 3 3" xfId="38859"/>
    <cellStyle name="Normal 3 3 2 2 4 2 4 4" xfId="17285"/>
    <cellStyle name="Normal 3 3 2 2 4 2 4 4 2" xfId="46021"/>
    <cellStyle name="Normal 3 3 2 2 4 2 4 5" xfId="31697"/>
    <cellStyle name="Normal 3 3 2 2 4 2 5" xfId="4597"/>
    <cellStyle name="Normal 3 3 2 2 4 2 5 2" xfId="11862"/>
    <cellStyle name="Normal 3 3 2 2 4 2 5 2 2" xfId="26240"/>
    <cellStyle name="Normal 3 3 2 2 4 2 5 2 2 2" xfId="54974"/>
    <cellStyle name="Normal 3 3 2 2 4 2 5 2 3" xfId="40650"/>
    <cellStyle name="Normal 3 3 2 2 4 2 5 3" xfId="19077"/>
    <cellStyle name="Normal 3 3 2 2 4 2 5 3 2" xfId="47812"/>
    <cellStyle name="Normal 3 3 2 2 4 2 5 4" xfId="33488"/>
    <cellStyle name="Normal 3 3 2 2 4 2 6" xfId="8269"/>
    <cellStyle name="Normal 3 3 2 2 4 2 6 2" xfId="22658"/>
    <cellStyle name="Normal 3 3 2 2 4 2 6 2 2" xfId="51393"/>
    <cellStyle name="Normal 3 3 2 2 4 2 6 3" xfId="37069"/>
    <cellStyle name="Normal 3 3 2 2 4 2 7" xfId="15495"/>
    <cellStyle name="Normal 3 3 2 2 4 2 7 2" xfId="44231"/>
    <cellStyle name="Normal 3 3 2 2 4 2 8" xfId="29907"/>
    <cellStyle name="Normal 3 3 2 2 4 3" xfId="1076"/>
    <cellStyle name="Normal 3 3 2 2 4 3 2" xfId="2059"/>
    <cellStyle name="Normal 3 3 2 2 4 3 2 2" xfId="3851"/>
    <cellStyle name="Normal 3 3 2 2 4 3 2 2 2" xfId="7510"/>
    <cellStyle name="Normal 3 3 2 2 4 3 2 2 2 2" xfId="14770"/>
    <cellStyle name="Normal 3 3 2 2 4 3 2 2 2 2 2" xfId="29148"/>
    <cellStyle name="Normal 3 3 2 2 4 3 2 2 2 2 2 2" xfId="57882"/>
    <cellStyle name="Normal 3 3 2 2 4 3 2 2 2 2 3" xfId="43558"/>
    <cellStyle name="Normal 3 3 2 2 4 3 2 2 2 3" xfId="21985"/>
    <cellStyle name="Normal 3 3 2 2 4 3 2 2 2 3 2" xfId="50720"/>
    <cellStyle name="Normal 3 3 2 2 4 3 2 2 2 4" xfId="36396"/>
    <cellStyle name="Normal 3 3 2 2 4 3 2 2 3" xfId="11183"/>
    <cellStyle name="Normal 3 3 2 2 4 3 2 2 3 2" xfId="25566"/>
    <cellStyle name="Normal 3 3 2 2 4 3 2 2 3 2 2" xfId="54301"/>
    <cellStyle name="Normal 3 3 2 2 4 3 2 2 3 3" xfId="39977"/>
    <cellStyle name="Normal 3 3 2 2 4 3 2 2 4" xfId="18403"/>
    <cellStyle name="Normal 3 3 2 2 4 3 2 2 4 2" xfId="47139"/>
    <cellStyle name="Normal 3 3 2 2 4 3 2 2 5" xfId="32815"/>
    <cellStyle name="Normal 3 3 2 2 4 3 2 3" xfId="5720"/>
    <cellStyle name="Normal 3 3 2 2 4 3 2 3 2" xfId="12980"/>
    <cellStyle name="Normal 3 3 2 2 4 3 2 3 2 2" xfId="27358"/>
    <cellStyle name="Normal 3 3 2 2 4 3 2 3 2 2 2" xfId="56092"/>
    <cellStyle name="Normal 3 3 2 2 4 3 2 3 2 3" xfId="41768"/>
    <cellStyle name="Normal 3 3 2 2 4 3 2 3 3" xfId="20195"/>
    <cellStyle name="Normal 3 3 2 2 4 3 2 3 3 2" xfId="48930"/>
    <cellStyle name="Normal 3 3 2 2 4 3 2 3 4" xfId="34606"/>
    <cellStyle name="Normal 3 3 2 2 4 3 2 4" xfId="9393"/>
    <cellStyle name="Normal 3 3 2 2 4 3 2 4 2" xfId="23776"/>
    <cellStyle name="Normal 3 3 2 2 4 3 2 4 2 2" xfId="52511"/>
    <cellStyle name="Normal 3 3 2 2 4 3 2 4 3" xfId="38187"/>
    <cellStyle name="Normal 3 3 2 2 4 3 2 5" xfId="16613"/>
    <cellStyle name="Normal 3 3 2 2 4 3 2 5 2" xfId="45349"/>
    <cellStyle name="Normal 3 3 2 2 4 3 2 6" xfId="31025"/>
    <cellStyle name="Normal 3 3 2 2 4 3 3" xfId="2955"/>
    <cellStyle name="Normal 3 3 2 2 4 3 3 2" xfId="6615"/>
    <cellStyle name="Normal 3 3 2 2 4 3 3 2 2" xfId="13875"/>
    <cellStyle name="Normal 3 3 2 2 4 3 3 2 2 2" xfId="28253"/>
    <cellStyle name="Normal 3 3 2 2 4 3 3 2 2 2 2" xfId="56987"/>
    <cellStyle name="Normal 3 3 2 2 4 3 3 2 2 3" xfId="42663"/>
    <cellStyle name="Normal 3 3 2 2 4 3 3 2 3" xfId="21090"/>
    <cellStyle name="Normal 3 3 2 2 4 3 3 2 3 2" xfId="49825"/>
    <cellStyle name="Normal 3 3 2 2 4 3 3 2 4" xfId="35501"/>
    <cellStyle name="Normal 3 3 2 2 4 3 3 3" xfId="10288"/>
    <cellStyle name="Normal 3 3 2 2 4 3 3 3 2" xfId="24671"/>
    <cellStyle name="Normal 3 3 2 2 4 3 3 3 2 2" xfId="53406"/>
    <cellStyle name="Normal 3 3 2 2 4 3 3 3 3" xfId="39082"/>
    <cellStyle name="Normal 3 3 2 2 4 3 3 4" xfId="17508"/>
    <cellStyle name="Normal 3 3 2 2 4 3 3 4 2" xfId="46244"/>
    <cellStyle name="Normal 3 3 2 2 4 3 3 5" xfId="31920"/>
    <cellStyle name="Normal 3 3 2 2 4 3 4" xfId="4820"/>
    <cellStyle name="Normal 3 3 2 2 4 3 4 2" xfId="12085"/>
    <cellStyle name="Normal 3 3 2 2 4 3 4 2 2" xfId="26463"/>
    <cellStyle name="Normal 3 3 2 2 4 3 4 2 2 2" xfId="55197"/>
    <cellStyle name="Normal 3 3 2 2 4 3 4 2 3" xfId="40873"/>
    <cellStyle name="Normal 3 3 2 2 4 3 4 3" xfId="19300"/>
    <cellStyle name="Normal 3 3 2 2 4 3 4 3 2" xfId="48035"/>
    <cellStyle name="Normal 3 3 2 2 4 3 4 4" xfId="33711"/>
    <cellStyle name="Normal 3 3 2 2 4 3 5" xfId="8492"/>
    <cellStyle name="Normal 3 3 2 2 4 3 5 2" xfId="22881"/>
    <cellStyle name="Normal 3 3 2 2 4 3 5 2 2" xfId="51616"/>
    <cellStyle name="Normal 3 3 2 2 4 3 5 3" xfId="37292"/>
    <cellStyle name="Normal 3 3 2 2 4 3 6" xfId="15718"/>
    <cellStyle name="Normal 3 3 2 2 4 3 6 2" xfId="44454"/>
    <cellStyle name="Normal 3 3 2 2 4 3 7" xfId="30130"/>
    <cellStyle name="Normal 3 3 2 2 4 4" xfId="1607"/>
    <cellStyle name="Normal 3 3 2 2 4 4 2" xfId="3404"/>
    <cellStyle name="Normal 3 3 2 2 4 4 2 2" xfId="7063"/>
    <cellStyle name="Normal 3 3 2 2 4 4 2 2 2" xfId="14323"/>
    <cellStyle name="Normal 3 3 2 2 4 4 2 2 2 2" xfId="28701"/>
    <cellStyle name="Normal 3 3 2 2 4 4 2 2 2 2 2" xfId="57435"/>
    <cellStyle name="Normal 3 3 2 2 4 4 2 2 2 3" xfId="43111"/>
    <cellStyle name="Normal 3 3 2 2 4 4 2 2 3" xfId="21538"/>
    <cellStyle name="Normal 3 3 2 2 4 4 2 2 3 2" xfId="50273"/>
    <cellStyle name="Normal 3 3 2 2 4 4 2 2 4" xfId="35949"/>
    <cellStyle name="Normal 3 3 2 2 4 4 2 3" xfId="10736"/>
    <cellStyle name="Normal 3 3 2 2 4 4 2 3 2" xfId="25119"/>
    <cellStyle name="Normal 3 3 2 2 4 4 2 3 2 2" xfId="53854"/>
    <cellStyle name="Normal 3 3 2 2 4 4 2 3 3" xfId="39530"/>
    <cellStyle name="Normal 3 3 2 2 4 4 2 4" xfId="17956"/>
    <cellStyle name="Normal 3 3 2 2 4 4 2 4 2" xfId="46692"/>
    <cellStyle name="Normal 3 3 2 2 4 4 2 5" xfId="32368"/>
    <cellStyle name="Normal 3 3 2 2 4 4 3" xfId="5273"/>
    <cellStyle name="Normal 3 3 2 2 4 4 3 2" xfId="12533"/>
    <cellStyle name="Normal 3 3 2 2 4 4 3 2 2" xfId="26911"/>
    <cellStyle name="Normal 3 3 2 2 4 4 3 2 2 2" xfId="55645"/>
    <cellStyle name="Normal 3 3 2 2 4 4 3 2 3" xfId="41321"/>
    <cellStyle name="Normal 3 3 2 2 4 4 3 3" xfId="19748"/>
    <cellStyle name="Normal 3 3 2 2 4 4 3 3 2" xfId="48483"/>
    <cellStyle name="Normal 3 3 2 2 4 4 3 4" xfId="34159"/>
    <cellStyle name="Normal 3 3 2 2 4 4 4" xfId="8946"/>
    <cellStyle name="Normal 3 3 2 2 4 4 4 2" xfId="23329"/>
    <cellStyle name="Normal 3 3 2 2 4 4 4 2 2" xfId="52064"/>
    <cellStyle name="Normal 3 3 2 2 4 4 4 3" xfId="37740"/>
    <cellStyle name="Normal 3 3 2 2 4 4 5" xfId="16166"/>
    <cellStyle name="Normal 3 3 2 2 4 4 5 2" xfId="44902"/>
    <cellStyle name="Normal 3 3 2 2 4 4 6" xfId="30578"/>
    <cellStyle name="Normal 3 3 2 2 4 5" xfId="2508"/>
    <cellStyle name="Normal 3 3 2 2 4 5 2" xfId="6168"/>
    <cellStyle name="Normal 3 3 2 2 4 5 2 2" xfId="13428"/>
    <cellStyle name="Normal 3 3 2 2 4 5 2 2 2" xfId="27806"/>
    <cellStyle name="Normal 3 3 2 2 4 5 2 2 2 2" xfId="56540"/>
    <cellStyle name="Normal 3 3 2 2 4 5 2 2 3" xfId="42216"/>
    <cellStyle name="Normal 3 3 2 2 4 5 2 3" xfId="20643"/>
    <cellStyle name="Normal 3 3 2 2 4 5 2 3 2" xfId="49378"/>
    <cellStyle name="Normal 3 3 2 2 4 5 2 4" xfId="35054"/>
    <cellStyle name="Normal 3 3 2 2 4 5 3" xfId="9841"/>
    <cellStyle name="Normal 3 3 2 2 4 5 3 2" xfId="24224"/>
    <cellStyle name="Normal 3 3 2 2 4 5 3 2 2" xfId="52959"/>
    <cellStyle name="Normal 3 3 2 2 4 5 3 3" xfId="38635"/>
    <cellStyle name="Normal 3 3 2 2 4 5 4" xfId="17061"/>
    <cellStyle name="Normal 3 3 2 2 4 5 4 2" xfId="45797"/>
    <cellStyle name="Normal 3 3 2 2 4 5 5" xfId="31473"/>
    <cellStyle name="Normal 3 3 2 2 4 6" xfId="4371"/>
    <cellStyle name="Normal 3 3 2 2 4 6 2" xfId="11638"/>
    <cellStyle name="Normal 3 3 2 2 4 6 2 2" xfId="26016"/>
    <cellStyle name="Normal 3 3 2 2 4 6 2 2 2" xfId="54750"/>
    <cellStyle name="Normal 3 3 2 2 4 6 2 3" xfId="40426"/>
    <cellStyle name="Normal 3 3 2 2 4 6 3" xfId="18853"/>
    <cellStyle name="Normal 3 3 2 2 4 6 3 2" xfId="47588"/>
    <cellStyle name="Normal 3 3 2 2 4 6 4" xfId="33264"/>
    <cellStyle name="Normal 3 3 2 2 4 7" xfId="8041"/>
    <cellStyle name="Normal 3 3 2 2 4 7 2" xfId="22434"/>
    <cellStyle name="Normal 3 3 2 2 4 7 2 2" xfId="51169"/>
    <cellStyle name="Normal 3 3 2 2 4 7 3" xfId="36845"/>
    <cellStyle name="Normal 3 3 2 2 4 8" xfId="15271"/>
    <cellStyle name="Normal 3 3 2 2 4 8 2" xfId="44007"/>
    <cellStyle name="Normal 3 3 2 2 4 9" xfId="29683"/>
    <cellStyle name="Normal 3 3 2 2 5" xfId="737"/>
    <cellStyle name="Normal 3 3 2 2 5 2" xfId="1188"/>
    <cellStyle name="Normal 3 3 2 2 5 2 2" xfId="2171"/>
    <cellStyle name="Normal 3 3 2 2 5 2 2 2" xfId="3963"/>
    <cellStyle name="Normal 3 3 2 2 5 2 2 2 2" xfId="7622"/>
    <cellStyle name="Normal 3 3 2 2 5 2 2 2 2 2" xfId="14882"/>
    <cellStyle name="Normal 3 3 2 2 5 2 2 2 2 2 2" xfId="29260"/>
    <cellStyle name="Normal 3 3 2 2 5 2 2 2 2 2 2 2" xfId="57994"/>
    <cellStyle name="Normal 3 3 2 2 5 2 2 2 2 2 3" xfId="43670"/>
    <cellStyle name="Normal 3 3 2 2 5 2 2 2 2 3" xfId="22097"/>
    <cellStyle name="Normal 3 3 2 2 5 2 2 2 2 3 2" xfId="50832"/>
    <cellStyle name="Normal 3 3 2 2 5 2 2 2 2 4" xfId="36508"/>
    <cellStyle name="Normal 3 3 2 2 5 2 2 2 3" xfId="11295"/>
    <cellStyle name="Normal 3 3 2 2 5 2 2 2 3 2" xfId="25678"/>
    <cellStyle name="Normal 3 3 2 2 5 2 2 2 3 2 2" xfId="54413"/>
    <cellStyle name="Normal 3 3 2 2 5 2 2 2 3 3" xfId="40089"/>
    <cellStyle name="Normal 3 3 2 2 5 2 2 2 4" xfId="18515"/>
    <cellStyle name="Normal 3 3 2 2 5 2 2 2 4 2" xfId="47251"/>
    <cellStyle name="Normal 3 3 2 2 5 2 2 2 5" xfId="32927"/>
    <cellStyle name="Normal 3 3 2 2 5 2 2 3" xfId="5832"/>
    <cellStyle name="Normal 3 3 2 2 5 2 2 3 2" xfId="13092"/>
    <cellStyle name="Normal 3 3 2 2 5 2 2 3 2 2" xfId="27470"/>
    <cellStyle name="Normal 3 3 2 2 5 2 2 3 2 2 2" xfId="56204"/>
    <cellStyle name="Normal 3 3 2 2 5 2 2 3 2 3" xfId="41880"/>
    <cellStyle name="Normal 3 3 2 2 5 2 2 3 3" xfId="20307"/>
    <cellStyle name="Normal 3 3 2 2 5 2 2 3 3 2" xfId="49042"/>
    <cellStyle name="Normal 3 3 2 2 5 2 2 3 4" xfId="34718"/>
    <cellStyle name="Normal 3 3 2 2 5 2 2 4" xfId="9505"/>
    <cellStyle name="Normal 3 3 2 2 5 2 2 4 2" xfId="23888"/>
    <cellStyle name="Normal 3 3 2 2 5 2 2 4 2 2" xfId="52623"/>
    <cellStyle name="Normal 3 3 2 2 5 2 2 4 3" xfId="38299"/>
    <cellStyle name="Normal 3 3 2 2 5 2 2 5" xfId="16725"/>
    <cellStyle name="Normal 3 3 2 2 5 2 2 5 2" xfId="45461"/>
    <cellStyle name="Normal 3 3 2 2 5 2 2 6" xfId="31137"/>
    <cellStyle name="Normal 3 3 2 2 5 2 3" xfId="3067"/>
    <cellStyle name="Normal 3 3 2 2 5 2 3 2" xfId="6727"/>
    <cellStyle name="Normal 3 3 2 2 5 2 3 2 2" xfId="13987"/>
    <cellStyle name="Normal 3 3 2 2 5 2 3 2 2 2" xfId="28365"/>
    <cellStyle name="Normal 3 3 2 2 5 2 3 2 2 2 2" xfId="57099"/>
    <cellStyle name="Normal 3 3 2 2 5 2 3 2 2 3" xfId="42775"/>
    <cellStyle name="Normal 3 3 2 2 5 2 3 2 3" xfId="21202"/>
    <cellStyle name="Normal 3 3 2 2 5 2 3 2 3 2" xfId="49937"/>
    <cellStyle name="Normal 3 3 2 2 5 2 3 2 4" xfId="35613"/>
    <cellStyle name="Normal 3 3 2 2 5 2 3 3" xfId="10400"/>
    <cellStyle name="Normal 3 3 2 2 5 2 3 3 2" xfId="24783"/>
    <cellStyle name="Normal 3 3 2 2 5 2 3 3 2 2" xfId="53518"/>
    <cellStyle name="Normal 3 3 2 2 5 2 3 3 3" xfId="39194"/>
    <cellStyle name="Normal 3 3 2 2 5 2 3 4" xfId="17620"/>
    <cellStyle name="Normal 3 3 2 2 5 2 3 4 2" xfId="46356"/>
    <cellStyle name="Normal 3 3 2 2 5 2 3 5" xfId="32032"/>
    <cellStyle name="Normal 3 3 2 2 5 2 4" xfId="4932"/>
    <cellStyle name="Normal 3 3 2 2 5 2 4 2" xfId="12197"/>
    <cellStyle name="Normal 3 3 2 2 5 2 4 2 2" xfId="26575"/>
    <cellStyle name="Normal 3 3 2 2 5 2 4 2 2 2" xfId="55309"/>
    <cellStyle name="Normal 3 3 2 2 5 2 4 2 3" xfId="40985"/>
    <cellStyle name="Normal 3 3 2 2 5 2 4 3" xfId="19412"/>
    <cellStyle name="Normal 3 3 2 2 5 2 4 3 2" xfId="48147"/>
    <cellStyle name="Normal 3 3 2 2 5 2 4 4" xfId="33823"/>
    <cellStyle name="Normal 3 3 2 2 5 2 5" xfId="8604"/>
    <cellStyle name="Normal 3 3 2 2 5 2 5 2" xfId="22993"/>
    <cellStyle name="Normal 3 3 2 2 5 2 5 2 2" xfId="51728"/>
    <cellStyle name="Normal 3 3 2 2 5 2 5 3" xfId="37404"/>
    <cellStyle name="Normal 3 3 2 2 5 2 6" xfId="15830"/>
    <cellStyle name="Normal 3 3 2 2 5 2 6 2" xfId="44566"/>
    <cellStyle name="Normal 3 3 2 2 5 2 7" xfId="30242"/>
    <cellStyle name="Normal 3 3 2 2 5 3" xfId="1724"/>
    <cellStyle name="Normal 3 3 2 2 5 3 2" xfId="3516"/>
    <cellStyle name="Normal 3 3 2 2 5 3 2 2" xfId="7175"/>
    <cellStyle name="Normal 3 3 2 2 5 3 2 2 2" xfId="14435"/>
    <cellStyle name="Normal 3 3 2 2 5 3 2 2 2 2" xfId="28813"/>
    <cellStyle name="Normal 3 3 2 2 5 3 2 2 2 2 2" xfId="57547"/>
    <cellStyle name="Normal 3 3 2 2 5 3 2 2 2 3" xfId="43223"/>
    <cellStyle name="Normal 3 3 2 2 5 3 2 2 3" xfId="21650"/>
    <cellStyle name="Normal 3 3 2 2 5 3 2 2 3 2" xfId="50385"/>
    <cellStyle name="Normal 3 3 2 2 5 3 2 2 4" xfId="36061"/>
    <cellStyle name="Normal 3 3 2 2 5 3 2 3" xfId="10848"/>
    <cellStyle name="Normal 3 3 2 2 5 3 2 3 2" xfId="25231"/>
    <cellStyle name="Normal 3 3 2 2 5 3 2 3 2 2" xfId="53966"/>
    <cellStyle name="Normal 3 3 2 2 5 3 2 3 3" xfId="39642"/>
    <cellStyle name="Normal 3 3 2 2 5 3 2 4" xfId="18068"/>
    <cellStyle name="Normal 3 3 2 2 5 3 2 4 2" xfId="46804"/>
    <cellStyle name="Normal 3 3 2 2 5 3 2 5" xfId="32480"/>
    <cellStyle name="Normal 3 3 2 2 5 3 3" xfId="5385"/>
    <cellStyle name="Normal 3 3 2 2 5 3 3 2" xfId="12645"/>
    <cellStyle name="Normal 3 3 2 2 5 3 3 2 2" xfId="27023"/>
    <cellStyle name="Normal 3 3 2 2 5 3 3 2 2 2" xfId="55757"/>
    <cellStyle name="Normal 3 3 2 2 5 3 3 2 3" xfId="41433"/>
    <cellStyle name="Normal 3 3 2 2 5 3 3 3" xfId="19860"/>
    <cellStyle name="Normal 3 3 2 2 5 3 3 3 2" xfId="48595"/>
    <cellStyle name="Normal 3 3 2 2 5 3 3 4" xfId="34271"/>
    <cellStyle name="Normal 3 3 2 2 5 3 4" xfId="9058"/>
    <cellStyle name="Normal 3 3 2 2 5 3 4 2" xfId="23441"/>
    <cellStyle name="Normal 3 3 2 2 5 3 4 2 2" xfId="52176"/>
    <cellStyle name="Normal 3 3 2 2 5 3 4 3" xfId="37852"/>
    <cellStyle name="Normal 3 3 2 2 5 3 5" xfId="16278"/>
    <cellStyle name="Normal 3 3 2 2 5 3 5 2" xfId="45014"/>
    <cellStyle name="Normal 3 3 2 2 5 3 6" xfId="30690"/>
    <cellStyle name="Normal 3 3 2 2 5 4" xfId="2620"/>
    <cellStyle name="Normal 3 3 2 2 5 4 2" xfId="6280"/>
    <cellStyle name="Normal 3 3 2 2 5 4 2 2" xfId="13540"/>
    <cellStyle name="Normal 3 3 2 2 5 4 2 2 2" xfId="27918"/>
    <cellStyle name="Normal 3 3 2 2 5 4 2 2 2 2" xfId="56652"/>
    <cellStyle name="Normal 3 3 2 2 5 4 2 2 3" xfId="42328"/>
    <cellStyle name="Normal 3 3 2 2 5 4 2 3" xfId="20755"/>
    <cellStyle name="Normal 3 3 2 2 5 4 2 3 2" xfId="49490"/>
    <cellStyle name="Normal 3 3 2 2 5 4 2 4" xfId="35166"/>
    <cellStyle name="Normal 3 3 2 2 5 4 3" xfId="9953"/>
    <cellStyle name="Normal 3 3 2 2 5 4 3 2" xfId="24336"/>
    <cellStyle name="Normal 3 3 2 2 5 4 3 2 2" xfId="53071"/>
    <cellStyle name="Normal 3 3 2 2 5 4 3 3" xfId="38747"/>
    <cellStyle name="Normal 3 3 2 2 5 4 4" xfId="17173"/>
    <cellStyle name="Normal 3 3 2 2 5 4 4 2" xfId="45909"/>
    <cellStyle name="Normal 3 3 2 2 5 4 5" xfId="31585"/>
    <cellStyle name="Normal 3 3 2 2 5 5" xfId="4484"/>
    <cellStyle name="Normal 3 3 2 2 5 5 2" xfId="11750"/>
    <cellStyle name="Normal 3 3 2 2 5 5 2 2" xfId="26128"/>
    <cellStyle name="Normal 3 3 2 2 5 5 2 2 2" xfId="54862"/>
    <cellStyle name="Normal 3 3 2 2 5 5 2 3" xfId="40538"/>
    <cellStyle name="Normal 3 3 2 2 5 5 3" xfId="18965"/>
    <cellStyle name="Normal 3 3 2 2 5 5 3 2" xfId="47700"/>
    <cellStyle name="Normal 3 3 2 2 5 5 4" xfId="33376"/>
    <cellStyle name="Normal 3 3 2 2 5 6" xfId="8157"/>
    <cellStyle name="Normal 3 3 2 2 5 6 2" xfId="22546"/>
    <cellStyle name="Normal 3 3 2 2 5 6 2 2" xfId="51281"/>
    <cellStyle name="Normal 3 3 2 2 5 6 3" xfId="36957"/>
    <cellStyle name="Normal 3 3 2 2 5 7" xfId="15383"/>
    <cellStyle name="Normal 3 3 2 2 5 7 2" xfId="44119"/>
    <cellStyle name="Normal 3 3 2 2 5 8" xfId="29795"/>
    <cellStyle name="Normal 3 3 2 2 6" xfId="964"/>
    <cellStyle name="Normal 3 3 2 2 6 2" xfId="1947"/>
    <cellStyle name="Normal 3 3 2 2 6 2 2" xfId="3739"/>
    <cellStyle name="Normal 3 3 2 2 6 2 2 2" xfId="7398"/>
    <cellStyle name="Normal 3 3 2 2 6 2 2 2 2" xfId="14658"/>
    <cellStyle name="Normal 3 3 2 2 6 2 2 2 2 2" xfId="29036"/>
    <cellStyle name="Normal 3 3 2 2 6 2 2 2 2 2 2" xfId="57770"/>
    <cellStyle name="Normal 3 3 2 2 6 2 2 2 2 3" xfId="43446"/>
    <cellStyle name="Normal 3 3 2 2 6 2 2 2 3" xfId="21873"/>
    <cellStyle name="Normal 3 3 2 2 6 2 2 2 3 2" xfId="50608"/>
    <cellStyle name="Normal 3 3 2 2 6 2 2 2 4" xfId="36284"/>
    <cellStyle name="Normal 3 3 2 2 6 2 2 3" xfId="11071"/>
    <cellStyle name="Normal 3 3 2 2 6 2 2 3 2" xfId="25454"/>
    <cellStyle name="Normal 3 3 2 2 6 2 2 3 2 2" xfId="54189"/>
    <cellStyle name="Normal 3 3 2 2 6 2 2 3 3" xfId="39865"/>
    <cellStyle name="Normal 3 3 2 2 6 2 2 4" xfId="18291"/>
    <cellStyle name="Normal 3 3 2 2 6 2 2 4 2" xfId="47027"/>
    <cellStyle name="Normal 3 3 2 2 6 2 2 5" xfId="32703"/>
    <cellStyle name="Normal 3 3 2 2 6 2 3" xfId="5608"/>
    <cellStyle name="Normal 3 3 2 2 6 2 3 2" xfId="12868"/>
    <cellStyle name="Normal 3 3 2 2 6 2 3 2 2" xfId="27246"/>
    <cellStyle name="Normal 3 3 2 2 6 2 3 2 2 2" xfId="55980"/>
    <cellStyle name="Normal 3 3 2 2 6 2 3 2 3" xfId="41656"/>
    <cellStyle name="Normal 3 3 2 2 6 2 3 3" xfId="20083"/>
    <cellStyle name="Normal 3 3 2 2 6 2 3 3 2" xfId="48818"/>
    <cellStyle name="Normal 3 3 2 2 6 2 3 4" xfId="34494"/>
    <cellStyle name="Normal 3 3 2 2 6 2 4" xfId="9281"/>
    <cellStyle name="Normal 3 3 2 2 6 2 4 2" xfId="23664"/>
    <cellStyle name="Normal 3 3 2 2 6 2 4 2 2" xfId="52399"/>
    <cellStyle name="Normal 3 3 2 2 6 2 4 3" xfId="38075"/>
    <cellStyle name="Normal 3 3 2 2 6 2 5" xfId="16501"/>
    <cellStyle name="Normal 3 3 2 2 6 2 5 2" xfId="45237"/>
    <cellStyle name="Normal 3 3 2 2 6 2 6" xfId="30913"/>
    <cellStyle name="Normal 3 3 2 2 6 3" xfId="2843"/>
    <cellStyle name="Normal 3 3 2 2 6 3 2" xfId="6503"/>
    <cellStyle name="Normal 3 3 2 2 6 3 2 2" xfId="13763"/>
    <cellStyle name="Normal 3 3 2 2 6 3 2 2 2" xfId="28141"/>
    <cellStyle name="Normal 3 3 2 2 6 3 2 2 2 2" xfId="56875"/>
    <cellStyle name="Normal 3 3 2 2 6 3 2 2 3" xfId="42551"/>
    <cellStyle name="Normal 3 3 2 2 6 3 2 3" xfId="20978"/>
    <cellStyle name="Normal 3 3 2 2 6 3 2 3 2" xfId="49713"/>
    <cellStyle name="Normal 3 3 2 2 6 3 2 4" xfId="35389"/>
    <cellStyle name="Normal 3 3 2 2 6 3 3" xfId="10176"/>
    <cellStyle name="Normal 3 3 2 2 6 3 3 2" xfId="24559"/>
    <cellStyle name="Normal 3 3 2 2 6 3 3 2 2" xfId="53294"/>
    <cellStyle name="Normal 3 3 2 2 6 3 3 3" xfId="38970"/>
    <cellStyle name="Normal 3 3 2 2 6 3 4" xfId="17396"/>
    <cellStyle name="Normal 3 3 2 2 6 3 4 2" xfId="46132"/>
    <cellStyle name="Normal 3 3 2 2 6 3 5" xfId="31808"/>
    <cellStyle name="Normal 3 3 2 2 6 4" xfId="4708"/>
    <cellStyle name="Normal 3 3 2 2 6 4 2" xfId="11973"/>
    <cellStyle name="Normal 3 3 2 2 6 4 2 2" xfId="26351"/>
    <cellStyle name="Normal 3 3 2 2 6 4 2 2 2" xfId="55085"/>
    <cellStyle name="Normal 3 3 2 2 6 4 2 3" xfId="40761"/>
    <cellStyle name="Normal 3 3 2 2 6 4 3" xfId="19188"/>
    <cellStyle name="Normal 3 3 2 2 6 4 3 2" xfId="47923"/>
    <cellStyle name="Normal 3 3 2 2 6 4 4" xfId="33599"/>
    <cellStyle name="Normal 3 3 2 2 6 5" xfId="8380"/>
    <cellStyle name="Normal 3 3 2 2 6 5 2" xfId="22769"/>
    <cellStyle name="Normal 3 3 2 2 6 5 2 2" xfId="51504"/>
    <cellStyle name="Normal 3 3 2 2 6 5 3" xfId="37180"/>
    <cellStyle name="Normal 3 3 2 2 6 6" xfId="15606"/>
    <cellStyle name="Normal 3 3 2 2 6 6 2" xfId="44342"/>
    <cellStyle name="Normal 3 3 2 2 6 7" xfId="30018"/>
    <cellStyle name="Normal 3 3 2 2 7" xfId="1478"/>
    <cellStyle name="Normal 3 3 2 2 7 2" xfId="3292"/>
    <cellStyle name="Normal 3 3 2 2 7 2 2" xfId="6951"/>
    <cellStyle name="Normal 3 3 2 2 7 2 2 2" xfId="14211"/>
    <cellStyle name="Normal 3 3 2 2 7 2 2 2 2" xfId="28589"/>
    <cellStyle name="Normal 3 3 2 2 7 2 2 2 2 2" xfId="57323"/>
    <cellStyle name="Normal 3 3 2 2 7 2 2 2 3" xfId="42999"/>
    <cellStyle name="Normal 3 3 2 2 7 2 2 3" xfId="21426"/>
    <cellStyle name="Normal 3 3 2 2 7 2 2 3 2" xfId="50161"/>
    <cellStyle name="Normal 3 3 2 2 7 2 2 4" xfId="35837"/>
    <cellStyle name="Normal 3 3 2 2 7 2 3" xfId="10624"/>
    <cellStyle name="Normal 3 3 2 2 7 2 3 2" xfId="25007"/>
    <cellStyle name="Normal 3 3 2 2 7 2 3 2 2" xfId="53742"/>
    <cellStyle name="Normal 3 3 2 2 7 2 3 3" xfId="39418"/>
    <cellStyle name="Normal 3 3 2 2 7 2 4" xfId="17844"/>
    <cellStyle name="Normal 3 3 2 2 7 2 4 2" xfId="46580"/>
    <cellStyle name="Normal 3 3 2 2 7 2 5" xfId="32256"/>
    <cellStyle name="Normal 3 3 2 2 7 3" xfId="5160"/>
    <cellStyle name="Normal 3 3 2 2 7 3 2" xfId="12421"/>
    <cellStyle name="Normal 3 3 2 2 7 3 2 2" xfId="26799"/>
    <cellStyle name="Normal 3 3 2 2 7 3 2 2 2" xfId="55533"/>
    <cellStyle name="Normal 3 3 2 2 7 3 2 3" xfId="41209"/>
    <cellStyle name="Normal 3 3 2 2 7 3 3" xfId="19636"/>
    <cellStyle name="Normal 3 3 2 2 7 3 3 2" xfId="48371"/>
    <cellStyle name="Normal 3 3 2 2 7 3 4" xfId="34047"/>
    <cellStyle name="Normal 3 3 2 2 7 4" xfId="8833"/>
    <cellStyle name="Normal 3 3 2 2 7 4 2" xfId="23217"/>
    <cellStyle name="Normal 3 3 2 2 7 4 2 2" xfId="51952"/>
    <cellStyle name="Normal 3 3 2 2 7 4 3" xfId="37628"/>
    <cellStyle name="Normal 3 3 2 2 7 5" xfId="16054"/>
    <cellStyle name="Normal 3 3 2 2 7 5 2" xfId="44790"/>
    <cellStyle name="Normal 3 3 2 2 7 6" xfId="30466"/>
    <cellStyle name="Normal 3 3 2 2 8" xfId="2396"/>
    <cellStyle name="Normal 3 3 2 2 8 2" xfId="6056"/>
    <cellStyle name="Normal 3 3 2 2 8 2 2" xfId="13316"/>
    <cellStyle name="Normal 3 3 2 2 8 2 2 2" xfId="27694"/>
    <cellStyle name="Normal 3 3 2 2 8 2 2 2 2" xfId="56428"/>
    <cellStyle name="Normal 3 3 2 2 8 2 2 3" xfId="42104"/>
    <cellStyle name="Normal 3 3 2 2 8 2 3" xfId="20531"/>
    <cellStyle name="Normal 3 3 2 2 8 2 3 2" xfId="49266"/>
    <cellStyle name="Normal 3 3 2 2 8 2 4" xfId="34942"/>
    <cellStyle name="Normal 3 3 2 2 8 3" xfId="9729"/>
    <cellStyle name="Normal 3 3 2 2 8 3 2" xfId="24112"/>
    <cellStyle name="Normal 3 3 2 2 8 3 2 2" xfId="52847"/>
    <cellStyle name="Normal 3 3 2 2 8 3 3" xfId="38523"/>
    <cellStyle name="Normal 3 3 2 2 8 4" xfId="16949"/>
    <cellStyle name="Normal 3 3 2 2 8 4 2" xfId="45685"/>
    <cellStyle name="Normal 3 3 2 2 8 5" xfId="31361"/>
    <cellStyle name="Normal 3 3 2 2 9" xfId="4250"/>
    <cellStyle name="Normal 3 3 2 2 9 2" xfId="11525"/>
    <cellStyle name="Normal 3 3 2 2 9 2 2" xfId="25904"/>
    <cellStyle name="Normal 3 3 2 2 9 2 2 2" xfId="54638"/>
    <cellStyle name="Normal 3 3 2 2 9 2 3" xfId="40314"/>
    <cellStyle name="Normal 3 3 2 2 9 3" xfId="18741"/>
    <cellStyle name="Normal 3 3 2 2 9 3 2" xfId="47476"/>
    <cellStyle name="Normal 3 3 2 2 9 4" xfId="33152"/>
    <cellStyle name="Normal 3 3 2 3" xfId="351"/>
    <cellStyle name="Normal 3 3 2 3 10" xfId="15173"/>
    <cellStyle name="Normal 3 3 2 3 10 2" xfId="43909"/>
    <cellStyle name="Normal 3 3 2 3 11" xfId="29585"/>
    <cellStyle name="Normal 3 3 2 3 2" xfId="451"/>
    <cellStyle name="Normal 3 3 2 3 2 10" xfId="29641"/>
    <cellStyle name="Normal 3 3 2 3 2 2" xfId="651"/>
    <cellStyle name="Normal 3 3 2 3 2 2 2" xfId="923"/>
    <cellStyle name="Normal 3 3 2 3 2 2 2 2" xfId="1370"/>
    <cellStyle name="Normal 3 3 2 3 2 2 2 2 2" xfId="2353"/>
    <cellStyle name="Normal 3 3 2 3 2 2 2 2 2 2" xfId="4145"/>
    <cellStyle name="Normal 3 3 2 3 2 2 2 2 2 2 2" xfId="7804"/>
    <cellStyle name="Normal 3 3 2 3 2 2 2 2 2 2 2 2" xfId="15064"/>
    <cellStyle name="Normal 3 3 2 3 2 2 2 2 2 2 2 2 2" xfId="29442"/>
    <cellStyle name="Normal 3 3 2 3 2 2 2 2 2 2 2 2 2 2" xfId="58176"/>
    <cellStyle name="Normal 3 3 2 3 2 2 2 2 2 2 2 2 3" xfId="43852"/>
    <cellStyle name="Normal 3 3 2 3 2 2 2 2 2 2 2 3" xfId="22279"/>
    <cellStyle name="Normal 3 3 2 3 2 2 2 2 2 2 2 3 2" xfId="51014"/>
    <cellStyle name="Normal 3 3 2 3 2 2 2 2 2 2 2 4" xfId="36690"/>
    <cellStyle name="Normal 3 3 2 3 2 2 2 2 2 2 3" xfId="11477"/>
    <cellStyle name="Normal 3 3 2 3 2 2 2 2 2 2 3 2" xfId="25860"/>
    <cellStyle name="Normal 3 3 2 3 2 2 2 2 2 2 3 2 2" xfId="54595"/>
    <cellStyle name="Normal 3 3 2 3 2 2 2 2 2 2 3 3" xfId="40271"/>
    <cellStyle name="Normal 3 3 2 3 2 2 2 2 2 2 4" xfId="18697"/>
    <cellStyle name="Normal 3 3 2 3 2 2 2 2 2 2 4 2" xfId="47433"/>
    <cellStyle name="Normal 3 3 2 3 2 2 2 2 2 2 5" xfId="33109"/>
    <cellStyle name="Normal 3 3 2 3 2 2 2 2 2 3" xfId="6014"/>
    <cellStyle name="Normal 3 3 2 3 2 2 2 2 2 3 2" xfId="13274"/>
    <cellStyle name="Normal 3 3 2 3 2 2 2 2 2 3 2 2" xfId="27652"/>
    <cellStyle name="Normal 3 3 2 3 2 2 2 2 2 3 2 2 2" xfId="56386"/>
    <cellStyle name="Normal 3 3 2 3 2 2 2 2 2 3 2 3" xfId="42062"/>
    <cellStyle name="Normal 3 3 2 3 2 2 2 2 2 3 3" xfId="20489"/>
    <cellStyle name="Normal 3 3 2 3 2 2 2 2 2 3 3 2" xfId="49224"/>
    <cellStyle name="Normal 3 3 2 3 2 2 2 2 2 3 4" xfId="34900"/>
    <cellStyle name="Normal 3 3 2 3 2 2 2 2 2 4" xfId="9687"/>
    <cellStyle name="Normal 3 3 2 3 2 2 2 2 2 4 2" xfId="24070"/>
    <cellStyle name="Normal 3 3 2 3 2 2 2 2 2 4 2 2" xfId="52805"/>
    <cellStyle name="Normal 3 3 2 3 2 2 2 2 2 4 3" xfId="38481"/>
    <cellStyle name="Normal 3 3 2 3 2 2 2 2 2 5" xfId="16907"/>
    <cellStyle name="Normal 3 3 2 3 2 2 2 2 2 5 2" xfId="45643"/>
    <cellStyle name="Normal 3 3 2 3 2 2 2 2 2 6" xfId="31319"/>
    <cellStyle name="Normal 3 3 2 3 2 2 2 2 3" xfId="3249"/>
    <cellStyle name="Normal 3 3 2 3 2 2 2 2 3 2" xfId="6909"/>
    <cellStyle name="Normal 3 3 2 3 2 2 2 2 3 2 2" xfId="14169"/>
    <cellStyle name="Normal 3 3 2 3 2 2 2 2 3 2 2 2" xfId="28547"/>
    <cellStyle name="Normal 3 3 2 3 2 2 2 2 3 2 2 2 2" xfId="57281"/>
    <cellStyle name="Normal 3 3 2 3 2 2 2 2 3 2 2 3" xfId="42957"/>
    <cellStyle name="Normal 3 3 2 3 2 2 2 2 3 2 3" xfId="21384"/>
    <cellStyle name="Normal 3 3 2 3 2 2 2 2 3 2 3 2" xfId="50119"/>
    <cellStyle name="Normal 3 3 2 3 2 2 2 2 3 2 4" xfId="35795"/>
    <cellStyle name="Normal 3 3 2 3 2 2 2 2 3 3" xfId="10582"/>
    <cellStyle name="Normal 3 3 2 3 2 2 2 2 3 3 2" xfId="24965"/>
    <cellStyle name="Normal 3 3 2 3 2 2 2 2 3 3 2 2" xfId="53700"/>
    <cellStyle name="Normal 3 3 2 3 2 2 2 2 3 3 3" xfId="39376"/>
    <cellStyle name="Normal 3 3 2 3 2 2 2 2 3 4" xfId="17802"/>
    <cellStyle name="Normal 3 3 2 3 2 2 2 2 3 4 2" xfId="46538"/>
    <cellStyle name="Normal 3 3 2 3 2 2 2 2 3 5" xfId="32214"/>
    <cellStyle name="Normal 3 3 2 3 2 2 2 2 4" xfId="5114"/>
    <cellStyle name="Normal 3 3 2 3 2 2 2 2 4 2" xfId="12379"/>
    <cellStyle name="Normal 3 3 2 3 2 2 2 2 4 2 2" xfId="26757"/>
    <cellStyle name="Normal 3 3 2 3 2 2 2 2 4 2 2 2" xfId="55491"/>
    <cellStyle name="Normal 3 3 2 3 2 2 2 2 4 2 3" xfId="41167"/>
    <cellStyle name="Normal 3 3 2 3 2 2 2 2 4 3" xfId="19594"/>
    <cellStyle name="Normal 3 3 2 3 2 2 2 2 4 3 2" xfId="48329"/>
    <cellStyle name="Normal 3 3 2 3 2 2 2 2 4 4" xfId="34005"/>
    <cellStyle name="Normal 3 3 2 3 2 2 2 2 5" xfId="8786"/>
    <cellStyle name="Normal 3 3 2 3 2 2 2 2 5 2" xfId="23175"/>
    <cellStyle name="Normal 3 3 2 3 2 2 2 2 5 2 2" xfId="51910"/>
    <cellStyle name="Normal 3 3 2 3 2 2 2 2 5 3" xfId="37586"/>
    <cellStyle name="Normal 3 3 2 3 2 2 2 2 6" xfId="16012"/>
    <cellStyle name="Normal 3 3 2 3 2 2 2 2 6 2" xfId="44748"/>
    <cellStyle name="Normal 3 3 2 3 2 2 2 2 7" xfId="30424"/>
    <cellStyle name="Normal 3 3 2 3 2 2 2 3" xfId="1906"/>
    <cellStyle name="Normal 3 3 2 3 2 2 2 3 2" xfId="3698"/>
    <cellStyle name="Normal 3 3 2 3 2 2 2 3 2 2" xfId="7357"/>
    <cellStyle name="Normal 3 3 2 3 2 2 2 3 2 2 2" xfId="14617"/>
    <cellStyle name="Normal 3 3 2 3 2 2 2 3 2 2 2 2" xfId="28995"/>
    <cellStyle name="Normal 3 3 2 3 2 2 2 3 2 2 2 2 2" xfId="57729"/>
    <cellStyle name="Normal 3 3 2 3 2 2 2 3 2 2 2 3" xfId="43405"/>
    <cellStyle name="Normal 3 3 2 3 2 2 2 3 2 2 3" xfId="21832"/>
    <cellStyle name="Normal 3 3 2 3 2 2 2 3 2 2 3 2" xfId="50567"/>
    <cellStyle name="Normal 3 3 2 3 2 2 2 3 2 2 4" xfId="36243"/>
    <cellStyle name="Normal 3 3 2 3 2 2 2 3 2 3" xfId="11030"/>
    <cellStyle name="Normal 3 3 2 3 2 2 2 3 2 3 2" xfId="25413"/>
    <cellStyle name="Normal 3 3 2 3 2 2 2 3 2 3 2 2" xfId="54148"/>
    <cellStyle name="Normal 3 3 2 3 2 2 2 3 2 3 3" xfId="39824"/>
    <cellStyle name="Normal 3 3 2 3 2 2 2 3 2 4" xfId="18250"/>
    <cellStyle name="Normal 3 3 2 3 2 2 2 3 2 4 2" xfId="46986"/>
    <cellStyle name="Normal 3 3 2 3 2 2 2 3 2 5" xfId="32662"/>
    <cellStyle name="Normal 3 3 2 3 2 2 2 3 3" xfId="5567"/>
    <cellStyle name="Normal 3 3 2 3 2 2 2 3 3 2" xfId="12827"/>
    <cellStyle name="Normal 3 3 2 3 2 2 2 3 3 2 2" xfId="27205"/>
    <cellStyle name="Normal 3 3 2 3 2 2 2 3 3 2 2 2" xfId="55939"/>
    <cellStyle name="Normal 3 3 2 3 2 2 2 3 3 2 3" xfId="41615"/>
    <cellStyle name="Normal 3 3 2 3 2 2 2 3 3 3" xfId="20042"/>
    <cellStyle name="Normal 3 3 2 3 2 2 2 3 3 3 2" xfId="48777"/>
    <cellStyle name="Normal 3 3 2 3 2 2 2 3 3 4" xfId="34453"/>
    <cellStyle name="Normal 3 3 2 3 2 2 2 3 4" xfId="9240"/>
    <cellStyle name="Normal 3 3 2 3 2 2 2 3 4 2" xfId="23623"/>
    <cellStyle name="Normal 3 3 2 3 2 2 2 3 4 2 2" xfId="52358"/>
    <cellStyle name="Normal 3 3 2 3 2 2 2 3 4 3" xfId="38034"/>
    <cellStyle name="Normal 3 3 2 3 2 2 2 3 5" xfId="16460"/>
    <cellStyle name="Normal 3 3 2 3 2 2 2 3 5 2" xfId="45196"/>
    <cellStyle name="Normal 3 3 2 3 2 2 2 3 6" xfId="30872"/>
    <cellStyle name="Normal 3 3 2 3 2 2 2 4" xfId="2802"/>
    <cellStyle name="Normal 3 3 2 3 2 2 2 4 2" xfId="6462"/>
    <cellStyle name="Normal 3 3 2 3 2 2 2 4 2 2" xfId="13722"/>
    <cellStyle name="Normal 3 3 2 3 2 2 2 4 2 2 2" xfId="28100"/>
    <cellStyle name="Normal 3 3 2 3 2 2 2 4 2 2 2 2" xfId="56834"/>
    <cellStyle name="Normal 3 3 2 3 2 2 2 4 2 2 3" xfId="42510"/>
    <cellStyle name="Normal 3 3 2 3 2 2 2 4 2 3" xfId="20937"/>
    <cellStyle name="Normal 3 3 2 3 2 2 2 4 2 3 2" xfId="49672"/>
    <cellStyle name="Normal 3 3 2 3 2 2 2 4 2 4" xfId="35348"/>
    <cellStyle name="Normal 3 3 2 3 2 2 2 4 3" xfId="10135"/>
    <cellStyle name="Normal 3 3 2 3 2 2 2 4 3 2" xfId="24518"/>
    <cellStyle name="Normal 3 3 2 3 2 2 2 4 3 2 2" xfId="53253"/>
    <cellStyle name="Normal 3 3 2 3 2 2 2 4 3 3" xfId="38929"/>
    <cellStyle name="Normal 3 3 2 3 2 2 2 4 4" xfId="17355"/>
    <cellStyle name="Normal 3 3 2 3 2 2 2 4 4 2" xfId="46091"/>
    <cellStyle name="Normal 3 3 2 3 2 2 2 4 5" xfId="31767"/>
    <cellStyle name="Normal 3 3 2 3 2 2 2 5" xfId="4667"/>
    <cellStyle name="Normal 3 3 2 3 2 2 2 5 2" xfId="11932"/>
    <cellStyle name="Normal 3 3 2 3 2 2 2 5 2 2" xfId="26310"/>
    <cellStyle name="Normal 3 3 2 3 2 2 2 5 2 2 2" xfId="55044"/>
    <cellStyle name="Normal 3 3 2 3 2 2 2 5 2 3" xfId="40720"/>
    <cellStyle name="Normal 3 3 2 3 2 2 2 5 3" xfId="19147"/>
    <cellStyle name="Normal 3 3 2 3 2 2 2 5 3 2" xfId="47882"/>
    <cellStyle name="Normal 3 3 2 3 2 2 2 5 4" xfId="33558"/>
    <cellStyle name="Normal 3 3 2 3 2 2 2 6" xfId="8339"/>
    <cellStyle name="Normal 3 3 2 3 2 2 2 6 2" xfId="22728"/>
    <cellStyle name="Normal 3 3 2 3 2 2 2 6 2 2" xfId="51463"/>
    <cellStyle name="Normal 3 3 2 3 2 2 2 6 3" xfId="37139"/>
    <cellStyle name="Normal 3 3 2 3 2 2 2 7" xfId="15565"/>
    <cellStyle name="Normal 3 3 2 3 2 2 2 7 2" xfId="44301"/>
    <cellStyle name="Normal 3 3 2 3 2 2 2 8" xfId="29977"/>
    <cellStyle name="Normal 3 3 2 3 2 2 3" xfId="1146"/>
    <cellStyle name="Normal 3 3 2 3 2 2 3 2" xfId="2129"/>
    <cellStyle name="Normal 3 3 2 3 2 2 3 2 2" xfId="3921"/>
    <cellStyle name="Normal 3 3 2 3 2 2 3 2 2 2" xfId="7580"/>
    <cellStyle name="Normal 3 3 2 3 2 2 3 2 2 2 2" xfId="14840"/>
    <cellStyle name="Normal 3 3 2 3 2 2 3 2 2 2 2 2" xfId="29218"/>
    <cellStyle name="Normal 3 3 2 3 2 2 3 2 2 2 2 2 2" xfId="57952"/>
    <cellStyle name="Normal 3 3 2 3 2 2 3 2 2 2 2 3" xfId="43628"/>
    <cellStyle name="Normal 3 3 2 3 2 2 3 2 2 2 3" xfId="22055"/>
    <cellStyle name="Normal 3 3 2 3 2 2 3 2 2 2 3 2" xfId="50790"/>
    <cellStyle name="Normal 3 3 2 3 2 2 3 2 2 2 4" xfId="36466"/>
    <cellStyle name="Normal 3 3 2 3 2 2 3 2 2 3" xfId="11253"/>
    <cellStyle name="Normal 3 3 2 3 2 2 3 2 2 3 2" xfId="25636"/>
    <cellStyle name="Normal 3 3 2 3 2 2 3 2 2 3 2 2" xfId="54371"/>
    <cellStyle name="Normal 3 3 2 3 2 2 3 2 2 3 3" xfId="40047"/>
    <cellStyle name="Normal 3 3 2 3 2 2 3 2 2 4" xfId="18473"/>
    <cellStyle name="Normal 3 3 2 3 2 2 3 2 2 4 2" xfId="47209"/>
    <cellStyle name="Normal 3 3 2 3 2 2 3 2 2 5" xfId="32885"/>
    <cellStyle name="Normal 3 3 2 3 2 2 3 2 3" xfId="5790"/>
    <cellStyle name="Normal 3 3 2 3 2 2 3 2 3 2" xfId="13050"/>
    <cellStyle name="Normal 3 3 2 3 2 2 3 2 3 2 2" xfId="27428"/>
    <cellStyle name="Normal 3 3 2 3 2 2 3 2 3 2 2 2" xfId="56162"/>
    <cellStyle name="Normal 3 3 2 3 2 2 3 2 3 2 3" xfId="41838"/>
    <cellStyle name="Normal 3 3 2 3 2 2 3 2 3 3" xfId="20265"/>
    <cellStyle name="Normal 3 3 2 3 2 2 3 2 3 3 2" xfId="49000"/>
    <cellStyle name="Normal 3 3 2 3 2 2 3 2 3 4" xfId="34676"/>
    <cellStyle name="Normal 3 3 2 3 2 2 3 2 4" xfId="9463"/>
    <cellStyle name="Normal 3 3 2 3 2 2 3 2 4 2" xfId="23846"/>
    <cellStyle name="Normal 3 3 2 3 2 2 3 2 4 2 2" xfId="52581"/>
    <cellStyle name="Normal 3 3 2 3 2 2 3 2 4 3" xfId="38257"/>
    <cellStyle name="Normal 3 3 2 3 2 2 3 2 5" xfId="16683"/>
    <cellStyle name="Normal 3 3 2 3 2 2 3 2 5 2" xfId="45419"/>
    <cellStyle name="Normal 3 3 2 3 2 2 3 2 6" xfId="31095"/>
    <cellStyle name="Normal 3 3 2 3 2 2 3 3" xfId="3025"/>
    <cellStyle name="Normal 3 3 2 3 2 2 3 3 2" xfId="6685"/>
    <cellStyle name="Normal 3 3 2 3 2 2 3 3 2 2" xfId="13945"/>
    <cellStyle name="Normal 3 3 2 3 2 2 3 3 2 2 2" xfId="28323"/>
    <cellStyle name="Normal 3 3 2 3 2 2 3 3 2 2 2 2" xfId="57057"/>
    <cellStyle name="Normal 3 3 2 3 2 2 3 3 2 2 3" xfId="42733"/>
    <cellStyle name="Normal 3 3 2 3 2 2 3 3 2 3" xfId="21160"/>
    <cellStyle name="Normal 3 3 2 3 2 2 3 3 2 3 2" xfId="49895"/>
    <cellStyle name="Normal 3 3 2 3 2 2 3 3 2 4" xfId="35571"/>
    <cellStyle name="Normal 3 3 2 3 2 2 3 3 3" xfId="10358"/>
    <cellStyle name="Normal 3 3 2 3 2 2 3 3 3 2" xfId="24741"/>
    <cellStyle name="Normal 3 3 2 3 2 2 3 3 3 2 2" xfId="53476"/>
    <cellStyle name="Normal 3 3 2 3 2 2 3 3 3 3" xfId="39152"/>
    <cellStyle name="Normal 3 3 2 3 2 2 3 3 4" xfId="17578"/>
    <cellStyle name="Normal 3 3 2 3 2 2 3 3 4 2" xfId="46314"/>
    <cellStyle name="Normal 3 3 2 3 2 2 3 3 5" xfId="31990"/>
    <cellStyle name="Normal 3 3 2 3 2 2 3 4" xfId="4890"/>
    <cellStyle name="Normal 3 3 2 3 2 2 3 4 2" xfId="12155"/>
    <cellStyle name="Normal 3 3 2 3 2 2 3 4 2 2" xfId="26533"/>
    <cellStyle name="Normal 3 3 2 3 2 2 3 4 2 2 2" xfId="55267"/>
    <cellStyle name="Normal 3 3 2 3 2 2 3 4 2 3" xfId="40943"/>
    <cellStyle name="Normal 3 3 2 3 2 2 3 4 3" xfId="19370"/>
    <cellStyle name="Normal 3 3 2 3 2 2 3 4 3 2" xfId="48105"/>
    <cellStyle name="Normal 3 3 2 3 2 2 3 4 4" xfId="33781"/>
    <cellStyle name="Normal 3 3 2 3 2 2 3 5" xfId="8562"/>
    <cellStyle name="Normal 3 3 2 3 2 2 3 5 2" xfId="22951"/>
    <cellStyle name="Normal 3 3 2 3 2 2 3 5 2 2" xfId="51686"/>
    <cellStyle name="Normal 3 3 2 3 2 2 3 5 3" xfId="37362"/>
    <cellStyle name="Normal 3 3 2 3 2 2 3 6" xfId="15788"/>
    <cellStyle name="Normal 3 3 2 3 2 2 3 6 2" xfId="44524"/>
    <cellStyle name="Normal 3 3 2 3 2 2 3 7" xfId="30200"/>
    <cellStyle name="Normal 3 3 2 3 2 2 4" xfId="1678"/>
    <cellStyle name="Normal 3 3 2 3 2 2 4 2" xfId="3474"/>
    <cellStyle name="Normal 3 3 2 3 2 2 4 2 2" xfId="7133"/>
    <cellStyle name="Normal 3 3 2 3 2 2 4 2 2 2" xfId="14393"/>
    <cellStyle name="Normal 3 3 2 3 2 2 4 2 2 2 2" xfId="28771"/>
    <cellStyle name="Normal 3 3 2 3 2 2 4 2 2 2 2 2" xfId="57505"/>
    <cellStyle name="Normal 3 3 2 3 2 2 4 2 2 2 3" xfId="43181"/>
    <cellStyle name="Normal 3 3 2 3 2 2 4 2 2 3" xfId="21608"/>
    <cellStyle name="Normal 3 3 2 3 2 2 4 2 2 3 2" xfId="50343"/>
    <cellStyle name="Normal 3 3 2 3 2 2 4 2 2 4" xfId="36019"/>
    <cellStyle name="Normal 3 3 2 3 2 2 4 2 3" xfId="10806"/>
    <cellStyle name="Normal 3 3 2 3 2 2 4 2 3 2" xfId="25189"/>
    <cellStyle name="Normal 3 3 2 3 2 2 4 2 3 2 2" xfId="53924"/>
    <cellStyle name="Normal 3 3 2 3 2 2 4 2 3 3" xfId="39600"/>
    <cellStyle name="Normal 3 3 2 3 2 2 4 2 4" xfId="18026"/>
    <cellStyle name="Normal 3 3 2 3 2 2 4 2 4 2" xfId="46762"/>
    <cellStyle name="Normal 3 3 2 3 2 2 4 2 5" xfId="32438"/>
    <cellStyle name="Normal 3 3 2 3 2 2 4 3" xfId="5343"/>
    <cellStyle name="Normal 3 3 2 3 2 2 4 3 2" xfId="12603"/>
    <cellStyle name="Normal 3 3 2 3 2 2 4 3 2 2" xfId="26981"/>
    <cellStyle name="Normal 3 3 2 3 2 2 4 3 2 2 2" xfId="55715"/>
    <cellStyle name="Normal 3 3 2 3 2 2 4 3 2 3" xfId="41391"/>
    <cellStyle name="Normal 3 3 2 3 2 2 4 3 3" xfId="19818"/>
    <cellStyle name="Normal 3 3 2 3 2 2 4 3 3 2" xfId="48553"/>
    <cellStyle name="Normal 3 3 2 3 2 2 4 3 4" xfId="34229"/>
    <cellStyle name="Normal 3 3 2 3 2 2 4 4" xfId="9016"/>
    <cellStyle name="Normal 3 3 2 3 2 2 4 4 2" xfId="23399"/>
    <cellStyle name="Normal 3 3 2 3 2 2 4 4 2 2" xfId="52134"/>
    <cellStyle name="Normal 3 3 2 3 2 2 4 4 3" xfId="37810"/>
    <cellStyle name="Normal 3 3 2 3 2 2 4 5" xfId="16236"/>
    <cellStyle name="Normal 3 3 2 3 2 2 4 5 2" xfId="44972"/>
    <cellStyle name="Normal 3 3 2 3 2 2 4 6" xfId="30648"/>
    <cellStyle name="Normal 3 3 2 3 2 2 5" xfId="2578"/>
    <cellStyle name="Normal 3 3 2 3 2 2 5 2" xfId="6238"/>
    <cellStyle name="Normal 3 3 2 3 2 2 5 2 2" xfId="13498"/>
    <cellStyle name="Normal 3 3 2 3 2 2 5 2 2 2" xfId="27876"/>
    <cellStyle name="Normal 3 3 2 3 2 2 5 2 2 2 2" xfId="56610"/>
    <cellStyle name="Normal 3 3 2 3 2 2 5 2 2 3" xfId="42286"/>
    <cellStyle name="Normal 3 3 2 3 2 2 5 2 3" xfId="20713"/>
    <cellStyle name="Normal 3 3 2 3 2 2 5 2 3 2" xfId="49448"/>
    <cellStyle name="Normal 3 3 2 3 2 2 5 2 4" xfId="35124"/>
    <cellStyle name="Normal 3 3 2 3 2 2 5 3" xfId="9911"/>
    <cellStyle name="Normal 3 3 2 3 2 2 5 3 2" xfId="24294"/>
    <cellStyle name="Normal 3 3 2 3 2 2 5 3 2 2" xfId="53029"/>
    <cellStyle name="Normal 3 3 2 3 2 2 5 3 3" xfId="38705"/>
    <cellStyle name="Normal 3 3 2 3 2 2 5 4" xfId="17131"/>
    <cellStyle name="Normal 3 3 2 3 2 2 5 4 2" xfId="45867"/>
    <cellStyle name="Normal 3 3 2 3 2 2 5 5" xfId="31543"/>
    <cellStyle name="Normal 3 3 2 3 2 2 6" xfId="4441"/>
    <cellStyle name="Normal 3 3 2 3 2 2 6 2" xfId="11708"/>
    <cellStyle name="Normal 3 3 2 3 2 2 6 2 2" xfId="26086"/>
    <cellStyle name="Normal 3 3 2 3 2 2 6 2 2 2" xfId="54820"/>
    <cellStyle name="Normal 3 3 2 3 2 2 6 2 3" xfId="40496"/>
    <cellStyle name="Normal 3 3 2 3 2 2 6 3" xfId="18923"/>
    <cellStyle name="Normal 3 3 2 3 2 2 6 3 2" xfId="47658"/>
    <cellStyle name="Normal 3 3 2 3 2 2 6 4" xfId="33334"/>
    <cellStyle name="Normal 3 3 2 3 2 2 7" xfId="8112"/>
    <cellStyle name="Normal 3 3 2 3 2 2 7 2" xfId="22504"/>
    <cellStyle name="Normal 3 3 2 3 2 2 7 2 2" xfId="51239"/>
    <cellStyle name="Normal 3 3 2 3 2 2 7 3" xfId="36915"/>
    <cellStyle name="Normal 3 3 2 3 2 2 8" xfId="15341"/>
    <cellStyle name="Normal 3 3 2 3 2 2 8 2" xfId="44077"/>
    <cellStyle name="Normal 3 3 2 3 2 2 9" xfId="29753"/>
    <cellStyle name="Normal 3 3 2 3 2 3" xfId="809"/>
    <cellStyle name="Normal 3 3 2 3 2 3 2" xfId="1258"/>
    <cellStyle name="Normal 3 3 2 3 2 3 2 2" xfId="2241"/>
    <cellStyle name="Normal 3 3 2 3 2 3 2 2 2" xfId="4033"/>
    <cellStyle name="Normal 3 3 2 3 2 3 2 2 2 2" xfId="7692"/>
    <cellStyle name="Normal 3 3 2 3 2 3 2 2 2 2 2" xfId="14952"/>
    <cellStyle name="Normal 3 3 2 3 2 3 2 2 2 2 2 2" xfId="29330"/>
    <cellStyle name="Normal 3 3 2 3 2 3 2 2 2 2 2 2 2" xfId="58064"/>
    <cellStyle name="Normal 3 3 2 3 2 3 2 2 2 2 2 3" xfId="43740"/>
    <cellStyle name="Normal 3 3 2 3 2 3 2 2 2 2 3" xfId="22167"/>
    <cellStyle name="Normal 3 3 2 3 2 3 2 2 2 2 3 2" xfId="50902"/>
    <cellStyle name="Normal 3 3 2 3 2 3 2 2 2 2 4" xfId="36578"/>
    <cellStyle name="Normal 3 3 2 3 2 3 2 2 2 3" xfId="11365"/>
    <cellStyle name="Normal 3 3 2 3 2 3 2 2 2 3 2" xfId="25748"/>
    <cellStyle name="Normal 3 3 2 3 2 3 2 2 2 3 2 2" xfId="54483"/>
    <cellStyle name="Normal 3 3 2 3 2 3 2 2 2 3 3" xfId="40159"/>
    <cellStyle name="Normal 3 3 2 3 2 3 2 2 2 4" xfId="18585"/>
    <cellStyle name="Normal 3 3 2 3 2 3 2 2 2 4 2" xfId="47321"/>
    <cellStyle name="Normal 3 3 2 3 2 3 2 2 2 5" xfId="32997"/>
    <cellStyle name="Normal 3 3 2 3 2 3 2 2 3" xfId="5902"/>
    <cellStyle name="Normal 3 3 2 3 2 3 2 2 3 2" xfId="13162"/>
    <cellStyle name="Normal 3 3 2 3 2 3 2 2 3 2 2" xfId="27540"/>
    <cellStyle name="Normal 3 3 2 3 2 3 2 2 3 2 2 2" xfId="56274"/>
    <cellStyle name="Normal 3 3 2 3 2 3 2 2 3 2 3" xfId="41950"/>
    <cellStyle name="Normal 3 3 2 3 2 3 2 2 3 3" xfId="20377"/>
    <cellStyle name="Normal 3 3 2 3 2 3 2 2 3 3 2" xfId="49112"/>
    <cellStyle name="Normal 3 3 2 3 2 3 2 2 3 4" xfId="34788"/>
    <cellStyle name="Normal 3 3 2 3 2 3 2 2 4" xfId="9575"/>
    <cellStyle name="Normal 3 3 2 3 2 3 2 2 4 2" xfId="23958"/>
    <cellStyle name="Normal 3 3 2 3 2 3 2 2 4 2 2" xfId="52693"/>
    <cellStyle name="Normal 3 3 2 3 2 3 2 2 4 3" xfId="38369"/>
    <cellStyle name="Normal 3 3 2 3 2 3 2 2 5" xfId="16795"/>
    <cellStyle name="Normal 3 3 2 3 2 3 2 2 5 2" xfId="45531"/>
    <cellStyle name="Normal 3 3 2 3 2 3 2 2 6" xfId="31207"/>
    <cellStyle name="Normal 3 3 2 3 2 3 2 3" xfId="3137"/>
    <cellStyle name="Normal 3 3 2 3 2 3 2 3 2" xfId="6797"/>
    <cellStyle name="Normal 3 3 2 3 2 3 2 3 2 2" xfId="14057"/>
    <cellStyle name="Normal 3 3 2 3 2 3 2 3 2 2 2" xfId="28435"/>
    <cellStyle name="Normal 3 3 2 3 2 3 2 3 2 2 2 2" xfId="57169"/>
    <cellStyle name="Normal 3 3 2 3 2 3 2 3 2 2 3" xfId="42845"/>
    <cellStyle name="Normal 3 3 2 3 2 3 2 3 2 3" xfId="21272"/>
    <cellStyle name="Normal 3 3 2 3 2 3 2 3 2 3 2" xfId="50007"/>
    <cellStyle name="Normal 3 3 2 3 2 3 2 3 2 4" xfId="35683"/>
    <cellStyle name="Normal 3 3 2 3 2 3 2 3 3" xfId="10470"/>
    <cellStyle name="Normal 3 3 2 3 2 3 2 3 3 2" xfId="24853"/>
    <cellStyle name="Normal 3 3 2 3 2 3 2 3 3 2 2" xfId="53588"/>
    <cellStyle name="Normal 3 3 2 3 2 3 2 3 3 3" xfId="39264"/>
    <cellStyle name="Normal 3 3 2 3 2 3 2 3 4" xfId="17690"/>
    <cellStyle name="Normal 3 3 2 3 2 3 2 3 4 2" xfId="46426"/>
    <cellStyle name="Normal 3 3 2 3 2 3 2 3 5" xfId="32102"/>
    <cellStyle name="Normal 3 3 2 3 2 3 2 4" xfId="5002"/>
    <cellStyle name="Normal 3 3 2 3 2 3 2 4 2" xfId="12267"/>
    <cellStyle name="Normal 3 3 2 3 2 3 2 4 2 2" xfId="26645"/>
    <cellStyle name="Normal 3 3 2 3 2 3 2 4 2 2 2" xfId="55379"/>
    <cellStyle name="Normal 3 3 2 3 2 3 2 4 2 3" xfId="41055"/>
    <cellStyle name="Normal 3 3 2 3 2 3 2 4 3" xfId="19482"/>
    <cellStyle name="Normal 3 3 2 3 2 3 2 4 3 2" xfId="48217"/>
    <cellStyle name="Normal 3 3 2 3 2 3 2 4 4" xfId="33893"/>
    <cellStyle name="Normal 3 3 2 3 2 3 2 5" xfId="8674"/>
    <cellStyle name="Normal 3 3 2 3 2 3 2 5 2" xfId="23063"/>
    <cellStyle name="Normal 3 3 2 3 2 3 2 5 2 2" xfId="51798"/>
    <cellStyle name="Normal 3 3 2 3 2 3 2 5 3" xfId="37474"/>
    <cellStyle name="Normal 3 3 2 3 2 3 2 6" xfId="15900"/>
    <cellStyle name="Normal 3 3 2 3 2 3 2 6 2" xfId="44636"/>
    <cellStyle name="Normal 3 3 2 3 2 3 2 7" xfId="30312"/>
    <cellStyle name="Normal 3 3 2 3 2 3 3" xfId="1794"/>
    <cellStyle name="Normal 3 3 2 3 2 3 3 2" xfId="3586"/>
    <cellStyle name="Normal 3 3 2 3 2 3 3 2 2" xfId="7245"/>
    <cellStyle name="Normal 3 3 2 3 2 3 3 2 2 2" xfId="14505"/>
    <cellStyle name="Normal 3 3 2 3 2 3 3 2 2 2 2" xfId="28883"/>
    <cellStyle name="Normal 3 3 2 3 2 3 3 2 2 2 2 2" xfId="57617"/>
    <cellStyle name="Normal 3 3 2 3 2 3 3 2 2 2 3" xfId="43293"/>
    <cellStyle name="Normal 3 3 2 3 2 3 3 2 2 3" xfId="21720"/>
    <cellStyle name="Normal 3 3 2 3 2 3 3 2 2 3 2" xfId="50455"/>
    <cellStyle name="Normal 3 3 2 3 2 3 3 2 2 4" xfId="36131"/>
    <cellStyle name="Normal 3 3 2 3 2 3 3 2 3" xfId="10918"/>
    <cellStyle name="Normal 3 3 2 3 2 3 3 2 3 2" xfId="25301"/>
    <cellStyle name="Normal 3 3 2 3 2 3 3 2 3 2 2" xfId="54036"/>
    <cellStyle name="Normal 3 3 2 3 2 3 3 2 3 3" xfId="39712"/>
    <cellStyle name="Normal 3 3 2 3 2 3 3 2 4" xfId="18138"/>
    <cellStyle name="Normal 3 3 2 3 2 3 3 2 4 2" xfId="46874"/>
    <cellStyle name="Normal 3 3 2 3 2 3 3 2 5" xfId="32550"/>
    <cellStyle name="Normal 3 3 2 3 2 3 3 3" xfId="5455"/>
    <cellStyle name="Normal 3 3 2 3 2 3 3 3 2" xfId="12715"/>
    <cellStyle name="Normal 3 3 2 3 2 3 3 3 2 2" xfId="27093"/>
    <cellStyle name="Normal 3 3 2 3 2 3 3 3 2 2 2" xfId="55827"/>
    <cellStyle name="Normal 3 3 2 3 2 3 3 3 2 3" xfId="41503"/>
    <cellStyle name="Normal 3 3 2 3 2 3 3 3 3" xfId="19930"/>
    <cellStyle name="Normal 3 3 2 3 2 3 3 3 3 2" xfId="48665"/>
    <cellStyle name="Normal 3 3 2 3 2 3 3 3 4" xfId="34341"/>
    <cellStyle name="Normal 3 3 2 3 2 3 3 4" xfId="9128"/>
    <cellStyle name="Normal 3 3 2 3 2 3 3 4 2" xfId="23511"/>
    <cellStyle name="Normal 3 3 2 3 2 3 3 4 2 2" xfId="52246"/>
    <cellStyle name="Normal 3 3 2 3 2 3 3 4 3" xfId="37922"/>
    <cellStyle name="Normal 3 3 2 3 2 3 3 5" xfId="16348"/>
    <cellStyle name="Normal 3 3 2 3 2 3 3 5 2" xfId="45084"/>
    <cellStyle name="Normal 3 3 2 3 2 3 3 6" xfId="30760"/>
    <cellStyle name="Normal 3 3 2 3 2 3 4" xfId="2690"/>
    <cellStyle name="Normal 3 3 2 3 2 3 4 2" xfId="6350"/>
    <cellStyle name="Normal 3 3 2 3 2 3 4 2 2" xfId="13610"/>
    <cellStyle name="Normal 3 3 2 3 2 3 4 2 2 2" xfId="27988"/>
    <cellStyle name="Normal 3 3 2 3 2 3 4 2 2 2 2" xfId="56722"/>
    <cellStyle name="Normal 3 3 2 3 2 3 4 2 2 3" xfId="42398"/>
    <cellStyle name="Normal 3 3 2 3 2 3 4 2 3" xfId="20825"/>
    <cellStyle name="Normal 3 3 2 3 2 3 4 2 3 2" xfId="49560"/>
    <cellStyle name="Normal 3 3 2 3 2 3 4 2 4" xfId="35236"/>
    <cellStyle name="Normal 3 3 2 3 2 3 4 3" xfId="10023"/>
    <cellStyle name="Normal 3 3 2 3 2 3 4 3 2" xfId="24406"/>
    <cellStyle name="Normal 3 3 2 3 2 3 4 3 2 2" xfId="53141"/>
    <cellStyle name="Normal 3 3 2 3 2 3 4 3 3" xfId="38817"/>
    <cellStyle name="Normal 3 3 2 3 2 3 4 4" xfId="17243"/>
    <cellStyle name="Normal 3 3 2 3 2 3 4 4 2" xfId="45979"/>
    <cellStyle name="Normal 3 3 2 3 2 3 4 5" xfId="31655"/>
    <cellStyle name="Normal 3 3 2 3 2 3 5" xfId="4554"/>
    <cellStyle name="Normal 3 3 2 3 2 3 5 2" xfId="11820"/>
    <cellStyle name="Normal 3 3 2 3 2 3 5 2 2" xfId="26198"/>
    <cellStyle name="Normal 3 3 2 3 2 3 5 2 2 2" xfId="54932"/>
    <cellStyle name="Normal 3 3 2 3 2 3 5 2 3" xfId="40608"/>
    <cellStyle name="Normal 3 3 2 3 2 3 5 3" xfId="19035"/>
    <cellStyle name="Normal 3 3 2 3 2 3 5 3 2" xfId="47770"/>
    <cellStyle name="Normal 3 3 2 3 2 3 5 4" xfId="33446"/>
    <cellStyle name="Normal 3 3 2 3 2 3 6" xfId="8227"/>
    <cellStyle name="Normal 3 3 2 3 2 3 6 2" xfId="22616"/>
    <cellStyle name="Normal 3 3 2 3 2 3 6 2 2" xfId="51351"/>
    <cellStyle name="Normal 3 3 2 3 2 3 6 3" xfId="37027"/>
    <cellStyle name="Normal 3 3 2 3 2 3 7" xfId="15453"/>
    <cellStyle name="Normal 3 3 2 3 2 3 7 2" xfId="44189"/>
    <cellStyle name="Normal 3 3 2 3 2 3 8" xfId="29865"/>
    <cellStyle name="Normal 3 3 2 3 2 4" xfId="1034"/>
    <cellStyle name="Normal 3 3 2 3 2 4 2" xfId="2017"/>
    <cellStyle name="Normal 3 3 2 3 2 4 2 2" xfId="3809"/>
    <cellStyle name="Normal 3 3 2 3 2 4 2 2 2" xfId="7468"/>
    <cellStyle name="Normal 3 3 2 3 2 4 2 2 2 2" xfId="14728"/>
    <cellStyle name="Normal 3 3 2 3 2 4 2 2 2 2 2" xfId="29106"/>
    <cellStyle name="Normal 3 3 2 3 2 4 2 2 2 2 2 2" xfId="57840"/>
    <cellStyle name="Normal 3 3 2 3 2 4 2 2 2 2 3" xfId="43516"/>
    <cellStyle name="Normal 3 3 2 3 2 4 2 2 2 3" xfId="21943"/>
    <cellStyle name="Normal 3 3 2 3 2 4 2 2 2 3 2" xfId="50678"/>
    <cellStyle name="Normal 3 3 2 3 2 4 2 2 2 4" xfId="36354"/>
    <cellStyle name="Normal 3 3 2 3 2 4 2 2 3" xfId="11141"/>
    <cellStyle name="Normal 3 3 2 3 2 4 2 2 3 2" xfId="25524"/>
    <cellStyle name="Normal 3 3 2 3 2 4 2 2 3 2 2" xfId="54259"/>
    <cellStyle name="Normal 3 3 2 3 2 4 2 2 3 3" xfId="39935"/>
    <cellStyle name="Normal 3 3 2 3 2 4 2 2 4" xfId="18361"/>
    <cellStyle name="Normal 3 3 2 3 2 4 2 2 4 2" xfId="47097"/>
    <cellStyle name="Normal 3 3 2 3 2 4 2 2 5" xfId="32773"/>
    <cellStyle name="Normal 3 3 2 3 2 4 2 3" xfId="5678"/>
    <cellStyle name="Normal 3 3 2 3 2 4 2 3 2" xfId="12938"/>
    <cellStyle name="Normal 3 3 2 3 2 4 2 3 2 2" xfId="27316"/>
    <cellStyle name="Normal 3 3 2 3 2 4 2 3 2 2 2" xfId="56050"/>
    <cellStyle name="Normal 3 3 2 3 2 4 2 3 2 3" xfId="41726"/>
    <cellStyle name="Normal 3 3 2 3 2 4 2 3 3" xfId="20153"/>
    <cellStyle name="Normal 3 3 2 3 2 4 2 3 3 2" xfId="48888"/>
    <cellStyle name="Normal 3 3 2 3 2 4 2 3 4" xfId="34564"/>
    <cellStyle name="Normal 3 3 2 3 2 4 2 4" xfId="9351"/>
    <cellStyle name="Normal 3 3 2 3 2 4 2 4 2" xfId="23734"/>
    <cellStyle name="Normal 3 3 2 3 2 4 2 4 2 2" xfId="52469"/>
    <cellStyle name="Normal 3 3 2 3 2 4 2 4 3" xfId="38145"/>
    <cellStyle name="Normal 3 3 2 3 2 4 2 5" xfId="16571"/>
    <cellStyle name="Normal 3 3 2 3 2 4 2 5 2" xfId="45307"/>
    <cellStyle name="Normal 3 3 2 3 2 4 2 6" xfId="30983"/>
    <cellStyle name="Normal 3 3 2 3 2 4 3" xfId="2913"/>
    <cellStyle name="Normal 3 3 2 3 2 4 3 2" xfId="6573"/>
    <cellStyle name="Normal 3 3 2 3 2 4 3 2 2" xfId="13833"/>
    <cellStyle name="Normal 3 3 2 3 2 4 3 2 2 2" xfId="28211"/>
    <cellStyle name="Normal 3 3 2 3 2 4 3 2 2 2 2" xfId="56945"/>
    <cellStyle name="Normal 3 3 2 3 2 4 3 2 2 3" xfId="42621"/>
    <cellStyle name="Normal 3 3 2 3 2 4 3 2 3" xfId="21048"/>
    <cellStyle name="Normal 3 3 2 3 2 4 3 2 3 2" xfId="49783"/>
    <cellStyle name="Normal 3 3 2 3 2 4 3 2 4" xfId="35459"/>
    <cellStyle name="Normal 3 3 2 3 2 4 3 3" xfId="10246"/>
    <cellStyle name="Normal 3 3 2 3 2 4 3 3 2" xfId="24629"/>
    <cellStyle name="Normal 3 3 2 3 2 4 3 3 2 2" xfId="53364"/>
    <cellStyle name="Normal 3 3 2 3 2 4 3 3 3" xfId="39040"/>
    <cellStyle name="Normal 3 3 2 3 2 4 3 4" xfId="17466"/>
    <cellStyle name="Normal 3 3 2 3 2 4 3 4 2" xfId="46202"/>
    <cellStyle name="Normal 3 3 2 3 2 4 3 5" xfId="31878"/>
    <cellStyle name="Normal 3 3 2 3 2 4 4" xfId="4778"/>
    <cellStyle name="Normal 3 3 2 3 2 4 4 2" xfId="12043"/>
    <cellStyle name="Normal 3 3 2 3 2 4 4 2 2" xfId="26421"/>
    <cellStyle name="Normal 3 3 2 3 2 4 4 2 2 2" xfId="55155"/>
    <cellStyle name="Normal 3 3 2 3 2 4 4 2 3" xfId="40831"/>
    <cellStyle name="Normal 3 3 2 3 2 4 4 3" xfId="19258"/>
    <cellStyle name="Normal 3 3 2 3 2 4 4 3 2" xfId="47993"/>
    <cellStyle name="Normal 3 3 2 3 2 4 4 4" xfId="33669"/>
    <cellStyle name="Normal 3 3 2 3 2 4 5" xfId="8450"/>
    <cellStyle name="Normal 3 3 2 3 2 4 5 2" xfId="22839"/>
    <cellStyle name="Normal 3 3 2 3 2 4 5 2 2" xfId="51574"/>
    <cellStyle name="Normal 3 3 2 3 2 4 5 3" xfId="37250"/>
    <cellStyle name="Normal 3 3 2 3 2 4 6" xfId="15676"/>
    <cellStyle name="Normal 3 3 2 3 2 4 6 2" xfId="44412"/>
    <cellStyle name="Normal 3 3 2 3 2 4 7" xfId="30088"/>
    <cellStyle name="Normal 3 3 2 3 2 5" xfId="1558"/>
    <cellStyle name="Normal 3 3 2 3 2 5 2" xfId="3362"/>
    <cellStyle name="Normal 3 3 2 3 2 5 2 2" xfId="7021"/>
    <cellStyle name="Normal 3 3 2 3 2 5 2 2 2" xfId="14281"/>
    <cellStyle name="Normal 3 3 2 3 2 5 2 2 2 2" xfId="28659"/>
    <cellStyle name="Normal 3 3 2 3 2 5 2 2 2 2 2" xfId="57393"/>
    <cellStyle name="Normal 3 3 2 3 2 5 2 2 2 3" xfId="43069"/>
    <cellStyle name="Normal 3 3 2 3 2 5 2 2 3" xfId="21496"/>
    <cellStyle name="Normal 3 3 2 3 2 5 2 2 3 2" xfId="50231"/>
    <cellStyle name="Normal 3 3 2 3 2 5 2 2 4" xfId="35907"/>
    <cellStyle name="Normal 3 3 2 3 2 5 2 3" xfId="10694"/>
    <cellStyle name="Normal 3 3 2 3 2 5 2 3 2" xfId="25077"/>
    <cellStyle name="Normal 3 3 2 3 2 5 2 3 2 2" xfId="53812"/>
    <cellStyle name="Normal 3 3 2 3 2 5 2 3 3" xfId="39488"/>
    <cellStyle name="Normal 3 3 2 3 2 5 2 4" xfId="17914"/>
    <cellStyle name="Normal 3 3 2 3 2 5 2 4 2" xfId="46650"/>
    <cellStyle name="Normal 3 3 2 3 2 5 2 5" xfId="32326"/>
    <cellStyle name="Normal 3 3 2 3 2 5 3" xfId="5231"/>
    <cellStyle name="Normal 3 3 2 3 2 5 3 2" xfId="12491"/>
    <cellStyle name="Normal 3 3 2 3 2 5 3 2 2" xfId="26869"/>
    <cellStyle name="Normal 3 3 2 3 2 5 3 2 2 2" xfId="55603"/>
    <cellStyle name="Normal 3 3 2 3 2 5 3 2 3" xfId="41279"/>
    <cellStyle name="Normal 3 3 2 3 2 5 3 3" xfId="19706"/>
    <cellStyle name="Normal 3 3 2 3 2 5 3 3 2" xfId="48441"/>
    <cellStyle name="Normal 3 3 2 3 2 5 3 4" xfId="34117"/>
    <cellStyle name="Normal 3 3 2 3 2 5 4" xfId="8904"/>
    <cellStyle name="Normal 3 3 2 3 2 5 4 2" xfId="23287"/>
    <cellStyle name="Normal 3 3 2 3 2 5 4 2 2" xfId="52022"/>
    <cellStyle name="Normal 3 3 2 3 2 5 4 3" xfId="37698"/>
    <cellStyle name="Normal 3 3 2 3 2 5 5" xfId="16124"/>
    <cellStyle name="Normal 3 3 2 3 2 5 5 2" xfId="44860"/>
    <cellStyle name="Normal 3 3 2 3 2 5 6" xfId="30536"/>
    <cellStyle name="Normal 3 3 2 3 2 6" xfId="2466"/>
    <cellStyle name="Normal 3 3 2 3 2 6 2" xfId="6126"/>
    <cellStyle name="Normal 3 3 2 3 2 6 2 2" xfId="13386"/>
    <cellStyle name="Normal 3 3 2 3 2 6 2 2 2" xfId="27764"/>
    <cellStyle name="Normal 3 3 2 3 2 6 2 2 2 2" xfId="56498"/>
    <cellStyle name="Normal 3 3 2 3 2 6 2 2 3" xfId="42174"/>
    <cellStyle name="Normal 3 3 2 3 2 6 2 3" xfId="20601"/>
    <cellStyle name="Normal 3 3 2 3 2 6 2 3 2" xfId="49336"/>
    <cellStyle name="Normal 3 3 2 3 2 6 2 4" xfId="35012"/>
    <cellStyle name="Normal 3 3 2 3 2 6 3" xfId="9799"/>
    <cellStyle name="Normal 3 3 2 3 2 6 3 2" xfId="24182"/>
    <cellStyle name="Normal 3 3 2 3 2 6 3 2 2" xfId="52917"/>
    <cellStyle name="Normal 3 3 2 3 2 6 3 3" xfId="38593"/>
    <cellStyle name="Normal 3 3 2 3 2 6 4" xfId="17019"/>
    <cellStyle name="Normal 3 3 2 3 2 6 4 2" xfId="45755"/>
    <cellStyle name="Normal 3 3 2 3 2 6 5" xfId="31431"/>
    <cellStyle name="Normal 3 3 2 3 2 7" xfId="4325"/>
    <cellStyle name="Normal 3 3 2 3 2 7 2" xfId="11595"/>
    <cellStyle name="Normal 3 3 2 3 2 7 2 2" xfId="25974"/>
    <cellStyle name="Normal 3 3 2 3 2 7 2 2 2" xfId="54708"/>
    <cellStyle name="Normal 3 3 2 3 2 7 2 3" xfId="40384"/>
    <cellStyle name="Normal 3 3 2 3 2 7 3" xfId="18811"/>
    <cellStyle name="Normal 3 3 2 3 2 7 3 2" xfId="47546"/>
    <cellStyle name="Normal 3 3 2 3 2 7 4" xfId="33222"/>
    <cellStyle name="Normal 3 3 2 3 2 8" xfId="7994"/>
    <cellStyle name="Normal 3 3 2 3 2 8 2" xfId="22392"/>
    <cellStyle name="Normal 3 3 2 3 2 8 2 2" xfId="51127"/>
    <cellStyle name="Normal 3 3 2 3 2 8 3" xfId="36803"/>
    <cellStyle name="Normal 3 3 2 3 2 9" xfId="15229"/>
    <cellStyle name="Normal 3 3 2 3 2 9 2" xfId="43965"/>
    <cellStyle name="Normal 3 3 2 3 3" xfId="590"/>
    <cellStyle name="Normal 3 3 2 3 3 2" xfId="867"/>
    <cellStyle name="Normal 3 3 2 3 3 2 2" xfId="1314"/>
    <cellStyle name="Normal 3 3 2 3 3 2 2 2" xfId="2297"/>
    <cellStyle name="Normal 3 3 2 3 3 2 2 2 2" xfId="4089"/>
    <cellStyle name="Normal 3 3 2 3 3 2 2 2 2 2" xfId="7748"/>
    <cellStyle name="Normal 3 3 2 3 3 2 2 2 2 2 2" xfId="15008"/>
    <cellStyle name="Normal 3 3 2 3 3 2 2 2 2 2 2 2" xfId="29386"/>
    <cellStyle name="Normal 3 3 2 3 3 2 2 2 2 2 2 2 2" xfId="58120"/>
    <cellStyle name="Normal 3 3 2 3 3 2 2 2 2 2 2 3" xfId="43796"/>
    <cellStyle name="Normal 3 3 2 3 3 2 2 2 2 2 3" xfId="22223"/>
    <cellStyle name="Normal 3 3 2 3 3 2 2 2 2 2 3 2" xfId="50958"/>
    <cellStyle name="Normal 3 3 2 3 3 2 2 2 2 2 4" xfId="36634"/>
    <cellStyle name="Normal 3 3 2 3 3 2 2 2 2 3" xfId="11421"/>
    <cellStyle name="Normal 3 3 2 3 3 2 2 2 2 3 2" xfId="25804"/>
    <cellStyle name="Normal 3 3 2 3 3 2 2 2 2 3 2 2" xfId="54539"/>
    <cellStyle name="Normal 3 3 2 3 3 2 2 2 2 3 3" xfId="40215"/>
    <cellStyle name="Normal 3 3 2 3 3 2 2 2 2 4" xfId="18641"/>
    <cellStyle name="Normal 3 3 2 3 3 2 2 2 2 4 2" xfId="47377"/>
    <cellStyle name="Normal 3 3 2 3 3 2 2 2 2 5" xfId="33053"/>
    <cellStyle name="Normal 3 3 2 3 3 2 2 2 3" xfId="5958"/>
    <cellStyle name="Normal 3 3 2 3 3 2 2 2 3 2" xfId="13218"/>
    <cellStyle name="Normal 3 3 2 3 3 2 2 2 3 2 2" xfId="27596"/>
    <cellStyle name="Normal 3 3 2 3 3 2 2 2 3 2 2 2" xfId="56330"/>
    <cellStyle name="Normal 3 3 2 3 3 2 2 2 3 2 3" xfId="42006"/>
    <cellStyle name="Normal 3 3 2 3 3 2 2 2 3 3" xfId="20433"/>
    <cellStyle name="Normal 3 3 2 3 3 2 2 2 3 3 2" xfId="49168"/>
    <cellStyle name="Normal 3 3 2 3 3 2 2 2 3 4" xfId="34844"/>
    <cellStyle name="Normal 3 3 2 3 3 2 2 2 4" xfId="9631"/>
    <cellStyle name="Normal 3 3 2 3 3 2 2 2 4 2" xfId="24014"/>
    <cellStyle name="Normal 3 3 2 3 3 2 2 2 4 2 2" xfId="52749"/>
    <cellStyle name="Normal 3 3 2 3 3 2 2 2 4 3" xfId="38425"/>
    <cellStyle name="Normal 3 3 2 3 3 2 2 2 5" xfId="16851"/>
    <cellStyle name="Normal 3 3 2 3 3 2 2 2 5 2" xfId="45587"/>
    <cellStyle name="Normal 3 3 2 3 3 2 2 2 6" xfId="31263"/>
    <cellStyle name="Normal 3 3 2 3 3 2 2 3" xfId="3193"/>
    <cellStyle name="Normal 3 3 2 3 3 2 2 3 2" xfId="6853"/>
    <cellStyle name="Normal 3 3 2 3 3 2 2 3 2 2" xfId="14113"/>
    <cellStyle name="Normal 3 3 2 3 3 2 2 3 2 2 2" xfId="28491"/>
    <cellStyle name="Normal 3 3 2 3 3 2 2 3 2 2 2 2" xfId="57225"/>
    <cellStyle name="Normal 3 3 2 3 3 2 2 3 2 2 3" xfId="42901"/>
    <cellStyle name="Normal 3 3 2 3 3 2 2 3 2 3" xfId="21328"/>
    <cellStyle name="Normal 3 3 2 3 3 2 2 3 2 3 2" xfId="50063"/>
    <cellStyle name="Normal 3 3 2 3 3 2 2 3 2 4" xfId="35739"/>
    <cellStyle name="Normal 3 3 2 3 3 2 2 3 3" xfId="10526"/>
    <cellStyle name="Normal 3 3 2 3 3 2 2 3 3 2" xfId="24909"/>
    <cellStyle name="Normal 3 3 2 3 3 2 2 3 3 2 2" xfId="53644"/>
    <cellStyle name="Normal 3 3 2 3 3 2 2 3 3 3" xfId="39320"/>
    <cellStyle name="Normal 3 3 2 3 3 2 2 3 4" xfId="17746"/>
    <cellStyle name="Normal 3 3 2 3 3 2 2 3 4 2" xfId="46482"/>
    <cellStyle name="Normal 3 3 2 3 3 2 2 3 5" xfId="32158"/>
    <cellStyle name="Normal 3 3 2 3 3 2 2 4" xfId="5058"/>
    <cellStyle name="Normal 3 3 2 3 3 2 2 4 2" xfId="12323"/>
    <cellStyle name="Normal 3 3 2 3 3 2 2 4 2 2" xfId="26701"/>
    <cellStyle name="Normal 3 3 2 3 3 2 2 4 2 2 2" xfId="55435"/>
    <cellStyle name="Normal 3 3 2 3 3 2 2 4 2 3" xfId="41111"/>
    <cellStyle name="Normal 3 3 2 3 3 2 2 4 3" xfId="19538"/>
    <cellStyle name="Normal 3 3 2 3 3 2 2 4 3 2" xfId="48273"/>
    <cellStyle name="Normal 3 3 2 3 3 2 2 4 4" xfId="33949"/>
    <cellStyle name="Normal 3 3 2 3 3 2 2 5" xfId="8730"/>
    <cellStyle name="Normal 3 3 2 3 3 2 2 5 2" xfId="23119"/>
    <cellStyle name="Normal 3 3 2 3 3 2 2 5 2 2" xfId="51854"/>
    <cellStyle name="Normal 3 3 2 3 3 2 2 5 3" xfId="37530"/>
    <cellStyle name="Normal 3 3 2 3 3 2 2 6" xfId="15956"/>
    <cellStyle name="Normal 3 3 2 3 3 2 2 6 2" xfId="44692"/>
    <cellStyle name="Normal 3 3 2 3 3 2 2 7" xfId="30368"/>
    <cellStyle name="Normal 3 3 2 3 3 2 3" xfId="1850"/>
    <cellStyle name="Normal 3 3 2 3 3 2 3 2" xfId="3642"/>
    <cellStyle name="Normal 3 3 2 3 3 2 3 2 2" xfId="7301"/>
    <cellStyle name="Normal 3 3 2 3 3 2 3 2 2 2" xfId="14561"/>
    <cellStyle name="Normal 3 3 2 3 3 2 3 2 2 2 2" xfId="28939"/>
    <cellStyle name="Normal 3 3 2 3 3 2 3 2 2 2 2 2" xfId="57673"/>
    <cellStyle name="Normal 3 3 2 3 3 2 3 2 2 2 3" xfId="43349"/>
    <cellStyle name="Normal 3 3 2 3 3 2 3 2 2 3" xfId="21776"/>
    <cellStyle name="Normal 3 3 2 3 3 2 3 2 2 3 2" xfId="50511"/>
    <cellStyle name="Normal 3 3 2 3 3 2 3 2 2 4" xfId="36187"/>
    <cellStyle name="Normal 3 3 2 3 3 2 3 2 3" xfId="10974"/>
    <cellStyle name="Normal 3 3 2 3 3 2 3 2 3 2" xfId="25357"/>
    <cellStyle name="Normal 3 3 2 3 3 2 3 2 3 2 2" xfId="54092"/>
    <cellStyle name="Normal 3 3 2 3 3 2 3 2 3 3" xfId="39768"/>
    <cellStyle name="Normal 3 3 2 3 3 2 3 2 4" xfId="18194"/>
    <cellStyle name="Normal 3 3 2 3 3 2 3 2 4 2" xfId="46930"/>
    <cellStyle name="Normal 3 3 2 3 3 2 3 2 5" xfId="32606"/>
    <cellStyle name="Normal 3 3 2 3 3 2 3 3" xfId="5511"/>
    <cellStyle name="Normal 3 3 2 3 3 2 3 3 2" xfId="12771"/>
    <cellStyle name="Normal 3 3 2 3 3 2 3 3 2 2" xfId="27149"/>
    <cellStyle name="Normal 3 3 2 3 3 2 3 3 2 2 2" xfId="55883"/>
    <cellStyle name="Normal 3 3 2 3 3 2 3 3 2 3" xfId="41559"/>
    <cellStyle name="Normal 3 3 2 3 3 2 3 3 3" xfId="19986"/>
    <cellStyle name="Normal 3 3 2 3 3 2 3 3 3 2" xfId="48721"/>
    <cellStyle name="Normal 3 3 2 3 3 2 3 3 4" xfId="34397"/>
    <cellStyle name="Normal 3 3 2 3 3 2 3 4" xfId="9184"/>
    <cellStyle name="Normal 3 3 2 3 3 2 3 4 2" xfId="23567"/>
    <cellStyle name="Normal 3 3 2 3 3 2 3 4 2 2" xfId="52302"/>
    <cellStyle name="Normal 3 3 2 3 3 2 3 4 3" xfId="37978"/>
    <cellStyle name="Normal 3 3 2 3 3 2 3 5" xfId="16404"/>
    <cellStyle name="Normal 3 3 2 3 3 2 3 5 2" xfId="45140"/>
    <cellStyle name="Normal 3 3 2 3 3 2 3 6" xfId="30816"/>
    <cellStyle name="Normal 3 3 2 3 3 2 4" xfId="2746"/>
    <cellStyle name="Normal 3 3 2 3 3 2 4 2" xfId="6406"/>
    <cellStyle name="Normal 3 3 2 3 3 2 4 2 2" xfId="13666"/>
    <cellStyle name="Normal 3 3 2 3 3 2 4 2 2 2" xfId="28044"/>
    <cellStyle name="Normal 3 3 2 3 3 2 4 2 2 2 2" xfId="56778"/>
    <cellStyle name="Normal 3 3 2 3 3 2 4 2 2 3" xfId="42454"/>
    <cellStyle name="Normal 3 3 2 3 3 2 4 2 3" xfId="20881"/>
    <cellStyle name="Normal 3 3 2 3 3 2 4 2 3 2" xfId="49616"/>
    <cellStyle name="Normal 3 3 2 3 3 2 4 2 4" xfId="35292"/>
    <cellStyle name="Normal 3 3 2 3 3 2 4 3" xfId="10079"/>
    <cellStyle name="Normal 3 3 2 3 3 2 4 3 2" xfId="24462"/>
    <cellStyle name="Normal 3 3 2 3 3 2 4 3 2 2" xfId="53197"/>
    <cellStyle name="Normal 3 3 2 3 3 2 4 3 3" xfId="38873"/>
    <cellStyle name="Normal 3 3 2 3 3 2 4 4" xfId="17299"/>
    <cellStyle name="Normal 3 3 2 3 3 2 4 4 2" xfId="46035"/>
    <cellStyle name="Normal 3 3 2 3 3 2 4 5" xfId="31711"/>
    <cellStyle name="Normal 3 3 2 3 3 2 5" xfId="4611"/>
    <cellStyle name="Normal 3 3 2 3 3 2 5 2" xfId="11876"/>
    <cellStyle name="Normal 3 3 2 3 3 2 5 2 2" xfId="26254"/>
    <cellStyle name="Normal 3 3 2 3 3 2 5 2 2 2" xfId="54988"/>
    <cellStyle name="Normal 3 3 2 3 3 2 5 2 3" xfId="40664"/>
    <cellStyle name="Normal 3 3 2 3 3 2 5 3" xfId="19091"/>
    <cellStyle name="Normal 3 3 2 3 3 2 5 3 2" xfId="47826"/>
    <cellStyle name="Normal 3 3 2 3 3 2 5 4" xfId="33502"/>
    <cellStyle name="Normal 3 3 2 3 3 2 6" xfId="8283"/>
    <cellStyle name="Normal 3 3 2 3 3 2 6 2" xfId="22672"/>
    <cellStyle name="Normal 3 3 2 3 3 2 6 2 2" xfId="51407"/>
    <cellStyle name="Normal 3 3 2 3 3 2 6 3" xfId="37083"/>
    <cellStyle name="Normal 3 3 2 3 3 2 7" xfId="15509"/>
    <cellStyle name="Normal 3 3 2 3 3 2 7 2" xfId="44245"/>
    <cellStyle name="Normal 3 3 2 3 3 2 8" xfId="29921"/>
    <cellStyle name="Normal 3 3 2 3 3 3" xfId="1090"/>
    <cellStyle name="Normal 3 3 2 3 3 3 2" xfId="2073"/>
    <cellStyle name="Normal 3 3 2 3 3 3 2 2" xfId="3865"/>
    <cellStyle name="Normal 3 3 2 3 3 3 2 2 2" xfId="7524"/>
    <cellStyle name="Normal 3 3 2 3 3 3 2 2 2 2" xfId="14784"/>
    <cellStyle name="Normal 3 3 2 3 3 3 2 2 2 2 2" xfId="29162"/>
    <cellStyle name="Normal 3 3 2 3 3 3 2 2 2 2 2 2" xfId="57896"/>
    <cellStyle name="Normal 3 3 2 3 3 3 2 2 2 2 3" xfId="43572"/>
    <cellStyle name="Normal 3 3 2 3 3 3 2 2 2 3" xfId="21999"/>
    <cellStyle name="Normal 3 3 2 3 3 3 2 2 2 3 2" xfId="50734"/>
    <cellStyle name="Normal 3 3 2 3 3 3 2 2 2 4" xfId="36410"/>
    <cellStyle name="Normal 3 3 2 3 3 3 2 2 3" xfId="11197"/>
    <cellStyle name="Normal 3 3 2 3 3 3 2 2 3 2" xfId="25580"/>
    <cellStyle name="Normal 3 3 2 3 3 3 2 2 3 2 2" xfId="54315"/>
    <cellStyle name="Normal 3 3 2 3 3 3 2 2 3 3" xfId="39991"/>
    <cellStyle name="Normal 3 3 2 3 3 3 2 2 4" xfId="18417"/>
    <cellStyle name="Normal 3 3 2 3 3 3 2 2 4 2" xfId="47153"/>
    <cellStyle name="Normal 3 3 2 3 3 3 2 2 5" xfId="32829"/>
    <cellStyle name="Normal 3 3 2 3 3 3 2 3" xfId="5734"/>
    <cellStyle name="Normal 3 3 2 3 3 3 2 3 2" xfId="12994"/>
    <cellStyle name="Normal 3 3 2 3 3 3 2 3 2 2" xfId="27372"/>
    <cellStyle name="Normal 3 3 2 3 3 3 2 3 2 2 2" xfId="56106"/>
    <cellStyle name="Normal 3 3 2 3 3 3 2 3 2 3" xfId="41782"/>
    <cellStyle name="Normal 3 3 2 3 3 3 2 3 3" xfId="20209"/>
    <cellStyle name="Normal 3 3 2 3 3 3 2 3 3 2" xfId="48944"/>
    <cellStyle name="Normal 3 3 2 3 3 3 2 3 4" xfId="34620"/>
    <cellStyle name="Normal 3 3 2 3 3 3 2 4" xfId="9407"/>
    <cellStyle name="Normal 3 3 2 3 3 3 2 4 2" xfId="23790"/>
    <cellStyle name="Normal 3 3 2 3 3 3 2 4 2 2" xfId="52525"/>
    <cellStyle name="Normal 3 3 2 3 3 3 2 4 3" xfId="38201"/>
    <cellStyle name="Normal 3 3 2 3 3 3 2 5" xfId="16627"/>
    <cellStyle name="Normal 3 3 2 3 3 3 2 5 2" xfId="45363"/>
    <cellStyle name="Normal 3 3 2 3 3 3 2 6" xfId="31039"/>
    <cellStyle name="Normal 3 3 2 3 3 3 3" xfId="2969"/>
    <cellStyle name="Normal 3 3 2 3 3 3 3 2" xfId="6629"/>
    <cellStyle name="Normal 3 3 2 3 3 3 3 2 2" xfId="13889"/>
    <cellStyle name="Normal 3 3 2 3 3 3 3 2 2 2" xfId="28267"/>
    <cellStyle name="Normal 3 3 2 3 3 3 3 2 2 2 2" xfId="57001"/>
    <cellStyle name="Normal 3 3 2 3 3 3 3 2 2 3" xfId="42677"/>
    <cellStyle name="Normal 3 3 2 3 3 3 3 2 3" xfId="21104"/>
    <cellStyle name="Normal 3 3 2 3 3 3 3 2 3 2" xfId="49839"/>
    <cellStyle name="Normal 3 3 2 3 3 3 3 2 4" xfId="35515"/>
    <cellStyle name="Normal 3 3 2 3 3 3 3 3" xfId="10302"/>
    <cellStyle name="Normal 3 3 2 3 3 3 3 3 2" xfId="24685"/>
    <cellStyle name="Normal 3 3 2 3 3 3 3 3 2 2" xfId="53420"/>
    <cellStyle name="Normal 3 3 2 3 3 3 3 3 3" xfId="39096"/>
    <cellStyle name="Normal 3 3 2 3 3 3 3 4" xfId="17522"/>
    <cellStyle name="Normal 3 3 2 3 3 3 3 4 2" xfId="46258"/>
    <cellStyle name="Normal 3 3 2 3 3 3 3 5" xfId="31934"/>
    <cellStyle name="Normal 3 3 2 3 3 3 4" xfId="4834"/>
    <cellStyle name="Normal 3 3 2 3 3 3 4 2" xfId="12099"/>
    <cellStyle name="Normal 3 3 2 3 3 3 4 2 2" xfId="26477"/>
    <cellStyle name="Normal 3 3 2 3 3 3 4 2 2 2" xfId="55211"/>
    <cellStyle name="Normal 3 3 2 3 3 3 4 2 3" xfId="40887"/>
    <cellStyle name="Normal 3 3 2 3 3 3 4 3" xfId="19314"/>
    <cellStyle name="Normal 3 3 2 3 3 3 4 3 2" xfId="48049"/>
    <cellStyle name="Normal 3 3 2 3 3 3 4 4" xfId="33725"/>
    <cellStyle name="Normal 3 3 2 3 3 3 5" xfId="8506"/>
    <cellStyle name="Normal 3 3 2 3 3 3 5 2" xfId="22895"/>
    <cellStyle name="Normal 3 3 2 3 3 3 5 2 2" xfId="51630"/>
    <cellStyle name="Normal 3 3 2 3 3 3 5 3" xfId="37306"/>
    <cellStyle name="Normal 3 3 2 3 3 3 6" xfId="15732"/>
    <cellStyle name="Normal 3 3 2 3 3 3 6 2" xfId="44468"/>
    <cellStyle name="Normal 3 3 2 3 3 3 7" xfId="30144"/>
    <cellStyle name="Normal 3 3 2 3 3 4" xfId="1622"/>
    <cellStyle name="Normal 3 3 2 3 3 4 2" xfId="3418"/>
    <cellStyle name="Normal 3 3 2 3 3 4 2 2" xfId="7077"/>
    <cellStyle name="Normal 3 3 2 3 3 4 2 2 2" xfId="14337"/>
    <cellStyle name="Normal 3 3 2 3 3 4 2 2 2 2" xfId="28715"/>
    <cellStyle name="Normal 3 3 2 3 3 4 2 2 2 2 2" xfId="57449"/>
    <cellStyle name="Normal 3 3 2 3 3 4 2 2 2 3" xfId="43125"/>
    <cellStyle name="Normal 3 3 2 3 3 4 2 2 3" xfId="21552"/>
    <cellStyle name="Normal 3 3 2 3 3 4 2 2 3 2" xfId="50287"/>
    <cellStyle name="Normal 3 3 2 3 3 4 2 2 4" xfId="35963"/>
    <cellStyle name="Normal 3 3 2 3 3 4 2 3" xfId="10750"/>
    <cellStyle name="Normal 3 3 2 3 3 4 2 3 2" xfId="25133"/>
    <cellStyle name="Normal 3 3 2 3 3 4 2 3 2 2" xfId="53868"/>
    <cellStyle name="Normal 3 3 2 3 3 4 2 3 3" xfId="39544"/>
    <cellStyle name="Normal 3 3 2 3 3 4 2 4" xfId="17970"/>
    <cellStyle name="Normal 3 3 2 3 3 4 2 4 2" xfId="46706"/>
    <cellStyle name="Normal 3 3 2 3 3 4 2 5" xfId="32382"/>
    <cellStyle name="Normal 3 3 2 3 3 4 3" xfId="5287"/>
    <cellStyle name="Normal 3 3 2 3 3 4 3 2" xfId="12547"/>
    <cellStyle name="Normal 3 3 2 3 3 4 3 2 2" xfId="26925"/>
    <cellStyle name="Normal 3 3 2 3 3 4 3 2 2 2" xfId="55659"/>
    <cellStyle name="Normal 3 3 2 3 3 4 3 2 3" xfId="41335"/>
    <cellStyle name="Normal 3 3 2 3 3 4 3 3" xfId="19762"/>
    <cellStyle name="Normal 3 3 2 3 3 4 3 3 2" xfId="48497"/>
    <cellStyle name="Normal 3 3 2 3 3 4 3 4" xfId="34173"/>
    <cellStyle name="Normal 3 3 2 3 3 4 4" xfId="8960"/>
    <cellStyle name="Normal 3 3 2 3 3 4 4 2" xfId="23343"/>
    <cellStyle name="Normal 3 3 2 3 3 4 4 2 2" xfId="52078"/>
    <cellStyle name="Normal 3 3 2 3 3 4 4 3" xfId="37754"/>
    <cellStyle name="Normal 3 3 2 3 3 4 5" xfId="16180"/>
    <cellStyle name="Normal 3 3 2 3 3 4 5 2" xfId="44916"/>
    <cellStyle name="Normal 3 3 2 3 3 4 6" xfId="30592"/>
    <cellStyle name="Normal 3 3 2 3 3 5" xfId="2522"/>
    <cellStyle name="Normal 3 3 2 3 3 5 2" xfId="6182"/>
    <cellStyle name="Normal 3 3 2 3 3 5 2 2" xfId="13442"/>
    <cellStyle name="Normal 3 3 2 3 3 5 2 2 2" xfId="27820"/>
    <cellStyle name="Normal 3 3 2 3 3 5 2 2 2 2" xfId="56554"/>
    <cellStyle name="Normal 3 3 2 3 3 5 2 2 3" xfId="42230"/>
    <cellStyle name="Normal 3 3 2 3 3 5 2 3" xfId="20657"/>
    <cellStyle name="Normal 3 3 2 3 3 5 2 3 2" xfId="49392"/>
    <cellStyle name="Normal 3 3 2 3 3 5 2 4" xfId="35068"/>
    <cellStyle name="Normal 3 3 2 3 3 5 3" xfId="9855"/>
    <cellStyle name="Normal 3 3 2 3 3 5 3 2" xfId="24238"/>
    <cellStyle name="Normal 3 3 2 3 3 5 3 2 2" xfId="52973"/>
    <cellStyle name="Normal 3 3 2 3 3 5 3 3" xfId="38649"/>
    <cellStyle name="Normal 3 3 2 3 3 5 4" xfId="17075"/>
    <cellStyle name="Normal 3 3 2 3 3 5 4 2" xfId="45811"/>
    <cellStyle name="Normal 3 3 2 3 3 5 5" xfId="31487"/>
    <cellStyle name="Normal 3 3 2 3 3 6" xfId="4385"/>
    <cellStyle name="Normal 3 3 2 3 3 6 2" xfId="11652"/>
    <cellStyle name="Normal 3 3 2 3 3 6 2 2" xfId="26030"/>
    <cellStyle name="Normal 3 3 2 3 3 6 2 2 2" xfId="54764"/>
    <cellStyle name="Normal 3 3 2 3 3 6 2 3" xfId="40440"/>
    <cellStyle name="Normal 3 3 2 3 3 6 3" xfId="18867"/>
    <cellStyle name="Normal 3 3 2 3 3 6 3 2" xfId="47602"/>
    <cellStyle name="Normal 3 3 2 3 3 6 4" xfId="33278"/>
    <cellStyle name="Normal 3 3 2 3 3 7" xfId="8056"/>
    <cellStyle name="Normal 3 3 2 3 3 7 2" xfId="22448"/>
    <cellStyle name="Normal 3 3 2 3 3 7 2 2" xfId="51183"/>
    <cellStyle name="Normal 3 3 2 3 3 7 3" xfId="36859"/>
    <cellStyle name="Normal 3 3 2 3 3 8" xfId="15285"/>
    <cellStyle name="Normal 3 3 2 3 3 8 2" xfId="44021"/>
    <cellStyle name="Normal 3 3 2 3 3 9" xfId="29697"/>
    <cellStyle name="Normal 3 3 2 3 4" xfId="752"/>
    <cellStyle name="Normal 3 3 2 3 4 2" xfId="1202"/>
    <cellStyle name="Normal 3 3 2 3 4 2 2" xfId="2185"/>
    <cellStyle name="Normal 3 3 2 3 4 2 2 2" xfId="3977"/>
    <cellStyle name="Normal 3 3 2 3 4 2 2 2 2" xfId="7636"/>
    <cellStyle name="Normal 3 3 2 3 4 2 2 2 2 2" xfId="14896"/>
    <cellStyle name="Normal 3 3 2 3 4 2 2 2 2 2 2" xfId="29274"/>
    <cellStyle name="Normal 3 3 2 3 4 2 2 2 2 2 2 2" xfId="58008"/>
    <cellStyle name="Normal 3 3 2 3 4 2 2 2 2 2 3" xfId="43684"/>
    <cellStyle name="Normal 3 3 2 3 4 2 2 2 2 3" xfId="22111"/>
    <cellStyle name="Normal 3 3 2 3 4 2 2 2 2 3 2" xfId="50846"/>
    <cellStyle name="Normal 3 3 2 3 4 2 2 2 2 4" xfId="36522"/>
    <cellStyle name="Normal 3 3 2 3 4 2 2 2 3" xfId="11309"/>
    <cellStyle name="Normal 3 3 2 3 4 2 2 2 3 2" xfId="25692"/>
    <cellStyle name="Normal 3 3 2 3 4 2 2 2 3 2 2" xfId="54427"/>
    <cellStyle name="Normal 3 3 2 3 4 2 2 2 3 3" xfId="40103"/>
    <cellStyle name="Normal 3 3 2 3 4 2 2 2 4" xfId="18529"/>
    <cellStyle name="Normal 3 3 2 3 4 2 2 2 4 2" xfId="47265"/>
    <cellStyle name="Normal 3 3 2 3 4 2 2 2 5" xfId="32941"/>
    <cellStyle name="Normal 3 3 2 3 4 2 2 3" xfId="5846"/>
    <cellStyle name="Normal 3 3 2 3 4 2 2 3 2" xfId="13106"/>
    <cellStyle name="Normal 3 3 2 3 4 2 2 3 2 2" xfId="27484"/>
    <cellStyle name="Normal 3 3 2 3 4 2 2 3 2 2 2" xfId="56218"/>
    <cellStyle name="Normal 3 3 2 3 4 2 2 3 2 3" xfId="41894"/>
    <cellStyle name="Normal 3 3 2 3 4 2 2 3 3" xfId="20321"/>
    <cellStyle name="Normal 3 3 2 3 4 2 2 3 3 2" xfId="49056"/>
    <cellStyle name="Normal 3 3 2 3 4 2 2 3 4" xfId="34732"/>
    <cellStyle name="Normal 3 3 2 3 4 2 2 4" xfId="9519"/>
    <cellStyle name="Normal 3 3 2 3 4 2 2 4 2" xfId="23902"/>
    <cellStyle name="Normal 3 3 2 3 4 2 2 4 2 2" xfId="52637"/>
    <cellStyle name="Normal 3 3 2 3 4 2 2 4 3" xfId="38313"/>
    <cellStyle name="Normal 3 3 2 3 4 2 2 5" xfId="16739"/>
    <cellStyle name="Normal 3 3 2 3 4 2 2 5 2" xfId="45475"/>
    <cellStyle name="Normal 3 3 2 3 4 2 2 6" xfId="31151"/>
    <cellStyle name="Normal 3 3 2 3 4 2 3" xfId="3081"/>
    <cellStyle name="Normal 3 3 2 3 4 2 3 2" xfId="6741"/>
    <cellStyle name="Normal 3 3 2 3 4 2 3 2 2" xfId="14001"/>
    <cellStyle name="Normal 3 3 2 3 4 2 3 2 2 2" xfId="28379"/>
    <cellStyle name="Normal 3 3 2 3 4 2 3 2 2 2 2" xfId="57113"/>
    <cellStyle name="Normal 3 3 2 3 4 2 3 2 2 3" xfId="42789"/>
    <cellStyle name="Normal 3 3 2 3 4 2 3 2 3" xfId="21216"/>
    <cellStyle name="Normal 3 3 2 3 4 2 3 2 3 2" xfId="49951"/>
    <cellStyle name="Normal 3 3 2 3 4 2 3 2 4" xfId="35627"/>
    <cellStyle name="Normal 3 3 2 3 4 2 3 3" xfId="10414"/>
    <cellStyle name="Normal 3 3 2 3 4 2 3 3 2" xfId="24797"/>
    <cellStyle name="Normal 3 3 2 3 4 2 3 3 2 2" xfId="53532"/>
    <cellStyle name="Normal 3 3 2 3 4 2 3 3 3" xfId="39208"/>
    <cellStyle name="Normal 3 3 2 3 4 2 3 4" xfId="17634"/>
    <cellStyle name="Normal 3 3 2 3 4 2 3 4 2" xfId="46370"/>
    <cellStyle name="Normal 3 3 2 3 4 2 3 5" xfId="32046"/>
    <cellStyle name="Normal 3 3 2 3 4 2 4" xfId="4946"/>
    <cellStyle name="Normal 3 3 2 3 4 2 4 2" xfId="12211"/>
    <cellStyle name="Normal 3 3 2 3 4 2 4 2 2" xfId="26589"/>
    <cellStyle name="Normal 3 3 2 3 4 2 4 2 2 2" xfId="55323"/>
    <cellStyle name="Normal 3 3 2 3 4 2 4 2 3" xfId="40999"/>
    <cellStyle name="Normal 3 3 2 3 4 2 4 3" xfId="19426"/>
    <cellStyle name="Normal 3 3 2 3 4 2 4 3 2" xfId="48161"/>
    <cellStyle name="Normal 3 3 2 3 4 2 4 4" xfId="33837"/>
    <cellStyle name="Normal 3 3 2 3 4 2 5" xfId="8618"/>
    <cellStyle name="Normal 3 3 2 3 4 2 5 2" xfId="23007"/>
    <cellStyle name="Normal 3 3 2 3 4 2 5 2 2" xfId="51742"/>
    <cellStyle name="Normal 3 3 2 3 4 2 5 3" xfId="37418"/>
    <cellStyle name="Normal 3 3 2 3 4 2 6" xfId="15844"/>
    <cellStyle name="Normal 3 3 2 3 4 2 6 2" xfId="44580"/>
    <cellStyle name="Normal 3 3 2 3 4 2 7" xfId="30256"/>
    <cellStyle name="Normal 3 3 2 3 4 3" xfId="1738"/>
    <cellStyle name="Normal 3 3 2 3 4 3 2" xfId="3530"/>
    <cellStyle name="Normal 3 3 2 3 4 3 2 2" xfId="7189"/>
    <cellStyle name="Normal 3 3 2 3 4 3 2 2 2" xfId="14449"/>
    <cellStyle name="Normal 3 3 2 3 4 3 2 2 2 2" xfId="28827"/>
    <cellStyle name="Normal 3 3 2 3 4 3 2 2 2 2 2" xfId="57561"/>
    <cellStyle name="Normal 3 3 2 3 4 3 2 2 2 3" xfId="43237"/>
    <cellStyle name="Normal 3 3 2 3 4 3 2 2 3" xfId="21664"/>
    <cellStyle name="Normal 3 3 2 3 4 3 2 2 3 2" xfId="50399"/>
    <cellStyle name="Normal 3 3 2 3 4 3 2 2 4" xfId="36075"/>
    <cellStyle name="Normal 3 3 2 3 4 3 2 3" xfId="10862"/>
    <cellStyle name="Normal 3 3 2 3 4 3 2 3 2" xfId="25245"/>
    <cellStyle name="Normal 3 3 2 3 4 3 2 3 2 2" xfId="53980"/>
    <cellStyle name="Normal 3 3 2 3 4 3 2 3 3" xfId="39656"/>
    <cellStyle name="Normal 3 3 2 3 4 3 2 4" xfId="18082"/>
    <cellStyle name="Normal 3 3 2 3 4 3 2 4 2" xfId="46818"/>
    <cellStyle name="Normal 3 3 2 3 4 3 2 5" xfId="32494"/>
    <cellStyle name="Normal 3 3 2 3 4 3 3" xfId="5399"/>
    <cellStyle name="Normal 3 3 2 3 4 3 3 2" xfId="12659"/>
    <cellStyle name="Normal 3 3 2 3 4 3 3 2 2" xfId="27037"/>
    <cellStyle name="Normal 3 3 2 3 4 3 3 2 2 2" xfId="55771"/>
    <cellStyle name="Normal 3 3 2 3 4 3 3 2 3" xfId="41447"/>
    <cellStyle name="Normal 3 3 2 3 4 3 3 3" xfId="19874"/>
    <cellStyle name="Normal 3 3 2 3 4 3 3 3 2" xfId="48609"/>
    <cellStyle name="Normal 3 3 2 3 4 3 3 4" xfId="34285"/>
    <cellStyle name="Normal 3 3 2 3 4 3 4" xfId="9072"/>
    <cellStyle name="Normal 3 3 2 3 4 3 4 2" xfId="23455"/>
    <cellStyle name="Normal 3 3 2 3 4 3 4 2 2" xfId="52190"/>
    <cellStyle name="Normal 3 3 2 3 4 3 4 3" xfId="37866"/>
    <cellStyle name="Normal 3 3 2 3 4 3 5" xfId="16292"/>
    <cellStyle name="Normal 3 3 2 3 4 3 5 2" xfId="45028"/>
    <cellStyle name="Normal 3 3 2 3 4 3 6" xfId="30704"/>
    <cellStyle name="Normal 3 3 2 3 4 4" xfId="2634"/>
    <cellStyle name="Normal 3 3 2 3 4 4 2" xfId="6294"/>
    <cellStyle name="Normal 3 3 2 3 4 4 2 2" xfId="13554"/>
    <cellStyle name="Normal 3 3 2 3 4 4 2 2 2" xfId="27932"/>
    <cellStyle name="Normal 3 3 2 3 4 4 2 2 2 2" xfId="56666"/>
    <cellStyle name="Normal 3 3 2 3 4 4 2 2 3" xfId="42342"/>
    <cellStyle name="Normal 3 3 2 3 4 4 2 3" xfId="20769"/>
    <cellStyle name="Normal 3 3 2 3 4 4 2 3 2" xfId="49504"/>
    <cellStyle name="Normal 3 3 2 3 4 4 2 4" xfId="35180"/>
    <cellStyle name="Normal 3 3 2 3 4 4 3" xfId="9967"/>
    <cellStyle name="Normal 3 3 2 3 4 4 3 2" xfId="24350"/>
    <cellStyle name="Normal 3 3 2 3 4 4 3 2 2" xfId="53085"/>
    <cellStyle name="Normal 3 3 2 3 4 4 3 3" xfId="38761"/>
    <cellStyle name="Normal 3 3 2 3 4 4 4" xfId="17187"/>
    <cellStyle name="Normal 3 3 2 3 4 4 4 2" xfId="45923"/>
    <cellStyle name="Normal 3 3 2 3 4 4 5" xfId="31599"/>
    <cellStyle name="Normal 3 3 2 3 4 5" xfId="4498"/>
    <cellStyle name="Normal 3 3 2 3 4 5 2" xfId="11764"/>
    <cellStyle name="Normal 3 3 2 3 4 5 2 2" xfId="26142"/>
    <cellStyle name="Normal 3 3 2 3 4 5 2 2 2" xfId="54876"/>
    <cellStyle name="Normal 3 3 2 3 4 5 2 3" xfId="40552"/>
    <cellStyle name="Normal 3 3 2 3 4 5 3" xfId="18979"/>
    <cellStyle name="Normal 3 3 2 3 4 5 3 2" xfId="47714"/>
    <cellStyle name="Normal 3 3 2 3 4 5 4" xfId="33390"/>
    <cellStyle name="Normal 3 3 2 3 4 6" xfId="8171"/>
    <cellStyle name="Normal 3 3 2 3 4 6 2" xfId="22560"/>
    <cellStyle name="Normal 3 3 2 3 4 6 2 2" xfId="51295"/>
    <cellStyle name="Normal 3 3 2 3 4 6 3" xfId="36971"/>
    <cellStyle name="Normal 3 3 2 3 4 7" xfId="15397"/>
    <cellStyle name="Normal 3 3 2 3 4 7 2" xfId="44133"/>
    <cellStyle name="Normal 3 3 2 3 4 8" xfId="29809"/>
    <cellStyle name="Normal 3 3 2 3 5" xfId="978"/>
    <cellStyle name="Normal 3 3 2 3 5 2" xfId="1961"/>
    <cellStyle name="Normal 3 3 2 3 5 2 2" xfId="3753"/>
    <cellStyle name="Normal 3 3 2 3 5 2 2 2" xfId="7412"/>
    <cellStyle name="Normal 3 3 2 3 5 2 2 2 2" xfId="14672"/>
    <cellStyle name="Normal 3 3 2 3 5 2 2 2 2 2" xfId="29050"/>
    <cellStyle name="Normal 3 3 2 3 5 2 2 2 2 2 2" xfId="57784"/>
    <cellStyle name="Normal 3 3 2 3 5 2 2 2 2 3" xfId="43460"/>
    <cellStyle name="Normal 3 3 2 3 5 2 2 2 3" xfId="21887"/>
    <cellStyle name="Normal 3 3 2 3 5 2 2 2 3 2" xfId="50622"/>
    <cellStyle name="Normal 3 3 2 3 5 2 2 2 4" xfId="36298"/>
    <cellStyle name="Normal 3 3 2 3 5 2 2 3" xfId="11085"/>
    <cellStyle name="Normal 3 3 2 3 5 2 2 3 2" xfId="25468"/>
    <cellStyle name="Normal 3 3 2 3 5 2 2 3 2 2" xfId="54203"/>
    <cellStyle name="Normal 3 3 2 3 5 2 2 3 3" xfId="39879"/>
    <cellStyle name="Normal 3 3 2 3 5 2 2 4" xfId="18305"/>
    <cellStyle name="Normal 3 3 2 3 5 2 2 4 2" xfId="47041"/>
    <cellStyle name="Normal 3 3 2 3 5 2 2 5" xfId="32717"/>
    <cellStyle name="Normal 3 3 2 3 5 2 3" xfId="5622"/>
    <cellStyle name="Normal 3 3 2 3 5 2 3 2" xfId="12882"/>
    <cellStyle name="Normal 3 3 2 3 5 2 3 2 2" xfId="27260"/>
    <cellStyle name="Normal 3 3 2 3 5 2 3 2 2 2" xfId="55994"/>
    <cellStyle name="Normal 3 3 2 3 5 2 3 2 3" xfId="41670"/>
    <cellStyle name="Normal 3 3 2 3 5 2 3 3" xfId="20097"/>
    <cellStyle name="Normal 3 3 2 3 5 2 3 3 2" xfId="48832"/>
    <cellStyle name="Normal 3 3 2 3 5 2 3 4" xfId="34508"/>
    <cellStyle name="Normal 3 3 2 3 5 2 4" xfId="9295"/>
    <cellStyle name="Normal 3 3 2 3 5 2 4 2" xfId="23678"/>
    <cellStyle name="Normal 3 3 2 3 5 2 4 2 2" xfId="52413"/>
    <cellStyle name="Normal 3 3 2 3 5 2 4 3" xfId="38089"/>
    <cellStyle name="Normal 3 3 2 3 5 2 5" xfId="16515"/>
    <cellStyle name="Normal 3 3 2 3 5 2 5 2" xfId="45251"/>
    <cellStyle name="Normal 3 3 2 3 5 2 6" xfId="30927"/>
    <cellStyle name="Normal 3 3 2 3 5 3" xfId="2857"/>
    <cellStyle name="Normal 3 3 2 3 5 3 2" xfId="6517"/>
    <cellStyle name="Normal 3 3 2 3 5 3 2 2" xfId="13777"/>
    <cellStyle name="Normal 3 3 2 3 5 3 2 2 2" xfId="28155"/>
    <cellStyle name="Normal 3 3 2 3 5 3 2 2 2 2" xfId="56889"/>
    <cellStyle name="Normal 3 3 2 3 5 3 2 2 3" xfId="42565"/>
    <cellStyle name="Normal 3 3 2 3 5 3 2 3" xfId="20992"/>
    <cellStyle name="Normal 3 3 2 3 5 3 2 3 2" xfId="49727"/>
    <cellStyle name="Normal 3 3 2 3 5 3 2 4" xfId="35403"/>
    <cellStyle name="Normal 3 3 2 3 5 3 3" xfId="10190"/>
    <cellStyle name="Normal 3 3 2 3 5 3 3 2" xfId="24573"/>
    <cellStyle name="Normal 3 3 2 3 5 3 3 2 2" xfId="53308"/>
    <cellStyle name="Normal 3 3 2 3 5 3 3 3" xfId="38984"/>
    <cellStyle name="Normal 3 3 2 3 5 3 4" xfId="17410"/>
    <cellStyle name="Normal 3 3 2 3 5 3 4 2" xfId="46146"/>
    <cellStyle name="Normal 3 3 2 3 5 3 5" xfId="31822"/>
    <cellStyle name="Normal 3 3 2 3 5 4" xfId="4722"/>
    <cellStyle name="Normal 3 3 2 3 5 4 2" xfId="11987"/>
    <cellStyle name="Normal 3 3 2 3 5 4 2 2" xfId="26365"/>
    <cellStyle name="Normal 3 3 2 3 5 4 2 2 2" xfId="55099"/>
    <cellStyle name="Normal 3 3 2 3 5 4 2 3" xfId="40775"/>
    <cellStyle name="Normal 3 3 2 3 5 4 3" xfId="19202"/>
    <cellStyle name="Normal 3 3 2 3 5 4 3 2" xfId="47937"/>
    <cellStyle name="Normal 3 3 2 3 5 4 4" xfId="33613"/>
    <cellStyle name="Normal 3 3 2 3 5 5" xfId="8394"/>
    <cellStyle name="Normal 3 3 2 3 5 5 2" xfId="22783"/>
    <cellStyle name="Normal 3 3 2 3 5 5 2 2" xfId="51518"/>
    <cellStyle name="Normal 3 3 2 3 5 5 3" xfId="37194"/>
    <cellStyle name="Normal 3 3 2 3 5 6" xfId="15620"/>
    <cellStyle name="Normal 3 3 2 3 5 6 2" xfId="44356"/>
    <cellStyle name="Normal 3 3 2 3 5 7" xfId="30032"/>
    <cellStyle name="Normal 3 3 2 3 6" xfId="1497"/>
    <cellStyle name="Normal 3 3 2 3 6 2" xfId="3306"/>
    <cellStyle name="Normal 3 3 2 3 6 2 2" xfId="6965"/>
    <cellStyle name="Normal 3 3 2 3 6 2 2 2" xfId="14225"/>
    <cellStyle name="Normal 3 3 2 3 6 2 2 2 2" xfId="28603"/>
    <cellStyle name="Normal 3 3 2 3 6 2 2 2 2 2" xfId="57337"/>
    <cellStyle name="Normal 3 3 2 3 6 2 2 2 3" xfId="43013"/>
    <cellStyle name="Normal 3 3 2 3 6 2 2 3" xfId="21440"/>
    <cellStyle name="Normal 3 3 2 3 6 2 2 3 2" xfId="50175"/>
    <cellStyle name="Normal 3 3 2 3 6 2 2 4" xfId="35851"/>
    <cellStyle name="Normal 3 3 2 3 6 2 3" xfId="10638"/>
    <cellStyle name="Normal 3 3 2 3 6 2 3 2" xfId="25021"/>
    <cellStyle name="Normal 3 3 2 3 6 2 3 2 2" xfId="53756"/>
    <cellStyle name="Normal 3 3 2 3 6 2 3 3" xfId="39432"/>
    <cellStyle name="Normal 3 3 2 3 6 2 4" xfId="17858"/>
    <cellStyle name="Normal 3 3 2 3 6 2 4 2" xfId="46594"/>
    <cellStyle name="Normal 3 3 2 3 6 2 5" xfId="32270"/>
    <cellStyle name="Normal 3 3 2 3 6 3" xfId="5174"/>
    <cellStyle name="Normal 3 3 2 3 6 3 2" xfId="12435"/>
    <cellStyle name="Normal 3 3 2 3 6 3 2 2" xfId="26813"/>
    <cellStyle name="Normal 3 3 2 3 6 3 2 2 2" xfId="55547"/>
    <cellStyle name="Normal 3 3 2 3 6 3 2 3" xfId="41223"/>
    <cellStyle name="Normal 3 3 2 3 6 3 3" xfId="19650"/>
    <cellStyle name="Normal 3 3 2 3 6 3 3 2" xfId="48385"/>
    <cellStyle name="Normal 3 3 2 3 6 3 4" xfId="34061"/>
    <cellStyle name="Normal 3 3 2 3 6 4" xfId="8848"/>
    <cellStyle name="Normal 3 3 2 3 6 4 2" xfId="23231"/>
    <cellStyle name="Normal 3 3 2 3 6 4 2 2" xfId="51966"/>
    <cellStyle name="Normal 3 3 2 3 6 4 3" xfId="37642"/>
    <cellStyle name="Normal 3 3 2 3 6 5" xfId="16068"/>
    <cellStyle name="Normal 3 3 2 3 6 5 2" xfId="44804"/>
    <cellStyle name="Normal 3 3 2 3 6 6" xfId="30480"/>
    <cellStyle name="Normal 3 3 2 3 7" xfId="2410"/>
    <cellStyle name="Normal 3 3 2 3 7 2" xfId="6070"/>
    <cellStyle name="Normal 3 3 2 3 7 2 2" xfId="13330"/>
    <cellStyle name="Normal 3 3 2 3 7 2 2 2" xfId="27708"/>
    <cellStyle name="Normal 3 3 2 3 7 2 2 2 2" xfId="56442"/>
    <cellStyle name="Normal 3 3 2 3 7 2 2 3" xfId="42118"/>
    <cellStyle name="Normal 3 3 2 3 7 2 3" xfId="20545"/>
    <cellStyle name="Normal 3 3 2 3 7 2 3 2" xfId="49280"/>
    <cellStyle name="Normal 3 3 2 3 7 2 4" xfId="34956"/>
    <cellStyle name="Normal 3 3 2 3 7 3" xfId="9743"/>
    <cellStyle name="Normal 3 3 2 3 7 3 2" xfId="24126"/>
    <cellStyle name="Normal 3 3 2 3 7 3 2 2" xfId="52861"/>
    <cellStyle name="Normal 3 3 2 3 7 3 3" xfId="38537"/>
    <cellStyle name="Normal 3 3 2 3 7 4" xfId="16963"/>
    <cellStyle name="Normal 3 3 2 3 7 4 2" xfId="45699"/>
    <cellStyle name="Normal 3 3 2 3 7 5" xfId="31375"/>
    <cellStyle name="Normal 3 3 2 3 8" xfId="4267"/>
    <cellStyle name="Normal 3 3 2 3 8 2" xfId="11539"/>
    <cellStyle name="Normal 3 3 2 3 8 2 2" xfId="25918"/>
    <cellStyle name="Normal 3 3 2 3 8 2 2 2" xfId="54652"/>
    <cellStyle name="Normal 3 3 2 3 8 2 3" xfId="40328"/>
    <cellStyle name="Normal 3 3 2 3 8 3" xfId="18755"/>
    <cellStyle name="Normal 3 3 2 3 8 3 2" xfId="47490"/>
    <cellStyle name="Normal 3 3 2 3 8 4" xfId="33166"/>
    <cellStyle name="Normal 3 3 2 3 9" xfId="7935"/>
    <cellStyle name="Normal 3 3 2 3 9 2" xfId="22336"/>
    <cellStyle name="Normal 3 3 2 3 9 2 2" xfId="51071"/>
    <cellStyle name="Normal 3 3 2 3 9 3" xfId="36747"/>
    <cellStyle name="Normal 3 3 2 4" xfId="423"/>
    <cellStyle name="Normal 3 3 2 4 10" xfId="29613"/>
    <cellStyle name="Normal 3 3 2 4 2" xfId="623"/>
    <cellStyle name="Normal 3 3 2 4 2 2" xfId="895"/>
    <cellStyle name="Normal 3 3 2 4 2 2 2" xfId="1342"/>
    <cellStyle name="Normal 3 3 2 4 2 2 2 2" xfId="2325"/>
    <cellStyle name="Normal 3 3 2 4 2 2 2 2 2" xfId="4117"/>
    <cellStyle name="Normal 3 3 2 4 2 2 2 2 2 2" xfId="7776"/>
    <cellStyle name="Normal 3 3 2 4 2 2 2 2 2 2 2" xfId="15036"/>
    <cellStyle name="Normal 3 3 2 4 2 2 2 2 2 2 2 2" xfId="29414"/>
    <cellStyle name="Normal 3 3 2 4 2 2 2 2 2 2 2 2 2" xfId="58148"/>
    <cellStyle name="Normal 3 3 2 4 2 2 2 2 2 2 2 3" xfId="43824"/>
    <cellStyle name="Normal 3 3 2 4 2 2 2 2 2 2 3" xfId="22251"/>
    <cellStyle name="Normal 3 3 2 4 2 2 2 2 2 2 3 2" xfId="50986"/>
    <cellStyle name="Normal 3 3 2 4 2 2 2 2 2 2 4" xfId="36662"/>
    <cellStyle name="Normal 3 3 2 4 2 2 2 2 2 3" xfId="11449"/>
    <cellStyle name="Normal 3 3 2 4 2 2 2 2 2 3 2" xfId="25832"/>
    <cellStyle name="Normal 3 3 2 4 2 2 2 2 2 3 2 2" xfId="54567"/>
    <cellStyle name="Normal 3 3 2 4 2 2 2 2 2 3 3" xfId="40243"/>
    <cellStyle name="Normal 3 3 2 4 2 2 2 2 2 4" xfId="18669"/>
    <cellStyle name="Normal 3 3 2 4 2 2 2 2 2 4 2" xfId="47405"/>
    <cellStyle name="Normal 3 3 2 4 2 2 2 2 2 5" xfId="33081"/>
    <cellStyle name="Normal 3 3 2 4 2 2 2 2 3" xfId="5986"/>
    <cellStyle name="Normal 3 3 2 4 2 2 2 2 3 2" xfId="13246"/>
    <cellStyle name="Normal 3 3 2 4 2 2 2 2 3 2 2" xfId="27624"/>
    <cellStyle name="Normal 3 3 2 4 2 2 2 2 3 2 2 2" xfId="56358"/>
    <cellStyle name="Normal 3 3 2 4 2 2 2 2 3 2 3" xfId="42034"/>
    <cellStyle name="Normal 3 3 2 4 2 2 2 2 3 3" xfId="20461"/>
    <cellStyle name="Normal 3 3 2 4 2 2 2 2 3 3 2" xfId="49196"/>
    <cellStyle name="Normal 3 3 2 4 2 2 2 2 3 4" xfId="34872"/>
    <cellStyle name="Normal 3 3 2 4 2 2 2 2 4" xfId="9659"/>
    <cellStyle name="Normal 3 3 2 4 2 2 2 2 4 2" xfId="24042"/>
    <cellStyle name="Normal 3 3 2 4 2 2 2 2 4 2 2" xfId="52777"/>
    <cellStyle name="Normal 3 3 2 4 2 2 2 2 4 3" xfId="38453"/>
    <cellStyle name="Normal 3 3 2 4 2 2 2 2 5" xfId="16879"/>
    <cellStyle name="Normal 3 3 2 4 2 2 2 2 5 2" xfId="45615"/>
    <cellStyle name="Normal 3 3 2 4 2 2 2 2 6" xfId="31291"/>
    <cellStyle name="Normal 3 3 2 4 2 2 2 3" xfId="3221"/>
    <cellStyle name="Normal 3 3 2 4 2 2 2 3 2" xfId="6881"/>
    <cellStyle name="Normal 3 3 2 4 2 2 2 3 2 2" xfId="14141"/>
    <cellStyle name="Normal 3 3 2 4 2 2 2 3 2 2 2" xfId="28519"/>
    <cellStyle name="Normal 3 3 2 4 2 2 2 3 2 2 2 2" xfId="57253"/>
    <cellStyle name="Normal 3 3 2 4 2 2 2 3 2 2 3" xfId="42929"/>
    <cellStyle name="Normal 3 3 2 4 2 2 2 3 2 3" xfId="21356"/>
    <cellStyle name="Normal 3 3 2 4 2 2 2 3 2 3 2" xfId="50091"/>
    <cellStyle name="Normal 3 3 2 4 2 2 2 3 2 4" xfId="35767"/>
    <cellStyle name="Normal 3 3 2 4 2 2 2 3 3" xfId="10554"/>
    <cellStyle name="Normal 3 3 2 4 2 2 2 3 3 2" xfId="24937"/>
    <cellStyle name="Normal 3 3 2 4 2 2 2 3 3 2 2" xfId="53672"/>
    <cellStyle name="Normal 3 3 2 4 2 2 2 3 3 3" xfId="39348"/>
    <cellStyle name="Normal 3 3 2 4 2 2 2 3 4" xfId="17774"/>
    <cellStyle name="Normal 3 3 2 4 2 2 2 3 4 2" xfId="46510"/>
    <cellStyle name="Normal 3 3 2 4 2 2 2 3 5" xfId="32186"/>
    <cellStyle name="Normal 3 3 2 4 2 2 2 4" xfId="5086"/>
    <cellStyle name="Normal 3 3 2 4 2 2 2 4 2" xfId="12351"/>
    <cellStyle name="Normal 3 3 2 4 2 2 2 4 2 2" xfId="26729"/>
    <cellStyle name="Normal 3 3 2 4 2 2 2 4 2 2 2" xfId="55463"/>
    <cellStyle name="Normal 3 3 2 4 2 2 2 4 2 3" xfId="41139"/>
    <cellStyle name="Normal 3 3 2 4 2 2 2 4 3" xfId="19566"/>
    <cellStyle name="Normal 3 3 2 4 2 2 2 4 3 2" xfId="48301"/>
    <cellStyle name="Normal 3 3 2 4 2 2 2 4 4" xfId="33977"/>
    <cellStyle name="Normal 3 3 2 4 2 2 2 5" xfId="8758"/>
    <cellStyle name="Normal 3 3 2 4 2 2 2 5 2" xfId="23147"/>
    <cellStyle name="Normal 3 3 2 4 2 2 2 5 2 2" xfId="51882"/>
    <cellStyle name="Normal 3 3 2 4 2 2 2 5 3" xfId="37558"/>
    <cellStyle name="Normal 3 3 2 4 2 2 2 6" xfId="15984"/>
    <cellStyle name="Normal 3 3 2 4 2 2 2 6 2" xfId="44720"/>
    <cellStyle name="Normal 3 3 2 4 2 2 2 7" xfId="30396"/>
    <cellStyle name="Normal 3 3 2 4 2 2 3" xfId="1878"/>
    <cellStyle name="Normal 3 3 2 4 2 2 3 2" xfId="3670"/>
    <cellStyle name="Normal 3 3 2 4 2 2 3 2 2" xfId="7329"/>
    <cellStyle name="Normal 3 3 2 4 2 2 3 2 2 2" xfId="14589"/>
    <cellStyle name="Normal 3 3 2 4 2 2 3 2 2 2 2" xfId="28967"/>
    <cellStyle name="Normal 3 3 2 4 2 2 3 2 2 2 2 2" xfId="57701"/>
    <cellStyle name="Normal 3 3 2 4 2 2 3 2 2 2 3" xfId="43377"/>
    <cellStyle name="Normal 3 3 2 4 2 2 3 2 2 3" xfId="21804"/>
    <cellStyle name="Normal 3 3 2 4 2 2 3 2 2 3 2" xfId="50539"/>
    <cellStyle name="Normal 3 3 2 4 2 2 3 2 2 4" xfId="36215"/>
    <cellStyle name="Normal 3 3 2 4 2 2 3 2 3" xfId="11002"/>
    <cellStyle name="Normal 3 3 2 4 2 2 3 2 3 2" xfId="25385"/>
    <cellStyle name="Normal 3 3 2 4 2 2 3 2 3 2 2" xfId="54120"/>
    <cellStyle name="Normal 3 3 2 4 2 2 3 2 3 3" xfId="39796"/>
    <cellStyle name="Normal 3 3 2 4 2 2 3 2 4" xfId="18222"/>
    <cellStyle name="Normal 3 3 2 4 2 2 3 2 4 2" xfId="46958"/>
    <cellStyle name="Normal 3 3 2 4 2 2 3 2 5" xfId="32634"/>
    <cellStyle name="Normal 3 3 2 4 2 2 3 3" xfId="5539"/>
    <cellStyle name="Normal 3 3 2 4 2 2 3 3 2" xfId="12799"/>
    <cellStyle name="Normal 3 3 2 4 2 2 3 3 2 2" xfId="27177"/>
    <cellStyle name="Normal 3 3 2 4 2 2 3 3 2 2 2" xfId="55911"/>
    <cellStyle name="Normal 3 3 2 4 2 2 3 3 2 3" xfId="41587"/>
    <cellStyle name="Normal 3 3 2 4 2 2 3 3 3" xfId="20014"/>
    <cellStyle name="Normal 3 3 2 4 2 2 3 3 3 2" xfId="48749"/>
    <cellStyle name="Normal 3 3 2 4 2 2 3 3 4" xfId="34425"/>
    <cellStyle name="Normal 3 3 2 4 2 2 3 4" xfId="9212"/>
    <cellStyle name="Normal 3 3 2 4 2 2 3 4 2" xfId="23595"/>
    <cellStyle name="Normal 3 3 2 4 2 2 3 4 2 2" xfId="52330"/>
    <cellStyle name="Normal 3 3 2 4 2 2 3 4 3" xfId="38006"/>
    <cellStyle name="Normal 3 3 2 4 2 2 3 5" xfId="16432"/>
    <cellStyle name="Normal 3 3 2 4 2 2 3 5 2" xfId="45168"/>
    <cellStyle name="Normal 3 3 2 4 2 2 3 6" xfId="30844"/>
    <cellStyle name="Normal 3 3 2 4 2 2 4" xfId="2774"/>
    <cellStyle name="Normal 3 3 2 4 2 2 4 2" xfId="6434"/>
    <cellStyle name="Normal 3 3 2 4 2 2 4 2 2" xfId="13694"/>
    <cellStyle name="Normal 3 3 2 4 2 2 4 2 2 2" xfId="28072"/>
    <cellStyle name="Normal 3 3 2 4 2 2 4 2 2 2 2" xfId="56806"/>
    <cellStyle name="Normal 3 3 2 4 2 2 4 2 2 3" xfId="42482"/>
    <cellStyle name="Normal 3 3 2 4 2 2 4 2 3" xfId="20909"/>
    <cellStyle name="Normal 3 3 2 4 2 2 4 2 3 2" xfId="49644"/>
    <cellStyle name="Normal 3 3 2 4 2 2 4 2 4" xfId="35320"/>
    <cellStyle name="Normal 3 3 2 4 2 2 4 3" xfId="10107"/>
    <cellStyle name="Normal 3 3 2 4 2 2 4 3 2" xfId="24490"/>
    <cellStyle name="Normal 3 3 2 4 2 2 4 3 2 2" xfId="53225"/>
    <cellStyle name="Normal 3 3 2 4 2 2 4 3 3" xfId="38901"/>
    <cellStyle name="Normal 3 3 2 4 2 2 4 4" xfId="17327"/>
    <cellStyle name="Normal 3 3 2 4 2 2 4 4 2" xfId="46063"/>
    <cellStyle name="Normal 3 3 2 4 2 2 4 5" xfId="31739"/>
    <cellStyle name="Normal 3 3 2 4 2 2 5" xfId="4639"/>
    <cellStyle name="Normal 3 3 2 4 2 2 5 2" xfId="11904"/>
    <cellStyle name="Normal 3 3 2 4 2 2 5 2 2" xfId="26282"/>
    <cellStyle name="Normal 3 3 2 4 2 2 5 2 2 2" xfId="55016"/>
    <cellStyle name="Normal 3 3 2 4 2 2 5 2 3" xfId="40692"/>
    <cellStyle name="Normal 3 3 2 4 2 2 5 3" xfId="19119"/>
    <cellStyle name="Normal 3 3 2 4 2 2 5 3 2" xfId="47854"/>
    <cellStyle name="Normal 3 3 2 4 2 2 5 4" xfId="33530"/>
    <cellStyle name="Normal 3 3 2 4 2 2 6" xfId="8311"/>
    <cellStyle name="Normal 3 3 2 4 2 2 6 2" xfId="22700"/>
    <cellStyle name="Normal 3 3 2 4 2 2 6 2 2" xfId="51435"/>
    <cellStyle name="Normal 3 3 2 4 2 2 6 3" xfId="37111"/>
    <cellStyle name="Normal 3 3 2 4 2 2 7" xfId="15537"/>
    <cellStyle name="Normal 3 3 2 4 2 2 7 2" xfId="44273"/>
    <cellStyle name="Normal 3 3 2 4 2 2 8" xfId="29949"/>
    <cellStyle name="Normal 3 3 2 4 2 3" xfId="1118"/>
    <cellStyle name="Normal 3 3 2 4 2 3 2" xfId="2101"/>
    <cellStyle name="Normal 3 3 2 4 2 3 2 2" xfId="3893"/>
    <cellStyle name="Normal 3 3 2 4 2 3 2 2 2" xfId="7552"/>
    <cellStyle name="Normal 3 3 2 4 2 3 2 2 2 2" xfId="14812"/>
    <cellStyle name="Normal 3 3 2 4 2 3 2 2 2 2 2" xfId="29190"/>
    <cellStyle name="Normal 3 3 2 4 2 3 2 2 2 2 2 2" xfId="57924"/>
    <cellStyle name="Normal 3 3 2 4 2 3 2 2 2 2 3" xfId="43600"/>
    <cellStyle name="Normal 3 3 2 4 2 3 2 2 2 3" xfId="22027"/>
    <cellStyle name="Normal 3 3 2 4 2 3 2 2 2 3 2" xfId="50762"/>
    <cellStyle name="Normal 3 3 2 4 2 3 2 2 2 4" xfId="36438"/>
    <cellStyle name="Normal 3 3 2 4 2 3 2 2 3" xfId="11225"/>
    <cellStyle name="Normal 3 3 2 4 2 3 2 2 3 2" xfId="25608"/>
    <cellStyle name="Normal 3 3 2 4 2 3 2 2 3 2 2" xfId="54343"/>
    <cellStyle name="Normal 3 3 2 4 2 3 2 2 3 3" xfId="40019"/>
    <cellStyle name="Normal 3 3 2 4 2 3 2 2 4" xfId="18445"/>
    <cellStyle name="Normal 3 3 2 4 2 3 2 2 4 2" xfId="47181"/>
    <cellStyle name="Normal 3 3 2 4 2 3 2 2 5" xfId="32857"/>
    <cellStyle name="Normal 3 3 2 4 2 3 2 3" xfId="5762"/>
    <cellStyle name="Normal 3 3 2 4 2 3 2 3 2" xfId="13022"/>
    <cellStyle name="Normal 3 3 2 4 2 3 2 3 2 2" xfId="27400"/>
    <cellStyle name="Normal 3 3 2 4 2 3 2 3 2 2 2" xfId="56134"/>
    <cellStyle name="Normal 3 3 2 4 2 3 2 3 2 3" xfId="41810"/>
    <cellStyle name="Normal 3 3 2 4 2 3 2 3 3" xfId="20237"/>
    <cellStyle name="Normal 3 3 2 4 2 3 2 3 3 2" xfId="48972"/>
    <cellStyle name="Normal 3 3 2 4 2 3 2 3 4" xfId="34648"/>
    <cellStyle name="Normal 3 3 2 4 2 3 2 4" xfId="9435"/>
    <cellStyle name="Normal 3 3 2 4 2 3 2 4 2" xfId="23818"/>
    <cellStyle name="Normal 3 3 2 4 2 3 2 4 2 2" xfId="52553"/>
    <cellStyle name="Normal 3 3 2 4 2 3 2 4 3" xfId="38229"/>
    <cellStyle name="Normal 3 3 2 4 2 3 2 5" xfId="16655"/>
    <cellStyle name="Normal 3 3 2 4 2 3 2 5 2" xfId="45391"/>
    <cellStyle name="Normal 3 3 2 4 2 3 2 6" xfId="31067"/>
    <cellStyle name="Normal 3 3 2 4 2 3 3" xfId="2997"/>
    <cellStyle name="Normal 3 3 2 4 2 3 3 2" xfId="6657"/>
    <cellStyle name="Normal 3 3 2 4 2 3 3 2 2" xfId="13917"/>
    <cellStyle name="Normal 3 3 2 4 2 3 3 2 2 2" xfId="28295"/>
    <cellStyle name="Normal 3 3 2 4 2 3 3 2 2 2 2" xfId="57029"/>
    <cellStyle name="Normal 3 3 2 4 2 3 3 2 2 3" xfId="42705"/>
    <cellStyle name="Normal 3 3 2 4 2 3 3 2 3" xfId="21132"/>
    <cellStyle name="Normal 3 3 2 4 2 3 3 2 3 2" xfId="49867"/>
    <cellStyle name="Normal 3 3 2 4 2 3 3 2 4" xfId="35543"/>
    <cellStyle name="Normal 3 3 2 4 2 3 3 3" xfId="10330"/>
    <cellStyle name="Normal 3 3 2 4 2 3 3 3 2" xfId="24713"/>
    <cellStyle name="Normal 3 3 2 4 2 3 3 3 2 2" xfId="53448"/>
    <cellStyle name="Normal 3 3 2 4 2 3 3 3 3" xfId="39124"/>
    <cellStyle name="Normal 3 3 2 4 2 3 3 4" xfId="17550"/>
    <cellStyle name="Normal 3 3 2 4 2 3 3 4 2" xfId="46286"/>
    <cellStyle name="Normal 3 3 2 4 2 3 3 5" xfId="31962"/>
    <cellStyle name="Normal 3 3 2 4 2 3 4" xfId="4862"/>
    <cellStyle name="Normal 3 3 2 4 2 3 4 2" xfId="12127"/>
    <cellStyle name="Normal 3 3 2 4 2 3 4 2 2" xfId="26505"/>
    <cellStyle name="Normal 3 3 2 4 2 3 4 2 2 2" xfId="55239"/>
    <cellStyle name="Normal 3 3 2 4 2 3 4 2 3" xfId="40915"/>
    <cellStyle name="Normal 3 3 2 4 2 3 4 3" xfId="19342"/>
    <cellStyle name="Normal 3 3 2 4 2 3 4 3 2" xfId="48077"/>
    <cellStyle name="Normal 3 3 2 4 2 3 4 4" xfId="33753"/>
    <cellStyle name="Normal 3 3 2 4 2 3 5" xfId="8534"/>
    <cellStyle name="Normal 3 3 2 4 2 3 5 2" xfId="22923"/>
    <cellStyle name="Normal 3 3 2 4 2 3 5 2 2" xfId="51658"/>
    <cellStyle name="Normal 3 3 2 4 2 3 5 3" xfId="37334"/>
    <cellStyle name="Normal 3 3 2 4 2 3 6" xfId="15760"/>
    <cellStyle name="Normal 3 3 2 4 2 3 6 2" xfId="44496"/>
    <cellStyle name="Normal 3 3 2 4 2 3 7" xfId="30172"/>
    <cellStyle name="Normal 3 3 2 4 2 4" xfId="1650"/>
    <cellStyle name="Normal 3 3 2 4 2 4 2" xfId="3446"/>
    <cellStyle name="Normal 3 3 2 4 2 4 2 2" xfId="7105"/>
    <cellStyle name="Normal 3 3 2 4 2 4 2 2 2" xfId="14365"/>
    <cellStyle name="Normal 3 3 2 4 2 4 2 2 2 2" xfId="28743"/>
    <cellStyle name="Normal 3 3 2 4 2 4 2 2 2 2 2" xfId="57477"/>
    <cellStyle name="Normal 3 3 2 4 2 4 2 2 2 3" xfId="43153"/>
    <cellStyle name="Normal 3 3 2 4 2 4 2 2 3" xfId="21580"/>
    <cellStyle name="Normal 3 3 2 4 2 4 2 2 3 2" xfId="50315"/>
    <cellStyle name="Normal 3 3 2 4 2 4 2 2 4" xfId="35991"/>
    <cellStyle name="Normal 3 3 2 4 2 4 2 3" xfId="10778"/>
    <cellStyle name="Normal 3 3 2 4 2 4 2 3 2" xfId="25161"/>
    <cellStyle name="Normal 3 3 2 4 2 4 2 3 2 2" xfId="53896"/>
    <cellStyle name="Normal 3 3 2 4 2 4 2 3 3" xfId="39572"/>
    <cellStyle name="Normal 3 3 2 4 2 4 2 4" xfId="17998"/>
    <cellStyle name="Normal 3 3 2 4 2 4 2 4 2" xfId="46734"/>
    <cellStyle name="Normal 3 3 2 4 2 4 2 5" xfId="32410"/>
    <cellStyle name="Normal 3 3 2 4 2 4 3" xfId="5315"/>
    <cellStyle name="Normal 3 3 2 4 2 4 3 2" xfId="12575"/>
    <cellStyle name="Normal 3 3 2 4 2 4 3 2 2" xfId="26953"/>
    <cellStyle name="Normal 3 3 2 4 2 4 3 2 2 2" xfId="55687"/>
    <cellStyle name="Normal 3 3 2 4 2 4 3 2 3" xfId="41363"/>
    <cellStyle name="Normal 3 3 2 4 2 4 3 3" xfId="19790"/>
    <cellStyle name="Normal 3 3 2 4 2 4 3 3 2" xfId="48525"/>
    <cellStyle name="Normal 3 3 2 4 2 4 3 4" xfId="34201"/>
    <cellStyle name="Normal 3 3 2 4 2 4 4" xfId="8988"/>
    <cellStyle name="Normal 3 3 2 4 2 4 4 2" xfId="23371"/>
    <cellStyle name="Normal 3 3 2 4 2 4 4 2 2" xfId="52106"/>
    <cellStyle name="Normal 3 3 2 4 2 4 4 3" xfId="37782"/>
    <cellStyle name="Normal 3 3 2 4 2 4 5" xfId="16208"/>
    <cellStyle name="Normal 3 3 2 4 2 4 5 2" xfId="44944"/>
    <cellStyle name="Normal 3 3 2 4 2 4 6" xfId="30620"/>
    <cellStyle name="Normal 3 3 2 4 2 5" xfId="2550"/>
    <cellStyle name="Normal 3 3 2 4 2 5 2" xfId="6210"/>
    <cellStyle name="Normal 3 3 2 4 2 5 2 2" xfId="13470"/>
    <cellStyle name="Normal 3 3 2 4 2 5 2 2 2" xfId="27848"/>
    <cellStyle name="Normal 3 3 2 4 2 5 2 2 2 2" xfId="56582"/>
    <cellStyle name="Normal 3 3 2 4 2 5 2 2 3" xfId="42258"/>
    <cellStyle name="Normal 3 3 2 4 2 5 2 3" xfId="20685"/>
    <cellStyle name="Normal 3 3 2 4 2 5 2 3 2" xfId="49420"/>
    <cellStyle name="Normal 3 3 2 4 2 5 2 4" xfId="35096"/>
    <cellStyle name="Normal 3 3 2 4 2 5 3" xfId="9883"/>
    <cellStyle name="Normal 3 3 2 4 2 5 3 2" xfId="24266"/>
    <cellStyle name="Normal 3 3 2 4 2 5 3 2 2" xfId="53001"/>
    <cellStyle name="Normal 3 3 2 4 2 5 3 3" xfId="38677"/>
    <cellStyle name="Normal 3 3 2 4 2 5 4" xfId="17103"/>
    <cellStyle name="Normal 3 3 2 4 2 5 4 2" xfId="45839"/>
    <cellStyle name="Normal 3 3 2 4 2 5 5" xfId="31515"/>
    <cellStyle name="Normal 3 3 2 4 2 6" xfId="4413"/>
    <cellStyle name="Normal 3 3 2 4 2 6 2" xfId="11680"/>
    <cellStyle name="Normal 3 3 2 4 2 6 2 2" xfId="26058"/>
    <cellStyle name="Normal 3 3 2 4 2 6 2 2 2" xfId="54792"/>
    <cellStyle name="Normal 3 3 2 4 2 6 2 3" xfId="40468"/>
    <cellStyle name="Normal 3 3 2 4 2 6 3" xfId="18895"/>
    <cellStyle name="Normal 3 3 2 4 2 6 3 2" xfId="47630"/>
    <cellStyle name="Normal 3 3 2 4 2 6 4" xfId="33306"/>
    <cellStyle name="Normal 3 3 2 4 2 7" xfId="8084"/>
    <cellStyle name="Normal 3 3 2 4 2 7 2" xfId="22476"/>
    <cellStyle name="Normal 3 3 2 4 2 7 2 2" xfId="51211"/>
    <cellStyle name="Normal 3 3 2 4 2 7 3" xfId="36887"/>
    <cellStyle name="Normal 3 3 2 4 2 8" xfId="15313"/>
    <cellStyle name="Normal 3 3 2 4 2 8 2" xfId="44049"/>
    <cellStyle name="Normal 3 3 2 4 2 9" xfId="29725"/>
    <cellStyle name="Normal 3 3 2 4 3" xfId="781"/>
    <cellStyle name="Normal 3 3 2 4 3 2" xfId="1230"/>
    <cellStyle name="Normal 3 3 2 4 3 2 2" xfId="2213"/>
    <cellStyle name="Normal 3 3 2 4 3 2 2 2" xfId="4005"/>
    <cellStyle name="Normal 3 3 2 4 3 2 2 2 2" xfId="7664"/>
    <cellStyle name="Normal 3 3 2 4 3 2 2 2 2 2" xfId="14924"/>
    <cellStyle name="Normal 3 3 2 4 3 2 2 2 2 2 2" xfId="29302"/>
    <cellStyle name="Normal 3 3 2 4 3 2 2 2 2 2 2 2" xfId="58036"/>
    <cellStyle name="Normal 3 3 2 4 3 2 2 2 2 2 3" xfId="43712"/>
    <cellStyle name="Normal 3 3 2 4 3 2 2 2 2 3" xfId="22139"/>
    <cellStyle name="Normal 3 3 2 4 3 2 2 2 2 3 2" xfId="50874"/>
    <cellStyle name="Normal 3 3 2 4 3 2 2 2 2 4" xfId="36550"/>
    <cellStyle name="Normal 3 3 2 4 3 2 2 2 3" xfId="11337"/>
    <cellStyle name="Normal 3 3 2 4 3 2 2 2 3 2" xfId="25720"/>
    <cellStyle name="Normal 3 3 2 4 3 2 2 2 3 2 2" xfId="54455"/>
    <cellStyle name="Normal 3 3 2 4 3 2 2 2 3 3" xfId="40131"/>
    <cellStyle name="Normal 3 3 2 4 3 2 2 2 4" xfId="18557"/>
    <cellStyle name="Normal 3 3 2 4 3 2 2 2 4 2" xfId="47293"/>
    <cellStyle name="Normal 3 3 2 4 3 2 2 2 5" xfId="32969"/>
    <cellStyle name="Normal 3 3 2 4 3 2 2 3" xfId="5874"/>
    <cellStyle name="Normal 3 3 2 4 3 2 2 3 2" xfId="13134"/>
    <cellStyle name="Normal 3 3 2 4 3 2 2 3 2 2" xfId="27512"/>
    <cellStyle name="Normal 3 3 2 4 3 2 2 3 2 2 2" xfId="56246"/>
    <cellStyle name="Normal 3 3 2 4 3 2 2 3 2 3" xfId="41922"/>
    <cellStyle name="Normal 3 3 2 4 3 2 2 3 3" xfId="20349"/>
    <cellStyle name="Normal 3 3 2 4 3 2 2 3 3 2" xfId="49084"/>
    <cellStyle name="Normal 3 3 2 4 3 2 2 3 4" xfId="34760"/>
    <cellStyle name="Normal 3 3 2 4 3 2 2 4" xfId="9547"/>
    <cellStyle name="Normal 3 3 2 4 3 2 2 4 2" xfId="23930"/>
    <cellStyle name="Normal 3 3 2 4 3 2 2 4 2 2" xfId="52665"/>
    <cellStyle name="Normal 3 3 2 4 3 2 2 4 3" xfId="38341"/>
    <cellStyle name="Normal 3 3 2 4 3 2 2 5" xfId="16767"/>
    <cellStyle name="Normal 3 3 2 4 3 2 2 5 2" xfId="45503"/>
    <cellStyle name="Normal 3 3 2 4 3 2 2 6" xfId="31179"/>
    <cellStyle name="Normal 3 3 2 4 3 2 3" xfId="3109"/>
    <cellStyle name="Normal 3 3 2 4 3 2 3 2" xfId="6769"/>
    <cellStyle name="Normal 3 3 2 4 3 2 3 2 2" xfId="14029"/>
    <cellStyle name="Normal 3 3 2 4 3 2 3 2 2 2" xfId="28407"/>
    <cellStyle name="Normal 3 3 2 4 3 2 3 2 2 2 2" xfId="57141"/>
    <cellStyle name="Normal 3 3 2 4 3 2 3 2 2 3" xfId="42817"/>
    <cellStyle name="Normal 3 3 2 4 3 2 3 2 3" xfId="21244"/>
    <cellStyle name="Normal 3 3 2 4 3 2 3 2 3 2" xfId="49979"/>
    <cellStyle name="Normal 3 3 2 4 3 2 3 2 4" xfId="35655"/>
    <cellStyle name="Normal 3 3 2 4 3 2 3 3" xfId="10442"/>
    <cellStyle name="Normal 3 3 2 4 3 2 3 3 2" xfId="24825"/>
    <cellStyle name="Normal 3 3 2 4 3 2 3 3 2 2" xfId="53560"/>
    <cellStyle name="Normal 3 3 2 4 3 2 3 3 3" xfId="39236"/>
    <cellStyle name="Normal 3 3 2 4 3 2 3 4" xfId="17662"/>
    <cellStyle name="Normal 3 3 2 4 3 2 3 4 2" xfId="46398"/>
    <cellStyle name="Normal 3 3 2 4 3 2 3 5" xfId="32074"/>
    <cellStyle name="Normal 3 3 2 4 3 2 4" xfId="4974"/>
    <cellStyle name="Normal 3 3 2 4 3 2 4 2" xfId="12239"/>
    <cellStyle name="Normal 3 3 2 4 3 2 4 2 2" xfId="26617"/>
    <cellStyle name="Normal 3 3 2 4 3 2 4 2 2 2" xfId="55351"/>
    <cellStyle name="Normal 3 3 2 4 3 2 4 2 3" xfId="41027"/>
    <cellStyle name="Normal 3 3 2 4 3 2 4 3" xfId="19454"/>
    <cellStyle name="Normal 3 3 2 4 3 2 4 3 2" xfId="48189"/>
    <cellStyle name="Normal 3 3 2 4 3 2 4 4" xfId="33865"/>
    <cellStyle name="Normal 3 3 2 4 3 2 5" xfId="8646"/>
    <cellStyle name="Normal 3 3 2 4 3 2 5 2" xfId="23035"/>
    <cellStyle name="Normal 3 3 2 4 3 2 5 2 2" xfId="51770"/>
    <cellStyle name="Normal 3 3 2 4 3 2 5 3" xfId="37446"/>
    <cellStyle name="Normal 3 3 2 4 3 2 6" xfId="15872"/>
    <cellStyle name="Normal 3 3 2 4 3 2 6 2" xfId="44608"/>
    <cellStyle name="Normal 3 3 2 4 3 2 7" xfId="30284"/>
    <cellStyle name="Normal 3 3 2 4 3 3" xfId="1766"/>
    <cellStyle name="Normal 3 3 2 4 3 3 2" xfId="3558"/>
    <cellStyle name="Normal 3 3 2 4 3 3 2 2" xfId="7217"/>
    <cellStyle name="Normal 3 3 2 4 3 3 2 2 2" xfId="14477"/>
    <cellStyle name="Normal 3 3 2 4 3 3 2 2 2 2" xfId="28855"/>
    <cellStyle name="Normal 3 3 2 4 3 3 2 2 2 2 2" xfId="57589"/>
    <cellStyle name="Normal 3 3 2 4 3 3 2 2 2 3" xfId="43265"/>
    <cellStyle name="Normal 3 3 2 4 3 3 2 2 3" xfId="21692"/>
    <cellStyle name="Normal 3 3 2 4 3 3 2 2 3 2" xfId="50427"/>
    <cellStyle name="Normal 3 3 2 4 3 3 2 2 4" xfId="36103"/>
    <cellStyle name="Normal 3 3 2 4 3 3 2 3" xfId="10890"/>
    <cellStyle name="Normal 3 3 2 4 3 3 2 3 2" xfId="25273"/>
    <cellStyle name="Normal 3 3 2 4 3 3 2 3 2 2" xfId="54008"/>
    <cellStyle name="Normal 3 3 2 4 3 3 2 3 3" xfId="39684"/>
    <cellStyle name="Normal 3 3 2 4 3 3 2 4" xfId="18110"/>
    <cellStyle name="Normal 3 3 2 4 3 3 2 4 2" xfId="46846"/>
    <cellStyle name="Normal 3 3 2 4 3 3 2 5" xfId="32522"/>
    <cellStyle name="Normal 3 3 2 4 3 3 3" xfId="5427"/>
    <cellStyle name="Normal 3 3 2 4 3 3 3 2" xfId="12687"/>
    <cellStyle name="Normal 3 3 2 4 3 3 3 2 2" xfId="27065"/>
    <cellStyle name="Normal 3 3 2 4 3 3 3 2 2 2" xfId="55799"/>
    <cellStyle name="Normal 3 3 2 4 3 3 3 2 3" xfId="41475"/>
    <cellStyle name="Normal 3 3 2 4 3 3 3 3" xfId="19902"/>
    <cellStyle name="Normal 3 3 2 4 3 3 3 3 2" xfId="48637"/>
    <cellStyle name="Normal 3 3 2 4 3 3 3 4" xfId="34313"/>
    <cellStyle name="Normal 3 3 2 4 3 3 4" xfId="9100"/>
    <cellStyle name="Normal 3 3 2 4 3 3 4 2" xfId="23483"/>
    <cellStyle name="Normal 3 3 2 4 3 3 4 2 2" xfId="52218"/>
    <cellStyle name="Normal 3 3 2 4 3 3 4 3" xfId="37894"/>
    <cellStyle name="Normal 3 3 2 4 3 3 5" xfId="16320"/>
    <cellStyle name="Normal 3 3 2 4 3 3 5 2" xfId="45056"/>
    <cellStyle name="Normal 3 3 2 4 3 3 6" xfId="30732"/>
    <cellStyle name="Normal 3 3 2 4 3 4" xfId="2662"/>
    <cellStyle name="Normal 3 3 2 4 3 4 2" xfId="6322"/>
    <cellStyle name="Normal 3 3 2 4 3 4 2 2" xfId="13582"/>
    <cellStyle name="Normal 3 3 2 4 3 4 2 2 2" xfId="27960"/>
    <cellStyle name="Normal 3 3 2 4 3 4 2 2 2 2" xfId="56694"/>
    <cellStyle name="Normal 3 3 2 4 3 4 2 2 3" xfId="42370"/>
    <cellStyle name="Normal 3 3 2 4 3 4 2 3" xfId="20797"/>
    <cellStyle name="Normal 3 3 2 4 3 4 2 3 2" xfId="49532"/>
    <cellStyle name="Normal 3 3 2 4 3 4 2 4" xfId="35208"/>
    <cellStyle name="Normal 3 3 2 4 3 4 3" xfId="9995"/>
    <cellStyle name="Normal 3 3 2 4 3 4 3 2" xfId="24378"/>
    <cellStyle name="Normal 3 3 2 4 3 4 3 2 2" xfId="53113"/>
    <cellStyle name="Normal 3 3 2 4 3 4 3 3" xfId="38789"/>
    <cellStyle name="Normal 3 3 2 4 3 4 4" xfId="17215"/>
    <cellStyle name="Normal 3 3 2 4 3 4 4 2" xfId="45951"/>
    <cellStyle name="Normal 3 3 2 4 3 4 5" xfId="31627"/>
    <cellStyle name="Normal 3 3 2 4 3 5" xfId="4526"/>
    <cellStyle name="Normal 3 3 2 4 3 5 2" xfId="11792"/>
    <cellStyle name="Normal 3 3 2 4 3 5 2 2" xfId="26170"/>
    <cellStyle name="Normal 3 3 2 4 3 5 2 2 2" xfId="54904"/>
    <cellStyle name="Normal 3 3 2 4 3 5 2 3" xfId="40580"/>
    <cellStyle name="Normal 3 3 2 4 3 5 3" xfId="19007"/>
    <cellStyle name="Normal 3 3 2 4 3 5 3 2" xfId="47742"/>
    <cellStyle name="Normal 3 3 2 4 3 5 4" xfId="33418"/>
    <cellStyle name="Normal 3 3 2 4 3 6" xfId="8199"/>
    <cellStyle name="Normal 3 3 2 4 3 6 2" xfId="22588"/>
    <cellStyle name="Normal 3 3 2 4 3 6 2 2" xfId="51323"/>
    <cellStyle name="Normal 3 3 2 4 3 6 3" xfId="36999"/>
    <cellStyle name="Normal 3 3 2 4 3 7" xfId="15425"/>
    <cellStyle name="Normal 3 3 2 4 3 7 2" xfId="44161"/>
    <cellStyle name="Normal 3 3 2 4 3 8" xfId="29837"/>
    <cellStyle name="Normal 3 3 2 4 4" xfId="1006"/>
    <cellStyle name="Normal 3 3 2 4 4 2" xfId="1989"/>
    <cellStyle name="Normal 3 3 2 4 4 2 2" xfId="3781"/>
    <cellStyle name="Normal 3 3 2 4 4 2 2 2" xfId="7440"/>
    <cellStyle name="Normal 3 3 2 4 4 2 2 2 2" xfId="14700"/>
    <cellStyle name="Normal 3 3 2 4 4 2 2 2 2 2" xfId="29078"/>
    <cellStyle name="Normal 3 3 2 4 4 2 2 2 2 2 2" xfId="57812"/>
    <cellStyle name="Normal 3 3 2 4 4 2 2 2 2 3" xfId="43488"/>
    <cellStyle name="Normal 3 3 2 4 4 2 2 2 3" xfId="21915"/>
    <cellStyle name="Normal 3 3 2 4 4 2 2 2 3 2" xfId="50650"/>
    <cellStyle name="Normal 3 3 2 4 4 2 2 2 4" xfId="36326"/>
    <cellStyle name="Normal 3 3 2 4 4 2 2 3" xfId="11113"/>
    <cellStyle name="Normal 3 3 2 4 4 2 2 3 2" xfId="25496"/>
    <cellStyle name="Normal 3 3 2 4 4 2 2 3 2 2" xfId="54231"/>
    <cellStyle name="Normal 3 3 2 4 4 2 2 3 3" xfId="39907"/>
    <cellStyle name="Normal 3 3 2 4 4 2 2 4" xfId="18333"/>
    <cellStyle name="Normal 3 3 2 4 4 2 2 4 2" xfId="47069"/>
    <cellStyle name="Normal 3 3 2 4 4 2 2 5" xfId="32745"/>
    <cellStyle name="Normal 3 3 2 4 4 2 3" xfId="5650"/>
    <cellStyle name="Normal 3 3 2 4 4 2 3 2" xfId="12910"/>
    <cellStyle name="Normal 3 3 2 4 4 2 3 2 2" xfId="27288"/>
    <cellStyle name="Normal 3 3 2 4 4 2 3 2 2 2" xfId="56022"/>
    <cellStyle name="Normal 3 3 2 4 4 2 3 2 3" xfId="41698"/>
    <cellStyle name="Normal 3 3 2 4 4 2 3 3" xfId="20125"/>
    <cellStyle name="Normal 3 3 2 4 4 2 3 3 2" xfId="48860"/>
    <cellStyle name="Normal 3 3 2 4 4 2 3 4" xfId="34536"/>
    <cellStyle name="Normal 3 3 2 4 4 2 4" xfId="9323"/>
    <cellStyle name="Normal 3 3 2 4 4 2 4 2" xfId="23706"/>
    <cellStyle name="Normal 3 3 2 4 4 2 4 2 2" xfId="52441"/>
    <cellStyle name="Normal 3 3 2 4 4 2 4 3" xfId="38117"/>
    <cellStyle name="Normal 3 3 2 4 4 2 5" xfId="16543"/>
    <cellStyle name="Normal 3 3 2 4 4 2 5 2" xfId="45279"/>
    <cellStyle name="Normal 3 3 2 4 4 2 6" xfId="30955"/>
    <cellStyle name="Normal 3 3 2 4 4 3" xfId="2885"/>
    <cellStyle name="Normal 3 3 2 4 4 3 2" xfId="6545"/>
    <cellStyle name="Normal 3 3 2 4 4 3 2 2" xfId="13805"/>
    <cellStyle name="Normal 3 3 2 4 4 3 2 2 2" xfId="28183"/>
    <cellStyle name="Normal 3 3 2 4 4 3 2 2 2 2" xfId="56917"/>
    <cellStyle name="Normal 3 3 2 4 4 3 2 2 3" xfId="42593"/>
    <cellStyle name="Normal 3 3 2 4 4 3 2 3" xfId="21020"/>
    <cellStyle name="Normal 3 3 2 4 4 3 2 3 2" xfId="49755"/>
    <cellStyle name="Normal 3 3 2 4 4 3 2 4" xfId="35431"/>
    <cellStyle name="Normal 3 3 2 4 4 3 3" xfId="10218"/>
    <cellStyle name="Normal 3 3 2 4 4 3 3 2" xfId="24601"/>
    <cellStyle name="Normal 3 3 2 4 4 3 3 2 2" xfId="53336"/>
    <cellStyle name="Normal 3 3 2 4 4 3 3 3" xfId="39012"/>
    <cellStyle name="Normal 3 3 2 4 4 3 4" xfId="17438"/>
    <cellStyle name="Normal 3 3 2 4 4 3 4 2" xfId="46174"/>
    <cellStyle name="Normal 3 3 2 4 4 3 5" xfId="31850"/>
    <cellStyle name="Normal 3 3 2 4 4 4" xfId="4750"/>
    <cellStyle name="Normal 3 3 2 4 4 4 2" xfId="12015"/>
    <cellStyle name="Normal 3 3 2 4 4 4 2 2" xfId="26393"/>
    <cellStyle name="Normal 3 3 2 4 4 4 2 2 2" xfId="55127"/>
    <cellStyle name="Normal 3 3 2 4 4 4 2 3" xfId="40803"/>
    <cellStyle name="Normal 3 3 2 4 4 4 3" xfId="19230"/>
    <cellStyle name="Normal 3 3 2 4 4 4 3 2" xfId="47965"/>
    <cellStyle name="Normal 3 3 2 4 4 4 4" xfId="33641"/>
    <cellStyle name="Normal 3 3 2 4 4 5" xfId="8422"/>
    <cellStyle name="Normal 3 3 2 4 4 5 2" xfId="22811"/>
    <cellStyle name="Normal 3 3 2 4 4 5 2 2" xfId="51546"/>
    <cellStyle name="Normal 3 3 2 4 4 5 3" xfId="37222"/>
    <cellStyle name="Normal 3 3 2 4 4 6" xfId="15648"/>
    <cellStyle name="Normal 3 3 2 4 4 6 2" xfId="44384"/>
    <cellStyle name="Normal 3 3 2 4 4 7" xfId="30060"/>
    <cellStyle name="Normal 3 3 2 4 5" xfId="1530"/>
    <cellStyle name="Normal 3 3 2 4 5 2" xfId="3334"/>
    <cellStyle name="Normal 3 3 2 4 5 2 2" xfId="6993"/>
    <cellStyle name="Normal 3 3 2 4 5 2 2 2" xfId="14253"/>
    <cellStyle name="Normal 3 3 2 4 5 2 2 2 2" xfId="28631"/>
    <cellStyle name="Normal 3 3 2 4 5 2 2 2 2 2" xfId="57365"/>
    <cellStyle name="Normal 3 3 2 4 5 2 2 2 3" xfId="43041"/>
    <cellStyle name="Normal 3 3 2 4 5 2 2 3" xfId="21468"/>
    <cellStyle name="Normal 3 3 2 4 5 2 2 3 2" xfId="50203"/>
    <cellStyle name="Normal 3 3 2 4 5 2 2 4" xfId="35879"/>
    <cellStyle name="Normal 3 3 2 4 5 2 3" xfId="10666"/>
    <cellStyle name="Normal 3 3 2 4 5 2 3 2" xfId="25049"/>
    <cellStyle name="Normal 3 3 2 4 5 2 3 2 2" xfId="53784"/>
    <cellStyle name="Normal 3 3 2 4 5 2 3 3" xfId="39460"/>
    <cellStyle name="Normal 3 3 2 4 5 2 4" xfId="17886"/>
    <cellStyle name="Normal 3 3 2 4 5 2 4 2" xfId="46622"/>
    <cellStyle name="Normal 3 3 2 4 5 2 5" xfId="32298"/>
    <cellStyle name="Normal 3 3 2 4 5 3" xfId="5203"/>
    <cellStyle name="Normal 3 3 2 4 5 3 2" xfId="12463"/>
    <cellStyle name="Normal 3 3 2 4 5 3 2 2" xfId="26841"/>
    <cellStyle name="Normal 3 3 2 4 5 3 2 2 2" xfId="55575"/>
    <cellStyle name="Normal 3 3 2 4 5 3 2 3" xfId="41251"/>
    <cellStyle name="Normal 3 3 2 4 5 3 3" xfId="19678"/>
    <cellStyle name="Normal 3 3 2 4 5 3 3 2" xfId="48413"/>
    <cellStyle name="Normal 3 3 2 4 5 3 4" xfId="34089"/>
    <cellStyle name="Normal 3 3 2 4 5 4" xfId="8876"/>
    <cellStyle name="Normal 3 3 2 4 5 4 2" xfId="23259"/>
    <cellStyle name="Normal 3 3 2 4 5 4 2 2" xfId="51994"/>
    <cellStyle name="Normal 3 3 2 4 5 4 3" xfId="37670"/>
    <cellStyle name="Normal 3 3 2 4 5 5" xfId="16096"/>
    <cellStyle name="Normal 3 3 2 4 5 5 2" xfId="44832"/>
    <cellStyle name="Normal 3 3 2 4 5 6" xfId="30508"/>
    <cellStyle name="Normal 3 3 2 4 6" xfId="2438"/>
    <cellStyle name="Normal 3 3 2 4 6 2" xfId="6098"/>
    <cellStyle name="Normal 3 3 2 4 6 2 2" xfId="13358"/>
    <cellStyle name="Normal 3 3 2 4 6 2 2 2" xfId="27736"/>
    <cellStyle name="Normal 3 3 2 4 6 2 2 2 2" xfId="56470"/>
    <cellStyle name="Normal 3 3 2 4 6 2 2 3" xfId="42146"/>
    <cellStyle name="Normal 3 3 2 4 6 2 3" xfId="20573"/>
    <cellStyle name="Normal 3 3 2 4 6 2 3 2" xfId="49308"/>
    <cellStyle name="Normal 3 3 2 4 6 2 4" xfId="34984"/>
    <cellStyle name="Normal 3 3 2 4 6 3" xfId="9771"/>
    <cellStyle name="Normal 3 3 2 4 6 3 2" xfId="24154"/>
    <cellStyle name="Normal 3 3 2 4 6 3 2 2" xfId="52889"/>
    <cellStyle name="Normal 3 3 2 4 6 3 3" xfId="38565"/>
    <cellStyle name="Normal 3 3 2 4 6 4" xfId="16991"/>
    <cellStyle name="Normal 3 3 2 4 6 4 2" xfId="45727"/>
    <cellStyle name="Normal 3 3 2 4 6 5" xfId="31403"/>
    <cellStyle name="Normal 3 3 2 4 7" xfId="4297"/>
    <cellStyle name="Normal 3 3 2 4 7 2" xfId="11567"/>
    <cellStyle name="Normal 3 3 2 4 7 2 2" xfId="25946"/>
    <cellStyle name="Normal 3 3 2 4 7 2 2 2" xfId="54680"/>
    <cellStyle name="Normal 3 3 2 4 7 2 3" xfId="40356"/>
    <cellStyle name="Normal 3 3 2 4 7 3" xfId="18783"/>
    <cellStyle name="Normal 3 3 2 4 7 3 2" xfId="47518"/>
    <cellStyle name="Normal 3 3 2 4 7 4" xfId="33194"/>
    <cellStyle name="Normal 3 3 2 4 8" xfId="7966"/>
    <cellStyle name="Normal 3 3 2 4 8 2" xfId="22364"/>
    <cellStyle name="Normal 3 3 2 4 8 2 2" xfId="51099"/>
    <cellStyle name="Normal 3 3 2 4 8 3" xfId="36775"/>
    <cellStyle name="Normal 3 3 2 4 9" xfId="15201"/>
    <cellStyle name="Normal 3 3 2 4 9 2" xfId="43937"/>
    <cellStyle name="Normal 3 3 2 5" xfId="544"/>
    <cellStyle name="Normal 3 3 2 5 2" xfId="838"/>
    <cellStyle name="Normal 3 3 2 5 2 2" xfId="1286"/>
    <cellStyle name="Normal 3 3 2 5 2 2 2" xfId="2269"/>
    <cellStyle name="Normal 3 3 2 5 2 2 2 2" xfId="4061"/>
    <cellStyle name="Normal 3 3 2 5 2 2 2 2 2" xfId="7720"/>
    <cellStyle name="Normal 3 3 2 5 2 2 2 2 2 2" xfId="14980"/>
    <cellStyle name="Normal 3 3 2 5 2 2 2 2 2 2 2" xfId="29358"/>
    <cellStyle name="Normal 3 3 2 5 2 2 2 2 2 2 2 2" xfId="58092"/>
    <cellStyle name="Normal 3 3 2 5 2 2 2 2 2 2 3" xfId="43768"/>
    <cellStyle name="Normal 3 3 2 5 2 2 2 2 2 3" xfId="22195"/>
    <cellStyle name="Normal 3 3 2 5 2 2 2 2 2 3 2" xfId="50930"/>
    <cellStyle name="Normal 3 3 2 5 2 2 2 2 2 4" xfId="36606"/>
    <cellStyle name="Normal 3 3 2 5 2 2 2 2 3" xfId="11393"/>
    <cellStyle name="Normal 3 3 2 5 2 2 2 2 3 2" xfId="25776"/>
    <cellStyle name="Normal 3 3 2 5 2 2 2 2 3 2 2" xfId="54511"/>
    <cellStyle name="Normal 3 3 2 5 2 2 2 2 3 3" xfId="40187"/>
    <cellStyle name="Normal 3 3 2 5 2 2 2 2 4" xfId="18613"/>
    <cellStyle name="Normal 3 3 2 5 2 2 2 2 4 2" xfId="47349"/>
    <cellStyle name="Normal 3 3 2 5 2 2 2 2 5" xfId="33025"/>
    <cellStyle name="Normal 3 3 2 5 2 2 2 3" xfId="5930"/>
    <cellStyle name="Normal 3 3 2 5 2 2 2 3 2" xfId="13190"/>
    <cellStyle name="Normal 3 3 2 5 2 2 2 3 2 2" xfId="27568"/>
    <cellStyle name="Normal 3 3 2 5 2 2 2 3 2 2 2" xfId="56302"/>
    <cellStyle name="Normal 3 3 2 5 2 2 2 3 2 3" xfId="41978"/>
    <cellStyle name="Normal 3 3 2 5 2 2 2 3 3" xfId="20405"/>
    <cellStyle name="Normal 3 3 2 5 2 2 2 3 3 2" xfId="49140"/>
    <cellStyle name="Normal 3 3 2 5 2 2 2 3 4" xfId="34816"/>
    <cellStyle name="Normal 3 3 2 5 2 2 2 4" xfId="9603"/>
    <cellStyle name="Normal 3 3 2 5 2 2 2 4 2" xfId="23986"/>
    <cellStyle name="Normal 3 3 2 5 2 2 2 4 2 2" xfId="52721"/>
    <cellStyle name="Normal 3 3 2 5 2 2 2 4 3" xfId="38397"/>
    <cellStyle name="Normal 3 3 2 5 2 2 2 5" xfId="16823"/>
    <cellStyle name="Normal 3 3 2 5 2 2 2 5 2" xfId="45559"/>
    <cellStyle name="Normal 3 3 2 5 2 2 2 6" xfId="31235"/>
    <cellStyle name="Normal 3 3 2 5 2 2 3" xfId="3165"/>
    <cellStyle name="Normal 3 3 2 5 2 2 3 2" xfId="6825"/>
    <cellStyle name="Normal 3 3 2 5 2 2 3 2 2" xfId="14085"/>
    <cellStyle name="Normal 3 3 2 5 2 2 3 2 2 2" xfId="28463"/>
    <cellStyle name="Normal 3 3 2 5 2 2 3 2 2 2 2" xfId="57197"/>
    <cellStyle name="Normal 3 3 2 5 2 2 3 2 2 3" xfId="42873"/>
    <cellStyle name="Normal 3 3 2 5 2 2 3 2 3" xfId="21300"/>
    <cellStyle name="Normal 3 3 2 5 2 2 3 2 3 2" xfId="50035"/>
    <cellStyle name="Normal 3 3 2 5 2 2 3 2 4" xfId="35711"/>
    <cellStyle name="Normal 3 3 2 5 2 2 3 3" xfId="10498"/>
    <cellStyle name="Normal 3 3 2 5 2 2 3 3 2" xfId="24881"/>
    <cellStyle name="Normal 3 3 2 5 2 2 3 3 2 2" xfId="53616"/>
    <cellStyle name="Normal 3 3 2 5 2 2 3 3 3" xfId="39292"/>
    <cellStyle name="Normal 3 3 2 5 2 2 3 4" xfId="17718"/>
    <cellStyle name="Normal 3 3 2 5 2 2 3 4 2" xfId="46454"/>
    <cellStyle name="Normal 3 3 2 5 2 2 3 5" xfId="32130"/>
    <cellStyle name="Normal 3 3 2 5 2 2 4" xfId="5030"/>
    <cellStyle name="Normal 3 3 2 5 2 2 4 2" xfId="12295"/>
    <cellStyle name="Normal 3 3 2 5 2 2 4 2 2" xfId="26673"/>
    <cellStyle name="Normal 3 3 2 5 2 2 4 2 2 2" xfId="55407"/>
    <cellStyle name="Normal 3 3 2 5 2 2 4 2 3" xfId="41083"/>
    <cellStyle name="Normal 3 3 2 5 2 2 4 3" xfId="19510"/>
    <cellStyle name="Normal 3 3 2 5 2 2 4 3 2" xfId="48245"/>
    <cellStyle name="Normal 3 3 2 5 2 2 4 4" xfId="33921"/>
    <cellStyle name="Normal 3 3 2 5 2 2 5" xfId="8702"/>
    <cellStyle name="Normal 3 3 2 5 2 2 5 2" xfId="23091"/>
    <cellStyle name="Normal 3 3 2 5 2 2 5 2 2" xfId="51826"/>
    <cellStyle name="Normal 3 3 2 5 2 2 5 3" xfId="37502"/>
    <cellStyle name="Normal 3 3 2 5 2 2 6" xfId="15928"/>
    <cellStyle name="Normal 3 3 2 5 2 2 6 2" xfId="44664"/>
    <cellStyle name="Normal 3 3 2 5 2 2 7" xfId="30340"/>
    <cellStyle name="Normal 3 3 2 5 2 3" xfId="1822"/>
    <cellStyle name="Normal 3 3 2 5 2 3 2" xfId="3614"/>
    <cellStyle name="Normal 3 3 2 5 2 3 2 2" xfId="7273"/>
    <cellStyle name="Normal 3 3 2 5 2 3 2 2 2" xfId="14533"/>
    <cellStyle name="Normal 3 3 2 5 2 3 2 2 2 2" xfId="28911"/>
    <cellStyle name="Normal 3 3 2 5 2 3 2 2 2 2 2" xfId="57645"/>
    <cellStyle name="Normal 3 3 2 5 2 3 2 2 2 3" xfId="43321"/>
    <cellStyle name="Normal 3 3 2 5 2 3 2 2 3" xfId="21748"/>
    <cellStyle name="Normal 3 3 2 5 2 3 2 2 3 2" xfId="50483"/>
    <cellStyle name="Normal 3 3 2 5 2 3 2 2 4" xfId="36159"/>
    <cellStyle name="Normal 3 3 2 5 2 3 2 3" xfId="10946"/>
    <cellStyle name="Normal 3 3 2 5 2 3 2 3 2" xfId="25329"/>
    <cellStyle name="Normal 3 3 2 5 2 3 2 3 2 2" xfId="54064"/>
    <cellStyle name="Normal 3 3 2 5 2 3 2 3 3" xfId="39740"/>
    <cellStyle name="Normal 3 3 2 5 2 3 2 4" xfId="18166"/>
    <cellStyle name="Normal 3 3 2 5 2 3 2 4 2" xfId="46902"/>
    <cellStyle name="Normal 3 3 2 5 2 3 2 5" xfId="32578"/>
    <cellStyle name="Normal 3 3 2 5 2 3 3" xfId="5483"/>
    <cellStyle name="Normal 3 3 2 5 2 3 3 2" xfId="12743"/>
    <cellStyle name="Normal 3 3 2 5 2 3 3 2 2" xfId="27121"/>
    <cellStyle name="Normal 3 3 2 5 2 3 3 2 2 2" xfId="55855"/>
    <cellStyle name="Normal 3 3 2 5 2 3 3 2 3" xfId="41531"/>
    <cellStyle name="Normal 3 3 2 5 2 3 3 3" xfId="19958"/>
    <cellStyle name="Normal 3 3 2 5 2 3 3 3 2" xfId="48693"/>
    <cellStyle name="Normal 3 3 2 5 2 3 3 4" xfId="34369"/>
    <cellStyle name="Normal 3 3 2 5 2 3 4" xfId="9156"/>
    <cellStyle name="Normal 3 3 2 5 2 3 4 2" xfId="23539"/>
    <cellStyle name="Normal 3 3 2 5 2 3 4 2 2" xfId="52274"/>
    <cellStyle name="Normal 3 3 2 5 2 3 4 3" xfId="37950"/>
    <cellStyle name="Normal 3 3 2 5 2 3 5" xfId="16376"/>
    <cellStyle name="Normal 3 3 2 5 2 3 5 2" xfId="45112"/>
    <cellStyle name="Normal 3 3 2 5 2 3 6" xfId="30788"/>
    <cellStyle name="Normal 3 3 2 5 2 4" xfId="2718"/>
    <cellStyle name="Normal 3 3 2 5 2 4 2" xfId="6378"/>
    <cellStyle name="Normal 3 3 2 5 2 4 2 2" xfId="13638"/>
    <cellStyle name="Normal 3 3 2 5 2 4 2 2 2" xfId="28016"/>
    <cellStyle name="Normal 3 3 2 5 2 4 2 2 2 2" xfId="56750"/>
    <cellStyle name="Normal 3 3 2 5 2 4 2 2 3" xfId="42426"/>
    <cellStyle name="Normal 3 3 2 5 2 4 2 3" xfId="20853"/>
    <cellStyle name="Normal 3 3 2 5 2 4 2 3 2" xfId="49588"/>
    <cellStyle name="Normal 3 3 2 5 2 4 2 4" xfId="35264"/>
    <cellStyle name="Normal 3 3 2 5 2 4 3" xfId="10051"/>
    <cellStyle name="Normal 3 3 2 5 2 4 3 2" xfId="24434"/>
    <cellStyle name="Normal 3 3 2 5 2 4 3 2 2" xfId="53169"/>
    <cellStyle name="Normal 3 3 2 5 2 4 3 3" xfId="38845"/>
    <cellStyle name="Normal 3 3 2 5 2 4 4" xfId="17271"/>
    <cellStyle name="Normal 3 3 2 5 2 4 4 2" xfId="46007"/>
    <cellStyle name="Normal 3 3 2 5 2 4 5" xfId="31683"/>
    <cellStyle name="Normal 3 3 2 5 2 5" xfId="4583"/>
    <cellStyle name="Normal 3 3 2 5 2 5 2" xfId="11848"/>
    <cellStyle name="Normal 3 3 2 5 2 5 2 2" xfId="26226"/>
    <cellStyle name="Normal 3 3 2 5 2 5 2 2 2" xfId="54960"/>
    <cellStyle name="Normal 3 3 2 5 2 5 2 3" xfId="40636"/>
    <cellStyle name="Normal 3 3 2 5 2 5 3" xfId="19063"/>
    <cellStyle name="Normal 3 3 2 5 2 5 3 2" xfId="47798"/>
    <cellStyle name="Normal 3 3 2 5 2 5 4" xfId="33474"/>
    <cellStyle name="Normal 3 3 2 5 2 6" xfId="8255"/>
    <cellStyle name="Normal 3 3 2 5 2 6 2" xfId="22644"/>
    <cellStyle name="Normal 3 3 2 5 2 6 2 2" xfId="51379"/>
    <cellStyle name="Normal 3 3 2 5 2 6 3" xfId="37055"/>
    <cellStyle name="Normal 3 3 2 5 2 7" xfId="15481"/>
    <cellStyle name="Normal 3 3 2 5 2 7 2" xfId="44217"/>
    <cellStyle name="Normal 3 3 2 5 2 8" xfId="29893"/>
    <cellStyle name="Normal 3 3 2 5 3" xfId="1062"/>
    <cellStyle name="Normal 3 3 2 5 3 2" xfId="2045"/>
    <cellStyle name="Normal 3 3 2 5 3 2 2" xfId="3837"/>
    <cellStyle name="Normal 3 3 2 5 3 2 2 2" xfId="7496"/>
    <cellStyle name="Normal 3 3 2 5 3 2 2 2 2" xfId="14756"/>
    <cellStyle name="Normal 3 3 2 5 3 2 2 2 2 2" xfId="29134"/>
    <cellStyle name="Normal 3 3 2 5 3 2 2 2 2 2 2" xfId="57868"/>
    <cellStyle name="Normal 3 3 2 5 3 2 2 2 2 3" xfId="43544"/>
    <cellStyle name="Normal 3 3 2 5 3 2 2 2 3" xfId="21971"/>
    <cellStyle name="Normal 3 3 2 5 3 2 2 2 3 2" xfId="50706"/>
    <cellStyle name="Normal 3 3 2 5 3 2 2 2 4" xfId="36382"/>
    <cellStyle name="Normal 3 3 2 5 3 2 2 3" xfId="11169"/>
    <cellStyle name="Normal 3 3 2 5 3 2 2 3 2" xfId="25552"/>
    <cellStyle name="Normal 3 3 2 5 3 2 2 3 2 2" xfId="54287"/>
    <cellStyle name="Normal 3 3 2 5 3 2 2 3 3" xfId="39963"/>
    <cellStyle name="Normal 3 3 2 5 3 2 2 4" xfId="18389"/>
    <cellStyle name="Normal 3 3 2 5 3 2 2 4 2" xfId="47125"/>
    <cellStyle name="Normal 3 3 2 5 3 2 2 5" xfId="32801"/>
    <cellStyle name="Normal 3 3 2 5 3 2 3" xfId="5706"/>
    <cellStyle name="Normal 3 3 2 5 3 2 3 2" xfId="12966"/>
    <cellStyle name="Normal 3 3 2 5 3 2 3 2 2" xfId="27344"/>
    <cellStyle name="Normal 3 3 2 5 3 2 3 2 2 2" xfId="56078"/>
    <cellStyle name="Normal 3 3 2 5 3 2 3 2 3" xfId="41754"/>
    <cellStyle name="Normal 3 3 2 5 3 2 3 3" xfId="20181"/>
    <cellStyle name="Normal 3 3 2 5 3 2 3 3 2" xfId="48916"/>
    <cellStyle name="Normal 3 3 2 5 3 2 3 4" xfId="34592"/>
    <cellStyle name="Normal 3 3 2 5 3 2 4" xfId="9379"/>
    <cellStyle name="Normal 3 3 2 5 3 2 4 2" xfId="23762"/>
    <cellStyle name="Normal 3 3 2 5 3 2 4 2 2" xfId="52497"/>
    <cellStyle name="Normal 3 3 2 5 3 2 4 3" xfId="38173"/>
    <cellStyle name="Normal 3 3 2 5 3 2 5" xfId="16599"/>
    <cellStyle name="Normal 3 3 2 5 3 2 5 2" xfId="45335"/>
    <cellStyle name="Normal 3 3 2 5 3 2 6" xfId="31011"/>
    <cellStyle name="Normal 3 3 2 5 3 3" xfId="2941"/>
    <cellStyle name="Normal 3 3 2 5 3 3 2" xfId="6601"/>
    <cellStyle name="Normal 3 3 2 5 3 3 2 2" xfId="13861"/>
    <cellStyle name="Normal 3 3 2 5 3 3 2 2 2" xfId="28239"/>
    <cellStyle name="Normal 3 3 2 5 3 3 2 2 2 2" xfId="56973"/>
    <cellStyle name="Normal 3 3 2 5 3 3 2 2 3" xfId="42649"/>
    <cellStyle name="Normal 3 3 2 5 3 3 2 3" xfId="21076"/>
    <cellStyle name="Normal 3 3 2 5 3 3 2 3 2" xfId="49811"/>
    <cellStyle name="Normal 3 3 2 5 3 3 2 4" xfId="35487"/>
    <cellStyle name="Normal 3 3 2 5 3 3 3" xfId="10274"/>
    <cellStyle name="Normal 3 3 2 5 3 3 3 2" xfId="24657"/>
    <cellStyle name="Normal 3 3 2 5 3 3 3 2 2" xfId="53392"/>
    <cellStyle name="Normal 3 3 2 5 3 3 3 3" xfId="39068"/>
    <cellStyle name="Normal 3 3 2 5 3 3 4" xfId="17494"/>
    <cellStyle name="Normal 3 3 2 5 3 3 4 2" xfId="46230"/>
    <cellStyle name="Normal 3 3 2 5 3 3 5" xfId="31906"/>
    <cellStyle name="Normal 3 3 2 5 3 4" xfId="4806"/>
    <cellStyle name="Normal 3 3 2 5 3 4 2" xfId="12071"/>
    <cellStyle name="Normal 3 3 2 5 3 4 2 2" xfId="26449"/>
    <cellStyle name="Normal 3 3 2 5 3 4 2 2 2" xfId="55183"/>
    <cellStyle name="Normal 3 3 2 5 3 4 2 3" xfId="40859"/>
    <cellStyle name="Normal 3 3 2 5 3 4 3" xfId="19286"/>
    <cellStyle name="Normal 3 3 2 5 3 4 3 2" xfId="48021"/>
    <cellStyle name="Normal 3 3 2 5 3 4 4" xfId="33697"/>
    <cellStyle name="Normal 3 3 2 5 3 5" xfId="8478"/>
    <cellStyle name="Normal 3 3 2 5 3 5 2" xfId="22867"/>
    <cellStyle name="Normal 3 3 2 5 3 5 2 2" xfId="51602"/>
    <cellStyle name="Normal 3 3 2 5 3 5 3" xfId="37278"/>
    <cellStyle name="Normal 3 3 2 5 3 6" xfId="15704"/>
    <cellStyle name="Normal 3 3 2 5 3 6 2" xfId="44440"/>
    <cellStyle name="Normal 3 3 2 5 3 7" xfId="30116"/>
    <cellStyle name="Normal 3 3 2 5 4" xfId="1593"/>
    <cellStyle name="Normal 3 3 2 5 4 2" xfId="3390"/>
    <cellStyle name="Normal 3 3 2 5 4 2 2" xfId="7049"/>
    <cellStyle name="Normal 3 3 2 5 4 2 2 2" xfId="14309"/>
    <cellStyle name="Normal 3 3 2 5 4 2 2 2 2" xfId="28687"/>
    <cellStyle name="Normal 3 3 2 5 4 2 2 2 2 2" xfId="57421"/>
    <cellStyle name="Normal 3 3 2 5 4 2 2 2 3" xfId="43097"/>
    <cellStyle name="Normal 3 3 2 5 4 2 2 3" xfId="21524"/>
    <cellStyle name="Normal 3 3 2 5 4 2 2 3 2" xfId="50259"/>
    <cellStyle name="Normal 3 3 2 5 4 2 2 4" xfId="35935"/>
    <cellStyle name="Normal 3 3 2 5 4 2 3" xfId="10722"/>
    <cellStyle name="Normal 3 3 2 5 4 2 3 2" xfId="25105"/>
    <cellStyle name="Normal 3 3 2 5 4 2 3 2 2" xfId="53840"/>
    <cellStyle name="Normal 3 3 2 5 4 2 3 3" xfId="39516"/>
    <cellStyle name="Normal 3 3 2 5 4 2 4" xfId="17942"/>
    <cellStyle name="Normal 3 3 2 5 4 2 4 2" xfId="46678"/>
    <cellStyle name="Normal 3 3 2 5 4 2 5" xfId="32354"/>
    <cellStyle name="Normal 3 3 2 5 4 3" xfId="5259"/>
    <cellStyle name="Normal 3 3 2 5 4 3 2" xfId="12519"/>
    <cellStyle name="Normal 3 3 2 5 4 3 2 2" xfId="26897"/>
    <cellStyle name="Normal 3 3 2 5 4 3 2 2 2" xfId="55631"/>
    <cellStyle name="Normal 3 3 2 5 4 3 2 3" xfId="41307"/>
    <cellStyle name="Normal 3 3 2 5 4 3 3" xfId="19734"/>
    <cellStyle name="Normal 3 3 2 5 4 3 3 2" xfId="48469"/>
    <cellStyle name="Normal 3 3 2 5 4 3 4" xfId="34145"/>
    <cellStyle name="Normal 3 3 2 5 4 4" xfId="8932"/>
    <cellStyle name="Normal 3 3 2 5 4 4 2" xfId="23315"/>
    <cellStyle name="Normal 3 3 2 5 4 4 2 2" xfId="52050"/>
    <cellStyle name="Normal 3 3 2 5 4 4 3" xfId="37726"/>
    <cellStyle name="Normal 3 3 2 5 4 5" xfId="16152"/>
    <cellStyle name="Normal 3 3 2 5 4 5 2" xfId="44888"/>
    <cellStyle name="Normal 3 3 2 5 4 6" xfId="30564"/>
    <cellStyle name="Normal 3 3 2 5 5" xfId="2494"/>
    <cellStyle name="Normal 3 3 2 5 5 2" xfId="6154"/>
    <cellStyle name="Normal 3 3 2 5 5 2 2" xfId="13414"/>
    <cellStyle name="Normal 3 3 2 5 5 2 2 2" xfId="27792"/>
    <cellStyle name="Normal 3 3 2 5 5 2 2 2 2" xfId="56526"/>
    <cellStyle name="Normal 3 3 2 5 5 2 2 3" xfId="42202"/>
    <cellStyle name="Normal 3 3 2 5 5 2 3" xfId="20629"/>
    <cellStyle name="Normal 3 3 2 5 5 2 3 2" xfId="49364"/>
    <cellStyle name="Normal 3 3 2 5 5 2 4" xfId="35040"/>
    <cellStyle name="Normal 3 3 2 5 5 3" xfId="9827"/>
    <cellStyle name="Normal 3 3 2 5 5 3 2" xfId="24210"/>
    <cellStyle name="Normal 3 3 2 5 5 3 2 2" xfId="52945"/>
    <cellStyle name="Normal 3 3 2 5 5 3 3" xfId="38621"/>
    <cellStyle name="Normal 3 3 2 5 5 4" xfId="17047"/>
    <cellStyle name="Normal 3 3 2 5 5 4 2" xfId="45783"/>
    <cellStyle name="Normal 3 3 2 5 5 5" xfId="31459"/>
    <cellStyle name="Normal 3 3 2 5 6" xfId="4356"/>
    <cellStyle name="Normal 3 3 2 5 6 2" xfId="11624"/>
    <cellStyle name="Normal 3 3 2 5 6 2 2" xfId="26002"/>
    <cellStyle name="Normal 3 3 2 5 6 2 2 2" xfId="54736"/>
    <cellStyle name="Normal 3 3 2 5 6 2 3" xfId="40412"/>
    <cellStyle name="Normal 3 3 2 5 6 3" xfId="18839"/>
    <cellStyle name="Normal 3 3 2 5 6 3 2" xfId="47574"/>
    <cellStyle name="Normal 3 3 2 5 6 4" xfId="33250"/>
    <cellStyle name="Normal 3 3 2 5 7" xfId="8027"/>
    <cellStyle name="Normal 3 3 2 5 7 2" xfId="22420"/>
    <cellStyle name="Normal 3 3 2 5 7 2 2" xfId="51155"/>
    <cellStyle name="Normal 3 3 2 5 7 3" xfId="36831"/>
    <cellStyle name="Normal 3 3 2 5 8" xfId="15257"/>
    <cellStyle name="Normal 3 3 2 5 8 2" xfId="43993"/>
    <cellStyle name="Normal 3 3 2 5 9" xfId="29669"/>
    <cellStyle name="Normal 3 3 2 6" xfId="723"/>
    <cellStyle name="Normal 3 3 2 6 2" xfId="1174"/>
    <cellStyle name="Normal 3 3 2 6 2 2" xfId="2157"/>
    <cellStyle name="Normal 3 3 2 6 2 2 2" xfId="3949"/>
    <cellStyle name="Normal 3 3 2 6 2 2 2 2" xfId="7608"/>
    <cellStyle name="Normal 3 3 2 6 2 2 2 2 2" xfId="14868"/>
    <cellStyle name="Normal 3 3 2 6 2 2 2 2 2 2" xfId="29246"/>
    <cellStyle name="Normal 3 3 2 6 2 2 2 2 2 2 2" xfId="57980"/>
    <cellStyle name="Normal 3 3 2 6 2 2 2 2 2 3" xfId="43656"/>
    <cellStyle name="Normal 3 3 2 6 2 2 2 2 3" xfId="22083"/>
    <cellStyle name="Normal 3 3 2 6 2 2 2 2 3 2" xfId="50818"/>
    <cellStyle name="Normal 3 3 2 6 2 2 2 2 4" xfId="36494"/>
    <cellStyle name="Normal 3 3 2 6 2 2 2 3" xfId="11281"/>
    <cellStyle name="Normal 3 3 2 6 2 2 2 3 2" xfId="25664"/>
    <cellStyle name="Normal 3 3 2 6 2 2 2 3 2 2" xfId="54399"/>
    <cellStyle name="Normal 3 3 2 6 2 2 2 3 3" xfId="40075"/>
    <cellStyle name="Normal 3 3 2 6 2 2 2 4" xfId="18501"/>
    <cellStyle name="Normal 3 3 2 6 2 2 2 4 2" xfId="47237"/>
    <cellStyle name="Normal 3 3 2 6 2 2 2 5" xfId="32913"/>
    <cellStyle name="Normal 3 3 2 6 2 2 3" xfId="5818"/>
    <cellStyle name="Normal 3 3 2 6 2 2 3 2" xfId="13078"/>
    <cellStyle name="Normal 3 3 2 6 2 2 3 2 2" xfId="27456"/>
    <cellStyle name="Normal 3 3 2 6 2 2 3 2 2 2" xfId="56190"/>
    <cellStyle name="Normal 3 3 2 6 2 2 3 2 3" xfId="41866"/>
    <cellStyle name="Normal 3 3 2 6 2 2 3 3" xfId="20293"/>
    <cellStyle name="Normal 3 3 2 6 2 2 3 3 2" xfId="49028"/>
    <cellStyle name="Normal 3 3 2 6 2 2 3 4" xfId="34704"/>
    <cellStyle name="Normal 3 3 2 6 2 2 4" xfId="9491"/>
    <cellStyle name="Normal 3 3 2 6 2 2 4 2" xfId="23874"/>
    <cellStyle name="Normal 3 3 2 6 2 2 4 2 2" xfId="52609"/>
    <cellStyle name="Normal 3 3 2 6 2 2 4 3" xfId="38285"/>
    <cellStyle name="Normal 3 3 2 6 2 2 5" xfId="16711"/>
    <cellStyle name="Normal 3 3 2 6 2 2 5 2" xfId="45447"/>
    <cellStyle name="Normal 3 3 2 6 2 2 6" xfId="31123"/>
    <cellStyle name="Normal 3 3 2 6 2 3" xfId="3053"/>
    <cellStyle name="Normal 3 3 2 6 2 3 2" xfId="6713"/>
    <cellStyle name="Normal 3 3 2 6 2 3 2 2" xfId="13973"/>
    <cellStyle name="Normal 3 3 2 6 2 3 2 2 2" xfId="28351"/>
    <cellStyle name="Normal 3 3 2 6 2 3 2 2 2 2" xfId="57085"/>
    <cellStyle name="Normal 3 3 2 6 2 3 2 2 3" xfId="42761"/>
    <cellStyle name="Normal 3 3 2 6 2 3 2 3" xfId="21188"/>
    <cellStyle name="Normal 3 3 2 6 2 3 2 3 2" xfId="49923"/>
    <cellStyle name="Normal 3 3 2 6 2 3 2 4" xfId="35599"/>
    <cellStyle name="Normal 3 3 2 6 2 3 3" xfId="10386"/>
    <cellStyle name="Normal 3 3 2 6 2 3 3 2" xfId="24769"/>
    <cellStyle name="Normal 3 3 2 6 2 3 3 2 2" xfId="53504"/>
    <cellStyle name="Normal 3 3 2 6 2 3 3 3" xfId="39180"/>
    <cellStyle name="Normal 3 3 2 6 2 3 4" xfId="17606"/>
    <cellStyle name="Normal 3 3 2 6 2 3 4 2" xfId="46342"/>
    <cellStyle name="Normal 3 3 2 6 2 3 5" xfId="32018"/>
    <cellStyle name="Normal 3 3 2 6 2 4" xfId="4918"/>
    <cellStyle name="Normal 3 3 2 6 2 4 2" xfId="12183"/>
    <cellStyle name="Normal 3 3 2 6 2 4 2 2" xfId="26561"/>
    <cellStyle name="Normal 3 3 2 6 2 4 2 2 2" xfId="55295"/>
    <cellStyle name="Normal 3 3 2 6 2 4 2 3" xfId="40971"/>
    <cellStyle name="Normal 3 3 2 6 2 4 3" xfId="19398"/>
    <cellStyle name="Normal 3 3 2 6 2 4 3 2" xfId="48133"/>
    <cellStyle name="Normal 3 3 2 6 2 4 4" xfId="33809"/>
    <cellStyle name="Normal 3 3 2 6 2 5" xfId="8590"/>
    <cellStyle name="Normal 3 3 2 6 2 5 2" xfId="22979"/>
    <cellStyle name="Normal 3 3 2 6 2 5 2 2" xfId="51714"/>
    <cellStyle name="Normal 3 3 2 6 2 5 3" xfId="37390"/>
    <cellStyle name="Normal 3 3 2 6 2 6" xfId="15816"/>
    <cellStyle name="Normal 3 3 2 6 2 6 2" xfId="44552"/>
    <cellStyle name="Normal 3 3 2 6 2 7" xfId="30228"/>
    <cellStyle name="Normal 3 3 2 6 3" xfId="1710"/>
    <cellStyle name="Normal 3 3 2 6 3 2" xfId="3502"/>
    <cellStyle name="Normal 3 3 2 6 3 2 2" xfId="7161"/>
    <cellStyle name="Normal 3 3 2 6 3 2 2 2" xfId="14421"/>
    <cellStyle name="Normal 3 3 2 6 3 2 2 2 2" xfId="28799"/>
    <cellStyle name="Normal 3 3 2 6 3 2 2 2 2 2" xfId="57533"/>
    <cellStyle name="Normal 3 3 2 6 3 2 2 2 3" xfId="43209"/>
    <cellStyle name="Normal 3 3 2 6 3 2 2 3" xfId="21636"/>
    <cellStyle name="Normal 3 3 2 6 3 2 2 3 2" xfId="50371"/>
    <cellStyle name="Normal 3 3 2 6 3 2 2 4" xfId="36047"/>
    <cellStyle name="Normal 3 3 2 6 3 2 3" xfId="10834"/>
    <cellStyle name="Normal 3 3 2 6 3 2 3 2" xfId="25217"/>
    <cellStyle name="Normal 3 3 2 6 3 2 3 2 2" xfId="53952"/>
    <cellStyle name="Normal 3 3 2 6 3 2 3 3" xfId="39628"/>
    <cellStyle name="Normal 3 3 2 6 3 2 4" xfId="18054"/>
    <cellStyle name="Normal 3 3 2 6 3 2 4 2" xfId="46790"/>
    <cellStyle name="Normal 3 3 2 6 3 2 5" xfId="32466"/>
    <cellStyle name="Normal 3 3 2 6 3 3" xfId="5371"/>
    <cellStyle name="Normal 3 3 2 6 3 3 2" xfId="12631"/>
    <cellStyle name="Normal 3 3 2 6 3 3 2 2" xfId="27009"/>
    <cellStyle name="Normal 3 3 2 6 3 3 2 2 2" xfId="55743"/>
    <cellStyle name="Normal 3 3 2 6 3 3 2 3" xfId="41419"/>
    <cellStyle name="Normal 3 3 2 6 3 3 3" xfId="19846"/>
    <cellStyle name="Normal 3 3 2 6 3 3 3 2" xfId="48581"/>
    <cellStyle name="Normal 3 3 2 6 3 3 4" xfId="34257"/>
    <cellStyle name="Normal 3 3 2 6 3 4" xfId="9044"/>
    <cellStyle name="Normal 3 3 2 6 3 4 2" xfId="23427"/>
    <cellStyle name="Normal 3 3 2 6 3 4 2 2" xfId="52162"/>
    <cellStyle name="Normal 3 3 2 6 3 4 3" xfId="37838"/>
    <cellStyle name="Normal 3 3 2 6 3 5" xfId="16264"/>
    <cellStyle name="Normal 3 3 2 6 3 5 2" xfId="45000"/>
    <cellStyle name="Normal 3 3 2 6 3 6" xfId="30676"/>
    <cellStyle name="Normal 3 3 2 6 4" xfId="2606"/>
    <cellStyle name="Normal 3 3 2 6 4 2" xfId="6266"/>
    <cellStyle name="Normal 3 3 2 6 4 2 2" xfId="13526"/>
    <cellStyle name="Normal 3 3 2 6 4 2 2 2" xfId="27904"/>
    <cellStyle name="Normal 3 3 2 6 4 2 2 2 2" xfId="56638"/>
    <cellStyle name="Normal 3 3 2 6 4 2 2 3" xfId="42314"/>
    <cellStyle name="Normal 3 3 2 6 4 2 3" xfId="20741"/>
    <cellStyle name="Normal 3 3 2 6 4 2 3 2" xfId="49476"/>
    <cellStyle name="Normal 3 3 2 6 4 2 4" xfId="35152"/>
    <cellStyle name="Normal 3 3 2 6 4 3" xfId="9939"/>
    <cellStyle name="Normal 3 3 2 6 4 3 2" xfId="24322"/>
    <cellStyle name="Normal 3 3 2 6 4 3 2 2" xfId="53057"/>
    <cellStyle name="Normal 3 3 2 6 4 3 3" xfId="38733"/>
    <cellStyle name="Normal 3 3 2 6 4 4" xfId="17159"/>
    <cellStyle name="Normal 3 3 2 6 4 4 2" xfId="45895"/>
    <cellStyle name="Normal 3 3 2 6 4 5" xfId="31571"/>
    <cellStyle name="Normal 3 3 2 6 5" xfId="4470"/>
    <cellStyle name="Normal 3 3 2 6 5 2" xfId="11736"/>
    <cellStyle name="Normal 3 3 2 6 5 2 2" xfId="26114"/>
    <cellStyle name="Normal 3 3 2 6 5 2 2 2" xfId="54848"/>
    <cellStyle name="Normal 3 3 2 6 5 2 3" xfId="40524"/>
    <cellStyle name="Normal 3 3 2 6 5 3" xfId="18951"/>
    <cellStyle name="Normal 3 3 2 6 5 3 2" xfId="47686"/>
    <cellStyle name="Normal 3 3 2 6 5 4" xfId="33362"/>
    <cellStyle name="Normal 3 3 2 6 6" xfId="8143"/>
    <cellStyle name="Normal 3 3 2 6 6 2" xfId="22532"/>
    <cellStyle name="Normal 3 3 2 6 6 2 2" xfId="51267"/>
    <cellStyle name="Normal 3 3 2 6 6 3" xfId="36943"/>
    <cellStyle name="Normal 3 3 2 6 7" xfId="15369"/>
    <cellStyle name="Normal 3 3 2 6 7 2" xfId="44105"/>
    <cellStyle name="Normal 3 3 2 6 8" xfId="29781"/>
    <cellStyle name="Normal 3 3 2 7" xfId="950"/>
    <cellStyle name="Normal 3 3 2 7 2" xfId="1933"/>
    <cellStyle name="Normal 3 3 2 7 2 2" xfId="3725"/>
    <cellStyle name="Normal 3 3 2 7 2 2 2" xfId="7384"/>
    <cellStyle name="Normal 3 3 2 7 2 2 2 2" xfId="14644"/>
    <cellStyle name="Normal 3 3 2 7 2 2 2 2 2" xfId="29022"/>
    <cellStyle name="Normal 3 3 2 7 2 2 2 2 2 2" xfId="57756"/>
    <cellStyle name="Normal 3 3 2 7 2 2 2 2 3" xfId="43432"/>
    <cellStyle name="Normal 3 3 2 7 2 2 2 3" xfId="21859"/>
    <cellStyle name="Normal 3 3 2 7 2 2 2 3 2" xfId="50594"/>
    <cellStyle name="Normal 3 3 2 7 2 2 2 4" xfId="36270"/>
    <cellStyle name="Normal 3 3 2 7 2 2 3" xfId="11057"/>
    <cellStyle name="Normal 3 3 2 7 2 2 3 2" xfId="25440"/>
    <cellStyle name="Normal 3 3 2 7 2 2 3 2 2" xfId="54175"/>
    <cellStyle name="Normal 3 3 2 7 2 2 3 3" xfId="39851"/>
    <cellStyle name="Normal 3 3 2 7 2 2 4" xfId="18277"/>
    <cellStyle name="Normal 3 3 2 7 2 2 4 2" xfId="47013"/>
    <cellStyle name="Normal 3 3 2 7 2 2 5" xfId="32689"/>
    <cellStyle name="Normal 3 3 2 7 2 3" xfId="5594"/>
    <cellStyle name="Normal 3 3 2 7 2 3 2" xfId="12854"/>
    <cellStyle name="Normal 3 3 2 7 2 3 2 2" xfId="27232"/>
    <cellStyle name="Normal 3 3 2 7 2 3 2 2 2" xfId="55966"/>
    <cellStyle name="Normal 3 3 2 7 2 3 2 3" xfId="41642"/>
    <cellStyle name="Normal 3 3 2 7 2 3 3" xfId="20069"/>
    <cellStyle name="Normal 3 3 2 7 2 3 3 2" xfId="48804"/>
    <cellStyle name="Normal 3 3 2 7 2 3 4" xfId="34480"/>
    <cellStyle name="Normal 3 3 2 7 2 4" xfId="9267"/>
    <cellStyle name="Normal 3 3 2 7 2 4 2" xfId="23650"/>
    <cellStyle name="Normal 3 3 2 7 2 4 2 2" xfId="52385"/>
    <cellStyle name="Normal 3 3 2 7 2 4 3" xfId="38061"/>
    <cellStyle name="Normal 3 3 2 7 2 5" xfId="16487"/>
    <cellStyle name="Normal 3 3 2 7 2 5 2" xfId="45223"/>
    <cellStyle name="Normal 3 3 2 7 2 6" xfId="30899"/>
    <cellStyle name="Normal 3 3 2 7 3" xfId="2829"/>
    <cellStyle name="Normal 3 3 2 7 3 2" xfId="6489"/>
    <cellStyle name="Normal 3 3 2 7 3 2 2" xfId="13749"/>
    <cellStyle name="Normal 3 3 2 7 3 2 2 2" xfId="28127"/>
    <cellStyle name="Normal 3 3 2 7 3 2 2 2 2" xfId="56861"/>
    <cellStyle name="Normal 3 3 2 7 3 2 2 3" xfId="42537"/>
    <cellStyle name="Normal 3 3 2 7 3 2 3" xfId="20964"/>
    <cellStyle name="Normal 3 3 2 7 3 2 3 2" xfId="49699"/>
    <cellStyle name="Normal 3 3 2 7 3 2 4" xfId="35375"/>
    <cellStyle name="Normal 3 3 2 7 3 3" xfId="10162"/>
    <cellStyle name="Normal 3 3 2 7 3 3 2" xfId="24545"/>
    <cellStyle name="Normal 3 3 2 7 3 3 2 2" xfId="53280"/>
    <cellStyle name="Normal 3 3 2 7 3 3 3" xfId="38956"/>
    <cellStyle name="Normal 3 3 2 7 3 4" xfId="17382"/>
    <cellStyle name="Normal 3 3 2 7 3 4 2" xfId="46118"/>
    <cellStyle name="Normal 3 3 2 7 3 5" xfId="31794"/>
    <cellStyle name="Normal 3 3 2 7 4" xfId="4694"/>
    <cellStyle name="Normal 3 3 2 7 4 2" xfId="11959"/>
    <cellStyle name="Normal 3 3 2 7 4 2 2" xfId="26337"/>
    <cellStyle name="Normal 3 3 2 7 4 2 2 2" xfId="55071"/>
    <cellStyle name="Normal 3 3 2 7 4 2 3" xfId="40747"/>
    <cellStyle name="Normal 3 3 2 7 4 3" xfId="19174"/>
    <cellStyle name="Normal 3 3 2 7 4 3 2" xfId="47909"/>
    <cellStyle name="Normal 3 3 2 7 4 4" xfId="33585"/>
    <cellStyle name="Normal 3 3 2 7 5" xfId="8366"/>
    <cellStyle name="Normal 3 3 2 7 5 2" xfId="22755"/>
    <cellStyle name="Normal 3 3 2 7 5 2 2" xfId="51490"/>
    <cellStyle name="Normal 3 3 2 7 5 3" xfId="37166"/>
    <cellStyle name="Normal 3 3 2 7 6" xfId="15592"/>
    <cellStyle name="Normal 3 3 2 7 6 2" xfId="44328"/>
    <cellStyle name="Normal 3 3 2 7 7" xfId="30004"/>
    <cellStyle name="Normal 3 3 2 8" xfId="1454"/>
    <cellStyle name="Normal 3 3 2 8 2" xfId="3278"/>
    <cellStyle name="Normal 3 3 2 8 2 2" xfId="6937"/>
    <cellStyle name="Normal 3 3 2 8 2 2 2" xfId="14197"/>
    <cellStyle name="Normal 3 3 2 8 2 2 2 2" xfId="28575"/>
    <cellStyle name="Normal 3 3 2 8 2 2 2 2 2" xfId="57309"/>
    <cellStyle name="Normal 3 3 2 8 2 2 2 3" xfId="42985"/>
    <cellStyle name="Normal 3 3 2 8 2 2 3" xfId="21412"/>
    <cellStyle name="Normal 3 3 2 8 2 2 3 2" xfId="50147"/>
    <cellStyle name="Normal 3 3 2 8 2 2 4" xfId="35823"/>
    <cellStyle name="Normal 3 3 2 8 2 3" xfId="10610"/>
    <cellStyle name="Normal 3 3 2 8 2 3 2" xfId="24993"/>
    <cellStyle name="Normal 3 3 2 8 2 3 2 2" xfId="53728"/>
    <cellStyle name="Normal 3 3 2 8 2 3 3" xfId="39404"/>
    <cellStyle name="Normal 3 3 2 8 2 4" xfId="17830"/>
    <cellStyle name="Normal 3 3 2 8 2 4 2" xfId="46566"/>
    <cellStyle name="Normal 3 3 2 8 2 5" xfId="32242"/>
    <cellStyle name="Normal 3 3 2 8 3" xfId="5145"/>
    <cellStyle name="Normal 3 3 2 8 3 2" xfId="12407"/>
    <cellStyle name="Normal 3 3 2 8 3 2 2" xfId="26785"/>
    <cellStyle name="Normal 3 3 2 8 3 2 2 2" xfId="55519"/>
    <cellStyle name="Normal 3 3 2 8 3 2 3" xfId="41195"/>
    <cellStyle name="Normal 3 3 2 8 3 3" xfId="19622"/>
    <cellStyle name="Normal 3 3 2 8 3 3 2" xfId="48357"/>
    <cellStyle name="Normal 3 3 2 8 3 4" xfId="34033"/>
    <cellStyle name="Normal 3 3 2 8 4" xfId="8817"/>
    <cellStyle name="Normal 3 3 2 8 4 2" xfId="23203"/>
    <cellStyle name="Normal 3 3 2 8 4 2 2" xfId="51938"/>
    <cellStyle name="Normal 3 3 2 8 4 3" xfId="37614"/>
    <cellStyle name="Normal 3 3 2 8 5" xfId="16040"/>
    <cellStyle name="Normal 3 3 2 8 5 2" xfId="44776"/>
    <cellStyle name="Normal 3 3 2 8 6" xfId="30452"/>
    <cellStyle name="Normal 3 3 2 9" xfId="2382"/>
    <cellStyle name="Normal 3 3 2 9 2" xfId="6042"/>
    <cellStyle name="Normal 3 3 2 9 2 2" xfId="13302"/>
    <cellStyle name="Normal 3 3 2 9 2 2 2" xfId="27680"/>
    <cellStyle name="Normal 3 3 2 9 2 2 2 2" xfId="56414"/>
    <cellStyle name="Normal 3 3 2 9 2 2 3" xfId="42090"/>
    <cellStyle name="Normal 3 3 2 9 2 3" xfId="20517"/>
    <cellStyle name="Normal 3 3 2 9 2 3 2" xfId="49252"/>
    <cellStyle name="Normal 3 3 2 9 2 4" xfId="34928"/>
    <cellStyle name="Normal 3 3 2 9 3" xfId="9715"/>
    <cellStyle name="Normal 3 3 2 9 3 2" xfId="24098"/>
    <cellStyle name="Normal 3 3 2 9 3 2 2" xfId="52833"/>
    <cellStyle name="Normal 3 3 2 9 3 3" xfId="38509"/>
    <cellStyle name="Normal 3 3 2 9 4" xfId="16935"/>
    <cellStyle name="Normal 3 3 2 9 4 2" xfId="45671"/>
    <cellStyle name="Normal 3 3 2 9 5" xfId="31347"/>
    <cellStyle name="Normal 3 3 3" xfId="268"/>
    <cellStyle name="Normal 3 3 3 10" xfId="7910"/>
    <cellStyle name="Normal 3 3 3 10 2" xfId="22315"/>
    <cellStyle name="Normal 3 3 3 10 2 2" xfId="51050"/>
    <cellStyle name="Normal 3 3 3 10 3" xfId="36726"/>
    <cellStyle name="Normal 3 3 3 11" xfId="15152"/>
    <cellStyle name="Normal 3 3 3 11 2" xfId="43888"/>
    <cellStyle name="Normal 3 3 3 12" xfId="29564"/>
    <cellStyle name="Normal 3 3 3 2" xfId="358"/>
    <cellStyle name="Normal 3 3 3 2 10" xfId="15180"/>
    <cellStyle name="Normal 3 3 3 2 10 2" xfId="43916"/>
    <cellStyle name="Normal 3 3 3 2 11" xfId="29592"/>
    <cellStyle name="Normal 3 3 3 2 2" xfId="458"/>
    <cellStyle name="Normal 3 3 3 2 2 10" xfId="29648"/>
    <cellStyle name="Normal 3 3 3 2 2 2" xfId="658"/>
    <cellStyle name="Normal 3 3 3 2 2 2 2" xfId="930"/>
    <cellStyle name="Normal 3 3 3 2 2 2 2 2" xfId="1377"/>
    <cellStyle name="Normal 3 3 3 2 2 2 2 2 2" xfId="2360"/>
    <cellStyle name="Normal 3 3 3 2 2 2 2 2 2 2" xfId="4152"/>
    <cellStyle name="Normal 3 3 3 2 2 2 2 2 2 2 2" xfId="7811"/>
    <cellStyle name="Normal 3 3 3 2 2 2 2 2 2 2 2 2" xfId="15071"/>
    <cellStyle name="Normal 3 3 3 2 2 2 2 2 2 2 2 2 2" xfId="29449"/>
    <cellStyle name="Normal 3 3 3 2 2 2 2 2 2 2 2 2 2 2" xfId="58183"/>
    <cellStyle name="Normal 3 3 3 2 2 2 2 2 2 2 2 2 3" xfId="43859"/>
    <cellStyle name="Normal 3 3 3 2 2 2 2 2 2 2 2 3" xfId="22286"/>
    <cellStyle name="Normal 3 3 3 2 2 2 2 2 2 2 2 3 2" xfId="51021"/>
    <cellStyle name="Normal 3 3 3 2 2 2 2 2 2 2 2 4" xfId="36697"/>
    <cellStyle name="Normal 3 3 3 2 2 2 2 2 2 2 3" xfId="11484"/>
    <cellStyle name="Normal 3 3 3 2 2 2 2 2 2 2 3 2" xfId="25867"/>
    <cellStyle name="Normal 3 3 3 2 2 2 2 2 2 2 3 2 2" xfId="54602"/>
    <cellStyle name="Normal 3 3 3 2 2 2 2 2 2 2 3 3" xfId="40278"/>
    <cellStyle name="Normal 3 3 3 2 2 2 2 2 2 2 4" xfId="18704"/>
    <cellStyle name="Normal 3 3 3 2 2 2 2 2 2 2 4 2" xfId="47440"/>
    <cellStyle name="Normal 3 3 3 2 2 2 2 2 2 2 5" xfId="33116"/>
    <cellStyle name="Normal 3 3 3 2 2 2 2 2 2 3" xfId="6021"/>
    <cellStyle name="Normal 3 3 3 2 2 2 2 2 2 3 2" xfId="13281"/>
    <cellStyle name="Normal 3 3 3 2 2 2 2 2 2 3 2 2" xfId="27659"/>
    <cellStyle name="Normal 3 3 3 2 2 2 2 2 2 3 2 2 2" xfId="56393"/>
    <cellStyle name="Normal 3 3 3 2 2 2 2 2 2 3 2 3" xfId="42069"/>
    <cellStyle name="Normal 3 3 3 2 2 2 2 2 2 3 3" xfId="20496"/>
    <cellStyle name="Normal 3 3 3 2 2 2 2 2 2 3 3 2" xfId="49231"/>
    <cellStyle name="Normal 3 3 3 2 2 2 2 2 2 3 4" xfId="34907"/>
    <cellStyle name="Normal 3 3 3 2 2 2 2 2 2 4" xfId="9694"/>
    <cellStyle name="Normal 3 3 3 2 2 2 2 2 2 4 2" xfId="24077"/>
    <cellStyle name="Normal 3 3 3 2 2 2 2 2 2 4 2 2" xfId="52812"/>
    <cellStyle name="Normal 3 3 3 2 2 2 2 2 2 4 3" xfId="38488"/>
    <cellStyle name="Normal 3 3 3 2 2 2 2 2 2 5" xfId="16914"/>
    <cellStyle name="Normal 3 3 3 2 2 2 2 2 2 5 2" xfId="45650"/>
    <cellStyle name="Normal 3 3 3 2 2 2 2 2 2 6" xfId="31326"/>
    <cellStyle name="Normal 3 3 3 2 2 2 2 2 3" xfId="3256"/>
    <cellStyle name="Normal 3 3 3 2 2 2 2 2 3 2" xfId="6916"/>
    <cellStyle name="Normal 3 3 3 2 2 2 2 2 3 2 2" xfId="14176"/>
    <cellStyle name="Normal 3 3 3 2 2 2 2 2 3 2 2 2" xfId="28554"/>
    <cellStyle name="Normal 3 3 3 2 2 2 2 2 3 2 2 2 2" xfId="57288"/>
    <cellStyle name="Normal 3 3 3 2 2 2 2 2 3 2 2 3" xfId="42964"/>
    <cellStyle name="Normal 3 3 3 2 2 2 2 2 3 2 3" xfId="21391"/>
    <cellStyle name="Normal 3 3 3 2 2 2 2 2 3 2 3 2" xfId="50126"/>
    <cellStyle name="Normal 3 3 3 2 2 2 2 2 3 2 4" xfId="35802"/>
    <cellStyle name="Normal 3 3 3 2 2 2 2 2 3 3" xfId="10589"/>
    <cellStyle name="Normal 3 3 3 2 2 2 2 2 3 3 2" xfId="24972"/>
    <cellStyle name="Normal 3 3 3 2 2 2 2 2 3 3 2 2" xfId="53707"/>
    <cellStyle name="Normal 3 3 3 2 2 2 2 2 3 3 3" xfId="39383"/>
    <cellStyle name="Normal 3 3 3 2 2 2 2 2 3 4" xfId="17809"/>
    <cellStyle name="Normal 3 3 3 2 2 2 2 2 3 4 2" xfId="46545"/>
    <cellStyle name="Normal 3 3 3 2 2 2 2 2 3 5" xfId="32221"/>
    <cellStyle name="Normal 3 3 3 2 2 2 2 2 4" xfId="5121"/>
    <cellStyle name="Normal 3 3 3 2 2 2 2 2 4 2" xfId="12386"/>
    <cellStyle name="Normal 3 3 3 2 2 2 2 2 4 2 2" xfId="26764"/>
    <cellStyle name="Normal 3 3 3 2 2 2 2 2 4 2 2 2" xfId="55498"/>
    <cellStyle name="Normal 3 3 3 2 2 2 2 2 4 2 3" xfId="41174"/>
    <cellStyle name="Normal 3 3 3 2 2 2 2 2 4 3" xfId="19601"/>
    <cellStyle name="Normal 3 3 3 2 2 2 2 2 4 3 2" xfId="48336"/>
    <cellStyle name="Normal 3 3 3 2 2 2 2 2 4 4" xfId="34012"/>
    <cellStyle name="Normal 3 3 3 2 2 2 2 2 5" xfId="8793"/>
    <cellStyle name="Normal 3 3 3 2 2 2 2 2 5 2" xfId="23182"/>
    <cellStyle name="Normal 3 3 3 2 2 2 2 2 5 2 2" xfId="51917"/>
    <cellStyle name="Normal 3 3 3 2 2 2 2 2 5 3" xfId="37593"/>
    <cellStyle name="Normal 3 3 3 2 2 2 2 2 6" xfId="16019"/>
    <cellStyle name="Normal 3 3 3 2 2 2 2 2 6 2" xfId="44755"/>
    <cellStyle name="Normal 3 3 3 2 2 2 2 2 7" xfId="30431"/>
    <cellStyle name="Normal 3 3 3 2 2 2 2 3" xfId="1913"/>
    <cellStyle name="Normal 3 3 3 2 2 2 2 3 2" xfId="3705"/>
    <cellStyle name="Normal 3 3 3 2 2 2 2 3 2 2" xfId="7364"/>
    <cellStyle name="Normal 3 3 3 2 2 2 2 3 2 2 2" xfId="14624"/>
    <cellStyle name="Normal 3 3 3 2 2 2 2 3 2 2 2 2" xfId="29002"/>
    <cellStyle name="Normal 3 3 3 2 2 2 2 3 2 2 2 2 2" xfId="57736"/>
    <cellStyle name="Normal 3 3 3 2 2 2 2 3 2 2 2 3" xfId="43412"/>
    <cellStyle name="Normal 3 3 3 2 2 2 2 3 2 2 3" xfId="21839"/>
    <cellStyle name="Normal 3 3 3 2 2 2 2 3 2 2 3 2" xfId="50574"/>
    <cellStyle name="Normal 3 3 3 2 2 2 2 3 2 2 4" xfId="36250"/>
    <cellStyle name="Normal 3 3 3 2 2 2 2 3 2 3" xfId="11037"/>
    <cellStyle name="Normal 3 3 3 2 2 2 2 3 2 3 2" xfId="25420"/>
    <cellStyle name="Normal 3 3 3 2 2 2 2 3 2 3 2 2" xfId="54155"/>
    <cellStyle name="Normal 3 3 3 2 2 2 2 3 2 3 3" xfId="39831"/>
    <cellStyle name="Normal 3 3 3 2 2 2 2 3 2 4" xfId="18257"/>
    <cellStyle name="Normal 3 3 3 2 2 2 2 3 2 4 2" xfId="46993"/>
    <cellStyle name="Normal 3 3 3 2 2 2 2 3 2 5" xfId="32669"/>
    <cellStyle name="Normal 3 3 3 2 2 2 2 3 3" xfId="5574"/>
    <cellStyle name="Normal 3 3 3 2 2 2 2 3 3 2" xfId="12834"/>
    <cellStyle name="Normal 3 3 3 2 2 2 2 3 3 2 2" xfId="27212"/>
    <cellStyle name="Normal 3 3 3 2 2 2 2 3 3 2 2 2" xfId="55946"/>
    <cellStyle name="Normal 3 3 3 2 2 2 2 3 3 2 3" xfId="41622"/>
    <cellStyle name="Normal 3 3 3 2 2 2 2 3 3 3" xfId="20049"/>
    <cellStyle name="Normal 3 3 3 2 2 2 2 3 3 3 2" xfId="48784"/>
    <cellStyle name="Normal 3 3 3 2 2 2 2 3 3 4" xfId="34460"/>
    <cellStyle name="Normal 3 3 3 2 2 2 2 3 4" xfId="9247"/>
    <cellStyle name="Normal 3 3 3 2 2 2 2 3 4 2" xfId="23630"/>
    <cellStyle name="Normal 3 3 3 2 2 2 2 3 4 2 2" xfId="52365"/>
    <cellStyle name="Normal 3 3 3 2 2 2 2 3 4 3" xfId="38041"/>
    <cellStyle name="Normal 3 3 3 2 2 2 2 3 5" xfId="16467"/>
    <cellStyle name="Normal 3 3 3 2 2 2 2 3 5 2" xfId="45203"/>
    <cellStyle name="Normal 3 3 3 2 2 2 2 3 6" xfId="30879"/>
    <cellStyle name="Normal 3 3 3 2 2 2 2 4" xfId="2809"/>
    <cellStyle name="Normal 3 3 3 2 2 2 2 4 2" xfId="6469"/>
    <cellStyle name="Normal 3 3 3 2 2 2 2 4 2 2" xfId="13729"/>
    <cellStyle name="Normal 3 3 3 2 2 2 2 4 2 2 2" xfId="28107"/>
    <cellStyle name="Normal 3 3 3 2 2 2 2 4 2 2 2 2" xfId="56841"/>
    <cellStyle name="Normal 3 3 3 2 2 2 2 4 2 2 3" xfId="42517"/>
    <cellStyle name="Normal 3 3 3 2 2 2 2 4 2 3" xfId="20944"/>
    <cellStyle name="Normal 3 3 3 2 2 2 2 4 2 3 2" xfId="49679"/>
    <cellStyle name="Normal 3 3 3 2 2 2 2 4 2 4" xfId="35355"/>
    <cellStyle name="Normal 3 3 3 2 2 2 2 4 3" xfId="10142"/>
    <cellStyle name="Normal 3 3 3 2 2 2 2 4 3 2" xfId="24525"/>
    <cellStyle name="Normal 3 3 3 2 2 2 2 4 3 2 2" xfId="53260"/>
    <cellStyle name="Normal 3 3 3 2 2 2 2 4 3 3" xfId="38936"/>
    <cellStyle name="Normal 3 3 3 2 2 2 2 4 4" xfId="17362"/>
    <cellStyle name="Normal 3 3 3 2 2 2 2 4 4 2" xfId="46098"/>
    <cellStyle name="Normal 3 3 3 2 2 2 2 4 5" xfId="31774"/>
    <cellStyle name="Normal 3 3 3 2 2 2 2 5" xfId="4674"/>
    <cellStyle name="Normal 3 3 3 2 2 2 2 5 2" xfId="11939"/>
    <cellStyle name="Normal 3 3 3 2 2 2 2 5 2 2" xfId="26317"/>
    <cellStyle name="Normal 3 3 3 2 2 2 2 5 2 2 2" xfId="55051"/>
    <cellStyle name="Normal 3 3 3 2 2 2 2 5 2 3" xfId="40727"/>
    <cellStyle name="Normal 3 3 3 2 2 2 2 5 3" xfId="19154"/>
    <cellStyle name="Normal 3 3 3 2 2 2 2 5 3 2" xfId="47889"/>
    <cellStyle name="Normal 3 3 3 2 2 2 2 5 4" xfId="33565"/>
    <cellStyle name="Normal 3 3 3 2 2 2 2 6" xfId="8346"/>
    <cellStyle name="Normal 3 3 3 2 2 2 2 6 2" xfId="22735"/>
    <cellStyle name="Normal 3 3 3 2 2 2 2 6 2 2" xfId="51470"/>
    <cellStyle name="Normal 3 3 3 2 2 2 2 6 3" xfId="37146"/>
    <cellStyle name="Normal 3 3 3 2 2 2 2 7" xfId="15572"/>
    <cellStyle name="Normal 3 3 3 2 2 2 2 7 2" xfId="44308"/>
    <cellStyle name="Normal 3 3 3 2 2 2 2 8" xfId="29984"/>
    <cellStyle name="Normal 3 3 3 2 2 2 3" xfId="1153"/>
    <cellStyle name="Normal 3 3 3 2 2 2 3 2" xfId="2136"/>
    <cellStyle name="Normal 3 3 3 2 2 2 3 2 2" xfId="3928"/>
    <cellStyle name="Normal 3 3 3 2 2 2 3 2 2 2" xfId="7587"/>
    <cellStyle name="Normal 3 3 3 2 2 2 3 2 2 2 2" xfId="14847"/>
    <cellStyle name="Normal 3 3 3 2 2 2 3 2 2 2 2 2" xfId="29225"/>
    <cellStyle name="Normal 3 3 3 2 2 2 3 2 2 2 2 2 2" xfId="57959"/>
    <cellStyle name="Normal 3 3 3 2 2 2 3 2 2 2 2 3" xfId="43635"/>
    <cellStyle name="Normal 3 3 3 2 2 2 3 2 2 2 3" xfId="22062"/>
    <cellStyle name="Normal 3 3 3 2 2 2 3 2 2 2 3 2" xfId="50797"/>
    <cellStyle name="Normal 3 3 3 2 2 2 3 2 2 2 4" xfId="36473"/>
    <cellStyle name="Normal 3 3 3 2 2 2 3 2 2 3" xfId="11260"/>
    <cellStyle name="Normal 3 3 3 2 2 2 3 2 2 3 2" xfId="25643"/>
    <cellStyle name="Normal 3 3 3 2 2 2 3 2 2 3 2 2" xfId="54378"/>
    <cellStyle name="Normal 3 3 3 2 2 2 3 2 2 3 3" xfId="40054"/>
    <cellStyle name="Normal 3 3 3 2 2 2 3 2 2 4" xfId="18480"/>
    <cellStyle name="Normal 3 3 3 2 2 2 3 2 2 4 2" xfId="47216"/>
    <cellStyle name="Normal 3 3 3 2 2 2 3 2 2 5" xfId="32892"/>
    <cellStyle name="Normal 3 3 3 2 2 2 3 2 3" xfId="5797"/>
    <cellStyle name="Normal 3 3 3 2 2 2 3 2 3 2" xfId="13057"/>
    <cellStyle name="Normal 3 3 3 2 2 2 3 2 3 2 2" xfId="27435"/>
    <cellStyle name="Normal 3 3 3 2 2 2 3 2 3 2 2 2" xfId="56169"/>
    <cellStyle name="Normal 3 3 3 2 2 2 3 2 3 2 3" xfId="41845"/>
    <cellStyle name="Normal 3 3 3 2 2 2 3 2 3 3" xfId="20272"/>
    <cellStyle name="Normal 3 3 3 2 2 2 3 2 3 3 2" xfId="49007"/>
    <cellStyle name="Normal 3 3 3 2 2 2 3 2 3 4" xfId="34683"/>
    <cellStyle name="Normal 3 3 3 2 2 2 3 2 4" xfId="9470"/>
    <cellStyle name="Normal 3 3 3 2 2 2 3 2 4 2" xfId="23853"/>
    <cellStyle name="Normal 3 3 3 2 2 2 3 2 4 2 2" xfId="52588"/>
    <cellStyle name="Normal 3 3 3 2 2 2 3 2 4 3" xfId="38264"/>
    <cellStyle name="Normal 3 3 3 2 2 2 3 2 5" xfId="16690"/>
    <cellStyle name="Normal 3 3 3 2 2 2 3 2 5 2" xfId="45426"/>
    <cellStyle name="Normal 3 3 3 2 2 2 3 2 6" xfId="31102"/>
    <cellStyle name="Normal 3 3 3 2 2 2 3 3" xfId="3032"/>
    <cellStyle name="Normal 3 3 3 2 2 2 3 3 2" xfId="6692"/>
    <cellStyle name="Normal 3 3 3 2 2 2 3 3 2 2" xfId="13952"/>
    <cellStyle name="Normal 3 3 3 2 2 2 3 3 2 2 2" xfId="28330"/>
    <cellStyle name="Normal 3 3 3 2 2 2 3 3 2 2 2 2" xfId="57064"/>
    <cellStyle name="Normal 3 3 3 2 2 2 3 3 2 2 3" xfId="42740"/>
    <cellStyle name="Normal 3 3 3 2 2 2 3 3 2 3" xfId="21167"/>
    <cellStyle name="Normal 3 3 3 2 2 2 3 3 2 3 2" xfId="49902"/>
    <cellStyle name="Normal 3 3 3 2 2 2 3 3 2 4" xfId="35578"/>
    <cellStyle name="Normal 3 3 3 2 2 2 3 3 3" xfId="10365"/>
    <cellStyle name="Normal 3 3 3 2 2 2 3 3 3 2" xfId="24748"/>
    <cellStyle name="Normal 3 3 3 2 2 2 3 3 3 2 2" xfId="53483"/>
    <cellStyle name="Normal 3 3 3 2 2 2 3 3 3 3" xfId="39159"/>
    <cellStyle name="Normal 3 3 3 2 2 2 3 3 4" xfId="17585"/>
    <cellStyle name="Normal 3 3 3 2 2 2 3 3 4 2" xfId="46321"/>
    <cellStyle name="Normal 3 3 3 2 2 2 3 3 5" xfId="31997"/>
    <cellStyle name="Normal 3 3 3 2 2 2 3 4" xfId="4897"/>
    <cellStyle name="Normal 3 3 3 2 2 2 3 4 2" xfId="12162"/>
    <cellStyle name="Normal 3 3 3 2 2 2 3 4 2 2" xfId="26540"/>
    <cellStyle name="Normal 3 3 3 2 2 2 3 4 2 2 2" xfId="55274"/>
    <cellStyle name="Normal 3 3 3 2 2 2 3 4 2 3" xfId="40950"/>
    <cellStyle name="Normal 3 3 3 2 2 2 3 4 3" xfId="19377"/>
    <cellStyle name="Normal 3 3 3 2 2 2 3 4 3 2" xfId="48112"/>
    <cellStyle name="Normal 3 3 3 2 2 2 3 4 4" xfId="33788"/>
    <cellStyle name="Normal 3 3 3 2 2 2 3 5" xfId="8569"/>
    <cellStyle name="Normal 3 3 3 2 2 2 3 5 2" xfId="22958"/>
    <cellStyle name="Normal 3 3 3 2 2 2 3 5 2 2" xfId="51693"/>
    <cellStyle name="Normal 3 3 3 2 2 2 3 5 3" xfId="37369"/>
    <cellStyle name="Normal 3 3 3 2 2 2 3 6" xfId="15795"/>
    <cellStyle name="Normal 3 3 3 2 2 2 3 6 2" xfId="44531"/>
    <cellStyle name="Normal 3 3 3 2 2 2 3 7" xfId="30207"/>
    <cellStyle name="Normal 3 3 3 2 2 2 4" xfId="1685"/>
    <cellStyle name="Normal 3 3 3 2 2 2 4 2" xfId="3481"/>
    <cellStyle name="Normal 3 3 3 2 2 2 4 2 2" xfId="7140"/>
    <cellStyle name="Normal 3 3 3 2 2 2 4 2 2 2" xfId="14400"/>
    <cellStyle name="Normal 3 3 3 2 2 2 4 2 2 2 2" xfId="28778"/>
    <cellStyle name="Normal 3 3 3 2 2 2 4 2 2 2 2 2" xfId="57512"/>
    <cellStyle name="Normal 3 3 3 2 2 2 4 2 2 2 3" xfId="43188"/>
    <cellStyle name="Normal 3 3 3 2 2 2 4 2 2 3" xfId="21615"/>
    <cellStyle name="Normal 3 3 3 2 2 2 4 2 2 3 2" xfId="50350"/>
    <cellStyle name="Normal 3 3 3 2 2 2 4 2 2 4" xfId="36026"/>
    <cellStyle name="Normal 3 3 3 2 2 2 4 2 3" xfId="10813"/>
    <cellStyle name="Normal 3 3 3 2 2 2 4 2 3 2" xfId="25196"/>
    <cellStyle name="Normal 3 3 3 2 2 2 4 2 3 2 2" xfId="53931"/>
    <cellStyle name="Normal 3 3 3 2 2 2 4 2 3 3" xfId="39607"/>
    <cellStyle name="Normal 3 3 3 2 2 2 4 2 4" xfId="18033"/>
    <cellStyle name="Normal 3 3 3 2 2 2 4 2 4 2" xfId="46769"/>
    <cellStyle name="Normal 3 3 3 2 2 2 4 2 5" xfId="32445"/>
    <cellStyle name="Normal 3 3 3 2 2 2 4 3" xfId="5350"/>
    <cellStyle name="Normal 3 3 3 2 2 2 4 3 2" xfId="12610"/>
    <cellStyle name="Normal 3 3 3 2 2 2 4 3 2 2" xfId="26988"/>
    <cellStyle name="Normal 3 3 3 2 2 2 4 3 2 2 2" xfId="55722"/>
    <cellStyle name="Normal 3 3 3 2 2 2 4 3 2 3" xfId="41398"/>
    <cellStyle name="Normal 3 3 3 2 2 2 4 3 3" xfId="19825"/>
    <cellStyle name="Normal 3 3 3 2 2 2 4 3 3 2" xfId="48560"/>
    <cellStyle name="Normal 3 3 3 2 2 2 4 3 4" xfId="34236"/>
    <cellStyle name="Normal 3 3 3 2 2 2 4 4" xfId="9023"/>
    <cellStyle name="Normal 3 3 3 2 2 2 4 4 2" xfId="23406"/>
    <cellStyle name="Normal 3 3 3 2 2 2 4 4 2 2" xfId="52141"/>
    <cellStyle name="Normal 3 3 3 2 2 2 4 4 3" xfId="37817"/>
    <cellStyle name="Normal 3 3 3 2 2 2 4 5" xfId="16243"/>
    <cellStyle name="Normal 3 3 3 2 2 2 4 5 2" xfId="44979"/>
    <cellStyle name="Normal 3 3 3 2 2 2 4 6" xfId="30655"/>
    <cellStyle name="Normal 3 3 3 2 2 2 5" xfId="2585"/>
    <cellStyle name="Normal 3 3 3 2 2 2 5 2" xfId="6245"/>
    <cellStyle name="Normal 3 3 3 2 2 2 5 2 2" xfId="13505"/>
    <cellStyle name="Normal 3 3 3 2 2 2 5 2 2 2" xfId="27883"/>
    <cellStyle name="Normal 3 3 3 2 2 2 5 2 2 2 2" xfId="56617"/>
    <cellStyle name="Normal 3 3 3 2 2 2 5 2 2 3" xfId="42293"/>
    <cellStyle name="Normal 3 3 3 2 2 2 5 2 3" xfId="20720"/>
    <cellStyle name="Normal 3 3 3 2 2 2 5 2 3 2" xfId="49455"/>
    <cellStyle name="Normal 3 3 3 2 2 2 5 2 4" xfId="35131"/>
    <cellStyle name="Normal 3 3 3 2 2 2 5 3" xfId="9918"/>
    <cellStyle name="Normal 3 3 3 2 2 2 5 3 2" xfId="24301"/>
    <cellStyle name="Normal 3 3 3 2 2 2 5 3 2 2" xfId="53036"/>
    <cellStyle name="Normal 3 3 3 2 2 2 5 3 3" xfId="38712"/>
    <cellStyle name="Normal 3 3 3 2 2 2 5 4" xfId="17138"/>
    <cellStyle name="Normal 3 3 3 2 2 2 5 4 2" xfId="45874"/>
    <cellStyle name="Normal 3 3 3 2 2 2 5 5" xfId="31550"/>
    <cellStyle name="Normal 3 3 3 2 2 2 6" xfId="4448"/>
    <cellStyle name="Normal 3 3 3 2 2 2 6 2" xfId="11715"/>
    <cellStyle name="Normal 3 3 3 2 2 2 6 2 2" xfId="26093"/>
    <cellStyle name="Normal 3 3 3 2 2 2 6 2 2 2" xfId="54827"/>
    <cellStyle name="Normal 3 3 3 2 2 2 6 2 3" xfId="40503"/>
    <cellStyle name="Normal 3 3 3 2 2 2 6 3" xfId="18930"/>
    <cellStyle name="Normal 3 3 3 2 2 2 6 3 2" xfId="47665"/>
    <cellStyle name="Normal 3 3 3 2 2 2 6 4" xfId="33341"/>
    <cellStyle name="Normal 3 3 3 2 2 2 7" xfId="8119"/>
    <cellStyle name="Normal 3 3 3 2 2 2 7 2" xfId="22511"/>
    <cellStyle name="Normal 3 3 3 2 2 2 7 2 2" xfId="51246"/>
    <cellStyle name="Normal 3 3 3 2 2 2 7 3" xfId="36922"/>
    <cellStyle name="Normal 3 3 3 2 2 2 8" xfId="15348"/>
    <cellStyle name="Normal 3 3 3 2 2 2 8 2" xfId="44084"/>
    <cellStyle name="Normal 3 3 3 2 2 2 9" xfId="29760"/>
    <cellStyle name="Normal 3 3 3 2 2 3" xfId="816"/>
    <cellStyle name="Normal 3 3 3 2 2 3 2" xfId="1265"/>
    <cellStyle name="Normal 3 3 3 2 2 3 2 2" xfId="2248"/>
    <cellStyle name="Normal 3 3 3 2 2 3 2 2 2" xfId="4040"/>
    <cellStyle name="Normal 3 3 3 2 2 3 2 2 2 2" xfId="7699"/>
    <cellStyle name="Normal 3 3 3 2 2 3 2 2 2 2 2" xfId="14959"/>
    <cellStyle name="Normal 3 3 3 2 2 3 2 2 2 2 2 2" xfId="29337"/>
    <cellStyle name="Normal 3 3 3 2 2 3 2 2 2 2 2 2 2" xfId="58071"/>
    <cellStyle name="Normal 3 3 3 2 2 3 2 2 2 2 2 3" xfId="43747"/>
    <cellStyle name="Normal 3 3 3 2 2 3 2 2 2 2 3" xfId="22174"/>
    <cellStyle name="Normal 3 3 3 2 2 3 2 2 2 2 3 2" xfId="50909"/>
    <cellStyle name="Normal 3 3 3 2 2 3 2 2 2 2 4" xfId="36585"/>
    <cellStyle name="Normal 3 3 3 2 2 3 2 2 2 3" xfId="11372"/>
    <cellStyle name="Normal 3 3 3 2 2 3 2 2 2 3 2" xfId="25755"/>
    <cellStyle name="Normal 3 3 3 2 2 3 2 2 2 3 2 2" xfId="54490"/>
    <cellStyle name="Normal 3 3 3 2 2 3 2 2 2 3 3" xfId="40166"/>
    <cellStyle name="Normal 3 3 3 2 2 3 2 2 2 4" xfId="18592"/>
    <cellStyle name="Normal 3 3 3 2 2 3 2 2 2 4 2" xfId="47328"/>
    <cellStyle name="Normal 3 3 3 2 2 3 2 2 2 5" xfId="33004"/>
    <cellStyle name="Normal 3 3 3 2 2 3 2 2 3" xfId="5909"/>
    <cellStyle name="Normal 3 3 3 2 2 3 2 2 3 2" xfId="13169"/>
    <cellStyle name="Normal 3 3 3 2 2 3 2 2 3 2 2" xfId="27547"/>
    <cellStyle name="Normal 3 3 3 2 2 3 2 2 3 2 2 2" xfId="56281"/>
    <cellStyle name="Normal 3 3 3 2 2 3 2 2 3 2 3" xfId="41957"/>
    <cellStyle name="Normal 3 3 3 2 2 3 2 2 3 3" xfId="20384"/>
    <cellStyle name="Normal 3 3 3 2 2 3 2 2 3 3 2" xfId="49119"/>
    <cellStyle name="Normal 3 3 3 2 2 3 2 2 3 4" xfId="34795"/>
    <cellStyle name="Normal 3 3 3 2 2 3 2 2 4" xfId="9582"/>
    <cellStyle name="Normal 3 3 3 2 2 3 2 2 4 2" xfId="23965"/>
    <cellStyle name="Normal 3 3 3 2 2 3 2 2 4 2 2" xfId="52700"/>
    <cellStyle name="Normal 3 3 3 2 2 3 2 2 4 3" xfId="38376"/>
    <cellStyle name="Normal 3 3 3 2 2 3 2 2 5" xfId="16802"/>
    <cellStyle name="Normal 3 3 3 2 2 3 2 2 5 2" xfId="45538"/>
    <cellStyle name="Normal 3 3 3 2 2 3 2 2 6" xfId="31214"/>
    <cellStyle name="Normal 3 3 3 2 2 3 2 3" xfId="3144"/>
    <cellStyle name="Normal 3 3 3 2 2 3 2 3 2" xfId="6804"/>
    <cellStyle name="Normal 3 3 3 2 2 3 2 3 2 2" xfId="14064"/>
    <cellStyle name="Normal 3 3 3 2 2 3 2 3 2 2 2" xfId="28442"/>
    <cellStyle name="Normal 3 3 3 2 2 3 2 3 2 2 2 2" xfId="57176"/>
    <cellStyle name="Normal 3 3 3 2 2 3 2 3 2 2 3" xfId="42852"/>
    <cellStyle name="Normal 3 3 3 2 2 3 2 3 2 3" xfId="21279"/>
    <cellStyle name="Normal 3 3 3 2 2 3 2 3 2 3 2" xfId="50014"/>
    <cellStyle name="Normal 3 3 3 2 2 3 2 3 2 4" xfId="35690"/>
    <cellStyle name="Normal 3 3 3 2 2 3 2 3 3" xfId="10477"/>
    <cellStyle name="Normal 3 3 3 2 2 3 2 3 3 2" xfId="24860"/>
    <cellStyle name="Normal 3 3 3 2 2 3 2 3 3 2 2" xfId="53595"/>
    <cellStyle name="Normal 3 3 3 2 2 3 2 3 3 3" xfId="39271"/>
    <cellStyle name="Normal 3 3 3 2 2 3 2 3 4" xfId="17697"/>
    <cellStyle name="Normal 3 3 3 2 2 3 2 3 4 2" xfId="46433"/>
    <cellStyle name="Normal 3 3 3 2 2 3 2 3 5" xfId="32109"/>
    <cellStyle name="Normal 3 3 3 2 2 3 2 4" xfId="5009"/>
    <cellStyle name="Normal 3 3 3 2 2 3 2 4 2" xfId="12274"/>
    <cellStyle name="Normal 3 3 3 2 2 3 2 4 2 2" xfId="26652"/>
    <cellStyle name="Normal 3 3 3 2 2 3 2 4 2 2 2" xfId="55386"/>
    <cellStyle name="Normal 3 3 3 2 2 3 2 4 2 3" xfId="41062"/>
    <cellStyle name="Normal 3 3 3 2 2 3 2 4 3" xfId="19489"/>
    <cellStyle name="Normal 3 3 3 2 2 3 2 4 3 2" xfId="48224"/>
    <cellStyle name="Normal 3 3 3 2 2 3 2 4 4" xfId="33900"/>
    <cellStyle name="Normal 3 3 3 2 2 3 2 5" xfId="8681"/>
    <cellStyle name="Normal 3 3 3 2 2 3 2 5 2" xfId="23070"/>
    <cellStyle name="Normal 3 3 3 2 2 3 2 5 2 2" xfId="51805"/>
    <cellStyle name="Normal 3 3 3 2 2 3 2 5 3" xfId="37481"/>
    <cellStyle name="Normal 3 3 3 2 2 3 2 6" xfId="15907"/>
    <cellStyle name="Normal 3 3 3 2 2 3 2 6 2" xfId="44643"/>
    <cellStyle name="Normal 3 3 3 2 2 3 2 7" xfId="30319"/>
    <cellStyle name="Normal 3 3 3 2 2 3 3" xfId="1801"/>
    <cellStyle name="Normal 3 3 3 2 2 3 3 2" xfId="3593"/>
    <cellStyle name="Normal 3 3 3 2 2 3 3 2 2" xfId="7252"/>
    <cellStyle name="Normal 3 3 3 2 2 3 3 2 2 2" xfId="14512"/>
    <cellStyle name="Normal 3 3 3 2 2 3 3 2 2 2 2" xfId="28890"/>
    <cellStyle name="Normal 3 3 3 2 2 3 3 2 2 2 2 2" xfId="57624"/>
    <cellStyle name="Normal 3 3 3 2 2 3 3 2 2 2 3" xfId="43300"/>
    <cellStyle name="Normal 3 3 3 2 2 3 3 2 2 3" xfId="21727"/>
    <cellStyle name="Normal 3 3 3 2 2 3 3 2 2 3 2" xfId="50462"/>
    <cellStyle name="Normal 3 3 3 2 2 3 3 2 2 4" xfId="36138"/>
    <cellStyle name="Normal 3 3 3 2 2 3 3 2 3" xfId="10925"/>
    <cellStyle name="Normal 3 3 3 2 2 3 3 2 3 2" xfId="25308"/>
    <cellStyle name="Normal 3 3 3 2 2 3 3 2 3 2 2" xfId="54043"/>
    <cellStyle name="Normal 3 3 3 2 2 3 3 2 3 3" xfId="39719"/>
    <cellStyle name="Normal 3 3 3 2 2 3 3 2 4" xfId="18145"/>
    <cellStyle name="Normal 3 3 3 2 2 3 3 2 4 2" xfId="46881"/>
    <cellStyle name="Normal 3 3 3 2 2 3 3 2 5" xfId="32557"/>
    <cellStyle name="Normal 3 3 3 2 2 3 3 3" xfId="5462"/>
    <cellStyle name="Normal 3 3 3 2 2 3 3 3 2" xfId="12722"/>
    <cellStyle name="Normal 3 3 3 2 2 3 3 3 2 2" xfId="27100"/>
    <cellStyle name="Normal 3 3 3 2 2 3 3 3 2 2 2" xfId="55834"/>
    <cellStyle name="Normal 3 3 3 2 2 3 3 3 2 3" xfId="41510"/>
    <cellStyle name="Normal 3 3 3 2 2 3 3 3 3" xfId="19937"/>
    <cellStyle name="Normal 3 3 3 2 2 3 3 3 3 2" xfId="48672"/>
    <cellStyle name="Normal 3 3 3 2 2 3 3 3 4" xfId="34348"/>
    <cellStyle name="Normal 3 3 3 2 2 3 3 4" xfId="9135"/>
    <cellStyle name="Normal 3 3 3 2 2 3 3 4 2" xfId="23518"/>
    <cellStyle name="Normal 3 3 3 2 2 3 3 4 2 2" xfId="52253"/>
    <cellStyle name="Normal 3 3 3 2 2 3 3 4 3" xfId="37929"/>
    <cellStyle name="Normal 3 3 3 2 2 3 3 5" xfId="16355"/>
    <cellStyle name="Normal 3 3 3 2 2 3 3 5 2" xfId="45091"/>
    <cellStyle name="Normal 3 3 3 2 2 3 3 6" xfId="30767"/>
    <cellStyle name="Normal 3 3 3 2 2 3 4" xfId="2697"/>
    <cellStyle name="Normal 3 3 3 2 2 3 4 2" xfId="6357"/>
    <cellStyle name="Normal 3 3 3 2 2 3 4 2 2" xfId="13617"/>
    <cellStyle name="Normal 3 3 3 2 2 3 4 2 2 2" xfId="27995"/>
    <cellStyle name="Normal 3 3 3 2 2 3 4 2 2 2 2" xfId="56729"/>
    <cellStyle name="Normal 3 3 3 2 2 3 4 2 2 3" xfId="42405"/>
    <cellStyle name="Normal 3 3 3 2 2 3 4 2 3" xfId="20832"/>
    <cellStyle name="Normal 3 3 3 2 2 3 4 2 3 2" xfId="49567"/>
    <cellStyle name="Normal 3 3 3 2 2 3 4 2 4" xfId="35243"/>
    <cellStyle name="Normal 3 3 3 2 2 3 4 3" xfId="10030"/>
    <cellStyle name="Normal 3 3 3 2 2 3 4 3 2" xfId="24413"/>
    <cellStyle name="Normal 3 3 3 2 2 3 4 3 2 2" xfId="53148"/>
    <cellStyle name="Normal 3 3 3 2 2 3 4 3 3" xfId="38824"/>
    <cellStyle name="Normal 3 3 3 2 2 3 4 4" xfId="17250"/>
    <cellStyle name="Normal 3 3 3 2 2 3 4 4 2" xfId="45986"/>
    <cellStyle name="Normal 3 3 3 2 2 3 4 5" xfId="31662"/>
    <cellStyle name="Normal 3 3 3 2 2 3 5" xfId="4561"/>
    <cellStyle name="Normal 3 3 3 2 2 3 5 2" xfId="11827"/>
    <cellStyle name="Normal 3 3 3 2 2 3 5 2 2" xfId="26205"/>
    <cellStyle name="Normal 3 3 3 2 2 3 5 2 2 2" xfId="54939"/>
    <cellStyle name="Normal 3 3 3 2 2 3 5 2 3" xfId="40615"/>
    <cellStyle name="Normal 3 3 3 2 2 3 5 3" xfId="19042"/>
    <cellStyle name="Normal 3 3 3 2 2 3 5 3 2" xfId="47777"/>
    <cellStyle name="Normal 3 3 3 2 2 3 5 4" xfId="33453"/>
    <cellStyle name="Normal 3 3 3 2 2 3 6" xfId="8234"/>
    <cellStyle name="Normal 3 3 3 2 2 3 6 2" xfId="22623"/>
    <cellStyle name="Normal 3 3 3 2 2 3 6 2 2" xfId="51358"/>
    <cellStyle name="Normal 3 3 3 2 2 3 6 3" xfId="37034"/>
    <cellStyle name="Normal 3 3 3 2 2 3 7" xfId="15460"/>
    <cellStyle name="Normal 3 3 3 2 2 3 7 2" xfId="44196"/>
    <cellStyle name="Normal 3 3 3 2 2 3 8" xfId="29872"/>
    <cellStyle name="Normal 3 3 3 2 2 4" xfId="1041"/>
    <cellStyle name="Normal 3 3 3 2 2 4 2" xfId="2024"/>
    <cellStyle name="Normal 3 3 3 2 2 4 2 2" xfId="3816"/>
    <cellStyle name="Normal 3 3 3 2 2 4 2 2 2" xfId="7475"/>
    <cellStyle name="Normal 3 3 3 2 2 4 2 2 2 2" xfId="14735"/>
    <cellStyle name="Normal 3 3 3 2 2 4 2 2 2 2 2" xfId="29113"/>
    <cellStyle name="Normal 3 3 3 2 2 4 2 2 2 2 2 2" xfId="57847"/>
    <cellStyle name="Normal 3 3 3 2 2 4 2 2 2 2 3" xfId="43523"/>
    <cellStyle name="Normal 3 3 3 2 2 4 2 2 2 3" xfId="21950"/>
    <cellStyle name="Normal 3 3 3 2 2 4 2 2 2 3 2" xfId="50685"/>
    <cellStyle name="Normal 3 3 3 2 2 4 2 2 2 4" xfId="36361"/>
    <cellStyle name="Normal 3 3 3 2 2 4 2 2 3" xfId="11148"/>
    <cellStyle name="Normal 3 3 3 2 2 4 2 2 3 2" xfId="25531"/>
    <cellStyle name="Normal 3 3 3 2 2 4 2 2 3 2 2" xfId="54266"/>
    <cellStyle name="Normal 3 3 3 2 2 4 2 2 3 3" xfId="39942"/>
    <cellStyle name="Normal 3 3 3 2 2 4 2 2 4" xfId="18368"/>
    <cellStyle name="Normal 3 3 3 2 2 4 2 2 4 2" xfId="47104"/>
    <cellStyle name="Normal 3 3 3 2 2 4 2 2 5" xfId="32780"/>
    <cellStyle name="Normal 3 3 3 2 2 4 2 3" xfId="5685"/>
    <cellStyle name="Normal 3 3 3 2 2 4 2 3 2" xfId="12945"/>
    <cellStyle name="Normal 3 3 3 2 2 4 2 3 2 2" xfId="27323"/>
    <cellStyle name="Normal 3 3 3 2 2 4 2 3 2 2 2" xfId="56057"/>
    <cellStyle name="Normal 3 3 3 2 2 4 2 3 2 3" xfId="41733"/>
    <cellStyle name="Normal 3 3 3 2 2 4 2 3 3" xfId="20160"/>
    <cellStyle name="Normal 3 3 3 2 2 4 2 3 3 2" xfId="48895"/>
    <cellStyle name="Normal 3 3 3 2 2 4 2 3 4" xfId="34571"/>
    <cellStyle name="Normal 3 3 3 2 2 4 2 4" xfId="9358"/>
    <cellStyle name="Normal 3 3 3 2 2 4 2 4 2" xfId="23741"/>
    <cellStyle name="Normal 3 3 3 2 2 4 2 4 2 2" xfId="52476"/>
    <cellStyle name="Normal 3 3 3 2 2 4 2 4 3" xfId="38152"/>
    <cellStyle name="Normal 3 3 3 2 2 4 2 5" xfId="16578"/>
    <cellStyle name="Normal 3 3 3 2 2 4 2 5 2" xfId="45314"/>
    <cellStyle name="Normal 3 3 3 2 2 4 2 6" xfId="30990"/>
    <cellStyle name="Normal 3 3 3 2 2 4 3" xfId="2920"/>
    <cellStyle name="Normal 3 3 3 2 2 4 3 2" xfId="6580"/>
    <cellStyle name="Normal 3 3 3 2 2 4 3 2 2" xfId="13840"/>
    <cellStyle name="Normal 3 3 3 2 2 4 3 2 2 2" xfId="28218"/>
    <cellStyle name="Normal 3 3 3 2 2 4 3 2 2 2 2" xfId="56952"/>
    <cellStyle name="Normal 3 3 3 2 2 4 3 2 2 3" xfId="42628"/>
    <cellStyle name="Normal 3 3 3 2 2 4 3 2 3" xfId="21055"/>
    <cellStyle name="Normal 3 3 3 2 2 4 3 2 3 2" xfId="49790"/>
    <cellStyle name="Normal 3 3 3 2 2 4 3 2 4" xfId="35466"/>
    <cellStyle name="Normal 3 3 3 2 2 4 3 3" xfId="10253"/>
    <cellStyle name="Normal 3 3 3 2 2 4 3 3 2" xfId="24636"/>
    <cellStyle name="Normal 3 3 3 2 2 4 3 3 2 2" xfId="53371"/>
    <cellStyle name="Normal 3 3 3 2 2 4 3 3 3" xfId="39047"/>
    <cellStyle name="Normal 3 3 3 2 2 4 3 4" xfId="17473"/>
    <cellStyle name="Normal 3 3 3 2 2 4 3 4 2" xfId="46209"/>
    <cellStyle name="Normal 3 3 3 2 2 4 3 5" xfId="31885"/>
    <cellStyle name="Normal 3 3 3 2 2 4 4" xfId="4785"/>
    <cellStyle name="Normal 3 3 3 2 2 4 4 2" xfId="12050"/>
    <cellStyle name="Normal 3 3 3 2 2 4 4 2 2" xfId="26428"/>
    <cellStyle name="Normal 3 3 3 2 2 4 4 2 2 2" xfId="55162"/>
    <cellStyle name="Normal 3 3 3 2 2 4 4 2 3" xfId="40838"/>
    <cellStyle name="Normal 3 3 3 2 2 4 4 3" xfId="19265"/>
    <cellStyle name="Normal 3 3 3 2 2 4 4 3 2" xfId="48000"/>
    <cellStyle name="Normal 3 3 3 2 2 4 4 4" xfId="33676"/>
    <cellStyle name="Normal 3 3 3 2 2 4 5" xfId="8457"/>
    <cellStyle name="Normal 3 3 3 2 2 4 5 2" xfId="22846"/>
    <cellStyle name="Normal 3 3 3 2 2 4 5 2 2" xfId="51581"/>
    <cellStyle name="Normal 3 3 3 2 2 4 5 3" xfId="37257"/>
    <cellStyle name="Normal 3 3 3 2 2 4 6" xfId="15683"/>
    <cellStyle name="Normal 3 3 3 2 2 4 6 2" xfId="44419"/>
    <cellStyle name="Normal 3 3 3 2 2 4 7" xfId="30095"/>
    <cellStyle name="Normal 3 3 3 2 2 5" xfId="1565"/>
    <cellStyle name="Normal 3 3 3 2 2 5 2" xfId="3369"/>
    <cellStyle name="Normal 3 3 3 2 2 5 2 2" xfId="7028"/>
    <cellStyle name="Normal 3 3 3 2 2 5 2 2 2" xfId="14288"/>
    <cellStyle name="Normal 3 3 3 2 2 5 2 2 2 2" xfId="28666"/>
    <cellStyle name="Normal 3 3 3 2 2 5 2 2 2 2 2" xfId="57400"/>
    <cellStyle name="Normal 3 3 3 2 2 5 2 2 2 3" xfId="43076"/>
    <cellStyle name="Normal 3 3 3 2 2 5 2 2 3" xfId="21503"/>
    <cellStyle name="Normal 3 3 3 2 2 5 2 2 3 2" xfId="50238"/>
    <cellStyle name="Normal 3 3 3 2 2 5 2 2 4" xfId="35914"/>
    <cellStyle name="Normal 3 3 3 2 2 5 2 3" xfId="10701"/>
    <cellStyle name="Normal 3 3 3 2 2 5 2 3 2" xfId="25084"/>
    <cellStyle name="Normal 3 3 3 2 2 5 2 3 2 2" xfId="53819"/>
    <cellStyle name="Normal 3 3 3 2 2 5 2 3 3" xfId="39495"/>
    <cellStyle name="Normal 3 3 3 2 2 5 2 4" xfId="17921"/>
    <cellStyle name="Normal 3 3 3 2 2 5 2 4 2" xfId="46657"/>
    <cellStyle name="Normal 3 3 3 2 2 5 2 5" xfId="32333"/>
    <cellStyle name="Normal 3 3 3 2 2 5 3" xfId="5238"/>
    <cellStyle name="Normal 3 3 3 2 2 5 3 2" xfId="12498"/>
    <cellStyle name="Normal 3 3 3 2 2 5 3 2 2" xfId="26876"/>
    <cellStyle name="Normal 3 3 3 2 2 5 3 2 2 2" xfId="55610"/>
    <cellStyle name="Normal 3 3 3 2 2 5 3 2 3" xfId="41286"/>
    <cellStyle name="Normal 3 3 3 2 2 5 3 3" xfId="19713"/>
    <cellStyle name="Normal 3 3 3 2 2 5 3 3 2" xfId="48448"/>
    <cellStyle name="Normal 3 3 3 2 2 5 3 4" xfId="34124"/>
    <cellStyle name="Normal 3 3 3 2 2 5 4" xfId="8911"/>
    <cellStyle name="Normal 3 3 3 2 2 5 4 2" xfId="23294"/>
    <cellStyle name="Normal 3 3 3 2 2 5 4 2 2" xfId="52029"/>
    <cellStyle name="Normal 3 3 3 2 2 5 4 3" xfId="37705"/>
    <cellStyle name="Normal 3 3 3 2 2 5 5" xfId="16131"/>
    <cellStyle name="Normal 3 3 3 2 2 5 5 2" xfId="44867"/>
    <cellStyle name="Normal 3 3 3 2 2 5 6" xfId="30543"/>
    <cellStyle name="Normal 3 3 3 2 2 6" xfId="2473"/>
    <cellStyle name="Normal 3 3 3 2 2 6 2" xfId="6133"/>
    <cellStyle name="Normal 3 3 3 2 2 6 2 2" xfId="13393"/>
    <cellStyle name="Normal 3 3 3 2 2 6 2 2 2" xfId="27771"/>
    <cellStyle name="Normal 3 3 3 2 2 6 2 2 2 2" xfId="56505"/>
    <cellStyle name="Normal 3 3 3 2 2 6 2 2 3" xfId="42181"/>
    <cellStyle name="Normal 3 3 3 2 2 6 2 3" xfId="20608"/>
    <cellStyle name="Normal 3 3 3 2 2 6 2 3 2" xfId="49343"/>
    <cellStyle name="Normal 3 3 3 2 2 6 2 4" xfId="35019"/>
    <cellStyle name="Normal 3 3 3 2 2 6 3" xfId="9806"/>
    <cellStyle name="Normal 3 3 3 2 2 6 3 2" xfId="24189"/>
    <cellStyle name="Normal 3 3 3 2 2 6 3 2 2" xfId="52924"/>
    <cellStyle name="Normal 3 3 3 2 2 6 3 3" xfId="38600"/>
    <cellStyle name="Normal 3 3 3 2 2 6 4" xfId="17026"/>
    <cellStyle name="Normal 3 3 3 2 2 6 4 2" xfId="45762"/>
    <cellStyle name="Normal 3 3 3 2 2 6 5" xfId="31438"/>
    <cellStyle name="Normal 3 3 3 2 2 7" xfId="4332"/>
    <cellStyle name="Normal 3 3 3 2 2 7 2" xfId="11602"/>
    <cellStyle name="Normal 3 3 3 2 2 7 2 2" xfId="25981"/>
    <cellStyle name="Normal 3 3 3 2 2 7 2 2 2" xfId="54715"/>
    <cellStyle name="Normal 3 3 3 2 2 7 2 3" xfId="40391"/>
    <cellStyle name="Normal 3 3 3 2 2 7 3" xfId="18818"/>
    <cellStyle name="Normal 3 3 3 2 2 7 3 2" xfId="47553"/>
    <cellStyle name="Normal 3 3 3 2 2 7 4" xfId="33229"/>
    <cellStyle name="Normal 3 3 3 2 2 8" xfId="8001"/>
    <cellStyle name="Normal 3 3 3 2 2 8 2" xfId="22399"/>
    <cellStyle name="Normal 3 3 3 2 2 8 2 2" xfId="51134"/>
    <cellStyle name="Normal 3 3 3 2 2 8 3" xfId="36810"/>
    <cellStyle name="Normal 3 3 3 2 2 9" xfId="15236"/>
    <cellStyle name="Normal 3 3 3 2 2 9 2" xfId="43972"/>
    <cellStyle name="Normal 3 3 3 2 3" xfId="597"/>
    <cellStyle name="Normal 3 3 3 2 3 2" xfId="874"/>
    <cellStyle name="Normal 3 3 3 2 3 2 2" xfId="1321"/>
    <cellStyle name="Normal 3 3 3 2 3 2 2 2" xfId="2304"/>
    <cellStyle name="Normal 3 3 3 2 3 2 2 2 2" xfId="4096"/>
    <cellStyle name="Normal 3 3 3 2 3 2 2 2 2 2" xfId="7755"/>
    <cellStyle name="Normal 3 3 3 2 3 2 2 2 2 2 2" xfId="15015"/>
    <cellStyle name="Normal 3 3 3 2 3 2 2 2 2 2 2 2" xfId="29393"/>
    <cellStyle name="Normal 3 3 3 2 3 2 2 2 2 2 2 2 2" xfId="58127"/>
    <cellStyle name="Normal 3 3 3 2 3 2 2 2 2 2 2 3" xfId="43803"/>
    <cellStyle name="Normal 3 3 3 2 3 2 2 2 2 2 3" xfId="22230"/>
    <cellStyle name="Normal 3 3 3 2 3 2 2 2 2 2 3 2" xfId="50965"/>
    <cellStyle name="Normal 3 3 3 2 3 2 2 2 2 2 4" xfId="36641"/>
    <cellStyle name="Normal 3 3 3 2 3 2 2 2 2 3" xfId="11428"/>
    <cellStyle name="Normal 3 3 3 2 3 2 2 2 2 3 2" xfId="25811"/>
    <cellStyle name="Normal 3 3 3 2 3 2 2 2 2 3 2 2" xfId="54546"/>
    <cellStyle name="Normal 3 3 3 2 3 2 2 2 2 3 3" xfId="40222"/>
    <cellStyle name="Normal 3 3 3 2 3 2 2 2 2 4" xfId="18648"/>
    <cellStyle name="Normal 3 3 3 2 3 2 2 2 2 4 2" xfId="47384"/>
    <cellStyle name="Normal 3 3 3 2 3 2 2 2 2 5" xfId="33060"/>
    <cellStyle name="Normal 3 3 3 2 3 2 2 2 3" xfId="5965"/>
    <cellStyle name="Normal 3 3 3 2 3 2 2 2 3 2" xfId="13225"/>
    <cellStyle name="Normal 3 3 3 2 3 2 2 2 3 2 2" xfId="27603"/>
    <cellStyle name="Normal 3 3 3 2 3 2 2 2 3 2 2 2" xfId="56337"/>
    <cellStyle name="Normal 3 3 3 2 3 2 2 2 3 2 3" xfId="42013"/>
    <cellStyle name="Normal 3 3 3 2 3 2 2 2 3 3" xfId="20440"/>
    <cellStyle name="Normal 3 3 3 2 3 2 2 2 3 3 2" xfId="49175"/>
    <cellStyle name="Normal 3 3 3 2 3 2 2 2 3 4" xfId="34851"/>
    <cellStyle name="Normal 3 3 3 2 3 2 2 2 4" xfId="9638"/>
    <cellStyle name="Normal 3 3 3 2 3 2 2 2 4 2" xfId="24021"/>
    <cellStyle name="Normal 3 3 3 2 3 2 2 2 4 2 2" xfId="52756"/>
    <cellStyle name="Normal 3 3 3 2 3 2 2 2 4 3" xfId="38432"/>
    <cellStyle name="Normal 3 3 3 2 3 2 2 2 5" xfId="16858"/>
    <cellStyle name="Normal 3 3 3 2 3 2 2 2 5 2" xfId="45594"/>
    <cellStyle name="Normal 3 3 3 2 3 2 2 2 6" xfId="31270"/>
    <cellStyle name="Normal 3 3 3 2 3 2 2 3" xfId="3200"/>
    <cellStyle name="Normal 3 3 3 2 3 2 2 3 2" xfId="6860"/>
    <cellStyle name="Normal 3 3 3 2 3 2 2 3 2 2" xfId="14120"/>
    <cellStyle name="Normal 3 3 3 2 3 2 2 3 2 2 2" xfId="28498"/>
    <cellStyle name="Normal 3 3 3 2 3 2 2 3 2 2 2 2" xfId="57232"/>
    <cellStyle name="Normal 3 3 3 2 3 2 2 3 2 2 3" xfId="42908"/>
    <cellStyle name="Normal 3 3 3 2 3 2 2 3 2 3" xfId="21335"/>
    <cellStyle name="Normal 3 3 3 2 3 2 2 3 2 3 2" xfId="50070"/>
    <cellStyle name="Normal 3 3 3 2 3 2 2 3 2 4" xfId="35746"/>
    <cellStyle name="Normal 3 3 3 2 3 2 2 3 3" xfId="10533"/>
    <cellStyle name="Normal 3 3 3 2 3 2 2 3 3 2" xfId="24916"/>
    <cellStyle name="Normal 3 3 3 2 3 2 2 3 3 2 2" xfId="53651"/>
    <cellStyle name="Normal 3 3 3 2 3 2 2 3 3 3" xfId="39327"/>
    <cellStyle name="Normal 3 3 3 2 3 2 2 3 4" xfId="17753"/>
    <cellStyle name="Normal 3 3 3 2 3 2 2 3 4 2" xfId="46489"/>
    <cellStyle name="Normal 3 3 3 2 3 2 2 3 5" xfId="32165"/>
    <cellStyle name="Normal 3 3 3 2 3 2 2 4" xfId="5065"/>
    <cellStyle name="Normal 3 3 3 2 3 2 2 4 2" xfId="12330"/>
    <cellStyle name="Normal 3 3 3 2 3 2 2 4 2 2" xfId="26708"/>
    <cellStyle name="Normal 3 3 3 2 3 2 2 4 2 2 2" xfId="55442"/>
    <cellStyle name="Normal 3 3 3 2 3 2 2 4 2 3" xfId="41118"/>
    <cellStyle name="Normal 3 3 3 2 3 2 2 4 3" xfId="19545"/>
    <cellStyle name="Normal 3 3 3 2 3 2 2 4 3 2" xfId="48280"/>
    <cellStyle name="Normal 3 3 3 2 3 2 2 4 4" xfId="33956"/>
    <cellStyle name="Normal 3 3 3 2 3 2 2 5" xfId="8737"/>
    <cellStyle name="Normal 3 3 3 2 3 2 2 5 2" xfId="23126"/>
    <cellStyle name="Normal 3 3 3 2 3 2 2 5 2 2" xfId="51861"/>
    <cellStyle name="Normal 3 3 3 2 3 2 2 5 3" xfId="37537"/>
    <cellStyle name="Normal 3 3 3 2 3 2 2 6" xfId="15963"/>
    <cellStyle name="Normal 3 3 3 2 3 2 2 6 2" xfId="44699"/>
    <cellStyle name="Normal 3 3 3 2 3 2 2 7" xfId="30375"/>
    <cellStyle name="Normal 3 3 3 2 3 2 3" xfId="1857"/>
    <cellStyle name="Normal 3 3 3 2 3 2 3 2" xfId="3649"/>
    <cellStyle name="Normal 3 3 3 2 3 2 3 2 2" xfId="7308"/>
    <cellStyle name="Normal 3 3 3 2 3 2 3 2 2 2" xfId="14568"/>
    <cellStyle name="Normal 3 3 3 2 3 2 3 2 2 2 2" xfId="28946"/>
    <cellStyle name="Normal 3 3 3 2 3 2 3 2 2 2 2 2" xfId="57680"/>
    <cellStyle name="Normal 3 3 3 2 3 2 3 2 2 2 3" xfId="43356"/>
    <cellStyle name="Normal 3 3 3 2 3 2 3 2 2 3" xfId="21783"/>
    <cellStyle name="Normal 3 3 3 2 3 2 3 2 2 3 2" xfId="50518"/>
    <cellStyle name="Normal 3 3 3 2 3 2 3 2 2 4" xfId="36194"/>
    <cellStyle name="Normal 3 3 3 2 3 2 3 2 3" xfId="10981"/>
    <cellStyle name="Normal 3 3 3 2 3 2 3 2 3 2" xfId="25364"/>
    <cellStyle name="Normal 3 3 3 2 3 2 3 2 3 2 2" xfId="54099"/>
    <cellStyle name="Normal 3 3 3 2 3 2 3 2 3 3" xfId="39775"/>
    <cellStyle name="Normal 3 3 3 2 3 2 3 2 4" xfId="18201"/>
    <cellStyle name="Normal 3 3 3 2 3 2 3 2 4 2" xfId="46937"/>
    <cellStyle name="Normal 3 3 3 2 3 2 3 2 5" xfId="32613"/>
    <cellStyle name="Normal 3 3 3 2 3 2 3 3" xfId="5518"/>
    <cellStyle name="Normal 3 3 3 2 3 2 3 3 2" xfId="12778"/>
    <cellStyle name="Normal 3 3 3 2 3 2 3 3 2 2" xfId="27156"/>
    <cellStyle name="Normal 3 3 3 2 3 2 3 3 2 2 2" xfId="55890"/>
    <cellStyle name="Normal 3 3 3 2 3 2 3 3 2 3" xfId="41566"/>
    <cellStyle name="Normal 3 3 3 2 3 2 3 3 3" xfId="19993"/>
    <cellStyle name="Normal 3 3 3 2 3 2 3 3 3 2" xfId="48728"/>
    <cellStyle name="Normal 3 3 3 2 3 2 3 3 4" xfId="34404"/>
    <cellStyle name="Normal 3 3 3 2 3 2 3 4" xfId="9191"/>
    <cellStyle name="Normal 3 3 3 2 3 2 3 4 2" xfId="23574"/>
    <cellStyle name="Normal 3 3 3 2 3 2 3 4 2 2" xfId="52309"/>
    <cellStyle name="Normal 3 3 3 2 3 2 3 4 3" xfId="37985"/>
    <cellStyle name="Normal 3 3 3 2 3 2 3 5" xfId="16411"/>
    <cellStyle name="Normal 3 3 3 2 3 2 3 5 2" xfId="45147"/>
    <cellStyle name="Normal 3 3 3 2 3 2 3 6" xfId="30823"/>
    <cellStyle name="Normal 3 3 3 2 3 2 4" xfId="2753"/>
    <cellStyle name="Normal 3 3 3 2 3 2 4 2" xfId="6413"/>
    <cellStyle name="Normal 3 3 3 2 3 2 4 2 2" xfId="13673"/>
    <cellStyle name="Normal 3 3 3 2 3 2 4 2 2 2" xfId="28051"/>
    <cellStyle name="Normal 3 3 3 2 3 2 4 2 2 2 2" xfId="56785"/>
    <cellStyle name="Normal 3 3 3 2 3 2 4 2 2 3" xfId="42461"/>
    <cellStyle name="Normal 3 3 3 2 3 2 4 2 3" xfId="20888"/>
    <cellStyle name="Normal 3 3 3 2 3 2 4 2 3 2" xfId="49623"/>
    <cellStyle name="Normal 3 3 3 2 3 2 4 2 4" xfId="35299"/>
    <cellStyle name="Normal 3 3 3 2 3 2 4 3" xfId="10086"/>
    <cellStyle name="Normal 3 3 3 2 3 2 4 3 2" xfId="24469"/>
    <cellStyle name="Normal 3 3 3 2 3 2 4 3 2 2" xfId="53204"/>
    <cellStyle name="Normal 3 3 3 2 3 2 4 3 3" xfId="38880"/>
    <cellStyle name="Normal 3 3 3 2 3 2 4 4" xfId="17306"/>
    <cellStyle name="Normal 3 3 3 2 3 2 4 4 2" xfId="46042"/>
    <cellStyle name="Normal 3 3 3 2 3 2 4 5" xfId="31718"/>
    <cellStyle name="Normal 3 3 3 2 3 2 5" xfId="4618"/>
    <cellStyle name="Normal 3 3 3 2 3 2 5 2" xfId="11883"/>
    <cellStyle name="Normal 3 3 3 2 3 2 5 2 2" xfId="26261"/>
    <cellStyle name="Normal 3 3 3 2 3 2 5 2 2 2" xfId="54995"/>
    <cellStyle name="Normal 3 3 3 2 3 2 5 2 3" xfId="40671"/>
    <cellStyle name="Normal 3 3 3 2 3 2 5 3" xfId="19098"/>
    <cellStyle name="Normal 3 3 3 2 3 2 5 3 2" xfId="47833"/>
    <cellStyle name="Normal 3 3 3 2 3 2 5 4" xfId="33509"/>
    <cellStyle name="Normal 3 3 3 2 3 2 6" xfId="8290"/>
    <cellStyle name="Normal 3 3 3 2 3 2 6 2" xfId="22679"/>
    <cellStyle name="Normal 3 3 3 2 3 2 6 2 2" xfId="51414"/>
    <cellStyle name="Normal 3 3 3 2 3 2 6 3" xfId="37090"/>
    <cellStyle name="Normal 3 3 3 2 3 2 7" xfId="15516"/>
    <cellStyle name="Normal 3 3 3 2 3 2 7 2" xfId="44252"/>
    <cellStyle name="Normal 3 3 3 2 3 2 8" xfId="29928"/>
    <cellStyle name="Normal 3 3 3 2 3 3" xfId="1097"/>
    <cellStyle name="Normal 3 3 3 2 3 3 2" xfId="2080"/>
    <cellStyle name="Normal 3 3 3 2 3 3 2 2" xfId="3872"/>
    <cellStyle name="Normal 3 3 3 2 3 3 2 2 2" xfId="7531"/>
    <cellStyle name="Normal 3 3 3 2 3 3 2 2 2 2" xfId="14791"/>
    <cellStyle name="Normal 3 3 3 2 3 3 2 2 2 2 2" xfId="29169"/>
    <cellStyle name="Normal 3 3 3 2 3 3 2 2 2 2 2 2" xfId="57903"/>
    <cellStyle name="Normal 3 3 3 2 3 3 2 2 2 2 3" xfId="43579"/>
    <cellStyle name="Normal 3 3 3 2 3 3 2 2 2 3" xfId="22006"/>
    <cellStyle name="Normal 3 3 3 2 3 3 2 2 2 3 2" xfId="50741"/>
    <cellStyle name="Normal 3 3 3 2 3 3 2 2 2 4" xfId="36417"/>
    <cellStyle name="Normal 3 3 3 2 3 3 2 2 3" xfId="11204"/>
    <cellStyle name="Normal 3 3 3 2 3 3 2 2 3 2" xfId="25587"/>
    <cellStyle name="Normal 3 3 3 2 3 3 2 2 3 2 2" xfId="54322"/>
    <cellStyle name="Normal 3 3 3 2 3 3 2 2 3 3" xfId="39998"/>
    <cellStyle name="Normal 3 3 3 2 3 3 2 2 4" xfId="18424"/>
    <cellStyle name="Normal 3 3 3 2 3 3 2 2 4 2" xfId="47160"/>
    <cellStyle name="Normal 3 3 3 2 3 3 2 2 5" xfId="32836"/>
    <cellStyle name="Normal 3 3 3 2 3 3 2 3" xfId="5741"/>
    <cellStyle name="Normal 3 3 3 2 3 3 2 3 2" xfId="13001"/>
    <cellStyle name="Normal 3 3 3 2 3 3 2 3 2 2" xfId="27379"/>
    <cellStyle name="Normal 3 3 3 2 3 3 2 3 2 2 2" xfId="56113"/>
    <cellStyle name="Normal 3 3 3 2 3 3 2 3 2 3" xfId="41789"/>
    <cellStyle name="Normal 3 3 3 2 3 3 2 3 3" xfId="20216"/>
    <cellStyle name="Normal 3 3 3 2 3 3 2 3 3 2" xfId="48951"/>
    <cellStyle name="Normal 3 3 3 2 3 3 2 3 4" xfId="34627"/>
    <cellStyle name="Normal 3 3 3 2 3 3 2 4" xfId="9414"/>
    <cellStyle name="Normal 3 3 3 2 3 3 2 4 2" xfId="23797"/>
    <cellStyle name="Normal 3 3 3 2 3 3 2 4 2 2" xfId="52532"/>
    <cellStyle name="Normal 3 3 3 2 3 3 2 4 3" xfId="38208"/>
    <cellStyle name="Normal 3 3 3 2 3 3 2 5" xfId="16634"/>
    <cellStyle name="Normal 3 3 3 2 3 3 2 5 2" xfId="45370"/>
    <cellStyle name="Normal 3 3 3 2 3 3 2 6" xfId="31046"/>
    <cellStyle name="Normal 3 3 3 2 3 3 3" xfId="2976"/>
    <cellStyle name="Normal 3 3 3 2 3 3 3 2" xfId="6636"/>
    <cellStyle name="Normal 3 3 3 2 3 3 3 2 2" xfId="13896"/>
    <cellStyle name="Normal 3 3 3 2 3 3 3 2 2 2" xfId="28274"/>
    <cellStyle name="Normal 3 3 3 2 3 3 3 2 2 2 2" xfId="57008"/>
    <cellStyle name="Normal 3 3 3 2 3 3 3 2 2 3" xfId="42684"/>
    <cellStyle name="Normal 3 3 3 2 3 3 3 2 3" xfId="21111"/>
    <cellStyle name="Normal 3 3 3 2 3 3 3 2 3 2" xfId="49846"/>
    <cellStyle name="Normal 3 3 3 2 3 3 3 2 4" xfId="35522"/>
    <cellStyle name="Normal 3 3 3 2 3 3 3 3" xfId="10309"/>
    <cellStyle name="Normal 3 3 3 2 3 3 3 3 2" xfId="24692"/>
    <cellStyle name="Normal 3 3 3 2 3 3 3 3 2 2" xfId="53427"/>
    <cellStyle name="Normal 3 3 3 2 3 3 3 3 3" xfId="39103"/>
    <cellStyle name="Normal 3 3 3 2 3 3 3 4" xfId="17529"/>
    <cellStyle name="Normal 3 3 3 2 3 3 3 4 2" xfId="46265"/>
    <cellStyle name="Normal 3 3 3 2 3 3 3 5" xfId="31941"/>
    <cellStyle name="Normal 3 3 3 2 3 3 4" xfId="4841"/>
    <cellStyle name="Normal 3 3 3 2 3 3 4 2" xfId="12106"/>
    <cellStyle name="Normal 3 3 3 2 3 3 4 2 2" xfId="26484"/>
    <cellStyle name="Normal 3 3 3 2 3 3 4 2 2 2" xfId="55218"/>
    <cellStyle name="Normal 3 3 3 2 3 3 4 2 3" xfId="40894"/>
    <cellStyle name="Normal 3 3 3 2 3 3 4 3" xfId="19321"/>
    <cellStyle name="Normal 3 3 3 2 3 3 4 3 2" xfId="48056"/>
    <cellStyle name="Normal 3 3 3 2 3 3 4 4" xfId="33732"/>
    <cellStyle name="Normal 3 3 3 2 3 3 5" xfId="8513"/>
    <cellStyle name="Normal 3 3 3 2 3 3 5 2" xfId="22902"/>
    <cellStyle name="Normal 3 3 3 2 3 3 5 2 2" xfId="51637"/>
    <cellStyle name="Normal 3 3 3 2 3 3 5 3" xfId="37313"/>
    <cellStyle name="Normal 3 3 3 2 3 3 6" xfId="15739"/>
    <cellStyle name="Normal 3 3 3 2 3 3 6 2" xfId="44475"/>
    <cellStyle name="Normal 3 3 3 2 3 3 7" xfId="30151"/>
    <cellStyle name="Normal 3 3 3 2 3 4" xfId="1629"/>
    <cellStyle name="Normal 3 3 3 2 3 4 2" xfId="3425"/>
    <cellStyle name="Normal 3 3 3 2 3 4 2 2" xfId="7084"/>
    <cellStyle name="Normal 3 3 3 2 3 4 2 2 2" xfId="14344"/>
    <cellStyle name="Normal 3 3 3 2 3 4 2 2 2 2" xfId="28722"/>
    <cellStyle name="Normal 3 3 3 2 3 4 2 2 2 2 2" xfId="57456"/>
    <cellStyle name="Normal 3 3 3 2 3 4 2 2 2 3" xfId="43132"/>
    <cellStyle name="Normal 3 3 3 2 3 4 2 2 3" xfId="21559"/>
    <cellStyle name="Normal 3 3 3 2 3 4 2 2 3 2" xfId="50294"/>
    <cellStyle name="Normal 3 3 3 2 3 4 2 2 4" xfId="35970"/>
    <cellStyle name="Normal 3 3 3 2 3 4 2 3" xfId="10757"/>
    <cellStyle name="Normal 3 3 3 2 3 4 2 3 2" xfId="25140"/>
    <cellStyle name="Normal 3 3 3 2 3 4 2 3 2 2" xfId="53875"/>
    <cellStyle name="Normal 3 3 3 2 3 4 2 3 3" xfId="39551"/>
    <cellStyle name="Normal 3 3 3 2 3 4 2 4" xfId="17977"/>
    <cellStyle name="Normal 3 3 3 2 3 4 2 4 2" xfId="46713"/>
    <cellStyle name="Normal 3 3 3 2 3 4 2 5" xfId="32389"/>
    <cellStyle name="Normal 3 3 3 2 3 4 3" xfId="5294"/>
    <cellStyle name="Normal 3 3 3 2 3 4 3 2" xfId="12554"/>
    <cellStyle name="Normal 3 3 3 2 3 4 3 2 2" xfId="26932"/>
    <cellStyle name="Normal 3 3 3 2 3 4 3 2 2 2" xfId="55666"/>
    <cellStyle name="Normal 3 3 3 2 3 4 3 2 3" xfId="41342"/>
    <cellStyle name="Normal 3 3 3 2 3 4 3 3" xfId="19769"/>
    <cellStyle name="Normal 3 3 3 2 3 4 3 3 2" xfId="48504"/>
    <cellStyle name="Normal 3 3 3 2 3 4 3 4" xfId="34180"/>
    <cellStyle name="Normal 3 3 3 2 3 4 4" xfId="8967"/>
    <cellStyle name="Normal 3 3 3 2 3 4 4 2" xfId="23350"/>
    <cellStyle name="Normal 3 3 3 2 3 4 4 2 2" xfId="52085"/>
    <cellStyle name="Normal 3 3 3 2 3 4 4 3" xfId="37761"/>
    <cellStyle name="Normal 3 3 3 2 3 4 5" xfId="16187"/>
    <cellStyle name="Normal 3 3 3 2 3 4 5 2" xfId="44923"/>
    <cellStyle name="Normal 3 3 3 2 3 4 6" xfId="30599"/>
    <cellStyle name="Normal 3 3 3 2 3 5" xfId="2529"/>
    <cellStyle name="Normal 3 3 3 2 3 5 2" xfId="6189"/>
    <cellStyle name="Normal 3 3 3 2 3 5 2 2" xfId="13449"/>
    <cellStyle name="Normal 3 3 3 2 3 5 2 2 2" xfId="27827"/>
    <cellStyle name="Normal 3 3 3 2 3 5 2 2 2 2" xfId="56561"/>
    <cellStyle name="Normal 3 3 3 2 3 5 2 2 3" xfId="42237"/>
    <cellStyle name="Normal 3 3 3 2 3 5 2 3" xfId="20664"/>
    <cellStyle name="Normal 3 3 3 2 3 5 2 3 2" xfId="49399"/>
    <cellStyle name="Normal 3 3 3 2 3 5 2 4" xfId="35075"/>
    <cellStyle name="Normal 3 3 3 2 3 5 3" xfId="9862"/>
    <cellStyle name="Normal 3 3 3 2 3 5 3 2" xfId="24245"/>
    <cellStyle name="Normal 3 3 3 2 3 5 3 2 2" xfId="52980"/>
    <cellStyle name="Normal 3 3 3 2 3 5 3 3" xfId="38656"/>
    <cellStyle name="Normal 3 3 3 2 3 5 4" xfId="17082"/>
    <cellStyle name="Normal 3 3 3 2 3 5 4 2" xfId="45818"/>
    <cellStyle name="Normal 3 3 3 2 3 5 5" xfId="31494"/>
    <cellStyle name="Normal 3 3 3 2 3 6" xfId="4392"/>
    <cellStyle name="Normal 3 3 3 2 3 6 2" xfId="11659"/>
    <cellStyle name="Normal 3 3 3 2 3 6 2 2" xfId="26037"/>
    <cellStyle name="Normal 3 3 3 2 3 6 2 2 2" xfId="54771"/>
    <cellStyle name="Normal 3 3 3 2 3 6 2 3" xfId="40447"/>
    <cellStyle name="Normal 3 3 3 2 3 6 3" xfId="18874"/>
    <cellStyle name="Normal 3 3 3 2 3 6 3 2" xfId="47609"/>
    <cellStyle name="Normal 3 3 3 2 3 6 4" xfId="33285"/>
    <cellStyle name="Normal 3 3 3 2 3 7" xfId="8063"/>
    <cellStyle name="Normal 3 3 3 2 3 7 2" xfId="22455"/>
    <cellStyle name="Normal 3 3 3 2 3 7 2 2" xfId="51190"/>
    <cellStyle name="Normal 3 3 3 2 3 7 3" xfId="36866"/>
    <cellStyle name="Normal 3 3 3 2 3 8" xfId="15292"/>
    <cellStyle name="Normal 3 3 3 2 3 8 2" xfId="44028"/>
    <cellStyle name="Normal 3 3 3 2 3 9" xfId="29704"/>
    <cellStyle name="Normal 3 3 3 2 4" xfId="759"/>
    <cellStyle name="Normal 3 3 3 2 4 2" xfId="1209"/>
    <cellStyle name="Normal 3 3 3 2 4 2 2" xfId="2192"/>
    <cellStyle name="Normal 3 3 3 2 4 2 2 2" xfId="3984"/>
    <cellStyle name="Normal 3 3 3 2 4 2 2 2 2" xfId="7643"/>
    <cellStyle name="Normal 3 3 3 2 4 2 2 2 2 2" xfId="14903"/>
    <cellStyle name="Normal 3 3 3 2 4 2 2 2 2 2 2" xfId="29281"/>
    <cellStyle name="Normal 3 3 3 2 4 2 2 2 2 2 2 2" xfId="58015"/>
    <cellStyle name="Normal 3 3 3 2 4 2 2 2 2 2 3" xfId="43691"/>
    <cellStyle name="Normal 3 3 3 2 4 2 2 2 2 3" xfId="22118"/>
    <cellStyle name="Normal 3 3 3 2 4 2 2 2 2 3 2" xfId="50853"/>
    <cellStyle name="Normal 3 3 3 2 4 2 2 2 2 4" xfId="36529"/>
    <cellStyle name="Normal 3 3 3 2 4 2 2 2 3" xfId="11316"/>
    <cellStyle name="Normal 3 3 3 2 4 2 2 2 3 2" xfId="25699"/>
    <cellStyle name="Normal 3 3 3 2 4 2 2 2 3 2 2" xfId="54434"/>
    <cellStyle name="Normal 3 3 3 2 4 2 2 2 3 3" xfId="40110"/>
    <cellStyle name="Normal 3 3 3 2 4 2 2 2 4" xfId="18536"/>
    <cellStyle name="Normal 3 3 3 2 4 2 2 2 4 2" xfId="47272"/>
    <cellStyle name="Normal 3 3 3 2 4 2 2 2 5" xfId="32948"/>
    <cellStyle name="Normal 3 3 3 2 4 2 2 3" xfId="5853"/>
    <cellStyle name="Normal 3 3 3 2 4 2 2 3 2" xfId="13113"/>
    <cellStyle name="Normal 3 3 3 2 4 2 2 3 2 2" xfId="27491"/>
    <cellStyle name="Normal 3 3 3 2 4 2 2 3 2 2 2" xfId="56225"/>
    <cellStyle name="Normal 3 3 3 2 4 2 2 3 2 3" xfId="41901"/>
    <cellStyle name="Normal 3 3 3 2 4 2 2 3 3" xfId="20328"/>
    <cellStyle name="Normal 3 3 3 2 4 2 2 3 3 2" xfId="49063"/>
    <cellStyle name="Normal 3 3 3 2 4 2 2 3 4" xfId="34739"/>
    <cellStyle name="Normal 3 3 3 2 4 2 2 4" xfId="9526"/>
    <cellStyle name="Normal 3 3 3 2 4 2 2 4 2" xfId="23909"/>
    <cellStyle name="Normal 3 3 3 2 4 2 2 4 2 2" xfId="52644"/>
    <cellStyle name="Normal 3 3 3 2 4 2 2 4 3" xfId="38320"/>
    <cellStyle name="Normal 3 3 3 2 4 2 2 5" xfId="16746"/>
    <cellStyle name="Normal 3 3 3 2 4 2 2 5 2" xfId="45482"/>
    <cellStyle name="Normal 3 3 3 2 4 2 2 6" xfId="31158"/>
    <cellStyle name="Normal 3 3 3 2 4 2 3" xfId="3088"/>
    <cellStyle name="Normal 3 3 3 2 4 2 3 2" xfId="6748"/>
    <cellStyle name="Normal 3 3 3 2 4 2 3 2 2" xfId="14008"/>
    <cellStyle name="Normal 3 3 3 2 4 2 3 2 2 2" xfId="28386"/>
    <cellStyle name="Normal 3 3 3 2 4 2 3 2 2 2 2" xfId="57120"/>
    <cellStyle name="Normal 3 3 3 2 4 2 3 2 2 3" xfId="42796"/>
    <cellStyle name="Normal 3 3 3 2 4 2 3 2 3" xfId="21223"/>
    <cellStyle name="Normal 3 3 3 2 4 2 3 2 3 2" xfId="49958"/>
    <cellStyle name="Normal 3 3 3 2 4 2 3 2 4" xfId="35634"/>
    <cellStyle name="Normal 3 3 3 2 4 2 3 3" xfId="10421"/>
    <cellStyle name="Normal 3 3 3 2 4 2 3 3 2" xfId="24804"/>
    <cellStyle name="Normal 3 3 3 2 4 2 3 3 2 2" xfId="53539"/>
    <cellStyle name="Normal 3 3 3 2 4 2 3 3 3" xfId="39215"/>
    <cellStyle name="Normal 3 3 3 2 4 2 3 4" xfId="17641"/>
    <cellStyle name="Normal 3 3 3 2 4 2 3 4 2" xfId="46377"/>
    <cellStyle name="Normal 3 3 3 2 4 2 3 5" xfId="32053"/>
    <cellStyle name="Normal 3 3 3 2 4 2 4" xfId="4953"/>
    <cellStyle name="Normal 3 3 3 2 4 2 4 2" xfId="12218"/>
    <cellStyle name="Normal 3 3 3 2 4 2 4 2 2" xfId="26596"/>
    <cellStyle name="Normal 3 3 3 2 4 2 4 2 2 2" xfId="55330"/>
    <cellStyle name="Normal 3 3 3 2 4 2 4 2 3" xfId="41006"/>
    <cellStyle name="Normal 3 3 3 2 4 2 4 3" xfId="19433"/>
    <cellStyle name="Normal 3 3 3 2 4 2 4 3 2" xfId="48168"/>
    <cellStyle name="Normal 3 3 3 2 4 2 4 4" xfId="33844"/>
    <cellStyle name="Normal 3 3 3 2 4 2 5" xfId="8625"/>
    <cellStyle name="Normal 3 3 3 2 4 2 5 2" xfId="23014"/>
    <cellStyle name="Normal 3 3 3 2 4 2 5 2 2" xfId="51749"/>
    <cellStyle name="Normal 3 3 3 2 4 2 5 3" xfId="37425"/>
    <cellStyle name="Normal 3 3 3 2 4 2 6" xfId="15851"/>
    <cellStyle name="Normal 3 3 3 2 4 2 6 2" xfId="44587"/>
    <cellStyle name="Normal 3 3 3 2 4 2 7" xfId="30263"/>
    <cellStyle name="Normal 3 3 3 2 4 3" xfId="1745"/>
    <cellStyle name="Normal 3 3 3 2 4 3 2" xfId="3537"/>
    <cellStyle name="Normal 3 3 3 2 4 3 2 2" xfId="7196"/>
    <cellStyle name="Normal 3 3 3 2 4 3 2 2 2" xfId="14456"/>
    <cellStyle name="Normal 3 3 3 2 4 3 2 2 2 2" xfId="28834"/>
    <cellStyle name="Normal 3 3 3 2 4 3 2 2 2 2 2" xfId="57568"/>
    <cellStyle name="Normal 3 3 3 2 4 3 2 2 2 3" xfId="43244"/>
    <cellStyle name="Normal 3 3 3 2 4 3 2 2 3" xfId="21671"/>
    <cellStyle name="Normal 3 3 3 2 4 3 2 2 3 2" xfId="50406"/>
    <cellStyle name="Normal 3 3 3 2 4 3 2 2 4" xfId="36082"/>
    <cellStyle name="Normal 3 3 3 2 4 3 2 3" xfId="10869"/>
    <cellStyle name="Normal 3 3 3 2 4 3 2 3 2" xfId="25252"/>
    <cellStyle name="Normal 3 3 3 2 4 3 2 3 2 2" xfId="53987"/>
    <cellStyle name="Normal 3 3 3 2 4 3 2 3 3" xfId="39663"/>
    <cellStyle name="Normal 3 3 3 2 4 3 2 4" xfId="18089"/>
    <cellStyle name="Normal 3 3 3 2 4 3 2 4 2" xfId="46825"/>
    <cellStyle name="Normal 3 3 3 2 4 3 2 5" xfId="32501"/>
    <cellStyle name="Normal 3 3 3 2 4 3 3" xfId="5406"/>
    <cellStyle name="Normal 3 3 3 2 4 3 3 2" xfId="12666"/>
    <cellStyle name="Normal 3 3 3 2 4 3 3 2 2" xfId="27044"/>
    <cellStyle name="Normal 3 3 3 2 4 3 3 2 2 2" xfId="55778"/>
    <cellStyle name="Normal 3 3 3 2 4 3 3 2 3" xfId="41454"/>
    <cellStyle name="Normal 3 3 3 2 4 3 3 3" xfId="19881"/>
    <cellStyle name="Normal 3 3 3 2 4 3 3 3 2" xfId="48616"/>
    <cellStyle name="Normal 3 3 3 2 4 3 3 4" xfId="34292"/>
    <cellStyle name="Normal 3 3 3 2 4 3 4" xfId="9079"/>
    <cellStyle name="Normal 3 3 3 2 4 3 4 2" xfId="23462"/>
    <cellStyle name="Normal 3 3 3 2 4 3 4 2 2" xfId="52197"/>
    <cellStyle name="Normal 3 3 3 2 4 3 4 3" xfId="37873"/>
    <cellStyle name="Normal 3 3 3 2 4 3 5" xfId="16299"/>
    <cellStyle name="Normal 3 3 3 2 4 3 5 2" xfId="45035"/>
    <cellStyle name="Normal 3 3 3 2 4 3 6" xfId="30711"/>
    <cellStyle name="Normal 3 3 3 2 4 4" xfId="2641"/>
    <cellStyle name="Normal 3 3 3 2 4 4 2" xfId="6301"/>
    <cellStyle name="Normal 3 3 3 2 4 4 2 2" xfId="13561"/>
    <cellStyle name="Normal 3 3 3 2 4 4 2 2 2" xfId="27939"/>
    <cellStyle name="Normal 3 3 3 2 4 4 2 2 2 2" xfId="56673"/>
    <cellStyle name="Normal 3 3 3 2 4 4 2 2 3" xfId="42349"/>
    <cellStyle name="Normal 3 3 3 2 4 4 2 3" xfId="20776"/>
    <cellStyle name="Normal 3 3 3 2 4 4 2 3 2" xfId="49511"/>
    <cellStyle name="Normal 3 3 3 2 4 4 2 4" xfId="35187"/>
    <cellStyle name="Normal 3 3 3 2 4 4 3" xfId="9974"/>
    <cellStyle name="Normal 3 3 3 2 4 4 3 2" xfId="24357"/>
    <cellStyle name="Normal 3 3 3 2 4 4 3 2 2" xfId="53092"/>
    <cellStyle name="Normal 3 3 3 2 4 4 3 3" xfId="38768"/>
    <cellStyle name="Normal 3 3 3 2 4 4 4" xfId="17194"/>
    <cellStyle name="Normal 3 3 3 2 4 4 4 2" xfId="45930"/>
    <cellStyle name="Normal 3 3 3 2 4 4 5" xfId="31606"/>
    <cellStyle name="Normal 3 3 3 2 4 5" xfId="4505"/>
    <cellStyle name="Normal 3 3 3 2 4 5 2" xfId="11771"/>
    <cellStyle name="Normal 3 3 3 2 4 5 2 2" xfId="26149"/>
    <cellStyle name="Normal 3 3 3 2 4 5 2 2 2" xfId="54883"/>
    <cellStyle name="Normal 3 3 3 2 4 5 2 3" xfId="40559"/>
    <cellStyle name="Normal 3 3 3 2 4 5 3" xfId="18986"/>
    <cellStyle name="Normal 3 3 3 2 4 5 3 2" xfId="47721"/>
    <cellStyle name="Normal 3 3 3 2 4 5 4" xfId="33397"/>
    <cellStyle name="Normal 3 3 3 2 4 6" xfId="8178"/>
    <cellStyle name="Normal 3 3 3 2 4 6 2" xfId="22567"/>
    <cellStyle name="Normal 3 3 3 2 4 6 2 2" xfId="51302"/>
    <cellStyle name="Normal 3 3 3 2 4 6 3" xfId="36978"/>
    <cellStyle name="Normal 3 3 3 2 4 7" xfId="15404"/>
    <cellStyle name="Normal 3 3 3 2 4 7 2" xfId="44140"/>
    <cellStyle name="Normal 3 3 3 2 4 8" xfId="29816"/>
    <cellStyle name="Normal 3 3 3 2 5" xfId="985"/>
    <cellStyle name="Normal 3 3 3 2 5 2" xfId="1968"/>
    <cellStyle name="Normal 3 3 3 2 5 2 2" xfId="3760"/>
    <cellStyle name="Normal 3 3 3 2 5 2 2 2" xfId="7419"/>
    <cellStyle name="Normal 3 3 3 2 5 2 2 2 2" xfId="14679"/>
    <cellStyle name="Normal 3 3 3 2 5 2 2 2 2 2" xfId="29057"/>
    <cellStyle name="Normal 3 3 3 2 5 2 2 2 2 2 2" xfId="57791"/>
    <cellStyle name="Normal 3 3 3 2 5 2 2 2 2 3" xfId="43467"/>
    <cellStyle name="Normal 3 3 3 2 5 2 2 2 3" xfId="21894"/>
    <cellStyle name="Normal 3 3 3 2 5 2 2 2 3 2" xfId="50629"/>
    <cellStyle name="Normal 3 3 3 2 5 2 2 2 4" xfId="36305"/>
    <cellStyle name="Normal 3 3 3 2 5 2 2 3" xfId="11092"/>
    <cellStyle name="Normal 3 3 3 2 5 2 2 3 2" xfId="25475"/>
    <cellStyle name="Normal 3 3 3 2 5 2 2 3 2 2" xfId="54210"/>
    <cellStyle name="Normal 3 3 3 2 5 2 2 3 3" xfId="39886"/>
    <cellStyle name="Normal 3 3 3 2 5 2 2 4" xfId="18312"/>
    <cellStyle name="Normal 3 3 3 2 5 2 2 4 2" xfId="47048"/>
    <cellStyle name="Normal 3 3 3 2 5 2 2 5" xfId="32724"/>
    <cellStyle name="Normal 3 3 3 2 5 2 3" xfId="5629"/>
    <cellStyle name="Normal 3 3 3 2 5 2 3 2" xfId="12889"/>
    <cellStyle name="Normal 3 3 3 2 5 2 3 2 2" xfId="27267"/>
    <cellStyle name="Normal 3 3 3 2 5 2 3 2 2 2" xfId="56001"/>
    <cellStyle name="Normal 3 3 3 2 5 2 3 2 3" xfId="41677"/>
    <cellStyle name="Normal 3 3 3 2 5 2 3 3" xfId="20104"/>
    <cellStyle name="Normal 3 3 3 2 5 2 3 3 2" xfId="48839"/>
    <cellStyle name="Normal 3 3 3 2 5 2 3 4" xfId="34515"/>
    <cellStyle name="Normal 3 3 3 2 5 2 4" xfId="9302"/>
    <cellStyle name="Normal 3 3 3 2 5 2 4 2" xfId="23685"/>
    <cellStyle name="Normal 3 3 3 2 5 2 4 2 2" xfId="52420"/>
    <cellStyle name="Normal 3 3 3 2 5 2 4 3" xfId="38096"/>
    <cellStyle name="Normal 3 3 3 2 5 2 5" xfId="16522"/>
    <cellStyle name="Normal 3 3 3 2 5 2 5 2" xfId="45258"/>
    <cellStyle name="Normal 3 3 3 2 5 2 6" xfId="30934"/>
    <cellStyle name="Normal 3 3 3 2 5 3" xfId="2864"/>
    <cellStyle name="Normal 3 3 3 2 5 3 2" xfId="6524"/>
    <cellStyle name="Normal 3 3 3 2 5 3 2 2" xfId="13784"/>
    <cellStyle name="Normal 3 3 3 2 5 3 2 2 2" xfId="28162"/>
    <cellStyle name="Normal 3 3 3 2 5 3 2 2 2 2" xfId="56896"/>
    <cellStyle name="Normal 3 3 3 2 5 3 2 2 3" xfId="42572"/>
    <cellStyle name="Normal 3 3 3 2 5 3 2 3" xfId="20999"/>
    <cellStyle name="Normal 3 3 3 2 5 3 2 3 2" xfId="49734"/>
    <cellStyle name="Normal 3 3 3 2 5 3 2 4" xfId="35410"/>
    <cellStyle name="Normal 3 3 3 2 5 3 3" xfId="10197"/>
    <cellStyle name="Normal 3 3 3 2 5 3 3 2" xfId="24580"/>
    <cellStyle name="Normal 3 3 3 2 5 3 3 2 2" xfId="53315"/>
    <cellStyle name="Normal 3 3 3 2 5 3 3 3" xfId="38991"/>
    <cellStyle name="Normal 3 3 3 2 5 3 4" xfId="17417"/>
    <cellStyle name="Normal 3 3 3 2 5 3 4 2" xfId="46153"/>
    <cellStyle name="Normal 3 3 3 2 5 3 5" xfId="31829"/>
    <cellStyle name="Normal 3 3 3 2 5 4" xfId="4729"/>
    <cellStyle name="Normal 3 3 3 2 5 4 2" xfId="11994"/>
    <cellStyle name="Normal 3 3 3 2 5 4 2 2" xfId="26372"/>
    <cellStyle name="Normal 3 3 3 2 5 4 2 2 2" xfId="55106"/>
    <cellStyle name="Normal 3 3 3 2 5 4 2 3" xfId="40782"/>
    <cellStyle name="Normal 3 3 3 2 5 4 3" xfId="19209"/>
    <cellStyle name="Normal 3 3 3 2 5 4 3 2" xfId="47944"/>
    <cellStyle name="Normal 3 3 3 2 5 4 4" xfId="33620"/>
    <cellStyle name="Normal 3 3 3 2 5 5" xfId="8401"/>
    <cellStyle name="Normal 3 3 3 2 5 5 2" xfId="22790"/>
    <cellStyle name="Normal 3 3 3 2 5 5 2 2" xfId="51525"/>
    <cellStyle name="Normal 3 3 3 2 5 5 3" xfId="37201"/>
    <cellStyle name="Normal 3 3 3 2 5 6" xfId="15627"/>
    <cellStyle name="Normal 3 3 3 2 5 6 2" xfId="44363"/>
    <cellStyle name="Normal 3 3 3 2 5 7" xfId="30039"/>
    <cellStyle name="Normal 3 3 3 2 6" xfId="1504"/>
    <cellStyle name="Normal 3 3 3 2 6 2" xfId="3313"/>
    <cellStyle name="Normal 3 3 3 2 6 2 2" xfId="6972"/>
    <cellStyle name="Normal 3 3 3 2 6 2 2 2" xfId="14232"/>
    <cellStyle name="Normal 3 3 3 2 6 2 2 2 2" xfId="28610"/>
    <cellStyle name="Normal 3 3 3 2 6 2 2 2 2 2" xfId="57344"/>
    <cellStyle name="Normal 3 3 3 2 6 2 2 2 3" xfId="43020"/>
    <cellStyle name="Normal 3 3 3 2 6 2 2 3" xfId="21447"/>
    <cellStyle name="Normal 3 3 3 2 6 2 2 3 2" xfId="50182"/>
    <cellStyle name="Normal 3 3 3 2 6 2 2 4" xfId="35858"/>
    <cellStyle name="Normal 3 3 3 2 6 2 3" xfId="10645"/>
    <cellStyle name="Normal 3 3 3 2 6 2 3 2" xfId="25028"/>
    <cellStyle name="Normal 3 3 3 2 6 2 3 2 2" xfId="53763"/>
    <cellStyle name="Normal 3 3 3 2 6 2 3 3" xfId="39439"/>
    <cellStyle name="Normal 3 3 3 2 6 2 4" xfId="17865"/>
    <cellStyle name="Normal 3 3 3 2 6 2 4 2" xfId="46601"/>
    <cellStyle name="Normal 3 3 3 2 6 2 5" xfId="32277"/>
    <cellStyle name="Normal 3 3 3 2 6 3" xfId="5181"/>
    <cellStyle name="Normal 3 3 3 2 6 3 2" xfId="12442"/>
    <cellStyle name="Normal 3 3 3 2 6 3 2 2" xfId="26820"/>
    <cellStyle name="Normal 3 3 3 2 6 3 2 2 2" xfId="55554"/>
    <cellStyle name="Normal 3 3 3 2 6 3 2 3" xfId="41230"/>
    <cellStyle name="Normal 3 3 3 2 6 3 3" xfId="19657"/>
    <cellStyle name="Normal 3 3 3 2 6 3 3 2" xfId="48392"/>
    <cellStyle name="Normal 3 3 3 2 6 3 4" xfId="34068"/>
    <cellStyle name="Normal 3 3 3 2 6 4" xfId="8855"/>
    <cellStyle name="Normal 3 3 3 2 6 4 2" xfId="23238"/>
    <cellStyle name="Normal 3 3 3 2 6 4 2 2" xfId="51973"/>
    <cellStyle name="Normal 3 3 3 2 6 4 3" xfId="37649"/>
    <cellStyle name="Normal 3 3 3 2 6 5" xfId="16075"/>
    <cellStyle name="Normal 3 3 3 2 6 5 2" xfId="44811"/>
    <cellStyle name="Normal 3 3 3 2 6 6" xfId="30487"/>
    <cellStyle name="Normal 3 3 3 2 7" xfId="2417"/>
    <cellStyle name="Normal 3 3 3 2 7 2" xfId="6077"/>
    <cellStyle name="Normal 3 3 3 2 7 2 2" xfId="13337"/>
    <cellStyle name="Normal 3 3 3 2 7 2 2 2" xfId="27715"/>
    <cellStyle name="Normal 3 3 3 2 7 2 2 2 2" xfId="56449"/>
    <cellStyle name="Normal 3 3 3 2 7 2 2 3" xfId="42125"/>
    <cellStyle name="Normal 3 3 3 2 7 2 3" xfId="20552"/>
    <cellStyle name="Normal 3 3 3 2 7 2 3 2" xfId="49287"/>
    <cellStyle name="Normal 3 3 3 2 7 2 4" xfId="34963"/>
    <cellStyle name="Normal 3 3 3 2 7 3" xfId="9750"/>
    <cellStyle name="Normal 3 3 3 2 7 3 2" xfId="24133"/>
    <cellStyle name="Normal 3 3 3 2 7 3 2 2" xfId="52868"/>
    <cellStyle name="Normal 3 3 3 2 7 3 3" xfId="38544"/>
    <cellStyle name="Normal 3 3 3 2 7 4" xfId="16970"/>
    <cellStyle name="Normal 3 3 3 2 7 4 2" xfId="45706"/>
    <cellStyle name="Normal 3 3 3 2 7 5" xfId="31382"/>
    <cellStyle name="Normal 3 3 3 2 8" xfId="4274"/>
    <cellStyle name="Normal 3 3 3 2 8 2" xfId="11546"/>
    <cellStyle name="Normal 3 3 3 2 8 2 2" xfId="25925"/>
    <cellStyle name="Normal 3 3 3 2 8 2 2 2" xfId="54659"/>
    <cellStyle name="Normal 3 3 3 2 8 2 3" xfId="40335"/>
    <cellStyle name="Normal 3 3 3 2 8 3" xfId="18762"/>
    <cellStyle name="Normal 3 3 3 2 8 3 2" xfId="47497"/>
    <cellStyle name="Normal 3 3 3 2 8 4" xfId="33173"/>
    <cellStyle name="Normal 3 3 3 2 9" xfId="7942"/>
    <cellStyle name="Normal 3 3 3 2 9 2" xfId="22343"/>
    <cellStyle name="Normal 3 3 3 2 9 2 2" xfId="51078"/>
    <cellStyle name="Normal 3 3 3 2 9 3" xfId="36754"/>
    <cellStyle name="Normal 3 3 3 3" xfId="430"/>
    <cellStyle name="Normal 3 3 3 3 10" xfId="29620"/>
    <cellStyle name="Normal 3 3 3 3 2" xfId="630"/>
    <cellStyle name="Normal 3 3 3 3 2 2" xfId="902"/>
    <cellStyle name="Normal 3 3 3 3 2 2 2" xfId="1349"/>
    <cellStyle name="Normal 3 3 3 3 2 2 2 2" xfId="2332"/>
    <cellStyle name="Normal 3 3 3 3 2 2 2 2 2" xfId="4124"/>
    <cellStyle name="Normal 3 3 3 3 2 2 2 2 2 2" xfId="7783"/>
    <cellStyle name="Normal 3 3 3 3 2 2 2 2 2 2 2" xfId="15043"/>
    <cellStyle name="Normal 3 3 3 3 2 2 2 2 2 2 2 2" xfId="29421"/>
    <cellStyle name="Normal 3 3 3 3 2 2 2 2 2 2 2 2 2" xfId="58155"/>
    <cellStyle name="Normal 3 3 3 3 2 2 2 2 2 2 2 3" xfId="43831"/>
    <cellStyle name="Normal 3 3 3 3 2 2 2 2 2 2 3" xfId="22258"/>
    <cellStyle name="Normal 3 3 3 3 2 2 2 2 2 2 3 2" xfId="50993"/>
    <cellStyle name="Normal 3 3 3 3 2 2 2 2 2 2 4" xfId="36669"/>
    <cellStyle name="Normal 3 3 3 3 2 2 2 2 2 3" xfId="11456"/>
    <cellStyle name="Normal 3 3 3 3 2 2 2 2 2 3 2" xfId="25839"/>
    <cellStyle name="Normal 3 3 3 3 2 2 2 2 2 3 2 2" xfId="54574"/>
    <cellStyle name="Normal 3 3 3 3 2 2 2 2 2 3 3" xfId="40250"/>
    <cellStyle name="Normal 3 3 3 3 2 2 2 2 2 4" xfId="18676"/>
    <cellStyle name="Normal 3 3 3 3 2 2 2 2 2 4 2" xfId="47412"/>
    <cellStyle name="Normal 3 3 3 3 2 2 2 2 2 5" xfId="33088"/>
    <cellStyle name="Normal 3 3 3 3 2 2 2 2 3" xfId="5993"/>
    <cellStyle name="Normal 3 3 3 3 2 2 2 2 3 2" xfId="13253"/>
    <cellStyle name="Normal 3 3 3 3 2 2 2 2 3 2 2" xfId="27631"/>
    <cellStyle name="Normal 3 3 3 3 2 2 2 2 3 2 2 2" xfId="56365"/>
    <cellStyle name="Normal 3 3 3 3 2 2 2 2 3 2 3" xfId="42041"/>
    <cellStyle name="Normal 3 3 3 3 2 2 2 2 3 3" xfId="20468"/>
    <cellStyle name="Normal 3 3 3 3 2 2 2 2 3 3 2" xfId="49203"/>
    <cellStyle name="Normal 3 3 3 3 2 2 2 2 3 4" xfId="34879"/>
    <cellStyle name="Normal 3 3 3 3 2 2 2 2 4" xfId="9666"/>
    <cellStyle name="Normal 3 3 3 3 2 2 2 2 4 2" xfId="24049"/>
    <cellStyle name="Normal 3 3 3 3 2 2 2 2 4 2 2" xfId="52784"/>
    <cellStyle name="Normal 3 3 3 3 2 2 2 2 4 3" xfId="38460"/>
    <cellStyle name="Normal 3 3 3 3 2 2 2 2 5" xfId="16886"/>
    <cellStyle name="Normal 3 3 3 3 2 2 2 2 5 2" xfId="45622"/>
    <cellStyle name="Normal 3 3 3 3 2 2 2 2 6" xfId="31298"/>
    <cellStyle name="Normal 3 3 3 3 2 2 2 3" xfId="3228"/>
    <cellStyle name="Normal 3 3 3 3 2 2 2 3 2" xfId="6888"/>
    <cellStyle name="Normal 3 3 3 3 2 2 2 3 2 2" xfId="14148"/>
    <cellStyle name="Normal 3 3 3 3 2 2 2 3 2 2 2" xfId="28526"/>
    <cellStyle name="Normal 3 3 3 3 2 2 2 3 2 2 2 2" xfId="57260"/>
    <cellStyle name="Normal 3 3 3 3 2 2 2 3 2 2 3" xfId="42936"/>
    <cellStyle name="Normal 3 3 3 3 2 2 2 3 2 3" xfId="21363"/>
    <cellStyle name="Normal 3 3 3 3 2 2 2 3 2 3 2" xfId="50098"/>
    <cellStyle name="Normal 3 3 3 3 2 2 2 3 2 4" xfId="35774"/>
    <cellStyle name="Normal 3 3 3 3 2 2 2 3 3" xfId="10561"/>
    <cellStyle name="Normal 3 3 3 3 2 2 2 3 3 2" xfId="24944"/>
    <cellStyle name="Normal 3 3 3 3 2 2 2 3 3 2 2" xfId="53679"/>
    <cellStyle name="Normal 3 3 3 3 2 2 2 3 3 3" xfId="39355"/>
    <cellStyle name="Normal 3 3 3 3 2 2 2 3 4" xfId="17781"/>
    <cellStyle name="Normal 3 3 3 3 2 2 2 3 4 2" xfId="46517"/>
    <cellStyle name="Normal 3 3 3 3 2 2 2 3 5" xfId="32193"/>
    <cellStyle name="Normal 3 3 3 3 2 2 2 4" xfId="5093"/>
    <cellStyle name="Normal 3 3 3 3 2 2 2 4 2" xfId="12358"/>
    <cellStyle name="Normal 3 3 3 3 2 2 2 4 2 2" xfId="26736"/>
    <cellStyle name="Normal 3 3 3 3 2 2 2 4 2 2 2" xfId="55470"/>
    <cellStyle name="Normal 3 3 3 3 2 2 2 4 2 3" xfId="41146"/>
    <cellStyle name="Normal 3 3 3 3 2 2 2 4 3" xfId="19573"/>
    <cellStyle name="Normal 3 3 3 3 2 2 2 4 3 2" xfId="48308"/>
    <cellStyle name="Normal 3 3 3 3 2 2 2 4 4" xfId="33984"/>
    <cellStyle name="Normal 3 3 3 3 2 2 2 5" xfId="8765"/>
    <cellStyle name="Normal 3 3 3 3 2 2 2 5 2" xfId="23154"/>
    <cellStyle name="Normal 3 3 3 3 2 2 2 5 2 2" xfId="51889"/>
    <cellStyle name="Normal 3 3 3 3 2 2 2 5 3" xfId="37565"/>
    <cellStyle name="Normal 3 3 3 3 2 2 2 6" xfId="15991"/>
    <cellStyle name="Normal 3 3 3 3 2 2 2 6 2" xfId="44727"/>
    <cellStyle name="Normal 3 3 3 3 2 2 2 7" xfId="30403"/>
    <cellStyle name="Normal 3 3 3 3 2 2 3" xfId="1885"/>
    <cellStyle name="Normal 3 3 3 3 2 2 3 2" xfId="3677"/>
    <cellStyle name="Normal 3 3 3 3 2 2 3 2 2" xfId="7336"/>
    <cellStyle name="Normal 3 3 3 3 2 2 3 2 2 2" xfId="14596"/>
    <cellStyle name="Normal 3 3 3 3 2 2 3 2 2 2 2" xfId="28974"/>
    <cellStyle name="Normal 3 3 3 3 2 2 3 2 2 2 2 2" xfId="57708"/>
    <cellStyle name="Normal 3 3 3 3 2 2 3 2 2 2 3" xfId="43384"/>
    <cellStyle name="Normal 3 3 3 3 2 2 3 2 2 3" xfId="21811"/>
    <cellStyle name="Normal 3 3 3 3 2 2 3 2 2 3 2" xfId="50546"/>
    <cellStyle name="Normal 3 3 3 3 2 2 3 2 2 4" xfId="36222"/>
    <cellStyle name="Normal 3 3 3 3 2 2 3 2 3" xfId="11009"/>
    <cellStyle name="Normal 3 3 3 3 2 2 3 2 3 2" xfId="25392"/>
    <cellStyle name="Normal 3 3 3 3 2 2 3 2 3 2 2" xfId="54127"/>
    <cellStyle name="Normal 3 3 3 3 2 2 3 2 3 3" xfId="39803"/>
    <cellStyle name="Normal 3 3 3 3 2 2 3 2 4" xfId="18229"/>
    <cellStyle name="Normal 3 3 3 3 2 2 3 2 4 2" xfId="46965"/>
    <cellStyle name="Normal 3 3 3 3 2 2 3 2 5" xfId="32641"/>
    <cellStyle name="Normal 3 3 3 3 2 2 3 3" xfId="5546"/>
    <cellStyle name="Normal 3 3 3 3 2 2 3 3 2" xfId="12806"/>
    <cellStyle name="Normal 3 3 3 3 2 2 3 3 2 2" xfId="27184"/>
    <cellStyle name="Normal 3 3 3 3 2 2 3 3 2 2 2" xfId="55918"/>
    <cellStyle name="Normal 3 3 3 3 2 2 3 3 2 3" xfId="41594"/>
    <cellStyle name="Normal 3 3 3 3 2 2 3 3 3" xfId="20021"/>
    <cellStyle name="Normal 3 3 3 3 2 2 3 3 3 2" xfId="48756"/>
    <cellStyle name="Normal 3 3 3 3 2 2 3 3 4" xfId="34432"/>
    <cellStyle name="Normal 3 3 3 3 2 2 3 4" xfId="9219"/>
    <cellStyle name="Normal 3 3 3 3 2 2 3 4 2" xfId="23602"/>
    <cellStyle name="Normal 3 3 3 3 2 2 3 4 2 2" xfId="52337"/>
    <cellStyle name="Normal 3 3 3 3 2 2 3 4 3" xfId="38013"/>
    <cellStyle name="Normal 3 3 3 3 2 2 3 5" xfId="16439"/>
    <cellStyle name="Normal 3 3 3 3 2 2 3 5 2" xfId="45175"/>
    <cellStyle name="Normal 3 3 3 3 2 2 3 6" xfId="30851"/>
    <cellStyle name="Normal 3 3 3 3 2 2 4" xfId="2781"/>
    <cellStyle name="Normal 3 3 3 3 2 2 4 2" xfId="6441"/>
    <cellStyle name="Normal 3 3 3 3 2 2 4 2 2" xfId="13701"/>
    <cellStyle name="Normal 3 3 3 3 2 2 4 2 2 2" xfId="28079"/>
    <cellStyle name="Normal 3 3 3 3 2 2 4 2 2 2 2" xfId="56813"/>
    <cellStyle name="Normal 3 3 3 3 2 2 4 2 2 3" xfId="42489"/>
    <cellStyle name="Normal 3 3 3 3 2 2 4 2 3" xfId="20916"/>
    <cellStyle name="Normal 3 3 3 3 2 2 4 2 3 2" xfId="49651"/>
    <cellStyle name="Normal 3 3 3 3 2 2 4 2 4" xfId="35327"/>
    <cellStyle name="Normal 3 3 3 3 2 2 4 3" xfId="10114"/>
    <cellStyle name="Normal 3 3 3 3 2 2 4 3 2" xfId="24497"/>
    <cellStyle name="Normal 3 3 3 3 2 2 4 3 2 2" xfId="53232"/>
    <cellStyle name="Normal 3 3 3 3 2 2 4 3 3" xfId="38908"/>
    <cellStyle name="Normal 3 3 3 3 2 2 4 4" xfId="17334"/>
    <cellStyle name="Normal 3 3 3 3 2 2 4 4 2" xfId="46070"/>
    <cellStyle name="Normal 3 3 3 3 2 2 4 5" xfId="31746"/>
    <cellStyle name="Normal 3 3 3 3 2 2 5" xfId="4646"/>
    <cellStyle name="Normal 3 3 3 3 2 2 5 2" xfId="11911"/>
    <cellStyle name="Normal 3 3 3 3 2 2 5 2 2" xfId="26289"/>
    <cellStyle name="Normal 3 3 3 3 2 2 5 2 2 2" xfId="55023"/>
    <cellStyle name="Normal 3 3 3 3 2 2 5 2 3" xfId="40699"/>
    <cellStyle name="Normal 3 3 3 3 2 2 5 3" xfId="19126"/>
    <cellStyle name="Normal 3 3 3 3 2 2 5 3 2" xfId="47861"/>
    <cellStyle name="Normal 3 3 3 3 2 2 5 4" xfId="33537"/>
    <cellStyle name="Normal 3 3 3 3 2 2 6" xfId="8318"/>
    <cellStyle name="Normal 3 3 3 3 2 2 6 2" xfId="22707"/>
    <cellStyle name="Normal 3 3 3 3 2 2 6 2 2" xfId="51442"/>
    <cellStyle name="Normal 3 3 3 3 2 2 6 3" xfId="37118"/>
    <cellStyle name="Normal 3 3 3 3 2 2 7" xfId="15544"/>
    <cellStyle name="Normal 3 3 3 3 2 2 7 2" xfId="44280"/>
    <cellStyle name="Normal 3 3 3 3 2 2 8" xfId="29956"/>
    <cellStyle name="Normal 3 3 3 3 2 3" xfId="1125"/>
    <cellStyle name="Normal 3 3 3 3 2 3 2" xfId="2108"/>
    <cellStyle name="Normal 3 3 3 3 2 3 2 2" xfId="3900"/>
    <cellStyle name="Normal 3 3 3 3 2 3 2 2 2" xfId="7559"/>
    <cellStyle name="Normal 3 3 3 3 2 3 2 2 2 2" xfId="14819"/>
    <cellStyle name="Normal 3 3 3 3 2 3 2 2 2 2 2" xfId="29197"/>
    <cellStyle name="Normal 3 3 3 3 2 3 2 2 2 2 2 2" xfId="57931"/>
    <cellStyle name="Normal 3 3 3 3 2 3 2 2 2 2 3" xfId="43607"/>
    <cellStyle name="Normal 3 3 3 3 2 3 2 2 2 3" xfId="22034"/>
    <cellStyle name="Normal 3 3 3 3 2 3 2 2 2 3 2" xfId="50769"/>
    <cellStyle name="Normal 3 3 3 3 2 3 2 2 2 4" xfId="36445"/>
    <cellStyle name="Normal 3 3 3 3 2 3 2 2 3" xfId="11232"/>
    <cellStyle name="Normal 3 3 3 3 2 3 2 2 3 2" xfId="25615"/>
    <cellStyle name="Normal 3 3 3 3 2 3 2 2 3 2 2" xfId="54350"/>
    <cellStyle name="Normal 3 3 3 3 2 3 2 2 3 3" xfId="40026"/>
    <cellStyle name="Normal 3 3 3 3 2 3 2 2 4" xfId="18452"/>
    <cellStyle name="Normal 3 3 3 3 2 3 2 2 4 2" xfId="47188"/>
    <cellStyle name="Normal 3 3 3 3 2 3 2 2 5" xfId="32864"/>
    <cellStyle name="Normal 3 3 3 3 2 3 2 3" xfId="5769"/>
    <cellStyle name="Normal 3 3 3 3 2 3 2 3 2" xfId="13029"/>
    <cellStyle name="Normal 3 3 3 3 2 3 2 3 2 2" xfId="27407"/>
    <cellStyle name="Normal 3 3 3 3 2 3 2 3 2 2 2" xfId="56141"/>
    <cellStyle name="Normal 3 3 3 3 2 3 2 3 2 3" xfId="41817"/>
    <cellStyle name="Normal 3 3 3 3 2 3 2 3 3" xfId="20244"/>
    <cellStyle name="Normal 3 3 3 3 2 3 2 3 3 2" xfId="48979"/>
    <cellStyle name="Normal 3 3 3 3 2 3 2 3 4" xfId="34655"/>
    <cellStyle name="Normal 3 3 3 3 2 3 2 4" xfId="9442"/>
    <cellStyle name="Normal 3 3 3 3 2 3 2 4 2" xfId="23825"/>
    <cellStyle name="Normal 3 3 3 3 2 3 2 4 2 2" xfId="52560"/>
    <cellStyle name="Normal 3 3 3 3 2 3 2 4 3" xfId="38236"/>
    <cellStyle name="Normal 3 3 3 3 2 3 2 5" xfId="16662"/>
    <cellStyle name="Normal 3 3 3 3 2 3 2 5 2" xfId="45398"/>
    <cellStyle name="Normal 3 3 3 3 2 3 2 6" xfId="31074"/>
    <cellStyle name="Normal 3 3 3 3 2 3 3" xfId="3004"/>
    <cellStyle name="Normal 3 3 3 3 2 3 3 2" xfId="6664"/>
    <cellStyle name="Normal 3 3 3 3 2 3 3 2 2" xfId="13924"/>
    <cellStyle name="Normal 3 3 3 3 2 3 3 2 2 2" xfId="28302"/>
    <cellStyle name="Normal 3 3 3 3 2 3 3 2 2 2 2" xfId="57036"/>
    <cellStyle name="Normal 3 3 3 3 2 3 3 2 2 3" xfId="42712"/>
    <cellStyle name="Normal 3 3 3 3 2 3 3 2 3" xfId="21139"/>
    <cellStyle name="Normal 3 3 3 3 2 3 3 2 3 2" xfId="49874"/>
    <cellStyle name="Normal 3 3 3 3 2 3 3 2 4" xfId="35550"/>
    <cellStyle name="Normal 3 3 3 3 2 3 3 3" xfId="10337"/>
    <cellStyle name="Normal 3 3 3 3 2 3 3 3 2" xfId="24720"/>
    <cellStyle name="Normal 3 3 3 3 2 3 3 3 2 2" xfId="53455"/>
    <cellStyle name="Normal 3 3 3 3 2 3 3 3 3" xfId="39131"/>
    <cellStyle name="Normal 3 3 3 3 2 3 3 4" xfId="17557"/>
    <cellStyle name="Normal 3 3 3 3 2 3 3 4 2" xfId="46293"/>
    <cellStyle name="Normal 3 3 3 3 2 3 3 5" xfId="31969"/>
    <cellStyle name="Normal 3 3 3 3 2 3 4" xfId="4869"/>
    <cellStyle name="Normal 3 3 3 3 2 3 4 2" xfId="12134"/>
    <cellStyle name="Normal 3 3 3 3 2 3 4 2 2" xfId="26512"/>
    <cellStyle name="Normal 3 3 3 3 2 3 4 2 2 2" xfId="55246"/>
    <cellStyle name="Normal 3 3 3 3 2 3 4 2 3" xfId="40922"/>
    <cellStyle name="Normal 3 3 3 3 2 3 4 3" xfId="19349"/>
    <cellStyle name="Normal 3 3 3 3 2 3 4 3 2" xfId="48084"/>
    <cellStyle name="Normal 3 3 3 3 2 3 4 4" xfId="33760"/>
    <cellStyle name="Normal 3 3 3 3 2 3 5" xfId="8541"/>
    <cellStyle name="Normal 3 3 3 3 2 3 5 2" xfId="22930"/>
    <cellStyle name="Normal 3 3 3 3 2 3 5 2 2" xfId="51665"/>
    <cellStyle name="Normal 3 3 3 3 2 3 5 3" xfId="37341"/>
    <cellStyle name="Normal 3 3 3 3 2 3 6" xfId="15767"/>
    <cellStyle name="Normal 3 3 3 3 2 3 6 2" xfId="44503"/>
    <cellStyle name="Normal 3 3 3 3 2 3 7" xfId="30179"/>
    <cellStyle name="Normal 3 3 3 3 2 4" xfId="1657"/>
    <cellStyle name="Normal 3 3 3 3 2 4 2" xfId="3453"/>
    <cellStyle name="Normal 3 3 3 3 2 4 2 2" xfId="7112"/>
    <cellStyle name="Normal 3 3 3 3 2 4 2 2 2" xfId="14372"/>
    <cellStyle name="Normal 3 3 3 3 2 4 2 2 2 2" xfId="28750"/>
    <cellStyle name="Normal 3 3 3 3 2 4 2 2 2 2 2" xfId="57484"/>
    <cellStyle name="Normal 3 3 3 3 2 4 2 2 2 3" xfId="43160"/>
    <cellStyle name="Normal 3 3 3 3 2 4 2 2 3" xfId="21587"/>
    <cellStyle name="Normal 3 3 3 3 2 4 2 2 3 2" xfId="50322"/>
    <cellStyle name="Normal 3 3 3 3 2 4 2 2 4" xfId="35998"/>
    <cellStyle name="Normal 3 3 3 3 2 4 2 3" xfId="10785"/>
    <cellStyle name="Normal 3 3 3 3 2 4 2 3 2" xfId="25168"/>
    <cellStyle name="Normal 3 3 3 3 2 4 2 3 2 2" xfId="53903"/>
    <cellStyle name="Normal 3 3 3 3 2 4 2 3 3" xfId="39579"/>
    <cellStyle name="Normal 3 3 3 3 2 4 2 4" xfId="18005"/>
    <cellStyle name="Normal 3 3 3 3 2 4 2 4 2" xfId="46741"/>
    <cellStyle name="Normal 3 3 3 3 2 4 2 5" xfId="32417"/>
    <cellStyle name="Normal 3 3 3 3 2 4 3" xfId="5322"/>
    <cellStyle name="Normal 3 3 3 3 2 4 3 2" xfId="12582"/>
    <cellStyle name="Normal 3 3 3 3 2 4 3 2 2" xfId="26960"/>
    <cellStyle name="Normal 3 3 3 3 2 4 3 2 2 2" xfId="55694"/>
    <cellStyle name="Normal 3 3 3 3 2 4 3 2 3" xfId="41370"/>
    <cellStyle name="Normal 3 3 3 3 2 4 3 3" xfId="19797"/>
    <cellStyle name="Normal 3 3 3 3 2 4 3 3 2" xfId="48532"/>
    <cellStyle name="Normal 3 3 3 3 2 4 3 4" xfId="34208"/>
    <cellStyle name="Normal 3 3 3 3 2 4 4" xfId="8995"/>
    <cellStyle name="Normal 3 3 3 3 2 4 4 2" xfId="23378"/>
    <cellStyle name="Normal 3 3 3 3 2 4 4 2 2" xfId="52113"/>
    <cellStyle name="Normal 3 3 3 3 2 4 4 3" xfId="37789"/>
    <cellStyle name="Normal 3 3 3 3 2 4 5" xfId="16215"/>
    <cellStyle name="Normal 3 3 3 3 2 4 5 2" xfId="44951"/>
    <cellStyle name="Normal 3 3 3 3 2 4 6" xfId="30627"/>
    <cellStyle name="Normal 3 3 3 3 2 5" xfId="2557"/>
    <cellStyle name="Normal 3 3 3 3 2 5 2" xfId="6217"/>
    <cellStyle name="Normal 3 3 3 3 2 5 2 2" xfId="13477"/>
    <cellStyle name="Normal 3 3 3 3 2 5 2 2 2" xfId="27855"/>
    <cellStyle name="Normal 3 3 3 3 2 5 2 2 2 2" xfId="56589"/>
    <cellStyle name="Normal 3 3 3 3 2 5 2 2 3" xfId="42265"/>
    <cellStyle name="Normal 3 3 3 3 2 5 2 3" xfId="20692"/>
    <cellStyle name="Normal 3 3 3 3 2 5 2 3 2" xfId="49427"/>
    <cellStyle name="Normal 3 3 3 3 2 5 2 4" xfId="35103"/>
    <cellStyle name="Normal 3 3 3 3 2 5 3" xfId="9890"/>
    <cellStyle name="Normal 3 3 3 3 2 5 3 2" xfId="24273"/>
    <cellStyle name="Normal 3 3 3 3 2 5 3 2 2" xfId="53008"/>
    <cellStyle name="Normal 3 3 3 3 2 5 3 3" xfId="38684"/>
    <cellStyle name="Normal 3 3 3 3 2 5 4" xfId="17110"/>
    <cellStyle name="Normal 3 3 3 3 2 5 4 2" xfId="45846"/>
    <cellStyle name="Normal 3 3 3 3 2 5 5" xfId="31522"/>
    <cellStyle name="Normal 3 3 3 3 2 6" xfId="4420"/>
    <cellStyle name="Normal 3 3 3 3 2 6 2" xfId="11687"/>
    <cellStyle name="Normal 3 3 3 3 2 6 2 2" xfId="26065"/>
    <cellStyle name="Normal 3 3 3 3 2 6 2 2 2" xfId="54799"/>
    <cellStyle name="Normal 3 3 3 3 2 6 2 3" xfId="40475"/>
    <cellStyle name="Normal 3 3 3 3 2 6 3" xfId="18902"/>
    <cellStyle name="Normal 3 3 3 3 2 6 3 2" xfId="47637"/>
    <cellStyle name="Normal 3 3 3 3 2 6 4" xfId="33313"/>
    <cellStyle name="Normal 3 3 3 3 2 7" xfId="8091"/>
    <cellStyle name="Normal 3 3 3 3 2 7 2" xfId="22483"/>
    <cellStyle name="Normal 3 3 3 3 2 7 2 2" xfId="51218"/>
    <cellStyle name="Normal 3 3 3 3 2 7 3" xfId="36894"/>
    <cellStyle name="Normal 3 3 3 3 2 8" xfId="15320"/>
    <cellStyle name="Normal 3 3 3 3 2 8 2" xfId="44056"/>
    <cellStyle name="Normal 3 3 3 3 2 9" xfId="29732"/>
    <cellStyle name="Normal 3 3 3 3 3" xfId="788"/>
    <cellStyle name="Normal 3 3 3 3 3 2" xfId="1237"/>
    <cellStyle name="Normal 3 3 3 3 3 2 2" xfId="2220"/>
    <cellStyle name="Normal 3 3 3 3 3 2 2 2" xfId="4012"/>
    <cellStyle name="Normal 3 3 3 3 3 2 2 2 2" xfId="7671"/>
    <cellStyle name="Normal 3 3 3 3 3 2 2 2 2 2" xfId="14931"/>
    <cellStyle name="Normal 3 3 3 3 3 2 2 2 2 2 2" xfId="29309"/>
    <cellStyle name="Normal 3 3 3 3 3 2 2 2 2 2 2 2" xfId="58043"/>
    <cellStyle name="Normal 3 3 3 3 3 2 2 2 2 2 3" xfId="43719"/>
    <cellStyle name="Normal 3 3 3 3 3 2 2 2 2 3" xfId="22146"/>
    <cellStyle name="Normal 3 3 3 3 3 2 2 2 2 3 2" xfId="50881"/>
    <cellStyle name="Normal 3 3 3 3 3 2 2 2 2 4" xfId="36557"/>
    <cellStyle name="Normal 3 3 3 3 3 2 2 2 3" xfId="11344"/>
    <cellStyle name="Normal 3 3 3 3 3 2 2 2 3 2" xfId="25727"/>
    <cellStyle name="Normal 3 3 3 3 3 2 2 2 3 2 2" xfId="54462"/>
    <cellStyle name="Normal 3 3 3 3 3 2 2 2 3 3" xfId="40138"/>
    <cellStyle name="Normal 3 3 3 3 3 2 2 2 4" xfId="18564"/>
    <cellStyle name="Normal 3 3 3 3 3 2 2 2 4 2" xfId="47300"/>
    <cellStyle name="Normal 3 3 3 3 3 2 2 2 5" xfId="32976"/>
    <cellStyle name="Normal 3 3 3 3 3 2 2 3" xfId="5881"/>
    <cellStyle name="Normal 3 3 3 3 3 2 2 3 2" xfId="13141"/>
    <cellStyle name="Normal 3 3 3 3 3 2 2 3 2 2" xfId="27519"/>
    <cellStyle name="Normal 3 3 3 3 3 2 2 3 2 2 2" xfId="56253"/>
    <cellStyle name="Normal 3 3 3 3 3 2 2 3 2 3" xfId="41929"/>
    <cellStyle name="Normal 3 3 3 3 3 2 2 3 3" xfId="20356"/>
    <cellStyle name="Normal 3 3 3 3 3 2 2 3 3 2" xfId="49091"/>
    <cellStyle name="Normal 3 3 3 3 3 2 2 3 4" xfId="34767"/>
    <cellStyle name="Normal 3 3 3 3 3 2 2 4" xfId="9554"/>
    <cellStyle name="Normal 3 3 3 3 3 2 2 4 2" xfId="23937"/>
    <cellStyle name="Normal 3 3 3 3 3 2 2 4 2 2" xfId="52672"/>
    <cellStyle name="Normal 3 3 3 3 3 2 2 4 3" xfId="38348"/>
    <cellStyle name="Normal 3 3 3 3 3 2 2 5" xfId="16774"/>
    <cellStyle name="Normal 3 3 3 3 3 2 2 5 2" xfId="45510"/>
    <cellStyle name="Normal 3 3 3 3 3 2 2 6" xfId="31186"/>
    <cellStyle name="Normal 3 3 3 3 3 2 3" xfId="3116"/>
    <cellStyle name="Normal 3 3 3 3 3 2 3 2" xfId="6776"/>
    <cellStyle name="Normal 3 3 3 3 3 2 3 2 2" xfId="14036"/>
    <cellStyle name="Normal 3 3 3 3 3 2 3 2 2 2" xfId="28414"/>
    <cellStyle name="Normal 3 3 3 3 3 2 3 2 2 2 2" xfId="57148"/>
    <cellStyle name="Normal 3 3 3 3 3 2 3 2 2 3" xfId="42824"/>
    <cellStyle name="Normal 3 3 3 3 3 2 3 2 3" xfId="21251"/>
    <cellStyle name="Normal 3 3 3 3 3 2 3 2 3 2" xfId="49986"/>
    <cellStyle name="Normal 3 3 3 3 3 2 3 2 4" xfId="35662"/>
    <cellStyle name="Normal 3 3 3 3 3 2 3 3" xfId="10449"/>
    <cellStyle name="Normal 3 3 3 3 3 2 3 3 2" xfId="24832"/>
    <cellStyle name="Normal 3 3 3 3 3 2 3 3 2 2" xfId="53567"/>
    <cellStyle name="Normal 3 3 3 3 3 2 3 3 3" xfId="39243"/>
    <cellStyle name="Normal 3 3 3 3 3 2 3 4" xfId="17669"/>
    <cellStyle name="Normal 3 3 3 3 3 2 3 4 2" xfId="46405"/>
    <cellStyle name="Normal 3 3 3 3 3 2 3 5" xfId="32081"/>
    <cellStyle name="Normal 3 3 3 3 3 2 4" xfId="4981"/>
    <cellStyle name="Normal 3 3 3 3 3 2 4 2" xfId="12246"/>
    <cellStyle name="Normal 3 3 3 3 3 2 4 2 2" xfId="26624"/>
    <cellStyle name="Normal 3 3 3 3 3 2 4 2 2 2" xfId="55358"/>
    <cellStyle name="Normal 3 3 3 3 3 2 4 2 3" xfId="41034"/>
    <cellStyle name="Normal 3 3 3 3 3 2 4 3" xfId="19461"/>
    <cellStyle name="Normal 3 3 3 3 3 2 4 3 2" xfId="48196"/>
    <cellStyle name="Normal 3 3 3 3 3 2 4 4" xfId="33872"/>
    <cellStyle name="Normal 3 3 3 3 3 2 5" xfId="8653"/>
    <cellStyle name="Normal 3 3 3 3 3 2 5 2" xfId="23042"/>
    <cellStyle name="Normal 3 3 3 3 3 2 5 2 2" xfId="51777"/>
    <cellStyle name="Normal 3 3 3 3 3 2 5 3" xfId="37453"/>
    <cellStyle name="Normal 3 3 3 3 3 2 6" xfId="15879"/>
    <cellStyle name="Normal 3 3 3 3 3 2 6 2" xfId="44615"/>
    <cellStyle name="Normal 3 3 3 3 3 2 7" xfId="30291"/>
    <cellStyle name="Normal 3 3 3 3 3 3" xfId="1773"/>
    <cellStyle name="Normal 3 3 3 3 3 3 2" xfId="3565"/>
    <cellStyle name="Normal 3 3 3 3 3 3 2 2" xfId="7224"/>
    <cellStyle name="Normal 3 3 3 3 3 3 2 2 2" xfId="14484"/>
    <cellStyle name="Normal 3 3 3 3 3 3 2 2 2 2" xfId="28862"/>
    <cellStyle name="Normal 3 3 3 3 3 3 2 2 2 2 2" xfId="57596"/>
    <cellStyle name="Normal 3 3 3 3 3 3 2 2 2 3" xfId="43272"/>
    <cellStyle name="Normal 3 3 3 3 3 3 2 2 3" xfId="21699"/>
    <cellStyle name="Normal 3 3 3 3 3 3 2 2 3 2" xfId="50434"/>
    <cellStyle name="Normal 3 3 3 3 3 3 2 2 4" xfId="36110"/>
    <cellStyle name="Normal 3 3 3 3 3 3 2 3" xfId="10897"/>
    <cellStyle name="Normal 3 3 3 3 3 3 2 3 2" xfId="25280"/>
    <cellStyle name="Normal 3 3 3 3 3 3 2 3 2 2" xfId="54015"/>
    <cellStyle name="Normal 3 3 3 3 3 3 2 3 3" xfId="39691"/>
    <cellStyle name="Normal 3 3 3 3 3 3 2 4" xfId="18117"/>
    <cellStyle name="Normal 3 3 3 3 3 3 2 4 2" xfId="46853"/>
    <cellStyle name="Normal 3 3 3 3 3 3 2 5" xfId="32529"/>
    <cellStyle name="Normal 3 3 3 3 3 3 3" xfId="5434"/>
    <cellStyle name="Normal 3 3 3 3 3 3 3 2" xfId="12694"/>
    <cellStyle name="Normal 3 3 3 3 3 3 3 2 2" xfId="27072"/>
    <cellStyle name="Normal 3 3 3 3 3 3 3 2 2 2" xfId="55806"/>
    <cellStyle name="Normal 3 3 3 3 3 3 3 2 3" xfId="41482"/>
    <cellStyle name="Normal 3 3 3 3 3 3 3 3" xfId="19909"/>
    <cellStyle name="Normal 3 3 3 3 3 3 3 3 2" xfId="48644"/>
    <cellStyle name="Normal 3 3 3 3 3 3 3 4" xfId="34320"/>
    <cellStyle name="Normal 3 3 3 3 3 3 4" xfId="9107"/>
    <cellStyle name="Normal 3 3 3 3 3 3 4 2" xfId="23490"/>
    <cellStyle name="Normal 3 3 3 3 3 3 4 2 2" xfId="52225"/>
    <cellStyle name="Normal 3 3 3 3 3 3 4 3" xfId="37901"/>
    <cellStyle name="Normal 3 3 3 3 3 3 5" xfId="16327"/>
    <cellStyle name="Normal 3 3 3 3 3 3 5 2" xfId="45063"/>
    <cellStyle name="Normal 3 3 3 3 3 3 6" xfId="30739"/>
    <cellStyle name="Normal 3 3 3 3 3 4" xfId="2669"/>
    <cellStyle name="Normal 3 3 3 3 3 4 2" xfId="6329"/>
    <cellStyle name="Normal 3 3 3 3 3 4 2 2" xfId="13589"/>
    <cellStyle name="Normal 3 3 3 3 3 4 2 2 2" xfId="27967"/>
    <cellStyle name="Normal 3 3 3 3 3 4 2 2 2 2" xfId="56701"/>
    <cellStyle name="Normal 3 3 3 3 3 4 2 2 3" xfId="42377"/>
    <cellStyle name="Normal 3 3 3 3 3 4 2 3" xfId="20804"/>
    <cellStyle name="Normal 3 3 3 3 3 4 2 3 2" xfId="49539"/>
    <cellStyle name="Normal 3 3 3 3 3 4 2 4" xfId="35215"/>
    <cellStyle name="Normal 3 3 3 3 3 4 3" xfId="10002"/>
    <cellStyle name="Normal 3 3 3 3 3 4 3 2" xfId="24385"/>
    <cellStyle name="Normal 3 3 3 3 3 4 3 2 2" xfId="53120"/>
    <cellStyle name="Normal 3 3 3 3 3 4 3 3" xfId="38796"/>
    <cellStyle name="Normal 3 3 3 3 3 4 4" xfId="17222"/>
    <cellStyle name="Normal 3 3 3 3 3 4 4 2" xfId="45958"/>
    <cellStyle name="Normal 3 3 3 3 3 4 5" xfId="31634"/>
    <cellStyle name="Normal 3 3 3 3 3 5" xfId="4533"/>
    <cellStyle name="Normal 3 3 3 3 3 5 2" xfId="11799"/>
    <cellStyle name="Normal 3 3 3 3 3 5 2 2" xfId="26177"/>
    <cellStyle name="Normal 3 3 3 3 3 5 2 2 2" xfId="54911"/>
    <cellStyle name="Normal 3 3 3 3 3 5 2 3" xfId="40587"/>
    <cellStyle name="Normal 3 3 3 3 3 5 3" xfId="19014"/>
    <cellStyle name="Normal 3 3 3 3 3 5 3 2" xfId="47749"/>
    <cellStyle name="Normal 3 3 3 3 3 5 4" xfId="33425"/>
    <cellStyle name="Normal 3 3 3 3 3 6" xfId="8206"/>
    <cellStyle name="Normal 3 3 3 3 3 6 2" xfId="22595"/>
    <cellStyle name="Normal 3 3 3 3 3 6 2 2" xfId="51330"/>
    <cellStyle name="Normal 3 3 3 3 3 6 3" xfId="37006"/>
    <cellStyle name="Normal 3 3 3 3 3 7" xfId="15432"/>
    <cellStyle name="Normal 3 3 3 3 3 7 2" xfId="44168"/>
    <cellStyle name="Normal 3 3 3 3 3 8" xfId="29844"/>
    <cellStyle name="Normal 3 3 3 3 4" xfId="1013"/>
    <cellStyle name="Normal 3 3 3 3 4 2" xfId="1996"/>
    <cellStyle name="Normal 3 3 3 3 4 2 2" xfId="3788"/>
    <cellStyle name="Normal 3 3 3 3 4 2 2 2" xfId="7447"/>
    <cellStyle name="Normal 3 3 3 3 4 2 2 2 2" xfId="14707"/>
    <cellStyle name="Normal 3 3 3 3 4 2 2 2 2 2" xfId="29085"/>
    <cellStyle name="Normal 3 3 3 3 4 2 2 2 2 2 2" xfId="57819"/>
    <cellStyle name="Normal 3 3 3 3 4 2 2 2 2 3" xfId="43495"/>
    <cellStyle name="Normal 3 3 3 3 4 2 2 2 3" xfId="21922"/>
    <cellStyle name="Normal 3 3 3 3 4 2 2 2 3 2" xfId="50657"/>
    <cellStyle name="Normal 3 3 3 3 4 2 2 2 4" xfId="36333"/>
    <cellStyle name="Normal 3 3 3 3 4 2 2 3" xfId="11120"/>
    <cellStyle name="Normal 3 3 3 3 4 2 2 3 2" xfId="25503"/>
    <cellStyle name="Normal 3 3 3 3 4 2 2 3 2 2" xfId="54238"/>
    <cellStyle name="Normal 3 3 3 3 4 2 2 3 3" xfId="39914"/>
    <cellStyle name="Normal 3 3 3 3 4 2 2 4" xfId="18340"/>
    <cellStyle name="Normal 3 3 3 3 4 2 2 4 2" xfId="47076"/>
    <cellStyle name="Normal 3 3 3 3 4 2 2 5" xfId="32752"/>
    <cellStyle name="Normal 3 3 3 3 4 2 3" xfId="5657"/>
    <cellStyle name="Normal 3 3 3 3 4 2 3 2" xfId="12917"/>
    <cellStyle name="Normal 3 3 3 3 4 2 3 2 2" xfId="27295"/>
    <cellStyle name="Normal 3 3 3 3 4 2 3 2 2 2" xfId="56029"/>
    <cellStyle name="Normal 3 3 3 3 4 2 3 2 3" xfId="41705"/>
    <cellStyle name="Normal 3 3 3 3 4 2 3 3" xfId="20132"/>
    <cellStyle name="Normal 3 3 3 3 4 2 3 3 2" xfId="48867"/>
    <cellStyle name="Normal 3 3 3 3 4 2 3 4" xfId="34543"/>
    <cellStyle name="Normal 3 3 3 3 4 2 4" xfId="9330"/>
    <cellStyle name="Normal 3 3 3 3 4 2 4 2" xfId="23713"/>
    <cellStyle name="Normal 3 3 3 3 4 2 4 2 2" xfId="52448"/>
    <cellStyle name="Normal 3 3 3 3 4 2 4 3" xfId="38124"/>
    <cellStyle name="Normal 3 3 3 3 4 2 5" xfId="16550"/>
    <cellStyle name="Normal 3 3 3 3 4 2 5 2" xfId="45286"/>
    <cellStyle name="Normal 3 3 3 3 4 2 6" xfId="30962"/>
    <cellStyle name="Normal 3 3 3 3 4 3" xfId="2892"/>
    <cellStyle name="Normal 3 3 3 3 4 3 2" xfId="6552"/>
    <cellStyle name="Normal 3 3 3 3 4 3 2 2" xfId="13812"/>
    <cellStyle name="Normal 3 3 3 3 4 3 2 2 2" xfId="28190"/>
    <cellStyle name="Normal 3 3 3 3 4 3 2 2 2 2" xfId="56924"/>
    <cellStyle name="Normal 3 3 3 3 4 3 2 2 3" xfId="42600"/>
    <cellStyle name="Normal 3 3 3 3 4 3 2 3" xfId="21027"/>
    <cellStyle name="Normal 3 3 3 3 4 3 2 3 2" xfId="49762"/>
    <cellStyle name="Normal 3 3 3 3 4 3 2 4" xfId="35438"/>
    <cellStyle name="Normal 3 3 3 3 4 3 3" xfId="10225"/>
    <cellStyle name="Normal 3 3 3 3 4 3 3 2" xfId="24608"/>
    <cellStyle name="Normal 3 3 3 3 4 3 3 2 2" xfId="53343"/>
    <cellStyle name="Normal 3 3 3 3 4 3 3 3" xfId="39019"/>
    <cellStyle name="Normal 3 3 3 3 4 3 4" xfId="17445"/>
    <cellStyle name="Normal 3 3 3 3 4 3 4 2" xfId="46181"/>
    <cellStyle name="Normal 3 3 3 3 4 3 5" xfId="31857"/>
    <cellStyle name="Normal 3 3 3 3 4 4" xfId="4757"/>
    <cellStyle name="Normal 3 3 3 3 4 4 2" xfId="12022"/>
    <cellStyle name="Normal 3 3 3 3 4 4 2 2" xfId="26400"/>
    <cellStyle name="Normal 3 3 3 3 4 4 2 2 2" xfId="55134"/>
    <cellStyle name="Normal 3 3 3 3 4 4 2 3" xfId="40810"/>
    <cellStyle name="Normal 3 3 3 3 4 4 3" xfId="19237"/>
    <cellStyle name="Normal 3 3 3 3 4 4 3 2" xfId="47972"/>
    <cellStyle name="Normal 3 3 3 3 4 4 4" xfId="33648"/>
    <cellStyle name="Normal 3 3 3 3 4 5" xfId="8429"/>
    <cellStyle name="Normal 3 3 3 3 4 5 2" xfId="22818"/>
    <cellStyle name="Normal 3 3 3 3 4 5 2 2" xfId="51553"/>
    <cellStyle name="Normal 3 3 3 3 4 5 3" xfId="37229"/>
    <cellStyle name="Normal 3 3 3 3 4 6" xfId="15655"/>
    <cellStyle name="Normal 3 3 3 3 4 6 2" xfId="44391"/>
    <cellStyle name="Normal 3 3 3 3 4 7" xfId="30067"/>
    <cellStyle name="Normal 3 3 3 3 5" xfId="1537"/>
    <cellStyle name="Normal 3 3 3 3 5 2" xfId="3341"/>
    <cellStyle name="Normal 3 3 3 3 5 2 2" xfId="7000"/>
    <cellStyle name="Normal 3 3 3 3 5 2 2 2" xfId="14260"/>
    <cellStyle name="Normal 3 3 3 3 5 2 2 2 2" xfId="28638"/>
    <cellStyle name="Normal 3 3 3 3 5 2 2 2 2 2" xfId="57372"/>
    <cellStyle name="Normal 3 3 3 3 5 2 2 2 3" xfId="43048"/>
    <cellStyle name="Normal 3 3 3 3 5 2 2 3" xfId="21475"/>
    <cellStyle name="Normal 3 3 3 3 5 2 2 3 2" xfId="50210"/>
    <cellStyle name="Normal 3 3 3 3 5 2 2 4" xfId="35886"/>
    <cellStyle name="Normal 3 3 3 3 5 2 3" xfId="10673"/>
    <cellStyle name="Normal 3 3 3 3 5 2 3 2" xfId="25056"/>
    <cellStyle name="Normal 3 3 3 3 5 2 3 2 2" xfId="53791"/>
    <cellStyle name="Normal 3 3 3 3 5 2 3 3" xfId="39467"/>
    <cellStyle name="Normal 3 3 3 3 5 2 4" xfId="17893"/>
    <cellStyle name="Normal 3 3 3 3 5 2 4 2" xfId="46629"/>
    <cellStyle name="Normal 3 3 3 3 5 2 5" xfId="32305"/>
    <cellStyle name="Normal 3 3 3 3 5 3" xfId="5210"/>
    <cellStyle name="Normal 3 3 3 3 5 3 2" xfId="12470"/>
    <cellStyle name="Normal 3 3 3 3 5 3 2 2" xfId="26848"/>
    <cellStyle name="Normal 3 3 3 3 5 3 2 2 2" xfId="55582"/>
    <cellStyle name="Normal 3 3 3 3 5 3 2 3" xfId="41258"/>
    <cellStyle name="Normal 3 3 3 3 5 3 3" xfId="19685"/>
    <cellStyle name="Normal 3 3 3 3 5 3 3 2" xfId="48420"/>
    <cellStyle name="Normal 3 3 3 3 5 3 4" xfId="34096"/>
    <cellStyle name="Normal 3 3 3 3 5 4" xfId="8883"/>
    <cellStyle name="Normal 3 3 3 3 5 4 2" xfId="23266"/>
    <cellStyle name="Normal 3 3 3 3 5 4 2 2" xfId="52001"/>
    <cellStyle name="Normal 3 3 3 3 5 4 3" xfId="37677"/>
    <cellStyle name="Normal 3 3 3 3 5 5" xfId="16103"/>
    <cellStyle name="Normal 3 3 3 3 5 5 2" xfId="44839"/>
    <cellStyle name="Normal 3 3 3 3 5 6" xfId="30515"/>
    <cellStyle name="Normal 3 3 3 3 6" xfId="2445"/>
    <cellStyle name="Normal 3 3 3 3 6 2" xfId="6105"/>
    <cellStyle name="Normal 3 3 3 3 6 2 2" xfId="13365"/>
    <cellStyle name="Normal 3 3 3 3 6 2 2 2" xfId="27743"/>
    <cellStyle name="Normal 3 3 3 3 6 2 2 2 2" xfId="56477"/>
    <cellStyle name="Normal 3 3 3 3 6 2 2 3" xfId="42153"/>
    <cellStyle name="Normal 3 3 3 3 6 2 3" xfId="20580"/>
    <cellStyle name="Normal 3 3 3 3 6 2 3 2" xfId="49315"/>
    <cellStyle name="Normal 3 3 3 3 6 2 4" xfId="34991"/>
    <cellStyle name="Normal 3 3 3 3 6 3" xfId="9778"/>
    <cellStyle name="Normal 3 3 3 3 6 3 2" xfId="24161"/>
    <cellStyle name="Normal 3 3 3 3 6 3 2 2" xfId="52896"/>
    <cellStyle name="Normal 3 3 3 3 6 3 3" xfId="38572"/>
    <cellStyle name="Normal 3 3 3 3 6 4" xfId="16998"/>
    <cellStyle name="Normal 3 3 3 3 6 4 2" xfId="45734"/>
    <cellStyle name="Normal 3 3 3 3 6 5" xfId="31410"/>
    <cellStyle name="Normal 3 3 3 3 7" xfId="4304"/>
    <cellStyle name="Normal 3 3 3 3 7 2" xfId="11574"/>
    <cellStyle name="Normal 3 3 3 3 7 2 2" xfId="25953"/>
    <cellStyle name="Normal 3 3 3 3 7 2 2 2" xfId="54687"/>
    <cellStyle name="Normal 3 3 3 3 7 2 3" xfId="40363"/>
    <cellStyle name="Normal 3 3 3 3 7 3" xfId="18790"/>
    <cellStyle name="Normal 3 3 3 3 7 3 2" xfId="47525"/>
    <cellStyle name="Normal 3 3 3 3 7 4" xfId="33201"/>
    <cellStyle name="Normal 3 3 3 3 8" xfId="7973"/>
    <cellStyle name="Normal 3 3 3 3 8 2" xfId="22371"/>
    <cellStyle name="Normal 3 3 3 3 8 2 2" xfId="51106"/>
    <cellStyle name="Normal 3 3 3 3 8 3" xfId="36782"/>
    <cellStyle name="Normal 3 3 3 3 9" xfId="15208"/>
    <cellStyle name="Normal 3 3 3 3 9 2" xfId="43944"/>
    <cellStyle name="Normal 3 3 3 4" xfId="561"/>
    <cellStyle name="Normal 3 3 3 4 2" xfId="846"/>
    <cellStyle name="Normal 3 3 3 4 2 2" xfId="1293"/>
    <cellStyle name="Normal 3 3 3 4 2 2 2" xfId="2276"/>
    <cellStyle name="Normal 3 3 3 4 2 2 2 2" xfId="4068"/>
    <cellStyle name="Normal 3 3 3 4 2 2 2 2 2" xfId="7727"/>
    <cellStyle name="Normal 3 3 3 4 2 2 2 2 2 2" xfId="14987"/>
    <cellStyle name="Normal 3 3 3 4 2 2 2 2 2 2 2" xfId="29365"/>
    <cellStyle name="Normal 3 3 3 4 2 2 2 2 2 2 2 2" xfId="58099"/>
    <cellStyle name="Normal 3 3 3 4 2 2 2 2 2 2 3" xfId="43775"/>
    <cellStyle name="Normal 3 3 3 4 2 2 2 2 2 3" xfId="22202"/>
    <cellStyle name="Normal 3 3 3 4 2 2 2 2 2 3 2" xfId="50937"/>
    <cellStyle name="Normal 3 3 3 4 2 2 2 2 2 4" xfId="36613"/>
    <cellStyle name="Normal 3 3 3 4 2 2 2 2 3" xfId="11400"/>
    <cellStyle name="Normal 3 3 3 4 2 2 2 2 3 2" xfId="25783"/>
    <cellStyle name="Normal 3 3 3 4 2 2 2 2 3 2 2" xfId="54518"/>
    <cellStyle name="Normal 3 3 3 4 2 2 2 2 3 3" xfId="40194"/>
    <cellStyle name="Normal 3 3 3 4 2 2 2 2 4" xfId="18620"/>
    <cellStyle name="Normal 3 3 3 4 2 2 2 2 4 2" xfId="47356"/>
    <cellStyle name="Normal 3 3 3 4 2 2 2 2 5" xfId="33032"/>
    <cellStyle name="Normal 3 3 3 4 2 2 2 3" xfId="5937"/>
    <cellStyle name="Normal 3 3 3 4 2 2 2 3 2" xfId="13197"/>
    <cellStyle name="Normal 3 3 3 4 2 2 2 3 2 2" xfId="27575"/>
    <cellStyle name="Normal 3 3 3 4 2 2 2 3 2 2 2" xfId="56309"/>
    <cellStyle name="Normal 3 3 3 4 2 2 2 3 2 3" xfId="41985"/>
    <cellStyle name="Normal 3 3 3 4 2 2 2 3 3" xfId="20412"/>
    <cellStyle name="Normal 3 3 3 4 2 2 2 3 3 2" xfId="49147"/>
    <cellStyle name="Normal 3 3 3 4 2 2 2 3 4" xfId="34823"/>
    <cellStyle name="Normal 3 3 3 4 2 2 2 4" xfId="9610"/>
    <cellStyle name="Normal 3 3 3 4 2 2 2 4 2" xfId="23993"/>
    <cellStyle name="Normal 3 3 3 4 2 2 2 4 2 2" xfId="52728"/>
    <cellStyle name="Normal 3 3 3 4 2 2 2 4 3" xfId="38404"/>
    <cellStyle name="Normal 3 3 3 4 2 2 2 5" xfId="16830"/>
    <cellStyle name="Normal 3 3 3 4 2 2 2 5 2" xfId="45566"/>
    <cellStyle name="Normal 3 3 3 4 2 2 2 6" xfId="31242"/>
    <cellStyle name="Normal 3 3 3 4 2 2 3" xfId="3172"/>
    <cellStyle name="Normal 3 3 3 4 2 2 3 2" xfId="6832"/>
    <cellStyle name="Normal 3 3 3 4 2 2 3 2 2" xfId="14092"/>
    <cellStyle name="Normal 3 3 3 4 2 2 3 2 2 2" xfId="28470"/>
    <cellStyle name="Normal 3 3 3 4 2 2 3 2 2 2 2" xfId="57204"/>
    <cellStyle name="Normal 3 3 3 4 2 2 3 2 2 3" xfId="42880"/>
    <cellStyle name="Normal 3 3 3 4 2 2 3 2 3" xfId="21307"/>
    <cellStyle name="Normal 3 3 3 4 2 2 3 2 3 2" xfId="50042"/>
    <cellStyle name="Normal 3 3 3 4 2 2 3 2 4" xfId="35718"/>
    <cellStyle name="Normal 3 3 3 4 2 2 3 3" xfId="10505"/>
    <cellStyle name="Normal 3 3 3 4 2 2 3 3 2" xfId="24888"/>
    <cellStyle name="Normal 3 3 3 4 2 2 3 3 2 2" xfId="53623"/>
    <cellStyle name="Normal 3 3 3 4 2 2 3 3 3" xfId="39299"/>
    <cellStyle name="Normal 3 3 3 4 2 2 3 4" xfId="17725"/>
    <cellStyle name="Normal 3 3 3 4 2 2 3 4 2" xfId="46461"/>
    <cellStyle name="Normal 3 3 3 4 2 2 3 5" xfId="32137"/>
    <cellStyle name="Normal 3 3 3 4 2 2 4" xfId="5037"/>
    <cellStyle name="Normal 3 3 3 4 2 2 4 2" xfId="12302"/>
    <cellStyle name="Normal 3 3 3 4 2 2 4 2 2" xfId="26680"/>
    <cellStyle name="Normal 3 3 3 4 2 2 4 2 2 2" xfId="55414"/>
    <cellStyle name="Normal 3 3 3 4 2 2 4 2 3" xfId="41090"/>
    <cellStyle name="Normal 3 3 3 4 2 2 4 3" xfId="19517"/>
    <cellStyle name="Normal 3 3 3 4 2 2 4 3 2" xfId="48252"/>
    <cellStyle name="Normal 3 3 3 4 2 2 4 4" xfId="33928"/>
    <cellStyle name="Normal 3 3 3 4 2 2 5" xfId="8709"/>
    <cellStyle name="Normal 3 3 3 4 2 2 5 2" xfId="23098"/>
    <cellStyle name="Normal 3 3 3 4 2 2 5 2 2" xfId="51833"/>
    <cellStyle name="Normal 3 3 3 4 2 2 5 3" xfId="37509"/>
    <cellStyle name="Normal 3 3 3 4 2 2 6" xfId="15935"/>
    <cellStyle name="Normal 3 3 3 4 2 2 6 2" xfId="44671"/>
    <cellStyle name="Normal 3 3 3 4 2 2 7" xfId="30347"/>
    <cellStyle name="Normal 3 3 3 4 2 3" xfId="1829"/>
    <cellStyle name="Normal 3 3 3 4 2 3 2" xfId="3621"/>
    <cellStyle name="Normal 3 3 3 4 2 3 2 2" xfId="7280"/>
    <cellStyle name="Normal 3 3 3 4 2 3 2 2 2" xfId="14540"/>
    <cellStyle name="Normal 3 3 3 4 2 3 2 2 2 2" xfId="28918"/>
    <cellStyle name="Normal 3 3 3 4 2 3 2 2 2 2 2" xfId="57652"/>
    <cellStyle name="Normal 3 3 3 4 2 3 2 2 2 3" xfId="43328"/>
    <cellStyle name="Normal 3 3 3 4 2 3 2 2 3" xfId="21755"/>
    <cellStyle name="Normal 3 3 3 4 2 3 2 2 3 2" xfId="50490"/>
    <cellStyle name="Normal 3 3 3 4 2 3 2 2 4" xfId="36166"/>
    <cellStyle name="Normal 3 3 3 4 2 3 2 3" xfId="10953"/>
    <cellStyle name="Normal 3 3 3 4 2 3 2 3 2" xfId="25336"/>
    <cellStyle name="Normal 3 3 3 4 2 3 2 3 2 2" xfId="54071"/>
    <cellStyle name="Normal 3 3 3 4 2 3 2 3 3" xfId="39747"/>
    <cellStyle name="Normal 3 3 3 4 2 3 2 4" xfId="18173"/>
    <cellStyle name="Normal 3 3 3 4 2 3 2 4 2" xfId="46909"/>
    <cellStyle name="Normal 3 3 3 4 2 3 2 5" xfId="32585"/>
    <cellStyle name="Normal 3 3 3 4 2 3 3" xfId="5490"/>
    <cellStyle name="Normal 3 3 3 4 2 3 3 2" xfId="12750"/>
    <cellStyle name="Normal 3 3 3 4 2 3 3 2 2" xfId="27128"/>
    <cellStyle name="Normal 3 3 3 4 2 3 3 2 2 2" xfId="55862"/>
    <cellStyle name="Normal 3 3 3 4 2 3 3 2 3" xfId="41538"/>
    <cellStyle name="Normal 3 3 3 4 2 3 3 3" xfId="19965"/>
    <cellStyle name="Normal 3 3 3 4 2 3 3 3 2" xfId="48700"/>
    <cellStyle name="Normal 3 3 3 4 2 3 3 4" xfId="34376"/>
    <cellStyle name="Normal 3 3 3 4 2 3 4" xfId="9163"/>
    <cellStyle name="Normal 3 3 3 4 2 3 4 2" xfId="23546"/>
    <cellStyle name="Normal 3 3 3 4 2 3 4 2 2" xfId="52281"/>
    <cellStyle name="Normal 3 3 3 4 2 3 4 3" xfId="37957"/>
    <cellStyle name="Normal 3 3 3 4 2 3 5" xfId="16383"/>
    <cellStyle name="Normal 3 3 3 4 2 3 5 2" xfId="45119"/>
    <cellStyle name="Normal 3 3 3 4 2 3 6" xfId="30795"/>
    <cellStyle name="Normal 3 3 3 4 2 4" xfId="2725"/>
    <cellStyle name="Normal 3 3 3 4 2 4 2" xfId="6385"/>
    <cellStyle name="Normal 3 3 3 4 2 4 2 2" xfId="13645"/>
    <cellStyle name="Normal 3 3 3 4 2 4 2 2 2" xfId="28023"/>
    <cellStyle name="Normal 3 3 3 4 2 4 2 2 2 2" xfId="56757"/>
    <cellStyle name="Normal 3 3 3 4 2 4 2 2 3" xfId="42433"/>
    <cellStyle name="Normal 3 3 3 4 2 4 2 3" xfId="20860"/>
    <cellStyle name="Normal 3 3 3 4 2 4 2 3 2" xfId="49595"/>
    <cellStyle name="Normal 3 3 3 4 2 4 2 4" xfId="35271"/>
    <cellStyle name="Normal 3 3 3 4 2 4 3" xfId="10058"/>
    <cellStyle name="Normal 3 3 3 4 2 4 3 2" xfId="24441"/>
    <cellStyle name="Normal 3 3 3 4 2 4 3 2 2" xfId="53176"/>
    <cellStyle name="Normal 3 3 3 4 2 4 3 3" xfId="38852"/>
    <cellStyle name="Normal 3 3 3 4 2 4 4" xfId="17278"/>
    <cellStyle name="Normal 3 3 3 4 2 4 4 2" xfId="46014"/>
    <cellStyle name="Normal 3 3 3 4 2 4 5" xfId="31690"/>
    <cellStyle name="Normal 3 3 3 4 2 5" xfId="4590"/>
    <cellStyle name="Normal 3 3 3 4 2 5 2" xfId="11855"/>
    <cellStyle name="Normal 3 3 3 4 2 5 2 2" xfId="26233"/>
    <cellStyle name="Normal 3 3 3 4 2 5 2 2 2" xfId="54967"/>
    <cellStyle name="Normal 3 3 3 4 2 5 2 3" xfId="40643"/>
    <cellStyle name="Normal 3 3 3 4 2 5 3" xfId="19070"/>
    <cellStyle name="Normal 3 3 3 4 2 5 3 2" xfId="47805"/>
    <cellStyle name="Normal 3 3 3 4 2 5 4" xfId="33481"/>
    <cellStyle name="Normal 3 3 3 4 2 6" xfId="8262"/>
    <cellStyle name="Normal 3 3 3 4 2 6 2" xfId="22651"/>
    <cellStyle name="Normal 3 3 3 4 2 6 2 2" xfId="51386"/>
    <cellStyle name="Normal 3 3 3 4 2 6 3" xfId="37062"/>
    <cellStyle name="Normal 3 3 3 4 2 7" xfId="15488"/>
    <cellStyle name="Normal 3 3 3 4 2 7 2" xfId="44224"/>
    <cellStyle name="Normal 3 3 3 4 2 8" xfId="29900"/>
    <cellStyle name="Normal 3 3 3 4 3" xfId="1069"/>
    <cellStyle name="Normal 3 3 3 4 3 2" xfId="2052"/>
    <cellStyle name="Normal 3 3 3 4 3 2 2" xfId="3844"/>
    <cellStyle name="Normal 3 3 3 4 3 2 2 2" xfId="7503"/>
    <cellStyle name="Normal 3 3 3 4 3 2 2 2 2" xfId="14763"/>
    <cellStyle name="Normal 3 3 3 4 3 2 2 2 2 2" xfId="29141"/>
    <cellStyle name="Normal 3 3 3 4 3 2 2 2 2 2 2" xfId="57875"/>
    <cellStyle name="Normal 3 3 3 4 3 2 2 2 2 3" xfId="43551"/>
    <cellStyle name="Normal 3 3 3 4 3 2 2 2 3" xfId="21978"/>
    <cellStyle name="Normal 3 3 3 4 3 2 2 2 3 2" xfId="50713"/>
    <cellStyle name="Normal 3 3 3 4 3 2 2 2 4" xfId="36389"/>
    <cellStyle name="Normal 3 3 3 4 3 2 2 3" xfId="11176"/>
    <cellStyle name="Normal 3 3 3 4 3 2 2 3 2" xfId="25559"/>
    <cellStyle name="Normal 3 3 3 4 3 2 2 3 2 2" xfId="54294"/>
    <cellStyle name="Normal 3 3 3 4 3 2 2 3 3" xfId="39970"/>
    <cellStyle name="Normal 3 3 3 4 3 2 2 4" xfId="18396"/>
    <cellStyle name="Normal 3 3 3 4 3 2 2 4 2" xfId="47132"/>
    <cellStyle name="Normal 3 3 3 4 3 2 2 5" xfId="32808"/>
    <cellStyle name="Normal 3 3 3 4 3 2 3" xfId="5713"/>
    <cellStyle name="Normal 3 3 3 4 3 2 3 2" xfId="12973"/>
    <cellStyle name="Normal 3 3 3 4 3 2 3 2 2" xfId="27351"/>
    <cellStyle name="Normal 3 3 3 4 3 2 3 2 2 2" xfId="56085"/>
    <cellStyle name="Normal 3 3 3 4 3 2 3 2 3" xfId="41761"/>
    <cellStyle name="Normal 3 3 3 4 3 2 3 3" xfId="20188"/>
    <cellStyle name="Normal 3 3 3 4 3 2 3 3 2" xfId="48923"/>
    <cellStyle name="Normal 3 3 3 4 3 2 3 4" xfId="34599"/>
    <cellStyle name="Normal 3 3 3 4 3 2 4" xfId="9386"/>
    <cellStyle name="Normal 3 3 3 4 3 2 4 2" xfId="23769"/>
    <cellStyle name="Normal 3 3 3 4 3 2 4 2 2" xfId="52504"/>
    <cellStyle name="Normal 3 3 3 4 3 2 4 3" xfId="38180"/>
    <cellStyle name="Normal 3 3 3 4 3 2 5" xfId="16606"/>
    <cellStyle name="Normal 3 3 3 4 3 2 5 2" xfId="45342"/>
    <cellStyle name="Normal 3 3 3 4 3 2 6" xfId="31018"/>
    <cellStyle name="Normal 3 3 3 4 3 3" xfId="2948"/>
    <cellStyle name="Normal 3 3 3 4 3 3 2" xfId="6608"/>
    <cellStyle name="Normal 3 3 3 4 3 3 2 2" xfId="13868"/>
    <cellStyle name="Normal 3 3 3 4 3 3 2 2 2" xfId="28246"/>
    <cellStyle name="Normal 3 3 3 4 3 3 2 2 2 2" xfId="56980"/>
    <cellStyle name="Normal 3 3 3 4 3 3 2 2 3" xfId="42656"/>
    <cellStyle name="Normal 3 3 3 4 3 3 2 3" xfId="21083"/>
    <cellStyle name="Normal 3 3 3 4 3 3 2 3 2" xfId="49818"/>
    <cellStyle name="Normal 3 3 3 4 3 3 2 4" xfId="35494"/>
    <cellStyle name="Normal 3 3 3 4 3 3 3" xfId="10281"/>
    <cellStyle name="Normal 3 3 3 4 3 3 3 2" xfId="24664"/>
    <cellStyle name="Normal 3 3 3 4 3 3 3 2 2" xfId="53399"/>
    <cellStyle name="Normal 3 3 3 4 3 3 3 3" xfId="39075"/>
    <cellStyle name="Normal 3 3 3 4 3 3 4" xfId="17501"/>
    <cellStyle name="Normal 3 3 3 4 3 3 4 2" xfId="46237"/>
    <cellStyle name="Normal 3 3 3 4 3 3 5" xfId="31913"/>
    <cellStyle name="Normal 3 3 3 4 3 4" xfId="4813"/>
    <cellStyle name="Normal 3 3 3 4 3 4 2" xfId="12078"/>
    <cellStyle name="Normal 3 3 3 4 3 4 2 2" xfId="26456"/>
    <cellStyle name="Normal 3 3 3 4 3 4 2 2 2" xfId="55190"/>
    <cellStyle name="Normal 3 3 3 4 3 4 2 3" xfId="40866"/>
    <cellStyle name="Normal 3 3 3 4 3 4 3" xfId="19293"/>
    <cellStyle name="Normal 3 3 3 4 3 4 3 2" xfId="48028"/>
    <cellStyle name="Normal 3 3 3 4 3 4 4" xfId="33704"/>
    <cellStyle name="Normal 3 3 3 4 3 5" xfId="8485"/>
    <cellStyle name="Normal 3 3 3 4 3 5 2" xfId="22874"/>
    <cellStyle name="Normal 3 3 3 4 3 5 2 2" xfId="51609"/>
    <cellStyle name="Normal 3 3 3 4 3 5 3" xfId="37285"/>
    <cellStyle name="Normal 3 3 3 4 3 6" xfId="15711"/>
    <cellStyle name="Normal 3 3 3 4 3 6 2" xfId="44447"/>
    <cellStyle name="Normal 3 3 3 4 3 7" xfId="30123"/>
    <cellStyle name="Normal 3 3 3 4 4" xfId="1600"/>
    <cellStyle name="Normal 3 3 3 4 4 2" xfId="3397"/>
    <cellStyle name="Normal 3 3 3 4 4 2 2" xfId="7056"/>
    <cellStyle name="Normal 3 3 3 4 4 2 2 2" xfId="14316"/>
    <cellStyle name="Normal 3 3 3 4 4 2 2 2 2" xfId="28694"/>
    <cellStyle name="Normal 3 3 3 4 4 2 2 2 2 2" xfId="57428"/>
    <cellStyle name="Normal 3 3 3 4 4 2 2 2 3" xfId="43104"/>
    <cellStyle name="Normal 3 3 3 4 4 2 2 3" xfId="21531"/>
    <cellStyle name="Normal 3 3 3 4 4 2 2 3 2" xfId="50266"/>
    <cellStyle name="Normal 3 3 3 4 4 2 2 4" xfId="35942"/>
    <cellStyle name="Normal 3 3 3 4 4 2 3" xfId="10729"/>
    <cellStyle name="Normal 3 3 3 4 4 2 3 2" xfId="25112"/>
    <cellStyle name="Normal 3 3 3 4 4 2 3 2 2" xfId="53847"/>
    <cellStyle name="Normal 3 3 3 4 4 2 3 3" xfId="39523"/>
    <cellStyle name="Normal 3 3 3 4 4 2 4" xfId="17949"/>
    <cellStyle name="Normal 3 3 3 4 4 2 4 2" xfId="46685"/>
    <cellStyle name="Normal 3 3 3 4 4 2 5" xfId="32361"/>
    <cellStyle name="Normal 3 3 3 4 4 3" xfId="5266"/>
    <cellStyle name="Normal 3 3 3 4 4 3 2" xfId="12526"/>
    <cellStyle name="Normal 3 3 3 4 4 3 2 2" xfId="26904"/>
    <cellStyle name="Normal 3 3 3 4 4 3 2 2 2" xfId="55638"/>
    <cellStyle name="Normal 3 3 3 4 4 3 2 3" xfId="41314"/>
    <cellStyle name="Normal 3 3 3 4 4 3 3" xfId="19741"/>
    <cellStyle name="Normal 3 3 3 4 4 3 3 2" xfId="48476"/>
    <cellStyle name="Normal 3 3 3 4 4 3 4" xfId="34152"/>
    <cellStyle name="Normal 3 3 3 4 4 4" xfId="8939"/>
    <cellStyle name="Normal 3 3 3 4 4 4 2" xfId="23322"/>
    <cellStyle name="Normal 3 3 3 4 4 4 2 2" xfId="52057"/>
    <cellStyle name="Normal 3 3 3 4 4 4 3" xfId="37733"/>
    <cellStyle name="Normal 3 3 3 4 4 5" xfId="16159"/>
    <cellStyle name="Normal 3 3 3 4 4 5 2" xfId="44895"/>
    <cellStyle name="Normal 3 3 3 4 4 6" xfId="30571"/>
    <cellStyle name="Normal 3 3 3 4 5" xfId="2501"/>
    <cellStyle name="Normal 3 3 3 4 5 2" xfId="6161"/>
    <cellStyle name="Normal 3 3 3 4 5 2 2" xfId="13421"/>
    <cellStyle name="Normal 3 3 3 4 5 2 2 2" xfId="27799"/>
    <cellStyle name="Normal 3 3 3 4 5 2 2 2 2" xfId="56533"/>
    <cellStyle name="Normal 3 3 3 4 5 2 2 3" xfId="42209"/>
    <cellStyle name="Normal 3 3 3 4 5 2 3" xfId="20636"/>
    <cellStyle name="Normal 3 3 3 4 5 2 3 2" xfId="49371"/>
    <cellStyle name="Normal 3 3 3 4 5 2 4" xfId="35047"/>
    <cellStyle name="Normal 3 3 3 4 5 3" xfId="9834"/>
    <cellStyle name="Normal 3 3 3 4 5 3 2" xfId="24217"/>
    <cellStyle name="Normal 3 3 3 4 5 3 2 2" xfId="52952"/>
    <cellStyle name="Normal 3 3 3 4 5 3 3" xfId="38628"/>
    <cellStyle name="Normal 3 3 3 4 5 4" xfId="17054"/>
    <cellStyle name="Normal 3 3 3 4 5 4 2" xfId="45790"/>
    <cellStyle name="Normal 3 3 3 4 5 5" xfId="31466"/>
    <cellStyle name="Normal 3 3 3 4 6" xfId="4364"/>
    <cellStyle name="Normal 3 3 3 4 6 2" xfId="11631"/>
    <cellStyle name="Normal 3 3 3 4 6 2 2" xfId="26009"/>
    <cellStyle name="Normal 3 3 3 4 6 2 2 2" xfId="54743"/>
    <cellStyle name="Normal 3 3 3 4 6 2 3" xfId="40419"/>
    <cellStyle name="Normal 3 3 3 4 6 3" xfId="18846"/>
    <cellStyle name="Normal 3 3 3 4 6 3 2" xfId="47581"/>
    <cellStyle name="Normal 3 3 3 4 6 4" xfId="33257"/>
    <cellStyle name="Normal 3 3 3 4 7" xfId="8034"/>
    <cellStyle name="Normal 3 3 3 4 7 2" xfId="22427"/>
    <cellStyle name="Normal 3 3 3 4 7 2 2" xfId="51162"/>
    <cellStyle name="Normal 3 3 3 4 7 3" xfId="36838"/>
    <cellStyle name="Normal 3 3 3 4 8" xfId="15264"/>
    <cellStyle name="Normal 3 3 3 4 8 2" xfId="44000"/>
    <cellStyle name="Normal 3 3 3 4 9" xfId="29676"/>
    <cellStyle name="Normal 3 3 3 5" xfId="730"/>
    <cellStyle name="Normal 3 3 3 5 2" xfId="1181"/>
    <cellStyle name="Normal 3 3 3 5 2 2" xfId="2164"/>
    <cellStyle name="Normal 3 3 3 5 2 2 2" xfId="3956"/>
    <cellStyle name="Normal 3 3 3 5 2 2 2 2" xfId="7615"/>
    <cellStyle name="Normal 3 3 3 5 2 2 2 2 2" xfId="14875"/>
    <cellStyle name="Normal 3 3 3 5 2 2 2 2 2 2" xfId="29253"/>
    <cellStyle name="Normal 3 3 3 5 2 2 2 2 2 2 2" xfId="57987"/>
    <cellStyle name="Normal 3 3 3 5 2 2 2 2 2 3" xfId="43663"/>
    <cellStyle name="Normal 3 3 3 5 2 2 2 2 3" xfId="22090"/>
    <cellStyle name="Normal 3 3 3 5 2 2 2 2 3 2" xfId="50825"/>
    <cellStyle name="Normal 3 3 3 5 2 2 2 2 4" xfId="36501"/>
    <cellStyle name="Normal 3 3 3 5 2 2 2 3" xfId="11288"/>
    <cellStyle name="Normal 3 3 3 5 2 2 2 3 2" xfId="25671"/>
    <cellStyle name="Normal 3 3 3 5 2 2 2 3 2 2" xfId="54406"/>
    <cellStyle name="Normal 3 3 3 5 2 2 2 3 3" xfId="40082"/>
    <cellStyle name="Normal 3 3 3 5 2 2 2 4" xfId="18508"/>
    <cellStyle name="Normal 3 3 3 5 2 2 2 4 2" xfId="47244"/>
    <cellStyle name="Normal 3 3 3 5 2 2 2 5" xfId="32920"/>
    <cellStyle name="Normal 3 3 3 5 2 2 3" xfId="5825"/>
    <cellStyle name="Normal 3 3 3 5 2 2 3 2" xfId="13085"/>
    <cellStyle name="Normal 3 3 3 5 2 2 3 2 2" xfId="27463"/>
    <cellStyle name="Normal 3 3 3 5 2 2 3 2 2 2" xfId="56197"/>
    <cellStyle name="Normal 3 3 3 5 2 2 3 2 3" xfId="41873"/>
    <cellStyle name="Normal 3 3 3 5 2 2 3 3" xfId="20300"/>
    <cellStyle name="Normal 3 3 3 5 2 2 3 3 2" xfId="49035"/>
    <cellStyle name="Normal 3 3 3 5 2 2 3 4" xfId="34711"/>
    <cellStyle name="Normal 3 3 3 5 2 2 4" xfId="9498"/>
    <cellStyle name="Normal 3 3 3 5 2 2 4 2" xfId="23881"/>
    <cellStyle name="Normal 3 3 3 5 2 2 4 2 2" xfId="52616"/>
    <cellStyle name="Normal 3 3 3 5 2 2 4 3" xfId="38292"/>
    <cellStyle name="Normal 3 3 3 5 2 2 5" xfId="16718"/>
    <cellStyle name="Normal 3 3 3 5 2 2 5 2" xfId="45454"/>
    <cellStyle name="Normal 3 3 3 5 2 2 6" xfId="31130"/>
    <cellStyle name="Normal 3 3 3 5 2 3" xfId="3060"/>
    <cellStyle name="Normal 3 3 3 5 2 3 2" xfId="6720"/>
    <cellStyle name="Normal 3 3 3 5 2 3 2 2" xfId="13980"/>
    <cellStyle name="Normal 3 3 3 5 2 3 2 2 2" xfId="28358"/>
    <cellStyle name="Normal 3 3 3 5 2 3 2 2 2 2" xfId="57092"/>
    <cellStyle name="Normal 3 3 3 5 2 3 2 2 3" xfId="42768"/>
    <cellStyle name="Normal 3 3 3 5 2 3 2 3" xfId="21195"/>
    <cellStyle name="Normal 3 3 3 5 2 3 2 3 2" xfId="49930"/>
    <cellStyle name="Normal 3 3 3 5 2 3 2 4" xfId="35606"/>
    <cellStyle name="Normal 3 3 3 5 2 3 3" xfId="10393"/>
    <cellStyle name="Normal 3 3 3 5 2 3 3 2" xfId="24776"/>
    <cellStyle name="Normal 3 3 3 5 2 3 3 2 2" xfId="53511"/>
    <cellStyle name="Normal 3 3 3 5 2 3 3 3" xfId="39187"/>
    <cellStyle name="Normal 3 3 3 5 2 3 4" xfId="17613"/>
    <cellStyle name="Normal 3 3 3 5 2 3 4 2" xfId="46349"/>
    <cellStyle name="Normal 3 3 3 5 2 3 5" xfId="32025"/>
    <cellStyle name="Normal 3 3 3 5 2 4" xfId="4925"/>
    <cellStyle name="Normal 3 3 3 5 2 4 2" xfId="12190"/>
    <cellStyle name="Normal 3 3 3 5 2 4 2 2" xfId="26568"/>
    <cellStyle name="Normal 3 3 3 5 2 4 2 2 2" xfId="55302"/>
    <cellStyle name="Normal 3 3 3 5 2 4 2 3" xfId="40978"/>
    <cellStyle name="Normal 3 3 3 5 2 4 3" xfId="19405"/>
    <cellStyle name="Normal 3 3 3 5 2 4 3 2" xfId="48140"/>
    <cellStyle name="Normal 3 3 3 5 2 4 4" xfId="33816"/>
    <cellStyle name="Normal 3 3 3 5 2 5" xfId="8597"/>
    <cellStyle name="Normal 3 3 3 5 2 5 2" xfId="22986"/>
    <cellStyle name="Normal 3 3 3 5 2 5 2 2" xfId="51721"/>
    <cellStyle name="Normal 3 3 3 5 2 5 3" xfId="37397"/>
    <cellStyle name="Normal 3 3 3 5 2 6" xfId="15823"/>
    <cellStyle name="Normal 3 3 3 5 2 6 2" xfId="44559"/>
    <cellStyle name="Normal 3 3 3 5 2 7" xfId="30235"/>
    <cellStyle name="Normal 3 3 3 5 3" xfId="1717"/>
    <cellStyle name="Normal 3 3 3 5 3 2" xfId="3509"/>
    <cellStyle name="Normal 3 3 3 5 3 2 2" xfId="7168"/>
    <cellStyle name="Normal 3 3 3 5 3 2 2 2" xfId="14428"/>
    <cellStyle name="Normal 3 3 3 5 3 2 2 2 2" xfId="28806"/>
    <cellStyle name="Normal 3 3 3 5 3 2 2 2 2 2" xfId="57540"/>
    <cellStyle name="Normal 3 3 3 5 3 2 2 2 3" xfId="43216"/>
    <cellStyle name="Normal 3 3 3 5 3 2 2 3" xfId="21643"/>
    <cellStyle name="Normal 3 3 3 5 3 2 2 3 2" xfId="50378"/>
    <cellStyle name="Normal 3 3 3 5 3 2 2 4" xfId="36054"/>
    <cellStyle name="Normal 3 3 3 5 3 2 3" xfId="10841"/>
    <cellStyle name="Normal 3 3 3 5 3 2 3 2" xfId="25224"/>
    <cellStyle name="Normal 3 3 3 5 3 2 3 2 2" xfId="53959"/>
    <cellStyle name="Normal 3 3 3 5 3 2 3 3" xfId="39635"/>
    <cellStyle name="Normal 3 3 3 5 3 2 4" xfId="18061"/>
    <cellStyle name="Normal 3 3 3 5 3 2 4 2" xfId="46797"/>
    <cellStyle name="Normal 3 3 3 5 3 2 5" xfId="32473"/>
    <cellStyle name="Normal 3 3 3 5 3 3" xfId="5378"/>
    <cellStyle name="Normal 3 3 3 5 3 3 2" xfId="12638"/>
    <cellStyle name="Normal 3 3 3 5 3 3 2 2" xfId="27016"/>
    <cellStyle name="Normal 3 3 3 5 3 3 2 2 2" xfId="55750"/>
    <cellStyle name="Normal 3 3 3 5 3 3 2 3" xfId="41426"/>
    <cellStyle name="Normal 3 3 3 5 3 3 3" xfId="19853"/>
    <cellStyle name="Normal 3 3 3 5 3 3 3 2" xfId="48588"/>
    <cellStyle name="Normal 3 3 3 5 3 3 4" xfId="34264"/>
    <cellStyle name="Normal 3 3 3 5 3 4" xfId="9051"/>
    <cellStyle name="Normal 3 3 3 5 3 4 2" xfId="23434"/>
    <cellStyle name="Normal 3 3 3 5 3 4 2 2" xfId="52169"/>
    <cellStyle name="Normal 3 3 3 5 3 4 3" xfId="37845"/>
    <cellStyle name="Normal 3 3 3 5 3 5" xfId="16271"/>
    <cellStyle name="Normal 3 3 3 5 3 5 2" xfId="45007"/>
    <cellStyle name="Normal 3 3 3 5 3 6" xfId="30683"/>
    <cellStyle name="Normal 3 3 3 5 4" xfId="2613"/>
    <cellStyle name="Normal 3 3 3 5 4 2" xfId="6273"/>
    <cellStyle name="Normal 3 3 3 5 4 2 2" xfId="13533"/>
    <cellStyle name="Normal 3 3 3 5 4 2 2 2" xfId="27911"/>
    <cellStyle name="Normal 3 3 3 5 4 2 2 2 2" xfId="56645"/>
    <cellStyle name="Normal 3 3 3 5 4 2 2 3" xfId="42321"/>
    <cellStyle name="Normal 3 3 3 5 4 2 3" xfId="20748"/>
    <cellStyle name="Normal 3 3 3 5 4 2 3 2" xfId="49483"/>
    <cellStyle name="Normal 3 3 3 5 4 2 4" xfId="35159"/>
    <cellStyle name="Normal 3 3 3 5 4 3" xfId="9946"/>
    <cellStyle name="Normal 3 3 3 5 4 3 2" xfId="24329"/>
    <cellStyle name="Normal 3 3 3 5 4 3 2 2" xfId="53064"/>
    <cellStyle name="Normal 3 3 3 5 4 3 3" xfId="38740"/>
    <cellStyle name="Normal 3 3 3 5 4 4" xfId="17166"/>
    <cellStyle name="Normal 3 3 3 5 4 4 2" xfId="45902"/>
    <cellStyle name="Normal 3 3 3 5 4 5" xfId="31578"/>
    <cellStyle name="Normal 3 3 3 5 5" xfId="4477"/>
    <cellStyle name="Normal 3 3 3 5 5 2" xfId="11743"/>
    <cellStyle name="Normal 3 3 3 5 5 2 2" xfId="26121"/>
    <cellStyle name="Normal 3 3 3 5 5 2 2 2" xfId="54855"/>
    <cellStyle name="Normal 3 3 3 5 5 2 3" xfId="40531"/>
    <cellStyle name="Normal 3 3 3 5 5 3" xfId="18958"/>
    <cellStyle name="Normal 3 3 3 5 5 3 2" xfId="47693"/>
    <cellStyle name="Normal 3 3 3 5 5 4" xfId="33369"/>
    <cellStyle name="Normal 3 3 3 5 6" xfId="8150"/>
    <cellStyle name="Normal 3 3 3 5 6 2" xfId="22539"/>
    <cellStyle name="Normal 3 3 3 5 6 2 2" xfId="51274"/>
    <cellStyle name="Normal 3 3 3 5 6 3" xfId="36950"/>
    <cellStyle name="Normal 3 3 3 5 7" xfId="15376"/>
    <cellStyle name="Normal 3 3 3 5 7 2" xfId="44112"/>
    <cellStyle name="Normal 3 3 3 5 8" xfId="29788"/>
    <cellStyle name="Normal 3 3 3 6" xfId="957"/>
    <cellStyle name="Normal 3 3 3 6 2" xfId="1940"/>
    <cellStyle name="Normal 3 3 3 6 2 2" xfId="3732"/>
    <cellStyle name="Normal 3 3 3 6 2 2 2" xfId="7391"/>
    <cellStyle name="Normal 3 3 3 6 2 2 2 2" xfId="14651"/>
    <cellStyle name="Normal 3 3 3 6 2 2 2 2 2" xfId="29029"/>
    <cellStyle name="Normal 3 3 3 6 2 2 2 2 2 2" xfId="57763"/>
    <cellStyle name="Normal 3 3 3 6 2 2 2 2 3" xfId="43439"/>
    <cellStyle name="Normal 3 3 3 6 2 2 2 3" xfId="21866"/>
    <cellStyle name="Normal 3 3 3 6 2 2 2 3 2" xfId="50601"/>
    <cellStyle name="Normal 3 3 3 6 2 2 2 4" xfId="36277"/>
    <cellStyle name="Normal 3 3 3 6 2 2 3" xfId="11064"/>
    <cellStyle name="Normal 3 3 3 6 2 2 3 2" xfId="25447"/>
    <cellStyle name="Normal 3 3 3 6 2 2 3 2 2" xfId="54182"/>
    <cellStyle name="Normal 3 3 3 6 2 2 3 3" xfId="39858"/>
    <cellStyle name="Normal 3 3 3 6 2 2 4" xfId="18284"/>
    <cellStyle name="Normal 3 3 3 6 2 2 4 2" xfId="47020"/>
    <cellStyle name="Normal 3 3 3 6 2 2 5" xfId="32696"/>
    <cellStyle name="Normal 3 3 3 6 2 3" xfId="5601"/>
    <cellStyle name="Normal 3 3 3 6 2 3 2" xfId="12861"/>
    <cellStyle name="Normal 3 3 3 6 2 3 2 2" xfId="27239"/>
    <cellStyle name="Normal 3 3 3 6 2 3 2 2 2" xfId="55973"/>
    <cellStyle name="Normal 3 3 3 6 2 3 2 3" xfId="41649"/>
    <cellStyle name="Normal 3 3 3 6 2 3 3" xfId="20076"/>
    <cellStyle name="Normal 3 3 3 6 2 3 3 2" xfId="48811"/>
    <cellStyle name="Normal 3 3 3 6 2 3 4" xfId="34487"/>
    <cellStyle name="Normal 3 3 3 6 2 4" xfId="9274"/>
    <cellStyle name="Normal 3 3 3 6 2 4 2" xfId="23657"/>
    <cellStyle name="Normal 3 3 3 6 2 4 2 2" xfId="52392"/>
    <cellStyle name="Normal 3 3 3 6 2 4 3" xfId="38068"/>
    <cellStyle name="Normal 3 3 3 6 2 5" xfId="16494"/>
    <cellStyle name="Normal 3 3 3 6 2 5 2" xfId="45230"/>
    <cellStyle name="Normal 3 3 3 6 2 6" xfId="30906"/>
    <cellStyle name="Normal 3 3 3 6 3" xfId="2836"/>
    <cellStyle name="Normal 3 3 3 6 3 2" xfId="6496"/>
    <cellStyle name="Normal 3 3 3 6 3 2 2" xfId="13756"/>
    <cellStyle name="Normal 3 3 3 6 3 2 2 2" xfId="28134"/>
    <cellStyle name="Normal 3 3 3 6 3 2 2 2 2" xfId="56868"/>
    <cellStyle name="Normal 3 3 3 6 3 2 2 3" xfId="42544"/>
    <cellStyle name="Normal 3 3 3 6 3 2 3" xfId="20971"/>
    <cellStyle name="Normal 3 3 3 6 3 2 3 2" xfId="49706"/>
    <cellStyle name="Normal 3 3 3 6 3 2 4" xfId="35382"/>
    <cellStyle name="Normal 3 3 3 6 3 3" xfId="10169"/>
    <cellStyle name="Normal 3 3 3 6 3 3 2" xfId="24552"/>
    <cellStyle name="Normal 3 3 3 6 3 3 2 2" xfId="53287"/>
    <cellStyle name="Normal 3 3 3 6 3 3 3" xfId="38963"/>
    <cellStyle name="Normal 3 3 3 6 3 4" xfId="17389"/>
    <cellStyle name="Normal 3 3 3 6 3 4 2" xfId="46125"/>
    <cellStyle name="Normal 3 3 3 6 3 5" xfId="31801"/>
    <cellStyle name="Normal 3 3 3 6 4" xfId="4701"/>
    <cellStyle name="Normal 3 3 3 6 4 2" xfId="11966"/>
    <cellStyle name="Normal 3 3 3 6 4 2 2" xfId="26344"/>
    <cellStyle name="Normal 3 3 3 6 4 2 2 2" xfId="55078"/>
    <cellStyle name="Normal 3 3 3 6 4 2 3" xfId="40754"/>
    <cellStyle name="Normal 3 3 3 6 4 3" xfId="19181"/>
    <cellStyle name="Normal 3 3 3 6 4 3 2" xfId="47916"/>
    <cellStyle name="Normal 3 3 3 6 4 4" xfId="33592"/>
    <cellStyle name="Normal 3 3 3 6 5" xfId="8373"/>
    <cellStyle name="Normal 3 3 3 6 5 2" xfId="22762"/>
    <cellStyle name="Normal 3 3 3 6 5 2 2" xfId="51497"/>
    <cellStyle name="Normal 3 3 3 6 5 3" xfId="37173"/>
    <cellStyle name="Normal 3 3 3 6 6" xfId="15599"/>
    <cellStyle name="Normal 3 3 3 6 6 2" xfId="44335"/>
    <cellStyle name="Normal 3 3 3 6 7" xfId="30011"/>
    <cellStyle name="Normal 3 3 3 7" xfId="1470"/>
    <cellStyle name="Normal 3 3 3 7 2" xfId="3285"/>
    <cellStyle name="Normal 3 3 3 7 2 2" xfId="6944"/>
    <cellStyle name="Normal 3 3 3 7 2 2 2" xfId="14204"/>
    <cellStyle name="Normal 3 3 3 7 2 2 2 2" xfId="28582"/>
    <cellStyle name="Normal 3 3 3 7 2 2 2 2 2" xfId="57316"/>
    <cellStyle name="Normal 3 3 3 7 2 2 2 3" xfId="42992"/>
    <cellStyle name="Normal 3 3 3 7 2 2 3" xfId="21419"/>
    <cellStyle name="Normal 3 3 3 7 2 2 3 2" xfId="50154"/>
    <cellStyle name="Normal 3 3 3 7 2 2 4" xfId="35830"/>
    <cellStyle name="Normal 3 3 3 7 2 3" xfId="10617"/>
    <cellStyle name="Normal 3 3 3 7 2 3 2" xfId="25000"/>
    <cellStyle name="Normal 3 3 3 7 2 3 2 2" xfId="53735"/>
    <cellStyle name="Normal 3 3 3 7 2 3 3" xfId="39411"/>
    <cellStyle name="Normal 3 3 3 7 2 4" xfId="17837"/>
    <cellStyle name="Normal 3 3 3 7 2 4 2" xfId="46573"/>
    <cellStyle name="Normal 3 3 3 7 2 5" xfId="32249"/>
    <cellStyle name="Normal 3 3 3 7 3" xfId="5153"/>
    <cellStyle name="Normal 3 3 3 7 3 2" xfId="12414"/>
    <cellStyle name="Normal 3 3 3 7 3 2 2" xfId="26792"/>
    <cellStyle name="Normal 3 3 3 7 3 2 2 2" xfId="55526"/>
    <cellStyle name="Normal 3 3 3 7 3 2 3" xfId="41202"/>
    <cellStyle name="Normal 3 3 3 7 3 3" xfId="19629"/>
    <cellStyle name="Normal 3 3 3 7 3 3 2" xfId="48364"/>
    <cellStyle name="Normal 3 3 3 7 3 4" xfId="34040"/>
    <cellStyle name="Normal 3 3 3 7 4" xfId="8826"/>
    <cellStyle name="Normal 3 3 3 7 4 2" xfId="23210"/>
    <cellStyle name="Normal 3 3 3 7 4 2 2" xfId="51945"/>
    <cellStyle name="Normal 3 3 3 7 4 3" xfId="37621"/>
    <cellStyle name="Normal 3 3 3 7 5" xfId="16047"/>
    <cellStyle name="Normal 3 3 3 7 5 2" xfId="44783"/>
    <cellStyle name="Normal 3 3 3 7 6" xfId="30459"/>
    <cellStyle name="Normal 3 3 3 8" xfId="2389"/>
    <cellStyle name="Normal 3 3 3 8 2" xfId="6049"/>
    <cellStyle name="Normal 3 3 3 8 2 2" xfId="13309"/>
    <cellStyle name="Normal 3 3 3 8 2 2 2" xfId="27687"/>
    <cellStyle name="Normal 3 3 3 8 2 2 2 2" xfId="56421"/>
    <cellStyle name="Normal 3 3 3 8 2 2 3" xfId="42097"/>
    <cellStyle name="Normal 3 3 3 8 2 3" xfId="20524"/>
    <cellStyle name="Normal 3 3 3 8 2 3 2" xfId="49259"/>
    <cellStyle name="Normal 3 3 3 8 2 4" xfId="34935"/>
    <cellStyle name="Normal 3 3 3 8 3" xfId="9722"/>
    <cellStyle name="Normal 3 3 3 8 3 2" xfId="24105"/>
    <cellStyle name="Normal 3 3 3 8 3 2 2" xfId="52840"/>
    <cellStyle name="Normal 3 3 3 8 3 3" xfId="38516"/>
    <cellStyle name="Normal 3 3 3 8 4" xfId="16942"/>
    <cellStyle name="Normal 3 3 3 8 4 2" xfId="45678"/>
    <cellStyle name="Normal 3 3 3 8 5" xfId="31354"/>
    <cellStyle name="Normal 3 3 3 9" xfId="4242"/>
    <cellStyle name="Normal 3 3 3 9 2" xfId="11518"/>
    <cellStyle name="Normal 3 3 3 9 2 2" xfId="25897"/>
    <cellStyle name="Normal 3 3 3 9 2 2 2" xfId="54631"/>
    <cellStyle name="Normal 3 3 3 9 2 3" xfId="40307"/>
    <cellStyle name="Normal 3 3 3 9 3" xfId="18734"/>
    <cellStyle name="Normal 3 3 3 9 3 2" xfId="47469"/>
    <cellStyle name="Normal 3 3 3 9 4" xfId="33145"/>
    <cellStyle name="Normal 3 3 4" xfId="344"/>
    <cellStyle name="Normal 3 3 4 10" xfId="15166"/>
    <cellStyle name="Normal 3 3 4 10 2" xfId="43902"/>
    <cellStyle name="Normal 3 3 4 11" xfId="29578"/>
    <cellStyle name="Normal 3 3 4 2" xfId="444"/>
    <cellStyle name="Normal 3 3 4 2 10" xfId="29634"/>
    <cellStyle name="Normal 3 3 4 2 2" xfId="644"/>
    <cellStyle name="Normal 3 3 4 2 2 2" xfId="916"/>
    <cellStyle name="Normal 3 3 4 2 2 2 2" xfId="1363"/>
    <cellStyle name="Normal 3 3 4 2 2 2 2 2" xfId="2346"/>
    <cellStyle name="Normal 3 3 4 2 2 2 2 2 2" xfId="4138"/>
    <cellStyle name="Normal 3 3 4 2 2 2 2 2 2 2" xfId="7797"/>
    <cellStyle name="Normal 3 3 4 2 2 2 2 2 2 2 2" xfId="15057"/>
    <cellStyle name="Normal 3 3 4 2 2 2 2 2 2 2 2 2" xfId="29435"/>
    <cellStyle name="Normal 3 3 4 2 2 2 2 2 2 2 2 2 2" xfId="58169"/>
    <cellStyle name="Normal 3 3 4 2 2 2 2 2 2 2 2 3" xfId="43845"/>
    <cellStyle name="Normal 3 3 4 2 2 2 2 2 2 2 3" xfId="22272"/>
    <cellStyle name="Normal 3 3 4 2 2 2 2 2 2 2 3 2" xfId="51007"/>
    <cellStyle name="Normal 3 3 4 2 2 2 2 2 2 2 4" xfId="36683"/>
    <cellStyle name="Normal 3 3 4 2 2 2 2 2 2 3" xfId="11470"/>
    <cellStyle name="Normal 3 3 4 2 2 2 2 2 2 3 2" xfId="25853"/>
    <cellStyle name="Normal 3 3 4 2 2 2 2 2 2 3 2 2" xfId="54588"/>
    <cellStyle name="Normal 3 3 4 2 2 2 2 2 2 3 3" xfId="40264"/>
    <cellStyle name="Normal 3 3 4 2 2 2 2 2 2 4" xfId="18690"/>
    <cellStyle name="Normal 3 3 4 2 2 2 2 2 2 4 2" xfId="47426"/>
    <cellStyle name="Normal 3 3 4 2 2 2 2 2 2 5" xfId="33102"/>
    <cellStyle name="Normal 3 3 4 2 2 2 2 2 3" xfId="6007"/>
    <cellStyle name="Normal 3 3 4 2 2 2 2 2 3 2" xfId="13267"/>
    <cellStyle name="Normal 3 3 4 2 2 2 2 2 3 2 2" xfId="27645"/>
    <cellStyle name="Normal 3 3 4 2 2 2 2 2 3 2 2 2" xfId="56379"/>
    <cellStyle name="Normal 3 3 4 2 2 2 2 2 3 2 3" xfId="42055"/>
    <cellStyle name="Normal 3 3 4 2 2 2 2 2 3 3" xfId="20482"/>
    <cellStyle name="Normal 3 3 4 2 2 2 2 2 3 3 2" xfId="49217"/>
    <cellStyle name="Normal 3 3 4 2 2 2 2 2 3 4" xfId="34893"/>
    <cellStyle name="Normal 3 3 4 2 2 2 2 2 4" xfId="9680"/>
    <cellStyle name="Normal 3 3 4 2 2 2 2 2 4 2" xfId="24063"/>
    <cellStyle name="Normal 3 3 4 2 2 2 2 2 4 2 2" xfId="52798"/>
    <cellStyle name="Normal 3 3 4 2 2 2 2 2 4 3" xfId="38474"/>
    <cellStyle name="Normal 3 3 4 2 2 2 2 2 5" xfId="16900"/>
    <cellStyle name="Normal 3 3 4 2 2 2 2 2 5 2" xfId="45636"/>
    <cellStyle name="Normal 3 3 4 2 2 2 2 2 6" xfId="31312"/>
    <cellStyle name="Normal 3 3 4 2 2 2 2 3" xfId="3242"/>
    <cellStyle name="Normal 3 3 4 2 2 2 2 3 2" xfId="6902"/>
    <cellStyle name="Normal 3 3 4 2 2 2 2 3 2 2" xfId="14162"/>
    <cellStyle name="Normal 3 3 4 2 2 2 2 3 2 2 2" xfId="28540"/>
    <cellStyle name="Normal 3 3 4 2 2 2 2 3 2 2 2 2" xfId="57274"/>
    <cellStyle name="Normal 3 3 4 2 2 2 2 3 2 2 3" xfId="42950"/>
    <cellStyle name="Normal 3 3 4 2 2 2 2 3 2 3" xfId="21377"/>
    <cellStyle name="Normal 3 3 4 2 2 2 2 3 2 3 2" xfId="50112"/>
    <cellStyle name="Normal 3 3 4 2 2 2 2 3 2 4" xfId="35788"/>
    <cellStyle name="Normal 3 3 4 2 2 2 2 3 3" xfId="10575"/>
    <cellStyle name="Normal 3 3 4 2 2 2 2 3 3 2" xfId="24958"/>
    <cellStyle name="Normal 3 3 4 2 2 2 2 3 3 2 2" xfId="53693"/>
    <cellStyle name="Normal 3 3 4 2 2 2 2 3 3 3" xfId="39369"/>
    <cellStyle name="Normal 3 3 4 2 2 2 2 3 4" xfId="17795"/>
    <cellStyle name="Normal 3 3 4 2 2 2 2 3 4 2" xfId="46531"/>
    <cellStyle name="Normal 3 3 4 2 2 2 2 3 5" xfId="32207"/>
    <cellStyle name="Normal 3 3 4 2 2 2 2 4" xfId="5107"/>
    <cellStyle name="Normal 3 3 4 2 2 2 2 4 2" xfId="12372"/>
    <cellStyle name="Normal 3 3 4 2 2 2 2 4 2 2" xfId="26750"/>
    <cellStyle name="Normal 3 3 4 2 2 2 2 4 2 2 2" xfId="55484"/>
    <cellStyle name="Normal 3 3 4 2 2 2 2 4 2 3" xfId="41160"/>
    <cellStyle name="Normal 3 3 4 2 2 2 2 4 3" xfId="19587"/>
    <cellStyle name="Normal 3 3 4 2 2 2 2 4 3 2" xfId="48322"/>
    <cellStyle name="Normal 3 3 4 2 2 2 2 4 4" xfId="33998"/>
    <cellStyle name="Normal 3 3 4 2 2 2 2 5" xfId="8779"/>
    <cellStyle name="Normal 3 3 4 2 2 2 2 5 2" xfId="23168"/>
    <cellStyle name="Normal 3 3 4 2 2 2 2 5 2 2" xfId="51903"/>
    <cellStyle name="Normal 3 3 4 2 2 2 2 5 3" xfId="37579"/>
    <cellStyle name="Normal 3 3 4 2 2 2 2 6" xfId="16005"/>
    <cellStyle name="Normal 3 3 4 2 2 2 2 6 2" xfId="44741"/>
    <cellStyle name="Normal 3 3 4 2 2 2 2 7" xfId="30417"/>
    <cellStyle name="Normal 3 3 4 2 2 2 3" xfId="1899"/>
    <cellStyle name="Normal 3 3 4 2 2 2 3 2" xfId="3691"/>
    <cellStyle name="Normal 3 3 4 2 2 2 3 2 2" xfId="7350"/>
    <cellStyle name="Normal 3 3 4 2 2 2 3 2 2 2" xfId="14610"/>
    <cellStyle name="Normal 3 3 4 2 2 2 3 2 2 2 2" xfId="28988"/>
    <cellStyle name="Normal 3 3 4 2 2 2 3 2 2 2 2 2" xfId="57722"/>
    <cellStyle name="Normal 3 3 4 2 2 2 3 2 2 2 3" xfId="43398"/>
    <cellStyle name="Normal 3 3 4 2 2 2 3 2 2 3" xfId="21825"/>
    <cellStyle name="Normal 3 3 4 2 2 2 3 2 2 3 2" xfId="50560"/>
    <cellStyle name="Normal 3 3 4 2 2 2 3 2 2 4" xfId="36236"/>
    <cellStyle name="Normal 3 3 4 2 2 2 3 2 3" xfId="11023"/>
    <cellStyle name="Normal 3 3 4 2 2 2 3 2 3 2" xfId="25406"/>
    <cellStyle name="Normal 3 3 4 2 2 2 3 2 3 2 2" xfId="54141"/>
    <cellStyle name="Normal 3 3 4 2 2 2 3 2 3 3" xfId="39817"/>
    <cellStyle name="Normal 3 3 4 2 2 2 3 2 4" xfId="18243"/>
    <cellStyle name="Normal 3 3 4 2 2 2 3 2 4 2" xfId="46979"/>
    <cellStyle name="Normal 3 3 4 2 2 2 3 2 5" xfId="32655"/>
    <cellStyle name="Normal 3 3 4 2 2 2 3 3" xfId="5560"/>
    <cellStyle name="Normal 3 3 4 2 2 2 3 3 2" xfId="12820"/>
    <cellStyle name="Normal 3 3 4 2 2 2 3 3 2 2" xfId="27198"/>
    <cellStyle name="Normal 3 3 4 2 2 2 3 3 2 2 2" xfId="55932"/>
    <cellStyle name="Normal 3 3 4 2 2 2 3 3 2 3" xfId="41608"/>
    <cellStyle name="Normal 3 3 4 2 2 2 3 3 3" xfId="20035"/>
    <cellStyle name="Normal 3 3 4 2 2 2 3 3 3 2" xfId="48770"/>
    <cellStyle name="Normal 3 3 4 2 2 2 3 3 4" xfId="34446"/>
    <cellStyle name="Normal 3 3 4 2 2 2 3 4" xfId="9233"/>
    <cellStyle name="Normal 3 3 4 2 2 2 3 4 2" xfId="23616"/>
    <cellStyle name="Normal 3 3 4 2 2 2 3 4 2 2" xfId="52351"/>
    <cellStyle name="Normal 3 3 4 2 2 2 3 4 3" xfId="38027"/>
    <cellStyle name="Normal 3 3 4 2 2 2 3 5" xfId="16453"/>
    <cellStyle name="Normal 3 3 4 2 2 2 3 5 2" xfId="45189"/>
    <cellStyle name="Normal 3 3 4 2 2 2 3 6" xfId="30865"/>
    <cellStyle name="Normal 3 3 4 2 2 2 4" xfId="2795"/>
    <cellStyle name="Normal 3 3 4 2 2 2 4 2" xfId="6455"/>
    <cellStyle name="Normal 3 3 4 2 2 2 4 2 2" xfId="13715"/>
    <cellStyle name="Normal 3 3 4 2 2 2 4 2 2 2" xfId="28093"/>
    <cellStyle name="Normal 3 3 4 2 2 2 4 2 2 2 2" xfId="56827"/>
    <cellStyle name="Normal 3 3 4 2 2 2 4 2 2 3" xfId="42503"/>
    <cellStyle name="Normal 3 3 4 2 2 2 4 2 3" xfId="20930"/>
    <cellStyle name="Normal 3 3 4 2 2 2 4 2 3 2" xfId="49665"/>
    <cellStyle name="Normal 3 3 4 2 2 2 4 2 4" xfId="35341"/>
    <cellStyle name="Normal 3 3 4 2 2 2 4 3" xfId="10128"/>
    <cellStyle name="Normal 3 3 4 2 2 2 4 3 2" xfId="24511"/>
    <cellStyle name="Normal 3 3 4 2 2 2 4 3 2 2" xfId="53246"/>
    <cellStyle name="Normal 3 3 4 2 2 2 4 3 3" xfId="38922"/>
    <cellStyle name="Normal 3 3 4 2 2 2 4 4" xfId="17348"/>
    <cellStyle name="Normal 3 3 4 2 2 2 4 4 2" xfId="46084"/>
    <cellStyle name="Normal 3 3 4 2 2 2 4 5" xfId="31760"/>
    <cellStyle name="Normal 3 3 4 2 2 2 5" xfId="4660"/>
    <cellStyle name="Normal 3 3 4 2 2 2 5 2" xfId="11925"/>
    <cellStyle name="Normal 3 3 4 2 2 2 5 2 2" xfId="26303"/>
    <cellStyle name="Normal 3 3 4 2 2 2 5 2 2 2" xfId="55037"/>
    <cellStyle name="Normal 3 3 4 2 2 2 5 2 3" xfId="40713"/>
    <cellStyle name="Normal 3 3 4 2 2 2 5 3" xfId="19140"/>
    <cellStyle name="Normal 3 3 4 2 2 2 5 3 2" xfId="47875"/>
    <cellStyle name="Normal 3 3 4 2 2 2 5 4" xfId="33551"/>
    <cellStyle name="Normal 3 3 4 2 2 2 6" xfId="8332"/>
    <cellStyle name="Normal 3 3 4 2 2 2 6 2" xfId="22721"/>
    <cellStyle name="Normal 3 3 4 2 2 2 6 2 2" xfId="51456"/>
    <cellStyle name="Normal 3 3 4 2 2 2 6 3" xfId="37132"/>
    <cellStyle name="Normal 3 3 4 2 2 2 7" xfId="15558"/>
    <cellStyle name="Normal 3 3 4 2 2 2 7 2" xfId="44294"/>
    <cellStyle name="Normal 3 3 4 2 2 2 8" xfId="29970"/>
    <cellStyle name="Normal 3 3 4 2 2 3" xfId="1139"/>
    <cellStyle name="Normal 3 3 4 2 2 3 2" xfId="2122"/>
    <cellStyle name="Normal 3 3 4 2 2 3 2 2" xfId="3914"/>
    <cellStyle name="Normal 3 3 4 2 2 3 2 2 2" xfId="7573"/>
    <cellStyle name="Normal 3 3 4 2 2 3 2 2 2 2" xfId="14833"/>
    <cellStyle name="Normal 3 3 4 2 2 3 2 2 2 2 2" xfId="29211"/>
    <cellStyle name="Normal 3 3 4 2 2 3 2 2 2 2 2 2" xfId="57945"/>
    <cellStyle name="Normal 3 3 4 2 2 3 2 2 2 2 3" xfId="43621"/>
    <cellStyle name="Normal 3 3 4 2 2 3 2 2 2 3" xfId="22048"/>
    <cellStyle name="Normal 3 3 4 2 2 3 2 2 2 3 2" xfId="50783"/>
    <cellStyle name="Normal 3 3 4 2 2 3 2 2 2 4" xfId="36459"/>
    <cellStyle name="Normal 3 3 4 2 2 3 2 2 3" xfId="11246"/>
    <cellStyle name="Normal 3 3 4 2 2 3 2 2 3 2" xfId="25629"/>
    <cellStyle name="Normal 3 3 4 2 2 3 2 2 3 2 2" xfId="54364"/>
    <cellStyle name="Normal 3 3 4 2 2 3 2 2 3 3" xfId="40040"/>
    <cellStyle name="Normal 3 3 4 2 2 3 2 2 4" xfId="18466"/>
    <cellStyle name="Normal 3 3 4 2 2 3 2 2 4 2" xfId="47202"/>
    <cellStyle name="Normal 3 3 4 2 2 3 2 2 5" xfId="32878"/>
    <cellStyle name="Normal 3 3 4 2 2 3 2 3" xfId="5783"/>
    <cellStyle name="Normal 3 3 4 2 2 3 2 3 2" xfId="13043"/>
    <cellStyle name="Normal 3 3 4 2 2 3 2 3 2 2" xfId="27421"/>
    <cellStyle name="Normal 3 3 4 2 2 3 2 3 2 2 2" xfId="56155"/>
    <cellStyle name="Normal 3 3 4 2 2 3 2 3 2 3" xfId="41831"/>
    <cellStyle name="Normal 3 3 4 2 2 3 2 3 3" xfId="20258"/>
    <cellStyle name="Normal 3 3 4 2 2 3 2 3 3 2" xfId="48993"/>
    <cellStyle name="Normal 3 3 4 2 2 3 2 3 4" xfId="34669"/>
    <cellStyle name="Normal 3 3 4 2 2 3 2 4" xfId="9456"/>
    <cellStyle name="Normal 3 3 4 2 2 3 2 4 2" xfId="23839"/>
    <cellStyle name="Normal 3 3 4 2 2 3 2 4 2 2" xfId="52574"/>
    <cellStyle name="Normal 3 3 4 2 2 3 2 4 3" xfId="38250"/>
    <cellStyle name="Normal 3 3 4 2 2 3 2 5" xfId="16676"/>
    <cellStyle name="Normal 3 3 4 2 2 3 2 5 2" xfId="45412"/>
    <cellStyle name="Normal 3 3 4 2 2 3 2 6" xfId="31088"/>
    <cellStyle name="Normal 3 3 4 2 2 3 3" xfId="3018"/>
    <cellStyle name="Normal 3 3 4 2 2 3 3 2" xfId="6678"/>
    <cellStyle name="Normal 3 3 4 2 2 3 3 2 2" xfId="13938"/>
    <cellStyle name="Normal 3 3 4 2 2 3 3 2 2 2" xfId="28316"/>
    <cellStyle name="Normal 3 3 4 2 2 3 3 2 2 2 2" xfId="57050"/>
    <cellStyle name="Normal 3 3 4 2 2 3 3 2 2 3" xfId="42726"/>
    <cellStyle name="Normal 3 3 4 2 2 3 3 2 3" xfId="21153"/>
    <cellStyle name="Normal 3 3 4 2 2 3 3 2 3 2" xfId="49888"/>
    <cellStyle name="Normal 3 3 4 2 2 3 3 2 4" xfId="35564"/>
    <cellStyle name="Normal 3 3 4 2 2 3 3 3" xfId="10351"/>
    <cellStyle name="Normal 3 3 4 2 2 3 3 3 2" xfId="24734"/>
    <cellStyle name="Normal 3 3 4 2 2 3 3 3 2 2" xfId="53469"/>
    <cellStyle name="Normal 3 3 4 2 2 3 3 3 3" xfId="39145"/>
    <cellStyle name="Normal 3 3 4 2 2 3 3 4" xfId="17571"/>
    <cellStyle name="Normal 3 3 4 2 2 3 3 4 2" xfId="46307"/>
    <cellStyle name="Normal 3 3 4 2 2 3 3 5" xfId="31983"/>
    <cellStyle name="Normal 3 3 4 2 2 3 4" xfId="4883"/>
    <cellStyle name="Normal 3 3 4 2 2 3 4 2" xfId="12148"/>
    <cellStyle name="Normal 3 3 4 2 2 3 4 2 2" xfId="26526"/>
    <cellStyle name="Normal 3 3 4 2 2 3 4 2 2 2" xfId="55260"/>
    <cellStyle name="Normal 3 3 4 2 2 3 4 2 3" xfId="40936"/>
    <cellStyle name="Normal 3 3 4 2 2 3 4 3" xfId="19363"/>
    <cellStyle name="Normal 3 3 4 2 2 3 4 3 2" xfId="48098"/>
    <cellStyle name="Normal 3 3 4 2 2 3 4 4" xfId="33774"/>
    <cellStyle name="Normal 3 3 4 2 2 3 5" xfId="8555"/>
    <cellStyle name="Normal 3 3 4 2 2 3 5 2" xfId="22944"/>
    <cellStyle name="Normal 3 3 4 2 2 3 5 2 2" xfId="51679"/>
    <cellStyle name="Normal 3 3 4 2 2 3 5 3" xfId="37355"/>
    <cellStyle name="Normal 3 3 4 2 2 3 6" xfId="15781"/>
    <cellStyle name="Normal 3 3 4 2 2 3 6 2" xfId="44517"/>
    <cellStyle name="Normal 3 3 4 2 2 3 7" xfId="30193"/>
    <cellStyle name="Normal 3 3 4 2 2 4" xfId="1671"/>
    <cellStyle name="Normal 3 3 4 2 2 4 2" xfId="3467"/>
    <cellStyle name="Normal 3 3 4 2 2 4 2 2" xfId="7126"/>
    <cellStyle name="Normal 3 3 4 2 2 4 2 2 2" xfId="14386"/>
    <cellStyle name="Normal 3 3 4 2 2 4 2 2 2 2" xfId="28764"/>
    <cellStyle name="Normal 3 3 4 2 2 4 2 2 2 2 2" xfId="57498"/>
    <cellStyle name="Normal 3 3 4 2 2 4 2 2 2 3" xfId="43174"/>
    <cellStyle name="Normal 3 3 4 2 2 4 2 2 3" xfId="21601"/>
    <cellStyle name="Normal 3 3 4 2 2 4 2 2 3 2" xfId="50336"/>
    <cellStyle name="Normal 3 3 4 2 2 4 2 2 4" xfId="36012"/>
    <cellStyle name="Normal 3 3 4 2 2 4 2 3" xfId="10799"/>
    <cellStyle name="Normal 3 3 4 2 2 4 2 3 2" xfId="25182"/>
    <cellStyle name="Normal 3 3 4 2 2 4 2 3 2 2" xfId="53917"/>
    <cellStyle name="Normal 3 3 4 2 2 4 2 3 3" xfId="39593"/>
    <cellStyle name="Normal 3 3 4 2 2 4 2 4" xfId="18019"/>
    <cellStyle name="Normal 3 3 4 2 2 4 2 4 2" xfId="46755"/>
    <cellStyle name="Normal 3 3 4 2 2 4 2 5" xfId="32431"/>
    <cellStyle name="Normal 3 3 4 2 2 4 3" xfId="5336"/>
    <cellStyle name="Normal 3 3 4 2 2 4 3 2" xfId="12596"/>
    <cellStyle name="Normal 3 3 4 2 2 4 3 2 2" xfId="26974"/>
    <cellStyle name="Normal 3 3 4 2 2 4 3 2 2 2" xfId="55708"/>
    <cellStyle name="Normal 3 3 4 2 2 4 3 2 3" xfId="41384"/>
    <cellStyle name="Normal 3 3 4 2 2 4 3 3" xfId="19811"/>
    <cellStyle name="Normal 3 3 4 2 2 4 3 3 2" xfId="48546"/>
    <cellStyle name="Normal 3 3 4 2 2 4 3 4" xfId="34222"/>
    <cellStyle name="Normal 3 3 4 2 2 4 4" xfId="9009"/>
    <cellStyle name="Normal 3 3 4 2 2 4 4 2" xfId="23392"/>
    <cellStyle name="Normal 3 3 4 2 2 4 4 2 2" xfId="52127"/>
    <cellStyle name="Normal 3 3 4 2 2 4 4 3" xfId="37803"/>
    <cellStyle name="Normal 3 3 4 2 2 4 5" xfId="16229"/>
    <cellStyle name="Normal 3 3 4 2 2 4 5 2" xfId="44965"/>
    <cellStyle name="Normal 3 3 4 2 2 4 6" xfId="30641"/>
    <cellStyle name="Normal 3 3 4 2 2 5" xfId="2571"/>
    <cellStyle name="Normal 3 3 4 2 2 5 2" xfId="6231"/>
    <cellStyle name="Normal 3 3 4 2 2 5 2 2" xfId="13491"/>
    <cellStyle name="Normal 3 3 4 2 2 5 2 2 2" xfId="27869"/>
    <cellStyle name="Normal 3 3 4 2 2 5 2 2 2 2" xfId="56603"/>
    <cellStyle name="Normal 3 3 4 2 2 5 2 2 3" xfId="42279"/>
    <cellStyle name="Normal 3 3 4 2 2 5 2 3" xfId="20706"/>
    <cellStyle name="Normal 3 3 4 2 2 5 2 3 2" xfId="49441"/>
    <cellStyle name="Normal 3 3 4 2 2 5 2 4" xfId="35117"/>
    <cellStyle name="Normal 3 3 4 2 2 5 3" xfId="9904"/>
    <cellStyle name="Normal 3 3 4 2 2 5 3 2" xfId="24287"/>
    <cellStyle name="Normal 3 3 4 2 2 5 3 2 2" xfId="53022"/>
    <cellStyle name="Normal 3 3 4 2 2 5 3 3" xfId="38698"/>
    <cellStyle name="Normal 3 3 4 2 2 5 4" xfId="17124"/>
    <cellStyle name="Normal 3 3 4 2 2 5 4 2" xfId="45860"/>
    <cellStyle name="Normal 3 3 4 2 2 5 5" xfId="31536"/>
    <cellStyle name="Normal 3 3 4 2 2 6" xfId="4434"/>
    <cellStyle name="Normal 3 3 4 2 2 6 2" xfId="11701"/>
    <cellStyle name="Normal 3 3 4 2 2 6 2 2" xfId="26079"/>
    <cellStyle name="Normal 3 3 4 2 2 6 2 2 2" xfId="54813"/>
    <cellStyle name="Normal 3 3 4 2 2 6 2 3" xfId="40489"/>
    <cellStyle name="Normal 3 3 4 2 2 6 3" xfId="18916"/>
    <cellStyle name="Normal 3 3 4 2 2 6 3 2" xfId="47651"/>
    <cellStyle name="Normal 3 3 4 2 2 6 4" xfId="33327"/>
    <cellStyle name="Normal 3 3 4 2 2 7" xfId="8105"/>
    <cellStyle name="Normal 3 3 4 2 2 7 2" xfId="22497"/>
    <cellStyle name="Normal 3 3 4 2 2 7 2 2" xfId="51232"/>
    <cellStyle name="Normal 3 3 4 2 2 7 3" xfId="36908"/>
    <cellStyle name="Normal 3 3 4 2 2 8" xfId="15334"/>
    <cellStyle name="Normal 3 3 4 2 2 8 2" xfId="44070"/>
    <cellStyle name="Normal 3 3 4 2 2 9" xfId="29746"/>
    <cellStyle name="Normal 3 3 4 2 3" xfId="802"/>
    <cellStyle name="Normal 3 3 4 2 3 2" xfId="1251"/>
    <cellStyle name="Normal 3 3 4 2 3 2 2" xfId="2234"/>
    <cellStyle name="Normal 3 3 4 2 3 2 2 2" xfId="4026"/>
    <cellStyle name="Normal 3 3 4 2 3 2 2 2 2" xfId="7685"/>
    <cellStyle name="Normal 3 3 4 2 3 2 2 2 2 2" xfId="14945"/>
    <cellStyle name="Normal 3 3 4 2 3 2 2 2 2 2 2" xfId="29323"/>
    <cellStyle name="Normal 3 3 4 2 3 2 2 2 2 2 2 2" xfId="58057"/>
    <cellStyle name="Normal 3 3 4 2 3 2 2 2 2 2 3" xfId="43733"/>
    <cellStyle name="Normal 3 3 4 2 3 2 2 2 2 3" xfId="22160"/>
    <cellStyle name="Normal 3 3 4 2 3 2 2 2 2 3 2" xfId="50895"/>
    <cellStyle name="Normal 3 3 4 2 3 2 2 2 2 4" xfId="36571"/>
    <cellStyle name="Normal 3 3 4 2 3 2 2 2 3" xfId="11358"/>
    <cellStyle name="Normal 3 3 4 2 3 2 2 2 3 2" xfId="25741"/>
    <cellStyle name="Normal 3 3 4 2 3 2 2 2 3 2 2" xfId="54476"/>
    <cellStyle name="Normal 3 3 4 2 3 2 2 2 3 3" xfId="40152"/>
    <cellStyle name="Normal 3 3 4 2 3 2 2 2 4" xfId="18578"/>
    <cellStyle name="Normal 3 3 4 2 3 2 2 2 4 2" xfId="47314"/>
    <cellStyle name="Normal 3 3 4 2 3 2 2 2 5" xfId="32990"/>
    <cellStyle name="Normal 3 3 4 2 3 2 2 3" xfId="5895"/>
    <cellStyle name="Normal 3 3 4 2 3 2 2 3 2" xfId="13155"/>
    <cellStyle name="Normal 3 3 4 2 3 2 2 3 2 2" xfId="27533"/>
    <cellStyle name="Normal 3 3 4 2 3 2 2 3 2 2 2" xfId="56267"/>
    <cellStyle name="Normal 3 3 4 2 3 2 2 3 2 3" xfId="41943"/>
    <cellStyle name="Normal 3 3 4 2 3 2 2 3 3" xfId="20370"/>
    <cellStyle name="Normal 3 3 4 2 3 2 2 3 3 2" xfId="49105"/>
    <cellStyle name="Normal 3 3 4 2 3 2 2 3 4" xfId="34781"/>
    <cellStyle name="Normal 3 3 4 2 3 2 2 4" xfId="9568"/>
    <cellStyle name="Normal 3 3 4 2 3 2 2 4 2" xfId="23951"/>
    <cellStyle name="Normal 3 3 4 2 3 2 2 4 2 2" xfId="52686"/>
    <cellStyle name="Normal 3 3 4 2 3 2 2 4 3" xfId="38362"/>
    <cellStyle name="Normal 3 3 4 2 3 2 2 5" xfId="16788"/>
    <cellStyle name="Normal 3 3 4 2 3 2 2 5 2" xfId="45524"/>
    <cellStyle name="Normal 3 3 4 2 3 2 2 6" xfId="31200"/>
    <cellStyle name="Normal 3 3 4 2 3 2 3" xfId="3130"/>
    <cellStyle name="Normal 3 3 4 2 3 2 3 2" xfId="6790"/>
    <cellStyle name="Normal 3 3 4 2 3 2 3 2 2" xfId="14050"/>
    <cellStyle name="Normal 3 3 4 2 3 2 3 2 2 2" xfId="28428"/>
    <cellStyle name="Normal 3 3 4 2 3 2 3 2 2 2 2" xfId="57162"/>
    <cellStyle name="Normal 3 3 4 2 3 2 3 2 2 3" xfId="42838"/>
    <cellStyle name="Normal 3 3 4 2 3 2 3 2 3" xfId="21265"/>
    <cellStyle name="Normal 3 3 4 2 3 2 3 2 3 2" xfId="50000"/>
    <cellStyle name="Normal 3 3 4 2 3 2 3 2 4" xfId="35676"/>
    <cellStyle name="Normal 3 3 4 2 3 2 3 3" xfId="10463"/>
    <cellStyle name="Normal 3 3 4 2 3 2 3 3 2" xfId="24846"/>
    <cellStyle name="Normal 3 3 4 2 3 2 3 3 2 2" xfId="53581"/>
    <cellStyle name="Normal 3 3 4 2 3 2 3 3 3" xfId="39257"/>
    <cellStyle name="Normal 3 3 4 2 3 2 3 4" xfId="17683"/>
    <cellStyle name="Normal 3 3 4 2 3 2 3 4 2" xfId="46419"/>
    <cellStyle name="Normal 3 3 4 2 3 2 3 5" xfId="32095"/>
    <cellStyle name="Normal 3 3 4 2 3 2 4" xfId="4995"/>
    <cellStyle name="Normal 3 3 4 2 3 2 4 2" xfId="12260"/>
    <cellStyle name="Normal 3 3 4 2 3 2 4 2 2" xfId="26638"/>
    <cellStyle name="Normal 3 3 4 2 3 2 4 2 2 2" xfId="55372"/>
    <cellStyle name="Normal 3 3 4 2 3 2 4 2 3" xfId="41048"/>
    <cellStyle name="Normal 3 3 4 2 3 2 4 3" xfId="19475"/>
    <cellStyle name="Normal 3 3 4 2 3 2 4 3 2" xfId="48210"/>
    <cellStyle name="Normal 3 3 4 2 3 2 4 4" xfId="33886"/>
    <cellStyle name="Normal 3 3 4 2 3 2 5" xfId="8667"/>
    <cellStyle name="Normal 3 3 4 2 3 2 5 2" xfId="23056"/>
    <cellStyle name="Normal 3 3 4 2 3 2 5 2 2" xfId="51791"/>
    <cellStyle name="Normal 3 3 4 2 3 2 5 3" xfId="37467"/>
    <cellStyle name="Normal 3 3 4 2 3 2 6" xfId="15893"/>
    <cellStyle name="Normal 3 3 4 2 3 2 6 2" xfId="44629"/>
    <cellStyle name="Normal 3 3 4 2 3 2 7" xfId="30305"/>
    <cellStyle name="Normal 3 3 4 2 3 3" xfId="1787"/>
    <cellStyle name="Normal 3 3 4 2 3 3 2" xfId="3579"/>
    <cellStyle name="Normal 3 3 4 2 3 3 2 2" xfId="7238"/>
    <cellStyle name="Normal 3 3 4 2 3 3 2 2 2" xfId="14498"/>
    <cellStyle name="Normal 3 3 4 2 3 3 2 2 2 2" xfId="28876"/>
    <cellStyle name="Normal 3 3 4 2 3 3 2 2 2 2 2" xfId="57610"/>
    <cellStyle name="Normal 3 3 4 2 3 3 2 2 2 3" xfId="43286"/>
    <cellStyle name="Normal 3 3 4 2 3 3 2 2 3" xfId="21713"/>
    <cellStyle name="Normal 3 3 4 2 3 3 2 2 3 2" xfId="50448"/>
    <cellStyle name="Normal 3 3 4 2 3 3 2 2 4" xfId="36124"/>
    <cellStyle name="Normal 3 3 4 2 3 3 2 3" xfId="10911"/>
    <cellStyle name="Normal 3 3 4 2 3 3 2 3 2" xfId="25294"/>
    <cellStyle name="Normal 3 3 4 2 3 3 2 3 2 2" xfId="54029"/>
    <cellStyle name="Normal 3 3 4 2 3 3 2 3 3" xfId="39705"/>
    <cellStyle name="Normal 3 3 4 2 3 3 2 4" xfId="18131"/>
    <cellStyle name="Normal 3 3 4 2 3 3 2 4 2" xfId="46867"/>
    <cellStyle name="Normal 3 3 4 2 3 3 2 5" xfId="32543"/>
    <cellStyle name="Normal 3 3 4 2 3 3 3" xfId="5448"/>
    <cellStyle name="Normal 3 3 4 2 3 3 3 2" xfId="12708"/>
    <cellStyle name="Normal 3 3 4 2 3 3 3 2 2" xfId="27086"/>
    <cellStyle name="Normal 3 3 4 2 3 3 3 2 2 2" xfId="55820"/>
    <cellStyle name="Normal 3 3 4 2 3 3 3 2 3" xfId="41496"/>
    <cellStyle name="Normal 3 3 4 2 3 3 3 3" xfId="19923"/>
    <cellStyle name="Normal 3 3 4 2 3 3 3 3 2" xfId="48658"/>
    <cellStyle name="Normal 3 3 4 2 3 3 3 4" xfId="34334"/>
    <cellStyle name="Normal 3 3 4 2 3 3 4" xfId="9121"/>
    <cellStyle name="Normal 3 3 4 2 3 3 4 2" xfId="23504"/>
    <cellStyle name="Normal 3 3 4 2 3 3 4 2 2" xfId="52239"/>
    <cellStyle name="Normal 3 3 4 2 3 3 4 3" xfId="37915"/>
    <cellStyle name="Normal 3 3 4 2 3 3 5" xfId="16341"/>
    <cellStyle name="Normal 3 3 4 2 3 3 5 2" xfId="45077"/>
    <cellStyle name="Normal 3 3 4 2 3 3 6" xfId="30753"/>
    <cellStyle name="Normal 3 3 4 2 3 4" xfId="2683"/>
    <cellStyle name="Normal 3 3 4 2 3 4 2" xfId="6343"/>
    <cellStyle name="Normal 3 3 4 2 3 4 2 2" xfId="13603"/>
    <cellStyle name="Normal 3 3 4 2 3 4 2 2 2" xfId="27981"/>
    <cellStyle name="Normal 3 3 4 2 3 4 2 2 2 2" xfId="56715"/>
    <cellStyle name="Normal 3 3 4 2 3 4 2 2 3" xfId="42391"/>
    <cellStyle name="Normal 3 3 4 2 3 4 2 3" xfId="20818"/>
    <cellStyle name="Normal 3 3 4 2 3 4 2 3 2" xfId="49553"/>
    <cellStyle name="Normal 3 3 4 2 3 4 2 4" xfId="35229"/>
    <cellStyle name="Normal 3 3 4 2 3 4 3" xfId="10016"/>
    <cellStyle name="Normal 3 3 4 2 3 4 3 2" xfId="24399"/>
    <cellStyle name="Normal 3 3 4 2 3 4 3 2 2" xfId="53134"/>
    <cellStyle name="Normal 3 3 4 2 3 4 3 3" xfId="38810"/>
    <cellStyle name="Normal 3 3 4 2 3 4 4" xfId="17236"/>
    <cellStyle name="Normal 3 3 4 2 3 4 4 2" xfId="45972"/>
    <cellStyle name="Normal 3 3 4 2 3 4 5" xfId="31648"/>
    <cellStyle name="Normal 3 3 4 2 3 5" xfId="4547"/>
    <cellStyle name="Normal 3 3 4 2 3 5 2" xfId="11813"/>
    <cellStyle name="Normal 3 3 4 2 3 5 2 2" xfId="26191"/>
    <cellStyle name="Normal 3 3 4 2 3 5 2 2 2" xfId="54925"/>
    <cellStyle name="Normal 3 3 4 2 3 5 2 3" xfId="40601"/>
    <cellStyle name="Normal 3 3 4 2 3 5 3" xfId="19028"/>
    <cellStyle name="Normal 3 3 4 2 3 5 3 2" xfId="47763"/>
    <cellStyle name="Normal 3 3 4 2 3 5 4" xfId="33439"/>
    <cellStyle name="Normal 3 3 4 2 3 6" xfId="8220"/>
    <cellStyle name="Normal 3 3 4 2 3 6 2" xfId="22609"/>
    <cellStyle name="Normal 3 3 4 2 3 6 2 2" xfId="51344"/>
    <cellStyle name="Normal 3 3 4 2 3 6 3" xfId="37020"/>
    <cellStyle name="Normal 3 3 4 2 3 7" xfId="15446"/>
    <cellStyle name="Normal 3 3 4 2 3 7 2" xfId="44182"/>
    <cellStyle name="Normal 3 3 4 2 3 8" xfId="29858"/>
    <cellStyle name="Normal 3 3 4 2 4" xfId="1027"/>
    <cellStyle name="Normal 3 3 4 2 4 2" xfId="2010"/>
    <cellStyle name="Normal 3 3 4 2 4 2 2" xfId="3802"/>
    <cellStyle name="Normal 3 3 4 2 4 2 2 2" xfId="7461"/>
    <cellStyle name="Normal 3 3 4 2 4 2 2 2 2" xfId="14721"/>
    <cellStyle name="Normal 3 3 4 2 4 2 2 2 2 2" xfId="29099"/>
    <cellStyle name="Normal 3 3 4 2 4 2 2 2 2 2 2" xfId="57833"/>
    <cellStyle name="Normal 3 3 4 2 4 2 2 2 2 3" xfId="43509"/>
    <cellStyle name="Normal 3 3 4 2 4 2 2 2 3" xfId="21936"/>
    <cellStyle name="Normal 3 3 4 2 4 2 2 2 3 2" xfId="50671"/>
    <cellStyle name="Normal 3 3 4 2 4 2 2 2 4" xfId="36347"/>
    <cellStyle name="Normal 3 3 4 2 4 2 2 3" xfId="11134"/>
    <cellStyle name="Normal 3 3 4 2 4 2 2 3 2" xfId="25517"/>
    <cellStyle name="Normal 3 3 4 2 4 2 2 3 2 2" xfId="54252"/>
    <cellStyle name="Normal 3 3 4 2 4 2 2 3 3" xfId="39928"/>
    <cellStyle name="Normal 3 3 4 2 4 2 2 4" xfId="18354"/>
    <cellStyle name="Normal 3 3 4 2 4 2 2 4 2" xfId="47090"/>
    <cellStyle name="Normal 3 3 4 2 4 2 2 5" xfId="32766"/>
    <cellStyle name="Normal 3 3 4 2 4 2 3" xfId="5671"/>
    <cellStyle name="Normal 3 3 4 2 4 2 3 2" xfId="12931"/>
    <cellStyle name="Normal 3 3 4 2 4 2 3 2 2" xfId="27309"/>
    <cellStyle name="Normal 3 3 4 2 4 2 3 2 2 2" xfId="56043"/>
    <cellStyle name="Normal 3 3 4 2 4 2 3 2 3" xfId="41719"/>
    <cellStyle name="Normal 3 3 4 2 4 2 3 3" xfId="20146"/>
    <cellStyle name="Normal 3 3 4 2 4 2 3 3 2" xfId="48881"/>
    <cellStyle name="Normal 3 3 4 2 4 2 3 4" xfId="34557"/>
    <cellStyle name="Normal 3 3 4 2 4 2 4" xfId="9344"/>
    <cellStyle name="Normal 3 3 4 2 4 2 4 2" xfId="23727"/>
    <cellStyle name="Normal 3 3 4 2 4 2 4 2 2" xfId="52462"/>
    <cellStyle name="Normal 3 3 4 2 4 2 4 3" xfId="38138"/>
    <cellStyle name="Normal 3 3 4 2 4 2 5" xfId="16564"/>
    <cellStyle name="Normal 3 3 4 2 4 2 5 2" xfId="45300"/>
    <cellStyle name="Normal 3 3 4 2 4 2 6" xfId="30976"/>
    <cellStyle name="Normal 3 3 4 2 4 3" xfId="2906"/>
    <cellStyle name="Normal 3 3 4 2 4 3 2" xfId="6566"/>
    <cellStyle name="Normal 3 3 4 2 4 3 2 2" xfId="13826"/>
    <cellStyle name="Normal 3 3 4 2 4 3 2 2 2" xfId="28204"/>
    <cellStyle name="Normal 3 3 4 2 4 3 2 2 2 2" xfId="56938"/>
    <cellStyle name="Normal 3 3 4 2 4 3 2 2 3" xfId="42614"/>
    <cellStyle name="Normal 3 3 4 2 4 3 2 3" xfId="21041"/>
    <cellStyle name="Normal 3 3 4 2 4 3 2 3 2" xfId="49776"/>
    <cellStyle name="Normal 3 3 4 2 4 3 2 4" xfId="35452"/>
    <cellStyle name="Normal 3 3 4 2 4 3 3" xfId="10239"/>
    <cellStyle name="Normal 3 3 4 2 4 3 3 2" xfId="24622"/>
    <cellStyle name="Normal 3 3 4 2 4 3 3 2 2" xfId="53357"/>
    <cellStyle name="Normal 3 3 4 2 4 3 3 3" xfId="39033"/>
    <cellStyle name="Normal 3 3 4 2 4 3 4" xfId="17459"/>
    <cellStyle name="Normal 3 3 4 2 4 3 4 2" xfId="46195"/>
    <cellStyle name="Normal 3 3 4 2 4 3 5" xfId="31871"/>
    <cellStyle name="Normal 3 3 4 2 4 4" xfId="4771"/>
    <cellStyle name="Normal 3 3 4 2 4 4 2" xfId="12036"/>
    <cellStyle name="Normal 3 3 4 2 4 4 2 2" xfId="26414"/>
    <cellStyle name="Normal 3 3 4 2 4 4 2 2 2" xfId="55148"/>
    <cellStyle name="Normal 3 3 4 2 4 4 2 3" xfId="40824"/>
    <cellStyle name="Normal 3 3 4 2 4 4 3" xfId="19251"/>
    <cellStyle name="Normal 3 3 4 2 4 4 3 2" xfId="47986"/>
    <cellStyle name="Normal 3 3 4 2 4 4 4" xfId="33662"/>
    <cellStyle name="Normal 3 3 4 2 4 5" xfId="8443"/>
    <cellStyle name="Normal 3 3 4 2 4 5 2" xfId="22832"/>
    <cellStyle name="Normal 3 3 4 2 4 5 2 2" xfId="51567"/>
    <cellStyle name="Normal 3 3 4 2 4 5 3" xfId="37243"/>
    <cellStyle name="Normal 3 3 4 2 4 6" xfId="15669"/>
    <cellStyle name="Normal 3 3 4 2 4 6 2" xfId="44405"/>
    <cellStyle name="Normal 3 3 4 2 4 7" xfId="30081"/>
    <cellStyle name="Normal 3 3 4 2 5" xfId="1551"/>
    <cellStyle name="Normal 3 3 4 2 5 2" xfId="3355"/>
    <cellStyle name="Normal 3 3 4 2 5 2 2" xfId="7014"/>
    <cellStyle name="Normal 3 3 4 2 5 2 2 2" xfId="14274"/>
    <cellStyle name="Normal 3 3 4 2 5 2 2 2 2" xfId="28652"/>
    <cellStyle name="Normal 3 3 4 2 5 2 2 2 2 2" xfId="57386"/>
    <cellStyle name="Normal 3 3 4 2 5 2 2 2 3" xfId="43062"/>
    <cellStyle name="Normal 3 3 4 2 5 2 2 3" xfId="21489"/>
    <cellStyle name="Normal 3 3 4 2 5 2 2 3 2" xfId="50224"/>
    <cellStyle name="Normal 3 3 4 2 5 2 2 4" xfId="35900"/>
    <cellStyle name="Normal 3 3 4 2 5 2 3" xfId="10687"/>
    <cellStyle name="Normal 3 3 4 2 5 2 3 2" xfId="25070"/>
    <cellStyle name="Normal 3 3 4 2 5 2 3 2 2" xfId="53805"/>
    <cellStyle name="Normal 3 3 4 2 5 2 3 3" xfId="39481"/>
    <cellStyle name="Normal 3 3 4 2 5 2 4" xfId="17907"/>
    <cellStyle name="Normal 3 3 4 2 5 2 4 2" xfId="46643"/>
    <cellStyle name="Normal 3 3 4 2 5 2 5" xfId="32319"/>
    <cellStyle name="Normal 3 3 4 2 5 3" xfId="5224"/>
    <cellStyle name="Normal 3 3 4 2 5 3 2" xfId="12484"/>
    <cellStyle name="Normal 3 3 4 2 5 3 2 2" xfId="26862"/>
    <cellStyle name="Normal 3 3 4 2 5 3 2 2 2" xfId="55596"/>
    <cellStyle name="Normal 3 3 4 2 5 3 2 3" xfId="41272"/>
    <cellStyle name="Normal 3 3 4 2 5 3 3" xfId="19699"/>
    <cellStyle name="Normal 3 3 4 2 5 3 3 2" xfId="48434"/>
    <cellStyle name="Normal 3 3 4 2 5 3 4" xfId="34110"/>
    <cellStyle name="Normal 3 3 4 2 5 4" xfId="8897"/>
    <cellStyle name="Normal 3 3 4 2 5 4 2" xfId="23280"/>
    <cellStyle name="Normal 3 3 4 2 5 4 2 2" xfId="52015"/>
    <cellStyle name="Normal 3 3 4 2 5 4 3" xfId="37691"/>
    <cellStyle name="Normal 3 3 4 2 5 5" xfId="16117"/>
    <cellStyle name="Normal 3 3 4 2 5 5 2" xfId="44853"/>
    <cellStyle name="Normal 3 3 4 2 5 6" xfId="30529"/>
    <cellStyle name="Normal 3 3 4 2 6" xfId="2459"/>
    <cellStyle name="Normal 3 3 4 2 6 2" xfId="6119"/>
    <cellStyle name="Normal 3 3 4 2 6 2 2" xfId="13379"/>
    <cellStyle name="Normal 3 3 4 2 6 2 2 2" xfId="27757"/>
    <cellStyle name="Normal 3 3 4 2 6 2 2 2 2" xfId="56491"/>
    <cellStyle name="Normal 3 3 4 2 6 2 2 3" xfId="42167"/>
    <cellStyle name="Normal 3 3 4 2 6 2 3" xfId="20594"/>
    <cellStyle name="Normal 3 3 4 2 6 2 3 2" xfId="49329"/>
    <cellStyle name="Normal 3 3 4 2 6 2 4" xfId="35005"/>
    <cellStyle name="Normal 3 3 4 2 6 3" xfId="9792"/>
    <cellStyle name="Normal 3 3 4 2 6 3 2" xfId="24175"/>
    <cellStyle name="Normal 3 3 4 2 6 3 2 2" xfId="52910"/>
    <cellStyle name="Normal 3 3 4 2 6 3 3" xfId="38586"/>
    <cellStyle name="Normal 3 3 4 2 6 4" xfId="17012"/>
    <cellStyle name="Normal 3 3 4 2 6 4 2" xfId="45748"/>
    <cellStyle name="Normal 3 3 4 2 6 5" xfId="31424"/>
    <cellStyle name="Normal 3 3 4 2 7" xfId="4318"/>
    <cellStyle name="Normal 3 3 4 2 7 2" xfId="11588"/>
    <cellStyle name="Normal 3 3 4 2 7 2 2" xfId="25967"/>
    <cellStyle name="Normal 3 3 4 2 7 2 2 2" xfId="54701"/>
    <cellStyle name="Normal 3 3 4 2 7 2 3" xfId="40377"/>
    <cellStyle name="Normal 3 3 4 2 7 3" xfId="18804"/>
    <cellStyle name="Normal 3 3 4 2 7 3 2" xfId="47539"/>
    <cellStyle name="Normal 3 3 4 2 7 4" xfId="33215"/>
    <cellStyle name="Normal 3 3 4 2 8" xfId="7987"/>
    <cellStyle name="Normal 3 3 4 2 8 2" xfId="22385"/>
    <cellStyle name="Normal 3 3 4 2 8 2 2" xfId="51120"/>
    <cellStyle name="Normal 3 3 4 2 8 3" xfId="36796"/>
    <cellStyle name="Normal 3 3 4 2 9" xfId="15222"/>
    <cellStyle name="Normal 3 3 4 2 9 2" xfId="43958"/>
    <cellStyle name="Normal 3 3 4 3" xfId="583"/>
    <cellStyle name="Normal 3 3 4 3 2" xfId="860"/>
    <cellStyle name="Normal 3 3 4 3 2 2" xfId="1307"/>
    <cellStyle name="Normal 3 3 4 3 2 2 2" xfId="2290"/>
    <cellStyle name="Normal 3 3 4 3 2 2 2 2" xfId="4082"/>
    <cellStyle name="Normal 3 3 4 3 2 2 2 2 2" xfId="7741"/>
    <cellStyle name="Normal 3 3 4 3 2 2 2 2 2 2" xfId="15001"/>
    <cellStyle name="Normal 3 3 4 3 2 2 2 2 2 2 2" xfId="29379"/>
    <cellStyle name="Normal 3 3 4 3 2 2 2 2 2 2 2 2" xfId="58113"/>
    <cellStyle name="Normal 3 3 4 3 2 2 2 2 2 2 3" xfId="43789"/>
    <cellStyle name="Normal 3 3 4 3 2 2 2 2 2 3" xfId="22216"/>
    <cellStyle name="Normal 3 3 4 3 2 2 2 2 2 3 2" xfId="50951"/>
    <cellStyle name="Normal 3 3 4 3 2 2 2 2 2 4" xfId="36627"/>
    <cellStyle name="Normal 3 3 4 3 2 2 2 2 3" xfId="11414"/>
    <cellStyle name="Normal 3 3 4 3 2 2 2 2 3 2" xfId="25797"/>
    <cellStyle name="Normal 3 3 4 3 2 2 2 2 3 2 2" xfId="54532"/>
    <cellStyle name="Normal 3 3 4 3 2 2 2 2 3 3" xfId="40208"/>
    <cellStyle name="Normal 3 3 4 3 2 2 2 2 4" xfId="18634"/>
    <cellStyle name="Normal 3 3 4 3 2 2 2 2 4 2" xfId="47370"/>
    <cellStyle name="Normal 3 3 4 3 2 2 2 2 5" xfId="33046"/>
    <cellStyle name="Normal 3 3 4 3 2 2 2 3" xfId="5951"/>
    <cellStyle name="Normal 3 3 4 3 2 2 2 3 2" xfId="13211"/>
    <cellStyle name="Normal 3 3 4 3 2 2 2 3 2 2" xfId="27589"/>
    <cellStyle name="Normal 3 3 4 3 2 2 2 3 2 2 2" xfId="56323"/>
    <cellStyle name="Normal 3 3 4 3 2 2 2 3 2 3" xfId="41999"/>
    <cellStyle name="Normal 3 3 4 3 2 2 2 3 3" xfId="20426"/>
    <cellStyle name="Normal 3 3 4 3 2 2 2 3 3 2" xfId="49161"/>
    <cellStyle name="Normal 3 3 4 3 2 2 2 3 4" xfId="34837"/>
    <cellStyle name="Normal 3 3 4 3 2 2 2 4" xfId="9624"/>
    <cellStyle name="Normal 3 3 4 3 2 2 2 4 2" xfId="24007"/>
    <cellStyle name="Normal 3 3 4 3 2 2 2 4 2 2" xfId="52742"/>
    <cellStyle name="Normal 3 3 4 3 2 2 2 4 3" xfId="38418"/>
    <cellStyle name="Normal 3 3 4 3 2 2 2 5" xfId="16844"/>
    <cellStyle name="Normal 3 3 4 3 2 2 2 5 2" xfId="45580"/>
    <cellStyle name="Normal 3 3 4 3 2 2 2 6" xfId="31256"/>
    <cellStyle name="Normal 3 3 4 3 2 2 3" xfId="3186"/>
    <cellStyle name="Normal 3 3 4 3 2 2 3 2" xfId="6846"/>
    <cellStyle name="Normal 3 3 4 3 2 2 3 2 2" xfId="14106"/>
    <cellStyle name="Normal 3 3 4 3 2 2 3 2 2 2" xfId="28484"/>
    <cellStyle name="Normal 3 3 4 3 2 2 3 2 2 2 2" xfId="57218"/>
    <cellStyle name="Normal 3 3 4 3 2 2 3 2 2 3" xfId="42894"/>
    <cellStyle name="Normal 3 3 4 3 2 2 3 2 3" xfId="21321"/>
    <cellStyle name="Normal 3 3 4 3 2 2 3 2 3 2" xfId="50056"/>
    <cellStyle name="Normal 3 3 4 3 2 2 3 2 4" xfId="35732"/>
    <cellStyle name="Normal 3 3 4 3 2 2 3 3" xfId="10519"/>
    <cellStyle name="Normal 3 3 4 3 2 2 3 3 2" xfId="24902"/>
    <cellStyle name="Normal 3 3 4 3 2 2 3 3 2 2" xfId="53637"/>
    <cellStyle name="Normal 3 3 4 3 2 2 3 3 3" xfId="39313"/>
    <cellStyle name="Normal 3 3 4 3 2 2 3 4" xfId="17739"/>
    <cellStyle name="Normal 3 3 4 3 2 2 3 4 2" xfId="46475"/>
    <cellStyle name="Normal 3 3 4 3 2 2 3 5" xfId="32151"/>
    <cellStyle name="Normal 3 3 4 3 2 2 4" xfId="5051"/>
    <cellStyle name="Normal 3 3 4 3 2 2 4 2" xfId="12316"/>
    <cellStyle name="Normal 3 3 4 3 2 2 4 2 2" xfId="26694"/>
    <cellStyle name="Normal 3 3 4 3 2 2 4 2 2 2" xfId="55428"/>
    <cellStyle name="Normal 3 3 4 3 2 2 4 2 3" xfId="41104"/>
    <cellStyle name="Normal 3 3 4 3 2 2 4 3" xfId="19531"/>
    <cellStyle name="Normal 3 3 4 3 2 2 4 3 2" xfId="48266"/>
    <cellStyle name="Normal 3 3 4 3 2 2 4 4" xfId="33942"/>
    <cellStyle name="Normal 3 3 4 3 2 2 5" xfId="8723"/>
    <cellStyle name="Normal 3 3 4 3 2 2 5 2" xfId="23112"/>
    <cellStyle name="Normal 3 3 4 3 2 2 5 2 2" xfId="51847"/>
    <cellStyle name="Normal 3 3 4 3 2 2 5 3" xfId="37523"/>
    <cellStyle name="Normal 3 3 4 3 2 2 6" xfId="15949"/>
    <cellStyle name="Normal 3 3 4 3 2 2 6 2" xfId="44685"/>
    <cellStyle name="Normal 3 3 4 3 2 2 7" xfId="30361"/>
    <cellStyle name="Normal 3 3 4 3 2 3" xfId="1843"/>
    <cellStyle name="Normal 3 3 4 3 2 3 2" xfId="3635"/>
    <cellStyle name="Normal 3 3 4 3 2 3 2 2" xfId="7294"/>
    <cellStyle name="Normal 3 3 4 3 2 3 2 2 2" xfId="14554"/>
    <cellStyle name="Normal 3 3 4 3 2 3 2 2 2 2" xfId="28932"/>
    <cellStyle name="Normal 3 3 4 3 2 3 2 2 2 2 2" xfId="57666"/>
    <cellStyle name="Normal 3 3 4 3 2 3 2 2 2 3" xfId="43342"/>
    <cellStyle name="Normal 3 3 4 3 2 3 2 2 3" xfId="21769"/>
    <cellStyle name="Normal 3 3 4 3 2 3 2 2 3 2" xfId="50504"/>
    <cellStyle name="Normal 3 3 4 3 2 3 2 2 4" xfId="36180"/>
    <cellStyle name="Normal 3 3 4 3 2 3 2 3" xfId="10967"/>
    <cellStyle name="Normal 3 3 4 3 2 3 2 3 2" xfId="25350"/>
    <cellStyle name="Normal 3 3 4 3 2 3 2 3 2 2" xfId="54085"/>
    <cellStyle name="Normal 3 3 4 3 2 3 2 3 3" xfId="39761"/>
    <cellStyle name="Normal 3 3 4 3 2 3 2 4" xfId="18187"/>
    <cellStyle name="Normal 3 3 4 3 2 3 2 4 2" xfId="46923"/>
    <cellStyle name="Normal 3 3 4 3 2 3 2 5" xfId="32599"/>
    <cellStyle name="Normal 3 3 4 3 2 3 3" xfId="5504"/>
    <cellStyle name="Normal 3 3 4 3 2 3 3 2" xfId="12764"/>
    <cellStyle name="Normal 3 3 4 3 2 3 3 2 2" xfId="27142"/>
    <cellStyle name="Normal 3 3 4 3 2 3 3 2 2 2" xfId="55876"/>
    <cellStyle name="Normal 3 3 4 3 2 3 3 2 3" xfId="41552"/>
    <cellStyle name="Normal 3 3 4 3 2 3 3 3" xfId="19979"/>
    <cellStyle name="Normal 3 3 4 3 2 3 3 3 2" xfId="48714"/>
    <cellStyle name="Normal 3 3 4 3 2 3 3 4" xfId="34390"/>
    <cellStyle name="Normal 3 3 4 3 2 3 4" xfId="9177"/>
    <cellStyle name="Normal 3 3 4 3 2 3 4 2" xfId="23560"/>
    <cellStyle name="Normal 3 3 4 3 2 3 4 2 2" xfId="52295"/>
    <cellStyle name="Normal 3 3 4 3 2 3 4 3" xfId="37971"/>
    <cellStyle name="Normal 3 3 4 3 2 3 5" xfId="16397"/>
    <cellStyle name="Normal 3 3 4 3 2 3 5 2" xfId="45133"/>
    <cellStyle name="Normal 3 3 4 3 2 3 6" xfId="30809"/>
    <cellStyle name="Normal 3 3 4 3 2 4" xfId="2739"/>
    <cellStyle name="Normal 3 3 4 3 2 4 2" xfId="6399"/>
    <cellStyle name="Normal 3 3 4 3 2 4 2 2" xfId="13659"/>
    <cellStyle name="Normal 3 3 4 3 2 4 2 2 2" xfId="28037"/>
    <cellStyle name="Normal 3 3 4 3 2 4 2 2 2 2" xfId="56771"/>
    <cellStyle name="Normal 3 3 4 3 2 4 2 2 3" xfId="42447"/>
    <cellStyle name="Normal 3 3 4 3 2 4 2 3" xfId="20874"/>
    <cellStyle name="Normal 3 3 4 3 2 4 2 3 2" xfId="49609"/>
    <cellStyle name="Normal 3 3 4 3 2 4 2 4" xfId="35285"/>
    <cellStyle name="Normal 3 3 4 3 2 4 3" xfId="10072"/>
    <cellStyle name="Normal 3 3 4 3 2 4 3 2" xfId="24455"/>
    <cellStyle name="Normal 3 3 4 3 2 4 3 2 2" xfId="53190"/>
    <cellStyle name="Normal 3 3 4 3 2 4 3 3" xfId="38866"/>
    <cellStyle name="Normal 3 3 4 3 2 4 4" xfId="17292"/>
    <cellStyle name="Normal 3 3 4 3 2 4 4 2" xfId="46028"/>
    <cellStyle name="Normal 3 3 4 3 2 4 5" xfId="31704"/>
    <cellStyle name="Normal 3 3 4 3 2 5" xfId="4604"/>
    <cellStyle name="Normal 3 3 4 3 2 5 2" xfId="11869"/>
    <cellStyle name="Normal 3 3 4 3 2 5 2 2" xfId="26247"/>
    <cellStyle name="Normal 3 3 4 3 2 5 2 2 2" xfId="54981"/>
    <cellStyle name="Normal 3 3 4 3 2 5 2 3" xfId="40657"/>
    <cellStyle name="Normal 3 3 4 3 2 5 3" xfId="19084"/>
    <cellStyle name="Normal 3 3 4 3 2 5 3 2" xfId="47819"/>
    <cellStyle name="Normal 3 3 4 3 2 5 4" xfId="33495"/>
    <cellStyle name="Normal 3 3 4 3 2 6" xfId="8276"/>
    <cellStyle name="Normal 3 3 4 3 2 6 2" xfId="22665"/>
    <cellStyle name="Normal 3 3 4 3 2 6 2 2" xfId="51400"/>
    <cellStyle name="Normal 3 3 4 3 2 6 3" xfId="37076"/>
    <cellStyle name="Normal 3 3 4 3 2 7" xfId="15502"/>
    <cellStyle name="Normal 3 3 4 3 2 7 2" xfId="44238"/>
    <cellStyle name="Normal 3 3 4 3 2 8" xfId="29914"/>
    <cellStyle name="Normal 3 3 4 3 3" xfId="1083"/>
    <cellStyle name="Normal 3 3 4 3 3 2" xfId="2066"/>
    <cellStyle name="Normal 3 3 4 3 3 2 2" xfId="3858"/>
    <cellStyle name="Normal 3 3 4 3 3 2 2 2" xfId="7517"/>
    <cellStyle name="Normal 3 3 4 3 3 2 2 2 2" xfId="14777"/>
    <cellStyle name="Normal 3 3 4 3 3 2 2 2 2 2" xfId="29155"/>
    <cellStyle name="Normal 3 3 4 3 3 2 2 2 2 2 2" xfId="57889"/>
    <cellStyle name="Normal 3 3 4 3 3 2 2 2 2 3" xfId="43565"/>
    <cellStyle name="Normal 3 3 4 3 3 2 2 2 3" xfId="21992"/>
    <cellStyle name="Normal 3 3 4 3 3 2 2 2 3 2" xfId="50727"/>
    <cellStyle name="Normal 3 3 4 3 3 2 2 2 4" xfId="36403"/>
    <cellStyle name="Normal 3 3 4 3 3 2 2 3" xfId="11190"/>
    <cellStyle name="Normal 3 3 4 3 3 2 2 3 2" xfId="25573"/>
    <cellStyle name="Normal 3 3 4 3 3 2 2 3 2 2" xfId="54308"/>
    <cellStyle name="Normal 3 3 4 3 3 2 2 3 3" xfId="39984"/>
    <cellStyle name="Normal 3 3 4 3 3 2 2 4" xfId="18410"/>
    <cellStyle name="Normal 3 3 4 3 3 2 2 4 2" xfId="47146"/>
    <cellStyle name="Normal 3 3 4 3 3 2 2 5" xfId="32822"/>
    <cellStyle name="Normal 3 3 4 3 3 2 3" xfId="5727"/>
    <cellStyle name="Normal 3 3 4 3 3 2 3 2" xfId="12987"/>
    <cellStyle name="Normal 3 3 4 3 3 2 3 2 2" xfId="27365"/>
    <cellStyle name="Normal 3 3 4 3 3 2 3 2 2 2" xfId="56099"/>
    <cellStyle name="Normal 3 3 4 3 3 2 3 2 3" xfId="41775"/>
    <cellStyle name="Normal 3 3 4 3 3 2 3 3" xfId="20202"/>
    <cellStyle name="Normal 3 3 4 3 3 2 3 3 2" xfId="48937"/>
    <cellStyle name="Normal 3 3 4 3 3 2 3 4" xfId="34613"/>
    <cellStyle name="Normal 3 3 4 3 3 2 4" xfId="9400"/>
    <cellStyle name="Normal 3 3 4 3 3 2 4 2" xfId="23783"/>
    <cellStyle name="Normal 3 3 4 3 3 2 4 2 2" xfId="52518"/>
    <cellStyle name="Normal 3 3 4 3 3 2 4 3" xfId="38194"/>
    <cellStyle name="Normal 3 3 4 3 3 2 5" xfId="16620"/>
    <cellStyle name="Normal 3 3 4 3 3 2 5 2" xfId="45356"/>
    <cellStyle name="Normal 3 3 4 3 3 2 6" xfId="31032"/>
    <cellStyle name="Normal 3 3 4 3 3 3" xfId="2962"/>
    <cellStyle name="Normal 3 3 4 3 3 3 2" xfId="6622"/>
    <cellStyle name="Normal 3 3 4 3 3 3 2 2" xfId="13882"/>
    <cellStyle name="Normal 3 3 4 3 3 3 2 2 2" xfId="28260"/>
    <cellStyle name="Normal 3 3 4 3 3 3 2 2 2 2" xfId="56994"/>
    <cellStyle name="Normal 3 3 4 3 3 3 2 2 3" xfId="42670"/>
    <cellStyle name="Normal 3 3 4 3 3 3 2 3" xfId="21097"/>
    <cellStyle name="Normal 3 3 4 3 3 3 2 3 2" xfId="49832"/>
    <cellStyle name="Normal 3 3 4 3 3 3 2 4" xfId="35508"/>
    <cellStyle name="Normal 3 3 4 3 3 3 3" xfId="10295"/>
    <cellStyle name="Normal 3 3 4 3 3 3 3 2" xfId="24678"/>
    <cellStyle name="Normal 3 3 4 3 3 3 3 2 2" xfId="53413"/>
    <cellStyle name="Normal 3 3 4 3 3 3 3 3" xfId="39089"/>
    <cellStyle name="Normal 3 3 4 3 3 3 4" xfId="17515"/>
    <cellStyle name="Normal 3 3 4 3 3 3 4 2" xfId="46251"/>
    <cellStyle name="Normal 3 3 4 3 3 3 5" xfId="31927"/>
    <cellStyle name="Normal 3 3 4 3 3 4" xfId="4827"/>
    <cellStyle name="Normal 3 3 4 3 3 4 2" xfId="12092"/>
    <cellStyle name="Normal 3 3 4 3 3 4 2 2" xfId="26470"/>
    <cellStyle name="Normal 3 3 4 3 3 4 2 2 2" xfId="55204"/>
    <cellStyle name="Normal 3 3 4 3 3 4 2 3" xfId="40880"/>
    <cellStyle name="Normal 3 3 4 3 3 4 3" xfId="19307"/>
    <cellStyle name="Normal 3 3 4 3 3 4 3 2" xfId="48042"/>
    <cellStyle name="Normal 3 3 4 3 3 4 4" xfId="33718"/>
    <cellStyle name="Normal 3 3 4 3 3 5" xfId="8499"/>
    <cellStyle name="Normal 3 3 4 3 3 5 2" xfId="22888"/>
    <cellStyle name="Normal 3 3 4 3 3 5 2 2" xfId="51623"/>
    <cellStyle name="Normal 3 3 4 3 3 5 3" xfId="37299"/>
    <cellStyle name="Normal 3 3 4 3 3 6" xfId="15725"/>
    <cellStyle name="Normal 3 3 4 3 3 6 2" xfId="44461"/>
    <cellStyle name="Normal 3 3 4 3 3 7" xfId="30137"/>
    <cellStyle name="Normal 3 3 4 3 4" xfId="1615"/>
    <cellStyle name="Normal 3 3 4 3 4 2" xfId="3411"/>
    <cellStyle name="Normal 3 3 4 3 4 2 2" xfId="7070"/>
    <cellStyle name="Normal 3 3 4 3 4 2 2 2" xfId="14330"/>
    <cellStyle name="Normal 3 3 4 3 4 2 2 2 2" xfId="28708"/>
    <cellStyle name="Normal 3 3 4 3 4 2 2 2 2 2" xfId="57442"/>
    <cellStyle name="Normal 3 3 4 3 4 2 2 2 3" xfId="43118"/>
    <cellStyle name="Normal 3 3 4 3 4 2 2 3" xfId="21545"/>
    <cellStyle name="Normal 3 3 4 3 4 2 2 3 2" xfId="50280"/>
    <cellStyle name="Normal 3 3 4 3 4 2 2 4" xfId="35956"/>
    <cellStyle name="Normal 3 3 4 3 4 2 3" xfId="10743"/>
    <cellStyle name="Normal 3 3 4 3 4 2 3 2" xfId="25126"/>
    <cellStyle name="Normal 3 3 4 3 4 2 3 2 2" xfId="53861"/>
    <cellStyle name="Normal 3 3 4 3 4 2 3 3" xfId="39537"/>
    <cellStyle name="Normal 3 3 4 3 4 2 4" xfId="17963"/>
    <cellStyle name="Normal 3 3 4 3 4 2 4 2" xfId="46699"/>
    <cellStyle name="Normal 3 3 4 3 4 2 5" xfId="32375"/>
    <cellStyle name="Normal 3 3 4 3 4 3" xfId="5280"/>
    <cellStyle name="Normal 3 3 4 3 4 3 2" xfId="12540"/>
    <cellStyle name="Normal 3 3 4 3 4 3 2 2" xfId="26918"/>
    <cellStyle name="Normal 3 3 4 3 4 3 2 2 2" xfId="55652"/>
    <cellStyle name="Normal 3 3 4 3 4 3 2 3" xfId="41328"/>
    <cellStyle name="Normal 3 3 4 3 4 3 3" xfId="19755"/>
    <cellStyle name="Normal 3 3 4 3 4 3 3 2" xfId="48490"/>
    <cellStyle name="Normal 3 3 4 3 4 3 4" xfId="34166"/>
    <cellStyle name="Normal 3 3 4 3 4 4" xfId="8953"/>
    <cellStyle name="Normal 3 3 4 3 4 4 2" xfId="23336"/>
    <cellStyle name="Normal 3 3 4 3 4 4 2 2" xfId="52071"/>
    <cellStyle name="Normal 3 3 4 3 4 4 3" xfId="37747"/>
    <cellStyle name="Normal 3 3 4 3 4 5" xfId="16173"/>
    <cellStyle name="Normal 3 3 4 3 4 5 2" xfId="44909"/>
    <cellStyle name="Normal 3 3 4 3 4 6" xfId="30585"/>
    <cellStyle name="Normal 3 3 4 3 5" xfId="2515"/>
    <cellStyle name="Normal 3 3 4 3 5 2" xfId="6175"/>
    <cellStyle name="Normal 3 3 4 3 5 2 2" xfId="13435"/>
    <cellStyle name="Normal 3 3 4 3 5 2 2 2" xfId="27813"/>
    <cellStyle name="Normal 3 3 4 3 5 2 2 2 2" xfId="56547"/>
    <cellStyle name="Normal 3 3 4 3 5 2 2 3" xfId="42223"/>
    <cellStyle name="Normal 3 3 4 3 5 2 3" xfId="20650"/>
    <cellStyle name="Normal 3 3 4 3 5 2 3 2" xfId="49385"/>
    <cellStyle name="Normal 3 3 4 3 5 2 4" xfId="35061"/>
    <cellStyle name="Normal 3 3 4 3 5 3" xfId="9848"/>
    <cellStyle name="Normal 3 3 4 3 5 3 2" xfId="24231"/>
    <cellStyle name="Normal 3 3 4 3 5 3 2 2" xfId="52966"/>
    <cellStyle name="Normal 3 3 4 3 5 3 3" xfId="38642"/>
    <cellStyle name="Normal 3 3 4 3 5 4" xfId="17068"/>
    <cellStyle name="Normal 3 3 4 3 5 4 2" xfId="45804"/>
    <cellStyle name="Normal 3 3 4 3 5 5" xfId="31480"/>
    <cellStyle name="Normal 3 3 4 3 6" xfId="4378"/>
    <cellStyle name="Normal 3 3 4 3 6 2" xfId="11645"/>
    <cellStyle name="Normal 3 3 4 3 6 2 2" xfId="26023"/>
    <cellStyle name="Normal 3 3 4 3 6 2 2 2" xfId="54757"/>
    <cellStyle name="Normal 3 3 4 3 6 2 3" xfId="40433"/>
    <cellStyle name="Normal 3 3 4 3 6 3" xfId="18860"/>
    <cellStyle name="Normal 3 3 4 3 6 3 2" xfId="47595"/>
    <cellStyle name="Normal 3 3 4 3 6 4" xfId="33271"/>
    <cellStyle name="Normal 3 3 4 3 7" xfId="8049"/>
    <cellStyle name="Normal 3 3 4 3 7 2" xfId="22441"/>
    <cellStyle name="Normal 3 3 4 3 7 2 2" xfId="51176"/>
    <cellStyle name="Normal 3 3 4 3 7 3" xfId="36852"/>
    <cellStyle name="Normal 3 3 4 3 8" xfId="15278"/>
    <cellStyle name="Normal 3 3 4 3 8 2" xfId="44014"/>
    <cellStyle name="Normal 3 3 4 3 9" xfId="29690"/>
    <cellStyle name="Normal 3 3 4 4" xfId="745"/>
    <cellStyle name="Normal 3 3 4 4 2" xfId="1195"/>
    <cellStyle name="Normal 3 3 4 4 2 2" xfId="2178"/>
    <cellStyle name="Normal 3 3 4 4 2 2 2" xfId="3970"/>
    <cellStyle name="Normal 3 3 4 4 2 2 2 2" xfId="7629"/>
    <cellStyle name="Normal 3 3 4 4 2 2 2 2 2" xfId="14889"/>
    <cellStyle name="Normal 3 3 4 4 2 2 2 2 2 2" xfId="29267"/>
    <cellStyle name="Normal 3 3 4 4 2 2 2 2 2 2 2" xfId="58001"/>
    <cellStyle name="Normal 3 3 4 4 2 2 2 2 2 3" xfId="43677"/>
    <cellStyle name="Normal 3 3 4 4 2 2 2 2 3" xfId="22104"/>
    <cellStyle name="Normal 3 3 4 4 2 2 2 2 3 2" xfId="50839"/>
    <cellStyle name="Normal 3 3 4 4 2 2 2 2 4" xfId="36515"/>
    <cellStyle name="Normal 3 3 4 4 2 2 2 3" xfId="11302"/>
    <cellStyle name="Normal 3 3 4 4 2 2 2 3 2" xfId="25685"/>
    <cellStyle name="Normal 3 3 4 4 2 2 2 3 2 2" xfId="54420"/>
    <cellStyle name="Normal 3 3 4 4 2 2 2 3 3" xfId="40096"/>
    <cellStyle name="Normal 3 3 4 4 2 2 2 4" xfId="18522"/>
    <cellStyle name="Normal 3 3 4 4 2 2 2 4 2" xfId="47258"/>
    <cellStyle name="Normal 3 3 4 4 2 2 2 5" xfId="32934"/>
    <cellStyle name="Normal 3 3 4 4 2 2 3" xfId="5839"/>
    <cellStyle name="Normal 3 3 4 4 2 2 3 2" xfId="13099"/>
    <cellStyle name="Normal 3 3 4 4 2 2 3 2 2" xfId="27477"/>
    <cellStyle name="Normal 3 3 4 4 2 2 3 2 2 2" xfId="56211"/>
    <cellStyle name="Normal 3 3 4 4 2 2 3 2 3" xfId="41887"/>
    <cellStyle name="Normal 3 3 4 4 2 2 3 3" xfId="20314"/>
    <cellStyle name="Normal 3 3 4 4 2 2 3 3 2" xfId="49049"/>
    <cellStyle name="Normal 3 3 4 4 2 2 3 4" xfId="34725"/>
    <cellStyle name="Normal 3 3 4 4 2 2 4" xfId="9512"/>
    <cellStyle name="Normal 3 3 4 4 2 2 4 2" xfId="23895"/>
    <cellStyle name="Normal 3 3 4 4 2 2 4 2 2" xfId="52630"/>
    <cellStyle name="Normal 3 3 4 4 2 2 4 3" xfId="38306"/>
    <cellStyle name="Normal 3 3 4 4 2 2 5" xfId="16732"/>
    <cellStyle name="Normal 3 3 4 4 2 2 5 2" xfId="45468"/>
    <cellStyle name="Normal 3 3 4 4 2 2 6" xfId="31144"/>
    <cellStyle name="Normal 3 3 4 4 2 3" xfId="3074"/>
    <cellStyle name="Normal 3 3 4 4 2 3 2" xfId="6734"/>
    <cellStyle name="Normal 3 3 4 4 2 3 2 2" xfId="13994"/>
    <cellStyle name="Normal 3 3 4 4 2 3 2 2 2" xfId="28372"/>
    <cellStyle name="Normal 3 3 4 4 2 3 2 2 2 2" xfId="57106"/>
    <cellStyle name="Normal 3 3 4 4 2 3 2 2 3" xfId="42782"/>
    <cellStyle name="Normal 3 3 4 4 2 3 2 3" xfId="21209"/>
    <cellStyle name="Normal 3 3 4 4 2 3 2 3 2" xfId="49944"/>
    <cellStyle name="Normal 3 3 4 4 2 3 2 4" xfId="35620"/>
    <cellStyle name="Normal 3 3 4 4 2 3 3" xfId="10407"/>
    <cellStyle name="Normal 3 3 4 4 2 3 3 2" xfId="24790"/>
    <cellStyle name="Normal 3 3 4 4 2 3 3 2 2" xfId="53525"/>
    <cellStyle name="Normal 3 3 4 4 2 3 3 3" xfId="39201"/>
    <cellStyle name="Normal 3 3 4 4 2 3 4" xfId="17627"/>
    <cellStyle name="Normal 3 3 4 4 2 3 4 2" xfId="46363"/>
    <cellStyle name="Normal 3 3 4 4 2 3 5" xfId="32039"/>
    <cellStyle name="Normal 3 3 4 4 2 4" xfId="4939"/>
    <cellStyle name="Normal 3 3 4 4 2 4 2" xfId="12204"/>
    <cellStyle name="Normal 3 3 4 4 2 4 2 2" xfId="26582"/>
    <cellStyle name="Normal 3 3 4 4 2 4 2 2 2" xfId="55316"/>
    <cellStyle name="Normal 3 3 4 4 2 4 2 3" xfId="40992"/>
    <cellStyle name="Normal 3 3 4 4 2 4 3" xfId="19419"/>
    <cellStyle name="Normal 3 3 4 4 2 4 3 2" xfId="48154"/>
    <cellStyle name="Normal 3 3 4 4 2 4 4" xfId="33830"/>
    <cellStyle name="Normal 3 3 4 4 2 5" xfId="8611"/>
    <cellStyle name="Normal 3 3 4 4 2 5 2" xfId="23000"/>
    <cellStyle name="Normal 3 3 4 4 2 5 2 2" xfId="51735"/>
    <cellStyle name="Normal 3 3 4 4 2 5 3" xfId="37411"/>
    <cellStyle name="Normal 3 3 4 4 2 6" xfId="15837"/>
    <cellStyle name="Normal 3 3 4 4 2 6 2" xfId="44573"/>
    <cellStyle name="Normal 3 3 4 4 2 7" xfId="30249"/>
    <cellStyle name="Normal 3 3 4 4 3" xfId="1731"/>
    <cellStyle name="Normal 3 3 4 4 3 2" xfId="3523"/>
    <cellStyle name="Normal 3 3 4 4 3 2 2" xfId="7182"/>
    <cellStyle name="Normal 3 3 4 4 3 2 2 2" xfId="14442"/>
    <cellStyle name="Normal 3 3 4 4 3 2 2 2 2" xfId="28820"/>
    <cellStyle name="Normal 3 3 4 4 3 2 2 2 2 2" xfId="57554"/>
    <cellStyle name="Normal 3 3 4 4 3 2 2 2 3" xfId="43230"/>
    <cellStyle name="Normal 3 3 4 4 3 2 2 3" xfId="21657"/>
    <cellStyle name="Normal 3 3 4 4 3 2 2 3 2" xfId="50392"/>
    <cellStyle name="Normal 3 3 4 4 3 2 2 4" xfId="36068"/>
    <cellStyle name="Normal 3 3 4 4 3 2 3" xfId="10855"/>
    <cellStyle name="Normal 3 3 4 4 3 2 3 2" xfId="25238"/>
    <cellStyle name="Normal 3 3 4 4 3 2 3 2 2" xfId="53973"/>
    <cellStyle name="Normal 3 3 4 4 3 2 3 3" xfId="39649"/>
    <cellStyle name="Normal 3 3 4 4 3 2 4" xfId="18075"/>
    <cellStyle name="Normal 3 3 4 4 3 2 4 2" xfId="46811"/>
    <cellStyle name="Normal 3 3 4 4 3 2 5" xfId="32487"/>
    <cellStyle name="Normal 3 3 4 4 3 3" xfId="5392"/>
    <cellStyle name="Normal 3 3 4 4 3 3 2" xfId="12652"/>
    <cellStyle name="Normal 3 3 4 4 3 3 2 2" xfId="27030"/>
    <cellStyle name="Normal 3 3 4 4 3 3 2 2 2" xfId="55764"/>
    <cellStyle name="Normal 3 3 4 4 3 3 2 3" xfId="41440"/>
    <cellStyle name="Normal 3 3 4 4 3 3 3" xfId="19867"/>
    <cellStyle name="Normal 3 3 4 4 3 3 3 2" xfId="48602"/>
    <cellStyle name="Normal 3 3 4 4 3 3 4" xfId="34278"/>
    <cellStyle name="Normal 3 3 4 4 3 4" xfId="9065"/>
    <cellStyle name="Normal 3 3 4 4 3 4 2" xfId="23448"/>
    <cellStyle name="Normal 3 3 4 4 3 4 2 2" xfId="52183"/>
    <cellStyle name="Normal 3 3 4 4 3 4 3" xfId="37859"/>
    <cellStyle name="Normal 3 3 4 4 3 5" xfId="16285"/>
    <cellStyle name="Normal 3 3 4 4 3 5 2" xfId="45021"/>
    <cellStyle name="Normal 3 3 4 4 3 6" xfId="30697"/>
    <cellStyle name="Normal 3 3 4 4 4" xfId="2627"/>
    <cellStyle name="Normal 3 3 4 4 4 2" xfId="6287"/>
    <cellStyle name="Normal 3 3 4 4 4 2 2" xfId="13547"/>
    <cellStyle name="Normal 3 3 4 4 4 2 2 2" xfId="27925"/>
    <cellStyle name="Normal 3 3 4 4 4 2 2 2 2" xfId="56659"/>
    <cellStyle name="Normal 3 3 4 4 4 2 2 3" xfId="42335"/>
    <cellStyle name="Normal 3 3 4 4 4 2 3" xfId="20762"/>
    <cellStyle name="Normal 3 3 4 4 4 2 3 2" xfId="49497"/>
    <cellStyle name="Normal 3 3 4 4 4 2 4" xfId="35173"/>
    <cellStyle name="Normal 3 3 4 4 4 3" xfId="9960"/>
    <cellStyle name="Normal 3 3 4 4 4 3 2" xfId="24343"/>
    <cellStyle name="Normal 3 3 4 4 4 3 2 2" xfId="53078"/>
    <cellStyle name="Normal 3 3 4 4 4 3 3" xfId="38754"/>
    <cellStyle name="Normal 3 3 4 4 4 4" xfId="17180"/>
    <cellStyle name="Normal 3 3 4 4 4 4 2" xfId="45916"/>
    <cellStyle name="Normal 3 3 4 4 4 5" xfId="31592"/>
    <cellStyle name="Normal 3 3 4 4 5" xfId="4491"/>
    <cellStyle name="Normal 3 3 4 4 5 2" xfId="11757"/>
    <cellStyle name="Normal 3 3 4 4 5 2 2" xfId="26135"/>
    <cellStyle name="Normal 3 3 4 4 5 2 2 2" xfId="54869"/>
    <cellStyle name="Normal 3 3 4 4 5 2 3" xfId="40545"/>
    <cellStyle name="Normal 3 3 4 4 5 3" xfId="18972"/>
    <cellStyle name="Normal 3 3 4 4 5 3 2" xfId="47707"/>
    <cellStyle name="Normal 3 3 4 4 5 4" xfId="33383"/>
    <cellStyle name="Normal 3 3 4 4 6" xfId="8164"/>
    <cellStyle name="Normal 3 3 4 4 6 2" xfId="22553"/>
    <cellStyle name="Normal 3 3 4 4 6 2 2" xfId="51288"/>
    <cellStyle name="Normal 3 3 4 4 6 3" xfId="36964"/>
    <cellStyle name="Normal 3 3 4 4 7" xfId="15390"/>
    <cellStyle name="Normal 3 3 4 4 7 2" xfId="44126"/>
    <cellStyle name="Normal 3 3 4 4 8" xfId="29802"/>
    <cellStyle name="Normal 3 3 4 5" xfId="971"/>
    <cellStyle name="Normal 3 3 4 5 2" xfId="1954"/>
    <cellStyle name="Normal 3 3 4 5 2 2" xfId="3746"/>
    <cellStyle name="Normal 3 3 4 5 2 2 2" xfId="7405"/>
    <cellStyle name="Normal 3 3 4 5 2 2 2 2" xfId="14665"/>
    <cellStyle name="Normal 3 3 4 5 2 2 2 2 2" xfId="29043"/>
    <cellStyle name="Normal 3 3 4 5 2 2 2 2 2 2" xfId="57777"/>
    <cellStyle name="Normal 3 3 4 5 2 2 2 2 3" xfId="43453"/>
    <cellStyle name="Normal 3 3 4 5 2 2 2 3" xfId="21880"/>
    <cellStyle name="Normal 3 3 4 5 2 2 2 3 2" xfId="50615"/>
    <cellStyle name="Normal 3 3 4 5 2 2 2 4" xfId="36291"/>
    <cellStyle name="Normal 3 3 4 5 2 2 3" xfId="11078"/>
    <cellStyle name="Normal 3 3 4 5 2 2 3 2" xfId="25461"/>
    <cellStyle name="Normal 3 3 4 5 2 2 3 2 2" xfId="54196"/>
    <cellStyle name="Normal 3 3 4 5 2 2 3 3" xfId="39872"/>
    <cellStyle name="Normal 3 3 4 5 2 2 4" xfId="18298"/>
    <cellStyle name="Normal 3 3 4 5 2 2 4 2" xfId="47034"/>
    <cellStyle name="Normal 3 3 4 5 2 2 5" xfId="32710"/>
    <cellStyle name="Normal 3 3 4 5 2 3" xfId="5615"/>
    <cellStyle name="Normal 3 3 4 5 2 3 2" xfId="12875"/>
    <cellStyle name="Normal 3 3 4 5 2 3 2 2" xfId="27253"/>
    <cellStyle name="Normal 3 3 4 5 2 3 2 2 2" xfId="55987"/>
    <cellStyle name="Normal 3 3 4 5 2 3 2 3" xfId="41663"/>
    <cellStyle name="Normal 3 3 4 5 2 3 3" xfId="20090"/>
    <cellStyle name="Normal 3 3 4 5 2 3 3 2" xfId="48825"/>
    <cellStyle name="Normal 3 3 4 5 2 3 4" xfId="34501"/>
    <cellStyle name="Normal 3 3 4 5 2 4" xfId="9288"/>
    <cellStyle name="Normal 3 3 4 5 2 4 2" xfId="23671"/>
    <cellStyle name="Normal 3 3 4 5 2 4 2 2" xfId="52406"/>
    <cellStyle name="Normal 3 3 4 5 2 4 3" xfId="38082"/>
    <cellStyle name="Normal 3 3 4 5 2 5" xfId="16508"/>
    <cellStyle name="Normal 3 3 4 5 2 5 2" xfId="45244"/>
    <cellStyle name="Normal 3 3 4 5 2 6" xfId="30920"/>
    <cellStyle name="Normal 3 3 4 5 3" xfId="2850"/>
    <cellStyle name="Normal 3 3 4 5 3 2" xfId="6510"/>
    <cellStyle name="Normal 3 3 4 5 3 2 2" xfId="13770"/>
    <cellStyle name="Normal 3 3 4 5 3 2 2 2" xfId="28148"/>
    <cellStyle name="Normal 3 3 4 5 3 2 2 2 2" xfId="56882"/>
    <cellStyle name="Normal 3 3 4 5 3 2 2 3" xfId="42558"/>
    <cellStyle name="Normal 3 3 4 5 3 2 3" xfId="20985"/>
    <cellStyle name="Normal 3 3 4 5 3 2 3 2" xfId="49720"/>
    <cellStyle name="Normal 3 3 4 5 3 2 4" xfId="35396"/>
    <cellStyle name="Normal 3 3 4 5 3 3" xfId="10183"/>
    <cellStyle name="Normal 3 3 4 5 3 3 2" xfId="24566"/>
    <cellStyle name="Normal 3 3 4 5 3 3 2 2" xfId="53301"/>
    <cellStyle name="Normal 3 3 4 5 3 3 3" xfId="38977"/>
    <cellStyle name="Normal 3 3 4 5 3 4" xfId="17403"/>
    <cellStyle name="Normal 3 3 4 5 3 4 2" xfId="46139"/>
    <cellStyle name="Normal 3 3 4 5 3 5" xfId="31815"/>
    <cellStyle name="Normal 3 3 4 5 4" xfId="4715"/>
    <cellStyle name="Normal 3 3 4 5 4 2" xfId="11980"/>
    <cellStyle name="Normal 3 3 4 5 4 2 2" xfId="26358"/>
    <cellStyle name="Normal 3 3 4 5 4 2 2 2" xfId="55092"/>
    <cellStyle name="Normal 3 3 4 5 4 2 3" xfId="40768"/>
    <cellStyle name="Normal 3 3 4 5 4 3" xfId="19195"/>
    <cellStyle name="Normal 3 3 4 5 4 3 2" xfId="47930"/>
    <cellStyle name="Normal 3 3 4 5 4 4" xfId="33606"/>
    <cellStyle name="Normal 3 3 4 5 5" xfId="8387"/>
    <cellStyle name="Normal 3 3 4 5 5 2" xfId="22776"/>
    <cellStyle name="Normal 3 3 4 5 5 2 2" xfId="51511"/>
    <cellStyle name="Normal 3 3 4 5 5 3" xfId="37187"/>
    <cellStyle name="Normal 3 3 4 5 6" xfId="15613"/>
    <cellStyle name="Normal 3 3 4 5 6 2" xfId="44349"/>
    <cellStyle name="Normal 3 3 4 5 7" xfId="30025"/>
    <cellStyle name="Normal 3 3 4 6" xfId="1490"/>
    <cellStyle name="Normal 3 3 4 6 2" xfId="3299"/>
    <cellStyle name="Normal 3 3 4 6 2 2" xfId="6958"/>
    <cellStyle name="Normal 3 3 4 6 2 2 2" xfId="14218"/>
    <cellStyle name="Normal 3 3 4 6 2 2 2 2" xfId="28596"/>
    <cellStyle name="Normal 3 3 4 6 2 2 2 2 2" xfId="57330"/>
    <cellStyle name="Normal 3 3 4 6 2 2 2 3" xfId="43006"/>
    <cellStyle name="Normal 3 3 4 6 2 2 3" xfId="21433"/>
    <cellStyle name="Normal 3 3 4 6 2 2 3 2" xfId="50168"/>
    <cellStyle name="Normal 3 3 4 6 2 2 4" xfId="35844"/>
    <cellStyle name="Normal 3 3 4 6 2 3" xfId="10631"/>
    <cellStyle name="Normal 3 3 4 6 2 3 2" xfId="25014"/>
    <cellStyle name="Normal 3 3 4 6 2 3 2 2" xfId="53749"/>
    <cellStyle name="Normal 3 3 4 6 2 3 3" xfId="39425"/>
    <cellStyle name="Normal 3 3 4 6 2 4" xfId="17851"/>
    <cellStyle name="Normal 3 3 4 6 2 4 2" xfId="46587"/>
    <cellStyle name="Normal 3 3 4 6 2 5" xfId="32263"/>
    <cellStyle name="Normal 3 3 4 6 3" xfId="5167"/>
    <cellStyle name="Normal 3 3 4 6 3 2" xfId="12428"/>
    <cellStyle name="Normal 3 3 4 6 3 2 2" xfId="26806"/>
    <cellStyle name="Normal 3 3 4 6 3 2 2 2" xfId="55540"/>
    <cellStyle name="Normal 3 3 4 6 3 2 3" xfId="41216"/>
    <cellStyle name="Normal 3 3 4 6 3 3" xfId="19643"/>
    <cellStyle name="Normal 3 3 4 6 3 3 2" xfId="48378"/>
    <cellStyle name="Normal 3 3 4 6 3 4" xfId="34054"/>
    <cellStyle name="Normal 3 3 4 6 4" xfId="8841"/>
    <cellStyle name="Normal 3 3 4 6 4 2" xfId="23224"/>
    <cellStyle name="Normal 3 3 4 6 4 2 2" xfId="51959"/>
    <cellStyle name="Normal 3 3 4 6 4 3" xfId="37635"/>
    <cellStyle name="Normal 3 3 4 6 5" xfId="16061"/>
    <cellStyle name="Normal 3 3 4 6 5 2" xfId="44797"/>
    <cellStyle name="Normal 3 3 4 6 6" xfId="30473"/>
    <cellStyle name="Normal 3 3 4 7" xfId="2403"/>
    <cellStyle name="Normal 3 3 4 7 2" xfId="6063"/>
    <cellStyle name="Normal 3 3 4 7 2 2" xfId="13323"/>
    <cellStyle name="Normal 3 3 4 7 2 2 2" xfId="27701"/>
    <cellStyle name="Normal 3 3 4 7 2 2 2 2" xfId="56435"/>
    <cellStyle name="Normal 3 3 4 7 2 2 3" xfId="42111"/>
    <cellStyle name="Normal 3 3 4 7 2 3" xfId="20538"/>
    <cellStyle name="Normal 3 3 4 7 2 3 2" xfId="49273"/>
    <cellStyle name="Normal 3 3 4 7 2 4" xfId="34949"/>
    <cellStyle name="Normal 3 3 4 7 3" xfId="9736"/>
    <cellStyle name="Normal 3 3 4 7 3 2" xfId="24119"/>
    <cellStyle name="Normal 3 3 4 7 3 2 2" xfId="52854"/>
    <cellStyle name="Normal 3 3 4 7 3 3" xfId="38530"/>
    <cellStyle name="Normal 3 3 4 7 4" xfId="16956"/>
    <cellStyle name="Normal 3 3 4 7 4 2" xfId="45692"/>
    <cellStyle name="Normal 3 3 4 7 5" xfId="31368"/>
    <cellStyle name="Normal 3 3 4 8" xfId="4260"/>
    <cellStyle name="Normal 3 3 4 8 2" xfId="11532"/>
    <cellStyle name="Normal 3 3 4 8 2 2" xfId="25911"/>
    <cellStyle name="Normal 3 3 4 8 2 2 2" xfId="54645"/>
    <cellStyle name="Normal 3 3 4 8 2 3" xfId="40321"/>
    <cellStyle name="Normal 3 3 4 8 3" xfId="18748"/>
    <cellStyle name="Normal 3 3 4 8 3 2" xfId="47483"/>
    <cellStyle name="Normal 3 3 4 8 4" xfId="33159"/>
    <cellStyle name="Normal 3 3 4 9" xfId="7928"/>
    <cellStyle name="Normal 3 3 4 9 2" xfId="22329"/>
    <cellStyle name="Normal 3 3 4 9 2 2" xfId="51064"/>
    <cellStyle name="Normal 3 3 4 9 3" xfId="36740"/>
    <cellStyle name="Normal 3 3 5" xfId="416"/>
    <cellStyle name="Normal 3 3 5 10" xfId="29606"/>
    <cellStyle name="Normal 3 3 5 2" xfId="616"/>
    <cellStyle name="Normal 3 3 5 2 2" xfId="888"/>
    <cellStyle name="Normal 3 3 5 2 2 2" xfId="1335"/>
    <cellStyle name="Normal 3 3 5 2 2 2 2" xfId="2318"/>
    <cellStyle name="Normal 3 3 5 2 2 2 2 2" xfId="4110"/>
    <cellStyle name="Normal 3 3 5 2 2 2 2 2 2" xfId="7769"/>
    <cellStyle name="Normal 3 3 5 2 2 2 2 2 2 2" xfId="15029"/>
    <cellStyle name="Normal 3 3 5 2 2 2 2 2 2 2 2" xfId="29407"/>
    <cellStyle name="Normal 3 3 5 2 2 2 2 2 2 2 2 2" xfId="58141"/>
    <cellStyle name="Normal 3 3 5 2 2 2 2 2 2 2 3" xfId="43817"/>
    <cellStyle name="Normal 3 3 5 2 2 2 2 2 2 3" xfId="22244"/>
    <cellStyle name="Normal 3 3 5 2 2 2 2 2 2 3 2" xfId="50979"/>
    <cellStyle name="Normal 3 3 5 2 2 2 2 2 2 4" xfId="36655"/>
    <cellStyle name="Normal 3 3 5 2 2 2 2 2 3" xfId="11442"/>
    <cellStyle name="Normal 3 3 5 2 2 2 2 2 3 2" xfId="25825"/>
    <cellStyle name="Normal 3 3 5 2 2 2 2 2 3 2 2" xfId="54560"/>
    <cellStyle name="Normal 3 3 5 2 2 2 2 2 3 3" xfId="40236"/>
    <cellStyle name="Normal 3 3 5 2 2 2 2 2 4" xfId="18662"/>
    <cellStyle name="Normal 3 3 5 2 2 2 2 2 4 2" xfId="47398"/>
    <cellStyle name="Normal 3 3 5 2 2 2 2 2 5" xfId="33074"/>
    <cellStyle name="Normal 3 3 5 2 2 2 2 3" xfId="5979"/>
    <cellStyle name="Normal 3 3 5 2 2 2 2 3 2" xfId="13239"/>
    <cellStyle name="Normal 3 3 5 2 2 2 2 3 2 2" xfId="27617"/>
    <cellStyle name="Normal 3 3 5 2 2 2 2 3 2 2 2" xfId="56351"/>
    <cellStyle name="Normal 3 3 5 2 2 2 2 3 2 3" xfId="42027"/>
    <cellStyle name="Normal 3 3 5 2 2 2 2 3 3" xfId="20454"/>
    <cellStyle name="Normal 3 3 5 2 2 2 2 3 3 2" xfId="49189"/>
    <cellStyle name="Normal 3 3 5 2 2 2 2 3 4" xfId="34865"/>
    <cellStyle name="Normal 3 3 5 2 2 2 2 4" xfId="9652"/>
    <cellStyle name="Normal 3 3 5 2 2 2 2 4 2" xfId="24035"/>
    <cellStyle name="Normal 3 3 5 2 2 2 2 4 2 2" xfId="52770"/>
    <cellStyle name="Normal 3 3 5 2 2 2 2 4 3" xfId="38446"/>
    <cellStyle name="Normal 3 3 5 2 2 2 2 5" xfId="16872"/>
    <cellStyle name="Normal 3 3 5 2 2 2 2 5 2" xfId="45608"/>
    <cellStyle name="Normal 3 3 5 2 2 2 2 6" xfId="31284"/>
    <cellStyle name="Normal 3 3 5 2 2 2 3" xfId="3214"/>
    <cellStyle name="Normal 3 3 5 2 2 2 3 2" xfId="6874"/>
    <cellStyle name="Normal 3 3 5 2 2 2 3 2 2" xfId="14134"/>
    <cellStyle name="Normal 3 3 5 2 2 2 3 2 2 2" xfId="28512"/>
    <cellStyle name="Normal 3 3 5 2 2 2 3 2 2 2 2" xfId="57246"/>
    <cellStyle name="Normal 3 3 5 2 2 2 3 2 2 3" xfId="42922"/>
    <cellStyle name="Normal 3 3 5 2 2 2 3 2 3" xfId="21349"/>
    <cellStyle name="Normal 3 3 5 2 2 2 3 2 3 2" xfId="50084"/>
    <cellStyle name="Normal 3 3 5 2 2 2 3 2 4" xfId="35760"/>
    <cellStyle name="Normal 3 3 5 2 2 2 3 3" xfId="10547"/>
    <cellStyle name="Normal 3 3 5 2 2 2 3 3 2" xfId="24930"/>
    <cellStyle name="Normal 3 3 5 2 2 2 3 3 2 2" xfId="53665"/>
    <cellStyle name="Normal 3 3 5 2 2 2 3 3 3" xfId="39341"/>
    <cellStyle name="Normal 3 3 5 2 2 2 3 4" xfId="17767"/>
    <cellStyle name="Normal 3 3 5 2 2 2 3 4 2" xfId="46503"/>
    <cellStyle name="Normal 3 3 5 2 2 2 3 5" xfId="32179"/>
    <cellStyle name="Normal 3 3 5 2 2 2 4" xfId="5079"/>
    <cellStyle name="Normal 3 3 5 2 2 2 4 2" xfId="12344"/>
    <cellStyle name="Normal 3 3 5 2 2 2 4 2 2" xfId="26722"/>
    <cellStyle name="Normal 3 3 5 2 2 2 4 2 2 2" xfId="55456"/>
    <cellStyle name="Normal 3 3 5 2 2 2 4 2 3" xfId="41132"/>
    <cellStyle name="Normal 3 3 5 2 2 2 4 3" xfId="19559"/>
    <cellStyle name="Normal 3 3 5 2 2 2 4 3 2" xfId="48294"/>
    <cellStyle name="Normal 3 3 5 2 2 2 4 4" xfId="33970"/>
    <cellStyle name="Normal 3 3 5 2 2 2 5" xfId="8751"/>
    <cellStyle name="Normal 3 3 5 2 2 2 5 2" xfId="23140"/>
    <cellStyle name="Normal 3 3 5 2 2 2 5 2 2" xfId="51875"/>
    <cellStyle name="Normal 3 3 5 2 2 2 5 3" xfId="37551"/>
    <cellStyle name="Normal 3 3 5 2 2 2 6" xfId="15977"/>
    <cellStyle name="Normal 3 3 5 2 2 2 6 2" xfId="44713"/>
    <cellStyle name="Normal 3 3 5 2 2 2 7" xfId="30389"/>
    <cellStyle name="Normal 3 3 5 2 2 3" xfId="1871"/>
    <cellStyle name="Normal 3 3 5 2 2 3 2" xfId="3663"/>
    <cellStyle name="Normal 3 3 5 2 2 3 2 2" xfId="7322"/>
    <cellStyle name="Normal 3 3 5 2 2 3 2 2 2" xfId="14582"/>
    <cellStyle name="Normal 3 3 5 2 2 3 2 2 2 2" xfId="28960"/>
    <cellStyle name="Normal 3 3 5 2 2 3 2 2 2 2 2" xfId="57694"/>
    <cellStyle name="Normal 3 3 5 2 2 3 2 2 2 3" xfId="43370"/>
    <cellStyle name="Normal 3 3 5 2 2 3 2 2 3" xfId="21797"/>
    <cellStyle name="Normal 3 3 5 2 2 3 2 2 3 2" xfId="50532"/>
    <cellStyle name="Normal 3 3 5 2 2 3 2 2 4" xfId="36208"/>
    <cellStyle name="Normal 3 3 5 2 2 3 2 3" xfId="10995"/>
    <cellStyle name="Normal 3 3 5 2 2 3 2 3 2" xfId="25378"/>
    <cellStyle name="Normal 3 3 5 2 2 3 2 3 2 2" xfId="54113"/>
    <cellStyle name="Normal 3 3 5 2 2 3 2 3 3" xfId="39789"/>
    <cellStyle name="Normal 3 3 5 2 2 3 2 4" xfId="18215"/>
    <cellStyle name="Normal 3 3 5 2 2 3 2 4 2" xfId="46951"/>
    <cellStyle name="Normal 3 3 5 2 2 3 2 5" xfId="32627"/>
    <cellStyle name="Normal 3 3 5 2 2 3 3" xfId="5532"/>
    <cellStyle name="Normal 3 3 5 2 2 3 3 2" xfId="12792"/>
    <cellStyle name="Normal 3 3 5 2 2 3 3 2 2" xfId="27170"/>
    <cellStyle name="Normal 3 3 5 2 2 3 3 2 2 2" xfId="55904"/>
    <cellStyle name="Normal 3 3 5 2 2 3 3 2 3" xfId="41580"/>
    <cellStyle name="Normal 3 3 5 2 2 3 3 3" xfId="20007"/>
    <cellStyle name="Normal 3 3 5 2 2 3 3 3 2" xfId="48742"/>
    <cellStyle name="Normal 3 3 5 2 2 3 3 4" xfId="34418"/>
    <cellStyle name="Normal 3 3 5 2 2 3 4" xfId="9205"/>
    <cellStyle name="Normal 3 3 5 2 2 3 4 2" xfId="23588"/>
    <cellStyle name="Normal 3 3 5 2 2 3 4 2 2" xfId="52323"/>
    <cellStyle name="Normal 3 3 5 2 2 3 4 3" xfId="37999"/>
    <cellStyle name="Normal 3 3 5 2 2 3 5" xfId="16425"/>
    <cellStyle name="Normal 3 3 5 2 2 3 5 2" xfId="45161"/>
    <cellStyle name="Normal 3 3 5 2 2 3 6" xfId="30837"/>
    <cellStyle name="Normal 3 3 5 2 2 4" xfId="2767"/>
    <cellStyle name="Normal 3 3 5 2 2 4 2" xfId="6427"/>
    <cellStyle name="Normal 3 3 5 2 2 4 2 2" xfId="13687"/>
    <cellStyle name="Normal 3 3 5 2 2 4 2 2 2" xfId="28065"/>
    <cellStyle name="Normal 3 3 5 2 2 4 2 2 2 2" xfId="56799"/>
    <cellStyle name="Normal 3 3 5 2 2 4 2 2 3" xfId="42475"/>
    <cellStyle name="Normal 3 3 5 2 2 4 2 3" xfId="20902"/>
    <cellStyle name="Normal 3 3 5 2 2 4 2 3 2" xfId="49637"/>
    <cellStyle name="Normal 3 3 5 2 2 4 2 4" xfId="35313"/>
    <cellStyle name="Normal 3 3 5 2 2 4 3" xfId="10100"/>
    <cellStyle name="Normal 3 3 5 2 2 4 3 2" xfId="24483"/>
    <cellStyle name="Normal 3 3 5 2 2 4 3 2 2" xfId="53218"/>
    <cellStyle name="Normal 3 3 5 2 2 4 3 3" xfId="38894"/>
    <cellStyle name="Normal 3 3 5 2 2 4 4" xfId="17320"/>
    <cellStyle name="Normal 3 3 5 2 2 4 4 2" xfId="46056"/>
    <cellStyle name="Normal 3 3 5 2 2 4 5" xfId="31732"/>
    <cellStyle name="Normal 3 3 5 2 2 5" xfId="4632"/>
    <cellStyle name="Normal 3 3 5 2 2 5 2" xfId="11897"/>
    <cellStyle name="Normal 3 3 5 2 2 5 2 2" xfId="26275"/>
    <cellStyle name="Normal 3 3 5 2 2 5 2 2 2" xfId="55009"/>
    <cellStyle name="Normal 3 3 5 2 2 5 2 3" xfId="40685"/>
    <cellStyle name="Normal 3 3 5 2 2 5 3" xfId="19112"/>
    <cellStyle name="Normal 3 3 5 2 2 5 3 2" xfId="47847"/>
    <cellStyle name="Normal 3 3 5 2 2 5 4" xfId="33523"/>
    <cellStyle name="Normal 3 3 5 2 2 6" xfId="8304"/>
    <cellStyle name="Normal 3 3 5 2 2 6 2" xfId="22693"/>
    <cellStyle name="Normal 3 3 5 2 2 6 2 2" xfId="51428"/>
    <cellStyle name="Normal 3 3 5 2 2 6 3" xfId="37104"/>
    <cellStyle name="Normal 3 3 5 2 2 7" xfId="15530"/>
    <cellStyle name="Normal 3 3 5 2 2 7 2" xfId="44266"/>
    <cellStyle name="Normal 3 3 5 2 2 8" xfId="29942"/>
    <cellStyle name="Normal 3 3 5 2 3" xfId="1111"/>
    <cellStyle name="Normal 3 3 5 2 3 2" xfId="2094"/>
    <cellStyle name="Normal 3 3 5 2 3 2 2" xfId="3886"/>
    <cellStyle name="Normal 3 3 5 2 3 2 2 2" xfId="7545"/>
    <cellStyle name="Normal 3 3 5 2 3 2 2 2 2" xfId="14805"/>
    <cellStyle name="Normal 3 3 5 2 3 2 2 2 2 2" xfId="29183"/>
    <cellStyle name="Normal 3 3 5 2 3 2 2 2 2 2 2" xfId="57917"/>
    <cellStyle name="Normal 3 3 5 2 3 2 2 2 2 3" xfId="43593"/>
    <cellStyle name="Normal 3 3 5 2 3 2 2 2 3" xfId="22020"/>
    <cellStyle name="Normal 3 3 5 2 3 2 2 2 3 2" xfId="50755"/>
    <cellStyle name="Normal 3 3 5 2 3 2 2 2 4" xfId="36431"/>
    <cellStyle name="Normal 3 3 5 2 3 2 2 3" xfId="11218"/>
    <cellStyle name="Normal 3 3 5 2 3 2 2 3 2" xfId="25601"/>
    <cellStyle name="Normal 3 3 5 2 3 2 2 3 2 2" xfId="54336"/>
    <cellStyle name="Normal 3 3 5 2 3 2 2 3 3" xfId="40012"/>
    <cellStyle name="Normal 3 3 5 2 3 2 2 4" xfId="18438"/>
    <cellStyle name="Normal 3 3 5 2 3 2 2 4 2" xfId="47174"/>
    <cellStyle name="Normal 3 3 5 2 3 2 2 5" xfId="32850"/>
    <cellStyle name="Normal 3 3 5 2 3 2 3" xfId="5755"/>
    <cellStyle name="Normal 3 3 5 2 3 2 3 2" xfId="13015"/>
    <cellStyle name="Normal 3 3 5 2 3 2 3 2 2" xfId="27393"/>
    <cellStyle name="Normal 3 3 5 2 3 2 3 2 2 2" xfId="56127"/>
    <cellStyle name="Normal 3 3 5 2 3 2 3 2 3" xfId="41803"/>
    <cellStyle name="Normal 3 3 5 2 3 2 3 3" xfId="20230"/>
    <cellStyle name="Normal 3 3 5 2 3 2 3 3 2" xfId="48965"/>
    <cellStyle name="Normal 3 3 5 2 3 2 3 4" xfId="34641"/>
    <cellStyle name="Normal 3 3 5 2 3 2 4" xfId="9428"/>
    <cellStyle name="Normal 3 3 5 2 3 2 4 2" xfId="23811"/>
    <cellStyle name="Normal 3 3 5 2 3 2 4 2 2" xfId="52546"/>
    <cellStyle name="Normal 3 3 5 2 3 2 4 3" xfId="38222"/>
    <cellStyle name="Normal 3 3 5 2 3 2 5" xfId="16648"/>
    <cellStyle name="Normal 3 3 5 2 3 2 5 2" xfId="45384"/>
    <cellStyle name="Normal 3 3 5 2 3 2 6" xfId="31060"/>
    <cellStyle name="Normal 3 3 5 2 3 3" xfId="2990"/>
    <cellStyle name="Normal 3 3 5 2 3 3 2" xfId="6650"/>
    <cellStyle name="Normal 3 3 5 2 3 3 2 2" xfId="13910"/>
    <cellStyle name="Normal 3 3 5 2 3 3 2 2 2" xfId="28288"/>
    <cellStyle name="Normal 3 3 5 2 3 3 2 2 2 2" xfId="57022"/>
    <cellStyle name="Normal 3 3 5 2 3 3 2 2 3" xfId="42698"/>
    <cellStyle name="Normal 3 3 5 2 3 3 2 3" xfId="21125"/>
    <cellStyle name="Normal 3 3 5 2 3 3 2 3 2" xfId="49860"/>
    <cellStyle name="Normal 3 3 5 2 3 3 2 4" xfId="35536"/>
    <cellStyle name="Normal 3 3 5 2 3 3 3" xfId="10323"/>
    <cellStyle name="Normal 3 3 5 2 3 3 3 2" xfId="24706"/>
    <cellStyle name="Normal 3 3 5 2 3 3 3 2 2" xfId="53441"/>
    <cellStyle name="Normal 3 3 5 2 3 3 3 3" xfId="39117"/>
    <cellStyle name="Normal 3 3 5 2 3 3 4" xfId="17543"/>
    <cellStyle name="Normal 3 3 5 2 3 3 4 2" xfId="46279"/>
    <cellStyle name="Normal 3 3 5 2 3 3 5" xfId="31955"/>
    <cellStyle name="Normal 3 3 5 2 3 4" xfId="4855"/>
    <cellStyle name="Normal 3 3 5 2 3 4 2" xfId="12120"/>
    <cellStyle name="Normal 3 3 5 2 3 4 2 2" xfId="26498"/>
    <cellStyle name="Normal 3 3 5 2 3 4 2 2 2" xfId="55232"/>
    <cellStyle name="Normal 3 3 5 2 3 4 2 3" xfId="40908"/>
    <cellStyle name="Normal 3 3 5 2 3 4 3" xfId="19335"/>
    <cellStyle name="Normal 3 3 5 2 3 4 3 2" xfId="48070"/>
    <cellStyle name="Normal 3 3 5 2 3 4 4" xfId="33746"/>
    <cellStyle name="Normal 3 3 5 2 3 5" xfId="8527"/>
    <cellStyle name="Normal 3 3 5 2 3 5 2" xfId="22916"/>
    <cellStyle name="Normal 3 3 5 2 3 5 2 2" xfId="51651"/>
    <cellStyle name="Normal 3 3 5 2 3 5 3" xfId="37327"/>
    <cellStyle name="Normal 3 3 5 2 3 6" xfId="15753"/>
    <cellStyle name="Normal 3 3 5 2 3 6 2" xfId="44489"/>
    <cellStyle name="Normal 3 3 5 2 3 7" xfId="30165"/>
    <cellStyle name="Normal 3 3 5 2 4" xfId="1643"/>
    <cellStyle name="Normal 3 3 5 2 4 2" xfId="3439"/>
    <cellStyle name="Normal 3 3 5 2 4 2 2" xfId="7098"/>
    <cellStyle name="Normal 3 3 5 2 4 2 2 2" xfId="14358"/>
    <cellStyle name="Normal 3 3 5 2 4 2 2 2 2" xfId="28736"/>
    <cellStyle name="Normal 3 3 5 2 4 2 2 2 2 2" xfId="57470"/>
    <cellStyle name="Normal 3 3 5 2 4 2 2 2 3" xfId="43146"/>
    <cellStyle name="Normal 3 3 5 2 4 2 2 3" xfId="21573"/>
    <cellStyle name="Normal 3 3 5 2 4 2 2 3 2" xfId="50308"/>
    <cellStyle name="Normal 3 3 5 2 4 2 2 4" xfId="35984"/>
    <cellStyle name="Normal 3 3 5 2 4 2 3" xfId="10771"/>
    <cellStyle name="Normal 3 3 5 2 4 2 3 2" xfId="25154"/>
    <cellStyle name="Normal 3 3 5 2 4 2 3 2 2" xfId="53889"/>
    <cellStyle name="Normal 3 3 5 2 4 2 3 3" xfId="39565"/>
    <cellStyle name="Normal 3 3 5 2 4 2 4" xfId="17991"/>
    <cellStyle name="Normal 3 3 5 2 4 2 4 2" xfId="46727"/>
    <cellStyle name="Normal 3 3 5 2 4 2 5" xfId="32403"/>
    <cellStyle name="Normal 3 3 5 2 4 3" xfId="5308"/>
    <cellStyle name="Normal 3 3 5 2 4 3 2" xfId="12568"/>
    <cellStyle name="Normal 3 3 5 2 4 3 2 2" xfId="26946"/>
    <cellStyle name="Normal 3 3 5 2 4 3 2 2 2" xfId="55680"/>
    <cellStyle name="Normal 3 3 5 2 4 3 2 3" xfId="41356"/>
    <cellStyle name="Normal 3 3 5 2 4 3 3" xfId="19783"/>
    <cellStyle name="Normal 3 3 5 2 4 3 3 2" xfId="48518"/>
    <cellStyle name="Normal 3 3 5 2 4 3 4" xfId="34194"/>
    <cellStyle name="Normal 3 3 5 2 4 4" xfId="8981"/>
    <cellStyle name="Normal 3 3 5 2 4 4 2" xfId="23364"/>
    <cellStyle name="Normal 3 3 5 2 4 4 2 2" xfId="52099"/>
    <cellStyle name="Normal 3 3 5 2 4 4 3" xfId="37775"/>
    <cellStyle name="Normal 3 3 5 2 4 5" xfId="16201"/>
    <cellStyle name="Normal 3 3 5 2 4 5 2" xfId="44937"/>
    <cellStyle name="Normal 3 3 5 2 4 6" xfId="30613"/>
    <cellStyle name="Normal 3 3 5 2 5" xfId="2543"/>
    <cellStyle name="Normal 3 3 5 2 5 2" xfId="6203"/>
    <cellStyle name="Normal 3 3 5 2 5 2 2" xfId="13463"/>
    <cellStyle name="Normal 3 3 5 2 5 2 2 2" xfId="27841"/>
    <cellStyle name="Normal 3 3 5 2 5 2 2 2 2" xfId="56575"/>
    <cellStyle name="Normal 3 3 5 2 5 2 2 3" xfId="42251"/>
    <cellStyle name="Normal 3 3 5 2 5 2 3" xfId="20678"/>
    <cellStyle name="Normal 3 3 5 2 5 2 3 2" xfId="49413"/>
    <cellStyle name="Normal 3 3 5 2 5 2 4" xfId="35089"/>
    <cellStyle name="Normal 3 3 5 2 5 3" xfId="9876"/>
    <cellStyle name="Normal 3 3 5 2 5 3 2" xfId="24259"/>
    <cellStyle name="Normal 3 3 5 2 5 3 2 2" xfId="52994"/>
    <cellStyle name="Normal 3 3 5 2 5 3 3" xfId="38670"/>
    <cellStyle name="Normal 3 3 5 2 5 4" xfId="17096"/>
    <cellStyle name="Normal 3 3 5 2 5 4 2" xfId="45832"/>
    <cellStyle name="Normal 3 3 5 2 5 5" xfId="31508"/>
    <cellStyle name="Normal 3 3 5 2 6" xfId="4406"/>
    <cellStyle name="Normal 3 3 5 2 6 2" xfId="11673"/>
    <cellStyle name="Normal 3 3 5 2 6 2 2" xfId="26051"/>
    <cellStyle name="Normal 3 3 5 2 6 2 2 2" xfId="54785"/>
    <cellStyle name="Normal 3 3 5 2 6 2 3" xfId="40461"/>
    <cellStyle name="Normal 3 3 5 2 6 3" xfId="18888"/>
    <cellStyle name="Normal 3 3 5 2 6 3 2" xfId="47623"/>
    <cellStyle name="Normal 3 3 5 2 6 4" xfId="33299"/>
    <cellStyle name="Normal 3 3 5 2 7" xfId="8077"/>
    <cellStyle name="Normal 3 3 5 2 7 2" xfId="22469"/>
    <cellStyle name="Normal 3 3 5 2 7 2 2" xfId="51204"/>
    <cellStyle name="Normal 3 3 5 2 7 3" xfId="36880"/>
    <cellStyle name="Normal 3 3 5 2 8" xfId="15306"/>
    <cellStyle name="Normal 3 3 5 2 8 2" xfId="44042"/>
    <cellStyle name="Normal 3 3 5 2 9" xfId="29718"/>
    <cellStyle name="Normal 3 3 5 3" xfId="774"/>
    <cellStyle name="Normal 3 3 5 3 2" xfId="1223"/>
    <cellStyle name="Normal 3 3 5 3 2 2" xfId="2206"/>
    <cellStyle name="Normal 3 3 5 3 2 2 2" xfId="3998"/>
    <cellStyle name="Normal 3 3 5 3 2 2 2 2" xfId="7657"/>
    <cellStyle name="Normal 3 3 5 3 2 2 2 2 2" xfId="14917"/>
    <cellStyle name="Normal 3 3 5 3 2 2 2 2 2 2" xfId="29295"/>
    <cellStyle name="Normal 3 3 5 3 2 2 2 2 2 2 2" xfId="58029"/>
    <cellStyle name="Normal 3 3 5 3 2 2 2 2 2 3" xfId="43705"/>
    <cellStyle name="Normal 3 3 5 3 2 2 2 2 3" xfId="22132"/>
    <cellStyle name="Normal 3 3 5 3 2 2 2 2 3 2" xfId="50867"/>
    <cellStyle name="Normal 3 3 5 3 2 2 2 2 4" xfId="36543"/>
    <cellStyle name="Normal 3 3 5 3 2 2 2 3" xfId="11330"/>
    <cellStyle name="Normal 3 3 5 3 2 2 2 3 2" xfId="25713"/>
    <cellStyle name="Normal 3 3 5 3 2 2 2 3 2 2" xfId="54448"/>
    <cellStyle name="Normal 3 3 5 3 2 2 2 3 3" xfId="40124"/>
    <cellStyle name="Normal 3 3 5 3 2 2 2 4" xfId="18550"/>
    <cellStyle name="Normal 3 3 5 3 2 2 2 4 2" xfId="47286"/>
    <cellStyle name="Normal 3 3 5 3 2 2 2 5" xfId="32962"/>
    <cellStyle name="Normal 3 3 5 3 2 2 3" xfId="5867"/>
    <cellStyle name="Normal 3 3 5 3 2 2 3 2" xfId="13127"/>
    <cellStyle name="Normal 3 3 5 3 2 2 3 2 2" xfId="27505"/>
    <cellStyle name="Normal 3 3 5 3 2 2 3 2 2 2" xfId="56239"/>
    <cellStyle name="Normal 3 3 5 3 2 2 3 2 3" xfId="41915"/>
    <cellStyle name="Normal 3 3 5 3 2 2 3 3" xfId="20342"/>
    <cellStyle name="Normal 3 3 5 3 2 2 3 3 2" xfId="49077"/>
    <cellStyle name="Normal 3 3 5 3 2 2 3 4" xfId="34753"/>
    <cellStyle name="Normal 3 3 5 3 2 2 4" xfId="9540"/>
    <cellStyle name="Normal 3 3 5 3 2 2 4 2" xfId="23923"/>
    <cellStyle name="Normal 3 3 5 3 2 2 4 2 2" xfId="52658"/>
    <cellStyle name="Normal 3 3 5 3 2 2 4 3" xfId="38334"/>
    <cellStyle name="Normal 3 3 5 3 2 2 5" xfId="16760"/>
    <cellStyle name="Normal 3 3 5 3 2 2 5 2" xfId="45496"/>
    <cellStyle name="Normal 3 3 5 3 2 2 6" xfId="31172"/>
    <cellStyle name="Normal 3 3 5 3 2 3" xfId="3102"/>
    <cellStyle name="Normal 3 3 5 3 2 3 2" xfId="6762"/>
    <cellStyle name="Normal 3 3 5 3 2 3 2 2" xfId="14022"/>
    <cellStyle name="Normal 3 3 5 3 2 3 2 2 2" xfId="28400"/>
    <cellStyle name="Normal 3 3 5 3 2 3 2 2 2 2" xfId="57134"/>
    <cellStyle name="Normal 3 3 5 3 2 3 2 2 3" xfId="42810"/>
    <cellStyle name="Normal 3 3 5 3 2 3 2 3" xfId="21237"/>
    <cellStyle name="Normal 3 3 5 3 2 3 2 3 2" xfId="49972"/>
    <cellStyle name="Normal 3 3 5 3 2 3 2 4" xfId="35648"/>
    <cellStyle name="Normal 3 3 5 3 2 3 3" xfId="10435"/>
    <cellStyle name="Normal 3 3 5 3 2 3 3 2" xfId="24818"/>
    <cellStyle name="Normal 3 3 5 3 2 3 3 2 2" xfId="53553"/>
    <cellStyle name="Normal 3 3 5 3 2 3 3 3" xfId="39229"/>
    <cellStyle name="Normal 3 3 5 3 2 3 4" xfId="17655"/>
    <cellStyle name="Normal 3 3 5 3 2 3 4 2" xfId="46391"/>
    <cellStyle name="Normal 3 3 5 3 2 3 5" xfId="32067"/>
    <cellStyle name="Normal 3 3 5 3 2 4" xfId="4967"/>
    <cellStyle name="Normal 3 3 5 3 2 4 2" xfId="12232"/>
    <cellStyle name="Normal 3 3 5 3 2 4 2 2" xfId="26610"/>
    <cellStyle name="Normal 3 3 5 3 2 4 2 2 2" xfId="55344"/>
    <cellStyle name="Normal 3 3 5 3 2 4 2 3" xfId="41020"/>
    <cellStyle name="Normal 3 3 5 3 2 4 3" xfId="19447"/>
    <cellStyle name="Normal 3 3 5 3 2 4 3 2" xfId="48182"/>
    <cellStyle name="Normal 3 3 5 3 2 4 4" xfId="33858"/>
    <cellStyle name="Normal 3 3 5 3 2 5" xfId="8639"/>
    <cellStyle name="Normal 3 3 5 3 2 5 2" xfId="23028"/>
    <cellStyle name="Normal 3 3 5 3 2 5 2 2" xfId="51763"/>
    <cellStyle name="Normal 3 3 5 3 2 5 3" xfId="37439"/>
    <cellStyle name="Normal 3 3 5 3 2 6" xfId="15865"/>
    <cellStyle name="Normal 3 3 5 3 2 6 2" xfId="44601"/>
    <cellStyle name="Normal 3 3 5 3 2 7" xfId="30277"/>
    <cellStyle name="Normal 3 3 5 3 3" xfId="1759"/>
    <cellStyle name="Normal 3 3 5 3 3 2" xfId="3551"/>
    <cellStyle name="Normal 3 3 5 3 3 2 2" xfId="7210"/>
    <cellStyle name="Normal 3 3 5 3 3 2 2 2" xfId="14470"/>
    <cellStyle name="Normal 3 3 5 3 3 2 2 2 2" xfId="28848"/>
    <cellStyle name="Normal 3 3 5 3 3 2 2 2 2 2" xfId="57582"/>
    <cellStyle name="Normal 3 3 5 3 3 2 2 2 3" xfId="43258"/>
    <cellStyle name="Normal 3 3 5 3 3 2 2 3" xfId="21685"/>
    <cellStyle name="Normal 3 3 5 3 3 2 2 3 2" xfId="50420"/>
    <cellStyle name="Normal 3 3 5 3 3 2 2 4" xfId="36096"/>
    <cellStyle name="Normal 3 3 5 3 3 2 3" xfId="10883"/>
    <cellStyle name="Normal 3 3 5 3 3 2 3 2" xfId="25266"/>
    <cellStyle name="Normal 3 3 5 3 3 2 3 2 2" xfId="54001"/>
    <cellStyle name="Normal 3 3 5 3 3 2 3 3" xfId="39677"/>
    <cellStyle name="Normal 3 3 5 3 3 2 4" xfId="18103"/>
    <cellStyle name="Normal 3 3 5 3 3 2 4 2" xfId="46839"/>
    <cellStyle name="Normal 3 3 5 3 3 2 5" xfId="32515"/>
    <cellStyle name="Normal 3 3 5 3 3 3" xfId="5420"/>
    <cellStyle name="Normal 3 3 5 3 3 3 2" xfId="12680"/>
    <cellStyle name="Normal 3 3 5 3 3 3 2 2" xfId="27058"/>
    <cellStyle name="Normal 3 3 5 3 3 3 2 2 2" xfId="55792"/>
    <cellStyle name="Normal 3 3 5 3 3 3 2 3" xfId="41468"/>
    <cellStyle name="Normal 3 3 5 3 3 3 3" xfId="19895"/>
    <cellStyle name="Normal 3 3 5 3 3 3 3 2" xfId="48630"/>
    <cellStyle name="Normal 3 3 5 3 3 3 4" xfId="34306"/>
    <cellStyle name="Normal 3 3 5 3 3 4" xfId="9093"/>
    <cellStyle name="Normal 3 3 5 3 3 4 2" xfId="23476"/>
    <cellStyle name="Normal 3 3 5 3 3 4 2 2" xfId="52211"/>
    <cellStyle name="Normal 3 3 5 3 3 4 3" xfId="37887"/>
    <cellStyle name="Normal 3 3 5 3 3 5" xfId="16313"/>
    <cellStyle name="Normal 3 3 5 3 3 5 2" xfId="45049"/>
    <cellStyle name="Normal 3 3 5 3 3 6" xfId="30725"/>
    <cellStyle name="Normal 3 3 5 3 4" xfId="2655"/>
    <cellStyle name="Normal 3 3 5 3 4 2" xfId="6315"/>
    <cellStyle name="Normal 3 3 5 3 4 2 2" xfId="13575"/>
    <cellStyle name="Normal 3 3 5 3 4 2 2 2" xfId="27953"/>
    <cellStyle name="Normal 3 3 5 3 4 2 2 2 2" xfId="56687"/>
    <cellStyle name="Normal 3 3 5 3 4 2 2 3" xfId="42363"/>
    <cellStyle name="Normal 3 3 5 3 4 2 3" xfId="20790"/>
    <cellStyle name="Normal 3 3 5 3 4 2 3 2" xfId="49525"/>
    <cellStyle name="Normal 3 3 5 3 4 2 4" xfId="35201"/>
    <cellStyle name="Normal 3 3 5 3 4 3" xfId="9988"/>
    <cellStyle name="Normal 3 3 5 3 4 3 2" xfId="24371"/>
    <cellStyle name="Normal 3 3 5 3 4 3 2 2" xfId="53106"/>
    <cellStyle name="Normal 3 3 5 3 4 3 3" xfId="38782"/>
    <cellStyle name="Normal 3 3 5 3 4 4" xfId="17208"/>
    <cellStyle name="Normal 3 3 5 3 4 4 2" xfId="45944"/>
    <cellStyle name="Normal 3 3 5 3 4 5" xfId="31620"/>
    <cellStyle name="Normal 3 3 5 3 5" xfId="4519"/>
    <cellStyle name="Normal 3 3 5 3 5 2" xfId="11785"/>
    <cellStyle name="Normal 3 3 5 3 5 2 2" xfId="26163"/>
    <cellStyle name="Normal 3 3 5 3 5 2 2 2" xfId="54897"/>
    <cellStyle name="Normal 3 3 5 3 5 2 3" xfId="40573"/>
    <cellStyle name="Normal 3 3 5 3 5 3" xfId="19000"/>
    <cellStyle name="Normal 3 3 5 3 5 3 2" xfId="47735"/>
    <cellStyle name="Normal 3 3 5 3 5 4" xfId="33411"/>
    <cellStyle name="Normal 3 3 5 3 6" xfId="8192"/>
    <cellStyle name="Normal 3 3 5 3 6 2" xfId="22581"/>
    <cellStyle name="Normal 3 3 5 3 6 2 2" xfId="51316"/>
    <cellStyle name="Normal 3 3 5 3 6 3" xfId="36992"/>
    <cellStyle name="Normal 3 3 5 3 7" xfId="15418"/>
    <cellStyle name="Normal 3 3 5 3 7 2" xfId="44154"/>
    <cellStyle name="Normal 3 3 5 3 8" xfId="29830"/>
    <cellStyle name="Normal 3 3 5 4" xfId="999"/>
    <cellStyle name="Normal 3 3 5 4 2" xfId="1982"/>
    <cellStyle name="Normal 3 3 5 4 2 2" xfId="3774"/>
    <cellStyle name="Normal 3 3 5 4 2 2 2" xfId="7433"/>
    <cellStyle name="Normal 3 3 5 4 2 2 2 2" xfId="14693"/>
    <cellStyle name="Normal 3 3 5 4 2 2 2 2 2" xfId="29071"/>
    <cellStyle name="Normal 3 3 5 4 2 2 2 2 2 2" xfId="57805"/>
    <cellStyle name="Normal 3 3 5 4 2 2 2 2 3" xfId="43481"/>
    <cellStyle name="Normal 3 3 5 4 2 2 2 3" xfId="21908"/>
    <cellStyle name="Normal 3 3 5 4 2 2 2 3 2" xfId="50643"/>
    <cellStyle name="Normal 3 3 5 4 2 2 2 4" xfId="36319"/>
    <cellStyle name="Normal 3 3 5 4 2 2 3" xfId="11106"/>
    <cellStyle name="Normal 3 3 5 4 2 2 3 2" xfId="25489"/>
    <cellStyle name="Normal 3 3 5 4 2 2 3 2 2" xfId="54224"/>
    <cellStyle name="Normal 3 3 5 4 2 2 3 3" xfId="39900"/>
    <cellStyle name="Normal 3 3 5 4 2 2 4" xfId="18326"/>
    <cellStyle name="Normal 3 3 5 4 2 2 4 2" xfId="47062"/>
    <cellStyle name="Normal 3 3 5 4 2 2 5" xfId="32738"/>
    <cellStyle name="Normal 3 3 5 4 2 3" xfId="5643"/>
    <cellStyle name="Normal 3 3 5 4 2 3 2" xfId="12903"/>
    <cellStyle name="Normal 3 3 5 4 2 3 2 2" xfId="27281"/>
    <cellStyle name="Normal 3 3 5 4 2 3 2 2 2" xfId="56015"/>
    <cellStyle name="Normal 3 3 5 4 2 3 2 3" xfId="41691"/>
    <cellStyle name="Normal 3 3 5 4 2 3 3" xfId="20118"/>
    <cellStyle name="Normal 3 3 5 4 2 3 3 2" xfId="48853"/>
    <cellStyle name="Normal 3 3 5 4 2 3 4" xfId="34529"/>
    <cellStyle name="Normal 3 3 5 4 2 4" xfId="9316"/>
    <cellStyle name="Normal 3 3 5 4 2 4 2" xfId="23699"/>
    <cellStyle name="Normal 3 3 5 4 2 4 2 2" xfId="52434"/>
    <cellStyle name="Normal 3 3 5 4 2 4 3" xfId="38110"/>
    <cellStyle name="Normal 3 3 5 4 2 5" xfId="16536"/>
    <cellStyle name="Normal 3 3 5 4 2 5 2" xfId="45272"/>
    <cellStyle name="Normal 3 3 5 4 2 6" xfId="30948"/>
    <cellStyle name="Normal 3 3 5 4 3" xfId="2878"/>
    <cellStyle name="Normal 3 3 5 4 3 2" xfId="6538"/>
    <cellStyle name="Normal 3 3 5 4 3 2 2" xfId="13798"/>
    <cellStyle name="Normal 3 3 5 4 3 2 2 2" xfId="28176"/>
    <cellStyle name="Normal 3 3 5 4 3 2 2 2 2" xfId="56910"/>
    <cellStyle name="Normal 3 3 5 4 3 2 2 3" xfId="42586"/>
    <cellStyle name="Normal 3 3 5 4 3 2 3" xfId="21013"/>
    <cellStyle name="Normal 3 3 5 4 3 2 3 2" xfId="49748"/>
    <cellStyle name="Normal 3 3 5 4 3 2 4" xfId="35424"/>
    <cellStyle name="Normal 3 3 5 4 3 3" xfId="10211"/>
    <cellStyle name="Normal 3 3 5 4 3 3 2" xfId="24594"/>
    <cellStyle name="Normal 3 3 5 4 3 3 2 2" xfId="53329"/>
    <cellStyle name="Normal 3 3 5 4 3 3 3" xfId="39005"/>
    <cellStyle name="Normal 3 3 5 4 3 4" xfId="17431"/>
    <cellStyle name="Normal 3 3 5 4 3 4 2" xfId="46167"/>
    <cellStyle name="Normal 3 3 5 4 3 5" xfId="31843"/>
    <cellStyle name="Normal 3 3 5 4 4" xfId="4743"/>
    <cellStyle name="Normal 3 3 5 4 4 2" xfId="12008"/>
    <cellStyle name="Normal 3 3 5 4 4 2 2" xfId="26386"/>
    <cellStyle name="Normal 3 3 5 4 4 2 2 2" xfId="55120"/>
    <cellStyle name="Normal 3 3 5 4 4 2 3" xfId="40796"/>
    <cellStyle name="Normal 3 3 5 4 4 3" xfId="19223"/>
    <cellStyle name="Normal 3 3 5 4 4 3 2" xfId="47958"/>
    <cellStyle name="Normal 3 3 5 4 4 4" xfId="33634"/>
    <cellStyle name="Normal 3 3 5 4 5" xfId="8415"/>
    <cellStyle name="Normal 3 3 5 4 5 2" xfId="22804"/>
    <cellStyle name="Normal 3 3 5 4 5 2 2" xfId="51539"/>
    <cellStyle name="Normal 3 3 5 4 5 3" xfId="37215"/>
    <cellStyle name="Normal 3 3 5 4 6" xfId="15641"/>
    <cellStyle name="Normal 3 3 5 4 6 2" xfId="44377"/>
    <cellStyle name="Normal 3 3 5 4 7" xfId="30053"/>
    <cellStyle name="Normal 3 3 5 5" xfId="1523"/>
    <cellStyle name="Normal 3 3 5 5 2" xfId="3327"/>
    <cellStyle name="Normal 3 3 5 5 2 2" xfId="6986"/>
    <cellStyle name="Normal 3 3 5 5 2 2 2" xfId="14246"/>
    <cellStyle name="Normal 3 3 5 5 2 2 2 2" xfId="28624"/>
    <cellStyle name="Normal 3 3 5 5 2 2 2 2 2" xfId="57358"/>
    <cellStyle name="Normal 3 3 5 5 2 2 2 3" xfId="43034"/>
    <cellStyle name="Normal 3 3 5 5 2 2 3" xfId="21461"/>
    <cellStyle name="Normal 3 3 5 5 2 2 3 2" xfId="50196"/>
    <cellStyle name="Normal 3 3 5 5 2 2 4" xfId="35872"/>
    <cellStyle name="Normal 3 3 5 5 2 3" xfId="10659"/>
    <cellStyle name="Normal 3 3 5 5 2 3 2" xfId="25042"/>
    <cellStyle name="Normal 3 3 5 5 2 3 2 2" xfId="53777"/>
    <cellStyle name="Normal 3 3 5 5 2 3 3" xfId="39453"/>
    <cellStyle name="Normal 3 3 5 5 2 4" xfId="17879"/>
    <cellStyle name="Normal 3 3 5 5 2 4 2" xfId="46615"/>
    <cellStyle name="Normal 3 3 5 5 2 5" xfId="32291"/>
    <cellStyle name="Normal 3 3 5 5 3" xfId="5196"/>
    <cellStyle name="Normal 3 3 5 5 3 2" xfId="12456"/>
    <cellStyle name="Normal 3 3 5 5 3 2 2" xfId="26834"/>
    <cellStyle name="Normal 3 3 5 5 3 2 2 2" xfId="55568"/>
    <cellStyle name="Normal 3 3 5 5 3 2 3" xfId="41244"/>
    <cellStyle name="Normal 3 3 5 5 3 3" xfId="19671"/>
    <cellStyle name="Normal 3 3 5 5 3 3 2" xfId="48406"/>
    <cellStyle name="Normal 3 3 5 5 3 4" xfId="34082"/>
    <cellStyle name="Normal 3 3 5 5 4" xfId="8869"/>
    <cellStyle name="Normal 3 3 5 5 4 2" xfId="23252"/>
    <cellStyle name="Normal 3 3 5 5 4 2 2" xfId="51987"/>
    <cellStyle name="Normal 3 3 5 5 4 3" xfId="37663"/>
    <cellStyle name="Normal 3 3 5 5 5" xfId="16089"/>
    <cellStyle name="Normal 3 3 5 5 5 2" xfId="44825"/>
    <cellStyle name="Normal 3 3 5 5 6" xfId="30501"/>
    <cellStyle name="Normal 3 3 5 6" xfId="2431"/>
    <cellStyle name="Normal 3 3 5 6 2" xfId="6091"/>
    <cellStyle name="Normal 3 3 5 6 2 2" xfId="13351"/>
    <cellStyle name="Normal 3 3 5 6 2 2 2" xfId="27729"/>
    <cellStyle name="Normal 3 3 5 6 2 2 2 2" xfId="56463"/>
    <cellStyle name="Normal 3 3 5 6 2 2 3" xfId="42139"/>
    <cellStyle name="Normal 3 3 5 6 2 3" xfId="20566"/>
    <cellStyle name="Normal 3 3 5 6 2 3 2" xfId="49301"/>
    <cellStyle name="Normal 3 3 5 6 2 4" xfId="34977"/>
    <cellStyle name="Normal 3 3 5 6 3" xfId="9764"/>
    <cellStyle name="Normal 3 3 5 6 3 2" xfId="24147"/>
    <cellStyle name="Normal 3 3 5 6 3 2 2" xfId="52882"/>
    <cellStyle name="Normal 3 3 5 6 3 3" xfId="38558"/>
    <cellStyle name="Normal 3 3 5 6 4" xfId="16984"/>
    <cellStyle name="Normal 3 3 5 6 4 2" xfId="45720"/>
    <cellStyle name="Normal 3 3 5 6 5" xfId="31396"/>
    <cellStyle name="Normal 3 3 5 7" xfId="4290"/>
    <cellStyle name="Normal 3 3 5 7 2" xfId="11560"/>
    <cellStyle name="Normal 3 3 5 7 2 2" xfId="25939"/>
    <cellStyle name="Normal 3 3 5 7 2 2 2" xfId="54673"/>
    <cellStyle name="Normal 3 3 5 7 2 3" xfId="40349"/>
    <cellStyle name="Normal 3 3 5 7 3" xfId="18776"/>
    <cellStyle name="Normal 3 3 5 7 3 2" xfId="47511"/>
    <cellStyle name="Normal 3 3 5 7 4" xfId="33187"/>
    <cellStyle name="Normal 3 3 5 8" xfId="7959"/>
    <cellStyle name="Normal 3 3 5 8 2" xfId="22357"/>
    <cellStyle name="Normal 3 3 5 8 2 2" xfId="51092"/>
    <cellStyle name="Normal 3 3 5 8 3" xfId="36768"/>
    <cellStyle name="Normal 3 3 5 9" xfId="15194"/>
    <cellStyle name="Normal 3 3 5 9 2" xfId="43930"/>
    <cellStyle name="Normal 3 3 6" xfId="528"/>
    <cellStyle name="Normal 3 3 6 2" xfId="831"/>
    <cellStyle name="Normal 3 3 6 2 2" xfId="1279"/>
    <cellStyle name="Normal 3 3 6 2 2 2" xfId="2262"/>
    <cellStyle name="Normal 3 3 6 2 2 2 2" xfId="4054"/>
    <cellStyle name="Normal 3 3 6 2 2 2 2 2" xfId="7713"/>
    <cellStyle name="Normal 3 3 6 2 2 2 2 2 2" xfId="14973"/>
    <cellStyle name="Normal 3 3 6 2 2 2 2 2 2 2" xfId="29351"/>
    <cellStyle name="Normal 3 3 6 2 2 2 2 2 2 2 2" xfId="58085"/>
    <cellStyle name="Normal 3 3 6 2 2 2 2 2 2 3" xfId="43761"/>
    <cellStyle name="Normal 3 3 6 2 2 2 2 2 3" xfId="22188"/>
    <cellStyle name="Normal 3 3 6 2 2 2 2 2 3 2" xfId="50923"/>
    <cellStyle name="Normal 3 3 6 2 2 2 2 2 4" xfId="36599"/>
    <cellStyle name="Normal 3 3 6 2 2 2 2 3" xfId="11386"/>
    <cellStyle name="Normal 3 3 6 2 2 2 2 3 2" xfId="25769"/>
    <cellStyle name="Normal 3 3 6 2 2 2 2 3 2 2" xfId="54504"/>
    <cellStyle name="Normal 3 3 6 2 2 2 2 3 3" xfId="40180"/>
    <cellStyle name="Normal 3 3 6 2 2 2 2 4" xfId="18606"/>
    <cellStyle name="Normal 3 3 6 2 2 2 2 4 2" xfId="47342"/>
    <cellStyle name="Normal 3 3 6 2 2 2 2 5" xfId="33018"/>
    <cellStyle name="Normal 3 3 6 2 2 2 3" xfId="5923"/>
    <cellStyle name="Normal 3 3 6 2 2 2 3 2" xfId="13183"/>
    <cellStyle name="Normal 3 3 6 2 2 2 3 2 2" xfId="27561"/>
    <cellStyle name="Normal 3 3 6 2 2 2 3 2 2 2" xfId="56295"/>
    <cellStyle name="Normal 3 3 6 2 2 2 3 2 3" xfId="41971"/>
    <cellStyle name="Normal 3 3 6 2 2 2 3 3" xfId="20398"/>
    <cellStyle name="Normal 3 3 6 2 2 2 3 3 2" xfId="49133"/>
    <cellStyle name="Normal 3 3 6 2 2 2 3 4" xfId="34809"/>
    <cellStyle name="Normal 3 3 6 2 2 2 4" xfId="9596"/>
    <cellStyle name="Normal 3 3 6 2 2 2 4 2" xfId="23979"/>
    <cellStyle name="Normal 3 3 6 2 2 2 4 2 2" xfId="52714"/>
    <cellStyle name="Normal 3 3 6 2 2 2 4 3" xfId="38390"/>
    <cellStyle name="Normal 3 3 6 2 2 2 5" xfId="16816"/>
    <cellStyle name="Normal 3 3 6 2 2 2 5 2" xfId="45552"/>
    <cellStyle name="Normal 3 3 6 2 2 2 6" xfId="31228"/>
    <cellStyle name="Normal 3 3 6 2 2 3" xfId="3158"/>
    <cellStyle name="Normal 3 3 6 2 2 3 2" xfId="6818"/>
    <cellStyle name="Normal 3 3 6 2 2 3 2 2" xfId="14078"/>
    <cellStyle name="Normal 3 3 6 2 2 3 2 2 2" xfId="28456"/>
    <cellStyle name="Normal 3 3 6 2 2 3 2 2 2 2" xfId="57190"/>
    <cellStyle name="Normal 3 3 6 2 2 3 2 2 3" xfId="42866"/>
    <cellStyle name="Normal 3 3 6 2 2 3 2 3" xfId="21293"/>
    <cellStyle name="Normal 3 3 6 2 2 3 2 3 2" xfId="50028"/>
    <cellStyle name="Normal 3 3 6 2 2 3 2 4" xfId="35704"/>
    <cellStyle name="Normal 3 3 6 2 2 3 3" xfId="10491"/>
    <cellStyle name="Normal 3 3 6 2 2 3 3 2" xfId="24874"/>
    <cellStyle name="Normal 3 3 6 2 2 3 3 2 2" xfId="53609"/>
    <cellStyle name="Normal 3 3 6 2 2 3 3 3" xfId="39285"/>
    <cellStyle name="Normal 3 3 6 2 2 3 4" xfId="17711"/>
    <cellStyle name="Normal 3 3 6 2 2 3 4 2" xfId="46447"/>
    <cellStyle name="Normal 3 3 6 2 2 3 5" xfId="32123"/>
    <cellStyle name="Normal 3 3 6 2 2 4" xfId="5023"/>
    <cellStyle name="Normal 3 3 6 2 2 4 2" xfId="12288"/>
    <cellStyle name="Normal 3 3 6 2 2 4 2 2" xfId="26666"/>
    <cellStyle name="Normal 3 3 6 2 2 4 2 2 2" xfId="55400"/>
    <cellStyle name="Normal 3 3 6 2 2 4 2 3" xfId="41076"/>
    <cellStyle name="Normal 3 3 6 2 2 4 3" xfId="19503"/>
    <cellStyle name="Normal 3 3 6 2 2 4 3 2" xfId="48238"/>
    <cellStyle name="Normal 3 3 6 2 2 4 4" xfId="33914"/>
    <cellStyle name="Normal 3 3 6 2 2 5" xfId="8695"/>
    <cellStyle name="Normal 3 3 6 2 2 5 2" xfId="23084"/>
    <cellStyle name="Normal 3 3 6 2 2 5 2 2" xfId="51819"/>
    <cellStyle name="Normal 3 3 6 2 2 5 3" xfId="37495"/>
    <cellStyle name="Normal 3 3 6 2 2 6" xfId="15921"/>
    <cellStyle name="Normal 3 3 6 2 2 6 2" xfId="44657"/>
    <cellStyle name="Normal 3 3 6 2 2 7" xfId="30333"/>
    <cellStyle name="Normal 3 3 6 2 3" xfId="1815"/>
    <cellStyle name="Normal 3 3 6 2 3 2" xfId="3607"/>
    <cellStyle name="Normal 3 3 6 2 3 2 2" xfId="7266"/>
    <cellStyle name="Normal 3 3 6 2 3 2 2 2" xfId="14526"/>
    <cellStyle name="Normal 3 3 6 2 3 2 2 2 2" xfId="28904"/>
    <cellStyle name="Normal 3 3 6 2 3 2 2 2 2 2" xfId="57638"/>
    <cellStyle name="Normal 3 3 6 2 3 2 2 2 3" xfId="43314"/>
    <cellStyle name="Normal 3 3 6 2 3 2 2 3" xfId="21741"/>
    <cellStyle name="Normal 3 3 6 2 3 2 2 3 2" xfId="50476"/>
    <cellStyle name="Normal 3 3 6 2 3 2 2 4" xfId="36152"/>
    <cellStyle name="Normal 3 3 6 2 3 2 3" xfId="10939"/>
    <cellStyle name="Normal 3 3 6 2 3 2 3 2" xfId="25322"/>
    <cellStyle name="Normal 3 3 6 2 3 2 3 2 2" xfId="54057"/>
    <cellStyle name="Normal 3 3 6 2 3 2 3 3" xfId="39733"/>
    <cellStyle name="Normal 3 3 6 2 3 2 4" xfId="18159"/>
    <cellStyle name="Normal 3 3 6 2 3 2 4 2" xfId="46895"/>
    <cellStyle name="Normal 3 3 6 2 3 2 5" xfId="32571"/>
    <cellStyle name="Normal 3 3 6 2 3 3" xfId="5476"/>
    <cellStyle name="Normal 3 3 6 2 3 3 2" xfId="12736"/>
    <cellStyle name="Normal 3 3 6 2 3 3 2 2" xfId="27114"/>
    <cellStyle name="Normal 3 3 6 2 3 3 2 2 2" xfId="55848"/>
    <cellStyle name="Normal 3 3 6 2 3 3 2 3" xfId="41524"/>
    <cellStyle name="Normal 3 3 6 2 3 3 3" xfId="19951"/>
    <cellStyle name="Normal 3 3 6 2 3 3 3 2" xfId="48686"/>
    <cellStyle name="Normal 3 3 6 2 3 3 4" xfId="34362"/>
    <cellStyle name="Normal 3 3 6 2 3 4" xfId="9149"/>
    <cellStyle name="Normal 3 3 6 2 3 4 2" xfId="23532"/>
    <cellStyle name="Normal 3 3 6 2 3 4 2 2" xfId="52267"/>
    <cellStyle name="Normal 3 3 6 2 3 4 3" xfId="37943"/>
    <cellStyle name="Normal 3 3 6 2 3 5" xfId="16369"/>
    <cellStyle name="Normal 3 3 6 2 3 5 2" xfId="45105"/>
    <cellStyle name="Normal 3 3 6 2 3 6" xfId="30781"/>
    <cellStyle name="Normal 3 3 6 2 4" xfId="2711"/>
    <cellStyle name="Normal 3 3 6 2 4 2" xfId="6371"/>
    <cellStyle name="Normal 3 3 6 2 4 2 2" xfId="13631"/>
    <cellStyle name="Normal 3 3 6 2 4 2 2 2" xfId="28009"/>
    <cellStyle name="Normal 3 3 6 2 4 2 2 2 2" xfId="56743"/>
    <cellStyle name="Normal 3 3 6 2 4 2 2 3" xfId="42419"/>
    <cellStyle name="Normal 3 3 6 2 4 2 3" xfId="20846"/>
    <cellStyle name="Normal 3 3 6 2 4 2 3 2" xfId="49581"/>
    <cellStyle name="Normal 3 3 6 2 4 2 4" xfId="35257"/>
    <cellStyle name="Normal 3 3 6 2 4 3" xfId="10044"/>
    <cellStyle name="Normal 3 3 6 2 4 3 2" xfId="24427"/>
    <cellStyle name="Normal 3 3 6 2 4 3 2 2" xfId="53162"/>
    <cellStyle name="Normal 3 3 6 2 4 3 3" xfId="38838"/>
    <cellStyle name="Normal 3 3 6 2 4 4" xfId="17264"/>
    <cellStyle name="Normal 3 3 6 2 4 4 2" xfId="46000"/>
    <cellStyle name="Normal 3 3 6 2 4 5" xfId="31676"/>
    <cellStyle name="Normal 3 3 6 2 5" xfId="4576"/>
    <cellStyle name="Normal 3 3 6 2 5 2" xfId="11841"/>
    <cellStyle name="Normal 3 3 6 2 5 2 2" xfId="26219"/>
    <cellStyle name="Normal 3 3 6 2 5 2 2 2" xfId="54953"/>
    <cellStyle name="Normal 3 3 6 2 5 2 3" xfId="40629"/>
    <cellStyle name="Normal 3 3 6 2 5 3" xfId="19056"/>
    <cellStyle name="Normal 3 3 6 2 5 3 2" xfId="47791"/>
    <cellStyle name="Normal 3 3 6 2 5 4" xfId="33467"/>
    <cellStyle name="Normal 3 3 6 2 6" xfId="8248"/>
    <cellStyle name="Normal 3 3 6 2 6 2" xfId="22637"/>
    <cellStyle name="Normal 3 3 6 2 6 2 2" xfId="51372"/>
    <cellStyle name="Normal 3 3 6 2 6 3" xfId="37048"/>
    <cellStyle name="Normal 3 3 6 2 7" xfId="15474"/>
    <cellStyle name="Normal 3 3 6 2 7 2" xfId="44210"/>
    <cellStyle name="Normal 3 3 6 2 8" xfId="29886"/>
    <cellStyle name="Normal 3 3 6 3" xfId="1055"/>
    <cellStyle name="Normal 3 3 6 3 2" xfId="2038"/>
    <cellStyle name="Normal 3 3 6 3 2 2" xfId="3830"/>
    <cellStyle name="Normal 3 3 6 3 2 2 2" xfId="7489"/>
    <cellStyle name="Normal 3 3 6 3 2 2 2 2" xfId="14749"/>
    <cellStyle name="Normal 3 3 6 3 2 2 2 2 2" xfId="29127"/>
    <cellStyle name="Normal 3 3 6 3 2 2 2 2 2 2" xfId="57861"/>
    <cellStyle name="Normal 3 3 6 3 2 2 2 2 3" xfId="43537"/>
    <cellStyle name="Normal 3 3 6 3 2 2 2 3" xfId="21964"/>
    <cellStyle name="Normal 3 3 6 3 2 2 2 3 2" xfId="50699"/>
    <cellStyle name="Normal 3 3 6 3 2 2 2 4" xfId="36375"/>
    <cellStyle name="Normal 3 3 6 3 2 2 3" xfId="11162"/>
    <cellStyle name="Normal 3 3 6 3 2 2 3 2" xfId="25545"/>
    <cellStyle name="Normal 3 3 6 3 2 2 3 2 2" xfId="54280"/>
    <cellStyle name="Normal 3 3 6 3 2 2 3 3" xfId="39956"/>
    <cellStyle name="Normal 3 3 6 3 2 2 4" xfId="18382"/>
    <cellStyle name="Normal 3 3 6 3 2 2 4 2" xfId="47118"/>
    <cellStyle name="Normal 3 3 6 3 2 2 5" xfId="32794"/>
    <cellStyle name="Normal 3 3 6 3 2 3" xfId="5699"/>
    <cellStyle name="Normal 3 3 6 3 2 3 2" xfId="12959"/>
    <cellStyle name="Normal 3 3 6 3 2 3 2 2" xfId="27337"/>
    <cellStyle name="Normal 3 3 6 3 2 3 2 2 2" xfId="56071"/>
    <cellStyle name="Normal 3 3 6 3 2 3 2 3" xfId="41747"/>
    <cellStyle name="Normal 3 3 6 3 2 3 3" xfId="20174"/>
    <cellStyle name="Normal 3 3 6 3 2 3 3 2" xfId="48909"/>
    <cellStyle name="Normal 3 3 6 3 2 3 4" xfId="34585"/>
    <cellStyle name="Normal 3 3 6 3 2 4" xfId="9372"/>
    <cellStyle name="Normal 3 3 6 3 2 4 2" xfId="23755"/>
    <cellStyle name="Normal 3 3 6 3 2 4 2 2" xfId="52490"/>
    <cellStyle name="Normal 3 3 6 3 2 4 3" xfId="38166"/>
    <cellStyle name="Normal 3 3 6 3 2 5" xfId="16592"/>
    <cellStyle name="Normal 3 3 6 3 2 5 2" xfId="45328"/>
    <cellStyle name="Normal 3 3 6 3 2 6" xfId="31004"/>
    <cellStyle name="Normal 3 3 6 3 3" xfId="2934"/>
    <cellStyle name="Normal 3 3 6 3 3 2" xfId="6594"/>
    <cellStyle name="Normal 3 3 6 3 3 2 2" xfId="13854"/>
    <cellStyle name="Normal 3 3 6 3 3 2 2 2" xfId="28232"/>
    <cellStyle name="Normal 3 3 6 3 3 2 2 2 2" xfId="56966"/>
    <cellStyle name="Normal 3 3 6 3 3 2 2 3" xfId="42642"/>
    <cellStyle name="Normal 3 3 6 3 3 2 3" xfId="21069"/>
    <cellStyle name="Normal 3 3 6 3 3 2 3 2" xfId="49804"/>
    <cellStyle name="Normal 3 3 6 3 3 2 4" xfId="35480"/>
    <cellStyle name="Normal 3 3 6 3 3 3" xfId="10267"/>
    <cellStyle name="Normal 3 3 6 3 3 3 2" xfId="24650"/>
    <cellStyle name="Normal 3 3 6 3 3 3 2 2" xfId="53385"/>
    <cellStyle name="Normal 3 3 6 3 3 3 3" xfId="39061"/>
    <cellStyle name="Normal 3 3 6 3 3 4" xfId="17487"/>
    <cellStyle name="Normal 3 3 6 3 3 4 2" xfId="46223"/>
    <cellStyle name="Normal 3 3 6 3 3 5" xfId="31899"/>
    <cellStyle name="Normal 3 3 6 3 4" xfId="4799"/>
    <cellStyle name="Normal 3 3 6 3 4 2" xfId="12064"/>
    <cellStyle name="Normal 3 3 6 3 4 2 2" xfId="26442"/>
    <cellStyle name="Normal 3 3 6 3 4 2 2 2" xfId="55176"/>
    <cellStyle name="Normal 3 3 6 3 4 2 3" xfId="40852"/>
    <cellStyle name="Normal 3 3 6 3 4 3" xfId="19279"/>
    <cellStyle name="Normal 3 3 6 3 4 3 2" xfId="48014"/>
    <cellStyle name="Normal 3 3 6 3 4 4" xfId="33690"/>
    <cellStyle name="Normal 3 3 6 3 5" xfId="8471"/>
    <cellStyle name="Normal 3 3 6 3 5 2" xfId="22860"/>
    <cellStyle name="Normal 3 3 6 3 5 2 2" xfId="51595"/>
    <cellStyle name="Normal 3 3 6 3 5 3" xfId="37271"/>
    <cellStyle name="Normal 3 3 6 3 6" xfId="15697"/>
    <cellStyle name="Normal 3 3 6 3 6 2" xfId="44433"/>
    <cellStyle name="Normal 3 3 6 3 7" xfId="30109"/>
    <cellStyle name="Normal 3 3 6 4" xfId="1585"/>
    <cellStyle name="Normal 3 3 6 4 2" xfId="3383"/>
    <cellStyle name="Normal 3 3 6 4 2 2" xfId="7042"/>
    <cellStyle name="Normal 3 3 6 4 2 2 2" xfId="14302"/>
    <cellStyle name="Normal 3 3 6 4 2 2 2 2" xfId="28680"/>
    <cellStyle name="Normal 3 3 6 4 2 2 2 2 2" xfId="57414"/>
    <cellStyle name="Normal 3 3 6 4 2 2 2 3" xfId="43090"/>
    <cellStyle name="Normal 3 3 6 4 2 2 3" xfId="21517"/>
    <cellStyle name="Normal 3 3 6 4 2 2 3 2" xfId="50252"/>
    <cellStyle name="Normal 3 3 6 4 2 2 4" xfId="35928"/>
    <cellStyle name="Normal 3 3 6 4 2 3" xfId="10715"/>
    <cellStyle name="Normal 3 3 6 4 2 3 2" xfId="25098"/>
    <cellStyle name="Normal 3 3 6 4 2 3 2 2" xfId="53833"/>
    <cellStyle name="Normal 3 3 6 4 2 3 3" xfId="39509"/>
    <cellStyle name="Normal 3 3 6 4 2 4" xfId="17935"/>
    <cellStyle name="Normal 3 3 6 4 2 4 2" xfId="46671"/>
    <cellStyle name="Normal 3 3 6 4 2 5" xfId="32347"/>
    <cellStyle name="Normal 3 3 6 4 3" xfId="5252"/>
    <cellStyle name="Normal 3 3 6 4 3 2" xfId="12512"/>
    <cellStyle name="Normal 3 3 6 4 3 2 2" xfId="26890"/>
    <cellStyle name="Normal 3 3 6 4 3 2 2 2" xfId="55624"/>
    <cellStyle name="Normal 3 3 6 4 3 2 3" xfId="41300"/>
    <cellStyle name="Normal 3 3 6 4 3 3" xfId="19727"/>
    <cellStyle name="Normal 3 3 6 4 3 3 2" xfId="48462"/>
    <cellStyle name="Normal 3 3 6 4 3 4" xfId="34138"/>
    <cellStyle name="Normal 3 3 6 4 4" xfId="8925"/>
    <cellStyle name="Normal 3 3 6 4 4 2" xfId="23308"/>
    <cellStyle name="Normal 3 3 6 4 4 2 2" xfId="52043"/>
    <cellStyle name="Normal 3 3 6 4 4 3" xfId="37719"/>
    <cellStyle name="Normal 3 3 6 4 5" xfId="16145"/>
    <cellStyle name="Normal 3 3 6 4 5 2" xfId="44881"/>
    <cellStyle name="Normal 3 3 6 4 6" xfId="30557"/>
    <cellStyle name="Normal 3 3 6 5" xfId="2487"/>
    <cellStyle name="Normal 3 3 6 5 2" xfId="6147"/>
    <cellStyle name="Normal 3 3 6 5 2 2" xfId="13407"/>
    <cellStyle name="Normal 3 3 6 5 2 2 2" xfId="27785"/>
    <cellStyle name="Normal 3 3 6 5 2 2 2 2" xfId="56519"/>
    <cellStyle name="Normal 3 3 6 5 2 2 3" xfId="42195"/>
    <cellStyle name="Normal 3 3 6 5 2 3" xfId="20622"/>
    <cellStyle name="Normal 3 3 6 5 2 3 2" xfId="49357"/>
    <cellStyle name="Normal 3 3 6 5 2 4" xfId="35033"/>
    <cellStyle name="Normal 3 3 6 5 3" xfId="9820"/>
    <cellStyle name="Normal 3 3 6 5 3 2" xfId="24203"/>
    <cellStyle name="Normal 3 3 6 5 3 2 2" xfId="52938"/>
    <cellStyle name="Normal 3 3 6 5 3 3" xfId="38614"/>
    <cellStyle name="Normal 3 3 6 5 4" xfId="17040"/>
    <cellStyle name="Normal 3 3 6 5 4 2" xfId="45776"/>
    <cellStyle name="Normal 3 3 6 5 5" xfId="31452"/>
    <cellStyle name="Normal 3 3 6 6" xfId="4349"/>
    <cellStyle name="Normal 3 3 6 6 2" xfId="11617"/>
    <cellStyle name="Normal 3 3 6 6 2 2" xfId="25995"/>
    <cellStyle name="Normal 3 3 6 6 2 2 2" xfId="54729"/>
    <cellStyle name="Normal 3 3 6 6 2 3" xfId="40405"/>
    <cellStyle name="Normal 3 3 6 6 3" xfId="18832"/>
    <cellStyle name="Normal 3 3 6 6 3 2" xfId="47567"/>
    <cellStyle name="Normal 3 3 6 6 4" xfId="33243"/>
    <cellStyle name="Normal 3 3 6 7" xfId="8019"/>
    <cellStyle name="Normal 3 3 6 7 2" xfId="22413"/>
    <cellStyle name="Normal 3 3 6 7 2 2" xfId="51148"/>
    <cellStyle name="Normal 3 3 6 7 3" xfId="36824"/>
    <cellStyle name="Normal 3 3 6 8" xfId="15250"/>
    <cellStyle name="Normal 3 3 6 8 2" xfId="43986"/>
    <cellStyle name="Normal 3 3 6 9" xfId="29662"/>
    <cellStyle name="Normal 3 3 7" xfId="716"/>
    <cellStyle name="Normal 3 3 7 2" xfId="1167"/>
    <cellStyle name="Normal 3 3 7 2 2" xfId="2150"/>
    <cellStyle name="Normal 3 3 7 2 2 2" xfId="3942"/>
    <cellStyle name="Normal 3 3 7 2 2 2 2" xfId="7601"/>
    <cellStyle name="Normal 3 3 7 2 2 2 2 2" xfId="14861"/>
    <cellStyle name="Normal 3 3 7 2 2 2 2 2 2" xfId="29239"/>
    <cellStyle name="Normal 3 3 7 2 2 2 2 2 2 2" xfId="57973"/>
    <cellStyle name="Normal 3 3 7 2 2 2 2 2 3" xfId="43649"/>
    <cellStyle name="Normal 3 3 7 2 2 2 2 3" xfId="22076"/>
    <cellStyle name="Normal 3 3 7 2 2 2 2 3 2" xfId="50811"/>
    <cellStyle name="Normal 3 3 7 2 2 2 2 4" xfId="36487"/>
    <cellStyle name="Normal 3 3 7 2 2 2 3" xfId="11274"/>
    <cellStyle name="Normal 3 3 7 2 2 2 3 2" xfId="25657"/>
    <cellStyle name="Normal 3 3 7 2 2 2 3 2 2" xfId="54392"/>
    <cellStyle name="Normal 3 3 7 2 2 2 3 3" xfId="40068"/>
    <cellStyle name="Normal 3 3 7 2 2 2 4" xfId="18494"/>
    <cellStyle name="Normal 3 3 7 2 2 2 4 2" xfId="47230"/>
    <cellStyle name="Normal 3 3 7 2 2 2 5" xfId="32906"/>
    <cellStyle name="Normal 3 3 7 2 2 3" xfId="5811"/>
    <cellStyle name="Normal 3 3 7 2 2 3 2" xfId="13071"/>
    <cellStyle name="Normal 3 3 7 2 2 3 2 2" xfId="27449"/>
    <cellStyle name="Normal 3 3 7 2 2 3 2 2 2" xfId="56183"/>
    <cellStyle name="Normal 3 3 7 2 2 3 2 3" xfId="41859"/>
    <cellStyle name="Normal 3 3 7 2 2 3 3" xfId="20286"/>
    <cellStyle name="Normal 3 3 7 2 2 3 3 2" xfId="49021"/>
    <cellStyle name="Normal 3 3 7 2 2 3 4" xfId="34697"/>
    <cellStyle name="Normal 3 3 7 2 2 4" xfId="9484"/>
    <cellStyle name="Normal 3 3 7 2 2 4 2" xfId="23867"/>
    <cellStyle name="Normal 3 3 7 2 2 4 2 2" xfId="52602"/>
    <cellStyle name="Normal 3 3 7 2 2 4 3" xfId="38278"/>
    <cellStyle name="Normal 3 3 7 2 2 5" xfId="16704"/>
    <cellStyle name="Normal 3 3 7 2 2 5 2" xfId="45440"/>
    <cellStyle name="Normal 3 3 7 2 2 6" xfId="31116"/>
    <cellStyle name="Normal 3 3 7 2 3" xfId="3046"/>
    <cellStyle name="Normal 3 3 7 2 3 2" xfId="6706"/>
    <cellStyle name="Normal 3 3 7 2 3 2 2" xfId="13966"/>
    <cellStyle name="Normal 3 3 7 2 3 2 2 2" xfId="28344"/>
    <cellStyle name="Normal 3 3 7 2 3 2 2 2 2" xfId="57078"/>
    <cellStyle name="Normal 3 3 7 2 3 2 2 3" xfId="42754"/>
    <cellStyle name="Normal 3 3 7 2 3 2 3" xfId="21181"/>
    <cellStyle name="Normal 3 3 7 2 3 2 3 2" xfId="49916"/>
    <cellStyle name="Normal 3 3 7 2 3 2 4" xfId="35592"/>
    <cellStyle name="Normal 3 3 7 2 3 3" xfId="10379"/>
    <cellStyle name="Normal 3 3 7 2 3 3 2" xfId="24762"/>
    <cellStyle name="Normal 3 3 7 2 3 3 2 2" xfId="53497"/>
    <cellStyle name="Normal 3 3 7 2 3 3 3" xfId="39173"/>
    <cellStyle name="Normal 3 3 7 2 3 4" xfId="17599"/>
    <cellStyle name="Normal 3 3 7 2 3 4 2" xfId="46335"/>
    <cellStyle name="Normal 3 3 7 2 3 5" xfId="32011"/>
    <cellStyle name="Normal 3 3 7 2 4" xfId="4911"/>
    <cellStyle name="Normal 3 3 7 2 4 2" xfId="12176"/>
    <cellStyle name="Normal 3 3 7 2 4 2 2" xfId="26554"/>
    <cellStyle name="Normal 3 3 7 2 4 2 2 2" xfId="55288"/>
    <cellStyle name="Normal 3 3 7 2 4 2 3" xfId="40964"/>
    <cellStyle name="Normal 3 3 7 2 4 3" xfId="19391"/>
    <cellStyle name="Normal 3 3 7 2 4 3 2" xfId="48126"/>
    <cellStyle name="Normal 3 3 7 2 4 4" xfId="33802"/>
    <cellStyle name="Normal 3 3 7 2 5" xfId="8583"/>
    <cellStyle name="Normal 3 3 7 2 5 2" xfId="22972"/>
    <cellStyle name="Normal 3 3 7 2 5 2 2" xfId="51707"/>
    <cellStyle name="Normal 3 3 7 2 5 3" xfId="37383"/>
    <cellStyle name="Normal 3 3 7 2 6" xfId="15809"/>
    <cellStyle name="Normal 3 3 7 2 6 2" xfId="44545"/>
    <cellStyle name="Normal 3 3 7 2 7" xfId="30221"/>
    <cellStyle name="Normal 3 3 7 3" xfId="1703"/>
    <cellStyle name="Normal 3 3 7 3 2" xfId="3495"/>
    <cellStyle name="Normal 3 3 7 3 2 2" xfId="7154"/>
    <cellStyle name="Normal 3 3 7 3 2 2 2" xfId="14414"/>
    <cellStyle name="Normal 3 3 7 3 2 2 2 2" xfId="28792"/>
    <cellStyle name="Normal 3 3 7 3 2 2 2 2 2" xfId="57526"/>
    <cellStyle name="Normal 3 3 7 3 2 2 2 3" xfId="43202"/>
    <cellStyle name="Normal 3 3 7 3 2 2 3" xfId="21629"/>
    <cellStyle name="Normal 3 3 7 3 2 2 3 2" xfId="50364"/>
    <cellStyle name="Normal 3 3 7 3 2 2 4" xfId="36040"/>
    <cellStyle name="Normal 3 3 7 3 2 3" xfId="10827"/>
    <cellStyle name="Normal 3 3 7 3 2 3 2" xfId="25210"/>
    <cellStyle name="Normal 3 3 7 3 2 3 2 2" xfId="53945"/>
    <cellStyle name="Normal 3 3 7 3 2 3 3" xfId="39621"/>
    <cellStyle name="Normal 3 3 7 3 2 4" xfId="18047"/>
    <cellStyle name="Normal 3 3 7 3 2 4 2" xfId="46783"/>
    <cellStyle name="Normal 3 3 7 3 2 5" xfId="32459"/>
    <cellStyle name="Normal 3 3 7 3 3" xfId="5364"/>
    <cellStyle name="Normal 3 3 7 3 3 2" xfId="12624"/>
    <cellStyle name="Normal 3 3 7 3 3 2 2" xfId="27002"/>
    <cellStyle name="Normal 3 3 7 3 3 2 2 2" xfId="55736"/>
    <cellStyle name="Normal 3 3 7 3 3 2 3" xfId="41412"/>
    <cellStyle name="Normal 3 3 7 3 3 3" xfId="19839"/>
    <cellStyle name="Normal 3 3 7 3 3 3 2" xfId="48574"/>
    <cellStyle name="Normal 3 3 7 3 3 4" xfId="34250"/>
    <cellStyle name="Normal 3 3 7 3 4" xfId="9037"/>
    <cellStyle name="Normal 3 3 7 3 4 2" xfId="23420"/>
    <cellStyle name="Normal 3 3 7 3 4 2 2" xfId="52155"/>
    <cellStyle name="Normal 3 3 7 3 4 3" xfId="37831"/>
    <cellStyle name="Normal 3 3 7 3 5" xfId="16257"/>
    <cellStyle name="Normal 3 3 7 3 5 2" xfId="44993"/>
    <cellStyle name="Normal 3 3 7 3 6" xfId="30669"/>
    <cellStyle name="Normal 3 3 7 4" xfId="2599"/>
    <cellStyle name="Normal 3 3 7 4 2" xfId="6259"/>
    <cellStyle name="Normal 3 3 7 4 2 2" xfId="13519"/>
    <cellStyle name="Normal 3 3 7 4 2 2 2" xfId="27897"/>
    <cellStyle name="Normal 3 3 7 4 2 2 2 2" xfId="56631"/>
    <cellStyle name="Normal 3 3 7 4 2 2 3" xfId="42307"/>
    <cellStyle name="Normal 3 3 7 4 2 3" xfId="20734"/>
    <cellStyle name="Normal 3 3 7 4 2 3 2" xfId="49469"/>
    <cellStyle name="Normal 3 3 7 4 2 4" xfId="35145"/>
    <cellStyle name="Normal 3 3 7 4 3" xfId="9932"/>
    <cellStyle name="Normal 3 3 7 4 3 2" xfId="24315"/>
    <cellStyle name="Normal 3 3 7 4 3 2 2" xfId="53050"/>
    <cellStyle name="Normal 3 3 7 4 3 3" xfId="38726"/>
    <cellStyle name="Normal 3 3 7 4 4" xfId="17152"/>
    <cellStyle name="Normal 3 3 7 4 4 2" xfId="45888"/>
    <cellStyle name="Normal 3 3 7 4 5" xfId="31564"/>
    <cellStyle name="Normal 3 3 7 5" xfId="4463"/>
    <cellStyle name="Normal 3 3 7 5 2" xfId="11729"/>
    <cellStyle name="Normal 3 3 7 5 2 2" xfId="26107"/>
    <cellStyle name="Normal 3 3 7 5 2 2 2" xfId="54841"/>
    <cellStyle name="Normal 3 3 7 5 2 3" xfId="40517"/>
    <cellStyle name="Normal 3 3 7 5 3" xfId="18944"/>
    <cellStyle name="Normal 3 3 7 5 3 2" xfId="47679"/>
    <cellStyle name="Normal 3 3 7 5 4" xfId="33355"/>
    <cellStyle name="Normal 3 3 7 6" xfId="8136"/>
    <cellStyle name="Normal 3 3 7 6 2" xfId="22525"/>
    <cellStyle name="Normal 3 3 7 6 2 2" xfId="51260"/>
    <cellStyle name="Normal 3 3 7 6 3" xfId="36936"/>
    <cellStyle name="Normal 3 3 7 7" xfId="15362"/>
    <cellStyle name="Normal 3 3 7 7 2" xfId="44098"/>
    <cellStyle name="Normal 3 3 7 8" xfId="29774"/>
    <cellStyle name="Normal 3 3 8" xfId="943"/>
    <cellStyle name="Normal 3 3 8 2" xfId="1926"/>
    <cellStyle name="Normal 3 3 8 2 2" xfId="3718"/>
    <cellStyle name="Normal 3 3 8 2 2 2" xfId="7377"/>
    <cellStyle name="Normal 3 3 8 2 2 2 2" xfId="14637"/>
    <cellStyle name="Normal 3 3 8 2 2 2 2 2" xfId="29015"/>
    <cellStyle name="Normal 3 3 8 2 2 2 2 2 2" xfId="57749"/>
    <cellStyle name="Normal 3 3 8 2 2 2 2 3" xfId="43425"/>
    <cellStyle name="Normal 3 3 8 2 2 2 3" xfId="21852"/>
    <cellStyle name="Normal 3 3 8 2 2 2 3 2" xfId="50587"/>
    <cellStyle name="Normal 3 3 8 2 2 2 4" xfId="36263"/>
    <cellStyle name="Normal 3 3 8 2 2 3" xfId="11050"/>
    <cellStyle name="Normal 3 3 8 2 2 3 2" xfId="25433"/>
    <cellStyle name="Normal 3 3 8 2 2 3 2 2" xfId="54168"/>
    <cellStyle name="Normal 3 3 8 2 2 3 3" xfId="39844"/>
    <cellStyle name="Normal 3 3 8 2 2 4" xfId="18270"/>
    <cellStyle name="Normal 3 3 8 2 2 4 2" xfId="47006"/>
    <cellStyle name="Normal 3 3 8 2 2 5" xfId="32682"/>
    <cellStyle name="Normal 3 3 8 2 3" xfId="5587"/>
    <cellStyle name="Normal 3 3 8 2 3 2" xfId="12847"/>
    <cellStyle name="Normal 3 3 8 2 3 2 2" xfId="27225"/>
    <cellStyle name="Normal 3 3 8 2 3 2 2 2" xfId="55959"/>
    <cellStyle name="Normal 3 3 8 2 3 2 3" xfId="41635"/>
    <cellStyle name="Normal 3 3 8 2 3 3" xfId="20062"/>
    <cellStyle name="Normal 3 3 8 2 3 3 2" xfId="48797"/>
    <cellStyle name="Normal 3 3 8 2 3 4" xfId="34473"/>
    <cellStyle name="Normal 3 3 8 2 4" xfId="9260"/>
    <cellStyle name="Normal 3 3 8 2 4 2" xfId="23643"/>
    <cellStyle name="Normal 3 3 8 2 4 2 2" xfId="52378"/>
    <cellStyle name="Normal 3 3 8 2 4 3" xfId="38054"/>
    <cellStyle name="Normal 3 3 8 2 5" xfId="16480"/>
    <cellStyle name="Normal 3 3 8 2 5 2" xfId="45216"/>
    <cellStyle name="Normal 3 3 8 2 6" xfId="30892"/>
    <cellStyle name="Normal 3 3 8 3" xfId="2822"/>
    <cellStyle name="Normal 3 3 8 3 2" xfId="6482"/>
    <cellStyle name="Normal 3 3 8 3 2 2" xfId="13742"/>
    <cellStyle name="Normal 3 3 8 3 2 2 2" xfId="28120"/>
    <cellStyle name="Normal 3 3 8 3 2 2 2 2" xfId="56854"/>
    <cellStyle name="Normal 3 3 8 3 2 2 3" xfId="42530"/>
    <cellStyle name="Normal 3 3 8 3 2 3" xfId="20957"/>
    <cellStyle name="Normal 3 3 8 3 2 3 2" xfId="49692"/>
    <cellStyle name="Normal 3 3 8 3 2 4" xfId="35368"/>
    <cellStyle name="Normal 3 3 8 3 3" xfId="10155"/>
    <cellStyle name="Normal 3 3 8 3 3 2" xfId="24538"/>
    <cellStyle name="Normal 3 3 8 3 3 2 2" xfId="53273"/>
    <cellStyle name="Normal 3 3 8 3 3 3" xfId="38949"/>
    <cellStyle name="Normal 3 3 8 3 4" xfId="17375"/>
    <cellStyle name="Normal 3 3 8 3 4 2" xfId="46111"/>
    <cellStyle name="Normal 3 3 8 3 5" xfId="31787"/>
    <cellStyle name="Normal 3 3 8 4" xfId="4687"/>
    <cellStyle name="Normal 3 3 8 4 2" xfId="11952"/>
    <cellStyle name="Normal 3 3 8 4 2 2" xfId="26330"/>
    <cellStyle name="Normal 3 3 8 4 2 2 2" xfId="55064"/>
    <cellStyle name="Normal 3 3 8 4 2 3" xfId="40740"/>
    <cellStyle name="Normal 3 3 8 4 3" xfId="19167"/>
    <cellStyle name="Normal 3 3 8 4 3 2" xfId="47902"/>
    <cellStyle name="Normal 3 3 8 4 4" xfId="33578"/>
    <cellStyle name="Normal 3 3 8 5" xfId="8359"/>
    <cellStyle name="Normal 3 3 8 5 2" xfId="22748"/>
    <cellStyle name="Normal 3 3 8 5 2 2" xfId="51483"/>
    <cellStyle name="Normal 3 3 8 5 3" xfId="37159"/>
    <cellStyle name="Normal 3 3 8 6" xfId="15585"/>
    <cellStyle name="Normal 3 3 8 6 2" xfId="44321"/>
    <cellStyle name="Normal 3 3 8 7" xfId="29997"/>
    <cellStyle name="Normal 3 3 9" xfId="1443"/>
    <cellStyle name="Normal 3 3 9 2" xfId="3271"/>
    <cellStyle name="Normal 3 3 9 2 2" xfId="6930"/>
    <cellStyle name="Normal 3 3 9 2 2 2" xfId="14190"/>
    <cellStyle name="Normal 3 3 9 2 2 2 2" xfId="28568"/>
    <cellStyle name="Normal 3 3 9 2 2 2 2 2" xfId="57302"/>
    <cellStyle name="Normal 3 3 9 2 2 2 3" xfId="42978"/>
    <cellStyle name="Normal 3 3 9 2 2 3" xfId="21405"/>
    <cellStyle name="Normal 3 3 9 2 2 3 2" xfId="50140"/>
    <cellStyle name="Normal 3 3 9 2 2 4" xfId="35816"/>
    <cellStyle name="Normal 3 3 9 2 3" xfId="10603"/>
    <cellStyle name="Normal 3 3 9 2 3 2" xfId="24986"/>
    <cellStyle name="Normal 3 3 9 2 3 2 2" xfId="53721"/>
    <cellStyle name="Normal 3 3 9 2 3 3" xfId="39397"/>
    <cellStyle name="Normal 3 3 9 2 4" xfId="17823"/>
    <cellStyle name="Normal 3 3 9 2 4 2" xfId="46559"/>
    <cellStyle name="Normal 3 3 9 2 5" xfId="32235"/>
    <cellStyle name="Normal 3 3 9 3" xfId="5138"/>
    <cellStyle name="Normal 3 3 9 3 2" xfId="12400"/>
    <cellStyle name="Normal 3 3 9 3 2 2" xfId="26778"/>
    <cellStyle name="Normal 3 3 9 3 2 2 2" xfId="55512"/>
    <cellStyle name="Normal 3 3 9 3 2 3" xfId="41188"/>
    <cellStyle name="Normal 3 3 9 3 3" xfId="19615"/>
    <cellStyle name="Normal 3 3 9 3 3 2" xfId="48350"/>
    <cellStyle name="Normal 3 3 9 3 4" xfId="34026"/>
    <cellStyle name="Normal 3 3 9 4" xfId="8810"/>
    <cellStyle name="Normal 3 3 9 4 2" xfId="23196"/>
    <cellStyle name="Normal 3 3 9 4 2 2" xfId="51931"/>
    <cellStyle name="Normal 3 3 9 4 3" xfId="37607"/>
    <cellStyle name="Normal 3 3 9 5" xfId="16033"/>
    <cellStyle name="Normal 3 3 9 5 2" xfId="44769"/>
    <cellStyle name="Normal 3 3 9 6" xfId="30445"/>
    <cellStyle name="Normal 3 4" xfId="186"/>
    <cellStyle name="Normal 3 4 10" xfId="4226"/>
    <cellStyle name="Normal 3 4 10 2" xfId="11507"/>
    <cellStyle name="Normal 3 4 10 2 2" xfId="25887"/>
    <cellStyle name="Normal 3 4 10 2 2 2" xfId="54621"/>
    <cellStyle name="Normal 3 4 10 2 3" xfId="40297"/>
    <cellStyle name="Normal 3 4 10 3" xfId="18724"/>
    <cellStyle name="Normal 3 4 10 3 2" xfId="47459"/>
    <cellStyle name="Normal 3 4 10 4" xfId="33135"/>
    <cellStyle name="Normal 3 4 11" xfId="7895"/>
    <cellStyle name="Normal 3 4 11 2" xfId="22305"/>
    <cellStyle name="Normal 3 4 11 2 2" xfId="51040"/>
    <cellStyle name="Normal 3 4 11 3" xfId="36716"/>
    <cellStyle name="Normal 3 4 12" xfId="15142"/>
    <cellStyle name="Normal 3 4 12 2" xfId="43878"/>
    <cellStyle name="Normal 3 4 13" xfId="29554"/>
    <cellStyle name="Normal 3 4 2" xfId="288"/>
    <cellStyle name="Normal 3 4 2 10" xfId="7915"/>
    <cellStyle name="Normal 3 4 2 10 2" xfId="22319"/>
    <cellStyle name="Normal 3 4 2 10 2 2" xfId="51054"/>
    <cellStyle name="Normal 3 4 2 10 3" xfId="36730"/>
    <cellStyle name="Normal 3 4 2 11" xfId="15156"/>
    <cellStyle name="Normal 3 4 2 11 2" xfId="43892"/>
    <cellStyle name="Normal 3 4 2 12" xfId="29568"/>
    <cellStyle name="Normal 3 4 2 2" xfId="362"/>
    <cellStyle name="Normal 3 4 2 2 10" xfId="15184"/>
    <cellStyle name="Normal 3 4 2 2 10 2" xfId="43920"/>
    <cellStyle name="Normal 3 4 2 2 11" xfId="29596"/>
    <cellStyle name="Normal 3 4 2 2 2" xfId="462"/>
    <cellStyle name="Normal 3 4 2 2 2 10" xfId="29652"/>
    <cellStyle name="Normal 3 4 2 2 2 2" xfId="662"/>
    <cellStyle name="Normal 3 4 2 2 2 2 2" xfId="934"/>
    <cellStyle name="Normal 3 4 2 2 2 2 2 2" xfId="1381"/>
    <cellStyle name="Normal 3 4 2 2 2 2 2 2 2" xfId="2364"/>
    <cellStyle name="Normal 3 4 2 2 2 2 2 2 2 2" xfId="4156"/>
    <cellStyle name="Normal 3 4 2 2 2 2 2 2 2 2 2" xfId="7815"/>
    <cellStyle name="Normal 3 4 2 2 2 2 2 2 2 2 2 2" xfId="15075"/>
    <cellStyle name="Normal 3 4 2 2 2 2 2 2 2 2 2 2 2" xfId="29453"/>
    <cellStyle name="Normal 3 4 2 2 2 2 2 2 2 2 2 2 2 2" xfId="58187"/>
    <cellStyle name="Normal 3 4 2 2 2 2 2 2 2 2 2 2 3" xfId="43863"/>
    <cellStyle name="Normal 3 4 2 2 2 2 2 2 2 2 2 3" xfId="22290"/>
    <cellStyle name="Normal 3 4 2 2 2 2 2 2 2 2 2 3 2" xfId="51025"/>
    <cellStyle name="Normal 3 4 2 2 2 2 2 2 2 2 2 4" xfId="36701"/>
    <cellStyle name="Normal 3 4 2 2 2 2 2 2 2 2 3" xfId="11488"/>
    <cellStyle name="Normal 3 4 2 2 2 2 2 2 2 2 3 2" xfId="25871"/>
    <cellStyle name="Normal 3 4 2 2 2 2 2 2 2 2 3 2 2" xfId="54606"/>
    <cellStyle name="Normal 3 4 2 2 2 2 2 2 2 2 3 3" xfId="40282"/>
    <cellStyle name="Normal 3 4 2 2 2 2 2 2 2 2 4" xfId="18708"/>
    <cellStyle name="Normal 3 4 2 2 2 2 2 2 2 2 4 2" xfId="47444"/>
    <cellStyle name="Normal 3 4 2 2 2 2 2 2 2 2 5" xfId="33120"/>
    <cellStyle name="Normal 3 4 2 2 2 2 2 2 2 3" xfId="6025"/>
    <cellStyle name="Normal 3 4 2 2 2 2 2 2 2 3 2" xfId="13285"/>
    <cellStyle name="Normal 3 4 2 2 2 2 2 2 2 3 2 2" xfId="27663"/>
    <cellStyle name="Normal 3 4 2 2 2 2 2 2 2 3 2 2 2" xfId="56397"/>
    <cellStyle name="Normal 3 4 2 2 2 2 2 2 2 3 2 3" xfId="42073"/>
    <cellStyle name="Normal 3 4 2 2 2 2 2 2 2 3 3" xfId="20500"/>
    <cellStyle name="Normal 3 4 2 2 2 2 2 2 2 3 3 2" xfId="49235"/>
    <cellStyle name="Normal 3 4 2 2 2 2 2 2 2 3 4" xfId="34911"/>
    <cellStyle name="Normal 3 4 2 2 2 2 2 2 2 4" xfId="9698"/>
    <cellStyle name="Normal 3 4 2 2 2 2 2 2 2 4 2" xfId="24081"/>
    <cellStyle name="Normal 3 4 2 2 2 2 2 2 2 4 2 2" xfId="52816"/>
    <cellStyle name="Normal 3 4 2 2 2 2 2 2 2 4 3" xfId="38492"/>
    <cellStyle name="Normal 3 4 2 2 2 2 2 2 2 5" xfId="16918"/>
    <cellStyle name="Normal 3 4 2 2 2 2 2 2 2 5 2" xfId="45654"/>
    <cellStyle name="Normal 3 4 2 2 2 2 2 2 2 6" xfId="31330"/>
    <cellStyle name="Normal 3 4 2 2 2 2 2 2 3" xfId="3260"/>
    <cellStyle name="Normal 3 4 2 2 2 2 2 2 3 2" xfId="6920"/>
    <cellStyle name="Normal 3 4 2 2 2 2 2 2 3 2 2" xfId="14180"/>
    <cellStyle name="Normal 3 4 2 2 2 2 2 2 3 2 2 2" xfId="28558"/>
    <cellStyle name="Normal 3 4 2 2 2 2 2 2 3 2 2 2 2" xfId="57292"/>
    <cellStyle name="Normal 3 4 2 2 2 2 2 2 3 2 2 3" xfId="42968"/>
    <cellStyle name="Normal 3 4 2 2 2 2 2 2 3 2 3" xfId="21395"/>
    <cellStyle name="Normal 3 4 2 2 2 2 2 2 3 2 3 2" xfId="50130"/>
    <cellStyle name="Normal 3 4 2 2 2 2 2 2 3 2 4" xfId="35806"/>
    <cellStyle name="Normal 3 4 2 2 2 2 2 2 3 3" xfId="10593"/>
    <cellStyle name="Normal 3 4 2 2 2 2 2 2 3 3 2" xfId="24976"/>
    <cellStyle name="Normal 3 4 2 2 2 2 2 2 3 3 2 2" xfId="53711"/>
    <cellStyle name="Normal 3 4 2 2 2 2 2 2 3 3 3" xfId="39387"/>
    <cellStyle name="Normal 3 4 2 2 2 2 2 2 3 4" xfId="17813"/>
    <cellStyle name="Normal 3 4 2 2 2 2 2 2 3 4 2" xfId="46549"/>
    <cellStyle name="Normal 3 4 2 2 2 2 2 2 3 5" xfId="32225"/>
    <cellStyle name="Normal 3 4 2 2 2 2 2 2 4" xfId="5125"/>
    <cellStyle name="Normal 3 4 2 2 2 2 2 2 4 2" xfId="12390"/>
    <cellStyle name="Normal 3 4 2 2 2 2 2 2 4 2 2" xfId="26768"/>
    <cellStyle name="Normal 3 4 2 2 2 2 2 2 4 2 2 2" xfId="55502"/>
    <cellStyle name="Normal 3 4 2 2 2 2 2 2 4 2 3" xfId="41178"/>
    <cellStyle name="Normal 3 4 2 2 2 2 2 2 4 3" xfId="19605"/>
    <cellStyle name="Normal 3 4 2 2 2 2 2 2 4 3 2" xfId="48340"/>
    <cellStyle name="Normal 3 4 2 2 2 2 2 2 4 4" xfId="34016"/>
    <cellStyle name="Normal 3 4 2 2 2 2 2 2 5" xfId="8797"/>
    <cellStyle name="Normal 3 4 2 2 2 2 2 2 5 2" xfId="23186"/>
    <cellStyle name="Normal 3 4 2 2 2 2 2 2 5 2 2" xfId="51921"/>
    <cellStyle name="Normal 3 4 2 2 2 2 2 2 5 3" xfId="37597"/>
    <cellStyle name="Normal 3 4 2 2 2 2 2 2 6" xfId="16023"/>
    <cellStyle name="Normal 3 4 2 2 2 2 2 2 6 2" xfId="44759"/>
    <cellStyle name="Normal 3 4 2 2 2 2 2 2 7" xfId="30435"/>
    <cellStyle name="Normal 3 4 2 2 2 2 2 3" xfId="1917"/>
    <cellStyle name="Normal 3 4 2 2 2 2 2 3 2" xfId="3709"/>
    <cellStyle name="Normal 3 4 2 2 2 2 2 3 2 2" xfId="7368"/>
    <cellStyle name="Normal 3 4 2 2 2 2 2 3 2 2 2" xfId="14628"/>
    <cellStyle name="Normal 3 4 2 2 2 2 2 3 2 2 2 2" xfId="29006"/>
    <cellStyle name="Normal 3 4 2 2 2 2 2 3 2 2 2 2 2" xfId="57740"/>
    <cellStyle name="Normal 3 4 2 2 2 2 2 3 2 2 2 3" xfId="43416"/>
    <cellStyle name="Normal 3 4 2 2 2 2 2 3 2 2 3" xfId="21843"/>
    <cellStyle name="Normal 3 4 2 2 2 2 2 3 2 2 3 2" xfId="50578"/>
    <cellStyle name="Normal 3 4 2 2 2 2 2 3 2 2 4" xfId="36254"/>
    <cellStyle name="Normal 3 4 2 2 2 2 2 3 2 3" xfId="11041"/>
    <cellStyle name="Normal 3 4 2 2 2 2 2 3 2 3 2" xfId="25424"/>
    <cellStyle name="Normal 3 4 2 2 2 2 2 3 2 3 2 2" xfId="54159"/>
    <cellStyle name="Normal 3 4 2 2 2 2 2 3 2 3 3" xfId="39835"/>
    <cellStyle name="Normal 3 4 2 2 2 2 2 3 2 4" xfId="18261"/>
    <cellStyle name="Normal 3 4 2 2 2 2 2 3 2 4 2" xfId="46997"/>
    <cellStyle name="Normal 3 4 2 2 2 2 2 3 2 5" xfId="32673"/>
    <cellStyle name="Normal 3 4 2 2 2 2 2 3 3" xfId="5578"/>
    <cellStyle name="Normal 3 4 2 2 2 2 2 3 3 2" xfId="12838"/>
    <cellStyle name="Normal 3 4 2 2 2 2 2 3 3 2 2" xfId="27216"/>
    <cellStyle name="Normal 3 4 2 2 2 2 2 3 3 2 2 2" xfId="55950"/>
    <cellStyle name="Normal 3 4 2 2 2 2 2 3 3 2 3" xfId="41626"/>
    <cellStyle name="Normal 3 4 2 2 2 2 2 3 3 3" xfId="20053"/>
    <cellStyle name="Normal 3 4 2 2 2 2 2 3 3 3 2" xfId="48788"/>
    <cellStyle name="Normal 3 4 2 2 2 2 2 3 3 4" xfId="34464"/>
    <cellStyle name="Normal 3 4 2 2 2 2 2 3 4" xfId="9251"/>
    <cellStyle name="Normal 3 4 2 2 2 2 2 3 4 2" xfId="23634"/>
    <cellStyle name="Normal 3 4 2 2 2 2 2 3 4 2 2" xfId="52369"/>
    <cellStyle name="Normal 3 4 2 2 2 2 2 3 4 3" xfId="38045"/>
    <cellStyle name="Normal 3 4 2 2 2 2 2 3 5" xfId="16471"/>
    <cellStyle name="Normal 3 4 2 2 2 2 2 3 5 2" xfId="45207"/>
    <cellStyle name="Normal 3 4 2 2 2 2 2 3 6" xfId="30883"/>
    <cellStyle name="Normal 3 4 2 2 2 2 2 4" xfId="2813"/>
    <cellStyle name="Normal 3 4 2 2 2 2 2 4 2" xfId="6473"/>
    <cellStyle name="Normal 3 4 2 2 2 2 2 4 2 2" xfId="13733"/>
    <cellStyle name="Normal 3 4 2 2 2 2 2 4 2 2 2" xfId="28111"/>
    <cellStyle name="Normal 3 4 2 2 2 2 2 4 2 2 2 2" xfId="56845"/>
    <cellStyle name="Normal 3 4 2 2 2 2 2 4 2 2 3" xfId="42521"/>
    <cellStyle name="Normal 3 4 2 2 2 2 2 4 2 3" xfId="20948"/>
    <cellStyle name="Normal 3 4 2 2 2 2 2 4 2 3 2" xfId="49683"/>
    <cellStyle name="Normal 3 4 2 2 2 2 2 4 2 4" xfId="35359"/>
    <cellStyle name="Normal 3 4 2 2 2 2 2 4 3" xfId="10146"/>
    <cellStyle name="Normal 3 4 2 2 2 2 2 4 3 2" xfId="24529"/>
    <cellStyle name="Normal 3 4 2 2 2 2 2 4 3 2 2" xfId="53264"/>
    <cellStyle name="Normal 3 4 2 2 2 2 2 4 3 3" xfId="38940"/>
    <cellStyle name="Normal 3 4 2 2 2 2 2 4 4" xfId="17366"/>
    <cellStyle name="Normal 3 4 2 2 2 2 2 4 4 2" xfId="46102"/>
    <cellStyle name="Normal 3 4 2 2 2 2 2 4 5" xfId="31778"/>
    <cellStyle name="Normal 3 4 2 2 2 2 2 5" xfId="4678"/>
    <cellStyle name="Normal 3 4 2 2 2 2 2 5 2" xfId="11943"/>
    <cellStyle name="Normal 3 4 2 2 2 2 2 5 2 2" xfId="26321"/>
    <cellStyle name="Normal 3 4 2 2 2 2 2 5 2 2 2" xfId="55055"/>
    <cellStyle name="Normal 3 4 2 2 2 2 2 5 2 3" xfId="40731"/>
    <cellStyle name="Normal 3 4 2 2 2 2 2 5 3" xfId="19158"/>
    <cellStyle name="Normal 3 4 2 2 2 2 2 5 3 2" xfId="47893"/>
    <cellStyle name="Normal 3 4 2 2 2 2 2 5 4" xfId="33569"/>
    <cellStyle name="Normal 3 4 2 2 2 2 2 6" xfId="8350"/>
    <cellStyle name="Normal 3 4 2 2 2 2 2 6 2" xfId="22739"/>
    <cellStyle name="Normal 3 4 2 2 2 2 2 6 2 2" xfId="51474"/>
    <cellStyle name="Normal 3 4 2 2 2 2 2 6 3" xfId="37150"/>
    <cellStyle name="Normal 3 4 2 2 2 2 2 7" xfId="15576"/>
    <cellStyle name="Normal 3 4 2 2 2 2 2 7 2" xfId="44312"/>
    <cellStyle name="Normal 3 4 2 2 2 2 2 8" xfId="29988"/>
    <cellStyle name="Normal 3 4 2 2 2 2 3" xfId="1157"/>
    <cellStyle name="Normal 3 4 2 2 2 2 3 2" xfId="2140"/>
    <cellStyle name="Normal 3 4 2 2 2 2 3 2 2" xfId="3932"/>
    <cellStyle name="Normal 3 4 2 2 2 2 3 2 2 2" xfId="7591"/>
    <cellStyle name="Normal 3 4 2 2 2 2 3 2 2 2 2" xfId="14851"/>
    <cellStyle name="Normal 3 4 2 2 2 2 3 2 2 2 2 2" xfId="29229"/>
    <cellStyle name="Normal 3 4 2 2 2 2 3 2 2 2 2 2 2" xfId="57963"/>
    <cellStyle name="Normal 3 4 2 2 2 2 3 2 2 2 2 3" xfId="43639"/>
    <cellStyle name="Normal 3 4 2 2 2 2 3 2 2 2 3" xfId="22066"/>
    <cellStyle name="Normal 3 4 2 2 2 2 3 2 2 2 3 2" xfId="50801"/>
    <cellStyle name="Normal 3 4 2 2 2 2 3 2 2 2 4" xfId="36477"/>
    <cellStyle name="Normal 3 4 2 2 2 2 3 2 2 3" xfId="11264"/>
    <cellStyle name="Normal 3 4 2 2 2 2 3 2 2 3 2" xfId="25647"/>
    <cellStyle name="Normal 3 4 2 2 2 2 3 2 2 3 2 2" xfId="54382"/>
    <cellStyle name="Normal 3 4 2 2 2 2 3 2 2 3 3" xfId="40058"/>
    <cellStyle name="Normal 3 4 2 2 2 2 3 2 2 4" xfId="18484"/>
    <cellStyle name="Normal 3 4 2 2 2 2 3 2 2 4 2" xfId="47220"/>
    <cellStyle name="Normal 3 4 2 2 2 2 3 2 2 5" xfId="32896"/>
    <cellStyle name="Normal 3 4 2 2 2 2 3 2 3" xfId="5801"/>
    <cellStyle name="Normal 3 4 2 2 2 2 3 2 3 2" xfId="13061"/>
    <cellStyle name="Normal 3 4 2 2 2 2 3 2 3 2 2" xfId="27439"/>
    <cellStyle name="Normal 3 4 2 2 2 2 3 2 3 2 2 2" xfId="56173"/>
    <cellStyle name="Normal 3 4 2 2 2 2 3 2 3 2 3" xfId="41849"/>
    <cellStyle name="Normal 3 4 2 2 2 2 3 2 3 3" xfId="20276"/>
    <cellStyle name="Normal 3 4 2 2 2 2 3 2 3 3 2" xfId="49011"/>
    <cellStyle name="Normal 3 4 2 2 2 2 3 2 3 4" xfId="34687"/>
    <cellStyle name="Normal 3 4 2 2 2 2 3 2 4" xfId="9474"/>
    <cellStyle name="Normal 3 4 2 2 2 2 3 2 4 2" xfId="23857"/>
    <cellStyle name="Normal 3 4 2 2 2 2 3 2 4 2 2" xfId="52592"/>
    <cellStyle name="Normal 3 4 2 2 2 2 3 2 4 3" xfId="38268"/>
    <cellStyle name="Normal 3 4 2 2 2 2 3 2 5" xfId="16694"/>
    <cellStyle name="Normal 3 4 2 2 2 2 3 2 5 2" xfId="45430"/>
    <cellStyle name="Normal 3 4 2 2 2 2 3 2 6" xfId="31106"/>
    <cellStyle name="Normal 3 4 2 2 2 2 3 3" xfId="3036"/>
    <cellStyle name="Normal 3 4 2 2 2 2 3 3 2" xfId="6696"/>
    <cellStyle name="Normal 3 4 2 2 2 2 3 3 2 2" xfId="13956"/>
    <cellStyle name="Normal 3 4 2 2 2 2 3 3 2 2 2" xfId="28334"/>
    <cellStyle name="Normal 3 4 2 2 2 2 3 3 2 2 2 2" xfId="57068"/>
    <cellStyle name="Normal 3 4 2 2 2 2 3 3 2 2 3" xfId="42744"/>
    <cellStyle name="Normal 3 4 2 2 2 2 3 3 2 3" xfId="21171"/>
    <cellStyle name="Normal 3 4 2 2 2 2 3 3 2 3 2" xfId="49906"/>
    <cellStyle name="Normal 3 4 2 2 2 2 3 3 2 4" xfId="35582"/>
    <cellStyle name="Normal 3 4 2 2 2 2 3 3 3" xfId="10369"/>
    <cellStyle name="Normal 3 4 2 2 2 2 3 3 3 2" xfId="24752"/>
    <cellStyle name="Normal 3 4 2 2 2 2 3 3 3 2 2" xfId="53487"/>
    <cellStyle name="Normal 3 4 2 2 2 2 3 3 3 3" xfId="39163"/>
    <cellStyle name="Normal 3 4 2 2 2 2 3 3 4" xfId="17589"/>
    <cellStyle name="Normal 3 4 2 2 2 2 3 3 4 2" xfId="46325"/>
    <cellStyle name="Normal 3 4 2 2 2 2 3 3 5" xfId="32001"/>
    <cellStyle name="Normal 3 4 2 2 2 2 3 4" xfId="4901"/>
    <cellStyle name="Normal 3 4 2 2 2 2 3 4 2" xfId="12166"/>
    <cellStyle name="Normal 3 4 2 2 2 2 3 4 2 2" xfId="26544"/>
    <cellStyle name="Normal 3 4 2 2 2 2 3 4 2 2 2" xfId="55278"/>
    <cellStyle name="Normal 3 4 2 2 2 2 3 4 2 3" xfId="40954"/>
    <cellStyle name="Normal 3 4 2 2 2 2 3 4 3" xfId="19381"/>
    <cellStyle name="Normal 3 4 2 2 2 2 3 4 3 2" xfId="48116"/>
    <cellStyle name="Normal 3 4 2 2 2 2 3 4 4" xfId="33792"/>
    <cellStyle name="Normal 3 4 2 2 2 2 3 5" xfId="8573"/>
    <cellStyle name="Normal 3 4 2 2 2 2 3 5 2" xfId="22962"/>
    <cellStyle name="Normal 3 4 2 2 2 2 3 5 2 2" xfId="51697"/>
    <cellStyle name="Normal 3 4 2 2 2 2 3 5 3" xfId="37373"/>
    <cellStyle name="Normal 3 4 2 2 2 2 3 6" xfId="15799"/>
    <cellStyle name="Normal 3 4 2 2 2 2 3 6 2" xfId="44535"/>
    <cellStyle name="Normal 3 4 2 2 2 2 3 7" xfId="30211"/>
    <cellStyle name="Normal 3 4 2 2 2 2 4" xfId="1689"/>
    <cellStyle name="Normal 3 4 2 2 2 2 4 2" xfId="3485"/>
    <cellStyle name="Normal 3 4 2 2 2 2 4 2 2" xfId="7144"/>
    <cellStyle name="Normal 3 4 2 2 2 2 4 2 2 2" xfId="14404"/>
    <cellStyle name="Normal 3 4 2 2 2 2 4 2 2 2 2" xfId="28782"/>
    <cellStyle name="Normal 3 4 2 2 2 2 4 2 2 2 2 2" xfId="57516"/>
    <cellStyle name="Normal 3 4 2 2 2 2 4 2 2 2 3" xfId="43192"/>
    <cellStyle name="Normal 3 4 2 2 2 2 4 2 2 3" xfId="21619"/>
    <cellStyle name="Normal 3 4 2 2 2 2 4 2 2 3 2" xfId="50354"/>
    <cellStyle name="Normal 3 4 2 2 2 2 4 2 2 4" xfId="36030"/>
    <cellStyle name="Normal 3 4 2 2 2 2 4 2 3" xfId="10817"/>
    <cellStyle name="Normal 3 4 2 2 2 2 4 2 3 2" xfId="25200"/>
    <cellStyle name="Normal 3 4 2 2 2 2 4 2 3 2 2" xfId="53935"/>
    <cellStyle name="Normal 3 4 2 2 2 2 4 2 3 3" xfId="39611"/>
    <cellStyle name="Normal 3 4 2 2 2 2 4 2 4" xfId="18037"/>
    <cellStyle name="Normal 3 4 2 2 2 2 4 2 4 2" xfId="46773"/>
    <cellStyle name="Normal 3 4 2 2 2 2 4 2 5" xfId="32449"/>
    <cellStyle name="Normal 3 4 2 2 2 2 4 3" xfId="5354"/>
    <cellStyle name="Normal 3 4 2 2 2 2 4 3 2" xfId="12614"/>
    <cellStyle name="Normal 3 4 2 2 2 2 4 3 2 2" xfId="26992"/>
    <cellStyle name="Normal 3 4 2 2 2 2 4 3 2 2 2" xfId="55726"/>
    <cellStyle name="Normal 3 4 2 2 2 2 4 3 2 3" xfId="41402"/>
    <cellStyle name="Normal 3 4 2 2 2 2 4 3 3" xfId="19829"/>
    <cellStyle name="Normal 3 4 2 2 2 2 4 3 3 2" xfId="48564"/>
    <cellStyle name="Normal 3 4 2 2 2 2 4 3 4" xfId="34240"/>
    <cellStyle name="Normal 3 4 2 2 2 2 4 4" xfId="9027"/>
    <cellStyle name="Normal 3 4 2 2 2 2 4 4 2" xfId="23410"/>
    <cellStyle name="Normal 3 4 2 2 2 2 4 4 2 2" xfId="52145"/>
    <cellStyle name="Normal 3 4 2 2 2 2 4 4 3" xfId="37821"/>
    <cellStyle name="Normal 3 4 2 2 2 2 4 5" xfId="16247"/>
    <cellStyle name="Normal 3 4 2 2 2 2 4 5 2" xfId="44983"/>
    <cellStyle name="Normal 3 4 2 2 2 2 4 6" xfId="30659"/>
    <cellStyle name="Normal 3 4 2 2 2 2 5" xfId="2589"/>
    <cellStyle name="Normal 3 4 2 2 2 2 5 2" xfId="6249"/>
    <cellStyle name="Normal 3 4 2 2 2 2 5 2 2" xfId="13509"/>
    <cellStyle name="Normal 3 4 2 2 2 2 5 2 2 2" xfId="27887"/>
    <cellStyle name="Normal 3 4 2 2 2 2 5 2 2 2 2" xfId="56621"/>
    <cellStyle name="Normal 3 4 2 2 2 2 5 2 2 3" xfId="42297"/>
    <cellStyle name="Normal 3 4 2 2 2 2 5 2 3" xfId="20724"/>
    <cellStyle name="Normal 3 4 2 2 2 2 5 2 3 2" xfId="49459"/>
    <cellStyle name="Normal 3 4 2 2 2 2 5 2 4" xfId="35135"/>
    <cellStyle name="Normal 3 4 2 2 2 2 5 3" xfId="9922"/>
    <cellStyle name="Normal 3 4 2 2 2 2 5 3 2" xfId="24305"/>
    <cellStyle name="Normal 3 4 2 2 2 2 5 3 2 2" xfId="53040"/>
    <cellStyle name="Normal 3 4 2 2 2 2 5 3 3" xfId="38716"/>
    <cellStyle name="Normal 3 4 2 2 2 2 5 4" xfId="17142"/>
    <cellStyle name="Normal 3 4 2 2 2 2 5 4 2" xfId="45878"/>
    <cellStyle name="Normal 3 4 2 2 2 2 5 5" xfId="31554"/>
    <cellStyle name="Normal 3 4 2 2 2 2 6" xfId="4452"/>
    <cellStyle name="Normal 3 4 2 2 2 2 6 2" xfId="11719"/>
    <cellStyle name="Normal 3 4 2 2 2 2 6 2 2" xfId="26097"/>
    <cellStyle name="Normal 3 4 2 2 2 2 6 2 2 2" xfId="54831"/>
    <cellStyle name="Normal 3 4 2 2 2 2 6 2 3" xfId="40507"/>
    <cellStyle name="Normal 3 4 2 2 2 2 6 3" xfId="18934"/>
    <cellStyle name="Normal 3 4 2 2 2 2 6 3 2" xfId="47669"/>
    <cellStyle name="Normal 3 4 2 2 2 2 6 4" xfId="33345"/>
    <cellStyle name="Normal 3 4 2 2 2 2 7" xfId="8123"/>
    <cellStyle name="Normal 3 4 2 2 2 2 7 2" xfId="22515"/>
    <cellStyle name="Normal 3 4 2 2 2 2 7 2 2" xfId="51250"/>
    <cellStyle name="Normal 3 4 2 2 2 2 7 3" xfId="36926"/>
    <cellStyle name="Normal 3 4 2 2 2 2 8" xfId="15352"/>
    <cellStyle name="Normal 3 4 2 2 2 2 8 2" xfId="44088"/>
    <cellStyle name="Normal 3 4 2 2 2 2 9" xfId="29764"/>
    <cellStyle name="Normal 3 4 2 2 2 3" xfId="820"/>
    <cellStyle name="Normal 3 4 2 2 2 3 2" xfId="1269"/>
    <cellStyle name="Normal 3 4 2 2 2 3 2 2" xfId="2252"/>
    <cellStyle name="Normal 3 4 2 2 2 3 2 2 2" xfId="4044"/>
    <cellStyle name="Normal 3 4 2 2 2 3 2 2 2 2" xfId="7703"/>
    <cellStyle name="Normal 3 4 2 2 2 3 2 2 2 2 2" xfId="14963"/>
    <cellStyle name="Normal 3 4 2 2 2 3 2 2 2 2 2 2" xfId="29341"/>
    <cellStyle name="Normal 3 4 2 2 2 3 2 2 2 2 2 2 2" xfId="58075"/>
    <cellStyle name="Normal 3 4 2 2 2 3 2 2 2 2 2 3" xfId="43751"/>
    <cellStyle name="Normal 3 4 2 2 2 3 2 2 2 2 3" xfId="22178"/>
    <cellStyle name="Normal 3 4 2 2 2 3 2 2 2 2 3 2" xfId="50913"/>
    <cellStyle name="Normal 3 4 2 2 2 3 2 2 2 2 4" xfId="36589"/>
    <cellStyle name="Normal 3 4 2 2 2 3 2 2 2 3" xfId="11376"/>
    <cellStyle name="Normal 3 4 2 2 2 3 2 2 2 3 2" xfId="25759"/>
    <cellStyle name="Normal 3 4 2 2 2 3 2 2 2 3 2 2" xfId="54494"/>
    <cellStyle name="Normal 3 4 2 2 2 3 2 2 2 3 3" xfId="40170"/>
    <cellStyle name="Normal 3 4 2 2 2 3 2 2 2 4" xfId="18596"/>
    <cellStyle name="Normal 3 4 2 2 2 3 2 2 2 4 2" xfId="47332"/>
    <cellStyle name="Normal 3 4 2 2 2 3 2 2 2 5" xfId="33008"/>
    <cellStyle name="Normal 3 4 2 2 2 3 2 2 3" xfId="5913"/>
    <cellStyle name="Normal 3 4 2 2 2 3 2 2 3 2" xfId="13173"/>
    <cellStyle name="Normal 3 4 2 2 2 3 2 2 3 2 2" xfId="27551"/>
    <cellStyle name="Normal 3 4 2 2 2 3 2 2 3 2 2 2" xfId="56285"/>
    <cellStyle name="Normal 3 4 2 2 2 3 2 2 3 2 3" xfId="41961"/>
    <cellStyle name="Normal 3 4 2 2 2 3 2 2 3 3" xfId="20388"/>
    <cellStyle name="Normal 3 4 2 2 2 3 2 2 3 3 2" xfId="49123"/>
    <cellStyle name="Normal 3 4 2 2 2 3 2 2 3 4" xfId="34799"/>
    <cellStyle name="Normal 3 4 2 2 2 3 2 2 4" xfId="9586"/>
    <cellStyle name="Normal 3 4 2 2 2 3 2 2 4 2" xfId="23969"/>
    <cellStyle name="Normal 3 4 2 2 2 3 2 2 4 2 2" xfId="52704"/>
    <cellStyle name="Normal 3 4 2 2 2 3 2 2 4 3" xfId="38380"/>
    <cellStyle name="Normal 3 4 2 2 2 3 2 2 5" xfId="16806"/>
    <cellStyle name="Normal 3 4 2 2 2 3 2 2 5 2" xfId="45542"/>
    <cellStyle name="Normal 3 4 2 2 2 3 2 2 6" xfId="31218"/>
    <cellStyle name="Normal 3 4 2 2 2 3 2 3" xfId="3148"/>
    <cellStyle name="Normal 3 4 2 2 2 3 2 3 2" xfId="6808"/>
    <cellStyle name="Normal 3 4 2 2 2 3 2 3 2 2" xfId="14068"/>
    <cellStyle name="Normal 3 4 2 2 2 3 2 3 2 2 2" xfId="28446"/>
    <cellStyle name="Normal 3 4 2 2 2 3 2 3 2 2 2 2" xfId="57180"/>
    <cellStyle name="Normal 3 4 2 2 2 3 2 3 2 2 3" xfId="42856"/>
    <cellStyle name="Normal 3 4 2 2 2 3 2 3 2 3" xfId="21283"/>
    <cellStyle name="Normal 3 4 2 2 2 3 2 3 2 3 2" xfId="50018"/>
    <cellStyle name="Normal 3 4 2 2 2 3 2 3 2 4" xfId="35694"/>
    <cellStyle name="Normal 3 4 2 2 2 3 2 3 3" xfId="10481"/>
    <cellStyle name="Normal 3 4 2 2 2 3 2 3 3 2" xfId="24864"/>
    <cellStyle name="Normal 3 4 2 2 2 3 2 3 3 2 2" xfId="53599"/>
    <cellStyle name="Normal 3 4 2 2 2 3 2 3 3 3" xfId="39275"/>
    <cellStyle name="Normal 3 4 2 2 2 3 2 3 4" xfId="17701"/>
    <cellStyle name="Normal 3 4 2 2 2 3 2 3 4 2" xfId="46437"/>
    <cellStyle name="Normal 3 4 2 2 2 3 2 3 5" xfId="32113"/>
    <cellStyle name="Normal 3 4 2 2 2 3 2 4" xfId="5013"/>
    <cellStyle name="Normal 3 4 2 2 2 3 2 4 2" xfId="12278"/>
    <cellStyle name="Normal 3 4 2 2 2 3 2 4 2 2" xfId="26656"/>
    <cellStyle name="Normal 3 4 2 2 2 3 2 4 2 2 2" xfId="55390"/>
    <cellStyle name="Normal 3 4 2 2 2 3 2 4 2 3" xfId="41066"/>
    <cellStyle name="Normal 3 4 2 2 2 3 2 4 3" xfId="19493"/>
    <cellStyle name="Normal 3 4 2 2 2 3 2 4 3 2" xfId="48228"/>
    <cellStyle name="Normal 3 4 2 2 2 3 2 4 4" xfId="33904"/>
    <cellStyle name="Normal 3 4 2 2 2 3 2 5" xfId="8685"/>
    <cellStyle name="Normal 3 4 2 2 2 3 2 5 2" xfId="23074"/>
    <cellStyle name="Normal 3 4 2 2 2 3 2 5 2 2" xfId="51809"/>
    <cellStyle name="Normal 3 4 2 2 2 3 2 5 3" xfId="37485"/>
    <cellStyle name="Normal 3 4 2 2 2 3 2 6" xfId="15911"/>
    <cellStyle name="Normal 3 4 2 2 2 3 2 6 2" xfId="44647"/>
    <cellStyle name="Normal 3 4 2 2 2 3 2 7" xfId="30323"/>
    <cellStyle name="Normal 3 4 2 2 2 3 3" xfId="1805"/>
    <cellStyle name="Normal 3 4 2 2 2 3 3 2" xfId="3597"/>
    <cellStyle name="Normal 3 4 2 2 2 3 3 2 2" xfId="7256"/>
    <cellStyle name="Normal 3 4 2 2 2 3 3 2 2 2" xfId="14516"/>
    <cellStyle name="Normal 3 4 2 2 2 3 3 2 2 2 2" xfId="28894"/>
    <cellStyle name="Normal 3 4 2 2 2 3 3 2 2 2 2 2" xfId="57628"/>
    <cellStyle name="Normal 3 4 2 2 2 3 3 2 2 2 3" xfId="43304"/>
    <cellStyle name="Normal 3 4 2 2 2 3 3 2 2 3" xfId="21731"/>
    <cellStyle name="Normal 3 4 2 2 2 3 3 2 2 3 2" xfId="50466"/>
    <cellStyle name="Normal 3 4 2 2 2 3 3 2 2 4" xfId="36142"/>
    <cellStyle name="Normal 3 4 2 2 2 3 3 2 3" xfId="10929"/>
    <cellStyle name="Normal 3 4 2 2 2 3 3 2 3 2" xfId="25312"/>
    <cellStyle name="Normal 3 4 2 2 2 3 3 2 3 2 2" xfId="54047"/>
    <cellStyle name="Normal 3 4 2 2 2 3 3 2 3 3" xfId="39723"/>
    <cellStyle name="Normal 3 4 2 2 2 3 3 2 4" xfId="18149"/>
    <cellStyle name="Normal 3 4 2 2 2 3 3 2 4 2" xfId="46885"/>
    <cellStyle name="Normal 3 4 2 2 2 3 3 2 5" xfId="32561"/>
    <cellStyle name="Normal 3 4 2 2 2 3 3 3" xfId="5466"/>
    <cellStyle name="Normal 3 4 2 2 2 3 3 3 2" xfId="12726"/>
    <cellStyle name="Normal 3 4 2 2 2 3 3 3 2 2" xfId="27104"/>
    <cellStyle name="Normal 3 4 2 2 2 3 3 3 2 2 2" xfId="55838"/>
    <cellStyle name="Normal 3 4 2 2 2 3 3 3 2 3" xfId="41514"/>
    <cellStyle name="Normal 3 4 2 2 2 3 3 3 3" xfId="19941"/>
    <cellStyle name="Normal 3 4 2 2 2 3 3 3 3 2" xfId="48676"/>
    <cellStyle name="Normal 3 4 2 2 2 3 3 3 4" xfId="34352"/>
    <cellStyle name="Normal 3 4 2 2 2 3 3 4" xfId="9139"/>
    <cellStyle name="Normal 3 4 2 2 2 3 3 4 2" xfId="23522"/>
    <cellStyle name="Normal 3 4 2 2 2 3 3 4 2 2" xfId="52257"/>
    <cellStyle name="Normal 3 4 2 2 2 3 3 4 3" xfId="37933"/>
    <cellStyle name="Normal 3 4 2 2 2 3 3 5" xfId="16359"/>
    <cellStyle name="Normal 3 4 2 2 2 3 3 5 2" xfId="45095"/>
    <cellStyle name="Normal 3 4 2 2 2 3 3 6" xfId="30771"/>
    <cellStyle name="Normal 3 4 2 2 2 3 4" xfId="2701"/>
    <cellStyle name="Normal 3 4 2 2 2 3 4 2" xfId="6361"/>
    <cellStyle name="Normal 3 4 2 2 2 3 4 2 2" xfId="13621"/>
    <cellStyle name="Normal 3 4 2 2 2 3 4 2 2 2" xfId="27999"/>
    <cellStyle name="Normal 3 4 2 2 2 3 4 2 2 2 2" xfId="56733"/>
    <cellStyle name="Normal 3 4 2 2 2 3 4 2 2 3" xfId="42409"/>
    <cellStyle name="Normal 3 4 2 2 2 3 4 2 3" xfId="20836"/>
    <cellStyle name="Normal 3 4 2 2 2 3 4 2 3 2" xfId="49571"/>
    <cellStyle name="Normal 3 4 2 2 2 3 4 2 4" xfId="35247"/>
    <cellStyle name="Normal 3 4 2 2 2 3 4 3" xfId="10034"/>
    <cellStyle name="Normal 3 4 2 2 2 3 4 3 2" xfId="24417"/>
    <cellStyle name="Normal 3 4 2 2 2 3 4 3 2 2" xfId="53152"/>
    <cellStyle name="Normal 3 4 2 2 2 3 4 3 3" xfId="38828"/>
    <cellStyle name="Normal 3 4 2 2 2 3 4 4" xfId="17254"/>
    <cellStyle name="Normal 3 4 2 2 2 3 4 4 2" xfId="45990"/>
    <cellStyle name="Normal 3 4 2 2 2 3 4 5" xfId="31666"/>
    <cellStyle name="Normal 3 4 2 2 2 3 5" xfId="4565"/>
    <cellStyle name="Normal 3 4 2 2 2 3 5 2" xfId="11831"/>
    <cellStyle name="Normal 3 4 2 2 2 3 5 2 2" xfId="26209"/>
    <cellStyle name="Normal 3 4 2 2 2 3 5 2 2 2" xfId="54943"/>
    <cellStyle name="Normal 3 4 2 2 2 3 5 2 3" xfId="40619"/>
    <cellStyle name="Normal 3 4 2 2 2 3 5 3" xfId="19046"/>
    <cellStyle name="Normal 3 4 2 2 2 3 5 3 2" xfId="47781"/>
    <cellStyle name="Normal 3 4 2 2 2 3 5 4" xfId="33457"/>
    <cellStyle name="Normal 3 4 2 2 2 3 6" xfId="8238"/>
    <cellStyle name="Normal 3 4 2 2 2 3 6 2" xfId="22627"/>
    <cellStyle name="Normal 3 4 2 2 2 3 6 2 2" xfId="51362"/>
    <cellStyle name="Normal 3 4 2 2 2 3 6 3" xfId="37038"/>
    <cellStyle name="Normal 3 4 2 2 2 3 7" xfId="15464"/>
    <cellStyle name="Normal 3 4 2 2 2 3 7 2" xfId="44200"/>
    <cellStyle name="Normal 3 4 2 2 2 3 8" xfId="29876"/>
    <cellStyle name="Normal 3 4 2 2 2 4" xfId="1045"/>
    <cellStyle name="Normal 3 4 2 2 2 4 2" xfId="2028"/>
    <cellStyle name="Normal 3 4 2 2 2 4 2 2" xfId="3820"/>
    <cellStyle name="Normal 3 4 2 2 2 4 2 2 2" xfId="7479"/>
    <cellStyle name="Normal 3 4 2 2 2 4 2 2 2 2" xfId="14739"/>
    <cellStyle name="Normal 3 4 2 2 2 4 2 2 2 2 2" xfId="29117"/>
    <cellStyle name="Normal 3 4 2 2 2 4 2 2 2 2 2 2" xfId="57851"/>
    <cellStyle name="Normal 3 4 2 2 2 4 2 2 2 2 3" xfId="43527"/>
    <cellStyle name="Normal 3 4 2 2 2 4 2 2 2 3" xfId="21954"/>
    <cellStyle name="Normal 3 4 2 2 2 4 2 2 2 3 2" xfId="50689"/>
    <cellStyle name="Normal 3 4 2 2 2 4 2 2 2 4" xfId="36365"/>
    <cellStyle name="Normal 3 4 2 2 2 4 2 2 3" xfId="11152"/>
    <cellStyle name="Normal 3 4 2 2 2 4 2 2 3 2" xfId="25535"/>
    <cellStyle name="Normal 3 4 2 2 2 4 2 2 3 2 2" xfId="54270"/>
    <cellStyle name="Normal 3 4 2 2 2 4 2 2 3 3" xfId="39946"/>
    <cellStyle name="Normal 3 4 2 2 2 4 2 2 4" xfId="18372"/>
    <cellStyle name="Normal 3 4 2 2 2 4 2 2 4 2" xfId="47108"/>
    <cellStyle name="Normal 3 4 2 2 2 4 2 2 5" xfId="32784"/>
    <cellStyle name="Normal 3 4 2 2 2 4 2 3" xfId="5689"/>
    <cellStyle name="Normal 3 4 2 2 2 4 2 3 2" xfId="12949"/>
    <cellStyle name="Normal 3 4 2 2 2 4 2 3 2 2" xfId="27327"/>
    <cellStyle name="Normal 3 4 2 2 2 4 2 3 2 2 2" xfId="56061"/>
    <cellStyle name="Normal 3 4 2 2 2 4 2 3 2 3" xfId="41737"/>
    <cellStyle name="Normal 3 4 2 2 2 4 2 3 3" xfId="20164"/>
    <cellStyle name="Normal 3 4 2 2 2 4 2 3 3 2" xfId="48899"/>
    <cellStyle name="Normal 3 4 2 2 2 4 2 3 4" xfId="34575"/>
    <cellStyle name="Normal 3 4 2 2 2 4 2 4" xfId="9362"/>
    <cellStyle name="Normal 3 4 2 2 2 4 2 4 2" xfId="23745"/>
    <cellStyle name="Normal 3 4 2 2 2 4 2 4 2 2" xfId="52480"/>
    <cellStyle name="Normal 3 4 2 2 2 4 2 4 3" xfId="38156"/>
    <cellStyle name="Normal 3 4 2 2 2 4 2 5" xfId="16582"/>
    <cellStyle name="Normal 3 4 2 2 2 4 2 5 2" xfId="45318"/>
    <cellStyle name="Normal 3 4 2 2 2 4 2 6" xfId="30994"/>
    <cellStyle name="Normal 3 4 2 2 2 4 3" xfId="2924"/>
    <cellStyle name="Normal 3 4 2 2 2 4 3 2" xfId="6584"/>
    <cellStyle name="Normal 3 4 2 2 2 4 3 2 2" xfId="13844"/>
    <cellStyle name="Normal 3 4 2 2 2 4 3 2 2 2" xfId="28222"/>
    <cellStyle name="Normal 3 4 2 2 2 4 3 2 2 2 2" xfId="56956"/>
    <cellStyle name="Normal 3 4 2 2 2 4 3 2 2 3" xfId="42632"/>
    <cellStyle name="Normal 3 4 2 2 2 4 3 2 3" xfId="21059"/>
    <cellStyle name="Normal 3 4 2 2 2 4 3 2 3 2" xfId="49794"/>
    <cellStyle name="Normal 3 4 2 2 2 4 3 2 4" xfId="35470"/>
    <cellStyle name="Normal 3 4 2 2 2 4 3 3" xfId="10257"/>
    <cellStyle name="Normal 3 4 2 2 2 4 3 3 2" xfId="24640"/>
    <cellStyle name="Normal 3 4 2 2 2 4 3 3 2 2" xfId="53375"/>
    <cellStyle name="Normal 3 4 2 2 2 4 3 3 3" xfId="39051"/>
    <cellStyle name="Normal 3 4 2 2 2 4 3 4" xfId="17477"/>
    <cellStyle name="Normal 3 4 2 2 2 4 3 4 2" xfId="46213"/>
    <cellStyle name="Normal 3 4 2 2 2 4 3 5" xfId="31889"/>
    <cellStyle name="Normal 3 4 2 2 2 4 4" xfId="4789"/>
    <cellStyle name="Normal 3 4 2 2 2 4 4 2" xfId="12054"/>
    <cellStyle name="Normal 3 4 2 2 2 4 4 2 2" xfId="26432"/>
    <cellStyle name="Normal 3 4 2 2 2 4 4 2 2 2" xfId="55166"/>
    <cellStyle name="Normal 3 4 2 2 2 4 4 2 3" xfId="40842"/>
    <cellStyle name="Normal 3 4 2 2 2 4 4 3" xfId="19269"/>
    <cellStyle name="Normal 3 4 2 2 2 4 4 3 2" xfId="48004"/>
    <cellStyle name="Normal 3 4 2 2 2 4 4 4" xfId="33680"/>
    <cellStyle name="Normal 3 4 2 2 2 4 5" xfId="8461"/>
    <cellStyle name="Normal 3 4 2 2 2 4 5 2" xfId="22850"/>
    <cellStyle name="Normal 3 4 2 2 2 4 5 2 2" xfId="51585"/>
    <cellStyle name="Normal 3 4 2 2 2 4 5 3" xfId="37261"/>
    <cellStyle name="Normal 3 4 2 2 2 4 6" xfId="15687"/>
    <cellStyle name="Normal 3 4 2 2 2 4 6 2" xfId="44423"/>
    <cellStyle name="Normal 3 4 2 2 2 4 7" xfId="30099"/>
    <cellStyle name="Normal 3 4 2 2 2 5" xfId="1569"/>
    <cellStyle name="Normal 3 4 2 2 2 5 2" xfId="3373"/>
    <cellStyle name="Normal 3 4 2 2 2 5 2 2" xfId="7032"/>
    <cellStyle name="Normal 3 4 2 2 2 5 2 2 2" xfId="14292"/>
    <cellStyle name="Normal 3 4 2 2 2 5 2 2 2 2" xfId="28670"/>
    <cellStyle name="Normal 3 4 2 2 2 5 2 2 2 2 2" xfId="57404"/>
    <cellStyle name="Normal 3 4 2 2 2 5 2 2 2 3" xfId="43080"/>
    <cellStyle name="Normal 3 4 2 2 2 5 2 2 3" xfId="21507"/>
    <cellStyle name="Normal 3 4 2 2 2 5 2 2 3 2" xfId="50242"/>
    <cellStyle name="Normal 3 4 2 2 2 5 2 2 4" xfId="35918"/>
    <cellStyle name="Normal 3 4 2 2 2 5 2 3" xfId="10705"/>
    <cellStyle name="Normal 3 4 2 2 2 5 2 3 2" xfId="25088"/>
    <cellStyle name="Normal 3 4 2 2 2 5 2 3 2 2" xfId="53823"/>
    <cellStyle name="Normal 3 4 2 2 2 5 2 3 3" xfId="39499"/>
    <cellStyle name="Normal 3 4 2 2 2 5 2 4" xfId="17925"/>
    <cellStyle name="Normal 3 4 2 2 2 5 2 4 2" xfId="46661"/>
    <cellStyle name="Normal 3 4 2 2 2 5 2 5" xfId="32337"/>
    <cellStyle name="Normal 3 4 2 2 2 5 3" xfId="5242"/>
    <cellStyle name="Normal 3 4 2 2 2 5 3 2" xfId="12502"/>
    <cellStyle name="Normal 3 4 2 2 2 5 3 2 2" xfId="26880"/>
    <cellStyle name="Normal 3 4 2 2 2 5 3 2 2 2" xfId="55614"/>
    <cellStyle name="Normal 3 4 2 2 2 5 3 2 3" xfId="41290"/>
    <cellStyle name="Normal 3 4 2 2 2 5 3 3" xfId="19717"/>
    <cellStyle name="Normal 3 4 2 2 2 5 3 3 2" xfId="48452"/>
    <cellStyle name="Normal 3 4 2 2 2 5 3 4" xfId="34128"/>
    <cellStyle name="Normal 3 4 2 2 2 5 4" xfId="8915"/>
    <cellStyle name="Normal 3 4 2 2 2 5 4 2" xfId="23298"/>
    <cellStyle name="Normal 3 4 2 2 2 5 4 2 2" xfId="52033"/>
    <cellStyle name="Normal 3 4 2 2 2 5 4 3" xfId="37709"/>
    <cellStyle name="Normal 3 4 2 2 2 5 5" xfId="16135"/>
    <cellStyle name="Normal 3 4 2 2 2 5 5 2" xfId="44871"/>
    <cellStyle name="Normal 3 4 2 2 2 5 6" xfId="30547"/>
    <cellStyle name="Normal 3 4 2 2 2 6" xfId="2477"/>
    <cellStyle name="Normal 3 4 2 2 2 6 2" xfId="6137"/>
    <cellStyle name="Normal 3 4 2 2 2 6 2 2" xfId="13397"/>
    <cellStyle name="Normal 3 4 2 2 2 6 2 2 2" xfId="27775"/>
    <cellStyle name="Normal 3 4 2 2 2 6 2 2 2 2" xfId="56509"/>
    <cellStyle name="Normal 3 4 2 2 2 6 2 2 3" xfId="42185"/>
    <cellStyle name="Normal 3 4 2 2 2 6 2 3" xfId="20612"/>
    <cellStyle name="Normal 3 4 2 2 2 6 2 3 2" xfId="49347"/>
    <cellStyle name="Normal 3 4 2 2 2 6 2 4" xfId="35023"/>
    <cellStyle name="Normal 3 4 2 2 2 6 3" xfId="9810"/>
    <cellStyle name="Normal 3 4 2 2 2 6 3 2" xfId="24193"/>
    <cellStyle name="Normal 3 4 2 2 2 6 3 2 2" xfId="52928"/>
    <cellStyle name="Normal 3 4 2 2 2 6 3 3" xfId="38604"/>
    <cellStyle name="Normal 3 4 2 2 2 6 4" xfId="17030"/>
    <cellStyle name="Normal 3 4 2 2 2 6 4 2" xfId="45766"/>
    <cellStyle name="Normal 3 4 2 2 2 6 5" xfId="31442"/>
    <cellStyle name="Normal 3 4 2 2 2 7" xfId="4336"/>
    <cellStyle name="Normal 3 4 2 2 2 7 2" xfId="11606"/>
    <cellStyle name="Normal 3 4 2 2 2 7 2 2" xfId="25985"/>
    <cellStyle name="Normal 3 4 2 2 2 7 2 2 2" xfId="54719"/>
    <cellStyle name="Normal 3 4 2 2 2 7 2 3" xfId="40395"/>
    <cellStyle name="Normal 3 4 2 2 2 7 3" xfId="18822"/>
    <cellStyle name="Normal 3 4 2 2 2 7 3 2" xfId="47557"/>
    <cellStyle name="Normal 3 4 2 2 2 7 4" xfId="33233"/>
    <cellStyle name="Normal 3 4 2 2 2 8" xfId="8005"/>
    <cellStyle name="Normal 3 4 2 2 2 8 2" xfId="22403"/>
    <cellStyle name="Normal 3 4 2 2 2 8 2 2" xfId="51138"/>
    <cellStyle name="Normal 3 4 2 2 2 8 3" xfId="36814"/>
    <cellStyle name="Normal 3 4 2 2 2 9" xfId="15240"/>
    <cellStyle name="Normal 3 4 2 2 2 9 2" xfId="43976"/>
    <cellStyle name="Normal 3 4 2 2 3" xfId="601"/>
    <cellStyle name="Normal 3 4 2 2 3 2" xfId="878"/>
    <cellStyle name="Normal 3 4 2 2 3 2 2" xfId="1325"/>
    <cellStyle name="Normal 3 4 2 2 3 2 2 2" xfId="2308"/>
    <cellStyle name="Normal 3 4 2 2 3 2 2 2 2" xfId="4100"/>
    <cellStyle name="Normal 3 4 2 2 3 2 2 2 2 2" xfId="7759"/>
    <cellStyle name="Normal 3 4 2 2 3 2 2 2 2 2 2" xfId="15019"/>
    <cellStyle name="Normal 3 4 2 2 3 2 2 2 2 2 2 2" xfId="29397"/>
    <cellStyle name="Normal 3 4 2 2 3 2 2 2 2 2 2 2 2" xfId="58131"/>
    <cellStyle name="Normal 3 4 2 2 3 2 2 2 2 2 2 3" xfId="43807"/>
    <cellStyle name="Normal 3 4 2 2 3 2 2 2 2 2 3" xfId="22234"/>
    <cellStyle name="Normal 3 4 2 2 3 2 2 2 2 2 3 2" xfId="50969"/>
    <cellStyle name="Normal 3 4 2 2 3 2 2 2 2 2 4" xfId="36645"/>
    <cellStyle name="Normal 3 4 2 2 3 2 2 2 2 3" xfId="11432"/>
    <cellStyle name="Normal 3 4 2 2 3 2 2 2 2 3 2" xfId="25815"/>
    <cellStyle name="Normal 3 4 2 2 3 2 2 2 2 3 2 2" xfId="54550"/>
    <cellStyle name="Normal 3 4 2 2 3 2 2 2 2 3 3" xfId="40226"/>
    <cellStyle name="Normal 3 4 2 2 3 2 2 2 2 4" xfId="18652"/>
    <cellStyle name="Normal 3 4 2 2 3 2 2 2 2 4 2" xfId="47388"/>
    <cellStyle name="Normal 3 4 2 2 3 2 2 2 2 5" xfId="33064"/>
    <cellStyle name="Normal 3 4 2 2 3 2 2 2 3" xfId="5969"/>
    <cellStyle name="Normal 3 4 2 2 3 2 2 2 3 2" xfId="13229"/>
    <cellStyle name="Normal 3 4 2 2 3 2 2 2 3 2 2" xfId="27607"/>
    <cellStyle name="Normal 3 4 2 2 3 2 2 2 3 2 2 2" xfId="56341"/>
    <cellStyle name="Normal 3 4 2 2 3 2 2 2 3 2 3" xfId="42017"/>
    <cellStyle name="Normal 3 4 2 2 3 2 2 2 3 3" xfId="20444"/>
    <cellStyle name="Normal 3 4 2 2 3 2 2 2 3 3 2" xfId="49179"/>
    <cellStyle name="Normal 3 4 2 2 3 2 2 2 3 4" xfId="34855"/>
    <cellStyle name="Normal 3 4 2 2 3 2 2 2 4" xfId="9642"/>
    <cellStyle name="Normal 3 4 2 2 3 2 2 2 4 2" xfId="24025"/>
    <cellStyle name="Normal 3 4 2 2 3 2 2 2 4 2 2" xfId="52760"/>
    <cellStyle name="Normal 3 4 2 2 3 2 2 2 4 3" xfId="38436"/>
    <cellStyle name="Normal 3 4 2 2 3 2 2 2 5" xfId="16862"/>
    <cellStyle name="Normal 3 4 2 2 3 2 2 2 5 2" xfId="45598"/>
    <cellStyle name="Normal 3 4 2 2 3 2 2 2 6" xfId="31274"/>
    <cellStyle name="Normal 3 4 2 2 3 2 2 3" xfId="3204"/>
    <cellStyle name="Normal 3 4 2 2 3 2 2 3 2" xfId="6864"/>
    <cellStyle name="Normal 3 4 2 2 3 2 2 3 2 2" xfId="14124"/>
    <cellStyle name="Normal 3 4 2 2 3 2 2 3 2 2 2" xfId="28502"/>
    <cellStyle name="Normal 3 4 2 2 3 2 2 3 2 2 2 2" xfId="57236"/>
    <cellStyle name="Normal 3 4 2 2 3 2 2 3 2 2 3" xfId="42912"/>
    <cellStyle name="Normal 3 4 2 2 3 2 2 3 2 3" xfId="21339"/>
    <cellStyle name="Normal 3 4 2 2 3 2 2 3 2 3 2" xfId="50074"/>
    <cellStyle name="Normal 3 4 2 2 3 2 2 3 2 4" xfId="35750"/>
    <cellStyle name="Normal 3 4 2 2 3 2 2 3 3" xfId="10537"/>
    <cellStyle name="Normal 3 4 2 2 3 2 2 3 3 2" xfId="24920"/>
    <cellStyle name="Normal 3 4 2 2 3 2 2 3 3 2 2" xfId="53655"/>
    <cellStyle name="Normal 3 4 2 2 3 2 2 3 3 3" xfId="39331"/>
    <cellStyle name="Normal 3 4 2 2 3 2 2 3 4" xfId="17757"/>
    <cellStyle name="Normal 3 4 2 2 3 2 2 3 4 2" xfId="46493"/>
    <cellStyle name="Normal 3 4 2 2 3 2 2 3 5" xfId="32169"/>
    <cellStyle name="Normal 3 4 2 2 3 2 2 4" xfId="5069"/>
    <cellStyle name="Normal 3 4 2 2 3 2 2 4 2" xfId="12334"/>
    <cellStyle name="Normal 3 4 2 2 3 2 2 4 2 2" xfId="26712"/>
    <cellStyle name="Normal 3 4 2 2 3 2 2 4 2 2 2" xfId="55446"/>
    <cellStyle name="Normal 3 4 2 2 3 2 2 4 2 3" xfId="41122"/>
    <cellStyle name="Normal 3 4 2 2 3 2 2 4 3" xfId="19549"/>
    <cellStyle name="Normal 3 4 2 2 3 2 2 4 3 2" xfId="48284"/>
    <cellStyle name="Normal 3 4 2 2 3 2 2 4 4" xfId="33960"/>
    <cellStyle name="Normal 3 4 2 2 3 2 2 5" xfId="8741"/>
    <cellStyle name="Normal 3 4 2 2 3 2 2 5 2" xfId="23130"/>
    <cellStyle name="Normal 3 4 2 2 3 2 2 5 2 2" xfId="51865"/>
    <cellStyle name="Normal 3 4 2 2 3 2 2 5 3" xfId="37541"/>
    <cellStyle name="Normal 3 4 2 2 3 2 2 6" xfId="15967"/>
    <cellStyle name="Normal 3 4 2 2 3 2 2 6 2" xfId="44703"/>
    <cellStyle name="Normal 3 4 2 2 3 2 2 7" xfId="30379"/>
    <cellStyle name="Normal 3 4 2 2 3 2 3" xfId="1861"/>
    <cellStyle name="Normal 3 4 2 2 3 2 3 2" xfId="3653"/>
    <cellStyle name="Normal 3 4 2 2 3 2 3 2 2" xfId="7312"/>
    <cellStyle name="Normal 3 4 2 2 3 2 3 2 2 2" xfId="14572"/>
    <cellStyle name="Normal 3 4 2 2 3 2 3 2 2 2 2" xfId="28950"/>
    <cellStyle name="Normal 3 4 2 2 3 2 3 2 2 2 2 2" xfId="57684"/>
    <cellStyle name="Normal 3 4 2 2 3 2 3 2 2 2 3" xfId="43360"/>
    <cellStyle name="Normal 3 4 2 2 3 2 3 2 2 3" xfId="21787"/>
    <cellStyle name="Normal 3 4 2 2 3 2 3 2 2 3 2" xfId="50522"/>
    <cellStyle name="Normal 3 4 2 2 3 2 3 2 2 4" xfId="36198"/>
    <cellStyle name="Normal 3 4 2 2 3 2 3 2 3" xfId="10985"/>
    <cellStyle name="Normal 3 4 2 2 3 2 3 2 3 2" xfId="25368"/>
    <cellStyle name="Normal 3 4 2 2 3 2 3 2 3 2 2" xfId="54103"/>
    <cellStyle name="Normal 3 4 2 2 3 2 3 2 3 3" xfId="39779"/>
    <cellStyle name="Normal 3 4 2 2 3 2 3 2 4" xfId="18205"/>
    <cellStyle name="Normal 3 4 2 2 3 2 3 2 4 2" xfId="46941"/>
    <cellStyle name="Normal 3 4 2 2 3 2 3 2 5" xfId="32617"/>
    <cellStyle name="Normal 3 4 2 2 3 2 3 3" xfId="5522"/>
    <cellStyle name="Normal 3 4 2 2 3 2 3 3 2" xfId="12782"/>
    <cellStyle name="Normal 3 4 2 2 3 2 3 3 2 2" xfId="27160"/>
    <cellStyle name="Normal 3 4 2 2 3 2 3 3 2 2 2" xfId="55894"/>
    <cellStyle name="Normal 3 4 2 2 3 2 3 3 2 3" xfId="41570"/>
    <cellStyle name="Normal 3 4 2 2 3 2 3 3 3" xfId="19997"/>
    <cellStyle name="Normal 3 4 2 2 3 2 3 3 3 2" xfId="48732"/>
    <cellStyle name="Normal 3 4 2 2 3 2 3 3 4" xfId="34408"/>
    <cellStyle name="Normal 3 4 2 2 3 2 3 4" xfId="9195"/>
    <cellStyle name="Normal 3 4 2 2 3 2 3 4 2" xfId="23578"/>
    <cellStyle name="Normal 3 4 2 2 3 2 3 4 2 2" xfId="52313"/>
    <cellStyle name="Normal 3 4 2 2 3 2 3 4 3" xfId="37989"/>
    <cellStyle name="Normal 3 4 2 2 3 2 3 5" xfId="16415"/>
    <cellStyle name="Normal 3 4 2 2 3 2 3 5 2" xfId="45151"/>
    <cellStyle name="Normal 3 4 2 2 3 2 3 6" xfId="30827"/>
    <cellStyle name="Normal 3 4 2 2 3 2 4" xfId="2757"/>
    <cellStyle name="Normal 3 4 2 2 3 2 4 2" xfId="6417"/>
    <cellStyle name="Normal 3 4 2 2 3 2 4 2 2" xfId="13677"/>
    <cellStyle name="Normal 3 4 2 2 3 2 4 2 2 2" xfId="28055"/>
    <cellStyle name="Normal 3 4 2 2 3 2 4 2 2 2 2" xfId="56789"/>
    <cellStyle name="Normal 3 4 2 2 3 2 4 2 2 3" xfId="42465"/>
    <cellStyle name="Normal 3 4 2 2 3 2 4 2 3" xfId="20892"/>
    <cellStyle name="Normal 3 4 2 2 3 2 4 2 3 2" xfId="49627"/>
    <cellStyle name="Normal 3 4 2 2 3 2 4 2 4" xfId="35303"/>
    <cellStyle name="Normal 3 4 2 2 3 2 4 3" xfId="10090"/>
    <cellStyle name="Normal 3 4 2 2 3 2 4 3 2" xfId="24473"/>
    <cellStyle name="Normal 3 4 2 2 3 2 4 3 2 2" xfId="53208"/>
    <cellStyle name="Normal 3 4 2 2 3 2 4 3 3" xfId="38884"/>
    <cellStyle name="Normal 3 4 2 2 3 2 4 4" xfId="17310"/>
    <cellStyle name="Normal 3 4 2 2 3 2 4 4 2" xfId="46046"/>
    <cellStyle name="Normal 3 4 2 2 3 2 4 5" xfId="31722"/>
    <cellStyle name="Normal 3 4 2 2 3 2 5" xfId="4622"/>
    <cellStyle name="Normal 3 4 2 2 3 2 5 2" xfId="11887"/>
    <cellStyle name="Normal 3 4 2 2 3 2 5 2 2" xfId="26265"/>
    <cellStyle name="Normal 3 4 2 2 3 2 5 2 2 2" xfId="54999"/>
    <cellStyle name="Normal 3 4 2 2 3 2 5 2 3" xfId="40675"/>
    <cellStyle name="Normal 3 4 2 2 3 2 5 3" xfId="19102"/>
    <cellStyle name="Normal 3 4 2 2 3 2 5 3 2" xfId="47837"/>
    <cellStyle name="Normal 3 4 2 2 3 2 5 4" xfId="33513"/>
    <cellStyle name="Normal 3 4 2 2 3 2 6" xfId="8294"/>
    <cellStyle name="Normal 3 4 2 2 3 2 6 2" xfId="22683"/>
    <cellStyle name="Normal 3 4 2 2 3 2 6 2 2" xfId="51418"/>
    <cellStyle name="Normal 3 4 2 2 3 2 6 3" xfId="37094"/>
    <cellStyle name="Normal 3 4 2 2 3 2 7" xfId="15520"/>
    <cellStyle name="Normal 3 4 2 2 3 2 7 2" xfId="44256"/>
    <cellStyle name="Normal 3 4 2 2 3 2 8" xfId="29932"/>
    <cellStyle name="Normal 3 4 2 2 3 3" xfId="1101"/>
    <cellStyle name="Normal 3 4 2 2 3 3 2" xfId="2084"/>
    <cellStyle name="Normal 3 4 2 2 3 3 2 2" xfId="3876"/>
    <cellStyle name="Normal 3 4 2 2 3 3 2 2 2" xfId="7535"/>
    <cellStyle name="Normal 3 4 2 2 3 3 2 2 2 2" xfId="14795"/>
    <cellStyle name="Normal 3 4 2 2 3 3 2 2 2 2 2" xfId="29173"/>
    <cellStyle name="Normal 3 4 2 2 3 3 2 2 2 2 2 2" xfId="57907"/>
    <cellStyle name="Normal 3 4 2 2 3 3 2 2 2 2 3" xfId="43583"/>
    <cellStyle name="Normal 3 4 2 2 3 3 2 2 2 3" xfId="22010"/>
    <cellStyle name="Normal 3 4 2 2 3 3 2 2 2 3 2" xfId="50745"/>
    <cellStyle name="Normal 3 4 2 2 3 3 2 2 2 4" xfId="36421"/>
    <cellStyle name="Normal 3 4 2 2 3 3 2 2 3" xfId="11208"/>
    <cellStyle name="Normal 3 4 2 2 3 3 2 2 3 2" xfId="25591"/>
    <cellStyle name="Normal 3 4 2 2 3 3 2 2 3 2 2" xfId="54326"/>
    <cellStyle name="Normal 3 4 2 2 3 3 2 2 3 3" xfId="40002"/>
    <cellStyle name="Normal 3 4 2 2 3 3 2 2 4" xfId="18428"/>
    <cellStyle name="Normal 3 4 2 2 3 3 2 2 4 2" xfId="47164"/>
    <cellStyle name="Normal 3 4 2 2 3 3 2 2 5" xfId="32840"/>
    <cellStyle name="Normal 3 4 2 2 3 3 2 3" xfId="5745"/>
    <cellStyle name="Normal 3 4 2 2 3 3 2 3 2" xfId="13005"/>
    <cellStyle name="Normal 3 4 2 2 3 3 2 3 2 2" xfId="27383"/>
    <cellStyle name="Normal 3 4 2 2 3 3 2 3 2 2 2" xfId="56117"/>
    <cellStyle name="Normal 3 4 2 2 3 3 2 3 2 3" xfId="41793"/>
    <cellStyle name="Normal 3 4 2 2 3 3 2 3 3" xfId="20220"/>
    <cellStyle name="Normal 3 4 2 2 3 3 2 3 3 2" xfId="48955"/>
    <cellStyle name="Normal 3 4 2 2 3 3 2 3 4" xfId="34631"/>
    <cellStyle name="Normal 3 4 2 2 3 3 2 4" xfId="9418"/>
    <cellStyle name="Normal 3 4 2 2 3 3 2 4 2" xfId="23801"/>
    <cellStyle name="Normal 3 4 2 2 3 3 2 4 2 2" xfId="52536"/>
    <cellStyle name="Normal 3 4 2 2 3 3 2 4 3" xfId="38212"/>
    <cellStyle name="Normal 3 4 2 2 3 3 2 5" xfId="16638"/>
    <cellStyle name="Normal 3 4 2 2 3 3 2 5 2" xfId="45374"/>
    <cellStyle name="Normal 3 4 2 2 3 3 2 6" xfId="31050"/>
    <cellStyle name="Normal 3 4 2 2 3 3 3" xfId="2980"/>
    <cellStyle name="Normal 3 4 2 2 3 3 3 2" xfId="6640"/>
    <cellStyle name="Normal 3 4 2 2 3 3 3 2 2" xfId="13900"/>
    <cellStyle name="Normal 3 4 2 2 3 3 3 2 2 2" xfId="28278"/>
    <cellStyle name="Normal 3 4 2 2 3 3 3 2 2 2 2" xfId="57012"/>
    <cellStyle name="Normal 3 4 2 2 3 3 3 2 2 3" xfId="42688"/>
    <cellStyle name="Normal 3 4 2 2 3 3 3 2 3" xfId="21115"/>
    <cellStyle name="Normal 3 4 2 2 3 3 3 2 3 2" xfId="49850"/>
    <cellStyle name="Normal 3 4 2 2 3 3 3 2 4" xfId="35526"/>
    <cellStyle name="Normal 3 4 2 2 3 3 3 3" xfId="10313"/>
    <cellStyle name="Normal 3 4 2 2 3 3 3 3 2" xfId="24696"/>
    <cellStyle name="Normal 3 4 2 2 3 3 3 3 2 2" xfId="53431"/>
    <cellStyle name="Normal 3 4 2 2 3 3 3 3 3" xfId="39107"/>
    <cellStyle name="Normal 3 4 2 2 3 3 3 4" xfId="17533"/>
    <cellStyle name="Normal 3 4 2 2 3 3 3 4 2" xfId="46269"/>
    <cellStyle name="Normal 3 4 2 2 3 3 3 5" xfId="31945"/>
    <cellStyle name="Normal 3 4 2 2 3 3 4" xfId="4845"/>
    <cellStyle name="Normal 3 4 2 2 3 3 4 2" xfId="12110"/>
    <cellStyle name="Normal 3 4 2 2 3 3 4 2 2" xfId="26488"/>
    <cellStyle name="Normal 3 4 2 2 3 3 4 2 2 2" xfId="55222"/>
    <cellStyle name="Normal 3 4 2 2 3 3 4 2 3" xfId="40898"/>
    <cellStyle name="Normal 3 4 2 2 3 3 4 3" xfId="19325"/>
    <cellStyle name="Normal 3 4 2 2 3 3 4 3 2" xfId="48060"/>
    <cellStyle name="Normal 3 4 2 2 3 3 4 4" xfId="33736"/>
    <cellStyle name="Normal 3 4 2 2 3 3 5" xfId="8517"/>
    <cellStyle name="Normal 3 4 2 2 3 3 5 2" xfId="22906"/>
    <cellStyle name="Normal 3 4 2 2 3 3 5 2 2" xfId="51641"/>
    <cellStyle name="Normal 3 4 2 2 3 3 5 3" xfId="37317"/>
    <cellStyle name="Normal 3 4 2 2 3 3 6" xfId="15743"/>
    <cellStyle name="Normal 3 4 2 2 3 3 6 2" xfId="44479"/>
    <cellStyle name="Normal 3 4 2 2 3 3 7" xfId="30155"/>
    <cellStyle name="Normal 3 4 2 2 3 4" xfId="1633"/>
    <cellStyle name="Normal 3 4 2 2 3 4 2" xfId="3429"/>
    <cellStyle name="Normal 3 4 2 2 3 4 2 2" xfId="7088"/>
    <cellStyle name="Normal 3 4 2 2 3 4 2 2 2" xfId="14348"/>
    <cellStyle name="Normal 3 4 2 2 3 4 2 2 2 2" xfId="28726"/>
    <cellStyle name="Normal 3 4 2 2 3 4 2 2 2 2 2" xfId="57460"/>
    <cellStyle name="Normal 3 4 2 2 3 4 2 2 2 3" xfId="43136"/>
    <cellStyle name="Normal 3 4 2 2 3 4 2 2 3" xfId="21563"/>
    <cellStyle name="Normal 3 4 2 2 3 4 2 2 3 2" xfId="50298"/>
    <cellStyle name="Normal 3 4 2 2 3 4 2 2 4" xfId="35974"/>
    <cellStyle name="Normal 3 4 2 2 3 4 2 3" xfId="10761"/>
    <cellStyle name="Normal 3 4 2 2 3 4 2 3 2" xfId="25144"/>
    <cellStyle name="Normal 3 4 2 2 3 4 2 3 2 2" xfId="53879"/>
    <cellStyle name="Normal 3 4 2 2 3 4 2 3 3" xfId="39555"/>
    <cellStyle name="Normal 3 4 2 2 3 4 2 4" xfId="17981"/>
    <cellStyle name="Normal 3 4 2 2 3 4 2 4 2" xfId="46717"/>
    <cellStyle name="Normal 3 4 2 2 3 4 2 5" xfId="32393"/>
    <cellStyle name="Normal 3 4 2 2 3 4 3" xfId="5298"/>
    <cellStyle name="Normal 3 4 2 2 3 4 3 2" xfId="12558"/>
    <cellStyle name="Normal 3 4 2 2 3 4 3 2 2" xfId="26936"/>
    <cellStyle name="Normal 3 4 2 2 3 4 3 2 2 2" xfId="55670"/>
    <cellStyle name="Normal 3 4 2 2 3 4 3 2 3" xfId="41346"/>
    <cellStyle name="Normal 3 4 2 2 3 4 3 3" xfId="19773"/>
    <cellStyle name="Normal 3 4 2 2 3 4 3 3 2" xfId="48508"/>
    <cellStyle name="Normal 3 4 2 2 3 4 3 4" xfId="34184"/>
    <cellStyle name="Normal 3 4 2 2 3 4 4" xfId="8971"/>
    <cellStyle name="Normal 3 4 2 2 3 4 4 2" xfId="23354"/>
    <cellStyle name="Normal 3 4 2 2 3 4 4 2 2" xfId="52089"/>
    <cellStyle name="Normal 3 4 2 2 3 4 4 3" xfId="37765"/>
    <cellStyle name="Normal 3 4 2 2 3 4 5" xfId="16191"/>
    <cellStyle name="Normal 3 4 2 2 3 4 5 2" xfId="44927"/>
    <cellStyle name="Normal 3 4 2 2 3 4 6" xfId="30603"/>
    <cellStyle name="Normal 3 4 2 2 3 5" xfId="2533"/>
    <cellStyle name="Normal 3 4 2 2 3 5 2" xfId="6193"/>
    <cellStyle name="Normal 3 4 2 2 3 5 2 2" xfId="13453"/>
    <cellStyle name="Normal 3 4 2 2 3 5 2 2 2" xfId="27831"/>
    <cellStyle name="Normal 3 4 2 2 3 5 2 2 2 2" xfId="56565"/>
    <cellStyle name="Normal 3 4 2 2 3 5 2 2 3" xfId="42241"/>
    <cellStyle name="Normal 3 4 2 2 3 5 2 3" xfId="20668"/>
    <cellStyle name="Normal 3 4 2 2 3 5 2 3 2" xfId="49403"/>
    <cellStyle name="Normal 3 4 2 2 3 5 2 4" xfId="35079"/>
    <cellStyle name="Normal 3 4 2 2 3 5 3" xfId="9866"/>
    <cellStyle name="Normal 3 4 2 2 3 5 3 2" xfId="24249"/>
    <cellStyle name="Normal 3 4 2 2 3 5 3 2 2" xfId="52984"/>
    <cellStyle name="Normal 3 4 2 2 3 5 3 3" xfId="38660"/>
    <cellStyle name="Normal 3 4 2 2 3 5 4" xfId="17086"/>
    <cellStyle name="Normal 3 4 2 2 3 5 4 2" xfId="45822"/>
    <cellStyle name="Normal 3 4 2 2 3 5 5" xfId="31498"/>
    <cellStyle name="Normal 3 4 2 2 3 6" xfId="4396"/>
    <cellStyle name="Normal 3 4 2 2 3 6 2" xfId="11663"/>
    <cellStyle name="Normal 3 4 2 2 3 6 2 2" xfId="26041"/>
    <cellStyle name="Normal 3 4 2 2 3 6 2 2 2" xfId="54775"/>
    <cellStyle name="Normal 3 4 2 2 3 6 2 3" xfId="40451"/>
    <cellStyle name="Normal 3 4 2 2 3 6 3" xfId="18878"/>
    <cellStyle name="Normal 3 4 2 2 3 6 3 2" xfId="47613"/>
    <cellStyle name="Normal 3 4 2 2 3 6 4" xfId="33289"/>
    <cellStyle name="Normal 3 4 2 2 3 7" xfId="8067"/>
    <cellStyle name="Normal 3 4 2 2 3 7 2" xfId="22459"/>
    <cellStyle name="Normal 3 4 2 2 3 7 2 2" xfId="51194"/>
    <cellStyle name="Normal 3 4 2 2 3 7 3" xfId="36870"/>
    <cellStyle name="Normal 3 4 2 2 3 8" xfId="15296"/>
    <cellStyle name="Normal 3 4 2 2 3 8 2" xfId="44032"/>
    <cellStyle name="Normal 3 4 2 2 3 9" xfId="29708"/>
    <cellStyle name="Normal 3 4 2 2 4" xfId="763"/>
    <cellStyle name="Normal 3 4 2 2 4 2" xfId="1213"/>
    <cellStyle name="Normal 3 4 2 2 4 2 2" xfId="2196"/>
    <cellStyle name="Normal 3 4 2 2 4 2 2 2" xfId="3988"/>
    <cellStyle name="Normal 3 4 2 2 4 2 2 2 2" xfId="7647"/>
    <cellStyle name="Normal 3 4 2 2 4 2 2 2 2 2" xfId="14907"/>
    <cellStyle name="Normal 3 4 2 2 4 2 2 2 2 2 2" xfId="29285"/>
    <cellStyle name="Normal 3 4 2 2 4 2 2 2 2 2 2 2" xfId="58019"/>
    <cellStyle name="Normal 3 4 2 2 4 2 2 2 2 2 3" xfId="43695"/>
    <cellStyle name="Normal 3 4 2 2 4 2 2 2 2 3" xfId="22122"/>
    <cellStyle name="Normal 3 4 2 2 4 2 2 2 2 3 2" xfId="50857"/>
    <cellStyle name="Normal 3 4 2 2 4 2 2 2 2 4" xfId="36533"/>
    <cellStyle name="Normal 3 4 2 2 4 2 2 2 3" xfId="11320"/>
    <cellStyle name="Normal 3 4 2 2 4 2 2 2 3 2" xfId="25703"/>
    <cellStyle name="Normal 3 4 2 2 4 2 2 2 3 2 2" xfId="54438"/>
    <cellStyle name="Normal 3 4 2 2 4 2 2 2 3 3" xfId="40114"/>
    <cellStyle name="Normal 3 4 2 2 4 2 2 2 4" xfId="18540"/>
    <cellStyle name="Normal 3 4 2 2 4 2 2 2 4 2" xfId="47276"/>
    <cellStyle name="Normal 3 4 2 2 4 2 2 2 5" xfId="32952"/>
    <cellStyle name="Normal 3 4 2 2 4 2 2 3" xfId="5857"/>
    <cellStyle name="Normal 3 4 2 2 4 2 2 3 2" xfId="13117"/>
    <cellStyle name="Normal 3 4 2 2 4 2 2 3 2 2" xfId="27495"/>
    <cellStyle name="Normal 3 4 2 2 4 2 2 3 2 2 2" xfId="56229"/>
    <cellStyle name="Normal 3 4 2 2 4 2 2 3 2 3" xfId="41905"/>
    <cellStyle name="Normal 3 4 2 2 4 2 2 3 3" xfId="20332"/>
    <cellStyle name="Normal 3 4 2 2 4 2 2 3 3 2" xfId="49067"/>
    <cellStyle name="Normal 3 4 2 2 4 2 2 3 4" xfId="34743"/>
    <cellStyle name="Normal 3 4 2 2 4 2 2 4" xfId="9530"/>
    <cellStyle name="Normal 3 4 2 2 4 2 2 4 2" xfId="23913"/>
    <cellStyle name="Normal 3 4 2 2 4 2 2 4 2 2" xfId="52648"/>
    <cellStyle name="Normal 3 4 2 2 4 2 2 4 3" xfId="38324"/>
    <cellStyle name="Normal 3 4 2 2 4 2 2 5" xfId="16750"/>
    <cellStyle name="Normal 3 4 2 2 4 2 2 5 2" xfId="45486"/>
    <cellStyle name="Normal 3 4 2 2 4 2 2 6" xfId="31162"/>
    <cellStyle name="Normal 3 4 2 2 4 2 3" xfId="3092"/>
    <cellStyle name="Normal 3 4 2 2 4 2 3 2" xfId="6752"/>
    <cellStyle name="Normal 3 4 2 2 4 2 3 2 2" xfId="14012"/>
    <cellStyle name="Normal 3 4 2 2 4 2 3 2 2 2" xfId="28390"/>
    <cellStyle name="Normal 3 4 2 2 4 2 3 2 2 2 2" xfId="57124"/>
    <cellStyle name="Normal 3 4 2 2 4 2 3 2 2 3" xfId="42800"/>
    <cellStyle name="Normal 3 4 2 2 4 2 3 2 3" xfId="21227"/>
    <cellStyle name="Normal 3 4 2 2 4 2 3 2 3 2" xfId="49962"/>
    <cellStyle name="Normal 3 4 2 2 4 2 3 2 4" xfId="35638"/>
    <cellStyle name="Normal 3 4 2 2 4 2 3 3" xfId="10425"/>
    <cellStyle name="Normal 3 4 2 2 4 2 3 3 2" xfId="24808"/>
    <cellStyle name="Normal 3 4 2 2 4 2 3 3 2 2" xfId="53543"/>
    <cellStyle name="Normal 3 4 2 2 4 2 3 3 3" xfId="39219"/>
    <cellStyle name="Normal 3 4 2 2 4 2 3 4" xfId="17645"/>
    <cellStyle name="Normal 3 4 2 2 4 2 3 4 2" xfId="46381"/>
    <cellStyle name="Normal 3 4 2 2 4 2 3 5" xfId="32057"/>
    <cellStyle name="Normal 3 4 2 2 4 2 4" xfId="4957"/>
    <cellStyle name="Normal 3 4 2 2 4 2 4 2" xfId="12222"/>
    <cellStyle name="Normal 3 4 2 2 4 2 4 2 2" xfId="26600"/>
    <cellStyle name="Normal 3 4 2 2 4 2 4 2 2 2" xfId="55334"/>
    <cellStyle name="Normal 3 4 2 2 4 2 4 2 3" xfId="41010"/>
    <cellStyle name="Normal 3 4 2 2 4 2 4 3" xfId="19437"/>
    <cellStyle name="Normal 3 4 2 2 4 2 4 3 2" xfId="48172"/>
    <cellStyle name="Normal 3 4 2 2 4 2 4 4" xfId="33848"/>
    <cellStyle name="Normal 3 4 2 2 4 2 5" xfId="8629"/>
    <cellStyle name="Normal 3 4 2 2 4 2 5 2" xfId="23018"/>
    <cellStyle name="Normal 3 4 2 2 4 2 5 2 2" xfId="51753"/>
    <cellStyle name="Normal 3 4 2 2 4 2 5 3" xfId="37429"/>
    <cellStyle name="Normal 3 4 2 2 4 2 6" xfId="15855"/>
    <cellStyle name="Normal 3 4 2 2 4 2 6 2" xfId="44591"/>
    <cellStyle name="Normal 3 4 2 2 4 2 7" xfId="30267"/>
    <cellStyle name="Normal 3 4 2 2 4 3" xfId="1749"/>
    <cellStyle name="Normal 3 4 2 2 4 3 2" xfId="3541"/>
    <cellStyle name="Normal 3 4 2 2 4 3 2 2" xfId="7200"/>
    <cellStyle name="Normal 3 4 2 2 4 3 2 2 2" xfId="14460"/>
    <cellStyle name="Normal 3 4 2 2 4 3 2 2 2 2" xfId="28838"/>
    <cellStyle name="Normal 3 4 2 2 4 3 2 2 2 2 2" xfId="57572"/>
    <cellStyle name="Normal 3 4 2 2 4 3 2 2 2 3" xfId="43248"/>
    <cellStyle name="Normal 3 4 2 2 4 3 2 2 3" xfId="21675"/>
    <cellStyle name="Normal 3 4 2 2 4 3 2 2 3 2" xfId="50410"/>
    <cellStyle name="Normal 3 4 2 2 4 3 2 2 4" xfId="36086"/>
    <cellStyle name="Normal 3 4 2 2 4 3 2 3" xfId="10873"/>
    <cellStyle name="Normal 3 4 2 2 4 3 2 3 2" xfId="25256"/>
    <cellStyle name="Normal 3 4 2 2 4 3 2 3 2 2" xfId="53991"/>
    <cellStyle name="Normal 3 4 2 2 4 3 2 3 3" xfId="39667"/>
    <cellStyle name="Normal 3 4 2 2 4 3 2 4" xfId="18093"/>
    <cellStyle name="Normal 3 4 2 2 4 3 2 4 2" xfId="46829"/>
    <cellStyle name="Normal 3 4 2 2 4 3 2 5" xfId="32505"/>
    <cellStyle name="Normal 3 4 2 2 4 3 3" xfId="5410"/>
    <cellStyle name="Normal 3 4 2 2 4 3 3 2" xfId="12670"/>
    <cellStyle name="Normal 3 4 2 2 4 3 3 2 2" xfId="27048"/>
    <cellStyle name="Normal 3 4 2 2 4 3 3 2 2 2" xfId="55782"/>
    <cellStyle name="Normal 3 4 2 2 4 3 3 2 3" xfId="41458"/>
    <cellStyle name="Normal 3 4 2 2 4 3 3 3" xfId="19885"/>
    <cellStyle name="Normal 3 4 2 2 4 3 3 3 2" xfId="48620"/>
    <cellStyle name="Normal 3 4 2 2 4 3 3 4" xfId="34296"/>
    <cellStyle name="Normal 3 4 2 2 4 3 4" xfId="9083"/>
    <cellStyle name="Normal 3 4 2 2 4 3 4 2" xfId="23466"/>
    <cellStyle name="Normal 3 4 2 2 4 3 4 2 2" xfId="52201"/>
    <cellStyle name="Normal 3 4 2 2 4 3 4 3" xfId="37877"/>
    <cellStyle name="Normal 3 4 2 2 4 3 5" xfId="16303"/>
    <cellStyle name="Normal 3 4 2 2 4 3 5 2" xfId="45039"/>
    <cellStyle name="Normal 3 4 2 2 4 3 6" xfId="30715"/>
    <cellStyle name="Normal 3 4 2 2 4 4" xfId="2645"/>
    <cellStyle name="Normal 3 4 2 2 4 4 2" xfId="6305"/>
    <cellStyle name="Normal 3 4 2 2 4 4 2 2" xfId="13565"/>
    <cellStyle name="Normal 3 4 2 2 4 4 2 2 2" xfId="27943"/>
    <cellStyle name="Normal 3 4 2 2 4 4 2 2 2 2" xfId="56677"/>
    <cellStyle name="Normal 3 4 2 2 4 4 2 2 3" xfId="42353"/>
    <cellStyle name="Normal 3 4 2 2 4 4 2 3" xfId="20780"/>
    <cellStyle name="Normal 3 4 2 2 4 4 2 3 2" xfId="49515"/>
    <cellStyle name="Normal 3 4 2 2 4 4 2 4" xfId="35191"/>
    <cellStyle name="Normal 3 4 2 2 4 4 3" xfId="9978"/>
    <cellStyle name="Normal 3 4 2 2 4 4 3 2" xfId="24361"/>
    <cellStyle name="Normal 3 4 2 2 4 4 3 2 2" xfId="53096"/>
    <cellStyle name="Normal 3 4 2 2 4 4 3 3" xfId="38772"/>
    <cellStyle name="Normal 3 4 2 2 4 4 4" xfId="17198"/>
    <cellStyle name="Normal 3 4 2 2 4 4 4 2" xfId="45934"/>
    <cellStyle name="Normal 3 4 2 2 4 4 5" xfId="31610"/>
    <cellStyle name="Normal 3 4 2 2 4 5" xfId="4509"/>
    <cellStyle name="Normal 3 4 2 2 4 5 2" xfId="11775"/>
    <cellStyle name="Normal 3 4 2 2 4 5 2 2" xfId="26153"/>
    <cellStyle name="Normal 3 4 2 2 4 5 2 2 2" xfId="54887"/>
    <cellStyle name="Normal 3 4 2 2 4 5 2 3" xfId="40563"/>
    <cellStyle name="Normal 3 4 2 2 4 5 3" xfId="18990"/>
    <cellStyle name="Normal 3 4 2 2 4 5 3 2" xfId="47725"/>
    <cellStyle name="Normal 3 4 2 2 4 5 4" xfId="33401"/>
    <cellStyle name="Normal 3 4 2 2 4 6" xfId="8182"/>
    <cellStyle name="Normal 3 4 2 2 4 6 2" xfId="22571"/>
    <cellStyle name="Normal 3 4 2 2 4 6 2 2" xfId="51306"/>
    <cellStyle name="Normal 3 4 2 2 4 6 3" xfId="36982"/>
    <cellStyle name="Normal 3 4 2 2 4 7" xfId="15408"/>
    <cellStyle name="Normal 3 4 2 2 4 7 2" xfId="44144"/>
    <cellStyle name="Normal 3 4 2 2 4 8" xfId="29820"/>
    <cellStyle name="Normal 3 4 2 2 5" xfId="989"/>
    <cellStyle name="Normal 3 4 2 2 5 2" xfId="1972"/>
    <cellStyle name="Normal 3 4 2 2 5 2 2" xfId="3764"/>
    <cellStyle name="Normal 3 4 2 2 5 2 2 2" xfId="7423"/>
    <cellStyle name="Normal 3 4 2 2 5 2 2 2 2" xfId="14683"/>
    <cellStyle name="Normal 3 4 2 2 5 2 2 2 2 2" xfId="29061"/>
    <cellStyle name="Normal 3 4 2 2 5 2 2 2 2 2 2" xfId="57795"/>
    <cellStyle name="Normal 3 4 2 2 5 2 2 2 2 3" xfId="43471"/>
    <cellStyle name="Normal 3 4 2 2 5 2 2 2 3" xfId="21898"/>
    <cellStyle name="Normal 3 4 2 2 5 2 2 2 3 2" xfId="50633"/>
    <cellStyle name="Normal 3 4 2 2 5 2 2 2 4" xfId="36309"/>
    <cellStyle name="Normal 3 4 2 2 5 2 2 3" xfId="11096"/>
    <cellStyle name="Normal 3 4 2 2 5 2 2 3 2" xfId="25479"/>
    <cellStyle name="Normal 3 4 2 2 5 2 2 3 2 2" xfId="54214"/>
    <cellStyle name="Normal 3 4 2 2 5 2 2 3 3" xfId="39890"/>
    <cellStyle name="Normal 3 4 2 2 5 2 2 4" xfId="18316"/>
    <cellStyle name="Normal 3 4 2 2 5 2 2 4 2" xfId="47052"/>
    <cellStyle name="Normal 3 4 2 2 5 2 2 5" xfId="32728"/>
    <cellStyle name="Normal 3 4 2 2 5 2 3" xfId="5633"/>
    <cellStyle name="Normal 3 4 2 2 5 2 3 2" xfId="12893"/>
    <cellStyle name="Normal 3 4 2 2 5 2 3 2 2" xfId="27271"/>
    <cellStyle name="Normal 3 4 2 2 5 2 3 2 2 2" xfId="56005"/>
    <cellStyle name="Normal 3 4 2 2 5 2 3 2 3" xfId="41681"/>
    <cellStyle name="Normal 3 4 2 2 5 2 3 3" xfId="20108"/>
    <cellStyle name="Normal 3 4 2 2 5 2 3 3 2" xfId="48843"/>
    <cellStyle name="Normal 3 4 2 2 5 2 3 4" xfId="34519"/>
    <cellStyle name="Normal 3 4 2 2 5 2 4" xfId="9306"/>
    <cellStyle name="Normal 3 4 2 2 5 2 4 2" xfId="23689"/>
    <cellStyle name="Normal 3 4 2 2 5 2 4 2 2" xfId="52424"/>
    <cellStyle name="Normal 3 4 2 2 5 2 4 3" xfId="38100"/>
    <cellStyle name="Normal 3 4 2 2 5 2 5" xfId="16526"/>
    <cellStyle name="Normal 3 4 2 2 5 2 5 2" xfId="45262"/>
    <cellStyle name="Normal 3 4 2 2 5 2 6" xfId="30938"/>
    <cellStyle name="Normal 3 4 2 2 5 3" xfId="2868"/>
    <cellStyle name="Normal 3 4 2 2 5 3 2" xfId="6528"/>
    <cellStyle name="Normal 3 4 2 2 5 3 2 2" xfId="13788"/>
    <cellStyle name="Normal 3 4 2 2 5 3 2 2 2" xfId="28166"/>
    <cellStyle name="Normal 3 4 2 2 5 3 2 2 2 2" xfId="56900"/>
    <cellStyle name="Normal 3 4 2 2 5 3 2 2 3" xfId="42576"/>
    <cellStyle name="Normal 3 4 2 2 5 3 2 3" xfId="21003"/>
    <cellStyle name="Normal 3 4 2 2 5 3 2 3 2" xfId="49738"/>
    <cellStyle name="Normal 3 4 2 2 5 3 2 4" xfId="35414"/>
    <cellStyle name="Normal 3 4 2 2 5 3 3" xfId="10201"/>
    <cellStyle name="Normal 3 4 2 2 5 3 3 2" xfId="24584"/>
    <cellStyle name="Normal 3 4 2 2 5 3 3 2 2" xfId="53319"/>
    <cellStyle name="Normal 3 4 2 2 5 3 3 3" xfId="38995"/>
    <cellStyle name="Normal 3 4 2 2 5 3 4" xfId="17421"/>
    <cellStyle name="Normal 3 4 2 2 5 3 4 2" xfId="46157"/>
    <cellStyle name="Normal 3 4 2 2 5 3 5" xfId="31833"/>
    <cellStyle name="Normal 3 4 2 2 5 4" xfId="4733"/>
    <cellStyle name="Normal 3 4 2 2 5 4 2" xfId="11998"/>
    <cellStyle name="Normal 3 4 2 2 5 4 2 2" xfId="26376"/>
    <cellStyle name="Normal 3 4 2 2 5 4 2 2 2" xfId="55110"/>
    <cellStyle name="Normal 3 4 2 2 5 4 2 3" xfId="40786"/>
    <cellStyle name="Normal 3 4 2 2 5 4 3" xfId="19213"/>
    <cellStyle name="Normal 3 4 2 2 5 4 3 2" xfId="47948"/>
    <cellStyle name="Normal 3 4 2 2 5 4 4" xfId="33624"/>
    <cellStyle name="Normal 3 4 2 2 5 5" xfId="8405"/>
    <cellStyle name="Normal 3 4 2 2 5 5 2" xfId="22794"/>
    <cellStyle name="Normal 3 4 2 2 5 5 2 2" xfId="51529"/>
    <cellStyle name="Normal 3 4 2 2 5 5 3" xfId="37205"/>
    <cellStyle name="Normal 3 4 2 2 5 6" xfId="15631"/>
    <cellStyle name="Normal 3 4 2 2 5 6 2" xfId="44367"/>
    <cellStyle name="Normal 3 4 2 2 5 7" xfId="30043"/>
    <cellStyle name="Normal 3 4 2 2 6" xfId="1508"/>
    <cellStyle name="Normal 3 4 2 2 6 2" xfId="3317"/>
    <cellStyle name="Normal 3 4 2 2 6 2 2" xfId="6976"/>
    <cellStyle name="Normal 3 4 2 2 6 2 2 2" xfId="14236"/>
    <cellStyle name="Normal 3 4 2 2 6 2 2 2 2" xfId="28614"/>
    <cellStyle name="Normal 3 4 2 2 6 2 2 2 2 2" xfId="57348"/>
    <cellStyle name="Normal 3 4 2 2 6 2 2 2 3" xfId="43024"/>
    <cellStyle name="Normal 3 4 2 2 6 2 2 3" xfId="21451"/>
    <cellStyle name="Normal 3 4 2 2 6 2 2 3 2" xfId="50186"/>
    <cellStyle name="Normal 3 4 2 2 6 2 2 4" xfId="35862"/>
    <cellStyle name="Normal 3 4 2 2 6 2 3" xfId="10649"/>
    <cellStyle name="Normal 3 4 2 2 6 2 3 2" xfId="25032"/>
    <cellStyle name="Normal 3 4 2 2 6 2 3 2 2" xfId="53767"/>
    <cellStyle name="Normal 3 4 2 2 6 2 3 3" xfId="39443"/>
    <cellStyle name="Normal 3 4 2 2 6 2 4" xfId="17869"/>
    <cellStyle name="Normal 3 4 2 2 6 2 4 2" xfId="46605"/>
    <cellStyle name="Normal 3 4 2 2 6 2 5" xfId="32281"/>
    <cellStyle name="Normal 3 4 2 2 6 3" xfId="5185"/>
    <cellStyle name="Normal 3 4 2 2 6 3 2" xfId="12446"/>
    <cellStyle name="Normal 3 4 2 2 6 3 2 2" xfId="26824"/>
    <cellStyle name="Normal 3 4 2 2 6 3 2 2 2" xfId="55558"/>
    <cellStyle name="Normal 3 4 2 2 6 3 2 3" xfId="41234"/>
    <cellStyle name="Normal 3 4 2 2 6 3 3" xfId="19661"/>
    <cellStyle name="Normal 3 4 2 2 6 3 3 2" xfId="48396"/>
    <cellStyle name="Normal 3 4 2 2 6 3 4" xfId="34072"/>
    <cellStyle name="Normal 3 4 2 2 6 4" xfId="8859"/>
    <cellStyle name="Normal 3 4 2 2 6 4 2" xfId="23242"/>
    <cellStyle name="Normal 3 4 2 2 6 4 2 2" xfId="51977"/>
    <cellStyle name="Normal 3 4 2 2 6 4 3" xfId="37653"/>
    <cellStyle name="Normal 3 4 2 2 6 5" xfId="16079"/>
    <cellStyle name="Normal 3 4 2 2 6 5 2" xfId="44815"/>
    <cellStyle name="Normal 3 4 2 2 6 6" xfId="30491"/>
    <cellStyle name="Normal 3 4 2 2 7" xfId="2421"/>
    <cellStyle name="Normal 3 4 2 2 7 2" xfId="6081"/>
    <cellStyle name="Normal 3 4 2 2 7 2 2" xfId="13341"/>
    <cellStyle name="Normal 3 4 2 2 7 2 2 2" xfId="27719"/>
    <cellStyle name="Normal 3 4 2 2 7 2 2 2 2" xfId="56453"/>
    <cellStyle name="Normal 3 4 2 2 7 2 2 3" xfId="42129"/>
    <cellStyle name="Normal 3 4 2 2 7 2 3" xfId="20556"/>
    <cellStyle name="Normal 3 4 2 2 7 2 3 2" xfId="49291"/>
    <cellStyle name="Normal 3 4 2 2 7 2 4" xfId="34967"/>
    <cellStyle name="Normal 3 4 2 2 7 3" xfId="9754"/>
    <cellStyle name="Normal 3 4 2 2 7 3 2" xfId="24137"/>
    <cellStyle name="Normal 3 4 2 2 7 3 2 2" xfId="52872"/>
    <cellStyle name="Normal 3 4 2 2 7 3 3" xfId="38548"/>
    <cellStyle name="Normal 3 4 2 2 7 4" xfId="16974"/>
    <cellStyle name="Normal 3 4 2 2 7 4 2" xfId="45710"/>
    <cellStyle name="Normal 3 4 2 2 7 5" xfId="31386"/>
    <cellStyle name="Normal 3 4 2 2 8" xfId="4278"/>
    <cellStyle name="Normal 3 4 2 2 8 2" xfId="11550"/>
    <cellStyle name="Normal 3 4 2 2 8 2 2" xfId="25929"/>
    <cellStyle name="Normal 3 4 2 2 8 2 2 2" xfId="54663"/>
    <cellStyle name="Normal 3 4 2 2 8 2 3" xfId="40339"/>
    <cellStyle name="Normal 3 4 2 2 8 3" xfId="18766"/>
    <cellStyle name="Normal 3 4 2 2 8 3 2" xfId="47501"/>
    <cellStyle name="Normal 3 4 2 2 8 4" xfId="33177"/>
    <cellStyle name="Normal 3 4 2 2 9" xfId="7946"/>
    <cellStyle name="Normal 3 4 2 2 9 2" xfId="22347"/>
    <cellStyle name="Normal 3 4 2 2 9 2 2" xfId="51082"/>
    <cellStyle name="Normal 3 4 2 2 9 3" xfId="36758"/>
    <cellStyle name="Normal 3 4 2 3" xfId="434"/>
    <cellStyle name="Normal 3 4 2 3 10" xfId="29624"/>
    <cellStyle name="Normal 3 4 2 3 2" xfId="634"/>
    <cellStyle name="Normal 3 4 2 3 2 2" xfId="906"/>
    <cellStyle name="Normal 3 4 2 3 2 2 2" xfId="1353"/>
    <cellStyle name="Normal 3 4 2 3 2 2 2 2" xfId="2336"/>
    <cellStyle name="Normal 3 4 2 3 2 2 2 2 2" xfId="4128"/>
    <cellStyle name="Normal 3 4 2 3 2 2 2 2 2 2" xfId="7787"/>
    <cellStyle name="Normal 3 4 2 3 2 2 2 2 2 2 2" xfId="15047"/>
    <cellStyle name="Normal 3 4 2 3 2 2 2 2 2 2 2 2" xfId="29425"/>
    <cellStyle name="Normal 3 4 2 3 2 2 2 2 2 2 2 2 2" xfId="58159"/>
    <cellStyle name="Normal 3 4 2 3 2 2 2 2 2 2 2 3" xfId="43835"/>
    <cellStyle name="Normal 3 4 2 3 2 2 2 2 2 2 3" xfId="22262"/>
    <cellStyle name="Normal 3 4 2 3 2 2 2 2 2 2 3 2" xfId="50997"/>
    <cellStyle name="Normal 3 4 2 3 2 2 2 2 2 2 4" xfId="36673"/>
    <cellStyle name="Normal 3 4 2 3 2 2 2 2 2 3" xfId="11460"/>
    <cellStyle name="Normal 3 4 2 3 2 2 2 2 2 3 2" xfId="25843"/>
    <cellStyle name="Normal 3 4 2 3 2 2 2 2 2 3 2 2" xfId="54578"/>
    <cellStyle name="Normal 3 4 2 3 2 2 2 2 2 3 3" xfId="40254"/>
    <cellStyle name="Normal 3 4 2 3 2 2 2 2 2 4" xfId="18680"/>
    <cellStyle name="Normal 3 4 2 3 2 2 2 2 2 4 2" xfId="47416"/>
    <cellStyle name="Normal 3 4 2 3 2 2 2 2 2 5" xfId="33092"/>
    <cellStyle name="Normal 3 4 2 3 2 2 2 2 3" xfId="5997"/>
    <cellStyle name="Normal 3 4 2 3 2 2 2 2 3 2" xfId="13257"/>
    <cellStyle name="Normal 3 4 2 3 2 2 2 2 3 2 2" xfId="27635"/>
    <cellStyle name="Normal 3 4 2 3 2 2 2 2 3 2 2 2" xfId="56369"/>
    <cellStyle name="Normal 3 4 2 3 2 2 2 2 3 2 3" xfId="42045"/>
    <cellStyle name="Normal 3 4 2 3 2 2 2 2 3 3" xfId="20472"/>
    <cellStyle name="Normal 3 4 2 3 2 2 2 2 3 3 2" xfId="49207"/>
    <cellStyle name="Normal 3 4 2 3 2 2 2 2 3 4" xfId="34883"/>
    <cellStyle name="Normal 3 4 2 3 2 2 2 2 4" xfId="9670"/>
    <cellStyle name="Normal 3 4 2 3 2 2 2 2 4 2" xfId="24053"/>
    <cellStyle name="Normal 3 4 2 3 2 2 2 2 4 2 2" xfId="52788"/>
    <cellStyle name="Normal 3 4 2 3 2 2 2 2 4 3" xfId="38464"/>
    <cellStyle name="Normal 3 4 2 3 2 2 2 2 5" xfId="16890"/>
    <cellStyle name="Normal 3 4 2 3 2 2 2 2 5 2" xfId="45626"/>
    <cellStyle name="Normal 3 4 2 3 2 2 2 2 6" xfId="31302"/>
    <cellStyle name="Normal 3 4 2 3 2 2 2 3" xfId="3232"/>
    <cellStyle name="Normal 3 4 2 3 2 2 2 3 2" xfId="6892"/>
    <cellStyle name="Normal 3 4 2 3 2 2 2 3 2 2" xfId="14152"/>
    <cellStyle name="Normal 3 4 2 3 2 2 2 3 2 2 2" xfId="28530"/>
    <cellStyle name="Normal 3 4 2 3 2 2 2 3 2 2 2 2" xfId="57264"/>
    <cellStyle name="Normal 3 4 2 3 2 2 2 3 2 2 3" xfId="42940"/>
    <cellStyle name="Normal 3 4 2 3 2 2 2 3 2 3" xfId="21367"/>
    <cellStyle name="Normal 3 4 2 3 2 2 2 3 2 3 2" xfId="50102"/>
    <cellStyle name="Normal 3 4 2 3 2 2 2 3 2 4" xfId="35778"/>
    <cellStyle name="Normal 3 4 2 3 2 2 2 3 3" xfId="10565"/>
    <cellStyle name="Normal 3 4 2 3 2 2 2 3 3 2" xfId="24948"/>
    <cellStyle name="Normal 3 4 2 3 2 2 2 3 3 2 2" xfId="53683"/>
    <cellStyle name="Normal 3 4 2 3 2 2 2 3 3 3" xfId="39359"/>
    <cellStyle name="Normal 3 4 2 3 2 2 2 3 4" xfId="17785"/>
    <cellStyle name="Normal 3 4 2 3 2 2 2 3 4 2" xfId="46521"/>
    <cellStyle name="Normal 3 4 2 3 2 2 2 3 5" xfId="32197"/>
    <cellStyle name="Normal 3 4 2 3 2 2 2 4" xfId="5097"/>
    <cellStyle name="Normal 3 4 2 3 2 2 2 4 2" xfId="12362"/>
    <cellStyle name="Normal 3 4 2 3 2 2 2 4 2 2" xfId="26740"/>
    <cellStyle name="Normal 3 4 2 3 2 2 2 4 2 2 2" xfId="55474"/>
    <cellStyle name="Normal 3 4 2 3 2 2 2 4 2 3" xfId="41150"/>
    <cellStyle name="Normal 3 4 2 3 2 2 2 4 3" xfId="19577"/>
    <cellStyle name="Normal 3 4 2 3 2 2 2 4 3 2" xfId="48312"/>
    <cellStyle name="Normal 3 4 2 3 2 2 2 4 4" xfId="33988"/>
    <cellStyle name="Normal 3 4 2 3 2 2 2 5" xfId="8769"/>
    <cellStyle name="Normal 3 4 2 3 2 2 2 5 2" xfId="23158"/>
    <cellStyle name="Normal 3 4 2 3 2 2 2 5 2 2" xfId="51893"/>
    <cellStyle name="Normal 3 4 2 3 2 2 2 5 3" xfId="37569"/>
    <cellStyle name="Normal 3 4 2 3 2 2 2 6" xfId="15995"/>
    <cellStyle name="Normal 3 4 2 3 2 2 2 6 2" xfId="44731"/>
    <cellStyle name="Normal 3 4 2 3 2 2 2 7" xfId="30407"/>
    <cellStyle name="Normal 3 4 2 3 2 2 3" xfId="1889"/>
    <cellStyle name="Normal 3 4 2 3 2 2 3 2" xfId="3681"/>
    <cellStyle name="Normal 3 4 2 3 2 2 3 2 2" xfId="7340"/>
    <cellStyle name="Normal 3 4 2 3 2 2 3 2 2 2" xfId="14600"/>
    <cellStyle name="Normal 3 4 2 3 2 2 3 2 2 2 2" xfId="28978"/>
    <cellStyle name="Normal 3 4 2 3 2 2 3 2 2 2 2 2" xfId="57712"/>
    <cellStyle name="Normal 3 4 2 3 2 2 3 2 2 2 3" xfId="43388"/>
    <cellStyle name="Normal 3 4 2 3 2 2 3 2 2 3" xfId="21815"/>
    <cellStyle name="Normal 3 4 2 3 2 2 3 2 2 3 2" xfId="50550"/>
    <cellStyle name="Normal 3 4 2 3 2 2 3 2 2 4" xfId="36226"/>
    <cellStyle name="Normal 3 4 2 3 2 2 3 2 3" xfId="11013"/>
    <cellStyle name="Normal 3 4 2 3 2 2 3 2 3 2" xfId="25396"/>
    <cellStyle name="Normal 3 4 2 3 2 2 3 2 3 2 2" xfId="54131"/>
    <cellStyle name="Normal 3 4 2 3 2 2 3 2 3 3" xfId="39807"/>
    <cellStyle name="Normal 3 4 2 3 2 2 3 2 4" xfId="18233"/>
    <cellStyle name="Normal 3 4 2 3 2 2 3 2 4 2" xfId="46969"/>
    <cellStyle name="Normal 3 4 2 3 2 2 3 2 5" xfId="32645"/>
    <cellStyle name="Normal 3 4 2 3 2 2 3 3" xfId="5550"/>
    <cellStyle name="Normal 3 4 2 3 2 2 3 3 2" xfId="12810"/>
    <cellStyle name="Normal 3 4 2 3 2 2 3 3 2 2" xfId="27188"/>
    <cellStyle name="Normal 3 4 2 3 2 2 3 3 2 2 2" xfId="55922"/>
    <cellStyle name="Normal 3 4 2 3 2 2 3 3 2 3" xfId="41598"/>
    <cellStyle name="Normal 3 4 2 3 2 2 3 3 3" xfId="20025"/>
    <cellStyle name="Normal 3 4 2 3 2 2 3 3 3 2" xfId="48760"/>
    <cellStyle name="Normal 3 4 2 3 2 2 3 3 4" xfId="34436"/>
    <cellStyle name="Normal 3 4 2 3 2 2 3 4" xfId="9223"/>
    <cellStyle name="Normal 3 4 2 3 2 2 3 4 2" xfId="23606"/>
    <cellStyle name="Normal 3 4 2 3 2 2 3 4 2 2" xfId="52341"/>
    <cellStyle name="Normal 3 4 2 3 2 2 3 4 3" xfId="38017"/>
    <cellStyle name="Normal 3 4 2 3 2 2 3 5" xfId="16443"/>
    <cellStyle name="Normal 3 4 2 3 2 2 3 5 2" xfId="45179"/>
    <cellStyle name="Normal 3 4 2 3 2 2 3 6" xfId="30855"/>
    <cellStyle name="Normal 3 4 2 3 2 2 4" xfId="2785"/>
    <cellStyle name="Normal 3 4 2 3 2 2 4 2" xfId="6445"/>
    <cellStyle name="Normal 3 4 2 3 2 2 4 2 2" xfId="13705"/>
    <cellStyle name="Normal 3 4 2 3 2 2 4 2 2 2" xfId="28083"/>
    <cellStyle name="Normal 3 4 2 3 2 2 4 2 2 2 2" xfId="56817"/>
    <cellStyle name="Normal 3 4 2 3 2 2 4 2 2 3" xfId="42493"/>
    <cellStyle name="Normal 3 4 2 3 2 2 4 2 3" xfId="20920"/>
    <cellStyle name="Normal 3 4 2 3 2 2 4 2 3 2" xfId="49655"/>
    <cellStyle name="Normal 3 4 2 3 2 2 4 2 4" xfId="35331"/>
    <cellStyle name="Normal 3 4 2 3 2 2 4 3" xfId="10118"/>
    <cellStyle name="Normal 3 4 2 3 2 2 4 3 2" xfId="24501"/>
    <cellStyle name="Normal 3 4 2 3 2 2 4 3 2 2" xfId="53236"/>
    <cellStyle name="Normal 3 4 2 3 2 2 4 3 3" xfId="38912"/>
    <cellStyle name="Normal 3 4 2 3 2 2 4 4" xfId="17338"/>
    <cellStyle name="Normal 3 4 2 3 2 2 4 4 2" xfId="46074"/>
    <cellStyle name="Normal 3 4 2 3 2 2 4 5" xfId="31750"/>
    <cellStyle name="Normal 3 4 2 3 2 2 5" xfId="4650"/>
    <cellStyle name="Normal 3 4 2 3 2 2 5 2" xfId="11915"/>
    <cellStyle name="Normal 3 4 2 3 2 2 5 2 2" xfId="26293"/>
    <cellStyle name="Normal 3 4 2 3 2 2 5 2 2 2" xfId="55027"/>
    <cellStyle name="Normal 3 4 2 3 2 2 5 2 3" xfId="40703"/>
    <cellStyle name="Normal 3 4 2 3 2 2 5 3" xfId="19130"/>
    <cellStyle name="Normal 3 4 2 3 2 2 5 3 2" xfId="47865"/>
    <cellStyle name="Normal 3 4 2 3 2 2 5 4" xfId="33541"/>
    <cellStyle name="Normal 3 4 2 3 2 2 6" xfId="8322"/>
    <cellStyle name="Normal 3 4 2 3 2 2 6 2" xfId="22711"/>
    <cellStyle name="Normal 3 4 2 3 2 2 6 2 2" xfId="51446"/>
    <cellStyle name="Normal 3 4 2 3 2 2 6 3" xfId="37122"/>
    <cellStyle name="Normal 3 4 2 3 2 2 7" xfId="15548"/>
    <cellStyle name="Normal 3 4 2 3 2 2 7 2" xfId="44284"/>
    <cellStyle name="Normal 3 4 2 3 2 2 8" xfId="29960"/>
    <cellStyle name="Normal 3 4 2 3 2 3" xfId="1129"/>
    <cellStyle name="Normal 3 4 2 3 2 3 2" xfId="2112"/>
    <cellStyle name="Normal 3 4 2 3 2 3 2 2" xfId="3904"/>
    <cellStyle name="Normal 3 4 2 3 2 3 2 2 2" xfId="7563"/>
    <cellStyle name="Normal 3 4 2 3 2 3 2 2 2 2" xfId="14823"/>
    <cellStyle name="Normal 3 4 2 3 2 3 2 2 2 2 2" xfId="29201"/>
    <cellStyle name="Normal 3 4 2 3 2 3 2 2 2 2 2 2" xfId="57935"/>
    <cellStyle name="Normal 3 4 2 3 2 3 2 2 2 2 3" xfId="43611"/>
    <cellStyle name="Normal 3 4 2 3 2 3 2 2 2 3" xfId="22038"/>
    <cellStyle name="Normal 3 4 2 3 2 3 2 2 2 3 2" xfId="50773"/>
    <cellStyle name="Normal 3 4 2 3 2 3 2 2 2 4" xfId="36449"/>
    <cellStyle name="Normal 3 4 2 3 2 3 2 2 3" xfId="11236"/>
    <cellStyle name="Normal 3 4 2 3 2 3 2 2 3 2" xfId="25619"/>
    <cellStyle name="Normal 3 4 2 3 2 3 2 2 3 2 2" xfId="54354"/>
    <cellStyle name="Normal 3 4 2 3 2 3 2 2 3 3" xfId="40030"/>
    <cellStyle name="Normal 3 4 2 3 2 3 2 2 4" xfId="18456"/>
    <cellStyle name="Normal 3 4 2 3 2 3 2 2 4 2" xfId="47192"/>
    <cellStyle name="Normal 3 4 2 3 2 3 2 2 5" xfId="32868"/>
    <cellStyle name="Normal 3 4 2 3 2 3 2 3" xfId="5773"/>
    <cellStyle name="Normal 3 4 2 3 2 3 2 3 2" xfId="13033"/>
    <cellStyle name="Normal 3 4 2 3 2 3 2 3 2 2" xfId="27411"/>
    <cellStyle name="Normal 3 4 2 3 2 3 2 3 2 2 2" xfId="56145"/>
    <cellStyle name="Normal 3 4 2 3 2 3 2 3 2 3" xfId="41821"/>
    <cellStyle name="Normal 3 4 2 3 2 3 2 3 3" xfId="20248"/>
    <cellStyle name="Normal 3 4 2 3 2 3 2 3 3 2" xfId="48983"/>
    <cellStyle name="Normal 3 4 2 3 2 3 2 3 4" xfId="34659"/>
    <cellStyle name="Normal 3 4 2 3 2 3 2 4" xfId="9446"/>
    <cellStyle name="Normal 3 4 2 3 2 3 2 4 2" xfId="23829"/>
    <cellStyle name="Normal 3 4 2 3 2 3 2 4 2 2" xfId="52564"/>
    <cellStyle name="Normal 3 4 2 3 2 3 2 4 3" xfId="38240"/>
    <cellStyle name="Normal 3 4 2 3 2 3 2 5" xfId="16666"/>
    <cellStyle name="Normal 3 4 2 3 2 3 2 5 2" xfId="45402"/>
    <cellStyle name="Normal 3 4 2 3 2 3 2 6" xfId="31078"/>
    <cellStyle name="Normal 3 4 2 3 2 3 3" xfId="3008"/>
    <cellStyle name="Normal 3 4 2 3 2 3 3 2" xfId="6668"/>
    <cellStyle name="Normal 3 4 2 3 2 3 3 2 2" xfId="13928"/>
    <cellStyle name="Normal 3 4 2 3 2 3 3 2 2 2" xfId="28306"/>
    <cellStyle name="Normal 3 4 2 3 2 3 3 2 2 2 2" xfId="57040"/>
    <cellStyle name="Normal 3 4 2 3 2 3 3 2 2 3" xfId="42716"/>
    <cellStyle name="Normal 3 4 2 3 2 3 3 2 3" xfId="21143"/>
    <cellStyle name="Normal 3 4 2 3 2 3 3 2 3 2" xfId="49878"/>
    <cellStyle name="Normal 3 4 2 3 2 3 3 2 4" xfId="35554"/>
    <cellStyle name="Normal 3 4 2 3 2 3 3 3" xfId="10341"/>
    <cellStyle name="Normal 3 4 2 3 2 3 3 3 2" xfId="24724"/>
    <cellStyle name="Normal 3 4 2 3 2 3 3 3 2 2" xfId="53459"/>
    <cellStyle name="Normal 3 4 2 3 2 3 3 3 3" xfId="39135"/>
    <cellStyle name="Normal 3 4 2 3 2 3 3 4" xfId="17561"/>
    <cellStyle name="Normal 3 4 2 3 2 3 3 4 2" xfId="46297"/>
    <cellStyle name="Normal 3 4 2 3 2 3 3 5" xfId="31973"/>
    <cellStyle name="Normal 3 4 2 3 2 3 4" xfId="4873"/>
    <cellStyle name="Normal 3 4 2 3 2 3 4 2" xfId="12138"/>
    <cellStyle name="Normal 3 4 2 3 2 3 4 2 2" xfId="26516"/>
    <cellStyle name="Normal 3 4 2 3 2 3 4 2 2 2" xfId="55250"/>
    <cellStyle name="Normal 3 4 2 3 2 3 4 2 3" xfId="40926"/>
    <cellStyle name="Normal 3 4 2 3 2 3 4 3" xfId="19353"/>
    <cellStyle name="Normal 3 4 2 3 2 3 4 3 2" xfId="48088"/>
    <cellStyle name="Normal 3 4 2 3 2 3 4 4" xfId="33764"/>
    <cellStyle name="Normal 3 4 2 3 2 3 5" xfId="8545"/>
    <cellStyle name="Normal 3 4 2 3 2 3 5 2" xfId="22934"/>
    <cellStyle name="Normal 3 4 2 3 2 3 5 2 2" xfId="51669"/>
    <cellStyle name="Normal 3 4 2 3 2 3 5 3" xfId="37345"/>
    <cellStyle name="Normal 3 4 2 3 2 3 6" xfId="15771"/>
    <cellStyle name="Normal 3 4 2 3 2 3 6 2" xfId="44507"/>
    <cellStyle name="Normal 3 4 2 3 2 3 7" xfId="30183"/>
    <cellStyle name="Normal 3 4 2 3 2 4" xfId="1661"/>
    <cellStyle name="Normal 3 4 2 3 2 4 2" xfId="3457"/>
    <cellStyle name="Normal 3 4 2 3 2 4 2 2" xfId="7116"/>
    <cellStyle name="Normal 3 4 2 3 2 4 2 2 2" xfId="14376"/>
    <cellStyle name="Normal 3 4 2 3 2 4 2 2 2 2" xfId="28754"/>
    <cellStyle name="Normal 3 4 2 3 2 4 2 2 2 2 2" xfId="57488"/>
    <cellStyle name="Normal 3 4 2 3 2 4 2 2 2 3" xfId="43164"/>
    <cellStyle name="Normal 3 4 2 3 2 4 2 2 3" xfId="21591"/>
    <cellStyle name="Normal 3 4 2 3 2 4 2 2 3 2" xfId="50326"/>
    <cellStyle name="Normal 3 4 2 3 2 4 2 2 4" xfId="36002"/>
    <cellStyle name="Normal 3 4 2 3 2 4 2 3" xfId="10789"/>
    <cellStyle name="Normal 3 4 2 3 2 4 2 3 2" xfId="25172"/>
    <cellStyle name="Normal 3 4 2 3 2 4 2 3 2 2" xfId="53907"/>
    <cellStyle name="Normal 3 4 2 3 2 4 2 3 3" xfId="39583"/>
    <cellStyle name="Normal 3 4 2 3 2 4 2 4" xfId="18009"/>
    <cellStyle name="Normal 3 4 2 3 2 4 2 4 2" xfId="46745"/>
    <cellStyle name="Normal 3 4 2 3 2 4 2 5" xfId="32421"/>
    <cellStyle name="Normal 3 4 2 3 2 4 3" xfId="5326"/>
    <cellStyle name="Normal 3 4 2 3 2 4 3 2" xfId="12586"/>
    <cellStyle name="Normal 3 4 2 3 2 4 3 2 2" xfId="26964"/>
    <cellStyle name="Normal 3 4 2 3 2 4 3 2 2 2" xfId="55698"/>
    <cellStyle name="Normal 3 4 2 3 2 4 3 2 3" xfId="41374"/>
    <cellStyle name="Normal 3 4 2 3 2 4 3 3" xfId="19801"/>
    <cellStyle name="Normal 3 4 2 3 2 4 3 3 2" xfId="48536"/>
    <cellStyle name="Normal 3 4 2 3 2 4 3 4" xfId="34212"/>
    <cellStyle name="Normal 3 4 2 3 2 4 4" xfId="8999"/>
    <cellStyle name="Normal 3 4 2 3 2 4 4 2" xfId="23382"/>
    <cellStyle name="Normal 3 4 2 3 2 4 4 2 2" xfId="52117"/>
    <cellStyle name="Normal 3 4 2 3 2 4 4 3" xfId="37793"/>
    <cellStyle name="Normal 3 4 2 3 2 4 5" xfId="16219"/>
    <cellStyle name="Normal 3 4 2 3 2 4 5 2" xfId="44955"/>
    <cellStyle name="Normal 3 4 2 3 2 4 6" xfId="30631"/>
    <cellStyle name="Normal 3 4 2 3 2 5" xfId="2561"/>
    <cellStyle name="Normal 3 4 2 3 2 5 2" xfId="6221"/>
    <cellStyle name="Normal 3 4 2 3 2 5 2 2" xfId="13481"/>
    <cellStyle name="Normal 3 4 2 3 2 5 2 2 2" xfId="27859"/>
    <cellStyle name="Normal 3 4 2 3 2 5 2 2 2 2" xfId="56593"/>
    <cellStyle name="Normal 3 4 2 3 2 5 2 2 3" xfId="42269"/>
    <cellStyle name="Normal 3 4 2 3 2 5 2 3" xfId="20696"/>
    <cellStyle name="Normal 3 4 2 3 2 5 2 3 2" xfId="49431"/>
    <cellStyle name="Normal 3 4 2 3 2 5 2 4" xfId="35107"/>
    <cellStyle name="Normal 3 4 2 3 2 5 3" xfId="9894"/>
    <cellStyle name="Normal 3 4 2 3 2 5 3 2" xfId="24277"/>
    <cellStyle name="Normal 3 4 2 3 2 5 3 2 2" xfId="53012"/>
    <cellStyle name="Normal 3 4 2 3 2 5 3 3" xfId="38688"/>
    <cellStyle name="Normal 3 4 2 3 2 5 4" xfId="17114"/>
    <cellStyle name="Normal 3 4 2 3 2 5 4 2" xfId="45850"/>
    <cellStyle name="Normal 3 4 2 3 2 5 5" xfId="31526"/>
    <cellStyle name="Normal 3 4 2 3 2 6" xfId="4424"/>
    <cellStyle name="Normal 3 4 2 3 2 6 2" xfId="11691"/>
    <cellStyle name="Normal 3 4 2 3 2 6 2 2" xfId="26069"/>
    <cellStyle name="Normal 3 4 2 3 2 6 2 2 2" xfId="54803"/>
    <cellStyle name="Normal 3 4 2 3 2 6 2 3" xfId="40479"/>
    <cellStyle name="Normal 3 4 2 3 2 6 3" xfId="18906"/>
    <cellStyle name="Normal 3 4 2 3 2 6 3 2" xfId="47641"/>
    <cellStyle name="Normal 3 4 2 3 2 6 4" xfId="33317"/>
    <cellStyle name="Normal 3 4 2 3 2 7" xfId="8095"/>
    <cellStyle name="Normal 3 4 2 3 2 7 2" xfId="22487"/>
    <cellStyle name="Normal 3 4 2 3 2 7 2 2" xfId="51222"/>
    <cellStyle name="Normal 3 4 2 3 2 7 3" xfId="36898"/>
    <cellStyle name="Normal 3 4 2 3 2 8" xfId="15324"/>
    <cellStyle name="Normal 3 4 2 3 2 8 2" xfId="44060"/>
    <cellStyle name="Normal 3 4 2 3 2 9" xfId="29736"/>
    <cellStyle name="Normal 3 4 2 3 3" xfId="792"/>
    <cellStyle name="Normal 3 4 2 3 3 2" xfId="1241"/>
    <cellStyle name="Normal 3 4 2 3 3 2 2" xfId="2224"/>
    <cellStyle name="Normal 3 4 2 3 3 2 2 2" xfId="4016"/>
    <cellStyle name="Normal 3 4 2 3 3 2 2 2 2" xfId="7675"/>
    <cellStyle name="Normal 3 4 2 3 3 2 2 2 2 2" xfId="14935"/>
    <cellStyle name="Normal 3 4 2 3 3 2 2 2 2 2 2" xfId="29313"/>
    <cellStyle name="Normal 3 4 2 3 3 2 2 2 2 2 2 2" xfId="58047"/>
    <cellStyle name="Normal 3 4 2 3 3 2 2 2 2 2 3" xfId="43723"/>
    <cellStyle name="Normal 3 4 2 3 3 2 2 2 2 3" xfId="22150"/>
    <cellStyle name="Normal 3 4 2 3 3 2 2 2 2 3 2" xfId="50885"/>
    <cellStyle name="Normal 3 4 2 3 3 2 2 2 2 4" xfId="36561"/>
    <cellStyle name="Normal 3 4 2 3 3 2 2 2 3" xfId="11348"/>
    <cellStyle name="Normal 3 4 2 3 3 2 2 2 3 2" xfId="25731"/>
    <cellStyle name="Normal 3 4 2 3 3 2 2 2 3 2 2" xfId="54466"/>
    <cellStyle name="Normal 3 4 2 3 3 2 2 2 3 3" xfId="40142"/>
    <cellStyle name="Normal 3 4 2 3 3 2 2 2 4" xfId="18568"/>
    <cellStyle name="Normal 3 4 2 3 3 2 2 2 4 2" xfId="47304"/>
    <cellStyle name="Normal 3 4 2 3 3 2 2 2 5" xfId="32980"/>
    <cellStyle name="Normal 3 4 2 3 3 2 2 3" xfId="5885"/>
    <cellStyle name="Normal 3 4 2 3 3 2 2 3 2" xfId="13145"/>
    <cellStyle name="Normal 3 4 2 3 3 2 2 3 2 2" xfId="27523"/>
    <cellStyle name="Normal 3 4 2 3 3 2 2 3 2 2 2" xfId="56257"/>
    <cellStyle name="Normal 3 4 2 3 3 2 2 3 2 3" xfId="41933"/>
    <cellStyle name="Normal 3 4 2 3 3 2 2 3 3" xfId="20360"/>
    <cellStyle name="Normal 3 4 2 3 3 2 2 3 3 2" xfId="49095"/>
    <cellStyle name="Normal 3 4 2 3 3 2 2 3 4" xfId="34771"/>
    <cellStyle name="Normal 3 4 2 3 3 2 2 4" xfId="9558"/>
    <cellStyle name="Normal 3 4 2 3 3 2 2 4 2" xfId="23941"/>
    <cellStyle name="Normal 3 4 2 3 3 2 2 4 2 2" xfId="52676"/>
    <cellStyle name="Normal 3 4 2 3 3 2 2 4 3" xfId="38352"/>
    <cellStyle name="Normal 3 4 2 3 3 2 2 5" xfId="16778"/>
    <cellStyle name="Normal 3 4 2 3 3 2 2 5 2" xfId="45514"/>
    <cellStyle name="Normal 3 4 2 3 3 2 2 6" xfId="31190"/>
    <cellStyle name="Normal 3 4 2 3 3 2 3" xfId="3120"/>
    <cellStyle name="Normal 3 4 2 3 3 2 3 2" xfId="6780"/>
    <cellStyle name="Normal 3 4 2 3 3 2 3 2 2" xfId="14040"/>
    <cellStyle name="Normal 3 4 2 3 3 2 3 2 2 2" xfId="28418"/>
    <cellStyle name="Normal 3 4 2 3 3 2 3 2 2 2 2" xfId="57152"/>
    <cellStyle name="Normal 3 4 2 3 3 2 3 2 2 3" xfId="42828"/>
    <cellStyle name="Normal 3 4 2 3 3 2 3 2 3" xfId="21255"/>
    <cellStyle name="Normal 3 4 2 3 3 2 3 2 3 2" xfId="49990"/>
    <cellStyle name="Normal 3 4 2 3 3 2 3 2 4" xfId="35666"/>
    <cellStyle name="Normal 3 4 2 3 3 2 3 3" xfId="10453"/>
    <cellStyle name="Normal 3 4 2 3 3 2 3 3 2" xfId="24836"/>
    <cellStyle name="Normal 3 4 2 3 3 2 3 3 2 2" xfId="53571"/>
    <cellStyle name="Normal 3 4 2 3 3 2 3 3 3" xfId="39247"/>
    <cellStyle name="Normal 3 4 2 3 3 2 3 4" xfId="17673"/>
    <cellStyle name="Normal 3 4 2 3 3 2 3 4 2" xfId="46409"/>
    <cellStyle name="Normal 3 4 2 3 3 2 3 5" xfId="32085"/>
    <cellStyle name="Normal 3 4 2 3 3 2 4" xfId="4985"/>
    <cellStyle name="Normal 3 4 2 3 3 2 4 2" xfId="12250"/>
    <cellStyle name="Normal 3 4 2 3 3 2 4 2 2" xfId="26628"/>
    <cellStyle name="Normal 3 4 2 3 3 2 4 2 2 2" xfId="55362"/>
    <cellStyle name="Normal 3 4 2 3 3 2 4 2 3" xfId="41038"/>
    <cellStyle name="Normal 3 4 2 3 3 2 4 3" xfId="19465"/>
    <cellStyle name="Normal 3 4 2 3 3 2 4 3 2" xfId="48200"/>
    <cellStyle name="Normal 3 4 2 3 3 2 4 4" xfId="33876"/>
    <cellStyle name="Normal 3 4 2 3 3 2 5" xfId="8657"/>
    <cellStyle name="Normal 3 4 2 3 3 2 5 2" xfId="23046"/>
    <cellStyle name="Normal 3 4 2 3 3 2 5 2 2" xfId="51781"/>
    <cellStyle name="Normal 3 4 2 3 3 2 5 3" xfId="37457"/>
    <cellStyle name="Normal 3 4 2 3 3 2 6" xfId="15883"/>
    <cellStyle name="Normal 3 4 2 3 3 2 6 2" xfId="44619"/>
    <cellStyle name="Normal 3 4 2 3 3 2 7" xfId="30295"/>
    <cellStyle name="Normal 3 4 2 3 3 3" xfId="1777"/>
    <cellStyle name="Normal 3 4 2 3 3 3 2" xfId="3569"/>
    <cellStyle name="Normal 3 4 2 3 3 3 2 2" xfId="7228"/>
    <cellStyle name="Normal 3 4 2 3 3 3 2 2 2" xfId="14488"/>
    <cellStyle name="Normal 3 4 2 3 3 3 2 2 2 2" xfId="28866"/>
    <cellStyle name="Normal 3 4 2 3 3 3 2 2 2 2 2" xfId="57600"/>
    <cellStyle name="Normal 3 4 2 3 3 3 2 2 2 3" xfId="43276"/>
    <cellStyle name="Normal 3 4 2 3 3 3 2 2 3" xfId="21703"/>
    <cellStyle name="Normal 3 4 2 3 3 3 2 2 3 2" xfId="50438"/>
    <cellStyle name="Normal 3 4 2 3 3 3 2 2 4" xfId="36114"/>
    <cellStyle name="Normal 3 4 2 3 3 3 2 3" xfId="10901"/>
    <cellStyle name="Normal 3 4 2 3 3 3 2 3 2" xfId="25284"/>
    <cellStyle name="Normal 3 4 2 3 3 3 2 3 2 2" xfId="54019"/>
    <cellStyle name="Normal 3 4 2 3 3 3 2 3 3" xfId="39695"/>
    <cellStyle name="Normal 3 4 2 3 3 3 2 4" xfId="18121"/>
    <cellStyle name="Normal 3 4 2 3 3 3 2 4 2" xfId="46857"/>
    <cellStyle name="Normal 3 4 2 3 3 3 2 5" xfId="32533"/>
    <cellStyle name="Normal 3 4 2 3 3 3 3" xfId="5438"/>
    <cellStyle name="Normal 3 4 2 3 3 3 3 2" xfId="12698"/>
    <cellStyle name="Normal 3 4 2 3 3 3 3 2 2" xfId="27076"/>
    <cellStyle name="Normal 3 4 2 3 3 3 3 2 2 2" xfId="55810"/>
    <cellStyle name="Normal 3 4 2 3 3 3 3 2 3" xfId="41486"/>
    <cellStyle name="Normal 3 4 2 3 3 3 3 3" xfId="19913"/>
    <cellStyle name="Normal 3 4 2 3 3 3 3 3 2" xfId="48648"/>
    <cellStyle name="Normal 3 4 2 3 3 3 3 4" xfId="34324"/>
    <cellStyle name="Normal 3 4 2 3 3 3 4" xfId="9111"/>
    <cellStyle name="Normal 3 4 2 3 3 3 4 2" xfId="23494"/>
    <cellStyle name="Normal 3 4 2 3 3 3 4 2 2" xfId="52229"/>
    <cellStyle name="Normal 3 4 2 3 3 3 4 3" xfId="37905"/>
    <cellStyle name="Normal 3 4 2 3 3 3 5" xfId="16331"/>
    <cellStyle name="Normal 3 4 2 3 3 3 5 2" xfId="45067"/>
    <cellStyle name="Normal 3 4 2 3 3 3 6" xfId="30743"/>
    <cellStyle name="Normal 3 4 2 3 3 4" xfId="2673"/>
    <cellStyle name="Normal 3 4 2 3 3 4 2" xfId="6333"/>
    <cellStyle name="Normal 3 4 2 3 3 4 2 2" xfId="13593"/>
    <cellStyle name="Normal 3 4 2 3 3 4 2 2 2" xfId="27971"/>
    <cellStyle name="Normal 3 4 2 3 3 4 2 2 2 2" xfId="56705"/>
    <cellStyle name="Normal 3 4 2 3 3 4 2 2 3" xfId="42381"/>
    <cellStyle name="Normal 3 4 2 3 3 4 2 3" xfId="20808"/>
    <cellStyle name="Normal 3 4 2 3 3 4 2 3 2" xfId="49543"/>
    <cellStyle name="Normal 3 4 2 3 3 4 2 4" xfId="35219"/>
    <cellStyle name="Normal 3 4 2 3 3 4 3" xfId="10006"/>
    <cellStyle name="Normal 3 4 2 3 3 4 3 2" xfId="24389"/>
    <cellStyle name="Normal 3 4 2 3 3 4 3 2 2" xfId="53124"/>
    <cellStyle name="Normal 3 4 2 3 3 4 3 3" xfId="38800"/>
    <cellStyle name="Normal 3 4 2 3 3 4 4" xfId="17226"/>
    <cellStyle name="Normal 3 4 2 3 3 4 4 2" xfId="45962"/>
    <cellStyle name="Normal 3 4 2 3 3 4 5" xfId="31638"/>
    <cellStyle name="Normal 3 4 2 3 3 5" xfId="4537"/>
    <cellStyle name="Normal 3 4 2 3 3 5 2" xfId="11803"/>
    <cellStyle name="Normal 3 4 2 3 3 5 2 2" xfId="26181"/>
    <cellStyle name="Normal 3 4 2 3 3 5 2 2 2" xfId="54915"/>
    <cellStyle name="Normal 3 4 2 3 3 5 2 3" xfId="40591"/>
    <cellStyle name="Normal 3 4 2 3 3 5 3" xfId="19018"/>
    <cellStyle name="Normal 3 4 2 3 3 5 3 2" xfId="47753"/>
    <cellStyle name="Normal 3 4 2 3 3 5 4" xfId="33429"/>
    <cellStyle name="Normal 3 4 2 3 3 6" xfId="8210"/>
    <cellStyle name="Normal 3 4 2 3 3 6 2" xfId="22599"/>
    <cellStyle name="Normal 3 4 2 3 3 6 2 2" xfId="51334"/>
    <cellStyle name="Normal 3 4 2 3 3 6 3" xfId="37010"/>
    <cellStyle name="Normal 3 4 2 3 3 7" xfId="15436"/>
    <cellStyle name="Normal 3 4 2 3 3 7 2" xfId="44172"/>
    <cellStyle name="Normal 3 4 2 3 3 8" xfId="29848"/>
    <cellStyle name="Normal 3 4 2 3 4" xfId="1017"/>
    <cellStyle name="Normal 3 4 2 3 4 2" xfId="2000"/>
    <cellStyle name="Normal 3 4 2 3 4 2 2" xfId="3792"/>
    <cellStyle name="Normal 3 4 2 3 4 2 2 2" xfId="7451"/>
    <cellStyle name="Normal 3 4 2 3 4 2 2 2 2" xfId="14711"/>
    <cellStyle name="Normal 3 4 2 3 4 2 2 2 2 2" xfId="29089"/>
    <cellStyle name="Normal 3 4 2 3 4 2 2 2 2 2 2" xfId="57823"/>
    <cellStyle name="Normal 3 4 2 3 4 2 2 2 2 3" xfId="43499"/>
    <cellStyle name="Normal 3 4 2 3 4 2 2 2 3" xfId="21926"/>
    <cellStyle name="Normal 3 4 2 3 4 2 2 2 3 2" xfId="50661"/>
    <cellStyle name="Normal 3 4 2 3 4 2 2 2 4" xfId="36337"/>
    <cellStyle name="Normal 3 4 2 3 4 2 2 3" xfId="11124"/>
    <cellStyle name="Normal 3 4 2 3 4 2 2 3 2" xfId="25507"/>
    <cellStyle name="Normal 3 4 2 3 4 2 2 3 2 2" xfId="54242"/>
    <cellStyle name="Normal 3 4 2 3 4 2 2 3 3" xfId="39918"/>
    <cellStyle name="Normal 3 4 2 3 4 2 2 4" xfId="18344"/>
    <cellStyle name="Normal 3 4 2 3 4 2 2 4 2" xfId="47080"/>
    <cellStyle name="Normal 3 4 2 3 4 2 2 5" xfId="32756"/>
    <cellStyle name="Normal 3 4 2 3 4 2 3" xfId="5661"/>
    <cellStyle name="Normal 3 4 2 3 4 2 3 2" xfId="12921"/>
    <cellStyle name="Normal 3 4 2 3 4 2 3 2 2" xfId="27299"/>
    <cellStyle name="Normal 3 4 2 3 4 2 3 2 2 2" xfId="56033"/>
    <cellStyle name="Normal 3 4 2 3 4 2 3 2 3" xfId="41709"/>
    <cellStyle name="Normal 3 4 2 3 4 2 3 3" xfId="20136"/>
    <cellStyle name="Normal 3 4 2 3 4 2 3 3 2" xfId="48871"/>
    <cellStyle name="Normal 3 4 2 3 4 2 3 4" xfId="34547"/>
    <cellStyle name="Normal 3 4 2 3 4 2 4" xfId="9334"/>
    <cellStyle name="Normal 3 4 2 3 4 2 4 2" xfId="23717"/>
    <cellStyle name="Normal 3 4 2 3 4 2 4 2 2" xfId="52452"/>
    <cellStyle name="Normal 3 4 2 3 4 2 4 3" xfId="38128"/>
    <cellStyle name="Normal 3 4 2 3 4 2 5" xfId="16554"/>
    <cellStyle name="Normal 3 4 2 3 4 2 5 2" xfId="45290"/>
    <cellStyle name="Normal 3 4 2 3 4 2 6" xfId="30966"/>
    <cellStyle name="Normal 3 4 2 3 4 3" xfId="2896"/>
    <cellStyle name="Normal 3 4 2 3 4 3 2" xfId="6556"/>
    <cellStyle name="Normal 3 4 2 3 4 3 2 2" xfId="13816"/>
    <cellStyle name="Normal 3 4 2 3 4 3 2 2 2" xfId="28194"/>
    <cellStyle name="Normal 3 4 2 3 4 3 2 2 2 2" xfId="56928"/>
    <cellStyle name="Normal 3 4 2 3 4 3 2 2 3" xfId="42604"/>
    <cellStyle name="Normal 3 4 2 3 4 3 2 3" xfId="21031"/>
    <cellStyle name="Normal 3 4 2 3 4 3 2 3 2" xfId="49766"/>
    <cellStyle name="Normal 3 4 2 3 4 3 2 4" xfId="35442"/>
    <cellStyle name="Normal 3 4 2 3 4 3 3" xfId="10229"/>
    <cellStyle name="Normal 3 4 2 3 4 3 3 2" xfId="24612"/>
    <cellStyle name="Normal 3 4 2 3 4 3 3 2 2" xfId="53347"/>
    <cellStyle name="Normal 3 4 2 3 4 3 3 3" xfId="39023"/>
    <cellStyle name="Normal 3 4 2 3 4 3 4" xfId="17449"/>
    <cellStyle name="Normal 3 4 2 3 4 3 4 2" xfId="46185"/>
    <cellStyle name="Normal 3 4 2 3 4 3 5" xfId="31861"/>
    <cellStyle name="Normal 3 4 2 3 4 4" xfId="4761"/>
    <cellStyle name="Normal 3 4 2 3 4 4 2" xfId="12026"/>
    <cellStyle name="Normal 3 4 2 3 4 4 2 2" xfId="26404"/>
    <cellStyle name="Normal 3 4 2 3 4 4 2 2 2" xfId="55138"/>
    <cellStyle name="Normal 3 4 2 3 4 4 2 3" xfId="40814"/>
    <cellStyle name="Normal 3 4 2 3 4 4 3" xfId="19241"/>
    <cellStyle name="Normal 3 4 2 3 4 4 3 2" xfId="47976"/>
    <cellStyle name="Normal 3 4 2 3 4 4 4" xfId="33652"/>
    <cellStyle name="Normal 3 4 2 3 4 5" xfId="8433"/>
    <cellStyle name="Normal 3 4 2 3 4 5 2" xfId="22822"/>
    <cellStyle name="Normal 3 4 2 3 4 5 2 2" xfId="51557"/>
    <cellStyle name="Normal 3 4 2 3 4 5 3" xfId="37233"/>
    <cellStyle name="Normal 3 4 2 3 4 6" xfId="15659"/>
    <cellStyle name="Normal 3 4 2 3 4 6 2" xfId="44395"/>
    <cellStyle name="Normal 3 4 2 3 4 7" xfId="30071"/>
    <cellStyle name="Normal 3 4 2 3 5" xfId="1541"/>
    <cellStyle name="Normal 3 4 2 3 5 2" xfId="3345"/>
    <cellStyle name="Normal 3 4 2 3 5 2 2" xfId="7004"/>
    <cellStyle name="Normal 3 4 2 3 5 2 2 2" xfId="14264"/>
    <cellStyle name="Normal 3 4 2 3 5 2 2 2 2" xfId="28642"/>
    <cellStyle name="Normal 3 4 2 3 5 2 2 2 2 2" xfId="57376"/>
    <cellStyle name="Normal 3 4 2 3 5 2 2 2 3" xfId="43052"/>
    <cellStyle name="Normal 3 4 2 3 5 2 2 3" xfId="21479"/>
    <cellStyle name="Normal 3 4 2 3 5 2 2 3 2" xfId="50214"/>
    <cellStyle name="Normal 3 4 2 3 5 2 2 4" xfId="35890"/>
    <cellStyle name="Normal 3 4 2 3 5 2 3" xfId="10677"/>
    <cellStyle name="Normal 3 4 2 3 5 2 3 2" xfId="25060"/>
    <cellStyle name="Normal 3 4 2 3 5 2 3 2 2" xfId="53795"/>
    <cellStyle name="Normal 3 4 2 3 5 2 3 3" xfId="39471"/>
    <cellStyle name="Normal 3 4 2 3 5 2 4" xfId="17897"/>
    <cellStyle name="Normal 3 4 2 3 5 2 4 2" xfId="46633"/>
    <cellStyle name="Normal 3 4 2 3 5 2 5" xfId="32309"/>
    <cellStyle name="Normal 3 4 2 3 5 3" xfId="5214"/>
    <cellStyle name="Normal 3 4 2 3 5 3 2" xfId="12474"/>
    <cellStyle name="Normal 3 4 2 3 5 3 2 2" xfId="26852"/>
    <cellStyle name="Normal 3 4 2 3 5 3 2 2 2" xfId="55586"/>
    <cellStyle name="Normal 3 4 2 3 5 3 2 3" xfId="41262"/>
    <cellStyle name="Normal 3 4 2 3 5 3 3" xfId="19689"/>
    <cellStyle name="Normal 3 4 2 3 5 3 3 2" xfId="48424"/>
    <cellStyle name="Normal 3 4 2 3 5 3 4" xfId="34100"/>
    <cellStyle name="Normal 3 4 2 3 5 4" xfId="8887"/>
    <cellStyle name="Normal 3 4 2 3 5 4 2" xfId="23270"/>
    <cellStyle name="Normal 3 4 2 3 5 4 2 2" xfId="52005"/>
    <cellStyle name="Normal 3 4 2 3 5 4 3" xfId="37681"/>
    <cellStyle name="Normal 3 4 2 3 5 5" xfId="16107"/>
    <cellStyle name="Normal 3 4 2 3 5 5 2" xfId="44843"/>
    <cellStyle name="Normal 3 4 2 3 5 6" xfId="30519"/>
    <cellStyle name="Normal 3 4 2 3 6" xfId="2449"/>
    <cellStyle name="Normal 3 4 2 3 6 2" xfId="6109"/>
    <cellStyle name="Normal 3 4 2 3 6 2 2" xfId="13369"/>
    <cellStyle name="Normal 3 4 2 3 6 2 2 2" xfId="27747"/>
    <cellStyle name="Normal 3 4 2 3 6 2 2 2 2" xfId="56481"/>
    <cellStyle name="Normal 3 4 2 3 6 2 2 3" xfId="42157"/>
    <cellStyle name="Normal 3 4 2 3 6 2 3" xfId="20584"/>
    <cellStyle name="Normal 3 4 2 3 6 2 3 2" xfId="49319"/>
    <cellStyle name="Normal 3 4 2 3 6 2 4" xfId="34995"/>
    <cellStyle name="Normal 3 4 2 3 6 3" xfId="9782"/>
    <cellStyle name="Normal 3 4 2 3 6 3 2" xfId="24165"/>
    <cellStyle name="Normal 3 4 2 3 6 3 2 2" xfId="52900"/>
    <cellStyle name="Normal 3 4 2 3 6 3 3" xfId="38576"/>
    <cellStyle name="Normal 3 4 2 3 6 4" xfId="17002"/>
    <cellStyle name="Normal 3 4 2 3 6 4 2" xfId="45738"/>
    <cellStyle name="Normal 3 4 2 3 6 5" xfId="31414"/>
    <cellStyle name="Normal 3 4 2 3 7" xfId="4308"/>
    <cellStyle name="Normal 3 4 2 3 7 2" xfId="11578"/>
    <cellStyle name="Normal 3 4 2 3 7 2 2" xfId="25957"/>
    <cellStyle name="Normal 3 4 2 3 7 2 2 2" xfId="54691"/>
    <cellStyle name="Normal 3 4 2 3 7 2 3" xfId="40367"/>
    <cellStyle name="Normal 3 4 2 3 7 3" xfId="18794"/>
    <cellStyle name="Normal 3 4 2 3 7 3 2" xfId="47529"/>
    <cellStyle name="Normal 3 4 2 3 7 4" xfId="33205"/>
    <cellStyle name="Normal 3 4 2 3 8" xfId="7977"/>
    <cellStyle name="Normal 3 4 2 3 8 2" xfId="22375"/>
    <cellStyle name="Normal 3 4 2 3 8 2 2" xfId="51110"/>
    <cellStyle name="Normal 3 4 2 3 8 3" xfId="36786"/>
    <cellStyle name="Normal 3 4 2 3 9" xfId="15212"/>
    <cellStyle name="Normal 3 4 2 3 9 2" xfId="43948"/>
    <cellStyle name="Normal 3 4 2 4" xfId="567"/>
    <cellStyle name="Normal 3 4 2 4 2" xfId="850"/>
    <cellStyle name="Normal 3 4 2 4 2 2" xfId="1297"/>
    <cellStyle name="Normal 3 4 2 4 2 2 2" xfId="2280"/>
    <cellStyle name="Normal 3 4 2 4 2 2 2 2" xfId="4072"/>
    <cellStyle name="Normal 3 4 2 4 2 2 2 2 2" xfId="7731"/>
    <cellStyle name="Normal 3 4 2 4 2 2 2 2 2 2" xfId="14991"/>
    <cellStyle name="Normal 3 4 2 4 2 2 2 2 2 2 2" xfId="29369"/>
    <cellStyle name="Normal 3 4 2 4 2 2 2 2 2 2 2 2" xfId="58103"/>
    <cellStyle name="Normal 3 4 2 4 2 2 2 2 2 2 3" xfId="43779"/>
    <cellStyle name="Normal 3 4 2 4 2 2 2 2 2 3" xfId="22206"/>
    <cellStyle name="Normal 3 4 2 4 2 2 2 2 2 3 2" xfId="50941"/>
    <cellStyle name="Normal 3 4 2 4 2 2 2 2 2 4" xfId="36617"/>
    <cellStyle name="Normal 3 4 2 4 2 2 2 2 3" xfId="11404"/>
    <cellStyle name="Normal 3 4 2 4 2 2 2 2 3 2" xfId="25787"/>
    <cellStyle name="Normal 3 4 2 4 2 2 2 2 3 2 2" xfId="54522"/>
    <cellStyle name="Normal 3 4 2 4 2 2 2 2 3 3" xfId="40198"/>
    <cellStyle name="Normal 3 4 2 4 2 2 2 2 4" xfId="18624"/>
    <cellStyle name="Normal 3 4 2 4 2 2 2 2 4 2" xfId="47360"/>
    <cellStyle name="Normal 3 4 2 4 2 2 2 2 5" xfId="33036"/>
    <cellStyle name="Normal 3 4 2 4 2 2 2 3" xfId="5941"/>
    <cellStyle name="Normal 3 4 2 4 2 2 2 3 2" xfId="13201"/>
    <cellStyle name="Normal 3 4 2 4 2 2 2 3 2 2" xfId="27579"/>
    <cellStyle name="Normal 3 4 2 4 2 2 2 3 2 2 2" xfId="56313"/>
    <cellStyle name="Normal 3 4 2 4 2 2 2 3 2 3" xfId="41989"/>
    <cellStyle name="Normal 3 4 2 4 2 2 2 3 3" xfId="20416"/>
    <cellStyle name="Normal 3 4 2 4 2 2 2 3 3 2" xfId="49151"/>
    <cellStyle name="Normal 3 4 2 4 2 2 2 3 4" xfId="34827"/>
    <cellStyle name="Normal 3 4 2 4 2 2 2 4" xfId="9614"/>
    <cellStyle name="Normal 3 4 2 4 2 2 2 4 2" xfId="23997"/>
    <cellStyle name="Normal 3 4 2 4 2 2 2 4 2 2" xfId="52732"/>
    <cellStyle name="Normal 3 4 2 4 2 2 2 4 3" xfId="38408"/>
    <cellStyle name="Normal 3 4 2 4 2 2 2 5" xfId="16834"/>
    <cellStyle name="Normal 3 4 2 4 2 2 2 5 2" xfId="45570"/>
    <cellStyle name="Normal 3 4 2 4 2 2 2 6" xfId="31246"/>
    <cellStyle name="Normal 3 4 2 4 2 2 3" xfId="3176"/>
    <cellStyle name="Normal 3 4 2 4 2 2 3 2" xfId="6836"/>
    <cellStyle name="Normal 3 4 2 4 2 2 3 2 2" xfId="14096"/>
    <cellStyle name="Normal 3 4 2 4 2 2 3 2 2 2" xfId="28474"/>
    <cellStyle name="Normal 3 4 2 4 2 2 3 2 2 2 2" xfId="57208"/>
    <cellStyle name="Normal 3 4 2 4 2 2 3 2 2 3" xfId="42884"/>
    <cellStyle name="Normal 3 4 2 4 2 2 3 2 3" xfId="21311"/>
    <cellStyle name="Normal 3 4 2 4 2 2 3 2 3 2" xfId="50046"/>
    <cellStyle name="Normal 3 4 2 4 2 2 3 2 4" xfId="35722"/>
    <cellStyle name="Normal 3 4 2 4 2 2 3 3" xfId="10509"/>
    <cellStyle name="Normal 3 4 2 4 2 2 3 3 2" xfId="24892"/>
    <cellStyle name="Normal 3 4 2 4 2 2 3 3 2 2" xfId="53627"/>
    <cellStyle name="Normal 3 4 2 4 2 2 3 3 3" xfId="39303"/>
    <cellStyle name="Normal 3 4 2 4 2 2 3 4" xfId="17729"/>
    <cellStyle name="Normal 3 4 2 4 2 2 3 4 2" xfId="46465"/>
    <cellStyle name="Normal 3 4 2 4 2 2 3 5" xfId="32141"/>
    <cellStyle name="Normal 3 4 2 4 2 2 4" xfId="5041"/>
    <cellStyle name="Normal 3 4 2 4 2 2 4 2" xfId="12306"/>
    <cellStyle name="Normal 3 4 2 4 2 2 4 2 2" xfId="26684"/>
    <cellStyle name="Normal 3 4 2 4 2 2 4 2 2 2" xfId="55418"/>
    <cellStyle name="Normal 3 4 2 4 2 2 4 2 3" xfId="41094"/>
    <cellStyle name="Normal 3 4 2 4 2 2 4 3" xfId="19521"/>
    <cellStyle name="Normal 3 4 2 4 2 2 4 3 2" xfId="48256"/>
    <cellStyle name="Normal 3 4 2 4 2 2 4 4" xfId="33932"/>
    <cellStyle name="Normal 3 4 2 4 2 2 5" xfId="8713"/>
    <cellStyle name="Normal 3 4 2 4 2 2 5 2" xfId="23102"/>
    <cellStyle name="Normal 3 4 2 4 2 2 5 2 2" xfId="51837"/>
    <cellStyle name="Normal 3 4 2 4 2 2 5 3" xfId="37513"/>
    <cellStyle name="Normal 3 4 2 4 2 2 6" xfId="15939"/>
    <cellStyle name="Normal 3 4 2 4 2 2 6 2" xfId="44675"/>
    <cellStyle name="Normal 3 4 2 4 2 2 7" xfId="30351"/>
    <cellStyle name="Normal 3 4 2 4 2 3" xfId="1833"/>
    <cellStyle name="Normal 3 4 2 4 2 3 2" xfId="3625"/>
    <cellStyle name="Normal 3 4 2 4 2 3 2 2" xfId="7284"/>
    <cellStyle name="Normal 3 4 2 4 2 3 2 2 2" xfId="14544"/>
    <cellStyle name="Normal 3 4 2 4 2 3 2 2 2 2" xfId="28922"/>
    <cellStyle name="Normal 3 4 2 4 2 3 2 2 2 2 2" xfId="57656"/>
    <cellStyle name="Normal 3 4 2 4 2 3 2 2 2 3" xfId="43332"/>
    <cellStyle name="Normal 3 4 2 4 2 3 2 2 3" xfId="21759"/>
    <cellStyle name="Normal 3 4 2 4 2 3 2 2 3 2" xfId="50494"/>
    <cellStyle name="Normal 3 4 2 4 2 3 2 2 4" xfId="36170"/>
    <cellStyle name="Normal 3 4 2 4 2 3 2 3" xfId="10957"/>
    <cellStyle name="Normal 3 4 2 4 2 3 2 3 2" xfId="25340"/>
    <cellStyle name="Normal 3 4 2 4 2 3 2 3 2 2" xfId="54075"/>
    <cellStyle name="Normal 3 4 2 4 2 3 2 3 3" xfId="39751"/>
    <cellStyle name="Normal 3 4 2 4 2 3 2 4" xfId="18177"/>
    <cellStyle name="Normal 3 4 2 4 2 3 2 4 2" xfId="46913"/>
    <cellStyle name="Normal 3 4 2 4 2 3 2 5" xfId="32589"/>
    <cellStyle name="Normal 3 4 2 4 2 3 3" xfId="5494"/>
    <cellStyle name="Normal 3 4 2 4 2 3 3 2" xfId="12754"/>
    <cellStyle name="Normal 3 4 2 4 2 3 3 2 2" xfId="27132"/>
    <cellStyle name="Normal 3 4 2 4 2 3 3 2 2 2" xfId="55866"/>
    <cellStyle name="Normal 3 4 2 4 2 3 3 2 3" xfId="41542"/>
    <cellStyle name="Normal 3 4 2 4 2 3 3 3" xfId="19969"/>
    <cellStyle name="Normal 3 4 2 4 2 3 3 3 2" xfId="48704"/>
    <cellStyle name="Normal 3 4 2 4 2 3 3 4" xfId="34380"/>
    <cellStyle name="Normal 3 4 2 4 2 3 4" xfId="9167"/>
    <cellStyle name="Normal 3 4 2 4 2 3 4 2" xfId="23550"/>
    <cellStyle name="Normal 3 4 2 4 2 3 4 2 2" xfId="52285"/>
    <cellStyle name="Normal 3 4 2 4 2 3 4 3" xfId="37961"/>
    <cellStyle name="Normal 3 4 2 4 2 3 5" xfId="16387"/>
    <cellStyle name="Normal 3 4 2 4 2 3 5 2" xfId="45123"/>
    <cellStyle name="Normal 3 4 2 4 2 3 6" xfId="30799"/>
    <cellStyle name="Normal 3 4 2 4 2 4" xfId="2729"/>
    <cellStyle name="Normal 3 4 2 4 2 4 2" xfId="6389"/>
    <cellStyle name="Normal 3 4 2 4 2 4 2 2" xfId="13649"/>
    <cellStyle name="Normal 3 4 2 4 2 4 2 2 2" xfId="28027"/>
    <cellStyle name="Normal 3 4 2 4 2 4 2 2 2 2" xfId="56761"/>
    <cellStyle name="Normal 3 4 2 4 2 4 2 2 3" xfId="42437"/>
    <cellStyle name="Normal 3 4 2 4 2 4 2 3" xfId="20864"/>
    <cellStyle name="Normal 3 4 2 4 2 4 2 3 2" xfId="49599"/>
    <cellStyle name="Normal 3 4 2 4 2 4 2 4" xfId="35275"/>
    <cellStyle name="Normal 3 4 2 4 2 4 3" xfId="10062"/>
    <cellStyle name="Normal 3 4 2 4 2 4 3 2" xfId="24445"/>
    <cellStyle name="Normal 3 4 2 4 2 4 3 2 2" xfId="53180"/>
    <cellStyle name="Normal 3 4 2 4 2 4 3 3" xfId="38856"/>
    <cellStyle name="Normal 3 4 2 4 2 4 4" xfId="17282"/>
    <cellStyle name="Normal 3 4 2 4 2 4 4 2" xfId="46018"/>
    <cellStyle name="Normal 3 4 2 4 2 4 5" xfId="31694"/>
    <cellStyle name="Normal 3 4 2 4 2 5" xfId="4594"/>
    <cellStyle name="Normal 3 4 2 4 2 5 2" xfId="11859"/>
    <cellStyle name="Normal 3 4 2 4 2 5 2 2" xfId="26237"/>
    <cellStyle name="Normal 3 4 2 4 2 5 2 2 2" xfId="54971"/>
    <cellStyle name="Normal 3 4 2 4 2 5 2 3" xfId="40647"/>
    <cellStyle name="Normal 3 4 2 4 2 5 3" xfId="19074"/>
    <cellStyle name="Normal 3 4 2 4 2 5 3 2" xfId="47809"/>
    <cellStyle name="Normal 3 4 2 4 2 5 4" xfId="33485"/>
    <cellStyle name="Normal 3 4 2 4 2 6" xfId="8266"/>
    <cellStyle name="Normal 3 4 2 4 2 6 2" xfId="22655"/>
    <cellStyle name="Normal 3 4 2 4 2 6 2 2" xfId="51390"/>
    <cellStyle name="Normal 3 4 2 4 2 6 3" xfId="37066"/>
    <cellStyle name="Normal 3 4 2 4 2 7" xfId="15492"/>
    <cellStyle name="Normal 3 4 2 4 2 7 2" xfId="44228"/>
    <cellStyle name="Normal 3 4 2 4 2 8" xfId="29904"/>
    <cellStyle name="Normal 3 4 2 4 3" xfId="1073"/>
    <cellStyle name="Normal 3 4 2 4 3 2" xfId="2056"/>
    <cellStyle name="Normal 3 4 2 4 3 2 2" xfId="3848"/>
    <cellStyle name="Normal 3 4 2 4 3 2 2 2" xfId="7507"/>
    <cellStyle name="Normal 3 4 2 4 3 2 2 2 2" xfId="14767"/>
    <cellStyle name="Normal 3 4 2 4 3 2 2 2 2 2" xfId="29145"/>
    <cellStyle name="Normal 3 4 2 4 3 2 2 2 2 2 2" xfId="57879"/>
    <cellStyle name="Normal 3 4 2 4 3 2 2 2 2 3" xfId="43555"/>
    <cellStyle name="Normal 3 4 2 4 3 2 2 2 3" xfId="21982"/>
    <cellStyle name="Normal 3 4 2 4 3 2 2 2 3 2" xfId="50717"/>
    <cellStyle name="Normal 3 4 2 4 3 2 2 2 4" xfId="36393"/>
    <cellStyle name="Normal 3 4 2 4 3 2 2 3" xfId="11180"/>
    <cellStyle name="Normal 3 4 2 4 3 2 2 3 2" xfId="25563"/>
    <cellStyle name="Normal 3 4 2 4 3 2 2 3 2 2" xfId="54298"/>
    <cellStyle name="Normal 3 4 2 4 3 2 2 3 3" xfId="39974"/>
    <cellStyle name="Normal 3 4 2 4 3 2 2 4" xfId="18400"/>
    <cellStyle name="Normal 3 4 2 4 3 2 2 4 2" xfId="47136"/>
    <cellStyle name="Normal 3 4 2 4 3 2 2 5" xfId="32812"/>
    <cellStyle name="Normal 3 4 2 4 3 2 3" xfId="5717"/>
    <cellStyle name="Normal 3 4 2 4 3 2 3 2" xfId="12977"/>
    <cellStyle name="Normal 3 4 2 4 3 2 3 2 2" xfId="27355"/>
    <cellStyle name="Normal 3 4 2 4 3 2 3 2 2 2" xfId="56089"/>
    <cellStyle name="Normal 3 4 2 4 3 2 3 2 3" xfId="41765"/>
    <cellStyle name="Normal 3 4 2 4 3 2 3 3" xfId="20192"/>
    <cellStyle name="Normal 3 4 2 4 3 2 3 3 2" xfId="48927"/>
    <cellStyle name="Normal 3 4 2 4 3 2 3 4" xfId="34603"/>
    <cellStyle name="Normal 3 4 2 4 3 2 4" xfId="9390"/>
    <cellStyle name="Normal 3 4 2 4 3 2 4 2" xfId="23773"/>
    <cellStyle name="Normal 3 4 2 4 3 2 4 2 2" xfId="52508"/>
    <cellStyle name="Normal 3 4 2 4 3 2 4 3" xfId="38184"/>
    <cellStyle name="Normal 3 4 2 4 3 2 5" xfId="16610"/>
    <cellStyle name="Normal 3 4 2 4 3 2 5 2" xfId="45346"/>
    <cellStyle name="Normal 3 4 2 4 3 2 6" xfId="31022"/>
    <cellStyle name="Normal 3 4 2 4 3 3" xfId="2952"/>
    <cellStyle name="Normal 3 4 2 4 3 3 2" xfId="6612"/>
    <cellStyle name="Normal 3 4 2 4 3 3 2 2" xfId="13872"/>
    <cellStyle name="Normal 3 4 2 4 3 3 2 2 2" xfId="28250"/>
    <cellStyle name="Normal 3 4 2 4 3 3 2 2 2 2" xfId="56984"/>
    <cellStyle name="Normal 3 4 2 4 3 3 2 2 3" xfId="42660"/>
    <cellStyle name="Normal 3 4 2 4 3 3 2 3" xfId="21087"/>
    <cellStyle name="Normal 3 4 2 4 3 3 2 3 2" xfId="49822"/>
    <cellStyle name="Normal 3 4 2 4 3 3 2 4" xfId="35498"/>
    <cellStyle name="Normal 3 4 2 4 3 3 3" xfId="10285"/>
    <cellStyle name="Normal 3 4 2 4 3 3 3 2" xfId="24668"/>
    <cellStyle name="Normal 3 4 2 4 3 3 3 2 2" xfId="53403"/>
    <cellStyle name="Normal 3 4 2 4 3 3 3 3" xfId="39079"/>
    <cellStyle name="Normal 3 4 2 4 3 3 4" xfId="17505"/>
    <cellStyle name="Normal 3 4 2 4 3 3 4 2" xfId="46241"/>
    <cellStyle name="Normal 3 4 2 4 3 3 5" xfId="31917"/>
    <cellStyle name="Normal 3 4 2 4 3 4" xfId="4817"/>
    <cellStyle name="Normal 3 4 2 4 3 4 2" xfId="12082"/>
    <cellStyle name="Normal 3 4 2 4 3 4 2 2" xfId="26460"/>
    <cellStyle name="Normal 3 4 2 4 3 4 2 2 2" xfId="55194"/>
    <cellStyle name="Normal 3 4 2 4 3 4 2 3" xfId="40870"/>
    <cellStyle name="Normal 3 4 2 4 3 4 3" xfId="19297"/>
    <cellStyle name="Normal 3 4 2 4 3 4 3 2" xfId="48032"/>
    <cellStyle name="Normal 3 4 2 4 3 4 4" xfId="33708"/>
    <cellStyle name="Normal 3 4 2 4 3 5" xfId="8489"/>
    <cellStyle name="Normal 3 4 2 4 3 5 2" xfId="22878"/>
    <cellStyle name="Normal 3 4 2 4 3 5 2 2" xfId="51613"/>
    <cellStyle name="Normal 3 4 2 4 3 5 3" xfId="37289"/>
    <cellStyle name="Normal 3 4 2 4 3 6" xfId="15715"/>
    <cellStyle name="Normal 3 4 2 4 3 6 2" xfId="44451"/>
    <cellStyle name="Normal 3 4 2 4 3 7" xfId="30127"/>
    <cellStyle name="Normal 3 4 2 4 4" xfId="1604"/>
    <cellStyle name="Normal 3 4 2 4 4 2" xfId="3401"/>
    <cellStyle name="Normal 3 4 2 4 4 2 2" xfId="7060"/>
    <cellStyle name="Normal 3 4 2 4 4 2 2 2" xfId="14320"/>
    <cellStyle name="Normal 3 4 2 4 4 2 2 2 2" xfId="28698"/>
    <cellStyle name="Normal 3 4 2 4 4 2 2 2 2 2" xfId="57432"/>
    <cellStyle name="Normal 3 4 2 4 4 2 2 2 3" xfId="43108"/>
    <cellStyle name="Normal 3 4 2 4 4 2 2 3" xfId="21535"/>
    <cellStyle name="Normal 3 4 2 4 4 2 2 3 2" xfId="50270"/>
    <cellStyle name="Normal 3 4 2 4 4 2 2 4" xfId="35946"/>
    <cellStyle name="Normal 3 4 2 4 4 2 3" xfId="10733"/>
    <cellStyle name="Normal 3 4 2 4 4 2 3 2" xfId="25116"/>
    <cellStyle name="Normal 3 4 2 4 4 2 3 2 2" xfId="53851"/>
    <cellStyle name="Normal 3 4 2 4 4 2 3 3" xfId="39527"/>
    <cellStyle name="Normal 3 4 2 4 4 2 4" xfId="17953"/>
    <cellStyle name="Normal 3 4 2 4 4 2 4 2" xfId="46689"/>
    <cellStyle name="Normal 3 4 2 4 4 2 5" xfId="32365"/>
    <cellStyle name="Normal 3 4 2 4 4 3" xfId="5270"/>
    <cellStyle name="Normal 3 4 2 4 4 3 2" xfId="12530"/>
    <cellStyle name="Normal 3 4 2 4 4 3 2 2" xfId="26908"/>
    <cellStyle name="Normal 3 4 2 4 4 3 2 2 2" xfId="55642"/>
    <cellStyle name="Normal 3 4 2 4 4 3 2 3" xfId="41318"/>
    <cellStyle name="Normal 3 4 2 4 4 3 3" xfId="19745"/>
    <cellStyle name="Normal 3 4 2 4 4 3 3 2" xfId="48480"/>
    <cellStyle name="Normal 3 4 2 4 4 3 4" xfId="34156"/>
    <cellStyle name="Normal 3 4 2 4 4 4" xfId="8943"/>
    <cellStyle name="Normal 3 4 2 4 4 4 2" xfId="23326"/>
    <cellStyle name="Normal 3 4 2 4 4 4 2 2" xfId="52061"/>
    <cellStyle name="Normal 3 4 2 4 4 4 3" xfId="37737"/>
    <cellStyle name="Normal 3 4 2 4 4 5" xfId="16163"/>
    <cellStyle name="Normal 3 4 2 4 4 5 2" xfId="44899"/>
    <cellStyle name="Normal 3 4 2 4 4 6" xfId="30575"/>
    <cellStyle name="Normal 3 4 2 4 5" xfId="2505"/>
    <cellStyle name="Normal 3 4 2 4 5 2" xfId="6165"/>
    <cellStyle name="Normal 3 4 2 4 5 2 2" xfId="13425"/>
    <cellStyle name="Normal 3 4 2 4 5 2 2 2" xfId="27803"/>
    <cellStyle name="Normal 3 4 2 4 5 2 2 2 2" xfId="56537"/>
    <cellStyle name="Normal 3 4 2 4 5 2 2 3" xfId="42213"/>
    <cellStyle name="Normal 3 4 2 4 5 2 3" xfId="20640"/>
    <cellStyle name="Normal 3 4 2 4 5 2 3 2" xfId="49375"/>
    <cellStyle name="Normal 3 4 2 4 5 2 4" xfId="35051"/>
    <cellStyle name="Normal 3 4 2 4 5 3" xfId="9838"/>
    <cellStyle name="Normal 3 4 2 4 5 3 2" xfId="24221"/>
    <cellStyle name="Normal 3 4 2 4 5 3 2 2" xfId="52956"/>
    <cellStyle name="Normal 3 4 2 4 5 3 3" xfId="38632"/>
    <cellStyle name="Normal 3 4 2 4 5 4" xfId="17058"/>
    <cellStyle name="Normal 3 4 2 4 5 4 2" xfId="45794"/>
    <cellStyle name="Normal 3 4 2 4 5 5" xfId="31470"/>
    <cellStyle name="Normal 3 4 2 4 6" xfId="4368"/>
    <cellStyle name="Normal 3 4 2 4 6 2" xfId="11635"/>
    <cellStyle name="Normal 3 4 2 4 6 2 2" xfId="26013"/>
    <cellStyle name="Normal 3 4 2 4 6 2 2 2" xfId="54747"/>
    <cellStyle name="Normal 3 4 2 4 6 2 3" xfId="40423"/>
    <cellStyle name="Normal 3 4 2 4 6 3" xfId="18850"/>
    <cellStyle name="Normal 3 4 2 4 6 3 2" xfId="47585"/>
    <cellStyle name="Normal 3 4 2 4 6 4" xfId="33261"/>
    <cellStyle name="Normal 3 4 2 4 7" xfId="8038"/>
    <cellStyle name="Normal 3 4 2 4 7 2" xfId="22431"/>
    <cellStyle name="Normal 3 4 2 4 7 2 2" xfId="51166"/>
    <cellStyle name="Normal 3 4 2 4 7 3" xfId="36842"/>
    <cellStyle name="Normal 3 4 2 4 8" xfId="15268"/>
    <cellStyle name="Normal 3 4 2 4 8 2" xfId="44004"/>
    <cellStyle name="Normal 3 4 2 4 9" xfId="29680"/>
    <cellStyle name="Normal 3 4 2 5" xfId="734"/>
    <cellStyle name="Normal 3 4 2 5 2" xfId="1185"/>
    <cellStyle name="Normal 3 4 2 5 2 2" xfId="2168"/>
    <cellStyle name="Normal 3 4 2 5 2 2 2" xfId="3960"/>
    <cellStyle name="Normal 3 4 2 5 2 2 2 2" xfId="7619"/>
    <cellStyle name="Normal 3 4 2 5 2 2 2 2 2" xfId="14879"/>
    <cellStyle name="Normal 3 4 2 5 2 2 2 2 2 2" xfId="29257"/>
    <cellStyle name="Normal 3 4 2 5 2 2 2 2 2 2 2" xfId="57991"/>
    <cellStyle name="Normal 3 4 2 5 2 2 2 2 2 3" xfId="43667"/>
    <cellStyle name="Normal 3 4 2 5 2 2 2 2 3" xfId="22094"/>
    <cellStyle name="Normal 3 4 2 5 2 2 2 2 3 2" xfId="50829"/>
    <cellStyle name="Normal 3 4 2 5 2 2 2 2 4" xfId="36505"/>
    <cellStyle name="Normal 3 4 2 5 2 2 2 3" xfId="11292"/>
    <cellStyle name="Normal 3 4 2 5 2 2 2 3 2" xfId="25675"/>
    <cellStyle name="Normal 3 4 2 5 2 2 2 3 2 2" xfId="54410"/>
    <cellStyle name="Normal 3 4 2 5 2 2 2 3 3" xfId="40086"/>
    <cellStyle name="Normal 3 4 2 5 2 2 2 4" xfId="18512"/>
    <cellStyle name="Normal 3 4 2 5 2 2 2 4 2" xfId="47248"/>
    <cellStyle name="Normal 3 4 2 5 2 2 2 5" xfId="32924"/>
    <cellStyle name="Normal 3 4 2 5 2 2 3" xfId="5829"/>
    <cellStyle name="Normal 3 4 2 5 2 2 3 2" xfId="13089"/>
    <cellStyle name="Normal 3 4 2 5 2 2 3 2 2" xfId="27467"/>
    <cellStyle name="Normal 3 4 2 5 2 2 3 2 2 2" xfId="56201"/>
    <cellStyle name="Normal 3 4 2 5 2 2 3 2 3" xfId="41877"/>
    <cellStyle name="Normal 3 4 2 5 2 2 3 3" xfId="20304"/>
    <cellStyle name="Normal 3 4 2 5 2 2 3 3 2" xfId="49039"/>
    <cellStyle name="Normal 3 4 2 5 2 2 3 4" xfId="34715"/>
    <cellStyle name="Normal 3 4 2 5 2 2 4" xfId="9502"/>
    <cellStyle name="Normal 3 4 2 5 2 2 4 2" xfId="23885"/>
    <cellStyle name="Normal 3 4 2 5 2 2 4 2 2" xfId="52620"/>
    <cellStyle name="Normal 3 4 2 5 2 2 4 3" xfId="38296"/>
    <cellStyle name="Normal 3 4 2 5 2 2 5" xfId="16722"/>
    <cellStyle name="Normal 3 4 2 5 2 2 5 2" xfId="45458"/>
    <cellStyle name="Normal 3 4 2 5 2 2 6" xfId="31134"/>
    <cellStyle name="Normal 3 4 2 5 2 3" xfId="3064"/>
    <cellStyle name="Normal 3 4 2 5 2 3 2" xfId="6724"/>
    <cellStyle name="Normal 3 4 2 5 2 3 2 2" xfId="13984"/>
    <cellStyle name="Normal 3 4 2 5 2 3 2 2 2" xfId="28362"/>
    <cellStyle name="Normal 3 4 2 5 2 3 2 2 2 2" xfId="57096"/>
    <cellStyle name="Normal 3 4 2 5 2 3 2 2 3" xfId="42772"/>
    <cellStyle name="Normal 3 4 2 5 2 3 2 3" xfId="21199"/>
    <cellStyle name="Normal 3 4 2 5 2 3 2 3 2" xfId="49934"/>
    <cellStyle name="Normal 3 4 2 5 2 3 2 4" xfId="35610"/>
    <cellStyle name="Normal 3 4 2 5 2 3 3" xfId="10397"/>
    <cellStyle name="Normal 3 4 2 5 2 3 3 2" xfId="24780"/>
    <cellStyle name="Normal 3 4 2 5 2 3 3 2 2" xfId="53515"/>
    <cellStyle name="Normal 3 4 2 5 2 3 3 3" xfId="39191"/>
    <cellStyle name="Normal 3 4 2 5 2 3 4" xfId="17617"/>
    <cellStyle name="Normal 3 4 2 5 2 3 4 2" xfId="46353"/>
    <cellStyle name="Normal 3 4 2 5 2 3 5" xfId="32029"/>
    <cellStyle name="Normal 3 4 2 5 2 4" xfId="4929"/>
    <cellStyle name="Normal 3 4 2 5 2 4 2" xfId="12194"/>
    <cellStyle name="Normal 3 4 2 5 2 4 2 2" xfId="26572"/>
    <cellStyle name="Normal 3 4 2 5 2 4 2 2 2" xfId="55306"/>
    <cellStyle name="Normal 3 4 2 5 2 4 2 3" xfId="40982"/>
    <cellStyle name="Normal 3 4 2 5 2 4 3" xfId="19409"/>
    <cellStyle name="Normal 3 4 2 5 2 4 3 2" xfId="48144"/>
    <cellStyle name="Normal 3 4 2 5 2 4 4" xfId="33820"/>
    <cellStyle name="Normal 3 4 2 5 2 5" xfId="8601"/>
    <cellStyle name="Normal 3 4 2 5 2 5 2" xfId="22990"/>
    <cellStyle name="Normal 3 4 2 5 2 5 2 2" xfId="51725"/>
    <cellStyle name="Normal 3 4 2 5 2 5 3" xfId="37401"/>
    <cellStyle name="Normal 3 4 2 5 2 6" xfId="15827"/>
    <cellStyle name="Normal 3 4 2 5 2 6 2" xfId="44563"/>
    <cellStyle name="Normal 3 4 2 5 2 7" xfId="30239"/>
    <cellStyle name="Normal 3 4 2 5 3" xfId="1721"/>
    <cellStyle name="Normal 3 4 2 5 3 2" xfId="3513"/>
    <cellStyle name="Normal 3 4 2 5 3 2 2" xfId="7172"/>
    <cellStyle name="Normal 3 4 2 5 3 2 2 2" xfId="14432"/>
    <cellStyle name="Normal 3 4 2 5 3 2 2 2 2" xfId="28810"/>
    <cellStyle name="Normal 3 4 2 5 3 2 2 2 2 2" xfId="57544"/>
    <cellStyle name="Normal 3 4 2 5 3 2 2 2 3" xfId="43220"/>
    <cellStyle name="Normal 3 4 2 5 3 2 2 3" xfId="21647"/>
    <cellStyle name="Normal 3 4 2 5 3 2 2 3 2" xfId="50382"/>
    <cellStyle name="Normal 3 4 2 5 3 2 2 4" xfId="36058"/>
    <cellStyle name="Normal 3 4 2 5 3 2 3" xfId="10845"/>
    <cellStyle name="Normal 3 4 2 5 3 2 3 2" xfId="25228"/>
    <cellStyle name="Normal 3 4 2 5 3 2 3 2 2" xfId="53963"/>
    <cellStyle name="Normal 3 4 2 5 3 2 3 3" xfId="39639"/>
    <cellStyle name="Normal 3 4 2 5 3 2 4" xfId="18065"/>
    <cellStyle name="Normal 3 4 2 5 3 2 4 2" xfId="46801"/>
    <cellStyle name="Normal 3 4 2 5 3 2 5" xfId="32477"/>
    <cellStyle name="Normal 3 4 2 5 3 3" xfId="5382"/>
    <cellStyle name="Normal 3 4 2 5 3 3 2" xfId="12642"/>
    <cellStyle name="Normal 3 4 2 5 3 3 2 2" xfId="27020"/>
    <cellStyle name="Normal 3 4 2 5 3 3 2 2 2" xfId="55754"/>
    <cellStyle name="Normal 3 4 2 5 3 3 2 3" xfId="41430"/>
    <cellStyle name="Normal 3 4 2 5 3 3 3" xfId="19857"/>
    <cellStyle name="Normal 3 4 2 5 3 3 3 2" xfId="48592"/>
    <cellStyle name="Normal 3 4 2 5 3 3 4" xfId="34268"/>
    <cellStyle name="Normal 3 4 2 5 3 4" xfId="9055"/>
    <cellStyle name="Normal 3 4 2 5 3 4 2" xfId="23438"/>
    <cellStyle name="Normal 3 4 2 5 3 4 2 2" xfId="52173"/>
    <cellStyle name="Normal 3 4 2 5 3 4 3" xfId="37849"/>
    <cellStyle name="Normal 3 4 2 5 3 5" xfId="16275"/>
    <cellStyle name="Normal 3 4 2 5 3 5 2" xfId="45011"/>
    <cellStyle name="Normal 3 4 2 5 3 6" xfId="30687"/>
    <cellStyle name="Normal 3 4 2 5 4" xfId="2617"/>
    <cellStyle name="Normal 3 4 2 5 4 2" xfId="6277"/>
    <cellStyle name="Normal 3 4 2 5 4 2 2" xfId="13537"/>
    <cellStyle name="Normal 3 4 2 5 4 2 2 2" xfId="27915"/>
    <cellStyle name="Normal 3 4 2 5 4 2 2 2 2" xfId="56649"/>
    <cellStyle name="Normal 3 4 2 5 4 2 2 3" xfId="42325"/>
    <cellStyle name="Normal 3 4 2 5 4 2 3" xfId="20752"/>
    <cellStyle name="Normal 3 4 2 5 4 2 3 2" xfId="49487"/>
    <cellStyle name="Normal 3 4 2 5 4 2 4" xfId="35163"/>
    <cellStyle name="Normal 3 4 2 5 4 3" xfId="9950"/>
    <cellStyle name="Normal 3 4 2 5 4 3 2" xfId="24333"/>
    <cellStyle name="Normal 3 4 2 5 4 3 2 2" xfId="53068"/>
    <cellStyle name="Normal 3 4 2 5 4 3 3" xfId="38744"/>
    <cellStyle name="Normal 3 4 2 5 4 4" xfId="17170"/>
    <cellStyle name="Normal 3 4 2 5 4 4 2" xfId="45906"/>
    <cellStyle name="Normal 3 4 2 5 4 5" xfId="31582"/>
    <cellStyle name="Normal 3 4 2 5 5" xfId="4481"/>
    <cellStyle name="Normal 3 4 2 5 5 2" xfId="11747"/>
    <cellStyle name="Normal 3 4 2 5 5 2 2" xfId="26125"/>
    <cellStyle name="Normal 3 4 2 5 5 2 2 2" xfId="54859"/>
    <cellStyle name="Normal 3 4 2 5 5 2 3" xfId="40535"/>
    <cellStyle name="Normal 3 4 2 5 5 3" xfId="18962"/>
    <cellStyle name="Normal 3 4 2 5 5 3 2" xfId="47697"/>
    <cellStyle name="Normal 3 4 2 5 5 4" xfId="33373"/>
    <cellStyle name="Normal 3 4 2 5 6" xfId="8154"/>
    <cellStyle name="Normal 3 4 2 5 6 2" xfId="22543"/>
    <cellStyle name="Normal 3 4 2 5 6 2 2" xfId="51278"/>
    <cellStyle name="Normal 3 4 2 5 6 3" xfId="36954"/>
    <cellStyle name="Normal 3 4 2 5 7" xfId="15380"/>
    <cellStyle name="Normal 3 4 2 5 7 2" xfId="44116"/>
    <cellStyle name="Normal 3 4 2 5 8" xfId="29792"/>
    <cellStyle name="Normal 3 4 2 6" xfId="961"/>
    <cellStyle name="Normal 3 4 2 6 2" xfId="1944"/>
    <cellStyle name="Normal 3 4 2 6 2 2" xfId="3736"/>
    <cellStyle name="Normal 3 4 2 6 2 2 2" xfId="7395"/>
    <cellStyle name="Normal 3 4 2 6 2 2 2 2" xfId="14655"/>
    <cellStyle name="Normal 3 4 2 6 2 2 2 2 2" xfId="29033"/>
    <cellStyle name="Normal 3 4 2 6 2 2 2 2 2 2" xfId="57767"/>
    <cellStyle name="Normal 3 4 2 6 2 2 2 2 3" xfId="43443"/>
    <cellStyle name="Normal 3 4 2 6 2 2 2 3" xfId="21870"/>
    <cellStyle name="Normal 3 4 2 6 2 2 2 3 2" xfId="50605"/>
    <cellStyle name="Normal 3 4 2 6 2 2 2 4" xfId="36281"/>
    <cellStyle name="Normal 3 4 2 6 2 2 3" xfId="11068"/>
    <cellStyle name="Normal 3 4 2 6 2 2 3 2" xfId="25451"/>
    <cellStyle name="Normal 3 4 2 6 2 2 3 2 2" xfId="54186"/>
    <cellStyle name="Normal 3 4 2 6 2 2 3 3" xfId="39862"/>
    <cellStyle name="Normal 3 4 2 6 2 2 4" xfId="18288"/>
    <cellStyle name="Normal 3 4 2 6 2 2 4 2" xfId="47024"/>
    <cellStyle name="Normal 3 4 2 6 2 2 5" xfId="32700"/>
    <cellStyle name="Normal 3 4 2 6 2 3" xfId="5605"/>
    <cellStyle name="Normal 3 4 2 6 2 3 2" xfId="12865"/>
    <cellStyle name="Normal 3 4 2 6 2 3 2 2" xfId="27243"/>
    <cellStyle name="Normal 3 4 2 6 2 3 2 2 2" xfId="55977"/>
    <cellStyle name="Normal 3 4 2 6 2 3 2 3" xfId="41653"/>
    <cellStyle name="Normal 3 4 2 6 2 3 3" xfId="20080"/>
    <cellStyle name="Normal 3 4 2 6 2 3 3 2" xfId="48815"/>
    <cellStyle name="Normal 3 4 2 6 2 3 4" xfId="34491"/>
    <cellStyle name="Normal 3 4 2 6 2 4" xfId="9278"/>
    <cellStyle name="Normal 3 4 2 6 2 4 2" xfId="23661"/>
    <cellStyle name="Normal 3 4 2 6 2 4 2 2" xfId="52396"/>
    <cellStyle name="Normal 3 4 2 6 2 4 3" xfId="38072"/>
    <cellStyle name="Normal 3 4 2 6 2 5" xfId="16498"/>
    <cellStyle name="Normal 3 4 2 6 2 5 2" xfId="45234"/>
    <cellStyle name="Normal 3 4 2 6 2 6" xfId="30910"/>
    <cellStyle name="Normal 3 4 2 6 3" xfId="2840"/>
    <cellStyle name="Normal 3 4 2 6 3 2" xfId="6500"/>
    <cellStyle name="Normal 3 4 2 6 3 2 2" xfId="13760"/>
    <cellStyle name="Normal 3 4 2 6 3 2 2 2" xfId="28138"/>
    <cellStyle name="Normal 3 4 2 6 3 2 2 2 2" xfId="56872"/>
    <cellStyle name="Normal 3 4 2 6 3 2 2 3" xfId="42548"/>
    <cellStyle name="Normal 3 4 2 6 3 2 3" xfId="20975"/>
    <cellStyle name="Normal 3 4 2 6 3 2 3 2" xfId="49710"/>
    <cellStyle name="Normal 3 4 2 6 3 2 4" xfId="35386"/>
    <cellStyle name="Normal 3 4 2 6 3 3" xfId="10173"/>
    <cellStyle name="Normal 3 4 2 6 3 3 2" xfId="24556"/>
    <cellStyle name="Normal 3 4 2 6 3 3 2 2" xfId="53291"/>
    <cellStyle name="Normal 3 4 2 6 3 3 3" xfId="38967"/>
    <cellStyle name="Normal 3 4 2 6 3 4" xfId="17393"/>
    <cellStyle name="Normal 3 4 2 6 3 4 2" xfId="46129"/>
    <cellStyle name="Normal 3 4 2 6 3 5" xfId="31805"/>
    <cellStyle name="Normal 3 4 2 6 4" xfId="4705"/>
    <cellStyle name="Normal 3 4 2 6 4 2" xfId="11970"/>
    <cellStyle name="Normal 3 4 2 6 4 2 2" xfId="26348"/>
    <cellStyle name="Normal 3 4 2 6 4 2 2 2" xfId="55082"/>
    <cellStyle name="Normal 3 4 2 6 4 2 3" xfId="40758"/>
    <cellStyle name="Normal 3 4 2 6 4 3" xfId="19185"/>
    <cellStyle name="Normal 3 4 2 6 4 3 2" xfId="47920"/>
    <cellStyle name="Normal 3 4 2 6 4 4" xfId="33596"/>
    <cellStyle name="Normal 3 4 2 6 5" xfId="8377"/>
    <cellStyle name="Normal 3 4 2 6 5 2" xfId="22766"/>
    <cellStyle name="Normal 3 4 2 6 5 2 2" xfId="51501"/>
    <cellStyle name="Normal 3 4 2 6 5 3" xfId="37177"/>
    <cellStyle name="Normal 3 4 2 6 6" xfId="15603"/>
    <cellStyle name="Normal 3 4 2 6 6 2" xfId="44339"/>
    <cellStyle name="Normal 3 4 2 6 7" xfId="30015"/>
    <cellStyle name="Normal 3 4 2 7" xfId="1475"/>
    <cellStyle name="Normal 3 4 2 7 2" xfId="3289"/>
    <cellStyle name="Normal 3 4 2 7 2 2" xfId="6948"/>
    <cellStyle name="Normal 3 4 2 7 2 2 2" xfId="14208"/>
    <cellStyle name="Normal 3 4 2 7 2 2 2 2" xfId="28586"/>
    <cellStyle name="Normal 3 4 2 7 2 2 2 2 2" xfId="57320"/>
    <cellStyle name="Normal 3 4 2 7 2 2 2 3" xfId="42996"/>
    <cellStyle name="Normal 3 4 2 7 2 2 3" xfId="21423"/>
    <cellStyle name="Normal 3 4 2 7 2 2 3 2" xfId="50158"/>
    <cellStyle name="Normal 3 4 2 7 2 2 4" xfId="35834"/>
    <cellStyle name="Normal 3 4 2 7 2 3" xfId="10621"/>
    <cellStyle name="Normal 3 4 2 7 2 3 2" xfId="25004"/>
    <cellStyle name="Normal 3 4 2 7 2 3 2 2" xfId="53739"/>
    <cellStyle name="Normal 3 4 2 7 2 3 3" xfId="39415"/>
    <cellStyle name="Normal 3 4 2 7 2 4" xfId="17841"/>
    <cellStyle name="Normal 3 4 2 7 2 4 2" xfId="46577"/>
    <cellStyle name="Normal 3 4 2 7 2 5" xfId="32253"/>
    <cellStyle name="Normal 3 4 2 7 3" xfId="5157"/>
    <cellStyle name="Normal 3 4 2 7 3 2" xfId="12418"/>
    <cellStyle name="Normal 3 4 2 7 3 2 2" xfId="26796"/>
    <cellStyle name="Normal 3 4 2 7 3 2 2 2" xfId="55530"/>
    <cellStyle name="Normal 3 4 2 7 3 2 3" xfId="41206"/>
    <cellStyle name="Normal 3 4 2 7 3 3" xfId="19633"/>
    <cellStyle name="Normal 3 4 2 7 3 3 2" xfId="48368"/>
    <cellStyle name="Normal 3 4 2 7 3 4" xfId="34044"/>
    <cellStyle name="Normal 3 4 2 7 4" xfId="8830"/>
    <cellStyle name="Normal 3 4 2 7 4 2" xfId="23214"/>
    <cellStyle name="Normal 3 4 2 7 4 2 2" xfId="51949"/>
    <cellStyle name="Normal 3 4 2 7 4 3" xfId="37625"/>
    <cellStyle name="Normal 3 4 2 7 5" xfId="16051"/>
    <cellStyle name="Normal 3 4 2 7 5 2" xfId="44787"/>
    <cellStyle name="Normal 3 4 2 7 6" xfId="30463"/>
    <cellStyle name="Normal 3 4 2 8" xfId="2393"/>
    <cellStyle name="Normal 3 4 2 8 2" xfId="6053"/>
    <cellStyle name="Normal 3 4 2 8 2 2" xfId="13313"/>
    <cellStyle name="Normal 3 4 2 8 2 2 2" xfId="27691"/>
    <cellStyle name="Normal 3 4 2 8 2 2 2 2" xfId="56425"/>
    <cellStyle name="Normal 3 4 2 8 2 2 3" xfId="42101"/>
    <cellStyle name="Normal 3 4 2 8 2 3" xfId="20528"/>
    <cellStyle name="Normal 3 4 2 8 2 3 2" xfId="49263"/>
    <cellStyle name="Normal 3 4 2 8 2 4" xfId="34939"/>
    <cellStyle name="Normal 3 4 2 8 3" xfId="9726"/>
    <cellStyle name="Normal 3 4 2 8 3 2" xfId="24109"/>
    <cellStyle name="Normal 3 4 2 8 3 2 2" xfId="52844"/>
    <cellStyle name="Normal 3 4 2 8 3 3" xfId="38520"/>
    <cellStyle name="Normal 3 4 2 8 4" xfId="16946"/>
    <cellStyle name="Normal 3 4 2 8 4 2" xfId="45682"/>
    <cellStyle name="Normal 3 4 2 8 5" xfId="31358"/>
    <cellStyle name="Normal 3 4 2 9" xfId="4247"/>
    <cellStyle name="Normal 3 4 2 9 2" xfId="11522"/>
    <cellStyle name="Normal 3 4 2 9 2 2" xfId="25901"/>
    <cellStyle name="Normal 3 4 2 9 2 2 2" xfId="54635"/>
    <cellStyle name="Normal 3 4 2 9 2 3" xfId="40311"/>
    <cellStyle name="Normal 3 4 2 9 3" xfId="18738"/>
    <cellStyle name="Normal 3 4 2 9 3 2" xfId="47473"/>
    <cellStyle name="Normal 3 4 2 9 4" xfId="33149"/>
    <cellStyle name="Normal 3 4 3" xfId="348"/>
    <cellStyle name="Normal 3 4 3 10" xfId="15170"/>
    <cellStyle name="Normal 3 4 3 10 2" xfId="43906"/>
    <cellStyle name="Normal 3 4 3 11" xfId="29582"/>
    <cellStyle name="Normal 3 4 3 2" xfId="448"/>
    <cellStyle name="Normal 3 4 3 2 10" xfId="29638"/>
    <cellStyle name="Normal 3 4 3 2 2" xfId="648"/>
    <cellStyle name="Normal 3 4 3 2 2 2" xfId="920"/>
    <cellStyle name="Normal 3 4 3 2 2 2 2" xfId="1367"/>
    <cellStyle name="Normal 3 4 3 2 2 2 2 2" xfId="2350"/>
    <cellStyle name="Normal 3 4 3 2 2 2 2 2 2" xfId="4142"/>
    <cellStyle name="Normal 3 4 3 2 2 2 2 2 2 2" xfId="7801"/>
    <cellStyle name="Normal 3 4 3 2 2 2 2 2 2 2 2" xfId="15061"/>
    <cellStyle name="Normal 3 4 3 2 2 2 2 2 2 2 2 2" xfId="29439"/>
    <cellStyle name="Normal 3 4 3 2 2 2 2 2 2 2 2 2 2" xfId="58173"/>
    <cellStyle name="Normal 3 4 3 2 2 2 2 2 2 2 2 3" xfId="43849"/>
    <cellStyle name="Normal 3 4 3 2 2 2 2 2 2 2 3" xfId="22276"/>
    <cellStyle name="Normal 3 4 3 2 2 2 2 2 2 2 3 2" xfId="51011"/>
    <cellStyle name="Normal 3 4 3 2 2 2 2 2 2 2 4" xfId="36687"/>
    <cellStyle name="Normal 3 4 3 2 2 2 2 2 2 3" xfId="11474"/>
    <cellStyle name="Normal 3 4 3 2 2 2 2 2 2 3 2" xfId="25857"/>
    <cellStyle name="Normal 3 4 3 2 2 2 2 2 2 3 2 2" xfId="54592"/>
    <cellStyle name="Normal 3 4 3 2 2 2 2 2 2 3 3" xfId="40268"/>
    <cellStyle name="Normal 3 4 3 2 2 2 2 2 2 4" xfId="18694"/>
    <cellStyle name="Normal 3 4 3 2 2 2 2 2 2 4 2" xfId="47430"/>
    <cellStyle name="Normal 3 4 3 2 2 2 2 2 2 5" xfId="33106"/>
    <cellStyle name="Normal 3 4 3 2 2 2 2 2 3" xfId="6011"/>
    <cellStyle name="Normal 3 4 3 2 2 2 2 2 3 2" xfId="13271"/>
    <cellStyle name="Normal 3 4 3 2 2 2 2 2 3 2 2" xfId="27649"/>
    <cellStyle name="Normal 3 4 3 2 2 2 2 2 3 2 2 2" xfId="56383"/>
    <cellStyle name="Normal 3 4 3 2 2 2 2 2 3 2 3" xfId="42059"/>
    <cellStyle name="Normal 3 4 3 2 2 2 2 2 3 3" xfId="20486"/>
    <cellStyle name="Normal 3 4 3 2 2 2 2 2 3 3 2" xfId="49221"/>
    <cellStyle name="Normal 3 4 3 2 2 2 2 2 3 4" xfId="34897"/>
    <cellStyle name="Normal 3 4 3 2 2 2 2 2 4" xfId="9684"/>
    <cellStyle name="Normal 3 4 3 2 2 2 2 2 4 2" xfId="24067"/>
    <cellStyle name="Normal 3 4 3 2 2 2 2 2 4 2 2" xfId="52802"/>
    <cellStyle name="Normal 3 4 3 2 2 2 2 2 4 3" xfId="38478"/>
    <cellStyle name="Normal 3 4 3 2 2 2 2 2 5" xfId="16904"/>
    <cellStyle name="Normal 3 4 3 2 2 2 2 2 5 2" xfId="45640"/>
    <cellStyle name="Normal 3 4 3 2 2 2 2 2 6" xfId="31316"/>
    <cellStyle name="Normal 3 4 3 2 2 2 2 3" xfId="3246"/>
    <cellStyle name="Normal 3 4 3 2 2 2 2 3 2" xfId="6906"/>
    <cellStyle name="Normal 3 4 3 2 2 2 2 3 2 2" xfId="14166"/>
    <cellStyle name="Normal 3 4 3 2 2 2 2 3 2 2 2" xfId="28544"/>
    <cellStyle name="Normal 3 4 3 2 2 2 2 3 2 2 2 2" xfId="57278"/>
    <cellStyle name="Normal 3 4 3 2 2 2 2 3 2 2 3" xfId="42954"/>
    <cellStyle name="Normal 3 4 3 2 2 2 2 3 2 3" xfId="21381"/>
    <cellStyle name="Normal 3 4 3 2 2 2 2 3 2 3 2" xfId="50116"/>
    <cellStyle name="Normal 3 4 3 2 2 2 2 3 2 4" xfId="35792"/>
    <cellStyle name="Normal 3 4 3 2 2 2 2 3 3" xfId="10579"/>
    <cellStyle name="Normal 3 4 3 2 2 2 2 3 3 2" xfId="24962"/>
    <cellStyle name="Normal 3 4 3 2 2 2 2 3 3 2 2" xfId="53697"/>
    <cellStyle name="Normal 3 4 3 2 2 2 2 3 3 3" xfId="39373"/>
    <cellStyle name="Normal 3 4 3 2 2 2 2 3 4" xfId="17799"/>
    <cellStyle name="Normal 3 4 3 2 2 2 2 3 4 2" xfId="46535"/>
    <cellStyle name="Normal 3 4 3 2 2 2 2 3 5" xfId="32211"/>
    <cellStyle name="Normal 3 4 3 2 2 2 2 4" xfId="5111"/>
    <cellStyle name="Normal 3 4 3 2 2 2 2 4 2" xfId="12376"/>
    <cellStyle name="Normal 3 4 3 2 2 2 2 4 2 2" xfId="26754"/>
    <cellStyle name="Normal 3 4 3 2 2 2 2 4 2 2 2" xfId="55488"/>
    <cellStyle name="Normal 3 4 3 2 2 2 2 4 2 3" xfId="41164"/>
    <cellStyle name="Normal 3 4 3 2 2 2 2 4 3" xfId="19591"/>
    <cellStyle name="Normal 3 4 3 2 2 2 2 4 3 2" xfId="48326"/>
    <cellStyle name="Normal 3 4 3 2 2 2 2 4 4" xfId="34002"/>
    <cellStyle name="Normal 3 4 3 2 2 2 2 5" xfId="8783"/>
    <cellStyle name="Normal 3 4 3 2 2 2 2 5 2" xfId="23172"/>
    <cellStyle name="Normal 3 4 3 2 2 2 2 5 2 2" xfId="51907"/>
    <cellStyle name="Normal 3 4 3 2 2 2 2 5 3" xfId="37583"/>
    <cellStyle name="Normal 3 4 3 2 2 2 2 6" xfId="16009"/>
    <cellStyle name="Normal 3 4 3 2 2 2 2 6 2" xfId="44745"/>
    <cellStyle name="Normal 3 4 3 2 2 2 2 7" xfId="30421"/>
    <cellStyle name="Normal 3 4 3 2 2 2 3" xfId="1903"/>
    <cellStyle name="Normal 3 4 3 2 2 2 3 2" xfId="3695"/>
    <cellStyle name="Normal 3 4 3 2 2 2 3 2 2" xfId="7354"/>
    <cellStyle name="Normal 3 4 3 2 2 2 3 2 2 2" xfId="14614"/>
    <cellStyle name="Normal 3 4 3 2 2 2 3 2 2 2 2" xfId="28992"/>
    <cellStyle name="Normal 3 4 3 2 2 2 3 2 2 2 2 2" xfId="57726"/>
    <cellStyle name="Normal 3 4 3 2 2 2 3 2 2 2 3" xfId="43402"/>
    <cellStyle name="Normal 3 4 3 2 2 2 3 2 2 3" xfId="21829"/>
    <cellStyle name="Normal 3 4 3 2 2 2 3 2 2 3 2" xfId="50564"/>
    <cellStyle name="Normal 3 4 3 2 2 2 3 2 2 4" xfId="36240"/>
    <cellStyle name="Normal 3 4 3 2 2 2 3 2 3" xfId="11027"/>
    <cellStyle name="Normal 3 4 3 2 2 2 3 2 3 2" xfId="25410"/>
    <cellStyle name="Normal 3 4 3 2 2 2 3 2 3 2 2" xfId="54145"/>
    <cellStyle name="Normal 3 4 3 2 2 2 3 2 3 3" xfId="39821"/>
    <cellStyle name="Normal 3 4 3 2 2 2 3 2 4" xfId="18247"/>
    <cellStyle name="Normal 3 4 3 2 2 2 3 2 4 2" xfId="46983"/>
    <cellStyle name="Normal 3 4 3 2 2 2 3 2 5" xfId="32659"/>
    <cellStyle name="Normal 3 4 3 2 2 2 3 3" xfId="5564"/>
    <cellStyle name="Normal 3 4 3 2 2 2 3 3 2" xfId="12824"/>
    <cellStyle name="Normal 3 4 3 2 2 2 3 3 2 2" xfId="27202"/>
    <cellStyle name="Normal 3 4 3 2 2 2 3 3 2 2 2" xfId="55936"/>
    <cellStyle name="Normal 3 4 3 2 2 2 3 3 2 3" xfId="41612"/>
    <cellStyle name="Normal 3 4 3 2 2 2 3 3 3" xfId="20039"/>
    <cellStyle name="Normal 3 4 3 2 2 2 3 3 3 2" xfId="48774"/>
    <cellStyle name="Normal 3 4 3 2 2 2 3 3 4" xfId="34450"/>
    <cellStyle name="Normal 3 4 3 2 2 2 3 4" xfId="9237"/>
    <cellStyle name="Normal 3 4 3 2 2 2 3 4 2" xfId="23620"/>
    <cellStyle name="Normal 3 4 3 2 2 2 3 4 2 2" xfId="52355"/>
    <cellStyle name="Normal 3 4 3 2 2 2 3 4 3" xfId="38031"/>
    <cellStyle name="Normal 3 4 3 2 2 2 3 5" xfId="16457"/>
    <cellStyle name="Normal 3 4 3 2 2 2 3 5 2" xfId="45193"/>
    <cellStyle name="Normal 3 4 3 2 2 2 3 6" xfId="30869"/>
    <cellStyle name="Normal 3 4 3 2 2 2 4" xfId="2799"/>
    <cellStyle name="Normal 3 4 3 2 2 2 4 2" xfId="6459"/>
    <cellStyle name="Normal 3 4 3 2 2 2 4 2 2" xfId="13719"/>
    <cellStyle name="Normal 3 4 3 2 2 2 4 2 2 2" xfId="28097"/>
    <cellStyle name="Normal 3 4 3 2 2 2 4 2 2 2 2" xfId="56831"/>
    <cellStyle name="Normal 3 4 3 2 2 2 4 2 2 3" xfId="42507"/>
    <cellStyle name="Normal 3 4 3 2 2 2 4 2 3" xfId="20934"/>
    <cellStyle name="Normal 3 4 3 2 2 2 4 2 3 2" xfId="49669"/>
    <cellStyle name="Normal 3 4 3 2 2 2 4 2 4" xfId="35345"/>
    <cellStyle name="Normal 3 4 3 2 2 2 4 3" xfId="10132"/>
    <cellStyle name="Normal 3 4 3 2 2 2 4 3 2" xfId="24515"/>
    <cellStyle name="Normal 3 4 3 2 2 2 4 3 2 2" xfId="53250"/>
    <cellStyle name="Normal 3 4 3 2 2 2 4 3 3" xfId="38926"/>
    <cellStyle name="Normal 3 4 3 2 2 2 4 4" xfId="17352"/>
    <cellStyle name="Normal 3 4 3 2 2 2 4 4 2" xfId="46088"/>
    <cellStyle name="Normal 3 4 3 2 2 2 4 5" xfId="31764"/>
    <cellStyle name="Normal 3 4 3 2 2 2 5" xfId="4664"/>
    <cellStyle name="Normal 3 4 3 2 2 2 5 2" xfId="11929"/>
    <cellStyle name="Normal 3 4 3 2 2 2 5 2 2" xfId="26307"/>
    <cellStyle name="Normal 3 4 3 2 2 2 5 2 2 2" xfId="55041"/>
    <cellStyle name="Normal 3 4 3 2 2 2 5 2 3" xfId="40717"/>
    <cellStyle name="Normal 3 4 3 2 2 2 5 3" xfId="19144"/>
    <cellStyle name="Normal 3 4 3 2 2 2 5 3 2" xfId="47879"/>
    <cellStyle name="Normal 3 4 3 2 2 2 5 4" xfId="33555"/>
    <cellStyle name="Normal 3 4 3 2 2 2 6" xfId="8336"/>
    <cellStyle name="Normal 3 4 3 2 2 2 6 2" xfId="22725"/>
    <cellStyle name="Normal 3 4 3 2 2 2 6 2 2" xfId="51460"/>
    <cellStyle name="Normal 3 4 3 2 2 2 6 3" xfId="37136"/>
    <cellStyle name="Normal 3 4 3 2 2 2 7" xfId="15562"/>
    <cellStyle name="Normal 3 4 3 2 2 2 7 2" xfId="44298"/>
    <cellStyle name="Normal 3 4 3 2 2 2 8" xfId="29974"/>
    <cellStyle name="Normal 3 4 3 2 2 3" xfId="1143"/>
    <cellStyle name="Normal 3 4 3 2 2 3 2" xfId="2126"/>
    <cellStyle name="Normal 3 4 3 2 2 3 2 2" xfId="3918"/>
    <cellStyle name="Normal 3 4 3 2 2 3 2 2 2" xfId="7577"/>
    <cellStyle name="Normal 3 4 3 2 2 3 2 2 2 2" xfId="14837"/>
    <cellStyle name="Normal 3 4 3 2 2 3 2 2 2 2 2" xfId="29215"/>
    <cellStyle name="Normal 3 4 3 2 2 3 2 2 2 2 2 2" xfId="57949"/>
    <cellStyle name="Normal 3 4 3 2 2 3 2 2 2 2 3" xfId="43625"/>
    <cellStyle name="Normal 3 4 3 2 2 3 2 2 2 3" xfId="22052"/>
    <cellStyle name="Normal 3 4 3 2 2 3 2 2 2 3 2" xfId="50787"/>
    <cellStyle name="Normal 3 4 3 2 2 3 2 2 2 4" xfId="36463"/>
    <cellStyle name="Normal 3 4 3 2 2 3 2 2 3" xfId="11250"/>
    <cellStyle name="Normal 3 4 3 2 2 3 2 2 3 2" xfId="25633"/>
    <cellStyle name="Normal 3 4 3 2 2 3 2 2 3 2 2" xfId="54368"/>
    <cellStyle name="Normal 3 4 3 2 2 3 2 2 3 3" xfId="40044"/>
    <cellStyle name="Normal 3 4 3 2 2 3 2 2 4" xfId="18470"/>
    <cellStyle name="Normal 3 4 3 2 2 3 2 2 4 2" xfId="47206"/>
    <cellStyle name="Normal 3 4 3 2 2 3 2 2 5" xfId="32882"/>
    <cellStyle name="Normal 3 4 3 2 2 3 2 3" xfId="5787"/>
    <cellStyle name="Normal 3 4 3 2 2 3 2 3 2" xfId="13047"/>
    <cellStyle name="Normal 3 4 3 2 2 3 2 3 2 2" xfId="27425"/>
    <cellStyle name="Normal 3 4 3 2 2 3 2 3 2 2 2" xfId="56159"/>
    <cellStyle name="Normal 3 4 3 2 2 3 2 3 2 3" xfId="41835"/>
    <cellStyle name="Normal 3 4 3 2 2 3 2 3 3" xfId="20262"/>
    <cellStyle name="Normal 3 4 3 2 2 3 2 3 3 2" xfId="48997"/>
    <cellStyle name="Normal 3 4 3 2 2 3 2 3 4" xfId="34673"/>
    <cellStyle name="Normal 3 4 3 2 2 3 2 4" xfId="9460"/>
    <cellStyle name="Normal 3 4 3 2 2 3 2 4 2" xfId="23843"/>
    <cellStyle name="Normal 3 4 3 2 2 3 2 4 2 2" xfId="52578"/>
    <cellStyle name="Normal 3 4 3 2 2 3 2 4 3" xfId="38254"/>
    <cellStyle name="Normal 3 4 3 2 2 3 2 5" xfId="16680"/>
    <cellStyle name="Normal 3 4 3 2 2 3 2 5 2" xfId="45416"/>
    <cellStyle name="Normal 3 4 3 2 2 3 2 6" xfId="31092"/>
    <cellStyle name="Normal 3 4 3 2 2 3 3" xfId="3022"/>
    <cellStyle name="Normal 3 4 3 2 2 3 3 2" xfId="6682"/>
    <cellStyle name="Normal 3 4 3 2 2 3 3 2 2" xfId="13942"/>
    <cellStyle name="Normal 3 4 3 2 2 3 3 2 2 2" xfId="28320"/>
    <cellStyle name="Normal 3 4 3 2 2 3 3 2 2 2 2" xfId="57054"/>
    <cellStyle name="Normal 3 4 3 2 2 3 3 2 2 3" xfId="42730"/>
    <cellStyle name="Normal 3 4 3 2 2 3 3 2 3" xfId="21157"/>
    <cellStyle name="Normal 3 4 3 2 2 3 3 2 3 2" xfId="49892"/>
    <cellStyle name="Normal 3 4 3 2 2 3 3 2 4" xfId="35568"/>
    <cellStyle name="Normal 3 4 3 2 2 3 3 3" xfId="10355"/>
    <cellStyle name="Normal 3 4 3 2 2 3 3 3 2" xfId="24738"/>
    <cellStyle name="Normal 3 4 3 2 2 3 3 3 2 2" xfId="53473"/>
    <cellStyle name="Normal 3 4 3 2 2 3 3 3 3" xfId="39149"/>
    <cellStyle name="Normal 3 4 3 2 2 3 3 4" xfId="17575"/>
    <cellStyle name="Normal 3 4 3 2 2 3 3 4 2" xfId="46311"/>
    <cellStyle name="Normal 3 4 3 2 2 3 3 5" xfId="31987"/>
    <cellStyle name="Normal 3 4 3 2 2 3 4" xfId="4887"/>
    <cellStyle name="Normal 3 4 3 2 2 3 4 2" xfId="12152"/>
    <cellStyle name="Normal 3 4 3 2 2 3 4 2 2" xfId="26530"/>
    <cellStyle name="Normal 3 4 3 2 2 3 4 2 2 2" xfId="55264"/>
    <cellStyle name="Normal 3 4 3 2 2 3 4 2 3" xfId="40940"/>
    <cellStyle name="Normal 3 4 3 2 2 3 4 3" xfId="19367"/>
    <cellStyle name="Normal 3 4 3 2 2 3 4 3 2" xfId="48102"/>
    <cellStyle name="Normal 3 4 3 2 2 3 4 4" xfId="33778"/>
    <cellStyle name="Normal 3 4 3 2 2 3 5" xfId="8559"/>
    <cellStyle name="Normal 3 4 3 2 2 3 5 2" xfId="22948"/>
    <cellStyle name="Normal 3 4 3 2 2 3 5 2 2" xfId="51683"/>
    <cellStyle name="Normal 3 4 3 2 2 3 5 3" xfId="37359"/>
    <cellStyle name="Normal 3 4 3 2 2 3 6" xfId="15785"/>
    <cellStyle name="Normal 3 4 3 2 2 3 6 2" xfId="44521"/>
    <cellStyle name="Normal 3 4 3 2 2 3 7" xfId="30197"/>
    <cellStyle name="Normal 3 4 3 2 2 4" xfId="1675"/>
    <cellStyle name="Normal 3 4 3 2 2 4 2" xfId="3471"/>
    <cellStyle name="Normal 3 4 3 2 2 4 2 2" xfId="7130"/>
    <cellStyle name="Normal 3 4 3 2 2 4 2 2 2" xfId="14390"/>
    <cellStyle name="Normal 3 4 3 2 2 4 2 2 2 2" xfId="28768"/>
    <cellStyle name="Normal 3 4 3 2 2 4 2 2 2 2 2" xfId="57502"/>
    <cellStyle name="Normal 3 4 3 2 2 4 2 2 2 3" xfId="43178"/>
    <cellStyle name="Normal 3 4 3 2 2 4 2 2 3" xfId="21605"/>
    <cellStyle name="Normal 3 4 3 2 2 4 2 2 3 2" xfId="50340"/>
    <cellStyle name="Normal 3 4 3 2 2 4 2 2 4" xfId="36016"/>
    <cellStyle name="Normal 3 4 3 2 2 4 2 3" xfId="10803"/>
    <cellStyle name="Normal 3 4 3 2 2 4 2 3 2" xfId="25186"/>
    <cellStyle name="Normal 3 4 3 2 2 4 2 3 2 2" xfId="53921"/>
    <cellStyle name="Normal 3 4 3 2 2 4 2 3 3" xfId="39597"/>
    <cellStyle name="Normal 3 4 3 2 2 4 2 4" xfId="18023"/>
    <cellStyle name="Normal 3 4 3 2 2 4 2 4 2" xfId="46759"/>
    <cellStyle name="Normal 3 4 3 2 2 4 2 5" xfId="32435"/>
    <cellStyle name="Normal 3 4 3 2 2 4 3" xfId="5340"/>
    <cellStyle name="Normal 3 4 3 2 2 4 3 2" xfId="12600"/>
    <cellStyle name="Normal 3 4 3 2 2 4 3 2 2" xfId="26978"/>
    <cellStyle name="Normal 3 4 3 2 2 4 3 2 2 2" xfId="55712"/>
    <cellStyle name="Normal 3 4 3 2 2 4 3 2 3" xfId="41388"/>
    <cellStyle name="Normal 3 4 3 2 2 4 3 3" xfId="19815"/>
    <cellStyle name="Normal 3 4 3 2 2 4 3 3 2" xfId="48550"/>
    <cellStyle name="Normal 3 4 3 2 2 4 3 4" xfId="34226"/>
    <cellStyle name="Normal 3 4 3 2 2 4 4" xfId="9013"/>
    <cellStyle name="Normal 3 4 3 2 2 4 4 2" xfId="23396"/>
    <cellStyle name="Normal 3 4 3 2 2 4 4 2 2" xfId="52131"/>
    <cellStyle name="Normal 3 4 3 2 2 4 4 3" xfId="37807"/>
    <cellStyle name="Normal 3 4 3 2 2 4 5" xfId="16233"/>
    <cellStyle name="Normal 3 4 3 2 2 4 5 2" xfId="44969"/>
    <cellStyle name="Normal 3 4 3 2 2 4 6" xfId="30645"/>
    <cellStyle name="Normal 3 4 3 2 2 5" xfId="2575"/>
    <cellStyle name="Normal 3 4 3 2 2 5 2" xfId="6235"/>
    <cellStyle name="Normal 3 4 3 2 2 5 2 2" xfId="13495"/>
    <cellStyle name="Normal 3 4 3 2 2 5 2 2 2" xfId="27873"/>
    <cellStyle name="Normal 3 4 3 2 2 5 2 2 2 2" xfId="56607"/>
    <cellStyle name="Normal 3 4 3 2 2 5 2 2 3" xfId="42283"/>
    <cellStyle name="Normal 3 4 3 2 2 5 2 3" xfId="20710"/>
    <cellStyle name="Normal 3 4 3 2 2 5 2 3 2" xfId="49445"/>
    <cellStyle name="Normal 3 4 3 2 2 5 2 4" xfId="35121"/>
    <cellStyle name="Normal 3 4 3 2 2 5 3" xfId="9908"/>
    <cellStyle name="Normal 3 4 3 2 2 5 3 2" xfId="24291"/>
    <cellStyle name="Normal 3 4 3 2 2 5 3 2 2" xfId="53026"/>
    <cellStyle name="Normal 3 4 3 2 2 5 3 3" xfId="38702"/>
    <cellStyle name="Normal 3 4 3 2 2 5 4" xfId="17128"/>
    <cellStyle name="Normal 3 4 3 2 2 5 4 2" xfId="45864"/>
    <cellStyle name="Normal 3 4 3 2 2 5 5" xfId="31540"/>
    <cellStyle name="Normal 3 4 3 2 2 6" xfId="4438"/>
    <cellStyle name="Normal 3 4 3 2 2 6 2" xfId="11705"/>
    <cellStyle name="Normal 3 4 3 2 2 6 2 2" xfId="26083"/>
    <cellStyle name="Normal 3 4 3 2 2 6 2 2 2" xfId="54817"/>
    <cellStyle name="Normal 3 4 3 2 2 6 2 3" xfId="40493"/>
    <cellStyle name="Normal 3 4 3 2 2 6 3" xfId="18920"/>
    <cellStyle name="Normal 3 4 3 2 2 6 3 2" xfId="47655"/>
    <cellStyle name="Normal 3 4 3 2 2 6 4" xfId="33331"/>
    <cellStyle name="Normal 3 4 3 2 2 7" xfId="8109"/>
    <cellStyle name="Normal 3 4 3 2 2 7 2" xfId="22501"/>
    <cellStyle name="Normal 3 4 3 2 2 7 2 2" xfId="51236"/>
    <cellStyle name="Normal 3 4 3 2 2 7 3" xfId="36912"/>
    <cellStyle name="Normal 3 4 3 2 2 8" xfId="15338"/>
    <cellStyle name="Normal 3 4 3 2 2 8 2" xfId="44074"/>
    <cellStyle name="Normal 3 4 3 2 2 9" xfId="29750"/>
    <cellStyle name="Normal 3 4 3 2 3" xfId="806"/>
    <cellStyle name="Normal 3 4 3 2 3 2" xfId="1255"/>
    <cellStyle name="Normal 3 4 3 2 3 2 2" xfId="2238"/>
    <cellStyle name="Normal 3 4 3 2 3 2 2 2" xfId="4030"/>
    <cellStyle name="Normal 3 4 3 2 3 2 2 2 2" xfId="7689"/>
    <cellStyle name="Normal 3 4 3 2 3 2 2 2 2 2" xfId="14949"/>
    <cellStyle name="Normal 3 4 3 2 3 2 2 2 2 2 2" xfId="29327"/>
    <cellStyle name="Normal 3 4 3 2 3 2 2 2 2 2 2 2" xfId="58061"/>
    <cellStyle name="Normal 3 4 3 2 3 2 2 2 2 2 3" xfId="43737"/>
    <cellStyle name="Normal 3 4 3 2 3 2 2 2 2 3" xfId="22164"/>
    <cellStyle name="Normal 3 4 3 2 3 2 2 2 2 3 2" xfId="50899"/>
    <cellStyle name="Normal 3 4 3 2 3 2 2 2 2 4" xfId="36575"/>
    <cellStyle name="Normal 3 4 3 2 3 2 2 2 3" xfId="11362"/>
    <cellStyle name="Normal 3 4 3 2 3 2 2 2 3 2" xfId="25745"/>
    <cellStyle name="Normal 3 4 3 2 3 2 2 2 3 2 2" xfId="54480"/>
    <cellStyle name="Normal 3 4 3 2 3 2 2 2 3 3" xfId="40156"/>
    <cellStyle name="Normal 3 4 3 2 3 2 2 2 4" xfId="18582"/>
    <cellStyle name="Normal 3 4 3 2 3 2 2 2 4 2" xfId="47318"/>
    <cellStyle name="Normal 3 4 3 2 3 2 2 2 5" xfId="32994"/>
    <cellStyle name="Normal 3 4 3 2 3 2 2 3" xfId="5899"/>
    <cellStyle name="Normal 3 4 3 2 3 2 2 3 2" xfId="13159"/>
    <cellStyle name="Normal 3 4 3 2 3 2 2 3 2 2" xfId="27537"/>
    <cellStyle name="Normal 3 4 3 2 3 2 2 3 2 2 2" xfId="56271"/>
    <cellStyle name="Normal 3 4 3 2 3 2 2 3 2 3" xfId="41947"/>
    <cellStyle name="Normal 3 4 3 2 3 2 2 3 3" xfId="20374"/>
    <cellStyle name="Normal 3 4 3 2 3 2 2 3 3 2" xfId="49109"/>
    <cellStyle name="Normal 3 4 3 2 3 2 2 3 4" xfId="34785"/>
    <cellStyle name="Normal 3 4 3 2 3 2 2 4" xfId="9572"/>
    <cellStyle name="Normal 3 4 3 2 3 2 2 4 2" xfId="23955"/>
    <cellStyle name="Normal 3 4 3 2 3 2 2 4 2 2" xfId="52690"/>
    <cellStyle name="Normal 3 4 3 2 3 2 2 4 3" xfId="38366"/>
    <cellStyle name="Normal 3 4 3 2 3 2 2 5" xfId="16792"/>
    <cellStyle name="Normal 3 4 3 2 3 2 2 5 2" xfId="45528"/>
    <cellStyle name="Normal 3 4 3 2 3 2 2 6" xfId="31204"/>
    <cellStyle name="Normal 3 4 3 2 3 2 3" xfId="3134"/>
    <cellStyle name="Normal 3 4 3 2 3 2 3 2" xfId="6794"/>
    <cellStyle name="Normal 3 4 3 2 3 2 3 2 2" xfId="14054"/>
    <cellStyle name="Normal 3 4 3 2 3 2 3 2 2 2" xfId="28432"/>
    <cellStyle name="Normal 3 4 3 2 3 2 3 2 2 2 2" xfId="57166"/>
    <cellStyle name="Normal 3 4 3 2 3 2 3 2 2 3" xfId="42842"/>
    <cellStyle name="Normal 3 4 3 2 3 2 3 2 3" xfId="21269"/>
    <cellStyle name="Normal 3 4 3 2 3 2 3 2 3 2" xfId="50004"/>
    <cellStyle name="Normal 3 4 3 2 3 2 3 2 4" xfId="35680"/>
    <cellStyle name="Normal 3 4 3 2 3 2 3 3" xfId="10467"/>
    <cellStyle name="Normal 3 4 3 2 3 2 3 3 2" xfId="24850"/>
    <cellStyle name="Normal 3 4 3 2 3 2 3 3 2 2" xfId="53585"/>
    <cellStyle name="Normal 3 4 3 2 3 2 3 3 3" xfId="39261"/>
    <cellStyle name="Normal 3 4 3 2 3 2 3 4" xfId="17687"/>
    <cellStyle name="Normal 3 4 3 2 3 2 3 4 2" xfId="46423"/>
    <cellStyle name="Normal 3 4 3 2 3 2 3 5" xfId="32099"/>
    <cellStyle name="Normal 3 4 3 2 3 2 4" xfId="4999"/>
    <cellStyle name="Normal 3 4 3 2 3 2 4 2" xfId="12264"/>
    <cellStyle name="Normal 3 4 3 2 3 2 4 2 2" xfId="26642"/>
    <cellStyle name="Normal 3 4 3 2 3 2 4 2 2 2" xfId="55376"/>
    <cellStyle name="Normal 3 4 3 2 3 2 4 2 3" xfId="41052"/>
    <cellStyle name="Normal 3 4 3 2 3 2 4 3" xfId="19479"/>
    <cellStyle name="Normal 3 4 3 2 3 2 4 3 2" xfId="48214"/>
    <cellStyle name="Normal 3 4 3 2 3 2 4 4" xfId="33890"/>
    <cellStyle name="Normal 3 4 3 2 3 2 5" xfId="8671"/>
    <cellStyle name="Normal 3 4 3 2 3 2 5 2" xfId="23060"/>
    <cellStyle name="Normal 3 4 3 2 3 2 5 2 2" xfId="51795"/>
    <cellStyle name="Normal 3 4 3 2 3 2 5 3" xfId="37471"/>
    <cellStyle name="Normal 3 4 3 2 3 2 6" xfId="15897"/>
    <cellStyle name="Normal 3 4 3 2 3 2 6 2" xfId="44633"/>
    <cellStyle name="Normal 3 4 3 2 3 2 7" xfId="30309"/>
    <cellStyle name="Normal 3 4 3 2 3 3" xfId="1791"/>
    <cellStyle name="Normal 3 4 3 2 3 3 2" xfId="3583"/>
    <cellStyle name="Normal 3 4 3 2 3 3 2 2" xfId="7242"/>
    <cellStyle name="Normal 3 4 3 2 3 3 2 2 2" xfId="14502"/>
    <cellStyle name="Normal 3 4 3 2 3 3 2 2 2 2" xfId="28880"/>
    <cellStyle name="Normal 3 4 3 2 3 3 2 2 2 2 2" xfId="57614"/>
    <cellStyle name="Normal 3 4 3 2 3 3 2 2 2 3" xfId="43290"/>
    <cellStyle name="Normal 3 4 3 2 3 3 2 2 3" xfId="21717"/>
    <cellStyle name="Normal 3 4 3 2 3 3 2 2 3 2" xfId="50452"/>
    <cellStyle name="Normal 3 4 3 2 3 3 2 2 4" xfId="36128"/>
    <cellStyle name="Normal 3 4 3 2 3 3 2 3" xfId="10915"/>
    <cellStyle name="Normal 3 4 3 2 3 3 2 3 2" xfId="25298"/>
    <cellStyle name="Normal 3 4 3 2 3 3 2 3 2 2" xfId="54033"/>
    <cellStyle name="Normal 3 4 3 2 3 3 2 3 3" xfId="39709"/>
    <cellStyle name="Normal 3 4 3 2 3 3 2 4" xfId="18135"/>
    <cellStyle name="Normal 3 4 3 2 3 3 2 4 2" xfId="46871"/>
    <cellStyle name="Normal 3 4 3 2 3 3 2 5" xfId="32547"/>
    <cellStyle name="Normal 3 4 3 2 3 3 3" xfId="5452"/>
    <cellStyle name="Normal 3 4 3 2 3 3 3 2" xfId="12712"/>
    <cellStyle name="Normal 3 4 3 2 3 3 3 2 2" xfId="27090"/>
    <cellStyle name="Normal 3 4 3 2 3 3 3 2 2 2" xfId="55824"/>
    <cellStyle name="Normal 3 4 3 2 3 3 3 2 3" xfId="41500"/>
    <cellStyle name="Normal 3 4 3 2 3 3 3 3" xfId="19927"/>
    <cellStyle name="Normal 3 4 3 2 3 3 3 3 2" xfId="48662"/>
    <cellStyle name="Normal 3 4 3 2 3 3 3 4" xfId="34338"/>
    <cellStyle name="Normal 3 4 3 2 3 3 4" xfId="9125"/>
    <cellStyle name="Normal 3 4 3 2 3 3 4 2" xfId="23508"/>
    <cellStyle name="Normal 3 4 3 2 3 3 4 2 2" xfId="52243"/>
    <cellStyle name="Normal 3 4 3 2 3 3 4 3" xfId="37919"/>
    <cellStyle name="Normal 3 4 3 2 3 3 5" xfId="16345"/>
    <cellStyle name="Normal 3 4 3 2 3 3 5 2" xfId="45081"/>
    <cellStyle name="Normal 3 4 3 2 3 3 6" xfId="30757"/>
    <cellStyle name="Normal 3 4 3 2 3 4" xfId="2687"/>
    <cellStyle name="Normal 3 4 3 2 3 4 2" xfId="6347"/>
    <cellStyle name="Normal 3 4 3 2 3 4 2 2" xfId="13607"/>
    <cellStyle name="Normal 3 4 3 2 3 4 2 2 2" xfId="27985"/>
    <cellStyle name="Normal 3 4 3 2 3 4 2 2 2 2" xfId="56719"/>
    <cellStyle name="Normal 3 4 3 2 3 4 2 2 3" xfId="42395"/>
    <cellStyle name="Normal 3 4 3 2 3 4 2 3" xfId="20822"/>
    <cellStyle name="Normal 3 4 3 2 3 4 2 3 2" xfId="49557"/>
    <cellStyle name="Normal 3 4 3 2 3 4 2 4" xfId="35233"/>
    <cellStyle name="Normal 3 4 3 2 3 4 3" xfId="10020"/>
    <cellStyle name="Normal 3 4 3 2 3 4 3 2" xfId="24403"/>
    <cellStyle name="Normal 3 4 3 2 3 4 3 2 2" xfId="53138"/>
    <cellStyle name="Normal 3 4 3 2 3 4 3 3" xfId="38814"/>
    <cellStyle name="Normal 3 4 3 2 3 4 4" xfId="17240"/>
    <cellStyle name="Normal 3 4 3 2 3 4 4 2" xfId="45976"/>
    <cellStyle name="Normal 3 4 3 2 3 4 5" xfId="31652"/>
    <cellStyle name="Normal 3 4 3 2 3 5" xfId="4551"/>
    <cellStyle name="Normal 3 4 3 2 3 5 2" xfId="11817"/>
    <cellStyle name="Normal 3 4 3 2 3 5 2 2" xfId="26195"/>
    <cellStyle name="Normal 3 4 3 2 3 5 2 2 2" xfId="54929"/>
    <cellStyle name="Normal 3 4 3 2 3 5 2 3" xfId="40605"/>
    <cellStyle name="Normal 3 4 3 2 3 5 3" xfId="19032"/>
    <cellStyle name="Normal 3 4 3 2 3 5 3 2" xfId="47767"/>
    <cellStyle name="Normal 3 4 3 2 3 5 4" xfId="33443"/>
    <cellStyle name="Normal 3 4 3 2 3 6" xfId="8224"/>
    <cellStyle name="Normal 3 4 3 2 3 6 2" xfId="22613"/>
    <cellStyle name="Normal 3 4 3 2 3 6 2 2" xfId="51348"/>
    <cellStyle name="Normal 3 4 3 2 3 6 3" xfId="37024"/>
    <cellStyle name="Normal 3 4 3 2 3 7" xfId="15450"/>
    <cellStyle name="Normal 3 4 3 2 3 7 2" xfId="44186"/>
    <cellStyle name="Normal 3 4 3 2 3 8" xfId="29862"/>
    <cellStyle name="Normal 3 4 3 2 4" xfId="1031"/>
    <cellStyle name="Normal 3 4 3 2 4 2" xfId="2014"/>
    <cellStyle name="Normal 3 4 3 2 4 2 2" xfId="3806"/>
    <cellStyle name="Normal 3 4 3 2 4 2 2 2" xfId="7465"/>
    <cellStyle name="Normal 3 4 3 2 4 2 2 2 2" xfId="14725"/>
    <cellStyle name="Normal 3 4 3 2 4 2 2 2 2 2" xfId="29103"/>
    <cellStyle name="Normal 3 4 3 2 4 2 2 2 2 2 2" xfId="57837"/>
    <cellStyle name="Normal 3 4 3 2 4 2 2 2 2 3" xfId="43513"/>
    <cellStyle name="Normal 3 4 3 2 4 2 2 2 3" xfId="21940"/>
    <cellStyle name="Normal 3 4 3 2 4 2 2 2 3 2" xfId="50675"/>
    <cellStyle name="Normal 3 4 3 2 4 2 2 2 4" xfId="36351"/>
    <cellStyle name="Normal 3 4 3 2 4 2 2 3" xfId="11138"/>
    <cellStyle name="Normal 3 4 3 2 4 2 2 3 2" xfId="25521"/>
    <cellStyle name="Normal 3 4 3 2 4 2 2 3 2 2" xfId="54256"/>
    <cellStyle name="Normal 3 4 3 2 4 2 2 3 3" xfId="39932"/>
    <cellStyle name="Normal 3 4 3 2 4 2 2 4" xfId="18358"/>
    <cellStyle name="Normal 3 4 3 2 4 2 2 4 2" xfId="47094"/>
    <cellStyle name="Normal 3 4 3 2 4 2 2 5" xfId="32770"/>
    <cellStyle name="Normal 3 4 3 2 4 2 3" xfId="5675"/>
    <cellStyle name="Normal 3 4 3 2 4 2 3 2" xfId="12935"/>
    <cellStyle name="Normal 3 4 3 2 4 2 3 2 2" xfId="27313"/>
    <cellStyle name="Normal 3 4 3 2 4 2 3 2 2 2" xfId="56047"/>
    <cellStyle name="Normal 3 4 3 2 4 2 3 2 3" xfId="41723"/>
    <cellStyle name="Normal 3 4 3 2 4 2 3 3" xfId="20150"/>
    <cellStyle name="Normal 3 4 3 2 4 2 3 3 2" xfId="48885"/>
    <cellStyle name="Normal 3 4 3 2 4 2 3 4" xfId="34561"/>
    <cellStyle name="Normal 3 4 3 2 4 2 4" xfId="9348"/>
    <cellStyle name="Normal 3 4 3 2 4 2 4 2" xfId="23731"/>
    <cellStyle name="Normal 3 4 3 2 4 2 4 2 2" xfId="52466"/>
    <cellStyle name="Normal 3 4 3 2 4 2 4 3" xfId="38142"/>
    <cellStyle name="Normal 3 4 3 2 4 2 5" xfId="16568"/>
    <cellStyle name="Normal 3 4 3 2 4 2 5 2" xfId="45304"/>
    <cellStyle name="Normal 3 4 3 2 4 2 6" xfId="30980"/>
    <cellStyle name="Normal 3 4 3 2 4 3" xfId="2910"/>
    <cellStyle name="Normal 3 4 3 2 4 3 2" xfId="6570"/>
    <cellStyle name="Normal 3 4 3 2 4 3 2 2" xfId="13830"/>
    <cellStyle name="Normal 3 4 3 2 4 3 2 2 2" xfId="28208"/>
    <cellStyle name="Normal 3 4 3 2 4 3 2 2 2 2" xfId="56942"/>
    <cellStyle name="Normal 3 4 3 2 4 3 2 2 3" xfId="42618"/>
    <cellStyle name="Normal 3 4 3 2 4 3 2 3" xfId="21045"/>
    <cellStyle name="Normal 3 4 3 2 4 3 2 3 2" xfId="49780"/>
    <cellStyle name="Normal 3 4 3 2 4 3 2 4" xfId="35456"/>
    <cellStyle name="Normal 3 4 3 2 4 3 3" xfId="10243"/>
    <cellStyle name="Normal 3 4 3 2 4 3 3 2" xfId="24626"/>
    <cellStyle name="Normal 3 4 3 2 4 3 3 2 2" xfId="53361"/>
    <cellStyle name="Normal 3 4 3 2 4 3 3 3" xfId="39037"/>
    <cellStyle name="Normal 3 4 3 2 4 3 4" xfId="17463"/>
    <cellStyle name="Normal 3 4 3 2 4 3 4 2" xfId="46199"/>
    <cellStyle name="Normal 3 4 3 2 4 3 5" xfId="31875"/>
    <cellStyle name="Normal 3 4 3 2 4 4" xfId="4775"/>
    <cellStyle name="Normal 3 4 3 2 4 4 2" xfId="12040"/>
    <cellStyle name="Normal 3 4 3 2 4 4 2 2" xfId="26418"/>
    <cellStyle name="Normal 3 4 3 2 4 4 2 2 2" xfId="55152"/>
    <cellStyle name="Normal 3 4 3 2 4 4 2 3" xfId="40828"/>
    <cellStyle name="Normal 3 4 3 2 4 4 3" xfId="19255"/>
    <cellStyle name="Normal 3 4 3 2 4 4 3 2" xfId="47990"/>
    <cellStyle name="Normal 3 4 3 2 4 4 4" xfId="33666"/>
    <cellStyle name="Normal 3 4 3 2 4 5" xfId="8447"/>
    <cellStyle name="Normal 3 4 3 2 4 5 2" xfId="22836"/>
    <cellStyle name="Normal 3 4 3 2 4 5 2 2" xfId="51571"/>
    <cellStyle name="Normal 3 4 3 2 4 5 3" xfId="37247"/>
    <cellStyle name="Normal 3 4 3 2 4 6" xfId="15673"/>
    <cellStyle name="Normal 3 4 3 2 4 6 2" xfId="44409"/>
    <cellStyle name="Normal 3 4 3 2 4 7" xfId="30085"/>
    <cellStyle name="Normal 3 4 3 2 5" xfId="1555"/>
    <cellStyle name="Normal 3 4 3 2 5 2" xfId="3359"/>
    <cellStyle name="Normal 3 4 3 2 5 2 2" xfId="7018"/>
    <cellStyle name="Normal 3 4 3 2 5 2 2 2" xfId="14278"/>
    <cellStyle name="Normal 3 4 3 2 5 2 2 2 2" xfId="28656"/>
    <cellStyle name="Normal 3 4 3 2 5 2 2 2 2 2" xfId="57390"/>
    <cellStyle name="Normal 3 4 3 2 5 2 2 2 3" xfId="43066"/>
    <cellStyle name="Normal 3 4 3 2 5 2 2 3" xfId="21493"/>
    <cellStyle name="Normal 3 4 3 2 5 2 2 3 2" xfId="50228"/>
    <cellStyle name="Normal 3 4 3 2 5 2 2 4" xfId="35904"/>
    <cellStyle name="Normal 3 4 3 2 5 2 3" xfId="10691"/>
    <cellStyle name="Normal 3 4 3 2 5 2 3 2" xfId="25074"/>
    <cellStyle name="Normal 3 4 3 2 5 2 3 2 2" xfId="53809"/>
    <cellStyle name="Normal 3 4 3 2 5 2 3 3" xfId="39485"/>
    <cellStyle name="Normal 3 4 3 2 5 2 4" xfId="17911"/>
    <cellStyle name="Normal 3 4 3 2 5 2 4 2" xfId="46647"/>
    <cellStyle name="Normal 3 4 3 2 5 2 5" xfId="32323"/>
    <cellStyle name="Normal 3 4 3 2 5 3" xfId="5228"/>
    <cellStyle name="Normal 3 4 3 2 5 3 2" xfId="12488"/>
    <cellStyle name="Normal 3 4 3 2 5 3 2 2" xfId="26866"/>
    <cellStyle name="Normal 3 4 3 2 5 3 2 2 2" xfId="55600"/>
    <cellStyle name="Normal 3 4 3 2 5 3 2 3" xfId="41276"/>
    <cellStyle name="Normal 3 4 3 2 5 3 3" xfId="19703"/>
    <cellStyle name="Normal 3 4 3 2 5 3 3 2" xfId="48438"/>
    <cellStyle name="Normal 3 4 3 2 5 3 4" xfId="34114"/>
    <cellStyle name="Normal 3 4 3 2 5 4" xfId="8901"/>
    <cellStyle name="Normal 3 4 3 2 5 4 2" xfId="23284"/>
    <cellStyle name="Normal 3 4 3 2 5 4 2 2" xfId="52019"/>
    <cellStyle name="Normal 3 4 3 2 5 4 3" xfId="37695"/>
    <cellStyle name="Normal 3 4 3 2 5 5" xfId="16121"/>
    <cellStyle name="Normal 3 4 3 2 5 5 2" xfId="44857"/>
    <cellStyle name="Normal 3 4 3 2 5 6" xfId="30533"/>
    <cellStyle name="Normal 3 4 3 2 6" xfId="2463"/>
    <cellStyle name="Normal 3 4 3 2 6 2" xfId="6123"/>
    <cellStyle name="Normal 3 4 3 2 6 2 2" xfId="13383"/>
    <cellStyle name="Normal 3 4 3 2 6 2 2 2" xfId="27761"/>
    <cellStyle name="Normal 3 4 3 2 6 2 2 2 2" xfId="56495"/>
    <cellStyle name="Normal 3 4 3 2 6 2 2 3" xfId="42171"/>
    <cellStyle name="Normal 3 4 3 2 6 2 3" xfId="20598"/>
    <cellStyle name="Normal 3 4 3 2 6 2 3 2" xfId="49333"/>
    <cellStyle name="Normal 3 4 3 2 6 2 4" xfId="35009"/>
    <cellStyle name="Normal 3 4 3 2 6 3" xfId="9796"/>
    <cellStyle name="Normal 3 4 3 2 6 3 2" xfId="24179"/>
    <cellStyle name="Normal 3 4 3 2 6 3 2 2" xfId="52914"/>
    <cellStyle name="Normal 3 4 3 2 6 3 3" xfId="38590"/>
    <cellStyle name="Normal 3 4 3 2 6 4" xfId="17016"/>
    <cellStyle name="Normal 3 4 3 2 6 4 2" xfId="45752"/>
    <cellStyle name="Normal 3 4 3 2 6 5" xfId="31428"/>
    <cellStyle name="Normal 3 4 3 2 7" xfId="4322"/>
    <cellStyle name="Normal 3 4 3 2 7 2" xfId="11592"/>
    <cellStyle name="Normal 3 4 3 2 7 2 2" xfId="25971"/>
    <cellStyle name="Normal 3 4 3 2 7 2 2 2" xfId="54705"/>
    <cellStyle name="Normal 3 4 3 2 7 2 3" xfId="40381"/>
    <cellStyle name="Normal 3 4 3 2 7 3" xfId="18808"/>
    <cellStyle name="Normal 3 4 3 2 7 3 2" xfId="47543"/>
    <cellStyle name="Normal 3 4 3 2 7 4" xfId="33219"/>
    <cellStyle name="Normal 3 4 3 2 8" xfId="7991"/>
    <cellStyle name="Normal 3 4 3 2 8 2" xfId="22389"/>
    <cellStyle name="Normal 3 4 3 2 8 2 2" xfId="51124"/>
    <cellStyle name="Normal 3 4 3 2 8 3" xfId="36800"/>
    <cellStyle name="Normal 3 4 3 2 9" xfId="15226"/>
    <cellStyle name="Normal 3 4 3 2 9 2" xfId="43962"/>
    <cellStyle name="Normal 3 4 3 3" xfId="587"/>
    <cellStyle name="Normal 3 4 3 3 2" xfId="864"/>
    <cellStyle name="Normal 3 4 3 3 2 2" xfId="1311"/>
    <cellStyle name="Normal 3 4 3 3 2 2 2" xfId="2294"/>
    <cellStyle name="Normal 3 4 3 3 2 2 2 2" xfId="4086"/>
    <cellStyle name="Normal 3 4 3 3 2 2 2 2 2" xfId="7745"/>
    <cellStyle name="Normal 3 4 3 3 2 2 2 2 2 2" xfId="15005"/>
    <cellStyle name="Normal 3 4 3 3 2 2 2 2 2 2 2" xfId="29383"/>
    <cellStyle name="Normal 3 4 3 3 2 2 2 2 2 2 2 2" xfId="58117"/>
    <cellStyle name="Normal 3 4 3 3 2 2 2 2 2 2 3" xfId="43793"/>
    <cellStyle name="Normal 3 4 3 3 2 2 2 2 2 3" xfId="22220"/>
    <cellStyle name="Normal 3 4 3 3 2 2 2 2 2 3 2" xfId="50955"/>
    <cellStyle name="Normal 3 4 3 3 2 2 2 2 2 4" xfId="36631"/>
    <cellStyle name="Normal 3 4 3 3 2 2 2 2 3" xfId="11418"/>
    <cellStyle name="Normal 3 4 3 3 2 2 2 2 3 2" xfId="25801"/>
    <cellStyle name="Normal 3 4 3 3 2 2 2 2 3 2 2" xfId="54536"/>
    <cellStyle name="Normal 3 4 3 3 2 2 2 2 3 3" xfId="40212"/>
    <cellStyle name="Normal 3 4 3 3 2 2 2 2 4" xfId="18638"/>
    <cellStyle name="Normal 3 4 3 3 2 2 2 2 4 2" xfId="47374"/>
    <cellStyle name="Normal 3 4 3 3 2 2 2 2 5" xfId="33050"/>
    <cellStyle name="Normal 3 4 3 3 2 2 2 3" xfId="5955"/>
    <cellStyle name="Normal 3 4 3 3 2 2 2 3 2" xfId="13215"/>
    <cellStyle name="Normal 3 4 3 3 2 2 2 3 2 2" xfId="27593"/>
    <cellStyle name="Normal 3 4 3 3 2 2 2 3 2 2 2" xfId="56327"/>
    <cellStyle name="Normal 3 4 3 3 2 2 2 3 2 3" xfId="42003"/>
    <cellStyle name="Normal 3 4 3 3 2 2 2 3 3" xfId="20430"/>
    <cellStyle name="Normal 3 4 3 3 2 2 2 3 3 2" xfId="49165"/>
    <cellStyle name="Normal 3 4 3 3 2 2 2 3 4" xfId="34841"/>
    <cellStyle name="Normal 3 4 3 3 2 2 2 4" xfId="9628"/>
    <cellStyle name="Normal 3 4 3 3 2 2 2 4 2" xfId="24011"/>
    <cellStyle name="Normal 3 4 3 3 2 2 2 4 2 2" xfId="52746"/>
    <cellStyle name="Normal 3 4 3 3 2 2 2 4 3" xfId="38422"/>
    <cellStyle name="Normal 3 4 3 3 2 2 2 5" xfId="16848"/>
    <cellStyle name="Normal 3 4 3 3 2 2 2 5 2" xfId="45584"/>
    <cellStyle name="Normal 3 4 3 3 2 2 2 6" xfId="31260"/>
    <cellStyle name="Normal 3 4 3 3 2 2 3" xfId="3190"/>
    <cellStyle name="Normal 3 4 3 3 2 2 3 2" xfId="6850"/>
    <cellStyle name="Normal 3 4 3 3 2 2 3 2 2" xfId="14110"/>
    <cellStyle name="Normal 3 4 3 3 2 2 3 2 2 2" xfId="28488"/>
    <cellStyle name="Normal 3 4 3 3 2 2 3 2 2 2 2" xfId="57222"/>
    <cellStyle name="Normal 3 4 3 3 2 2 3 2 2 3" xfId="42898"/>
    <cellStyle name="Normal 3 4 3 3 2 2 3 2 3" xfId="21325"/>
    <cellStyle name="Normal 3 4 3 3 2 2 3 2 3 2" xfId="50060"/>
    <cellStyle name="Normal 3 4 3 3 2 2 3 2 4" xfId="35736"/>
    <cellStyle name="Normal 3 4 3 3 2 2 3 3" xfId="10523"/>
    <cellStyle name="Normal 3 4 3 3 2 2 3 3 2" xfId="24906"/>
    <cellStyle name="Normal 3 4 3 3 2 2 3 3 2 2" xfId="53641"/>
    <cellStyle name="Normal 3 4 3 3 2 2 3 3 3" xfId="39317"/>
    <cellStyle name="Normal 3 4 3 3 2 2 3 4" xfId="17743"/>
    <cellStyle name="Normal 3 4 3 3 2 2 3 4 2" xfId="46479"/>
    <cellStyle name="Normal 3 4 3 3 2 2 3 5" xfId="32155"/>
    <cellStyle name="Normal 3 4 3 3 2 2 4" xfId="5055"/>
    <cellStyle name="Normal 3 4 3 3 2 2 4 2" xfId="12320"/>
    <cellStyle name="Normal 3 4 3 3 2 2 4 2 2" xfId="26698"/>
    <cellStyle name="Normal 3 4 3 3 2 2 4 2 2 2" xfId="55432"/>
    <cellStyle name="Normal 3 4 3 3 2 2 4 2 3" xfId="41108"/>
    <cellStyle name="Normal 3 4 3 3 2 2 4 3" xfId="19535"/>
    <cellStyle name="Normal 3 4 3 3 2 2 4 3 2" xfId="48270"/>
    <cellStyle name="Normal 3 4 3 3 2 2 4 4" xfId="33946"/>
    <cellStyle name="Normal 3 4 3 3 2 2 5" xfId="8727"/>
    <cellStyle name="Normal 3 4 3 3 2 2 5 2" xfId="23116"/>
    <cellStyle name="Normal 3 4 3 3 2 2 5 2 2" xfId="51851"/>
    <cellStyle name="Normal 3 4 3 3 2 2 5 3" xfId="37527"/>
    <cellStyle name="Normal 3 4 3 3 2 2 6" xfId="15953"/>
    <cellStyle name="Normal 3 4 3 3 2 2 6 2" xfId="44689"/>
    <cellStyle name="Normal 3 4 3 3 2 2 7" xfId="30365"/>
    <cellStyle name="Normal 3 4 3 3 2 3" xfId="1847"/>
    <cellStyle name="Normal 3 4 3 3 2 3 2" xfId="3639"/>
    <cellStyle name="Normal 3 4 3 3 2 3 2 2" xfId="7298"/>
    <cellStyle name="Normal 3 4 3 3 2 3 2 2 2" xfId="14558"/>
    <cellStyle name="Normal 3 4 3 3 2 3 2 2 2 2" xfId="28936"/>
    <cellStyle name="Normal 3 4 3 3 2 3 2 2 2 2 2" xfId="57670"/>
    <cellStyle name="Normal 3 4 3 3 2 3 2 2 2 3" xfId="43346"/>
    <cellStyle name="Normal 3 4 3 3 2 3 2 2 3" xfId="21773"/>
    <cellStyle name="Normal 3 4 3 3 2 3 2 2 3 2" xfId="50508"/>
    <cellStyle name="Normal 3 4 3 3 2 3 2 2 4" xfId="36184"/>
    <cellStyle name="Normal 3 4 3 3 2 3 2 3" xfId="10971"/>
    <cellStyle name="Normal 3 4 3 3 2 3 2 3 2" xfId="25354"/>
    <cellStyle name="Normal 3 4 3 3 2 3 2 3 2 2" xfId="54089"/>
    <cellStyle name="Normal 3 4 3 3 2 3 2 3 3" xfId="39765"/>
    <cellStyle name="Normal 3 4 3 3 2 3 2 4" xfId="18191"/>
    <cellStyle name="Normal 3 4 3 3 2 3 2 4 2" xfId="46927"/>
    <cellStyle name="Normal 3 4 3 3 2 3 2 5" xfId="32603"/>
    <cellStyle name="Normal 3 4 3 3 2 3 3" xfId="5508"/>
    <cellStyle name="Normal 3 4 3 3 2 3 3 2" xfId="12768"/>
    <cellStyle name="Normal 3 4 3 3 2 3 3 2 2" xfId="27146"/>
    <cellStyle name="Normal 3 4 3 3 2 3 3 2 2 2" xfId="55880"/>
    <cellStyle name="Normal 3 4 3 3 2 3 3 2 3" xfId="41556"/>
    <cellStyle name="Normal 3 4 3 3 2 3 3 3" xfId="19983"/>
    <cellStyle name="Normal 3 4 3 3 2 3 3 3 2" xfId="48718"/>
    <cellStyle name="Normal 3 4 3 3 2 3 3 4" xfId="34394"/>
    <cellStyle name="Normal 3 4 3 3 2 3 4" xfId="9181"/>
    <cellStyle name="Normal 3 4 3 3 2 3 4 2" xfId="23564"/>
    <cellStyle name="Normal 3 4 3 3 2 3 4 2 2" xfId="52299"/>
    <cellStyle name="Normal 3 4 3 3 2 3 4 3" xfId="37975"/>
    <cellStyle name="Normal 3 4 3 3 2 3 5" xfId="16401"/>
    <cellStyle name="Normal 3 4 3 3 2 3 5 2" xfId="45137"/>
    <cellStyle name="Normal 3 4 3 3 2 3 6" xfId="30813"/>
    <cellStyle name="Normal 3 4 3 3 2 4" xfId="2743"/>
    <cellStyle name="Normal 3 4 3 3 2 4 2" xfId="6403"/>
    <cellStyle name="Normal 3 4 3 3 2 4 2 2" xfId="13663"/>
    <cellStyle name="Normal 3 4 3 3 2 4 2 2 2" xfId="28041"/>
    <cellStyle name="Normal 3 4 3 3 2 4 2 2 2 2" xfId="56775"/>
    <cellStyle name="Normal 3 4 3 3 2 4 2 2 3" xfId="42451"/>
    <cellStyle name="Normal 3 4 3 3 2 4 2 3" xfId="20878"/>
    <cellStyle name="Normal 3 4 3 3 2 4 2 3 2" xfId="49613"/>
    <cellStyle name="Normal 3 4 3 3 2 4 2 4" xfId="35289"/>
    <cellStyle name="Normal 3 4 3 3 2 4 3" xfId="10076"/>
    <cellStyle name="Normal 3 4 3 3 2 4 3 2" xfId="24459"/>
    <cellStyle name="Normal 3 4 3 3 2 4 3 2 2" xfId="53194"/>
    <cellStyle name="Normal 3 4 3 3 2 4 3 3" xfId="38870"/>
    <cellStyle name="Normal 3 4 3 3 2 4 4" xfId="17296"/>
    <cellStyle name="Normal 3 4 3 3 2 4 4 2" xfId="46032"/>
    <cellStyle name="Normal 3 4 3 3 2 4 5" xfId="31708"/>
    <cellStyle name="Normal 3 4 3 3 2 5" xfId="4608"/>
    <cellStyle name="Normal 3 4 3 3 2 5 2" xfId="11873"/>
    <cellStyle name="Normal 3 4 3 3 2 5 2 2" xfId="26251"/>
    <cellStyle name="Normal 3 4 3 3 2 5 2 2 2" xfId="54985"/>
    <cellStyle name="Normal 3 4 3 3 2 5 2 3" xfId="40661"/>
    <cellStyle name="Normal 3 4 3 3 2 5 3" xfId="19088"/>
    <cellStyle name="Normal 3 4 3 3 2 5 3 2" xfId="47823"/>
    <cellStyle name="Normal 3 4 3 3 2 5 4" xfId="33499"/>
    <cellStyle name="Normal 3 4 3 3 2 6" xfId="8280"/>
    <cellStyle name="Normal 3 4 3 3 2 6 2" xfId="22669"/>
    <cellStyle name="Normal 3 4 3 3 2 6 2 2" xfId="51404"/>
    <cellStyle name="Normal 3 4 3 3 2 6 3" xfId="37080"/>
    <cellStyle name="Normal 3 4 3 3 2 7" xfId="15506"/>
    <cellStyle name="Normal 3 4 3 3 2 7 2" xfId="44242"/>
    <cellStyle name="Normal 3 4 3 3 2 8" xfId="29918"/>
    <cellStyle name="Normal 3 4 3 3 3" xfId="1087"/>
    <cellStyle name="Normal 3 4 3 3 3 2" xfId="2070"/>
    <cellStyle name="Normal 3 4 3 3 3 2 2" xfId="3862"/>
    <cellStyle name="Normal 3 4 3 3 3 2 2 2" xfId="7521"/>
    <cellStyle name="Normal 3 4 3 3 3 2 2 2 2" xfId="14781"/>
    <cellStyle name="Normal 3 4 3 3 3 2 2 2 2 2" xfId="29159"/>
    <cellStyle name="Normal 3 4 3 3 3 2 2 2 2 2 2" xfId="57893"/>
    <cellStyle name="Normal 3 4 3 3 3 2 2 2 2 3" xfId="43569"/>
    <cellStyle name="Normal 3 4 3 3 3 2 2 2 3" xfId="21996"/>
    <cellStyle name="Normal 3 4 3 3 3 2 2 2 3 2" xfId="50731"/>
    <cellStyle name="Normal 3 4 3 3 3 2 2 2 4" xfId="36407"/>
    <cellStyle name="Normal 3 4 3 3 3 2 2 3" xfId="11194"/>
    <cellStyle name="Normal 3 4 3 3 3 2 2 3 2" xfId="25577"/>
    <cellStyle name="Normal 3 4 3 3 3 2 2 3 2 2" xfId="54312"/>
    <cellStyle name="Normal 3 4 3 3 3 2 2 3 3" xfId="39988"/>
    <cellStyle name="Normal 3 4 3 3 3 2 2 4" xfId="18414"/>
    <cellStyle name="Normal 3 4 3 3 3 2 2 4 2" xfId="47150"/>
    <cellStyle name="Normal 3 4 3 3 3 2 2 5" xfId="32826"/>
    <cellStyle name="Normal 3 4 3 3 3 2 3" xfId="5731"/>
    <cellStyle name="Normal 3 4 3 3 3 2 3 2" xfId="12991"/>
    <cellStyle name="Normal 3 4 3 3 3 2 3 2 2" xfId="27369"/>
    <cellStyle name="Normal 3 4 3 3 3 2 3 2 2 2" xfId="56103"/>
    <cellStyle name="Normal 3 4 3 3 3 2 3 2 3" xfId="41779"/>
    <cellStyle name="Normal 3 4 3 3 3 2 3 3" xfId="20206"/>
    <cellStyle name="Normal 3 4 3 3 3 2 3 3 2" xfId="48941"/>
    <cellStyle name="Normal 3 4 3 3 3 2 3 4" xfId="34617"/>
    <cellStyle name="Normal 3 4 3 3 3 2 4" xfId="9404"/>
    <cellStyle name="Normal 3 4 3 3 3 2 4 2" xfId="23787"/>
    <cellStyle name="Normal 3 4 3 3 3 2 4 2 2" xfId="52522"/>
    <cellStyle name="Normal 3 4 3 3 3 2 4 3" xfId="38198"/>
    <cellStyle name="Normal 3 4 3 3 3 2 5" xfId="16624"/>
    <cellStyle name="Normal 3 4 3 3 3 2 5 2" xfId="45360"/>
    <cellStyle name="Normal 3 4 3 3 3 2 6" xfId="31036"/>
    <cellStyle name="Normal 3 4 3 3 3 3" xfId="2966"/>
    <cellStyle name="Normal 3 4 3 3 3 3 2" xfId="6626"/>
    <cellStyle name="Normal 3 4 3 3 3 3 2 2" xfId="13886"/>
    <cellStyle name="Normal 3 4 3 3 3 3 2 2 2" xfId="28264"/>
    <cellStyle name="Normal 3 4 3 3 3 3 2 2 2 2" xfId="56998"/>
    <cellStyle name="Normal 3 4 3 3 3 3 2 2 3" xfId="42674"/>
    <cellStyle name="Normal 3 4 3 3 3 3 2 3" xfId="21101"/>
    <cellStyle name="Normal 3 4 3 3 3 3 2 3 2" xfId="49836"/>
    <cellStyle name="Normal 3 4 3 3 3 3 2 4" xfId="35512"/>
    <cellStyle name="Normal 3 4 3 3 3 3 3" xfId="10299"/>
    <cellStyle name="Normal 3 4 3 3 3 3 3 2" xfId="24682"/>
    <cellStyle name="Normal 3 4 3 3 3 3 3 2 2" xfId="53417"/>
    <cellStyle name="Normal 3 4 3 3 3 3 3 3" xfId="39093"/>
    <cellStyle name="Normal 3 4 3 3 3 3 4" xfId="17519"/>
    <cellStyle name="Normal 3 4 3 3 3 3 4 2" xfId="46255"/>
    <cellStyle name="Normal 3 4 3 3 3 3 5" xfId="31931"/>
    <cellStyle name="Normal 3 4 3 3 3 4" xfId="4831"/>
    <cellStyle name="Normal 3 4 3 3 3 4 2" xfId="12096"/>
    <cellStyle name="Normal 3 4 3 3 3 4 2 2" xfId="26474"/>
    <cellStyle name="Normal 3 4 3 3 3 4 2 2 2" xfId="55208"/>
    <cellStyle name="Normal 3 4 3 3 3 4 2 3" xfId="40884"/>
    <cellStyle name="Normal 3 4 3 3 3 4 3" xfId="19311"/>
    <cellStyle name="Normal 3 4 3 3 3 4 3 2" xfId="48046"/>
    <cellStyle name="Normal 3 4 3 3 3 4 4" xfId="33722"/>
    <cellStyle name="Normal 3 4 3 3 3 5" xfId="8503"/>
    <cellStyle name="Normal 3 4 3 3 3 5 2" xfId="22892"/>
    <cellStyle name="Normal 3 4 3 3 3 5 2 2" xfId="51627"/>
    <cellStyle name="Normal 3 4 3 3 3 5 3" xfId="37303"/>
    <cellStyle name="Normal 3 4 3 3 3 6" xfId="15729"/>
    <cellStyle name="Normal 3 4 3 3 3 6 2" xfId="44465"/>
    <cellStyle name="Normal 3 4 3 3 3 7" xfId="30141"/>
    <cellStyle name="Normal 3 4 3 3 4" xfId="1619"/>
    <cellStyle name="Normal 3 4 3 3 4 2" xfId="3415"/>
    <cellStyle name="Normal 3 4 3 3 4 2 2" xfId="7074"/>
    <cellStyle name="Normal 3 4 3 3 4 2 2 2" xfId="14334"/>
    <cellStyle name="Normal 3 4 3 3 4 2 2 2 2" xfId="28712"/>
    <cellStyle name="Normal 3 4 3 3 4 2 2 2 2 2" xfId="57446"/>
    <cellStyle name="Normal 3 4 3 3 4 2 2 2 3" xfId="43122"/>
    <cellStyle name="Normal 3 4 3 3 4 2 2 3" xfId="21549"/>
    <cellStyle name="Normal 3 4 3 3 4 2 2 3 2" xfId="50284"/>
    <cellStyle name="Normal 3 4 3 3 4 2 2 4" xfId="35960"/>
    <cellStyle name="Normal 3 4 3 3 4 2 3" xfId="10747"/>
    <cellStyle name="Normal 3 4 3 3 4 2 3 2" xfId="25130"/>
    <cellStyle name="Normal 3 4 3 3 4 2 3 2 2" xfId="53865"/>
    <cellStyle name="Normal 3 4 3 3 4 2 3 3" xfId="39541"/>
    <cellStyle name="Normal 3 4 3 3 4 2 4" xfId="17967"/>
    <cellStyle name="Normal 3 4 3 3 4 2 4 2" xfId="46703"/>
    <cellStyle name="Normal 3 4 3 3 4 2 5" xfId="32379"/>
    <cellStyle name="Normal 3 4 3 3 4 3" xfId="5284"/>
    <cellStyle name="Normal 3 4 3 3 4 3 2" xfId="12544"/>
    <cellStyle name="Normal 3 4 3 3 4 3 2 2" xfId="26922"/>
    <cellStyle name="Normal 3 4 3 3 4 3 2 2 2" xfId="55656"/>
    <cellStyle name="Normal 3 4 3 3 4 3 2 3" xfId="41332"/>
    <cellStyle name="Normal 3 4 3 3 4 3 3" xfId="19759"/>
    <cellStyle name="Normal 3 4 3 3 4 3 3 2" xfId="48494"/>
    <cellStyle name="Normal 3 4 3 3 4 3 4" xfId="34170"/>
    <cellStyle name="Normal 3 4 3 3 4 4" xfId="8957"/>
    <cellStyle name="Normal 3 4 3 3 4 4 2" xfId="23340"/>
    <cellStyle name="Normal 3 4 3 3 4 4 2 2" xfId="52075"/>
    <cellStyle name="Normal 3 4 3 3 4 4 3" xfId="37751"/>
    <cellStyle name="Normal 3 4 3 3 4 5" xfId="16177"/>
    <cellStyle name="Normal 3 4 3 3 4 5 2" xfId="44913"/>
    <cellStyle name="Normal 3 4 3 3 4 6" xfId="30589"/>
    <cellStyle name="Normal 3 4 3 3 5" xfId="2519"/>
    <cellStyle name="Normal 3 4 3 3 5 2" xfId="6179"/>
    <cellStyle name="Normal 3 4 3 3 5 2 2" xfId="13439"/>
    <cellStyle name="Normal 3 4 3 3 5 2 2 2" xfId="27817"/>
    <cellStyle name="Normal 3 4 3 3 5 2 2 2 2" xfId="56551"/>
    <cellStyle name="Normal 3 4 3 3 5 2 2 3" xfId="42227"/>
    <cellStyle name="Normal 3 4 3 3 5 2 3" xfId="20654"/>
    <cellStyle name="Normal 3 4 3 3 5 2 3 2" xfId="49389"/>
    <cellStyle name="Normal 3 4 3 3 5 2 4" xfId="35065"/>
    <cellStyle name="Normal 3 4 3 3 5 3" xfId="9852"/>
    <cellStyle name="Normal 3 4 3 3 5 3 2" xfId="24235"/>
    <cellStyle name="Normal 3 4 3 3 5 3 2 2" xfId="52970"/>
    <cellStyle name="Normal 3 4 3 3 5 3 3" xfId="38646"/>
    <cellStyle name="Normal 3 4 3 3 5 4" xfId="17072"/>
    <cellStyle name="Normal 3 4 3 3 5 4 2" xfId="45808"/>
    <cellStyle name="Normal 3 4 3 3 5 5" xfId="31484"/>
    <cellStyle name="Normal 3 4 3 3 6" xfId="4382"/>
    <cellStyle name="Normal 3 4 3 3 6 2" xfId="11649"/>
    <cellStyle name="Normal 3 4 3 3 6 2 2" xfId="26027"/>
    <cellStyle name="Normal 3 4 3 3 6 2 2 2" xfId="54761"/>
    <cellStyle name="Normal 3 4 3 3 6 2 3" xfId="40437"/>
    <cellStyle name="Normal 3 4 3 3 6 3" xfId="18864"/>
    <cellStyle name="Normal 3 4 3 3 6 3 2" xfId="47599"/>
    <cellStyle name="Normal 3 4 3 3 6 4" xfId="33275"/>
    <cellStyle name="Normal 3 4 3 3 7" xfId="8053"/>
    <cellStyle name="Normal 3 4 3 3 7 2" xfId="22445"/>
    <cellStyle name="Normal 3 4 3 3 7 2 2" xfId="51180"/>
    <cellStyle name="Normal 3 4 3 3 7 3" xfId="36856"/>
    <cellStyle name="Normal 3 4 3 3 8" xfId="15282"/>
    <cellStyle name="Normal 3 4 3 3 8 2" xfId="44018"/>
    <cellStyle name="Normal 3 4 3 3 9" xfId="29694"/>
    <cellStyle name="Normal 3 4 3 4" xfId="749"/>
    <cellStyle name="Normal 3 4 3 4 2" xfId="1199"/>
    <cellStyle name="Normal 3 4 3 4 2 2" xfId="2182"/>
    <cellStyle name="Normal 3 4 3 4 2 2 2" xfId="3974"/>
    <cellStyle name="Normal 3 4 3 4 2 2 2 2" xfId="7633"/>
    <cellStyle name="Normal 3 4 3 4 2 2 2 2 2" xfId="14893"/>
    <cellStyle name="Normal 3 4 3 4 2 2 2 2 2 2" xfId="29271"/>
    <cellStyle name="Normal 3 4 3 4 2 2 2 2 2 2 2" xfId="58005"/>
    <cellStyle name="Normal 3 4 3 4 2 2 2 2 2 3" xfId="43681"/>
    <cellStyle name="Normal 3 4 3 4 2 2 2 2 3" xfId="22108"/>
    <cellStyle name="Normal 3 4 3 4 2 2 2 2 3 2" xfId="50843"/>
    <cellStyle name="Normal 3 4 3 4 2 2 2 2 4" xfId="36519"/>
    <cellStyle name="Normal 3 4 3 4 2 2 2 3" xfId="11306"/>
    <cellStyle name="Normal 3 4 3 4 2 2 2 3 2" xfId="25689"/>
    <cellStyle name="Normal 3 4 3 4 2 2 2 3 2 2" xfId="54424"/>
    <cellStyle name="Normal 3 4 3 4 2 2 2 3 3" xfId="40100"/>
    <cellStyle name="Normal 3 4 3 4 2 2 2 4" xfId="18526"/>
    <cellStyle name="Normal 3 4 3 4 2 2 2 4 2" xfId="47262"/>
    <cellStyle name="Normal 3 4 3 4 2 2 2 5" xfId="32938"/>
    <cellStyle name="Normal 3 4 3 4 2 2 3" xfId="5843"/>
    <cellStyle name="Normal 3 4 3 4 2 2 3 2" xfId="13103"/>
    <cellStyle name="Normal 3 4 3 4 2 2 3 2 2" xfId="27481"/>
    <cellStyle name="Normal 3 4 3 4 2 2 3 2 2 2" xfId="56215"/>
    <cellStyle name="Normal 3 4 3 4 2 2 3 2 3" xfId="41891"/>
    <cellStyle name="Normal 3 4 3 4 2 2 3 3" xfId="20318"/>
    <cellStyle name="Normal 3 4 3 4 2 2 3 3 2" xfId="49053"/>
    <cellStyle name="Normal 3 4 3 4 2 2 3 4" xfId="34729"/>
    <cellStyle name="Normal 3 4 3 4 2 2 4" xfId="9516"/>
    <cellStyle name="Normal 3 4 3 4 2 2 4 2" xfId="23899"/>
    <cellStyle name="Normal 3 4 3 4 2 2 4 2 2" xfId="52634"/>
    <cellStyle name="Normal 3 4 3 4 2 2 4 3" xfId="38310"/>
    <cellStyle name="Normal 3 4 3 4 2 2 5" xfId="16736"/>
    <cellStyle name="Normal 3 4 3 4 2 2 5 2" xfId="45472"/>
    <cellStyle name="Normal 3 4 3 4 2 2 6" xfId="31148"/>
    <cellStyle name="Normal 3 4 3 4 2 3" xfId="3078"/>
    <cellStyle name="Normal 3 4 3 4 2 3 2" xfId="6738"/>
    <cellStyle name="Normal 3 4 3 4 2 3 2 2" xfId="13998"/>
    <cellStyle name="Normal 3 4 3 4 2 3 2 2 2" xfId="28376"/>
    <cellStyle name="Normal 3 4 3 4 2 3 2 2 2 2" xfId="57110"/>
    <cellStyle name="Normal 3 4 3 4 2 3 2 2 3" xfId="42786"/>
    <cellStyle name="Normal 3 4 3 4 2 3 2 3" xfId="21213"/>
    <cellStyle name="Normal 3 4 3 4 2 3 2 3 2" xfId="49948"/>
    <cellStyle name="Normal 3 4 3 4 2 3 2 4" xfId="35624"/>
    <cellStyle name="Normal 3 4 3 4 2 3 3" xfId="10411"/>
    <cellStyle name="Normal 3 4 3 4 2 3 3 2" xfId="24794"/>
    <cellStyle name="Normal 3 4 3 4 2 3 3 2 2" xfId="53529"/>
    <cellStyle name="Normal 3 4 3 4 2 3 3 3" xfId="39205"/>
    <cellStyle name="Normal 3 4 3 4 2 3 4" xfId="17631"/>
    <cellStyle name="Normal 3 4 3 4 2 3 4 2" xfId="46367"/>
    <cellStyle name="Normal 3 4 3 4 2 3 5" xfId="32043"/>
    <cellStyle name="Normal 3 4 3 4 2 4" xfId="4943"/>
    <cellStyle name="Normal 3 4 3 4 2 4 2" xfId="12208"/>
    <cellStyle name="Normal 3 4 3 4 2 4 2 2" xfId="26586"/>
    <cellStyle name="Normal 3 4 3 4 2 4 2 2 2" xfId="55320"/>
    <cellStyle name="Normal 3 4 3 4 2 4 2 3" xfId="40996"/>
    <cellStyle name="Normal 3 4 3 4 2 4 3" xfId="19423"/>
    <cellStyle name="Normal 3 4 3 4 2 4 3 2" xfId="48158"/>
    <cellStyle name="Normal 3 4 3 4 2 4 4" xfId="33834"/>
    <cellStyle name="Normal 3 4 3 4 2 5" xfId="8615"/>
    <cellStyle name="Normal 3 4 3 4 2 5 2" xfId="23004"/>
    <cellStyle name="Normal 3 4 3 4 2 5 2 2" xfId="51739"/>
    <cellStyle name="Normal 3 4 3 4 2 5 3" xfId="37415"/>
    <cellStyle name="Normal 3 4 3 4 2 6" xfId="15841"/>
    <cellStyle name="Normal 3 4 3 4 2 6 2" xfId="44577"/>
    <cellStyle name="Normal 3 4 3 4 2 7" xfId="30253"/>
    <cellStyle name="Normal 3 4 3 4 3" xfId="1735"/>
    <cellStyle name="Normal 3 4 3 4 3 2" xfId="3527"/>
    <cellStyle name="Normal 3 4 3 4 3 2 2" xfId="7186"/>
    <cellStyle name="Normal 3 4 3 4 3 2 2 2" xfId="14446"/>
    <cellStyle name="Normal 3 4 3 4 3 2 2 2 2" xfId="28824"/>
    <cellStyle name="Normal 3 4 3 4 3 2 2 2 2 2" xfId="57558"/>
    <cellStyle name="Normal 3 4 3 4 3 2 2 2 3" xfId="43234"/>
    <cellStyle name="Normal 3 4 3 4 3 2 2 3" xfId="21661"/>
    <cellStyle name="Normal 3 4 3 4 3 2 2 3 2" xfId="50396"/>
    <cellStyle name="Normal 3 4 3 4 3 2 2 4" xfId="36072"/>
    <cellStyle name="Normal 3 4 3 4 3 2 3" xfId="10859"/>
    <cellStyle name="Normal 3 4 3 4 3 2 3 2" xfId="25242"/>
    <cellStyle name="Normal 3 4 3 4 3 2 3 2 2" xfId="53977"/>
    <cellStyle name="Normal 3 4 3 4 3 2 3 3" xfId="39653"/>
    <cellStyle name="Normal 3 4 3 4 3 2 4" xfId="18079"/>
    <cellStyle name="Normal 3 4 3 4 3 2 4 2" xfId="46815"/>
    <cellStyle name="Normal 3 4 3 4 3 2 5" xfId="32491"/>
    <cellStyle name="Normal 3 4 3 4 3 3" xfId="5396"/>
    <cellStyle name="Normal 3 4 3 4 3 3 2" xfId="12656"/>
    <cellStyle name="Normal 3 4 3 4 3 3 2 2" xfId="27034"/>
    <cellStyle name="Normal 3 4 3 4 3 3 2 2 2" xfId="55768"/>
    <cellStyle name="Normal 3 4 3 4 3 3 2 3" xfId="41444"/>
    <cellStyle name="Normal 3 4 3 4 3 3 3" xfId="19871"/>
    <cellStyle name="Normal 3 4 3 4 3 3 3 2" xfId="48606"/>
    <cellStyle name="Normal 3 4 3 4 3 3 4" xfId="34282"/>
    <cellStyle name="Normal 3 4 3 4 3 4" xfId="9069"/>
    <cellStyle name="Normal 3 4 3 4 3 4 2" xfId="23452"/>
    <cellStyle name="Normal 3 4 3 4 3 4 2 2" xfId="52187"/>
    <cellStyle name="Normal 3 4 3 4 3 4 3" xfId="37863"/>
    <cellStyle name="Normal 3 4 3 4 3 5" xfId="16289"/>
    <cellStyle name="Normal 3 4 3 4 3 5 2" xfId="45025"/>
    <cellStyle name="Normal 3 4 3 4 3 6" xfId="30701"/>
    <cellStyle name="Normal 3 4 3 4 4" xfId="2631"/>
    <cellStyle name="Normal 3 4 3 4 4 2" xfId="6291"/>
    <cellStyle name="Normal 3 4 3 4 4 2 2" xfId="13551"/>
    <cellStyle name="Normal 3 4 3 4 4 2 2 2" xfId="27929"/>
    <cellStyle name="Normal 3 4 3 4 4 2 2 2 2" xfId="56663"/>
    <cellStyle name="Normal 3 4 3 4 4 2 2 3" xfId="42339"/>
    <cellStyle name="Normal 3 4 3 4 4 2 3" xfId="20766"/>
    <cellStyle name="Normal 3 4 3 4 4 2 3 2" xfId="49501"/>
    <cellStyle name="Normal 3 4 3 4 4 2 4" xfId="35177"/>
    <cellStyle name="Normal 3 4 3 4 4 3" xfId="9964"/>
    <cellStyle name="Normal 3 4 3 4 4 3 2" xfId="24347"/>
    <cellStyle name="Normal 3 4 3 4 4 3 2 2" xfId="53082"/>
    <cellStyle name="Normal 3 4 3 4 4 3 3" xfId="38758"/>
    <cellStyle name="Normal 3 4 3 4 4 4" xfId="17184"/>
    <cellStyle name="Normal 3 4 3 4 4 4 2" xfId="45920"/>
    <cellStyle name="Normal 3 4 3 4 4 5" xfId="31596"/>
    <cellStyle name="Normal 3 4 3 4 5" xfId="4495"/>
    <cellStyle name="Normal 3 4 3 4 5 2" xfId="11761"/>
    <cellStyle name="Normal 3 4 3 4 5 2 2" xfId="26139"/>
    <cellStyle name="Normal 3 4 3 4 5 2 2 2" xfId="54873"/>
    <cellStyle name="Normal 3 4 3 4 5 2 3" xfId="40549"/>
    <cellStyle name="Normal 3 4 3 4 5 3" xfId="18976"/>
    <cellStyle name="Normal 3 4 3 4 5 3 2" xfId="47711"/>
    <cellStyle name="Normal 3 4 3 4 5 4" xfId="33387"/>
    <cellStyle name="Normal 3 4 3 4 6" xfId="8168"/>
    <cellStyle name="Normal 3 4 3 4 6 2" xfId="22557"/>
    <cellStyle name="Normal 3 4 3 4 6 2 2" xfId="51292"/>
    <cellStyle name="Normal 3 4 3 4 6 3" xfId="36968"/>
    <cellStyle name="Normal 3 4 3 4 7" xfId="15394"/>
    <cellStyle name="Normal 3 4 3 4 7 2" xfId="44130"/>
    <cellStyle name="Normal 3 4 3 4 8" xfId="29806"/>
    <cellStyle name="Normal 3 4 3 5" xfId="975"/>
    <cellStyle name="Normal 3 4 3 5 2" xfId="1958"/>
    <cellStyle name="Normal 3 4 3 5 2 2" xfId="3750"/>
    <cellStyle name="Normal 3 4 3 5 2 2 2" xfId="7409"/>
    <cellStyle name="Normal 3 4 3 5 2 2 2 2" xfId="14669"/>
    <cellStyle name="Normal 3 4 3 5 2 2 2 2 2" xfId="29047"/>
    <cellStyle name="Normal 3 4 3 5 2 2 2 2 2 2" xfId="57781"/>
    <cellStyle name="Normal 3 4 3 5 2 2 2 2 3" xfId="43457"/>
    <cellStyle name="Normal 3 4 3 5 2 2 2 3" xfId="21884"/>
    <cellStyle name="Normal 3 4 3 5 2 2 2 3 2" xfId="50619"/>
    <cellStyle name="Normal 3 4 3 5 2 2 2 4" xfId="36295"/>
    <cellStyle name="Normal 3 4 3 5 2 2 3" xfId="11082"/>
    <cellStyle name="Normal 3 4 3 5 2 2 3 2" xfId="25465"/>
    <cellStyle name="Normal 3 4 3 5 2 2 3 2 2" xfId="54200"/>
    <cellStyle name="Normal 3 4 3 5 2 2 3 3" xfId="39876"/>
    <cellStyle name="Normal 3 4 3 5 2 2 4" xfId="18302"/>
    <cellStyle name="Normal 3 4 3 5 2 2 4 2" xfId="47038"/>
    <cellStyle name="Normal 3 4 3 5 2 2 5" xfId="32714"/>
    <cellStyle name="Normal 3 4 3 5 2 3" xfId="5619"/>
    <cellStyle name="Normal 3 4 3 5 2 3 2" xfId="12879"/>
    <cellStyle name="Normal 3 4 3 5 2 3 2 2" xfId="27257"/>
    <cellStyle name="Normal 3 4 3 5 2 3 2 2 2" xfId="55991"/>
    <cellStyle name="Normal 3 4 3 5 2 3 2 3" xfId="41667"/>
    <cellStyle name="Normal 3 4 3 5 2 3 3" xfId="20094"/>
    <cellStyle name="Normal 3 4 3 5 2 3 3 2" xfId="48829"/>
    <cellStyle name="Normal 3 4 3 5 2 3 4" xfId="34505"/>
    <cellStyle name="Normal 3 4 3 5 2 4" xfId="9292"/>
    <cellStyle name="Normal 3 4 3 5 2 4 2" xfId="23675"/>
    <cellStyle name="Normal 3 4 3 5 2 4 2 2" xfId="52410"/>
    <cellStyle name="Normal 3 4 3 5 2 4 3" xfId="38086"/>
    <cellStyle name="Normal 3 4 3 5 2 5" xfId="16512"/>
    <cellStyle name="Normal 3 4 3 5 2 5 2" xfId="45248"/>
    <cellStyle name="Normal 3 4 3 5 2 6" xfId="30924"/>
    <cellStyle name="Normal 3 4 3 5 3" xfId="2854"/>
    <cellStyle name="Normal 3 4 3 5 3 2" xfId="6514"/>
    <cellStyle name="Normal 3 4 3 5 3 2 2" xfId="13774"/>
    <cellStyle name="Normal 3 4 3 5 3 2 2 2" xfId="28152"/>
    <cellStyle name="Normal 3 4 3 5 3 2 2 2 2" xfId="56886"/>
    <cellStyle name="Normal 3 4 3 5 3 2 2 3" xfId="42562"/>
    <cellStyle name="Normal 3 4 3 5 3 2 3" xfId="20989"/>
    <cellStyle name="Normal 3 4 3 5 3 2 3 2" xfId="49724"/>
    <cellStyle name="Normal 3 4 3 5 3 2 4" xfId="35400"/>
    <cellStyle name="Normal 3 4 3 5 3 3" xfId="10187"/>
    <cellStyle name="Normal 3 4 3 5 3 3 2" xfId="24570"/>
    <cellStyle name="Normal 3 4 3 5 3 3 2 2" xfId="53305"/>
    <cellStyle name="Normal 3 4 3 5 3 3 3" xfId="38981"/>
    <cellStyle name="Normal 3 4 3 5 3 4" xfId="17407"/>
    <cellStyle name="Normal 3 4 3 5 3 4 2" xfId="46143"/>
    <cellStyle name="Normal 3 4 3 5 3 5" xfId="31819"/>
    <cellStyle name="Normal 3 4 3 5 4" xfId="4719"/>
    <cellStyle name="Normal 3 4 3 5 4 2" xfId="11984"/>
    <cellStyle name="Normal 3 4 3 5 4 2 2" xfId="26362"/>
    <cellStyle name="Normal 3 4 3 5 4 2 2 2" xfId="55096"/>
    <cellStyle name="Normal 3 4 3 5 4 2 3" xfId="40772"/>
    <cellStyle name="Normal 3 4 3 5 4 3" xfId="19199"/>
    <cellStyle name="Normal 3 4 3 5 4 3 2" xfId="47934"/>
    <cellStyle name="Normal 3 4 3 5 4 4" xfId="33610"/>
    <cellStyle name="Normal 3 4 3 5 5" xfId="8391"/>
    <cellStyle name="Normal 3 4 3 5 5 2" xfId="22780"/>
    <cellStyle name="Normal 3 4 3 5 5 2 2" xfId="51515"/>
    <cellStyle name="Normal 3 4 3 5 5 3" xfId="37191"/>
    <cellStyle name="Normal 3 4 3 5 6" xfId="15617"/>
    <cellStyle name="Normal 3 4 3 5 6 2" xfId="44353"/>
    <cellStyle name="Normal 3 4 3 5 7" xfId="30029"/>
    <cellStyle name="Normal 3 4 3 6" xfId="1494"/>
    <cellStyle name="Normal 3 4 3 6 2" xfId="3303"/>
    <cellStyle name="Normal 3 4 3 6 2 2" xfId="6962"/>
    <cellStyle name="Normal 3 4 3 6 2 2 2" xfId="14222"/>
    <cellStyle name="Normal 3 4 3 6 2 2 2 2" xfId="28600"/>
    <cellStyle name="Normal 3 4 3 6 2 2 2 2 2" xfId="57334"/>
    <cellStyle name="Normal 3 4 3 6 2 2 2 3" xfId="43010"/>
    <cellStyle name="Normal 3 4 3 6 2 2 3" xfId="21437"/>
    <cellStyle name="Normal 3 4 3 6 2 2 3 2" xfId="50172"/>
    <cellStyle name="Normal 3 4 3 6 2 2 4" xfId="35848"/>
    <cellStyle name="Normal 3 4 3 6 2 3" xfId="10635"/>
    <cellStyle name="Normal 3 4 3 6 2 3 2" xfId="25018"/>
    <cellStyle name="Normal 3 4 3 6 2 3 2 2" xfId="53753"/>
    <cellStyle name="Normal 3 4 3 6 2 3 3" xfId="39429"/>
    <cellStyle name="Normal 3 4 3 6 2 4" xfId="17855"/>
    <cellStyle name="Normal 3 4 3 6 2 4 2" xfId="46591"/>
    <cellStyle name="Normal 3 4 3 6 2 5" xfId="32267"/>
    <cellStyle name="Normal 3 4 3 6 3" xfId="5171"/>
    <cellStyle name="Normal 3 4 3 6 3 2" xfId="12432"/>
    <cellStyle name="Normal 3 4 3 6 3 2 2" xfId="26810"/>
    <cellStyle name="Normal 3 4 3 6 3 2 2 2" xfId="55544"/>
    <cellStyle name="Normal 3 4 3 6 3 2 3" xfId="41220"/>
    <cellStyle name="Normal 3 4 3 6 3 3" xfId="19647"/>
    <cellStyle name="Normal 3 4 3 6 3 3 2" xfId="48382"/>
    <cellStyle name="Normal 3 4 3 6 3 4" xfId="34058"/>
    <cellStyle name="Normal 3 4 3 6 4" xfId="8845"/>
    <cellStyle name="Normal 3 4 3 6 4 2" xfId="23228"/>
    <cellStyle name="Normal 3 4 3 6 4 2 2" xfId="51963"/>
    <cellStyle name="Normal 3 4 3 6 4 3" xfId="37639"/>
    <cellStyle name="Normal 3 4 3 6 5" xfId="16065"/>
    <cellStyle name="Normal 3 4 3 6 5 2" xfId="44801"/>
    <cellStyle name="Normal 3 4 3 6 6" xfId="30477"/>
    <cellStyle name="Normal 3 4 3 7" xfId="2407"/>
    <cellStyle name="Normal 3 4 3 7 2" xfId="6067"/>
    <cellStyle name="Normal 3 4 3 7 2 2" xfId="13327"/>
    <cellStyle name="Normal 3 4 3 7 2 2 2" xfId="27705"/>
    <cellStyle name="Normal 3 4 3 7 2 2 2 2" xfId="56439"/>
    <cellStyle name="Normal 3 4 3 7 2 2 3" xfId="42115"/>
    <cellStyle name="Normal 3 4 3 7 2 3" xfId="20542"/>
    <cellStyle name="Normal 3 4 3 7 2 3 2" xfId="49277"/>
    <cellStyle name="Normal 3 4 3 7 2 4" xfId="34953"/>
    <cellStyle name="Normal 3 4 3 7 3" xfId="9740"/>
    <cellStyle name="Normal 3 4 3 7 3 2" xfId="24123"/>
    <cellStyle name="Normal 3 4 3 7 3 2 2" xfId="52858"/>
    <cellStyle name="Normal 3 4 3 7 3 3" xfId="38534"/>
    <cellStyle name="Normal 3 4 3 7 4" xfId="16960"/>
    <cellStyle name="Normal 3 4 3 7 4 2" xfId="45696"/>
    <cellStyle name="Normal 3 4 3 7 5" xfId="31372"/>
    <cellStyle name="Normal 3 4 3 8" xfId="4264"/>
    <cellStyle name="Normal 3 4 3 8 2" xfId="11536"/>
    <cellStyle name="Normal 3 4 3 8 2 2" xfId="25915"/>
    <cellStyle name="Normal 3 4 3 8 2 2 2" xfId="54649"/>
    <cellStyle name="Normal 3 4 3 8 2 3" xfId="40325"/>
    <cellStyle name="Normal 3 4 3 8 3" xfId="18752"/>
    <cellStyle name="Normal 3 4 3 8 3 2" xfId="47487"/>
    <cellStyle name="Normal 3 4 3 8 4" xfId="33163"/>
    <cellStyle name="Normal 3 4 3 9" xfId="7932"/>
    <cellStyle name="Normal 3 4 3 9 2" xfId="22333"/>
    <cellStyle name="Normal 3 4 3 9 2 2" xfId="51068"/>
    <cellStyle name="Normal 3 4 3 9 3" xfId="36744"/>
    <cellStyle name="Normal 3 4 4" xfId="420"/>
    <cellStyle name="Normal 3 4 4 10" xfId="29610"/>
    <cellStyle name="Normal 3 4 4 2" xfId="620"/>
    <cellStyle name="Normal 3 4 4 2 2" xfId="892"/>
    <cellStyle name="Normal 3 4 4 2 2 2" xfId="1339"/>
    <cellStyle name="Normal 3 4 4 2 2 2 2" xfId="2322"/>
    <cellStyle name="Normal 3 4 4 2 2 2 2 2" xfId="4114"/>
    <cellStyle name="Normal 3 4 4 2 2 2 2 2 2" xfId="7773"/>
    <cellStyle name="Normal 3 4 4 2 2 2 2 2 2 2" xfId="15033"/>
    <cellStyle name="Normal 3 4 4 2 2 2 2 2 2 2 2" xfId="29411"/>
    <cellStyle name="Normal 3 4 4 2 2 2 2 2 2 2 2 2" xfId="58145"/>
    <cellStyle name="Normal 3 4 4 2 2 2 2 2 2 2 3" xfId="43821"/>
    <cellStyle name="Normal 3 4 4 2 2 2 2 2 2 3" xfId="22248"/>
    <cellStyle name="Normal 3 4 4 2 2 2 2 2 2 3 2" xfId="50983"/>
    <cellStyle name="Normal 3 4 4 2 2 2 2 2 2 4" xfId="36659"/>
    <cellStyle name="Normal 3 4 4 2 2 2 2 2 3" xfId="11446"/>
    <cellStyle name="Normal 3 4 4 2 2 2 2 2 3 2" xfId="25829"/>
    <cellStyle name="Normal 3 4 4 2 2 2 2 2 3 2 2" xfId="54564"/>
    <cellStyle name="Normal 3 4 4 2 2 2 2 2 3 3" xfId="40240"/>
    <cellStyle name="Normal 3 4 4 2 2 2 2 2 4" xfId="18666"/>
    <cellStyle name="Normal 3 4 4 2 2 2 2 2 4 2" xfId="47402"/>
    <cellStyle name="Normal 3 4 4 2 2 2 2 2 5" xfId="33078"/>
    <cellStyle name="Normal 3 4 4 2 2 2 2 3" xfId="5983"/>
    <cellStyle name="Normal 3 4 4 2 2 2 2 3 2" xfId="13243"/>
    <cellStyle name="Normal 3 4 4 2 2 2 2 3 2 2" xfId="27621"/>
    <cellStyle name="Normal 3 4 4 2 2 2 2 3 2 2 2" xfId="56355"/>
    <cellStyle name="Normal 3 4 4 2 2 2 2 3 2 3" xfId="42031"/>
    <cellStyle name="Normal 3 4 4 2 2 2 2 3 3" xfId="20458"/>
    <cellStyle name="Normal 3 4 4 2 2 2 2 3 3 2" xfId="49193"/>
    <cellStyle name="Normal 3 4 4 2 2 2 2 3 4" xfId="34869"/>
    <cellStyle name="Normal 3 4 4 2 2 2 2 4" xfId="9656"/>
    <cellStyle name="Normal 3 4 4 2 2 2 2 4 2" xfId="24039"/>
    <cellStyle name="Normal 3 4 4 2 2 2 2 4 2 2" xfId="52774"/>
    <cellStyle name="Normal 3 4 4 2 2 2 2 4 3" xfId="38450"/>
    <cellStyle name="Normal 3 4 4 2 2 2 2 5" xfId="16876"/>
    <cellStyle name="Normal 3 4 4 2 2 2 2 5 2" xfId="45612"/>
    <cellStyle name="Normal 3 4 4 2 2 2 2 6" xfId="31288"/>
    <cellStyle name="Normal 3 4 4 2 2 2 3" xfId="3218"/>
    <cellStyle name="Normal 3 4 4 2 2 2 3 2" xfId="6878"/>
    <cellStyle name="Normal 3 4 4 2 2 2 3 2 2" xfId="14138"/>
    <cellStyle name="Normal 3 4 4 2 2 2 3 2 2 2" xfId="28516"/>
    <cellStyle name="Normal 3 4 4 2 2 2 3 2 2 2 2" xfId="57250"/>
    <cellStyle name="Normal 3 4 4 2 2 2 3 2 2 3" xfId="42926"/>
    <cellStyle name="Normal 3 4 4 2 2 2 3 2 3" xfId="21353"/>
    <cellStyle name="Normal 3 4 4 2 2 2 3 2 3 2" xfId="50088"/>
    <cellStyle name="Normal 3 4 4 2 2 2 3 2 4" xfId="35764"/>
    <cellStyle name="Normal 3 4 4 2 2 2 3 3" xfId="10551"/>
    <cellStyle name="Normal 3 4 4 2 2 2 3 3 2" xfId="24934"/>
    <cellStyle name="Normal 3 4 4 2 2 2 3 3 2 2" xfId="53669"/>
    <cellStyle name="Normal 3 4 4 2 2 2 3 3 3" xfId="39345"/>
    <cellStyle name="Normal 3 4 4 2 2 2 3 4" xfId="17771"/>
    <cellStyle name="Normal 3 4 4 2 2 2 3 4 2" xfId="46507"/>
    <cellStyle name="Normal 3 4 4 2 2 2 3 5" xfId="32183"/>
    <cellStyle name="Normal 3 4 4 2 2 2 4" xfId="5083"/>
    <cellStyle name="Normal 3 4 4 2 2 2 4 2" xfId="12348"/>
    <cellStyle name="Normal 3 4 4 2 2 2 4 2 2" xfId="26726"/>
    <cellStyle name="Normal 3 4 4 2 2 2 4 2 2 2" xfId="55460"/>
    <cellStyle name="Normal 3 4 4 2 2 2 4 2 3" xfId="41136"/>
    <cellStyle name="Normal 3 4 4 2 2 2 4 3" xfId="19563"/>
    <cellStyle name="Normal 3 4 4 2 2 2 4 3 2" xfId="48298"/>
    <cellStyle name="Normal 3 4 4 2 2 2 4 4" xfId="33974"/>
    <cellStyle name="Normal 3 4 4 2 2 2 5" xfId="8755"/>
    <cellStyle name="Normal 3 4 4 2 2 2 5 2" xfId="23144"/>
    <cellStyle name="Normal 3 4 4 2 2 2 5 2 2" xfId="51879"/>
    <cellStyle name="Normal 3 4 4 2 2 2 5 3" xfId="37555"/>
    <cellStyle name="Normal 3 4 4 2 2 2 6" xfId="15981"/>
    <cellStyle name="Normal 3 4 4 2 2 2 6 2" xfId="44717"/>
    <cellStyle name="Normal 3 4 4 2 2 2 7" xfId="30393"/>
    <cellStyle name="Normal 3 4 4 2 2 3" xfId="1875"/>
    <cellStyle name="Normal 3 4 4 2 2 3 2" xfId="3667"/>
    <cellStyle name="Normal 3 4 4 2 2 3 2 2" xfId="7326"/>
    <cellStyle name="Normal 3 4 4 2 2 3 2 2 2" xfId="14586"/>
    <cellStyle name="Normal 3 4 4 2 2 3 2 2 2 2" xfId="28964"/>
    <cellStyle name="Normal 3 4 4 2 2 3 2 2 2 2 2" xfId="57698"/>
    <cellStyle name="Normal 3 4 4 2 2 3 2 2 2 3" xfId="43374"/>
    <cellStyle name="Normal 3 4 4 2 2 3 2 2 3" xfId="21801"/>
    <cellStyle name="Normal 3 4 4 2 2 3 2 2 3 2" xfId="50536"/>
    <cellStyle name="Normal 3 4 4 2 2 3 2 2 4" xfId="36212"/>
    <cellStyle name="Normal 3 4 4 2 2 3 2 3" xfId="10999"/>
    <cellStyle name="Normal 3 4 4 2 2 3 2 3 2" xfId="25382"/>
    <cellStyle name="Normal 3 4 4 2 2 3 2 3 2 2" xfId="54117"/>
    <cellStyle name="Normal 3 4 4 2 2 3 2 3 3" xfId="39793"/>
    <cellStyle name="Normal 3 4 4 2 2 3 2 4" xfId="18219"/>
    <cellStyle name="Normal 3 4 4 2 2 3 2 4 2" xfId="46955"/>
    <cellStyle name="Normal 3 4 4 2 2 3 2 5" xfId="32631"/>
    <cellStyle name="Normal 3 4 4 2 2 3 3" xfId="5536"/>
    <cellStyle name="Normal 3 4 4 2 2 3 3 2" xfId="12796"/>
    <cellStyle name="Normal 3 4 4 2 2 3 3 2 2" xfId="27174"/>
    <cellStyle name="Normal 3 4 4 2 2 3 3 2 2 2" xfId="55908"/>
    <cellStyle name="Normal 3 4 4 2 2 3 3 2 3" xfId="41584"/>
    <cellStyle name="Normal 3 4 4 2 2 3 3 3" xfId="20011"/>
    <cellStyle name="Normal 3 4 4 2 2 3 3 3 2" xfId="48746"/>
    <cellStyle name="Normal 3 4 4 2 2 3 3 4" xfId="34422"/>
    <cellStyle name="Normal 3 4 4 2 2 3 4" xfId="9209"/>
    <cellStyle name="Normal 3 4 4 2 2 3 4 2" xfId="23592"/>
    <cellStyle name="Normal 3 4 4 2 2 3 4 2 2" xfId="52327"/>
    <cellStyle name="Normal 3 4 4 2 2 3 4 3" xfId="38003"/>
    <cellStyle name="Normal 3 4 4 2 2 3 5" xfId="16429"/>
    <cellStyle name="Normal 3 4 4 2 2 3 5 2" xfId="45165"/>
    <cellStyle name="Normal 3 4 4 2 2 3 6" xfId="30841"/>
    <cellStyle name="Normal 3 4 4 2 2 4" xfId="2771"/>
    <cellStyle name="Normal 3 4 4 2 2 4 2" xfId="6431"/>
    <cellStyle name="Normal 3 4 4 2 2 4 2 2" xfId="13691"/>
    <cellStyle name="Normal 3 4 4 2 2 4 2 2 2" xfId="28069"/>
    <cellStyle name="Normal 3 4 4 2 2 4 2 2 2 2" xfId="56803"/>
    <cellStyle name="Normal 3 4 4 2 2 4 2 2 3" xfId="42479"/>
    <cellStyle name="Normal 3 4 4 2 2 4 2 3" xfId="20906"/>
    <cellStyle name="Normal 3 4 4 2 2 4 2 3 2" xfId="49641"/>
    <cellStyle name="Normal 3 4 4 2 2 4 2 4" xfId="35317"/>
    <cellStyle name="Normal 3 4 4 2 2 4 3" xfId="10104"/>
    <cellStyle name="Normal 3 4 4 2 2 4 3 2" xfId="24487"/>
    <cellStyle name="Normal 3 4 4 2 2 4 3 2 2" xfId="53222"/>
    <cellStyle name="Normal 3 4 4 2 2 4 3 3" xfId="38898"/>
    <cellStyle name="Normal 3 4 4 2 2 4 4" xfId="17324"/>
    <cellStyle name="Normal 3 4 4 2 2 4 4 2" xfId="46060"/>
    <cellStyle name="Normal 3 4 4 2 2 4 5" xfId="31736"/>
    <cellStyle name="Normal 3 4 4 2 2 5" xfId="4636"/>
    <cellStyle name="Normal 3 4 4 2 2 5 2" xfId="11901"/>
    <cellStyle name="Normal 3 4 4 2 2 5 2 2" xfId="26279"/>
    <cellStyle name="Normal 3 4 4 2 2 5 2 2 2" xfId="55013"/>
    <cellStyle name="Normal 3 4 4 2 2 5 2 3" xfId="40689"/>
    <cellStyle name="Normal 3 4 4 2 2 5 3" xfId="19116"/>
    <cellStyle name="Normal 3 4 4 2 2 5 3 2" xfId="47851"/>
    <cellStyle name="Normal 3 4 4 2 2 5 4" xfId="33527"/>
    <cellStyle name="Normal 3 4 4 2 2 6" xfId="8308"/>
    <cellStyle name="Normal 3 4 4 2 2 6 2" xfId="22697"/>
    <cellStyle name="Normal 3 4 4 2 2 6 2 2" xfId="51432"/>
    <cellStyle name="Normal 3 4 4 2 2 6 3" xfId="37108"/>
    <cellStyle name="Normal 3 4 4 2 2 7" xfId="15534"/>
    <cellStyle name="Normal 3 4 4 2 2 7 2" xfId="44270"/>
    <cellStyle name="Normal 3 4 4 2 2 8" xfId="29946"/>
    <cellStyle name="Normal 3 4 4 2 3" xfId="1115"/>
    <cellStyle name="Normal 3 4 4 2 3 2" xfId="2098"/>
    <cellStyle name="Normal 3 4 4 2 3 2 2" xfId="3890"/>
    <cellStyle name="Normal 3 4 4 2 3 2 2 2" xfId="7549"/>
    <cellStyle name="Normal 3 4 4 2 3 2 2 2 2" xfId="14809"/>
    <cellStyle name="Normal 3 4 4 2 3 2 2 2 2 2" xfId="29187"/>
    <cellStyle name="Normal 3 4 4 2 3 2 2 2 2 2 2" xfId="57921"/>
    <cellStyle name="Normal 3 4 4 2 3 2 2 2 2 3" xfId="43597"/>
    <cellStyle name="Normal 3 4 4 2 3 2 2 2 3" xfId="22024"/>
    <cellStyle name="Normal 3 4 4 2 3 2 2 2 3 2" xfId="50759"/>
    <cellStyle name="Normal 3 4 4 2 3 2 2 2 4" xfId="36435"/>
    <cellStyle name="Normal 3 4 4 2 3 2 2 3" xfId="11222"/>
    <cellStyle name="Normal 3 4 4 2 3 2 2 3 2" xfId="25605"/>
    <cellStyle name="Normal 3 4 4 2 3 2 2 3 2 2" xfId="54340"/>
    <cellStyle name="Normal 3 4 4 2 3 2 2 3 3" xfId="40016"/>
    <cellStyle name="Normal 3 4 4 2 3 2 2 4" xfId="18442"/>
    <cellStyle name="Normal 3 4 4 2 3 2 2 4 2" xfId="47178"/>
    <cellStyle name="Normal 3 4 4 2 3 2 2 5" xfId="32854"/>
    <cellStyle name="Normal 3 4 4 2 3 2 3" xfId="5759"/>
    <cellStyle name="Normal 3 4 4 2 3 2 3 2" xfId="13019"/>
    <cellStyle name="Normal 3 4 4 2 3 2 3 2 2" xfId="27397"/>
    <cellStyle name="Normal 3 4 4 2 3 2 3 2 2 2" xfId="56131"/>
    <cellStyle name="Normal 3 4 4 2 3 2 3 2 3" xfId="41807"/>
    <cellStyle name="Normal 3 4 4 2 3 2 3 3" xfId="20234"/>
    <cellStyle name="Normal 3 4 4 2 3 2 3 3 2" xfId="48969"/>
    <cellStyle name="Normal 3 4 4 2 3 2 3 4" xfId="34645"/>
    <cellStyle name="Normal 3 4 4 2 3 2 4" xfId="9432"/>
    <cellStyle name="Normal 3 4 4 2 3 2 4 2" xfId="23815"/>
    <cellStyle name="Normal 3 4 4 2 3 2 4 2 2" xfId="52550"/>
    <cellStyle name="Normal 3 4 4 2 3 2 4 3" xfId="38226"/>
    <cellStyle name="Normal 3 4 4 2 3 2 5" xfId="16652"/>
    <cellStyle name="Normal 3 4 4 2 3 2 5 2" xfId="45388"/>
    <cellStyle name="Normal 3 4 4 2 3 2 6" xfId="31064"/>
    <cellStyle name="Normal 3 4 4 2 3 3" xfId="2994"/>
    <cellStyle name="Normal 3 4 4 2 3 3 2" xfId="6654"/>
    <cellStyle name="Normal 3 4 4 2 3 3 2 2" xfId="13914"/>
    <cellStyle name="Normal 3 4 4 2 3 3 2 2 2" xfId="28292"/>
    <cellStyle name="Normal 3 4 4 2 3 3 2 2 2 2" xfId="57026"/>
    <cellStyle name="Normal 3 4 4 2 3 3 2 2 3" xfId="42702"/>
    <cellStyle name="Normal 3 4 4 2 3 3 2 3" xfId="21129"/>
    <cellStyle name="Normal 3 4 4 2 3 3 2 3 2" xfId="49864"/>
    <cellStyle name="Normal 3 4 4 2 3 3 2 4" xfId="35540"/>
    <cellStyle name="Normal 3 4 4 2 3 3 3" xfId="10327"/>
    <cellStyle name="Normal 3 4 4 2 3 3 3 2" xfId="24710"/>
    <cellStyle name="Normal 3 4 4 2 3 3 3 2 2" xfId="53445"/>
    <cellStyle name="Normal 3 4 4 2 3 3 3 3" xfId="39121"/>
    <cellStyle name="Normal 3 4 4 2 3 3 4" xfId="17547"/>
    <cellStyle name="Normal 3 4 4 2 3 3 4 2" xfId="46283"/>
    <cellStyle name="Normal 3 4 4 2 3 3 5" xfId="31959"/>
    <cellStyle name="Normal 3 4 4 2 3 4" xfId="4859"/>
    <cellStyle name="Normal 3 4 4 2 3 4 2" xfId="12124"/>
    <cellStyle name="Normal 3 4 4 2 3 4 2 2" xfId="26502"/>
    <cellStyle name="Normal 3 4 4 2 3 4 2 2 2" xfId="55236"/>
    <cellStyle name="Normal 3 4 4 2 3 4 2 3" xfId="40912"/>
    <cellStyle name="Normal 3 4 4 2 3 4 3" xfId="19339"/>
    <cellStyle name="Normal 3 4 4 2 3 4 3 2" xfId="48074"/>
    <cellStyle name="Normal 3 4 4 2 3 4 4" xfId="33750"/>
    <cellStyle name="Normal 3 4 4 2 3 5" xfId="8531"/>
    <cellStyle name="Normal 3 4 4 2 3 5 2" xfId="22920"/>
    <cellStyle name="Normal 3 4 4 2 3 5 2 2" xfId="51655"/>
    <cellStyle name="Normal 3 4 4 2 3 5 3" xfId="37331"/>
    <cellStyle name="Normal 3 4 4 2 3 6" xfId="15757"/>
    <cellStyle name="Normal 3 4 4 2 3 6 2" xfId="44493"/>
    <cellStyle name="Normal 3 4 4 2 3 7" xfId="30169"/>
    <cellStyle name="Normal 3 4 4 2 4" xfId="1647"/>
    <cellStyle name="Normal 3 4 4 2 4 2" xfId="3443"/>
    <cellStyle name="Normal 3 4 4 2 4 2 2" xfId="7102"/>
    <cellStyle name="Normal 3 4 4 2 4 2 2 2" xfId="14362"/>
    <cellStyle name="Normal 3 4 4 2 4 2 2 2 2" xfId="28740"/>
    <cellStyle name="Normal 3 4 4 2 4 2 2 2 2 2" xfId="57474"/>
    <cellStyle name="Normal 3 4 4 2 4 2 2 2 3" xfId="43150"/>
    <cellStyle name="Normal 3 4 4 2 4 2 2 3" xfId="21577"/>
    <cellStyle name="Normal 3 4 4 2 4 2 2 3 2" xfId="50312"/>
    <cellStyle name="Normal 3 4 4 2 4 2 2 4" xfId="35988"/>
    <cellStyle name="Normal 3 4 4 2 4 2 3" xfId="10775"/>
    <cellStyle name="Normal 3 4 4 2 4 2 3 2" xfId="25158"/>
    <cellStyle name="Normal 3 4 4 2 4 2 3 2 2" xfId="53893"/>
    <cellStyle name="Normal 3 4 4 2 4 2 3 3" xfId="39569"/>
    <cellStyle name="Normal 3 4 4 2 4 2 4" xfId="17995"/>
    <cellStyle name="Normal 3 4 4 2 4 2 4 2" xfId="46731"/>
    <cellStyle name="Normal 3 4 4 2 4 2 5" xfId="32407"/>
    <cellStyle name="Normal 3 4 4 2 4 3" xfId="5312"/>
    <cellStyle name="Normal 3 4 4 2 4 3 2" xfId="12572"/>
    <cellStyle name="Normal 3 4 4 2 4 3 2 2" xfId="26950"/>
    <cellStyle name="Normal 3 4 4 2 4 3 2 2 2" xfId="55684"/>
    <cellStyle name="Normal 3 4 4 2 4 3 2 3" xfId="41360"/>
    <cellStyle name="Normal 3 4 4 2 4 3 3" xfId="19787"/>
    <cellStyle name="Normal 3 4 4 2 4 3 3 2" xfId="48522"/>
    <cellStyle name="Normal 3 4 4 2 4 3 4" xfId="34198"/>
    <cellStyle name="Normal 3 4 4 2 4 4" xfId="8985"/>
    <cellStyle name="Normal 3 4 4 2 4 4 2" xfId="23368"/>
    <cellStyle name="Normal 3 4 4 2 4 4 2 2" xfId="52103"/>
    <cellStyle name="Normal 3 4 4 2 4 4 3" xfId="37779"/>
    <cellStyle name="Normal 3 4 4 2 4 5" xfId="16205"/>
    <cellStyle name="Normal 3 4 4 2 4 5 2" xfId="44941"/>
    <cellStyle name="Normal 3 4 4 2 4 6" xfId="30617"/>
    <cellStyle name="Normal 3 4 4 2 5" xfId="2547"/>
    <cellStyle name="Normal 3 4 4 2 5 2" xfId="6207"/>
    <cellStyle name="Normal 3 4 4 2 5 2 2" xfId="13467"/>
    <cellStyle name="Normal 3 4 4 2 5 2 2 2" xfId="27845"/>
    <cellStyle name="Normal 3 4 4 2 5 2 2 2 2" xfId="56579"/>
    <cellStyle name="Normal 3 4 4 2 5 2 2 3" xfId="42255"/>
    <cellStyle name="Normal 3 4 4 2 5 2 3" xfId="20682"/>
    <cellStyle name="Normal 3 4 4 2 5 2 3 2" xfId="49417"/>
    <cellStyle name="Normal 3 4 4 2 5 2 4" xfId="35093"/>
    <cellStyle name="Normal 3 4 4 2 5 3" xfId="9880"/>
    <cellStyle name="Normal 3 4 4 2 5 3 2" xfId="24263"/>
    <cellStyle name="Normal 3 4 4 2 5 3 2 2" xfId="52998"/>
    <cellStyle name="Normal 3 4 4 2 5 3 3" xfId="38674"/>
    <cellStyle name="Normal 3 4 4 2 5 4" xfId="17100"/>
    <cellStyle name="Normal 3 4 4 2 5 4 2" xfId="45836"/>
    <cellStyle name="Normal 3 4 4 2 5 5" xfId="31512"/>
    <cellStyle name="Normal 3 4 4 2 6" xfId="4410"/>
    <cellStyle name="Normal 3 4 4 2 6 2" xfId="11677"/>
    <cellStyle name="Normal 3 4 4 2 6 2 2" xfId="26055"/>
    <cellStyle name="Normal 3 4 4 2 6 2 2 2" xfId="54789"/>
    <cellStyle name="Normal 3 4 4 2 6 2 3" xfId="40465"/>
    <cellStyle name="Normal 3 4 4 2 6 3" xfId="18892"/>
    <cellStyle name="Normal 3 4 4 2 6 3 2" xfId="47627"/>
    <cellStyle name="Normal 3 4 4 2 6 4" xfId="33303"/>
    <cellStyle name="Normal 3 4 4 2 7" xfId="8081"/>
    <cellStyle name="Normal 3 4 4 2 7 2" xfId="22473"/>
    <cellStyle name="Normal 3 4 4 2 7 2 2" xfId="51208"/>
    <cellStyle name="Normal 3 4 4 2 7 3" xfId="36884"/>
    <cellStyle name="Normal 3 4 4 2 8" xfId="15310"/>
    <cellStyle name="Normal 3 4 4 2 8 2" xfId="44046"/>
    <cellStyle name="Normal 3 4 4 2 9" xfId="29722"/>
    <cellStyle name="Normal 3 4 4 3" xfId="778"/>
    <cellStyle name="Normal 3 4 4 3 2" xfId="1227"/>
    <cellStyle name="Normal 3 4 4 3 2 2" xfId="2210"/>
    <cellStyle name="Normal 3 4 4 3 2 2 2" xfId="4002"/>
    <cellStyle name="Normal 3 4 4 3 2 2 2 2" xfId="7661"/>
    <cellStyle name="Normal 3 4 4 3 2 2 2 2 2" xfId="14921"/>
    <cellStyle name="Normal 3 4 4 3 2 2 2 2 2 2" xfId="29299"/>
    <cellStyle name="Normal 3 4 4 3 2 2 2 2 2 2 2" xfId="58033"/>
    <cellStyle name="Normal 3 4 4 3 2 2 2 2 2 3" xfId="43709"/>
    <cellStyle name="Normal 3 4 4 3 2 2 2 2 3" xfId="22136"/>
    <cellStyle name="Normal 3 4 4 3 2 2 2 2 3 2" xfId="50871"/>
    <cellStyle name="Normal 3 4 4 3 2 2 2 2 4" xfId="36547"/>
    <cellStyle name="Normal 3 4 4 3 2 2 2 3" xfId="11334"/>
    <cellStyle name="Normal 3 4 4 3 2 2 2 3 2" xfId="25717"/>
    <cellStyle name="Normal 3 4 4 3 2 2 2 3 2 2" xfId="54452"/>
    <cellStyle name="Normal 3 4 4 3 2 2 2 3 3" xfId="40128"/>
    <cellStyle name="Normal 3 4 4 3 2 2 2 4" xfId="18554"/>
    <cellStyle name="Normal 3 4 4 3 2 2 2 4 2" xfId="47290"/>
    <cellStyle name="Normal 3 4 4 3 2 2 2 5" xfId="32966"/>
    <cellStyle name="Normal 3 4 4 3 2 2 3" xfId="5871"/>
    <cellStyle name="Normal 3 4 4 3 2 2 3 2" xfId="13131"/>
    <cellStyle name="Normal 3 4 4 3 2 2 3 2 2" xfId="27509"/>
    <cellStyle name="Normal 3 4 4 3 2 2 3 2 2 2" xfId="56243"/>
    <cellStyle name="Normal 3 4 4 3 2 2 3 2 3" xfId="41919"/>
    <cellStyle name="Normal 3 4 4 3 2 2 3 3" xfId="20346"/>
    <cellStyle name="Normal 3 4 4 3 2 2 3 3 2" xfId="49081"/>
    <cellStyle name="Normal 3 4 4 3 2 2 3 4" xfId="34757"/>
    <cellStyle name="Normal 3 4 4 3 2 2 4" xfId="9544"/>
    <cellStyle name="Normal 3 4 4 3 2 2 4 2" xfId="23927"/>
    <cellStyle name="Normal 3 4 4 3 2 2 4 2 2" xfId="52662"/>
    <cellStyle name="Normal 3 4 4 3 2 2 4 3" xfId="38338"/>
    <cellStyle name="Normal 3 4 4 3 2 2 5" xfId="16764"/>
    <cellStyle name="Normal 3 4 4 3 2 2 5 2" xfId="45500"/>
    <cellStyle name="Normal 3 4 4 3 2 2 6" xfId="31176"/>
    <cellStyle name="Normal 3 4 4 3 2 3" xfId="3106"/>
    <cellStyle name="Normal 3 4 4 3 2 3 2" xfId="6766"/>
    <cellStyle name="Normal 3 4 4 3 2 3 2 2" xfId="14026"/>
    <cellStyle name="Normal 3 4 4 3 2 3 2 2 2" xfId="28404"/>
    <cellStyle name="Normal 3 4 4 3 2 3 2 2 2 2" xfId="57138"/>
    <cellStyle name="Normal 3 4 4 3 2 3 2 2 3" xfId="42814"/>
    <cellStyle name="Normal 3 4 4 3 2 3 2 3" xfId="21241"/>
    <cellStyle name="Normal 3 4 4 3 2 3 2 3 2" xfId="49976"/>
    <cellStyle name="Normal 3 4 4 3 2 3 2 4" xfId="35652"/>
    <cellStyle name="Normal 3 4 4 3 2 3 3" xfId="10439"/>
    <cellStyle name="Normal 3 4 4 3 2 3 3 2" xfId="24822"/>
    <cellStyle name="Normal 3 4 4 3 2 3 3 2 2" xfId="53557"/>
    <cellStyle name="Normal 3 4 4 3 2 3 3 3" xfId="39233"/>
    <cellStyle name="Normal 3 4 4 3 2 3 4" xfId="17659"/>
    <cellStyle name="Normal 3 4 4 3 2 3 4 2" xfId="46395"/>
    <cellStyle name="Normal 3 4 4 3 2 3 5" xfId="32071"/>
    <cellStyle name="Normal 3 4 4 3 2 4" xfId="4971"/>
    <cellStyle name="Normal 3 4 4 3 2 4 2" xfId="12236"/>
    <cellStyle name="Normal 3 4 4 3 2 4 2 2" xfId="26614"/>
    <cellStyle name="Normal 3 4 4 3 2 4 2 2 2" xfId="55348"/>
    <cellStyle name="Normal 3 4 4 3 2 4 2 3" xfId="41024"/>
    <cellStyle name="Normal 3 4 4 3 2 4 3" xfId="19451"/>
    <cellStyle name="Normal 3 4 4 3 2 4 3 2" xfId="48186"/>
    <cellStyle name="Normal 3 4 4 3 2 4 4" xfId="33862"/>
    <cellStyle name="Normal 3 4 4 3 2 5" xfId="8643"/>
    <cellStyle name="Normal 3 4 4 3 2 5 2" xfId="23032"/>
    <cellStyle name="Normal 3 4 4 3 2 5 2 2" xfId="51767"/>
    <cellStyle name="Normal 3 4 4 3 2 5 3" xfId="37443"/>
    <cellStyle name="Normal 3 4 4 3 2 6" xfId="15869"/>
    <cellStyle name="Normal 3 4 4 3 2 6 2" xfId="44605"/>
    <cellStyle name="Normal 3 4 4 3 2 7" xfId="30281"/>
    <cellStyle name="Normal 3 4 4 3 3" xfId="1763"/>
    <cellStyle name="Normal 3 4 4 3 3 2" xfId="3555"/>
    <cellStyle name="Normal 3 4 4 3 3 2 2" xfId="7214"/>
    <cellStyle name="Normal 3 4 4 3 3 2 2 2" xfId="14474"/>
    <cellStyle name="Normal 3 4 4 3 3 2 2 2 2" xfId="28852"/>
    <cellStyle name="Normal 3 4 4 3 3 2 2 2 2 2" xfId="57586"/>
    <cellStyle name="Normal 3 4 4 3 3 2 2 2 3" xfId="43262"/>
    <cellStyle name="Normal 3 4 4 3 3 2 2 3" xfId="21689"/>
    <cellStyle name="Normal 3 4 4 3 3 2 2 3 2" xfId="50424"/>
    <cellStyle name="Normal 3 4 4 3 3 2 2 4" xfId="36100"/>
    <cellStyle name="Normal 3 4 4 3 3 2 3" xfId="10887"/>
    <cellStyle name="Normal 3 4 4 3 3 2 3 2" xfId="25270"/>
    <cellStyle name="Normal 3 4 4 3 3 2 3 2 2" xfId="54005"/>
    <cellStyle name="Normal 3 4 4 3 3 2 3 3" xfId="39681"/>
    <cellStyle name="Normal 3 4 4 3 3 2 4" xfId="18107"/>
    <cellStyle name="Normal 3 4 4 3 3 2 4 2" xfId="46843"/>
    <cellStyle name="Normal 3 4 4 3 3 2 5" xfId="32519"/>
    <cellStyle name="Normal 3 4 4 3 3 3" xfId="5424"/>
    <cellStyle name="Normal 3 4 4 3 3 3 2" xfId="12684"/>
    <cellStyle name="Normal 3 4 4 3 3 3 2 2" xfId="27062"/>
    <cellStyle name="Normal 3 4 4 3 3 3 2 2 2" xfId="55796"/>
    <cellStyle name="Normal 3 4 4 3 3 3 2 3" xfId="41472"/>
    <cellStyle name="Normal 3 4 4 3 3 3 3" xfId="19899"/>
    <cellStyle name="Normal 3 4 4 3 3 3 3 2" xfId="48634"/>
    <cellStyle name="Normal 3 4 4 3 3 3 4" xfId="34310"/>
    <cellStyle name="Normal 3 4 4 3 3 4" xfId="9097"/>
    <cellStyle name="Normal 3 4 4 3 3 4 2" xfId="23480"/>
    <cellStyle name="Normal 3 4 4 3 3 4 2 2" xfId="52215"/>
    <cellStyle name="Normal 3 4 4 3 3 4 3" xfId="37891"/>
    <cellStyle name="Normal 3 4 4 3 3 5" xfId="16317"/>
    <cellStyle name="Normal 3 4 4 3 3 5 2" xfId="45053"/>
    <cellStyle name="Normal 3 4 4 3 3 6" xfId="30729"/>
    <cellStyle name="Normal 3 4 4 3 4" xfId="2659"/>
    <cellStyle name="Normal 3 4 4 3 4 2" xfId="6319"/>
    <cellStyle name="Normal 3 4 4 3 4 2 2" xfId="13579"/>
    <cellStyle name="Normal 3 4 4 3 4 2 2 2" xfId="27957"/>
    <cellStyle name="Normal 3 4 4 3 4 2 2 2 2" xfId="56691"/>
    <cellStyle name="Normal 3 4 4 3 4 2 2 3" xfId="42367"/>
    <cellStyle name="Normal 3 4 4 3 4 2 3" xfId="20794"/>
    <cellStyle name="Normal 3 4 4 3 4 2 3 2" xfId="49529"/>
    <cellStyle name="Normal 3 4 4 3 4 2 4" xfId="35205"/>
    <cellStyle name="Normal 3 4 4 3 4 3" xfId="9992"/>
    <cellStyle name="Normal 3 4 4 3 4 3 2" xfId="24375"/>
    <cellStyle name="Normal 3 4 4 3 4 3 2 2" xfId="53110"/>
    <cellStyle name="Normal 3 4 4 3 4 3 3" xfId="38786"/>
    <cellStyle name="Normal 3 4 4 3 4 4" xfId="17212"/>
    <cellStyle name="Normal 3 4 4 3 4 4 2" xfId="45948"/>
    <cellStyle name="Normal 3 4 4 3 4 5" xfId="31624"/>
    <cellStyle name="Normal 3 4 4 3 5" xfId="4523"/>
    <cellStyle name="Normal 3 4 4 3 5 2" xfId="11789"/>
    <cellStyle name="Normal 3 4 4 3 5 2 2" xfId="26167"/>
    <cellStyle name="Normal 3 4 4 3 5 2 2 2" xfId="54901"/>
    <cellStyle name="Normal 3 4 4 3 5 2 3" xfId="40577"/>
    <cellStyle name="Normal 3 4 4 3 5 3" xfId="19004"/>
    <cellStyle name="Normal 3 4 4 3 5 3 2" xfId="47739"/>
    <cellStyle name="Normal 3 4 4 3 5 4" xfId="33415"/>
    <cellStyle name="Normal 3 4 4 3 6" xfId="8196"/>
    <cellStyle name="Normal 3 4 4 3 6 2" xfId="22585"/>
    <cellStyle name="Normal 3 4 4 3 6 2 2" xfId="51320"/>
    <cellStyle name="Normal 3 4 4 3 6 3" xfId="36996"/>
    <cellStyle name="Normal 3 4 4 3 7" xfId="15422"/>
    <cellStyle name="Normal 3 4 4 3 7 2" xfId="44158"/>
    <cellStyle name="Normal 3 4 4 3 8" xfId="29834"/>
    <cellStyle name="Normal 3 4 4 4" xfId="1003"/>
    <cellStyle name="Normal 3 4 4 4 2" xfId="1986"/>
    <cellStyle name="Normal 3 4 4 4 2 2" xfId="3778"/>
    <cellStyle name="Normal 3 4 4 4 2 2 2" xfId="7437"/>
    <cellStyle name="Normal 3 4 4 4 2 2 2 2" xfId="14697"/>
    <cellStyle name="Normal 3 4 4 4 2 2 2 2 2" xfId="29075"/>
    <cellStyle name="Normal 3 4 4 4 2 2 2 2 2 2" xfId="57809"/>
    <cellStyle name="Normal 3 4 4 4 2 2 2 2 3" xfId="43485"/>
    <cellStyle name="Normal 3 4 4 4 2 2 2 3" xfId="21912"/>
    <cellStyle name="Normal 3 4 4 4 2 2 2 3 2" xfId="50647"/>
    <cellStyle name="Normal 3 4 4 4 2 2 2 4" xfId="36323"/>
    <cellStyle name="Normal 3 4 4 4 2 2 3" xfId="11110"/>
    <cellStyle name="Normal 3 4 4 4 2 2 3 2" xfId="25493"/>
    <cellStyle name="Normal 3 4 4 4 2 2 3 2 2" xfId="54228"/>
    <cellStyle name="Normal 3 4 4 4 2 2 3 3" xfId="39904"/>
    <cellStyle name="Normal 3 4 4 4 2 2 4" xfId="18330"/>
    <cellStyle name="Normal 3 4 4 4 2 2 4 2" xfId="47066"/>
    <cellStyle name="Normal 3 4 4 4 2 2 5" xfId="32742"/>
    <cellStyle name="Normal 3 4 4 4 2 3" xfId="5647"/>
    <cellStyle name="Normal 3 4 4 4 2 3 2" xfId="12907"/>
    <cellStyle name="Normal 3 4 4 4 2 3 2 2" xfId="27285"/>
    <cellStyle name="Normal 3 4 4 4 2 3 2 2 2" xfId="56019"/>
    <cellStyle name="Normal 3 4 4 4 2 3 2 3" xfId="41695"/>
    <cellStyle name="Normal 3 4 4 4 2 3 3" xfId="20122"/>
    <cellStyle name="Normal 3 4 4 4 2 3 3 2" xfId="48857"/>
    <cellStyle name="Normal 3 4 4 4 2 3 4" xfId="34533"/>
    <cellStyle name="Normal 3 4 4 4 2 4" xfId="9320"/>
    <cellStyle name="Normal 3 4 4 4 2 4 2" xfId="23703"/>
    <cellStyle name="Normal 3 4 4 4 2 4 2 2" xfId="52438"/>
    <cellStyle name="Normal 3 4 4 4 2 4 3" xfId="38114"/>
    <cellStyle name="Normal 3 4 4 4 2 5" xfId="16540"/>
    <cellStyle name="Normal 3 4 4 4 2 5 2" xfId="45276"/>
    <cellStyle name="Normal 3 4 4 4 2 6" xfId="30952"/>
    <cellStyle name="Normal 3 4 4 4 3" xfId="2882"/>
    <cellStyle name="Normal 3 4 4 4 3 2" xfId="6542"/>
    <cellStyle name="Normal 3 4 4 4 3 2 2" xfId="13802"/>
    <cellStyle name="Normal 3 4 4 4 3 2 2 2" xfId="28180"/>
    <cellStyle name="Normal 3 4 4 4 3 2 2 2 2" xfId="56914"/>
    <cellStyle name="Normal 3 4 4 4 3 2 2 3" xfId="42590"/>
    <cellStyle name="Normal 3 4 4 4 3 2 3" xfId="21017"/>
    <cellStyle name="Normal 3 4 4 4 3 2 3 2" xfId="49752"/>
    <cellStyle name="Normal 3 4 4 4 3 2 4" xfId="35428"/>
    <cellStyle name="Normal 3 4 4 4 3 3" xfId="10215"/>
    <cellStyle name="Normal 3 4 4 4 3 3 2" xfId="24598"/>
    <cellStyle name="Normal 3 4 4 4 3 3 2 2" xfId="53333"/>
    <cellStyle name="Normal 3 4 4 4 3 3 3" xfId="39009"/>
    <cellStyle name="Normal 3 4 4 4 3 4" xfId="17435"/>
    <cellStyle name="Normal 3 4 4 4 3 4 2" xfId="46171"/>
    <cellStyle name="Normal 3 4 4 4 3 5" xfId="31847"/>
    <cellStyle name="Normal 3 4 4 4 4" xfId="4747"/>
    <cellStyle name="Normal 3 4 4 4 4 2" xfId="12012"/>
    <cellStyle name="Normal 3 4 4 4 4 2 2" xfId="26390"/>
    <cellStyle name="Normal 3 4 4 4 4 2 2 2" xfId="55124"/>
    <cellStyle name="Normal 3 4 4 4 4 2 3" xfId="40800"/>
    <cellStyle name="Normal 3 4 4 4 4 3" xfId="19227"/>
    <cellStyle name="Normal 3 4 4 4 4 3 2" xfId="47962"/>
    <cellStyle name="Normal 3 4 4 4 4 4" xfId="33638"/>
    <cellStyle name="Normal 3 4 4 4 5" xfId="8419"/>
    <cellStyle name="Normal 3 4 4 4 5 2" xfId="22808"/>
    <cellStyle name="Normal 3 4 4 4 5 2 2" xfId="51543"/>
    <cellStyle name="Normal 3 4 4 4 5 3" xfId="37219"/>
    <cellStyle name="Normal 3 4 4 4 6" xfId="15645"/>
    <cellStyle name="Normal 3 4 4 4 6 2" xfId="44381"/>
    <cellStyle name="Normal 3 4 4 4 7" xfId="30057"/>
    <cellStyle name="Normal 3 4 4 5" xfId="1527"/>
    <cellStyle name="Normal 3 4 4 5 2" xfId="3331"/>
    <cellStyle name="Normal 3 4 4 5 2 2" xfId="6990"/>
    <cellStyle name="Normal 3 4 4 5 2 2 2" xfId="14250"/>
    <cellStyle name="Normal 3 4 4 5 2 2 2 2" xfId="28628"/>
    <cellStyle name="Normal 3 4 4 5 2 2 2 2 2" xfId="57362"/>
    <cellStyle name="Normal 3 4 4 5 2 2 2 3" xfId="43038"/>
    <cellStyle name="Normal 3 4 4 5 2 2 3" xfId="21465"/>
    <cellStyle name="Normal 3 4 4 5 2 2 3 2" xfId="50200"/>
    <cellStyle name="Normal 3 4 4 5 2 2 4" xfId="35876"/>
    <cellStyle name="Normal 3 4 4 5 2 3" xfId="10663"/>
    <cellStyle name="Normal 3 4 4 5 2 3 2" xfId="25046"/>
    <cellStyle name="Normal 3 4 4 5 2 3 2 2" xfId="53781"/>
    <cellStyle name="Normal 3 4 4 5 2 3 3" xfId="39457"/>
    <cellStyle name="Normal 3 4 4 5 2 4" xfId="17883"/>
    <cellStyle name="Normal 3 4 4 5 2 4 2" xfId="46619"/>
    <cellStyle name="Normal 3 4 4 5 2 5" xfId="32295"/>
    <cellStyle name="Normal 3 4 4 5 3" xfId="5200"/>
    <cellStyle name="Normal 3 4 4 5 3 2" xfId="12460"/>
    <cellStyle name="Normal 3 4 4 5 3 2 2" xfId="26838"/>
    <cellStyle name="Normal 3 4 4 5 3 2 2 2" xfId="55572"/>
    <cellStyle name="Normal 3 4 4 5 3 2 3" xfId="41248"/>
    <cellStyle name="Normal 3 4 4 5 3 3" xfId="19675"/>
    <cellStyle name="Normal 3 4 4 5 3 3 2" xfId="48410"/>
    <cellStyle name="Normal 3 4 4 5 3 4" xfId="34086"/>
    <cellStyle name="Normal 3 4 4 5 4" xfId="8873"/>
    <cellStyle name="Normal 3 4 4 5 4 2" xfId="23256"/>
    <cellStyle name="Normal 3 4 4 5 4 2 2" xfId="51991"/>
    <cellStyle name="Normal 3 4 4 5 4 3" xfId="37667"/>
    <cellStyle name="Normal 3 4 4 5 5" xfId="16093"/>
    <cellStyle name="Normal 3 4 4 5 5 2" xfId="44829"/>
    <cellStyle name="Normal 3 4 4 5 6" xfId="30505"/>
    <cellStyle name="Normal 3 4 4 6" xfId="2435"/>
    <cellStyle name="Normal 3 4 4 6 2" xfId="6095"/>
    <cellStyle name="Normal 3 4 4 6 2 2" xfId="13355"/>
    <cellStyle name="Normal 3 4 4 6 2 2 2" xfId="27733"/>
    <cellStyle name="Normal 3 4 4 6 2 2 2 2" xfId="56467"/>
    <cellStyle name="Normal 3 4 4 6 2 2 3" xfId="42143"/>
    <cellStyle name="Normal 3 4 4 6 2 3" xfId="20570"/>
    <cellStyle name="Normal 3 4 4 6 2 3 2" xfId="49305"/>
    <cellStyle name="Normal 3 4 4 6 2 4" xfId="34981"/>
    <cellStyle name="Normal 3 4 4 6 3" xfId="9768"/>
    <cellStyle name="Normal 3 4 4 6 3 2" xfId="24151"/>
    <cellStyle name="Normal 3 4 4 6 3 2 2" xfId="52886"/>
    <cellStyle name="Normal 3 4 4 6 3 3" xfId="38562"/>
    <cellStyle name="Normal 3 4 4 6 4" xfId="16988"/>
    <cellStyle name="Normal 3 4 4 6 4 2" xfId="45724"/>
    <cellStyle name="Normal 3 4 4 6 5" xfId="31400"/>
    <cellStyle name="Normal 3 4 4 7" xfId="4294"/>
    <cellStyle name="Normal 3 4 4 7 2" xfId="11564"/>
    <cellStyle name="Normal 3 4 4 7 2 2" xfId="25943"/>
    <cellStyle name="Normal 3 4 4 7 2 2 2" xfId="54677"/>
    <cellStyle name="Normal 3 4 4 7 2 3" xfId="40353"/>
    <cellStyle name="Normal 3 4 4 7 3" xfId="18780"/>
    <cellStyle name="Normal 3 4 4 7 3 2" xfId="47515"/>
    <cellStyle name="Normal 3 4 4 7 4" xfId="33191"/>
    <cellStyle name="Normal 3 4 4 8" xfId="7963"/>
    <cellStyle name="Normal 3 4 4 8 2" xfId="22361"/>
    <cellStyle name="Normal 3 4 4 8 2 2" xfId="51096"/>
    <cellStyle name="Normal 3 4 4 8 3" xfId="36772"/>
    <cellStyle name="Normal 3 4 4 9" xfId="15198"/>
    <cellStyle name="Normal 3 4 4 9 2" xfId="43934"/>
    <cellStyle name="Normal 3 4 5" xfId="541"/>
    <cellStyle name="Normal 3 4 5 2" xfId="835"/>
    <cellStyle name="Normal 3 4 5 2 2" xfId="1283"/>
    <cellStyle name="Normal 3 4 5 2 2 2" xfId="2266"/>
    <cellStyle name="Normal 3 4 5 2 2 2 2" xfId="4058"/>
    <cellStyle name="Normal 3 4 5 2 2 2 2 2" xfId="7717"/>
    <cellStyle name="Normal 3 4 5 2 2 2 2 2 2" xfId="14977"/>
    <cellStyle name="Normal 3 4 5 2 2 2 2 2 2 2" xfId="29355"/>
    <cellStyle name="Normal 3 4 5 2 2 2 2 2 2 2 2" xfId="58089"/>
    <cellStyle name="Normal 3 4 5 2 2 2 2 2 2 3" xfId="43765"/>
    <cellStyle name="Normal 3 4 5 2 2 2 2 2 3" xfId="22192"/>
    <cellStyle name="Normal 3 4 5 2 2 2 2 2 3 2" xfId="50927"/>
    <cellStyle name="Normal 3 4 5 2 2 2 2 2 4" xfId="36603"/>
    <cellStyle name="Normal 3 4 5 2 2 2 2 3" xfId="11390"/>
    <cellStyle name="Normal 3 4 5 2 2 2 2 3 2" xfId="25773"/>
    <cellStyle name="Normal 3 4 5 2 2 2 2 3 2 2" xfId="54508"/>
    <cellStyle name="Normal 3 4 5 2 2 2 2 3 3" xfId="40184"/>
    <cellStyle name="Normal 3 4 5 2 2 2 2 4" xfId="18610"/>
    <cellStyle name="Normal 3 4 5 2 2 2 2 4 2" xfId="47346"/>
    <cellStyle name="Normal 3 4 5 2 2 2 2 5" xfId="33022"/>
    <cellStyle name="Normal 3 4 5 2 2 2 3" xfId="5927"/>
    <cellStyle name="Normal 3 4 5 2 2 2 3 2" xfId="13187"/>
    <cellStyle name="Normal 3 4 5 2 2 2 3 2 2" xfId="27565"/>
    <cellStyle name="Normal 3 4 5 2 2 2 3 2 2 2" xfId="56299"/>
    <cellStyle name="Normal 3 4 5 2 2 2 3 2 3" xfId="41975"/>
    <cellStyle name="Normal 3 4 5 2 2 2 3 3" xfId="20402"/>
    <cellStyle name="Normal 3 4 5 2 2 2 3 3 2" xfId="49137"/>
    <cellStyle name="Normal 3 4 5 2 2 2 3 4" xfId="34813"/>
    <cellStyle name="Normal 3 4 5 2 2 2 4" xfId="9600"/>
    <cellStyle name="Normal 3 4 5 2 2 2 4 2" xfId="23983"/>
    <cellStyle name="Normal 3 4 5 2 2 2 4 2 2" xfId="52718"/>
    <cellStyle name="Normal 3 4 5 2 2 2 4 3" xfId="38394"/>
    <cellStyle name="Normal 3 4 5 2 2 2 5" xfId="16820"/>
    <cellStyle name="Normal 3 4 5 2 2 2 5 2" xfId="45556"/>
    <cellStyle name="Normal 3 4 5 2 2 2 6" xfId="31232"/>
    <cellStyle name="Normal 3 4 5 2 2 3" xfId="3162"/>
    <cellStyle name="Normal 3 4 5 2 2 3 2" xfId="6822"/>
    <cellStyle name="Normal 3 4 5 2 2 3 2 2" xfId="14082"/>
    <cellStyle name="Normal 3 4 5 2 2 3 2 2 2" xfId="28460"/>
    <cellStyle name="Normal 3 4 5 2 2 3 2 2 2 2" xfId="57194"/>
    <cellStyle name="Normal 3 4 5 2 2 3 2 2 3" xfId="42870"/>
    <cellStyle name="Normal 3 4 5 2 2 3 2 3" xfId="21297"/>
    <cellStyle name="Normal 3 4 5 2 2 3 2 3 2" xfId="50032"/>
    <cellStyle name="Normal 3 4 5 2 2 3 2 4" xfId="35708"/>
    <cellStyle name="Normal 3 4 5 2 2 3 3" xfId="10495"/>
    <cellStyle name="Normal 3 4 5 2 2 3 3 2" xfId="24878"/>
    <cellStyle name="Normal 3 4 5 2 2 3 3 2 2" xfId="53613"/>
    <cellStyle name="Normal 3 4 5 2 2 3 3 3" xfId="39289"/>
    <cellStyle name="Normal 3 4 5 2 2 3 4" xfId="17715"/>
    <cellStyle name="Normal 3 4 5 2 2 3 4 2" xfId="46451"/>
    <cellStyle name="Normal 3 4 5 2 2 3 5" xfId="32127"/>
    <cellStyle name="Normal 3 4 5 2 2 4" xfId="5027"/>
    <cellStyle name="Normal 3 4 5 2 2 4 2" xfId="12292"/>
    <cellStyle name="Normal 3 4 5 2 2 4 2 2" xfId="26670"/>
    <cellStyle name="Normal 3 4 5 2 2 4 2 2 2" xfId="55404"/>
    <cellStyle name="Normal 3 4 5 2 2 4 2 3" xfId="41080"/>
    <cellStyle name="Normal 3 4 5 2 2 4 3" xfId="19507"/>
    <cellStyle name="Normal 3 4 5 2 2 4 3 2" xfId="48242"/>
    <cellStyle name="Normal 3 4 5 2 2 4 4" xfId="33918"/>
    <cellStyle name="Normal 3 4 5 2 2 5" xfId="8699"/>
    <cellStyle name="Normal 3 4 5 2 2 5 2" xfId="23088"/>
    <cellStyle name="Normal 3 4 5 2 2 5 2 2" xfId="51823"/>
    <cellStyle name="Normal 3 4 5 2 2 5 3" xfId="37499"/>
    <cellStyle name="Normal 3 4 5 2 2 6" xfId="15925"/>
    <cellStyle name="Normal 3 4 5 2 2 6 2" xfId="44661"/>
    <cellStyle name="Normal 3 4 5 2 2 7" xfId="30337"/>
    <cellStyle name="Normal 3 4 5 2 3" xfId="1819"/>
    <cellStyle name="Normal 3 4 5 2 3 2" xfId="3611"/>
    <cellStyle name="Normal 3 4 5 2 3 2 2" xfId="7270"/>
    <cellStyle name="Normal 3 4 5 2 3 2 2 2" xfId="14530"/>
    <cellStyle name="Normal 3 4 5 2 3 2 2 2 2" xfId="28908"/>
    <cellStyle name="Normal 3 4 5 2 3 2 2 2 2 2" xfId="57642"/>
    <cellStyle name="Normal 3 4 5 2 3 2 2 2 3" xfId="43318"/>
    <cellStyle name="Normal 3 4 5 2 3 2 2 3" xfId="21745"/>
    <cellStyle name="Normal 3 4 5 2 3 2 2 3 2" xfId="50480"/>
    <cellStyle name="Normal 3 4 5 2 3 2 2 4" xfId="36156"/>
    <cellStyle name="Normal 3 4 5 2 3 2 3" xfId="10943"/>
    <cellStyle name="Normal 3 4 5 2 3 2 3 2" xfId="25326"/>
    <cellStyle name="Normal 3 4 5 2 3 2 3 2 2" xfId="54061"/>
    <cellStyle name="Normal 3 4 5 2 3 2 3 3" xfId="39737"/>
    <cellStyle name="Normal 3 4 5 2 3 2 4" xfId="18163"/>
    <cellStyle name="Normal 3 4 5 2 3 2 4 2" xfId="46899"/>
    <cellStyle name="Normal 3 4 5 2 3 2 5" xfId="32575"/>
    <cellStyle name="Normal 3 4 5 2 3 3" xfId="5480"/>
    <cellStyle name="Normal 3 4 5 2 3 3 2" xfId="12740"/>
    <cellStyle name="Normal 3 4 5 2 3 3 2 2" xfId="27118"/>
    <cellStyle name="Normal 3 4 5 2 3 3 2 2 2" xfId="55852"/>
    <cellStyle name="Normal 3 4 5 2 3 3 2 3" xfId="41528"/>
    <cellStyle name="Normal 3 4 5 2 3 3 3" xfId="19955"/>
    <cellStyle name="Normal 3 4 5 2 3 3 3 2" xfId="48690"/>
    <cellStyle name="Normal 3 4 5 2 3 3 4" xfId="34366"/>
    <cellStyle name="Normal 3 4 5 2 3 4" xfId="9153"/>
    <cellStyle name="Normal 3 4 5 2 3 4 2" xfId="23536"/>
    <cellStyle name="Normal 3 4 5 2 3 4 2 2" xfId="52271"/>
    <cellStyle name="Normal 3 4 5 2 3 4 3" xfId="37947"/>
    <cellStyle name="Normal 3 4 5 2 3 5" xfId="16373"/>
    <cellStyle name="Normal 3 4 5 2 3 5 2" xfId="45109"/>
    <cellStyle name="Normal 3 4 5 2 3 6" xfId="30785"/>
    <cellStyle name="Normal 3 4 5 2 4" xfId="2715"/>
    <cellStyle name="Normal 3 4 5 2 4 2" xfId="6375"/>
    <cellStyle name="Normal 3 4 5 2 4 2 2" xfId="13635"/>
    <cellStyle name="Normal 3 4 5 2 4 2 2 2" xfId="28013"/>
    <cellStyle name="Normal 3 4 5 2 4 2 2 2 2" xfId="56747"/>
    <cellStyle name="Normal 3 4 5 2 4 2 2 3" xfId="42423"/>
    <cellStyle name="Normal 3 4 5 2 4 2 3" xfId="20850"/>
    <cellStyle name="Normal 3 4 5 2 4 2 3 2" xfId="49585"/>
    <cellStyle name="Normal 3 4 5 2 4 2 4" xfId="35261"/>
    <cellStyle name="Normal 3 4 5 2 4 3" xfId="10048"/>
    <cellStyle name="Normal 3 4 5 2 4 3 2" xfId="24431"/>
    <cellStyle name="Normal 3 4 5 2 4 3 2 2" xfId="53166"/>
    <cellStyle name="Normal 3 4 5 2 4 3 3" xfId="38842"/>
    <cellStyle name="Normal 3 4 5 2 4 4" xfId="17268"/>
    <cellStyle name="Normal 3 4 5 2 4 4 2" xfId="46004"/>
    <cellStyle name="Normal 3 4 5 2 4 5" xfId="31680"/>
    <cellStyle name="Normal 3 4 5 2 5" xfId="4580"/>
    <cellStyle name="Normal 3 4 5 2 5 2" xfId="11845"/>
    <cellStyle name="Normal 3 4 5 2 5 2 2" xfId="26223"/>
    <cellStyle name="Normal 3 4 5 2 5 2 2 2" xfId="54957"/>
    <cellStyle name="Normal 3 4 5 2 5 2 3" xfId="40633"/>
    <cellStyle name="Normal 3 4 5 2 5 3" xfId="19060"/>
    <cellStyle name="Normal 3 4 5 2 5 3 2" xfId="47795"/>
    <cellStyle name="Normal 3 4 5 2 5 4" xfId="33471"/>
    <cellStyle name="Normal 3 4 5 2 6" xfId="8252"/>
    <cellStyle name="Normal 3 4 5 2 6 2" xfId="22641"/>
    <cellStyle name="Normal 3 4 5 2 6 2 2" xfId="51376"/>
    <cellStyle name="Normal 3 4 5 2 6 3" xfId="37052"/>
    <cellStyle name="Normal 3 4 5 2 7" xfId="15478"/>
    <cellStyle name="Normal 3 4 5 2 7 2" xfId="44214"/>
    <cellStyle name="Normal 3 4 5 2 8" xfId="29890"/>
    <cellStyle name="Normal 3 4 5 3" xfId="1059"/>
    <cellStyle name="Normal 3 4 5 3 2" xfId="2042"/>
    <cellStyle name="Normal 3 4 5 3 2 2" xfId="3834"/>
    <cellStyle name="Normal 3 4 5 3 2 2 2" xfId="7493"/>
    <cellStyle name="Normal 3 4 5 3 2 2 2 2" xfId="14753"/>
    <cellStyle name="Normal 3 4 5 3 2 2 2 2 2" xfId="29131"/>
    <cellStyle name="Normal 3 4 5 3 2 2 2 2 2 2" xfId="57865"/>
    <cellStyle name="Normal 3 4 5 3 2 2 2 2 3" xfId="43541"/>
    <cellStyle name="Normal 3 4 5 3 2 2 2 3" xfId="21968"/>
    <cellStyle name="Normal 3 4 5 3 2 2 2 3 2" xfId="50703"/>
    <cellStyle name="Normal 3 4 5 3 2 2 2 4" xfId="36379"/>
    <cellStyle name="Normal 3 4 5 3 2 2 3" xfId="11166"/>
    <cellStyle name="Normal 3 4 5 3 2 2 3 2" xfId="25549"/>
    <cellStyle name="Normal 3 4 5 3 2 2 3 2 2" xfId="54284"/>
    <cellStyle name="Normal 3 4 5 3 2 2 3 3" xfId="39960"/>
    <cellStyle name="Normal 3 4 5 3 2 2 4" xfId="18386"/>
    <cellStyle name="Normal 3 4 5 3 2 2 4 2" xfId="47122"/>
    <cellStyle name="Normal 3 4 5 3 2 2 5" xfId="32798"/>
    <cellStyle name="Normal 3 4 5 3 2 3" xfId="5703"/>
    <cellStyle name="Normal 3 4 5 3 2 3 2" xfId="12963"/>
    <cellStyle name="Normal 3 4 5 3 2 3 2 2" xfId="27341"/>
    <cellStyle name="Normal 3 4 5 3 2 3 2 2 2" xfId="56075"/>
    <cellStyle name="Normal 3 4 5 3 2 3 2 3" xfId="41751"/>
    <cellStyle name="Normal 3 4 5 3 2 3 3" xfId="20178"/>
    <cellStyle name="Normal 3 4 5 3 2 3 3 2" xfId="48913"/>
    <cellStyle name="Normal 3 4 5 3 2 3 4" xfId="34589"/>
    <cellStyle name="Normal 3 4 5 3 2 4" xfId="9376"/>
    <cellStyle name="Normal 3 4 5 3 2 4 2" xfId="23759"/>
    <cellStyle name="Normal 3 4 5 3 2 4 2 2" xfId="52494"/>
    <cellStyle name="Normal 3 4 5 3 2 4 3" xfId="38170"/>
    <cellStyle name="Normal 3 4 5 3 2 5" xfId="16596"/>
    <cellStyle name="Normal 3 4 5 3 2 5 2" xfId="45332"/>
    <cellStyle name="Normal 3 4 5 3 2 6" xfId="31008"/>
    <cellStyle name="Normal 3 4 5 3 3" xfId="2938"/>
    <cellStyle name="Normal 3 4 5 3 3 2" xfId="6598"/>
    <cellStyle name="Normal 3 4 5 3 3 2 2" xfId="13858"/>
    <cellStyle name="Normal 3 4 5 3 3 2 2 2" xfId="28236"/>
    <cellStyle name="Normal 3 4 5 3 3 2 2 2 2" xfId="56970"/>
    <cellStyle name="Normal 3 4 5 3 3 2 2 3" xfId="42646"/>
    <cellStyle name="Normal 3 4 5 3 3 2 3" xfId="21073"/>
    <cellStyle name="Normal 3 4 5 3 3 2 3 2" xfId="49808"/>
    <cellStyle name="Normal 3 4 5 3 3 2 4" xfId="35484"/>
    <cellStyle name="Normal 3 4 5 3 3 3" xfId="10271"/>
    <cellStyle name="Normal 3 4 5 3 3 3 2" xfId="24654"/>
    <cellStyle name="Normal 3 4 5 3 3 3 2 2" xfId="53389"/>
    <cellStyle name="Normal 3 4 5 3 3 3 3" xfId="39065"/>
    <cellStyle name="Normal 3 4 5 3 3 4" xfId="17491"/>
    <cellStyle name="Normal 3 4 5 3 3 4 2" xfId="46227"/>
    <cellStyle name="Normal 3 4 5 3 3 5" xfId="31903"/>
    <cellStyle name="Normal 3 4 5 3 4" xfId="4803"/>
    <cellStyle name="Normal 3 4 5 3 4 2" xfId="12068"/>
    <cellStyle name="Normal 3 4 5 3 4 2 2" xfId="26446"/>
    <cellStyle name="Normal 3 4 5 3 4 2 2 2" xfId="55180"/>
    <cellStyle name="Normal 3 4 5 3 4 2 3" xfId="40856"/>
    <cellStyle name="Normal 3 4 5 3 4 3" xfId="19283"/>
    <cellStyle name="Normal 3 4 5 3 4 3 2" xfId="48018"/>
    <cellStyle name="Normal 3 4 5 3 4 4" xfId="33694"/>
    <cellStyle name="Normal 3 4 5 3 5" xfId="8475"/>
    <cellStyle name="Normal 3 4 5 3 5 2" xfId="22864"/>
    <cellStyle name="Normal 3 4 5 3 5 2 2" xfId="51599"/>
    <cellStyle name="Normal 3 4 5 3 5 3" xfId="37275"/>
    <cellStyle name="Normal 3 4 5 3 6" xfId="15701"/>
    <cellStyle name="Normal 3 4 5 3 6 2" xfId="44437"/>
    <cellStyle name="Normal 3 4 5 3 7" xfId="30113"/>
    <cellStyle name="Normal 3 4 5 4" xfId="1590"/>
    <cellStyle name="Normal 3 4 5 4 2" xfId="3387"/>
    <cellStyle name="Normal 3 4 5 4 2 2" xfId="7046"/>
    <cellStyle name="Normal 3 4 5 4 2 2 2" xfId="14306"/>
    <cellStyle name="Normal 3 4 5 4 2 2 2 2" xfId="28684"/>
    <cellStyle name="Normal 3 4 5 4 2 2 2 2 2" xfId="57418"/>
    <cellStyle name="Normal 3 4 5 4 2 2 2 3" xfId="43094"/>
    <cellStyle name="Normal 3 4 5 4 2 2 3" xfId="21521"/>
    <cellStyle name="Normal 3 4 5 4 2 2 3 2" xfId="50256"/>
    <cellStyle name="Normal 3 4 5 4 2 2 4" xfId="35932"/>
    <cellStyle name="Normal 3 4 5 4 2 3" xfId="10719"/>
    <cellStyle name="Normal 3 4 5 4 2 3 2" xfId="25102"/>
    <cellStyle name="Normal 3 4 5 4 2 3 2 2" xfId="53837"/>
    <cellStyle name="Normal 3 4 5 4 2 3 3" xfId="39513"/>
    <cellStyle name="Normal 3 4 5 4 2 4" xfId="17939"/>
    <cellStyle name="Normal 3 4 5 4 2 4 2" xfId="46675"/>
    <cellStyle name="Normal 3 4 5 4 2 5" xfId="32351"/>
    <cellStyle name="Normal 3 4 5 4 3" xfId="5256"/>
    <cellStyle name="Normal 3 4 5 4 3 2" xfId="12516"/>
    <cellStyle name="Normal 3 4 5 4 3 2 2" xfId="26894"/>
    <cellStyle name="Normal 3 4 5 4 3 2 2 2" xfId="55628"/>
    <cellStyle name="Normal 3 4 5 4 3 2 3" xfId="41304"/>
    <cellStyle name="Normal 3 4 5 4 3 3" xfId="19731"/>
    <cellStyle name="Normal 3 4 5 4 3 3 2" xfId="48466"/>
    <cellStyle name="Normal 3 4 5 4 3 4" xfId="34142"/>
    <cellStyle name="Normal 3 4 5 4 4" xfId="8929"/>
    <cellStyle name="Normal 3 4 5 4 4 2" xfId="23312"/>
    <cellStyle name="Normal 3 4 5 4 4 2 2" xfId="52047"/>
    <cellStyle name="Normal 3 4 5 4 4 3" xfId="37723"/>
    <cellStyle name="Normal 3 4 5 4 5" xfId="16149"/>
    <cellStyle name="Normal 3 4 5 4 5 2" xfId="44885"/>
    <cellStyle name="Normal 3 4 5 4 6" xfId="30561"/>
    <cellStyle name="Normal 3 4 5 5" xfId="2491"/>
    <cellStyle name="Normal 3 4 5 5 2" xfId="6151"/>
    <cellStyle name="Normal 3 4 5 5 2 2" xfId="13411"/>
    <cellStyle name="Normal 3 4 5 5 2 2 2" xfId="27789"/>
    <cellStyle name="Normal 3 4 5 5 2 2 2 2" xfId="56523"/>
    <cellStyle name="Normal 3 4 5 5 2 2 3" xfId="42199"/>
    <cellStyle name="Normal 3 4 5 5 2 3" xfId="20626"/>
    <cellStyle name="Normal 3 4 5 5 2 3 2" xfId="49361"/>
    <cellStyle name="Normal 3 4 5 5 2 4" xfId="35037"/>
    <cellStyle name="Normal 3 4 5 5 3" xfId="9824"/>
    <cellStyle name="Normal 3 4 5 5 3 2" xfId="24207"/>
    <cellStyle name="Normal 3 4 5 5 3 2 2" xfId="52942"/>
    <cellStyle name="Normal 3 4 5 5 3 3" xfId="38618"/>
    <cellStyle name="Normal 3 4 5 5 4" xfId="17044"/>
    <cellStyle name="Normal 3 4 5 5 4 2" xfId="45780"/>
    <cellStyle name="Normal 3 4 5 5 5" xfId="31456"/>
    <cellStyle name="Normal 3 4 5 6" xfId="4353"/>
    <cellStyle name="Normal 3 4 5 6 2" xfId="11621"/>
    <cellStyle name="Normal 3 4 5 6 2 2" xfId="25999"/>
    <cellStyle name="Normal 3 4 5 6 2 2 2" xfId="54733"/>
    <cellStyle name="Normal 3 4 5 6 2 3" xfId="40409"/>
    <cellStyle name="Normal 3 4 5 6 3" xfId="18836"/>
    <cellStyle name="Normal 3 4 5 6 3 2" xfId="47571"/>
    <cellStyle name="Normal 3 4 5 6 4" xfId="33247"/>
    <cellStyle name="Normal 3 4 5 7" xfId="8024"/>
    <cellStyle name="Normal 3 4 5 7 2" xfId="22417"/>
    <cellStyle name="Normal 3 4 5 7 2 2" xfId="51152"/>
    <cellStyle name="Normal 3 4 5 7 3" xfId="36828"/>
    <cellStyle name="Normal 3 4 5 8" xfId="15254"/>
    <cellStyle name="Normal 3 4 5 8 2" xfId="43990"/>
    <cellStyle name="Normal 3 4 5 9" xfId="29666"/>
    <cellStyle name="Normal 3 4 6" xfId="720"/>
    <cellStyle name="Normal 3 4 6 2" xfId="1171"/>
    <cellStyle name="Normal 3 4 6 2 2" xfId="2154"/>
    <cellStyle name="Normal 3 4 6 2 2 2" xfId="3946"/>
    <cellStyle name="Normal 3 4 6 2 2 2 2" xfId="7605"/>
    <cellStyle name="Normal 3 4 6 2 2 2 2 2" xfId="14865"/>
    <cellStyle name="Normal 3 4 6 2 2 2 2 2 2" xfId="29243"/>
    <cellStyle name="Normal 3 4 6 2 2 2 2 2 2 2" xfId="57977"/>
    <cellStyle name="Normal 3 4 6 2 2 2 2 2 3" xfId="43653"/>
    <cellStyle name="Normal 3 4 6 2 2 2 2 3" xfId="22080"/>
    <cellStyle name="Normal 3 4 6 2 2 2 2 3 2" xfId="50815"/>
    <cellStyle name="Normal 3 4 6 2 2 2 2 4" xfId="36491"/>
    <cellStyle name="Normal 3 4 6 2 2 2 3" xfId="11278"/>
    <cellStyle name="Normal 3 4 6 2 2 2 3 2" xfId="25661"/>
    <cellStyle name="Normal 3 4 6 2 2 2 3 2 2" xfId="54396"/>
    <cellStyle name="Normal 3 4 6 2 2 2 3 3" xfId="40072"/>
    <cellStyle name="Normal 3 4 6 2 2 2 4" xfId="18498"/>
    <cellStyle name="Normal 3 4 6 2 2 2 4 2" xfId="47234"/>
    <cellStyle name="Normal 3 4 6 2 2 2 5" xfId="32910"/>
    <cellStyle name="Normal 3 4 6 2 2 3" xfId="5815"/>
    <cellStyle name="Normal 3 4 6 2 2 3 2" xfId="13075"/>
    <cellStyle name="Normal 3 4 6 2 2 3 2 2" xfId="27453"/>
    <cellStyle name="Normal 3 4 6 2 2 3 2 2 2" xfId="56187"/>
    <cellStyle name="Normal 3 4 6 2 2 3 2 3" xfId="41863"/>
    <cellStyle name="Normal 3 4 6 2 2 3 3" xfId="20290"/>
    <cellStyle name="Normal 3 4 6 2 2 3 3 2" xfId="49025"/>
    <cellStyle name="Normal 3 4 6 2 2 3 4" xfId="34701"/>
    <cellStyle name="Normal 3 4 6 2 2 4" xfId="9488"/>
    <cellStyle name="Normal 3 4 6 2 2 4 2" xfId="23871"/>
    <cellStyle name="Normal 3 4 6 2 2 4 2 2" xfId="52606"/>
    <cellStyle name="Normal 3 4 6 2 2 4 3" xfId="38282"/>
    <cellStyle name="Normal 3 4 6 2 2 5" xfId="16708"/>
    <cellStyle name="Normal 3 4 6 2 2 5 2" xfId="45444"/>
    <cellStyle name="Normal 3 4 6 2 2 6" xfId="31120"/>
    <cellStyle name="Normal 3 4 6 2 3" xfId="3050"/>
    <cellStyle name="Normal 3 4 6 2 3 2" xfId="6710"/>
    <cellStyle name="Normal 3 4 6 2 3 2 2" xfId="13970"/>
    <cellStyle name="Normal 3 4 6 2 3 2 2 2" xfId="28348"/>
    <cellStyle name="Normal 3 4 6 2 3 2 2 2 2" xfId="57082"/>
    <cellStyle name="Normal 3 4 6 2 3 2 2 3" xfId="42758"/>
    <cellStyle name="Normal 3 4 6 2 3 2 3" xfId="21185"/>
    <cellStyle name="Normal 3 4 6 2 3 2 3 2" xfId="49920"/>
    <cellStyle name="Normal 3 4 6 2 3 2 4" xfId="35596"/>
    <cellStyle name="Normal 3 4 6 2 3 3" xfId="10383"/>
    <cellStyle name="Normal 3 4 6 2 3 3 2" xfId="24766"/>
    <cellStyle name="Normal 3 4 6 2 3 3 2 2" xfId="53501"/>
    <cellStyle name="Normal 3 4 6 2 3 3 3" xfId="39177"/>
    <cellStyle name="Normal 3 4 6 2 3 4" xfId="17603"/>
    <cellStyle name="Normal 3 4 6 2 3 4 2" xfId="46339"/>
    <cellStyle name="Normal 3 4 6 2 3 5" xfId="32015"/>
    <cellStyle name="Normal 3 4 6 2 4" xfId="4915"/>
    <cellStyle name="Normal 3 4 6 2 4 2" xfId="12180"/>
    <cellStyle name="Normal 3 4 6 2 4 2 2" xfId="26558"/>
    <cellStyle name="Normal 3 4 6 2 4 2 2 2" xfId="55292"/>
    <cellStyle name="Normal 3 4 6 2 4 2 3" xfId="40968"/>
    <cellStyle name="Normal 3 4 6 2 4 3" xfId="19395"/>
    <cellStyle name="Normal 3 4 6 2 4 3 2" xfId="48130"/>
    <cellStyle name="Normal 3 4 6 2 4 4" xfId="33806"/>
    <cellStyle name="Normal 3 4 6 2 5" xfId="8587"/>
    <cellStyle name="Normal 3 4 6 2 5 2" xfId="22976"/>
    <cellStyle name="Normal 3 4 6 2 5 2 2" xfId="51711"/>
    <cellStyle name="Normal 3 4 6 2 5 3" xfId="37387"/>
    <cellStyle name="Normal 3 4 6 2 6" xfId="15813"/>
    <cellStyle name="Normal 3 4 6 2 6 2" xfId="44549"/>
    <cellStyle name="Normal 3 4 6 2 7" xfId="30225"/>
    <cellStyle name="Normal 3 4 6 3" xfId="1707"/>
    <cellStyle name="Normal 3 4 6 3 2" xfId="3499"/>
    <cellStyle name="Normal 3 4 6 3 2 2" xfId="7158"/>
    <cellStyle name="Normal 3 4 6 3 2 2 2" xfId="14418"/>
    <cellStyle name="Normal 3 4 6 3 2 2 2 2" xfId="28796"/>
    <cellStyle name="Normal 3 4 6 3 2 2 2 2 2" xfId="57530"/>
    <cellStyle name="Normal 3 4 6 3 2 2 2 3" xfId="43206"/>
    <cellStyle name="Normal 3 4 6 3 2 2 3" xfId="21633"/>
    <cellStyle name="Normal 3 4 6 3 2 2 3 2" xfId="50368"/>
    <cellStyle name="Normal 3 4 6 3 2 2 4" xfId="36044"/>
    <cellStyle name="Normal 3 4 6 3 2 3" xfId="10831"/>
    <cellStyle name="Normal 3 4 6 3 2 3 2" xfId="25214"/>
    <cellStyle name="Normal 3 4 6 3 2 3 2 2" xfId="53949"/>
    <cellStyle name="Normal 3 4 6 3 2 3 3" xfId="39625"/>
    <cellStyle name="Normal 3 4 6 3 2 4" xfId="18051"/>
    <cellStyle name="Normal 3 4 6 3 2 4 2" xfId="46787"/>
    <cellStyle name="Normal 3 4 6 3 2 5" xfId="32463"/>
    <cellStyle name="Normal 3 4 6 3 3" xfId="5368"/>
    <cellStyle name="Normal 3 4 6 3 3 2" xfId="12628"/>
    <cellStyle name="Normal 3 4 6 3 3 2 2" xfId="27006"/>
    <cellStyle name="Normal 3 4 6 3 3 2 2 2" xfId="55740"/>
    <cellStyle name="Normal 3 4 6 3 3 2 3" xfId="41416"/>
    <cellStyle name="Normal 3 4 6 3 3 3" xfId="19843"/>
    <cellStyle name="Normal 3 4 6 3 3 3 2" xfId="48578"/>
    <cellStyle name="Normal 3 4 6 3 3 4" xfId="34254"/>
    <cellStyle name="Normal 3 4 6 3 4" xfId="9041"/>
    <cellStyle name="Normal 3 4 6 3 4 2" xfId="23424"/>
    <cellStyle name="Normal 3 4 6 3 4 2 2" xfId="52159"/>
    <cellStyle name="Normal 3 4 6 3 4 3" xfId="37835"/>
    <cellStyle name="Normal 3 4 6 3 5" xfId="16261"/>
    <cellStyle name="Normal 3 4 6 3 5 2" xfId="44997"/>
    <cellStyle name="Normal 3 4 6 3 6" xfId="30673"/>
    <cellStyle name="Normal 3 4 6 4" xfId="2603"/>
    <cellStyle name="Normal 3 4 6 4 2" xfId="6263"/>
    <cellStyle name="Normal 3 4 6 4 2 2" xfId="13523"/>
    <cellStyle name="Normal 3 4 6 4 2 2 2" xfId="27901"/>
    <cellStyle name="Normal 3 4 6 4 2 2 2 2" xfId="56635"/>
    <cellStyle name="Normal 3 4 6 4 2 2 3" xfId="42311"/>
    <cellStyle name="Normal 3 4 6 4 2 3" xfId="20738"/>
    <cellStyle name="Normal 3 4 6 4 2 3 2" xfId="49473"/>
    <cellStyle name="Normal 3 4 6 4 2 4" xfId="35149"/>
    <cellStyle name="Normal 3 4 6 4 3" xfId="9936"/>
    <cellStyle name="Normal 3 4 6 4 3 2" xfId="24319"/>
    <cellStyle name="Normal 3 4 6 4 3 2 2" xfId="53054"/>
    <cellStyle name="Normal 3 4 6 4 3 3" xfId="38730"/>
    <cellStyle name="Normal 3 4 6 4 4" xfId="17156"/>
    <cellStyle name="Normal 3 4 6 4 4 2" xfId="45892"/>
    <cellStyle name="Normal 3 4 6 4 5" xfId="31568"/>
    <cellStyle name="Normal 3 4 6 5" xfId="4467"/>
    <cellStyle name="Normal 3 4 6 5 2" xfId="11733"/>
    <cellStyle name="Normal 3 4 6 5 2 2" xfId="26111"/>
    <cellStyle name="Normal 3 4 6 5 2 2 2" xfId="54845"/>
    <cellStyle name="Normal 3 4 6 5 2 3" xfId="40521"/>
    <cellStyle name="Normal 3 4 6 5 3" xfId="18948"/>
    <cellStyle name="Normal 3 4 6 5 3 2" xfId="47683"/>
    <cellStyle name="Normal 3 4 6 5 4" xfId="33359"/>
    <cellStyle name="Normal 3 4 6 6" xfId="8140"/>
    <cellStyle name="Normal 3 4 6 6 2" xfId="22529"/>
    <cellStyle name="Normal 3 4 6 6 2 2" xfId="51264"/>
    <cellStyle name="Normal 3 4 6 6 3" xfId="36940"/>
    <cellStyle name="Normal 3 4 6 7" xfId="15366"/>
    <cellStyle name="Normal 3 4 6 7 2" xfId="44102"/>
    <cellStyle name="Normal 3 4 6 8" xfId="29778"/>
    <cellStyle name="Normal 3 4 7" xfId="947"/>
    <cellStyle name="Normal 3 4 7 2" xfId="1930"/>
    <cellStyle name="Normal 3 4 7 2 2" xfId="3722"/>
    <cellStyle name="Normal 3 4 7 2 2 2" xfId="7381"/>
    <cellStyle name="Normal 3 4 7 2 2 2 2" xfId="14641"/>
    <cellStyle name="Normal 3 4 7 2 2 2 2 2" xfId="29019"/>
    <cellStyle name="Normal 3 4 7 2 2 2 2 2 2" xfId="57753"/>
    <cellStyle name="Normal 3 4 7 2 2 2 2 3" xfId="43429"/>
    <cellStyle name="Normal 3 4 7 2 2 2 3" xfId="21856"/>
    <cellStyle name="Normal 3 4 7 2 2 2 3 2" xfId="50591"/>
    <cellStyle name="Normal 3 4 7 2 2 2 4" xfId="36267"/>
    <cellStyle name="Normal 3 4 7 2 2 3" xfId="11054"/>
    <cellStyle name="Normal 3 4 7 2 2 3 2" xfId="25437"/>
    <cellStyle name="Normal 3 4 7 2 2 3 2 2" xfId="54172"/>
    <cellStyle name="Normal 3 4 7 2 2 3 3" xfId="39848"/>
    <cellStyle name="Normal 3 4 7 2 2 4" xfId="18274"/>
    <cellStyle name="Normal 3 4 7 2 2 4 2" xfId="47010"/>
    <cellStyle name="Normal 3 4 7 2 2 5" xfId="32686"/>
    <cellStyle name="Normal 3 4 7 2 3" xfId="5591"/>
    <cellStyle name="Normal 3 4 7 2 3 2" xfId="12851"/>
    <cellStyle name="Normal 3 4 7 2 3 2 2" xfId="27229"/>
    <cellStyle name="Normal 3 4 7 2 3 2 2 2" xfId="55963"/>
    <cellStyle name="Normal 3 4 7 2 3 2 3" xfId="41639"/>
    <cellStyle name="Normal 3 4 7 2 3 3" xfId="20066"/>
    <cellStyle name="Normal 3 4 7 2 3 3 2" xfId="48801"/>
    <cellStyle name="Normal 3 4 7 2 3 4" xfId="34477"/>
    <cellStyle name="Normal 3 4 7 2 4" xfId="9264"/>
    <cellStyle name="Normal 3 4 7 2 4 2" xfId="23647"/>
    <cellStyle name="Normal 3 4 7 2 4 2 2" xfId="52382"/>
    <cellStyle name="Normal 3 4 7 2 4 3" xfId="38058"/>
    <cellStyle name="Normal 3 4 7 2 5" xfId="16484"/>
    <cellStyle name="Normal 3 4 7 2 5 2" xfId="45220"/>
    <cellStyle name="Normal 3 4 7 2 6" xfId="30896"/>
    <cellStyle name="Normal 3 4 7 3" xfId="2826"/>
    <cellStyle name="Normal 3 4 7 3 2" xfId="6486"/>
    <cellStyle name="Normal 3 4 7 3 2 2" xfId="13746"/>
    <cellStyle name="Normal 3 4 7 3 2 2 2" xfId="28124"/>
    <cellStyle name="Normal 3 4 7 3 2 2 2 2" xfId="56858"/>
    <cellStyle name="Normal 3 4 7 3 2 2 3" xfId="42534"/>
    <cellStyle name="Normal 3 4 7 3 2 3" xfId="20961"/>
    <cellStyle name="Normal 3 4 7 3 2 3 2" xfId="49696"/>
    <cellStyle name="Normal 3 4 7 3 2 4" xfId="35372"/>
    <cellStyle name="Normal 3 4 7 3 3" xfId="10159"/>
    <cellStyle name="Normal 3 4 7 3 3 2" xfId="24542"/>
    <cellStyle name="Normal 3 4 7 3 3 2 2" xfId="53277"/>
    <cellStyle name="Normal 3 4 7 3 3 3" xfId="38953"/>
    <cellStyle name="Normal 3 4 7 3 4" xfId="17379"/>
    <cellStyle name="Normal 3 4 7 3 4 2" xfId="46115"/>
    <cellStyle name="Normal 3 4 7 3 5" xfId="31791"/>
    <cellStyle name="Normal 3 4 7 4" xfId="4691"/>
    <cellStyle name="Normal 3 4 7 4 2" xfId="11956"/>
    <cellStyle name="Normal 3 4 7 4 2 2" xfId="26334"/>
    <cellStyle name="Normal 3 4 7 4 2 2 2" xfId="55068"/>
    <cellStyle name="Normal 3 4 7 4 2 3" xfId="40744"/>
    <cellStyle name="Normal 3 4 7 4 3" xfId="19171"/>
    <cellStyle name="Normal 3 4 7 4 3 2" xfId="47906"/>
    <cellStyle name="Normal 3 4 7 4 4" xfId="33582"/>
    <cellStyle name="Normal 3 4 7 5" xfId="8363"/>
    <cellStyle name="Normal 3 4 7 5 2" xfId="22752"/>
    <cellStyle name="Normal 3 4 7 5 2 2" xfId="51487"/>
    <cellStyle name="Normal 3 4 7 5 3" xfId="37163"/>
    <cellStyle name="Normal 3 4 7 6" xfId="15589"/>
    <cellStyle name="Normal 3 4 7 6 2" xfId="44325"/>
    <cellStyle name="Normal 3 4 7 7" xfId="30001"/>
    <cellStyle name="Normal 3 4 8" xfId="1451"/>
    <cellStyle name="Normal 3 4 8 2" xfId="3275"/>
    <cellStyle name="Normal 3 4 8 2 2" xfId="6934"/>
    <cellStyle name="Normal 3 4 8 2 2 2" xfId="14194"/>
    <cellStyle name="Normal 3 4 8 2 2 2 2" xfId="28572"/>
    <cellStyle name="Normal 3 4 8 2 2 2 2 2" xfId="57306"/>
    <cellStyle name="Normal 3 4 8 2 2 2 3" xfId="42982"/>
    <cellStyle name="Normal 3 4 8 2 2 3" xfId="21409"/>
    <cellStyle name="Normal 3 4 8 2 2 3 2" xfId="50144"/>
    <cellStyle name="Normal 3 4 8 2 2 4" xfId="35820"/>
    <cellStyle name="Normal 3 4 8 2 3" xfId="10607"/>
    <cellStyle name="Normal 3 4 8 2 3 2" xfId="24990"/>
    <cellStyle name="Normal 3 4 8 2 3 2 2" xfId="53725"/>
    <cellStyle name="Normal 3 4 8 2 3 3" xfId="39401"/>
    <cellStyle name="Normal 3 4 8 2 4" xfId="17827"/>
    <cellStyle name="Normal 3 4 8 2 4 2" xfId="46563"/>
    <cellStyle name="Normal 3 4 8 2 5" xfId="32239"/>
    <cellStyle name="Normal 3 4 8 3" xfId="5142"/>
    <cellStyle name="Normal 3 4 8 3 2" xfId="12404"/>
    <cellStyle name="Normal 3 4 8 3 2 2" xfId="26782"/>
    <cellStyle name="Normal 3 4 8 3 2 2 2" xfId="55516"/>
    <cellStyle name="Normal 3 4 8 3 2 3" xfId="41192"/>
    <cellStyle name="Normal 3 4 8 3 3" xfId="19619"/>
    <cellStyle name="Normal 3 4 8 3 3 2" xfId="48354"/>
    <cellStyle name="Normal 3 4 8 3 4" xfId="34030"/>
    <cellStyle name="Normal 3 4 8 4" xfId="8814"/>
    <cellStyle name="Normal 3 4 8 4 2" xfId="23200"/>
    <cellStyle name="Normal 3 4 8 4 2 2" xfId="51935"/>
    <cellStyle name="Normal 3 4 8 4 3" xfId="37611"/>
    <cellStyle name="Normal 3 4 8 5" xfId="16037"/>
    <cellStyle name="Normal 3 4 8 5 2" xfId="44773"/>
    <cellStyle name="Normal 3 4 8 6" xfId="30449"/>
    <cellStyle name="Normal 3 4 9" xfId="2379"/>
    <cellStyle name="Normal 3 4 9 2" xfId="6039"/>
    <cellStyle name="Normal 3 4 9 2 2" xfId="13299"/>
    <cellStyle name="Normal 3 4 9 2 2 2" xfId="27677"/>
    <cellStyle name="Normal 3 4 9 2 2 2 2" xfId="56411"/>
    <cellStyle name="Normal 3 4 9 2 2 3" xfId="42087"/>
    <cellStyle name="Normal 3 4 9 2 3" xfId="20514"/>
    <cellStyle name="Normal 3 4 9 2 3 2" xfId="49249"/>
    <cellStyle name="Normal 3 4 9 2 4" xfId="34925"/>
    <cellStyle name="Normal 3 4 9 3" xfId="9712"/>
    <cellStyle name="Normal 3 4 9 3 2" xfId="24095"/>
    <cellStyle name="Normal 3 4 9 3 2 2" xfId="52830"/>
    <cellStyle name="Normal 3 4 9 3 3" xfId="38506"/>
    <cellStyle name="Normal 3 4 9 4" xfId="16932"/>
    <cellStyle name="Normal 3 4 9 4 2" xfId="45668"/>
    <cellStyle name="Normal 3 4 9 5" xfId="31344"/>
    <cellStyle name="Normal 3 5" xfId="237"/>
    <cellStyle name="Normal 3 5 10" xfId="7905"/>
    <cellStyle name="Normal 3 5 10 2" xfId="22312"/>
    <cellStyle name="Normal 3 5 10 2 2" xfId="51047"/>
    <cellStyle name="Normal 3 5 10 3" xfId="36723"/>
    <cellStyle name="Normal 3 5 11" xfId="15149"/>
    <cellStyle name="Normal 3 5 11 2" xfId="43885"/>
    <cellStyle name="Normal 3 5 12" xfId="29561"/>
    <cellStyle name="Normal 3 5 2" xfId="355"/>
    <cellStyle name="Normal 3 5 2 10" xfId="15177"/>
    <cellStyle name="Normal 3 5 2 10 2" xfId="43913"/>
    <cellStyle name="Normal 3 5 2 11" xfId="29589"/>
    <cellStyle name="Normal 3 5 2 2" xfId="455"/>
    <cellStyle name="Normal 3 5 2 2 10" xfId="29645"/>
    <cellStyle name="Normal 3 5 2 2 2" xfId="655"/>
    <cellStyle name="Normal 3 5 2 2 2 2" xfId="927"/>
    <cellStyle name="Normal 3 5 2 2 2 2 2" xfId="1374"/>
    <cellStyle name="Normal 3 5 2 2 2 2 2 2" xfId="2357"/>
    <cellStyle name="Normal 3 5 2 2 2 2 2 2 2" xfId="4149"/>
    <cellStyle name="Normal 3 5 2 2 2 2 2 2 2 2" xfId="7808"/>
    <cellStyle name="Normal 3 5 2 2 2 2 2 2 2 2 2" xfId="15068"/>
    <cellStyle name="Normal 3 5 2 2 2 2 2 2 2 2 2 2" xfId="29446"/>
    <cellStyle name="Normal 3 5 2 2 2 2 2 2 2 2 2 2 2" xfId="58180"/>
    <cellStyle name="Normal 3 5 2 2 2 2 2 2 2 2 2 3" xfId="43856"/>
    <cellStyle name="Normal 3 5 2 2 2 2 2 2 2 2 3" xfId="22283"/>
    <cellStyle name="Normal 3 5 2 2 2 2 2 2 2 2 3 2" xfId="51018"/>
    <cellStyle name="Normal 3 5 2 2 2 2 2 2 2 2 4" xfId="36694"/>
    <cellStyle name="Normal 3 5 2 2 2 2 2 2 2 3" xfId="11481"/>
    <cellStyle name="Normal 3 5 2 2 2 2 2 2 2 3 2" xfId="25864"/>
    <cellStyle name="Normal 3 5 2 2 2 2 2 2 2 3 2 2" xfId="54599"/>
    <cellStyle name="Normal 3 5 2 2 2 2 2 2 2 3 3" xfId="40275"/>
    <cellStyle name="Normal 3 5 2 2 2 2 2 2 2 4" xfId="18701"/>
    <cellStyle name="Normal 3 5 2 2 2 2 2 2 2 4 2" xfId="47437"/>
    <cellStyle name="Normal 3 5 2 2 2 2 2 2 2 5" xfId="33113"/>
    <cellStyle name="Normal 3 5 2 2 2 2 2 2 3" xfId="6018"/>
    <cellStyle name="Normal 3 5 2 2 2 2 2 2 3 2" xfId="13278"/>
    <cellStyle name="Normal 3 5 2 2 2 2 2 2 3 2 2" xfId="27656"/>
    <cellStyle name="Normal 3 5 2 2 2 2 2 2 3 2 2 2" xfId="56390"/>
    <cellStyle name="Normal 3 5 2 2 2 2 2 2 3 2 3" xfId="42066"/>
    <cellStyle name="Normal 3 5 2 2 2 2 2 2 3 3" xfId="20493"/>
    <cellStyle name="Normal 3 5 2 2 2 2 2 2 3 3 2" xfId="49228"/>
    <cellStyle name="Normal 3 5 2 2 2 2 2 2 3 4" xfId="34904"/>
    <cellStyle name="Normal 3 5 2 2 2 2 2 2 4" xfId="9691"/>
    <cellStyle name="Normal 3 5 2 2 2 2 2 2 4 2" xfId="24074"/>
    <cellStyle name="Normal 3 5 2 2 2 2 2 2 4 2 2" xfId="52809"/>
    <cellStyle name="Normal 3 5 2 2 2 2 2 2 4 3" xfId="38485"/>
    <cellStyle name="Normal 3 5 2 2 2 2 2 2 5" xfId="16911"/>
    <cellStyle name="Normal 3 5 2 2 2 2 2 2 5 2" xfId="45647"/>
    <cellStyle name="Normal 3 5 2 2 2 2 2 2 6" xfId="31323"/>
    <cellStyle name="Normal 3 5 2 2 2 2 2 3" xfId="3253"/>
    <cellStyle name="Normal 3 5 2 2 2 2 2 3 2" xfId="6913"/>
    <cellStyle name="Normal 3 5 2 2 2 2 2 3 2 2" xfId="14173"/>
    <cellStyle name="Normal 3 5 2 2 2 2 2 3 2 2 2" xfId="28551"/>
    <cellStyle name="Normal 3 5 2 2 2 2 2 3 2 2 2 2" xfId="57285"/>
    <cellStyle name="Normal 3 5 2 2 2 2 2 3 2 2 3" xfId="42961"/>
    <cellStyle name="Normal 3 5 2 2 2 2 2 3 2 3" xfId="21388"/>
    <cellStyle name="Normal 3 5 2 2 2 2 2 3 2 3 2" xfId="50123"/>
    <cellStyle name="Normal 3 5 2 2 2 2 2 3 2 4" xfId="35799"/>
    <cellStyle name="Normal 3 5 2 2 2 2 2 3 3" xfId="10586"/>
    <cellStyle name="Normal 3 5 2 2 2 2 2 3 3 2" xfId="24969"/>
    <cellStyle name="Normal 3 5 2 2 2 2 2 3 3 2 2" xfId="53704"/>
    <cellStyle name="Normal 3 5 2 2 2 2 2 3 3 3" xfId="39380"/>
    <cellStyle name="Normal 3 5 2 2 2 2 2 3 4" xfId="17806"/>
    <cellStyle name="Normal 3 5 2 2 2 2 2 3 4 2" xfId="46542"/>
    <cellStyle name="Normal 3 5 2 2 2 2 2 3 5" xfId="32218"/>
    <cellStyle name="Normal 3 5 2 2 2 2 2 4" xfId="5118"/>
    <cellStyle name="Normal 3 5 2 2 2 2 2 4 2" xfId="12383"/>
    <cellStyle name="Normal 3 5 2 2 2 2 2 4 2 2" xfId="26761"/>
    <cellStyle name="Normal 3 5 2 2 2 2 2 4 2 2 2" xfId="55495"/>
    <cellStyle name="Normal 3 5 2 2 2 2 2 4 2 3" xfId="41171"/>
    <cellStyle name="Normal 3 5 2 2 2 2 2 4 3" xfId="19598"/>
    <cellStyle name="Normal 3 5 2 2 2 2 2 4 3 2" xfId="48333"/>
    <cellStyle name="Normal 3 5 2 2 2 2 2 4 4" xfId="34009"/>
    <cellStyle name="Normal 3 5 2 2 2 2 2 5" xfId="8790"/>
    <cellStyle name="Normal 3 5 2 2 2 2 2 5 2" xfId="23179"/>
    <cellStyle name="Normal 3 5 2 2 2 2 2 5 2 2" xfId="51914"/>
    <cellStyle name="Normal 3 5 2 2 2 2 2 5 3" xfId="37590"/>
    <cellStyle name="Normal 3 5 2 2 2 2 2 6" xfId="16016"/>
    <cellStyle name="Normal 3 5 2 2 2 2 2 6 2" xfId="44752"/>
    <cellStyle name="Normal 3 5 2 2 2 2 2 7" xfId="30428"/>
    <cellStyle name="Normal 3 5 2 2 2 2 3" xfId="1910"/>
    <cellStyle name="Normal 3 5 2 2 2 2 3 2" xfId="3702"/>
    <cellStyle name="Normal 3 5 2 2 2 2 3 2 2" xfId="7361"/>
    <cellStyle name="Normal 3 5 2 2 2 2 3 2 2 2" xfId="14621"/>
    <cellStyle name="Normal 3 5 2 2 2 2 3 2 2 2 2" xfId="28999"/>
    <cellStyle name="Normal 3 5 2 2 2 2 3 2 2 2 2 2" xfId="57733"/>
    <cellStyle name="Normal 3 5 2 2 2 2 3 2 2 2 3" xfId="43409"/>
    <cellStyle name="Normal 3 5 2 2 2 2 3 2 2 3" xfId="21836"/>
    <cellStyle name="Normal 3 5 2 2 2 2 3 2 2 3 2" xfId="50571"/>
    <cellStyle name="Normal 3 5 2 2 2 2 3 2 2 4" xfId="36247"/>
    <cellStyle name="Normal 3 5 2 2 2 2 3 2 3" xfId="11034"/>
    <cellStyle name="Normal 3 5 2 2 2 2 3 2 3 2" xfId="25417"/>
    <cellStyle name="Normal 3 5 2 2 2 2 3 2 3 2 2" xfId="54152"/>
    <cellStyle name="Normal 3 5 2 2 2 2 3 2 3 3" xfId="39828"/>
    <cellStyle name="Normal 3 5 2 2 2 2 3 2 4" xfId="18254"/>
    <cellStyle name="Normal 3 5 2 2 2 2 3 2 4 2" xfId="46990"/>
    <cellStyle name="Normal 3 5 2 2 2 2 3 2 5" xfId="32666"/>
    <cellStyle name="Normal 3 5 2 2 2 2 3 3" xfId="5571"/>
    <cellStyle name="Normal 3 5 2 2 2 2 3 3 2" xfId="12831"/>
    <cellStyle name="Normal 3 5 2 2 2 2 3 3 2 2" xfId="27209"/>
    <cellStyle name="Normal 3 5 2 2 2 2 3 3 2 2 2" xfId="55943"/>
    <cellStyle name="Normal 3 5 2 2 2 2 3 3 2 3" xfId="41619"/>
    <cellStyle name="Normal 3 5 2 2 2 2 3 3 3" xfId="20046"/>
    <cellStyle name="Normal 3 5 2 2 2 2 3 3 3 2" xfId="48781"/>
    <cellStyle name="Normal 3 5 2 2 2 2 3 3 4" xfId="34457"/>
    <cellStyle name="Normal 3 5 2 2 2 2 3 4" xfId="9244"/>
    <cellStyle name="Normal 3 5 2 2 2 2 3 4 2" xfId="23627"/>
    <cellStyle name="Normal 3 5 2 2 2 2 3 4 2 2" xfId="52362"/>
    <cellStyle name="Normal 3 5 2 2 2 2 3 4 3" xfId="38038"/>
    <cellStyle name="Normal 3 5 2 2 2 2 3 5" xfId="16464"/>
    <cellStyle name="Normal 3 5 2 2 2 2 3 5 2" xfId="45200"/>
    <cellStyle name="Normal 3 5 2 2 2 2 3 6" xfId="30876"/>
    <cellStyle name="Normal 3 5 2 2 2 2 4" xfId="2806"/>
    <cellStyle name="Normal 3 5 2 2 2 2 4 2" xfId="6466"/>
    <cellStyle name="Normal 3 5 2 2 2 2 4 2 2" xfId="13726"/>
    <cellStyle name="Normal 3 5 2 2 2 2 4 2 2 2" xfId="28104"/>
    <cellStyle name="Normal 3 5 2 2 2 2 4 2 2 2 2" xfId="56838"/>
    <cellStyle name="Normal 3 5 2 2 2 2 4 2 2 3" xfId="42514"/>
    <cellStyle name="Normal 3 5 2 2 2 2 4 2 3" xfId="20941"/>
    <cellStyle name="Normal 3 5 2 2 2 2 4 2 3 2" xfId="49676"/>
    <cellStyle name="Normal 3 5 2 2 2 2 4 2 4" xfId="35352"/>
    <cellStyle name="Normal 3 5 2 2 2 2 4 3" xfId="10139"/>
    <cellStyle name="Normal 3 5 2 2 2 2 4 3 2" xfId="24522"/>
    <cellStyle name="Normal 3 5 2 2 2 2 4 3 2 2" xfId="53257"/>
    <cellStyle name="Normal 3 5 2 2 2 2 4 3 3" xfId="38933"/>
    <cellStyle name="Normal 3 5 2 2 2 2 4 4" xfId="17359"/>
    <cellStyle name="Normal 3 5 2 2 2 2 4 4 2" xfId="46095"/>
    <cellStyle name="Normal 3 5 2 2 2 2 4 5" xfId="31771"/>
    <cellStyle name="Normal 3 5 2 2 2 2 5" xfId="4671"/>
    <cellStyle name="Normal 3 5 2 2 2 2 5 2" xfId="11936"/>
    <cellStyle name="Normal 3 5 2 2 2 2 5 2 2" xfId="26314"/>
    <cellStyle name="Normal 3 5 2 2 2 2 5 2 2 2" xfId="55048"/>
    <cellStyle name="Normal 3 5 2 2 2 2 5 2 3" xfId="40724"/>
    <cellStyle name="Normal 3 5 2 2 2 2 5 3" xfId="19151"/>
    <cellStyle name="Normal 3 5 2 2 2 2 5 3 2" xfId="47886"/>
    <cellStyle name="Normal 3 5 2 2 2 2 5 4" xfId="33562"/>
    <cellStyle name="Normal 3 5 2 2 2 2 6" xfId="8343"/>
    <cellStyle name="Normal 3 5 2 2 2 2 6 2" xfId="22732"/>
    <cellStyle name="Normal 3 5 2 2 2 2 6 2 2" xfId="51467"/>
    <cellStyle name="Normal 3 5 2 2 2 2 6 3" xfId="37143"/>
    <cellStyle name="Normal 3 5 2 2 2 2 7" xfId="15569"/>
    <cellStyle name="Normal 3 5 2 2 2 2 7 2" xfId="44305"/>
    <cellStyle name="Normal 3 5 2 2 2 2 8" xfId="29981"/>
    <cellStyle name="Normal 3 5 2 2 2 3" xfId="1150"/>
    <cellStyle name="Normal 3 5 2 2 2 3 2" xfId="2133"/>
    <cellStyle name="Normal 3 5 2 2 2 3 2 2" xfId="3925"/>
    <cellStyle name="Normal 3 5 2 2 2 3 2 2 2" xfId="7584"/>
    <cellStyle name="Normal 3 5 2 2 2 3 2 2 2 2" xfId="14844"/>
    <cellStyle name="Normal 3 5 2 2 2 3 2 2 2 2 2" xfId="29222"/>
    <cellStyle name="Normal 3 5 2 2 2 3 2 2 2 2 2 2" xfId="57956"/>
    <cellStyle name="Normal 3 5 2 2 2 3 2 2 2 2 3" xfId="43632"/>
    <cellStyle name="Normal 3 5 2 2 2 3 2 2 2 3" xfId="22059"/>
    <cellStyle name="Normal 3 5 2 2 2 3 2 2 2 3 2" xfId="50794"/>
    <cellStyle name="Normal 3 5 2 2 2 3 2 2 2 4" xfId="36470"/>
    <cellStyle name="Normal 3 5 2 2 2 3 2 2 3" xfId="11257"/>
    <cellStyle name="Normal 3 5 2 2 2 3 2 2 3 2" xfId="25640"/>
    <cellStyle name="Normal 3 5 2 2 2 3 2 2 3 2 2" xfId="54375"/>
    <cellStyle name="Normal 3 5 2 2 2 3 2 2 3 3" xfId="40051"/>
    <cellStyle name="Normal 3 5 2 2 2 3 2 2 4" xfId="18477"/>
    <cellStyle name="Normal 3 5 2 2 2 3 2 2 4 2" xfId="47213"/>
    <cellStyle name="Normal 3 5 2 2 2 3 2 2 5" xfId="32889"/>
    <cellStyle name="Normal 3 5 2 2 2 3 2 3" xfId="5794"/>
    <cellStyle name="Normal 3 5 2 2 2 3 2 3 2" xfId="13054"/>
    <cellStyle name="Normal 3 5 2 2 2 3 2 3 2 2" xfId="27432"/>
    <cellStyle name="Normal 3 5 2 2 2 3 2 3 2 2 2" xfId="56166"/>
    <cellStyle name="Normal 3 5 2 2 2 3 2 3 2 3" xfId="41842"/>
    <cellStyle name="Normal 3 5 2 2 2 3 2 3 3" xfId="20269"/>
    <cellStyle name="Normal 3 5 2 2 2 3 2 3 3 2" xfId="49004"/>
    <cellStyle name="Normal 3 5 2 2 2 3 2 3 4" xfId="34680"/>
    <cellStyle name="Normal 3 5 2 2 2 3 2 4" xfId="9467"/>
    <cellStyle name="Normal 3 5 2 2 2 3 2 4 2" xfId="23850"/>
    <cellStyle name="Normal 3 5 2 2 2 3 2 4 2 2" xfId="52585"/>
    <cellStyle name="Normal 3 5 2 2 2 3 2 4 3" xfId="38261"/>
    <cellStyle name="Normal 3 5 2 2 2 3 2 5" xfId="16687"/>
    <cellStyle name="Normal 3 5 2 2 2 3 2 5 2" xfId="45423"/>
    <cellStyle name="Normal 3 5 2 2 2 3 2 6" xfId="31099"/>
    <cellStyle name="Normal 3 5 2 2 2 3 3" xfId="3029"/>
    <cellStyle name="Normal 3 5 2 2 2 3 3 2" xfId="6689"/>
    <cellStyle name="Normal 3 5 2 2 2 3 3 2 2" xfId="13949"/>
    <cellStyle name="Normal 3 5 2 2 2 3 3 2 2 2" xfId="28327"/>
    <cellStyle name="Normal 3 5 2 2 2 3 3 2 2 2 2" xfId="57061"/>
    <cellStyle name="Normal 3 5 2 2 2 3 3 2 2 3" xfId="42737"/>
    <cellStyle name="Normal 3 5 2 2 2 3 3 2 3" xfId="21164"/>
    <cellStyle name="Normal 3 5 2 2 2 3 3 2 3 2" xfId="49899"/>
    <cellStyle name="Normal 3 5 2 2 2 3 3 2 4" xfId="35575"/>
    <cellStyle name="Normal 3 5 2 2 2 3 3 3" xfId="10362"/>
    <cellStyle name="Normal 3 5 2 2 2 3 3 3 2" xfId="24745"/>
    <cellStyle name="Normal 3 5 2 2 2 3 3 3 2 2" xfId="53480"/>
    <cellStyle name="Normal 3 5 2 2 2 3 3 3 3" xfId="39156"/>
    <cellStyle name="Normal 3 5 2 2 2 3 3 4" xfId="17582"/>
    <cellStyle name="Normal 3 5 2 2 2 3 3 4 2" xfId="46318"/>
    <cellStyle name="Normal 3 5 2 2 2 3 3 5" xfId="31994"/>
    <cellStyle name="Normal 3 5 2 2 2 3 4" xfId="4894"/>
    <cellStyle name="Normal 3 5 2 2 2 3 4 2" xfId="12159"/>
    <cellStyle name="Normal 3 5 2 2 2 3 4 2 2" xfId="26537"/>
    <cellStyle name="Normal 3 5 2 2 2 3 4 2 2 2" xfId="55271"/>
    <cellStyle name="Normal 3 5 2 2 2 3 4 2 3" xfId="40947"/>
    <cellStyle name="Normal 3 5 2 2 2 3 4 3" xfId="19374"/>
    <cellStyle name="Normal 3 5 2 2 2 3 4 3 2" xfId="48109"/>
    <cellStyle name="Normal 3 5 2 2 2 3 4 4" xfId="33785"/>
    <cellStyle name="Normal 3 5 2 2 2 3 5" xfId="8566"/>
    <cellStyle name="Normal 3 5 2 2 2 3 5 2" xfId="22955"/>
    <cellStyle name="Normal 3 5 2 2 2 3 5 2 2" xfId="51690"/>
    <cellStyle name="Normal 3 5 2 2 2 3 5 3" xfId="37366"/>
    <cellStyle name="Normal 3 5 2 2 2 3 6" xfId="15792"/>
    <cellStyle name="Normal 3 5 2 2 2 3 6 2" xfId="44528"/>
    <cellStyle name="Normal 3 5 2 2 2 3 7" xfId="30204"/>
    <cellStyle name="Normal 3 5 2 2 2 4" xfId="1682"/>
    <cellStyle name="Normal 3 5 2 2 2 4 2" xfId="3478"/>
    <cellStyle name="Normal 3 5 2 2 2 4 2 2" xfId="7137"/>
    <cellStyle name="Normal 3 5 2 2 2 4 2 2 2" xfId="14397"/>
    <cellStyle name="Normal 3 5 2 2 2 4 2 2 2 2" xfId="28775"/>
    <cellStyle name="Normal 3 5 2 2 2 4 2 2 2 2 2" xfId="57509"/>
    <cellStyle name="Normal 3 5 2 2 2 4 2 2 2 3" xfId="43185"/>
    <cellStyle name="Normal 3 5 2 2 2 4 2 2 3" xfId="21612"/>
    <cellStyle name="Normal 3 5 2 2 2 4 2 2 3 2" xfId="50347"/>
    <cellStyle name="Normal 3 5 2 2 2 4 2 2 4" xfId="36023"/>
    <cellStyle name="Normal 3 5 2 2 2 4 2 3" xfId="10810"/>
    <cellStyle name="Normal 3 5 2 2 2 4 2 3 2" xfId="25193"/>
    <cellStyle name="Normal 3 5 2 2 2 4 2 3 2 2" xfId="53928"/>
    <cellStyle name="Normal 3 5 2 2 2 4 2 3 3" xfId="39604"/>
    <cellStyle name="Normal 3 5 2 2 2 4 2 4" xfId="18030"/>
    <cellStyle name="Normal 3 5 2 2 2 4 2 4 2" xfId="46766"/>
    <cellStyle name="Normal 3 5 2 2 2 4 2 5" xfId="32442"/>
    <cellStyle name="Normal 3 5 2 2 2 4 3" xfId="5347"/>
    <cellStyle name="Normal 3 5 2 2 2 4 3 2" xfId="12607"/>
    <cellStyle name="Normal 3 5 2 2 2 4 3 2 2" xfId="26985"/>
    <cellStyle name="Normal 3 5 2 2 2 4 3 2 2 2" xfId="55719"/>
    <cellStyle name="Normal 3 5 2 2 2 4 3 2 3" xfId="41395"/>
    <cellStyle name="Normal 3 5 2 2 2 4 3 3" xfId="19822"/>
    <cellStyle name="Normal 3 5 2 2 2 4 3 3 2" xfId="48557"/>
    <cellStyle name="Normal 3 5 2 2 2 4 3 4" xfId="34233"/>
    <cellStyle name="Normal 3 5 2 2 2 4 4" xfId="9020"/>
    <cellStyle name="Normal 3 5 2 2 2 4 4 2" xfId="23403"/>
    <cellStyle name="Normal 3 5 2 2 2 4 4 2 2" xfId="52138"/>
    <cellStyle name="Normal 3 5 2 2 2 4 4 3" xfId="37814"/>
    <cellStyle name="Normal 3 5 2 2 2 4 5" xfId="16240"/>
    <cellStyle name="Normal 3 5 2 2 2 4 5 2" xfId="44976"/>
    <cellStyle name="Normal 3 5 2 2 2 4 6" xfId="30652"/>
    <cellStyle name="Normal 3 5 2 2 2 5" xfId="2582"/>
    <cellStyle name="Normal 3 5 2 2 2 5 2" xfId="6242"/>
    <cellStyle name="Normal 3 5 2 2 2 5 2 2" xfId="13502"/>
    <cellStyle name="Normal 3 5 2 2 2 5 2 2 2" xfId="27880"/>
    <cellStyle name="Normal 3 5 2 2 2 5 2 2 2 2" xfId="56614"/>
    <cellStyle name="Normal 3 5 2 2 2 5 2 2 3" xfId="42290"/>
    <cellStyle name="Normal 3 5 2 2 2 5 2 3" xfId="20717"/>
    <cellStyle name="Normal 3 5 2 2 2 5 2 3 2" xfId="49452"/>
    <cellStyle name="Normal 3 5 2 2 2 5 2 4" xfId="35128"/>
    <cellStyle name="Normal 3 5 2 2 2 5 3" xfId="9915"/>
    <cellStyle name="Normal 3 5 2 2 2 5 3 2" xfId="24298"/>
    <cellStyle name="Normal 3 5 2 2 2 5 3 2 2" xfId="53033"/>
    <cellStyle name="Normal 3 5 2 2 2 5 3 3" xfId="38709"/>
    <cellStyle name="Normal 3 5 2 2 2 5 4" xfId="17135"/>
    <cellStyle name="Normal 3 5 2 2 2 5 4 2" xfId="45871"/>
    <cellStyle name="Normal 3 5 2 2 2 5 5" xfId="31547"/>
    <cellStyle name="Normal 3 5 2 2 2 6" xfId="4445"/>
    <cellStyle name="Normal 3 5 2 2 2 6 2" xfId="11712"/>
    <cellStyle name="Normal 3 5 2 2 2 6 2 2" xfId="26090"/>
    <cellStyle name="Normal 3 5 2 2 2 6 2 2 2" xfId="54824"/>
    <cellStyle name="Normal 3 5 2 2 2 6 2 3" xfId="40500"/>
    <cellStyle name="Normal 3 5 2 2 2 6 3" xfId="18927"/>
    <cellStyle name="Normal 3 5 2 2 2 6 3 2" xfId="47662"/>
    <cellStyle name="Normal 3 5 2 2 2 6 4" xfId="33338"/>
    <cellStyle name="Normal 3 5 2 2 2 7" xfId="8116"/>
    <cellStyle name="Normal 3 5 2 2 2 7 2" xfId="22508"/>
    <cellStyle name="Normal 3 5 2 2 2 7 2 2" xfId="51243"/>
    <cellStyle name="Normal 3 5 2 2 2 7 3" xfId="36919"/>
    <cellStyle name="Normal 3 5 2 2 2 8" xfId="15345"/>
    <cellStyle name="Normal 3 5 2 2 2 8 2" xfId="44081"/>
    <cellStyle name="Normal 3 5 2 2 2 9" xfId="29757"/>
    <cellStyle name="Normal 3 5 2 2 3" xfId="813"/>
    <cellStyle name="Normal 3 5 2 2 3 2" xfId="1262"/>
    <cellStyle name="Normal 3 5 2 2 3 2 2" xfId="2245"/>
    <cellStyle name="Normal 3 5 2 2 3 2 2 2" xfId="4037"/>
    <cellStyle name="Normal 3 5 2 2 3 2 2 2 2" xfId="7696"/>
    <cellStyle name="Normal 3 5 2 2 3 2 2 2 2 2" xfId="14956"/>
    <cellStyle name="Normal 3 5 2 2 3 2 2 2 2 2 2" xfId="29334"/>
    <cellStyle name="Normal 3 5 2 2 3 2 2 2 2 2 2 2" xfId="58068"/>
    <cellStyle name="Normal 3 5 2 2 3 2 2 2 2 2 3" xfId="43744"/>
    <cellStyle name="Normal 3 5 2 2 3 2 2 2 2 3" xfId="22171"/>
    <cellStyle name="Normal 3 5 2 2 3 2 2 2 2 3 2" xfId="50906"/>
    <cellStyle name="Normal 3 5 2 2 3 2 2 2 2 4" xfId="36582"/>
    <cellStyle name="Normal 3 5 2 2 3 2 2 2 3" xfId="11369"/>
    <cellStyle name="Normal 3 5 2 2 3 2 2 2 3 2" xfId="25752"/>
    <cellStyle name="Normal 3 5 2 2 3 2 2 2 3 2 2" xfId="54487"/>
    <cellStyle name="Normal 3 5 2 2 3 2 2 2 3 3" xfId="40163"/>
    <cellStyle name="Normal 3 5 2 2 3 2 2 2 4" xfId="18589"/>
    <cellStyle name="Normal 3 5 2 2 3 2 2 2 4 2" xfId="47325"/>
    <cellStyle name="Normal 3 5 2 2 3 2 2 2 5" xfId="33001"/>
    <cellStyle name="Normal 3 5 2 2 3 2 2 3" xfId="5906"/>
    <cellStyle name="Normal 3 5 2 2 3 2 2 3 2" xfId="13166"/>
    <cellStyle name="Normal 3 5 2 2 3 2 2 3 2 2" xfId="27544"/>
    <cellStyle name="Normal 3 5 2 2 3 2 2 3 2 2 2" xfId="56278"/>
    <cellStyle name="Normal 3 5 2 2 3 2 2 3 2 3" xfId="41954"/>
    <cellStyle name="Normal 3 5 2 2 3 2 2 3 3" xfId="20381"/>
    <cellStyle name="Normal 3 5 2 2 3 2 2 3 3 2" xfId="49116"/>
    <cellStyle name="Normal 3 5 2 2 3 2 2 3 4" xfId="34792"/>
    <cellStyle name="Normal 3 5 2 2 3 2 2 4" xfId="9579"/>
    <cellStyle name="Normal 3 5 2 2 3 2 2 4 2" xfId="23962"/>
    <cellStyle name="Normal 3 5 2 2 3 2 2 4 2 2" xfId="52697"/>
    <cellStyle name="Normal 3 5 2 2 3 2 2 4 3" xfId="38373"/>
    <cellStyle name="Normal 3 5 2 2 3 2 2 5" xfId="16799"/>
    <cellStyle name="Normal 3 5 2 2 3 2 2 5 2" xfId="45535"/>
    <cellStyle name="Normal 3 5 2 2 3 2 2 6" xfId="31211"/>
    <cellStyle name="Normal 3 5 2 2 3 2 3" xfId="3141"/>
    <cellStyle name="Normal 3 5 2 2 3 2 3 2" xfId="6801"/>
    <cellStyle name="Normal 3 5 2 2 3 2 3 2 2" xfId="14061"/>
    <cellStyle name="Normal 3 5 2 2 3 2 3 2 2 2" xfId="28439"/>
    <cellStyle name="Normal 3 5 2 2 3 2 3 2 2 2 2" xfId="57173"/>
    <cellStyle name="Normal 3 5 2 2 3 2 3 2 2 3" xfId="42849"/>
    <cellStyle name="Normal 3 5 2 2 3 2 3 2 3" xfId="21276"/>
    <cellStyle name="Normal 3 5 2 2 3 2 3 2 3 2" xfId="50011"/>
    <cellStyle name="Normal 3 5 2 2 3 2 3 2 4" xfId="35687"/>
    <cellStyle name="Normal 3 5 2 2 3 2 3 3" xfId="10474"/>
    <cellStyle name="Normal 3 5 2 2 3 2 3 3 2" xfId="24857"/>
    <cellStyle name="Normal 3 5 2 2 3 2 3 3 2 2" xfId="53592"/>
    <cellStyle name="Normal 3 5 2 2 3 2 3 3 3" xfId="39268"/>
    <cellStyle name="Normal 3 5 2 2 3 2 3 4" xfId="17694"/>
    <cellStyle name="Normal 3 5 2 2 3 2 3 4 2" xfId="46430"/>
    <cellStyle name="Normal 3 5 2 2 3 2 3 5" xfId="32106"/>
    <cellStyle name="Normal 3 5 2 2 3 2 4" xfId="5006"/>
    <cellStyle name="Normal 3 5 2 2 3 2 4 2" xfId="12271"/>
    <cellStyle name="Normal 3 5 2 2 3 2 4 2 2" xfId="26649"/>
    <cellStyle name="Normal 3 5 2 2 3 2 4 2 2 2" xfId="55383"/>
    <cellStyle name="Normal 3 5 2 2 3 2 4 2 3" xfId="41059"/>
    <cellStyle name="Normal 3 5 2 2 3 2 4 3" xfId="19486"/>
    <cellStyle name="Normal 3 5 2 2 3 2 4 3 2" xfId="48221"/>
    <cellStyle name="Normal 3 5 2 2 3 2 4 4" xfId="33897"/>
    <cellStyle name="Normal 3 5 2 2 3 2 5" xfId="8678"/>
    <cellStyle name="Normal 3 5 2 2 3 2 5 2" xfId="23067"/>
    <cellStyle name="Normal 3 5 2 2 3 2 5 2 2" xfId="51802"/>
    <cellStyle name="Normal 3 5 2 2 3 2 5 3" xfId="37478"/>
    <cellStyle name="Normal 3 5 2 2 3 2 6" xfId="15904"/>
    <cellStyle name="Normal 3 5 2 2 3 2 6 2" xfId="44640"/>
    <cellStyle name="Normal 3 5 2 2 3 2 7" xfId="30316"/>
    <cellStyle name="Normal 3 5 2 2 3 3" xfId="1798"/>
    <cellStyle name="Normal 3 5 2 2 3 3 2" xfId="3590"/>
    <cellStyle name="Normal 3 5 2 2 3 3 2 2" xfId="7249"/>
    <cellStyle name="Normal 3 5 2 2 3 3 2 2 2" xfId="14509"/>
    <cellStyle name="Normal 3 5 2 2 3 3 2 2 2 2" xfId="28887"/>
    <cellStyle name="Normal 3 5 2 2 3 3 2 2 2 2 2" xfId="57621"/>
    <cellStyle name="Normal 3 5 2 2 3 3 2 2 2 3" xfId="43297"/>
    <cellStyle name="Normal 3 5 2 2 3 3 2 2 3" xfId="21724"/>
    <cellStyle name="Normal 3 5 2 2 3 3 2 2 3 2" xfId="50459"/>
    <cellStyle name="Normal 3 5 2 2 3 3 2 2 4" xfId="36135"/>
    <cellStyle name="Normal 3 5 2 2 3 3 2 3" xfId="10922"/>
    <cellStyle name="Normal 3 5 2 2 3 3 2 3 2" xfId="25305"/>
    <cellStyle name="Normal 3 5 2 2 3 3 2 3 2 2" xfId="54040"/>
    <cellStyle name="Normal 3 5 2 2 3 3 2 3 3" xfId="39716"/>
    <cellStyle name="Normal 3 5 2 2 3 3 2 4" xfId="18142"/>
    <cellStyle name="Normal 3 5 2 2 3 3 2 4 2" xfId="46878"/>
    <cellStyle name="Normal 3 5 2 2 3 3 2 5" xfId="32554"/>
    <cellStyle name="Normal 3 5 2 2 3 3 3" xfId="5459"/>
    <cellStyle name="Normal 3 5 2 2 3 3 3 2" xfId="12719"/>
    <cellStyle name="Normal 3 5 2 2 3 3 3 2 2" xfId="27097"/>
    <cellStyle name="Normal 3 5 2 2 3 3 3 2 2 2" xfId="55831"/>
    <cellStyle name="Normal 3 5 2 2 3 3 3 2 3" xfId="41507"/>
    <cellStyle name="Normal 3 5 2 2 3 3 3 3" xfId="19934"/>
    <cellStyle name="Normal 3 5 2 2 3 3 3 3 2" xfId="48669"/>
    <cellStyle name="Normal 3 5 2 2 3 3 3 4" xfId="34345"/>
    <cellStyle name="Normal 3 5 2 2 3 3 4" xfId="9132"/>
    <cellStyle name="Normal 3 5 2 2 3 3 4 2" xfId="23515"/>
    <cellStyle name="Normal 3 5 2 2 3 3 4 2 2" xfId="52250"/>
    <cellStyle name="Normal 3 5 2 2 3 3 4 3" xfId="37926"/>
    <cellStyle name="Normal 3 5 2 2 3 3 5" xfId="16352"/>
    <cellStyle name="Normal 3 5 2 2 3 3 5 2" xfId="45088"/>
    <cellStyle name="Normal 3 5 2 2 3 3 6" xfId="30764"/>
    <cellStyle name="Normal 3 5 2 2 3 4" xfId="2694"/>
    <cellStyle name="Normal 3 5 2 2 3 4 2" xfId="6354"/>
    <cellStyle name="Normal 3 5 2 2 3 4 2 2" xfId="13614"/>
    <cellStyle name="Normal 3 5 2 2 3 4 2 2 2" xfId="27992"/>
    <cellStyle name="Normal 3 5 2 2 3 4 2 2 2 2" xfId="56726"/>
    <cellStyle name="Normal 3 5 2 2 3 4 2 2 3" xfId="42402"/>
    <cellStyle name="Normal 3 5 2 2 3 4 2 3" xfId="20829"/>
    <cellStyle name="Normal 3 5 2 2 3 4 2 3 2" xfId="49564"/>
    <cellStyle name="Normal 3 5 2 2 3 4 2 4" xfId="35240"/>
    <cellStyle name="Normal 3 5 2 2 3 4 3" xfId="10027"/>
    <cellStyle name="Normal 3 5 2 2 3 4 3 2" xfId="24410"/>
    <cellStyle name="Normal 3 5 2 2 3 4 3 2 2" xfId="53145"/>
    <cellStyle name="Normal 3 5 2 2 3 4 3 3" xfId="38821"/>
    <cellStyle name="Normal 3 5 2 2 3 4 4" xfId="17247"/>
    <cellStyle name="Normal 3 5 2 2 3 4 4 2" xfId="45983"/>
    <cellStyle name="Normal 3 5 2 2 3 4 5" xfId="31659"/>
    <cellStyle name="Normal 3 5 2 2 3 5" xfId="4558"/>
    <cellStyle name="Normal 3 5 2 2 3 5 2" xfId="11824"/>
    <cellStyle name="Normal 3 5 2 2 3 5 2 2" xfId="26202"/>
    <cellStyle name="Normal 3 5 2 2 3 5 2 2 2" xfId="54936"/>
    <cellStyle name="Normal 3 5 2 2 3 5 2 3" xfId="40612"/>
    <cellStyle name="Normal 3 5 2 2 3 5 3" xfId="19039"/>
    <cellStyle name="Normal 3 5 2 2 3 5 3 2" xfId="47774"/>
    <cellStyle name="Normal 3 5 2 2 3 5 4" xfId="33450"/>
    <cellStyle name="Normal 3 5 2 2 3 6" xfId="8231"/>
    <cellStyle name="Normal 3 5 2 2 3 6 2" xfId="22620"/>
    <cellStyle name="Normal 3 5 2 2 3 6 2 2" xfId="51355"/>
    <cellStyle name="Normal 3 5 2 2 3 6 3" xfId="37031"/>
    <cellStyle name="Normal 3 5 2 2 3 7" xfId="15457"/>
    <cellStyle name="Normal 3 5 2 2 3 7 2" xfId="44193"/>
    <cellStyle name="Normal 3 5 2 2 3 8" xfId="29869"/>
    <cellStyle name="Normal 3 5 2 2 4" xfId="1038"/>
    <cellStyle name="Normal 3 5 2 2 4 2" xfId="2021"/>
    <cellStyle name="Normal 3 5 2 2 4 2 2" xfId="3813"/>
    <cellStyle name="Normal 3 5 2 2 4 2 2 2" xfId="7472"/>
    <cellStyle name="Normal 3 5 2 2 4 2 2 2 2" xfId="14732"/>
    <cellStyle name="Normal 3 5 2 2 4 2 2 2 2 2" xfId="29110"/>
    <cellStyle name="Normal 3 5 2 2 4 2 2 2 2 2 2" xfId="57844"/>
    <cellStyle name="Normal 3 5 2 2 4 2 2 2 2 3" xfId="43520"/>
    <cellStyle name="Normal 3 5 2 2 4 2 2 2 3" xfId="21947"/>
    <cellStyle name="Normal 3 5 2 2 4 2 2 2 3 2" xfId="50682"/>
    <cellStyle name="Normal 3 5 2 2 4 2 2 2 4" xfId="36358"/>
    <cellStyle name="Normal 3 5 2 2 4 2 2 3" xfId="11145"/>
    <cellStyle name="Normal 3 5 2 2 4 2 2 3 2" xfId="25528"/>
    <cellStyle name="Normal 3 5 2 2 4 2 2 3 2 2" xfId="54263"/>
    <cellStyle name="Normal 3 5 2 2 4 2 2 3 3" xfId="39939"/>
    <cellStyle name="Normal 3 5 2 2 4 2 2 4" xfId="18365"/>
    <cellStyle name="Normal 3 5 2 2 4 2 2 4 2" xfId="47101"/>
    <cellStyle name="Normal 3 5 2 2 4 2 2 5" xfId="32777"/>
    <cellStyle name="Normal 3 5 2 2 4 2 3" xfId="5682"/>
    <cellStyle name="Normal 3 5 2 2 4 2 3 2" xfId="12942"/>
    <cellStyle name="Normal 3 5 2 2 4 2 3 2 2" xfId="27320"/>
    <cellStyle name="Normal 3 5 2 2 4 2 3 2 2 2" xfId="56054"/>
    <cellStyle name="Normal 3 5 2 2 4 2 3 2 3" xfId="41730"/>
    <cellStyle name="Normal 3 5 2 2 4 2 3 3" xfId="20157"/>
    <cellStyle name="Normal 3 5 2 2 4 2 3 3 2" xfId="48892"/>
    <cellStyle name="Normal 3 5 2 2 4 2 3 4" xfId="34568"/>
    <cellStyle name="Normal 3 5 2 2 4 2 4" xfId="9355"/>
    <cellStyle name="Normal 3 5 2 2 4 2 4 2" xfId="23738"/>
    <cellStyle name="Normal 3 5 2 2 4 2 4 2 2" xfId="52473"/>
    <cellStyle name="Normal 3 5 2 2 4 2 4 3" xfId="38149"/>
    <cellStyle name="Normal 3 5 2 2 4 2 5" xfId="16575"/>
    <cellStyle name="Normal 3 5 2 2 4 2 5 2" xfId="45311"/>
    <cellStyle name="Normal 3 5 2 2 4 2 6" xfId="30987"/>
    <cellStyle name="Normal 3 5 2 2 4 3" xfId="2917"/>
    <cellStyle name="Normal 3 5 2 2 4 3 2" xfId="6577"/>
    <cellStyle name="Normal 3 5 2 2 4 3 2 2" xfId="13837"/>
    <cellStyle name="Normal 3 5 2 2 4 3 2 2 2" xfId="28215"/>
    <cellStyle name="Normal 3 5 2 2 4 3 2 2 2 2" xfId="56949"/>
    <cellStyle name="Normal 3 5 2 2 4 3 2 2 3" xfId="42625"/>
    <cellStyle name="Normal 3 5 2 2 4 3 2 3" xfId="21052"/>
    <cellStyle name="Normal 3 5 2 2 4 3 2 3 2" xfId="49787"/>
    <cellStyle name="Normal 3 5 2 2 4 3 2 4" xfId="35463"/>
    <cellStyle name="Normal 3 5 2 2 4 3 3" xfId="10250"/>
    <cellStyle name="Normal 3 5 2 2 4 3 3 2" xfId="24633"/>
    <cellStyle name="Normal 3 5 2 2 4 3 3 2 2" xfId="53368"/>
    <cellStyle name="Normal 3 5 2 2 4 3 3 3" xfId="39044"/>
    <cellStyle name="Normal 3 5 2 2 4 3 4" xfId="17470"/>
    <cellStyle name="Normal 3 5 2 2 4 3 4 2" xfId="46206"/>
    <cellStyle name="Normal 3 5 2 2 4 3 5" xfId="31882"/>
    <cellStyle name="Normal 3 5 2 2 4 4" xfId="4782"/>
    <cellStyle name="Normal 3 5 2 2 4 4 2" xfId="12047"/>
    <cellStyle name="Normal 3 5 2 2 4 4 2 2" xfId="26425"/>
    <cellStyle name="Normal 3 5 2 2 4 4 2 2 2" xfId="55159"/>
    <cellStyle name="Normal 3 5 2 2 4 4 2 3" xfId="40835"/>
    <cellStyle name="Normal 3 5 2 2 4 4 3" xfId="19262"/>
    <cellStyle name="Normal 3 5 2 2 4 4 3 2" xfId="47997"/>
    <cellStyle name="Normal 3 5 2 2 4 4 4" xfId="33673"/>
    <cellStyle name="Normal 3 5 2 2 4 5" xfId="8454"/>
    <cellStyle name="Normal 3 5 2 2 4 5 2" xfId="22843"/>
    <cellStyle name="Normal 3 5 2 2 4 5 2 2" xfId="51578"/>
    <cellStyle name="Normal 3 5 2 2 4 5 3" xfId="37254"/>
    <cellStyle name="Normal 3 5 2 2 4 6" xfId="15680"/>
    <cellStyle name="Normal 3 5 2 2 4 6 2" xfId="44416"/>
    <cellStyle name="Normal 3 5 2 2 4 7" xfId="30092"/>
    <cellStyle name="Normal 3 5 2 2 5" xfId="1562"/>
    <cellStyle name="Normal 3 5 2 2 5 2" xfId="3366"/>
    <cellStyle name="Normal 3 5 2 2 5 2 2" xfId="7025"/>
    <cellStyle name="Normal 3 5 2 2 5 2 2 2" xfId="14285"/>
    <cellStyle name="Normal 3 5 2 2 5 2 2 2 2" xfId="28663"/>
    <cellStyle name="Normal 3 5 2 2 5 2 2 2 2 2" xfId="57397"/>
    <cellStyle name="Normal 3 5 2 2 5 2 2 2 3" xfId="43073"/>
    <cellStyle name="Normal 3 5 2 2 5 2 2 3" xfId="21500"/>
    <cellStyle name="Normal 3 5 2 2 5 2 2 3 2" xfId="50235"/>
    <cellStyle name="Normal 3 5 2 2 5 2 2 4" xfId="35911"/>
    <cellStyle name="Normal 3 5 2 2 5 2 3" xfId="10698"/>
    <cellStyle name="Normal 3 5 2 2 5 2 3 2" xfId="25081"/>
    <cellStyle name="Normal 3 5 2 2 5 2 3 2 2" xfId="53816"/>
    <cellStyle name="Normal 3 5 2 2 5 2 3 3" xfId="39492"/>
    <cellStyle name="Normal 3 5 2 2 5 2 4" xfId="17918"/>
    <cellStyle name="Normal 3 5 2 2 5 2 4 2" xfId="46654"/>
    <cellStyle name="Normal 3 5 2 2 5 2 5" xfId="32330"/>
    <cellStyle name="Normal 3 5 2 2 5 3" xfId="5235"/>
    <cellStyle name="Normal 3 5 2 2 5 3 2" xfId="12495"/>
    <cellStyle name="Normal 3 5 2 2 5 3 2 2" xfId="26873"/>
    <cellStyle name="Normal 3 5 2 2 5 3 2 2 2" xfId="55607"/>
    <cellStyle name="Normal 3 5 2 2 5 3 2 3" xfId="41283"/>
    <cellStyle name="Normal 3 5 2 2 5 3 3" xfId="19710"/>
    <cellStyle name="Normal 3 5 2 2 5 3 3 2" xfId="48445"/>
    <cellStyle name="Normal 3 5 2 2 5 3 4" xfId="34121"/>
    <cellStyle name="Normal 3 5 2 2 5 4" xfId="8908"/>
    <cellStyle name="Normal 3 5 2 2 5 4 2" xfId="23291"/>
    <cellStyle name="Normal 3 5 2 2 5 4 2 2" xfId="52026"/>
    <cellStyle name="Normal 3 5 2 2 5 4 3" xfId="37702"/>
    <cellStyle name="Normal 3 5 2 2 5 5" xfId="16128"/>
    <cellStyle name="Normal 3 5 2 2 5 5 2" xfId="44864"/>
    <cellStyle name="Normal 3 5 2 2 5 6" xfId="30540"/>
    <cellStyle name="Normal 3 5 2 2 6" xfId="2470"/>
    <cellStyle name="Normal 3 5 2 2 6 2" xfId="6130"/>
    <cellStyle name="Normal 3 5 2 2 6 2 2" xfId="13390"/>
    <cellStyle name="Normal 3 5 2 2 6 2 2 2" xfId="27768"/>
    <cellStyle name="Normal 3 5 2 2 6 2 2 2 2" xfId="56502"/>
    <cellStyle name="Normal 3 5 2 2 6 2 2 3" xfId="42178"/>
    <cellStyle name="Normal 3 5 2 2 6 2 3" xfId="20605"/>
    <cellStyle name="Normal 3 5 2 2 6 2 3 2" xfId="49340"/>
    <cellStyle name="Normal 3 5 2 2 6 2 4" xfId="35016"/>
    <cellStyle name="Normal 3 5 2 2 6 3" xfId="9803"/>
    <cellStyle name="Normal 3 5 2 2 6 3 2" xfId="24186"/>
    <cellStyle name="Normal 3 5 2 2 6 3 2 2" xfId="52921"/>
    <cellStyle name="Normal 3 5 2 2 6 3 3" xfId="38597"/>
    <cellStyle name="Normal 3 5 2 2 6 4" xfId="17023"/>
    <cellStyle name="Normal 3 5 2 2 6 4 2" xfId="45759"/>
    <cellStyle name="Normal 3 5 2 2 6 5" xfId="31435"/>
    <cellStyle name="Normal 3 5 2 2 7" xfId="4329"/>
    <cellStyle name="Normal 3 5 2 2 7 2" xfId="11599"/>
    <cellStyle name="Normal 3 5 2 2 7 2 2" xfId="25978"/>
    <cellStyle name="Normal 3 5 2 2 7 2 2 2" xfId="54712"/>
    <cellStyle name="Normal 3 5 2 2 7 2 3" xfId="40388"/>
    <cellStyle name="Normal 3 5 2 2 7 3" xfId="18815"/>
    <cellStyle name="Normal 3 5 2 2 7 3 2" xfId="47550"/>
    <cellStyle name="Normal 3 5 2 2 7 4" xfId="33226"/>
    <cellStyle name="Normal 3 5 2 2 8" xfId="7998"/>
    <cellStyle name="Normal 3 5 2 2 8 2" xfId="22396"/>
    <cellStyle name="Normal 3 5 2 2 8 2 2" xfId="51131"/>
    <cellStyle name="Normal 3 5 2 2 8 3" xfId="36807"/>
    <cellStyle name="Normal 3 5 2 2 9" xfId="15233"/>
    <cellStyle name="Normal 3 5 2 2 9 2" xfId="43969"/>
    <cellStyle name="Normal 3 5 2 3" xfId="594"/>
    <cellStyle name="Normal 3 5 2 3 2" xfId="871"/>
    <cellStyle name="Normal 3 5 2 3 2 2" xfId="1318"/>
    <cellStyle name="Normal 3 5 2 3 2 2 2" xfId="2301"/>
    <cellStyle name="Normal 3 5 2 3 2 2 2 2" xfId="4093"/>
    <cellStyle name="Normal 3 5 2 3 2 2 2 2 2" xfId="7752"/>
    <cellStyle name="Normal 3 5 2 3 2 2 2 2 2 2" xfId="15012"/>
    <cellStyle name="Normal 3 5 2 3 2 2 2 2 2 2 2" xfId="29390"/>
    <cellStyle name="Normal 3 5 2 3 2 2 2 2 2 2 2 2" xfId="58124"/>
    <cellStyle name="Normal 3 5 2 3 2 2 2 2 2 2 3" xfId="43800"/>
    <cellStyle name="Normal 3 5 2 3 2 2 2 2 2 3" xfId="22227"/>
    <cellStyle name="Normal 3 5 2 3 2 2 2 2 2 3 2" xfId="50962"/>
    <cellStyle name="Normal 3 5 2 3 2 2 2 2 2 4" xfId="36638"/>
    <cellStyle name="Normal 3 5 2 3 2 2 2 2 3" xfId="11425"/>
    <cellStyle name="Normal 3 5 2 3 2 2 2 2 3 2" xfId="25808"/>
    <cellStyle name="Normal 3 5 2 3 2 2 2 2 3 2 2" xfId="54543"/>
    <cellStyle name="Normal 3 5 2 3 2 2 2 2 3 3" xfId="40219"/>
    <cellStyle name="Normal 3 5 2 3 2 2 2 2 4" xfId="18645"/>
    <cellStyle name="Normal 3 5 2 3 2 2 2 2 4 2" xfId="47381"/>
    <cellStyle name="Normal 3 5 2 3 2 2 2 2 5" xfId="33057"/>
    <cellStyle name="Normal 3 5 2 3 2 2 2 3" xfId="5962"/>
    <cellStyle name="Normal 3 5 2 3 2 2 2 3 2" xfId="13222"/>
    <cellStyle name="Normal 3 5 2 3 2 2 2 3 2 2" xfId="27600"/>
    <cellStyle name="Normal 3 5 2 3 2 2 2 3 2 2 2" xfId="56334"/>
    <cellStyle name="Normal 3 5 2 3 2 2 2 3 2 3" xfId="42010"/>
    <cellStyle name="Normal 3 5 2 3 2 2 2 3 3" xfId="20437"/>
    <cellStyle name="Normal 3 5 2 3 2 2 2 3 3 2" xfId="49172"/>
    <cellStyle name="Normal 3 5 2 3 2 2 2 3 4" xfId="34848"/>
    <cellStyle name="Normal 3 5 2 3 2 2 2 4" xfId="9635"/>
    <cellStyle name="Normal 3 5 2 3 2 2 2 4 2" xfId="24018"/>
    <cellStyle name="Normal 3 5 2 3 2 2 2 4 2 2" xfId="52753"/>
    <cellStyle name="Normal 3 5 2 3 2 2 2 4 3" xfId="38429"/>
    <cellStyle name="Normal 3 5 2 3 2 2 2 5" xfId="16855"/>
    <cellStyle name="Normal 3 5 2 3 2 2 2 5 2" xfId="45591"/>
    <cellStyle name="Normal 3 5 2 3 2 2 2 6" xfId="31267"/>
    <cellStyle name="Normal 3 5 2 3 2 2 3" xfId="3197"/>
    <cellStyle name="Normal 3 5 2 3 2 2 3 2" xfId="6857"/>
    <cellStyle name="Normal 3 5 2 3 2 2 3 2 2" xfId="14117"/>
    <cellStyle name="Normal 3 5 2 3 2 2 3 2 2 2" xfId="28495"/>
    <cellStyle name="Normal 3 5 2 3 2 2 3 2 2 2 2" xfId="57229"/>
    <cellStyle name="Normal 3 5 2 3 2 2 3 2 2 3" xfId="42905"/>
    <cellStyle name="Normal 3 5 2 3 2 2 3 2 3" xfId="21332"/>
    <cellStyle name="Normal 3 5 2 3 2 2 3 2 3 2" xfId="50067"/>
    <cellStyle name="Normal 3 5 2 3 2 2 3 2 4" xfId="35743"/>
    <cellStyle name="Normal 3 5 2 3 2 2 3 3" xfId="10530"/>
    <cellStyle name="Normal 3 5 2 3 2 2 3 3 2" xfId="24913"/>
    <cellStyle name="Normal 3 5 2 3 2 2 3 3 2 2" xfId="53648"/>
    <cellStyle name="Normal 3 5 2 3 2 2 3 3 3" xfId="39324"/>
    <cellStyle name="Normal 3 5 2 3 2 2 3 4" xfId="17750"/>
    <cellStyle name="Normal 3 5 2 3 2 2 3 4 2" xfId="46486"/>
    <cellStyle name="Normal 3 5 2 3 2 2 3 5" xfId="32162"/>
    <cellStyle name="Normal 3 5 2 3 2 2 4" xfId="5062"/>
    <cellStyle name="Normal 3 5 2 3 2 2 4 2" xfId="12327"/>
    <cellStyle name="Normal 3 5 2 3 2 2 4 2 2" xfId="26705"/>
    <cellStyle name="Normal 3 5 2 3 2 2 4 2 2 2" xfId="55439"/>
    <cellStyle name="Normal 3 5 2 3 2 2 4 2 3" xfId="41115"/>
    <cellStyle name="Normal 3 5 2 3 2 2 4 3" xfId="19542"/>
    <cellStyle name="Normal 3 5 2 3 2 2 4 3 2" xfId="48277"/>
    <cellStyle name="Normal 3 5 2 3 2 2 4 4" xfId="33953"/>
    <cellStyle name="Normal 3 5 2 3 2 2 5" xfId="8734"/>
    <cellStyle name="Normal 3 5 2 3 2 2 5 2" xfId="23123"/>
    <cellStyle name="Normal 3 5 2 3 2 2 5 2 2" xfId="51858"/>
    <cellStyle name="Normal 3 5 2 3 2 2 5 3" xfId="37534"/>
    <cellStyle name="Normal 3 5 2 3 2 2 6" xfId="15960"/>
    <cellStyle name="Normal 3 5 2 3 2 2 6 2" xfId="44696"/>
    <cellStyle name="Normal 3 5 2 3 2 2 7" xfId="30372"/>
    <cellStyle name="Normal 3 5 2 3 2 3" xfId="1854"/>
    <cellStyle name="Normal 3 5 2 3 2 3 2" xfId="3646"/>
    <cellStyle name="Normal 3 5 2 3 2 3 2 2" xfId="7305"/>
    <cellStyle name="Normal 3 5 2 3 2 3 2 2 2" xfId="14565"/>
    <cellStyle name="Normal 3 5 2 3 2 3 2 2 2 2" xfId="28943"/>
    <cellStyle name="Normal 3 5 2 3 2 3 2 2 2 2 2" xfId="57677"/>
    <cellStyle name="Normal 3 5 2 3 2 3 2 2 2 3" xfId="43353"/>
    <cellStyle name="Normal 3 5 2 3 2 3 2 2 3" xfId="21780"/>
    <cellStyle name="Normal 3 5 2 3 2 3 2 2 3 2" xfId="50515"/>
    <cellStyle name="Normal 3 5 2 3 2 3 2 2 4" xfId="36191"/>
    <cellStyle name="Normal 3 5 2 3 2 3 2 3" xfId="10978"/>
    <cellStyle name="Normal 3 5 2 3 2 3 2 3 2" xfId="25361"/>
    <cellStyle name="Normal 3 5 2 3 2 3 2 3 2 2" xfId="54096"/>
    <cellStyle name="Normal 3 5 2 3 2 3 2 3 3" xfId="39772"/>
    <cellStyle name="Normal 3 5 2 3 2 3 2 4" xfId="18198"/>
    <cellStyle name="Normal 3 5 2 3 2 3 2 4 2" xfId="46934"/>
    <cellStyle name="Normal 3 5 2 3 2 3 2 5" xfId="32610"/>
    <cellStyle name="Normal 3 5 2 3 2 3 3" xfId="5515"/>
    <cellStyle name="Normal 3 5 2 3 2 3 3 2" xfId="12775"/>
    <cellStyle name="Normal 3 5 2 3 2 3 3 2 2" xfId="27153"/>
    <cellStyle name="Normal 3 5 2 3 2 3 3 2 2 2" xfId="55887"/>
    <cellStyle name="Normal 3 5 2 3 2 3 3 2 3" xfId="41563"/>
    <cellStyle name="Normal 3 5 2 3 2 3 3 3" xfId="19990"/>
    <cellStyle name="Normal 3 5 2 3 2 3 3 3 2" xfId="48725"/>
    <cellStyle name="Normal 3 5 2 3 2 3 3 4" xfId="34401"/>
    <cellStyle name="Normal 3 5 2 3 2 3 4" xfId="9188"/>
    <cellStyle name="Normal 3 5 2 3 2 3 4 2" xfId="23571"/>
    <cellStyle name="Normal 3 5 2 3 2 3 4 2 2" xfId="52306"/>
    <cellStyle name="Normal 3 5 2 3 2 3 4 3" xfId="37982"/>
    <cellStyle name="Normal 3 5 2 3 2 3 5" xfId="16408"/>
    <cellStyle name="Normal 3 5 2 3 2 3 5 2" xfId="45144"/>
    <cellStyle name="Normal 3 5 2 3 2 3 6" xfId="30820"/>
    <cellStyle name="Normal 3 5 2 3 2 4" xfId="2750"/>
    <cellStyle name="Normal 3 5 2 3 2 4 2" xfId="6410"/>
    <cellStyle name="Normal 3 5 2 3 2 4 2 2" xfId="13670"/>
    <cellStyle name="Normal 3 5 2 3 2 4 2 2 2" xfId="28048"/>
    <cellStyle name="Normal 3 5 2 3 2 4 2 2 2 2" xfId="56782"/>
    <cellStyle name="Normal 3 5 2 3 2 4 2 2 3" xfId="42458"/>
    <cellStyle name="Normal 3 5 2 3 2 4 2 3" xfId="20885"/>
    <cellStyle name="Normal 3 5 2 3 2 4 2 3 2" xfId="49620"/>
    <cellStyle name="Normal 3 5 2 3 2 4 2 4" xfId="35296"/>
    <cellStyle name="Normal 3 5 2 3 2 4 3" xfId="10083"/>
    <cellStyle name="Normal 3 5 2 3 2 4 3 2" xfId="24466"/>
    <cellStyle name="Normal 3 5 2 3 2 4 3 2 2" xfId="53201"/>
    <cellStyle name="Normal 3 5 2 3 2 4 3 3" xfId="38877"/>
    <cellStyle name="Normal 3 5 2 3 2 4 4" xfId="17303"/>
    <cellStyle name="Normal 3 5 2 3 2 4 4 2" xfId="46039"/>
    <cellStyle name="Normal 3 5 2 3 2 4 5" xfId="31715"/>
    <cellStyle name="Normal 3 5 2 3 2 5" xfId="4615"/>
    <cellStyle name="Normal 3 5 2 3 2 5 2" xfId="11880"/>
    <cellStyle name="Normal 3 5 2 3 2 5 2 2" xfId="26258"/>
    <cellStyle name="Normal 3 5 2 3 2 5 2 2 2" xfId="54992"/>
    <cellStyle name="Normal 3 5 2 3 2 5 2 3" xfId="40668"/>
    <cellStyle name="Normal 3 5 2 3 2 5 3" xfId="19095"/>
    <cellStyle name="Normal 3 5 2 3 2 5 3 2" xfId="47830"/>
    <cellStyle name="Normal 3 5 2 3 2 5 4" xfId="33506"/>
    <cellStyle name="Normal 3 5 2 3 2 6" xfId="8287"/>
    <cellStyle name="Normal 3 5 2 3 2 6 2" xfId="22676"/>
    <cellStyle name="Normal 3 5 2 3 2 6 2 2" xfId="51411"/>
    <cellStyle name="Normal 3 5 2 3 2 6 3" xfId="37087"/>
    <cellStyle name="Normal 3 5 2 3 2 7" xfId="15513"/>
    <cellStyle name="Normal 3 5 2 3 2 7 2" xfId="44249"/>
    <cellStyle name="Normal 3 5 2 3 2 8" xfId="29925"/>
    <cellStyle name="Normal 3 5 2 3 3" xfId="1094"/>
    <cellStyle name="Normal 3 5 2 3 3 2" xfId="2077"/>
    <cellStyle name="Normal 3 5 2 3 3 2 2" xfId="3869"/>
    <cellStyle name="Normal 3 5 2 3 3 2 2 2" xfId="7528"/>
    <cellStyle name="Normal 3 5 2 3 3 2 2 2 2" xfId="14788"/>
    <cellStyle name="Normal 3 5 2 3 3 2 2 2 2 2" xfId="29166"/>
    <cellStyle name="Normal 3 5 2 3 3 2 2 2 2 2 2" xfId="57900"/>
    <cellStyle name="Normal 3 5 2 3 3 2 2 2 2 3" xfId="43576"/>
    <cellStyle name="Normal 3 5 2 3 3 2 2 2 3" xfId="22003"/>
    <cellStyle name="Normal 3 5 2 3 3 2 2 2 3 2" xfId="50738"/>
    <cellStyle name="Normal 3 5 2 3 3 2 2 2 4" xfId="36414"/>
    <cellStyle name="Normal 3 5 2 3 3 2 2 3" xfId="11201"/>
    <cellStyle name="Normal 3 5 2 3 3 2 2 3 2" xfId="25584"/>
    <cellStyle name="Normal 3 5 2 3 3 2 2 3 2 2" xfId="54319"/>
    <cellStyle name="Normal 3 5 2 3 3 2 2 3 3" xfId="39995"/>
    <cellStyle name="Normal 3 5 2 3 3 2 2 4" xfId="18421"/>
    <cellStyle name="Normal 3 5 2 3 3 2 2 4 2" xfId="47157"/>
    <cellStyle name="Normal 3 5 2 3 3 2 2 5" xfId="32833"/>
    <cellStyle name="Normal 3 5 2 3 3 2 3" xfId="5738"/>
    <cellStyle name="Normal 3 5 2 3 3 2 3 2" xfId="12998"/>
    <cellStyle name="Normal 3 5 2 3 3 2 3 2 2" xfId="27376"/>
    <cellStyle name="Normal 3 5 2 3 3 2 3 2 2 2" xfId="56110"/>
    <cellStyle name="Normal 3 5 2 3 3 2 3 2 3" xfId="41786"/>
    <cellStyle name="Normal 3 5 2 3 3 2 3 3" xfId="20213"/>
    <cellStyle name="Normal 3 5 2 3 3 2 3 3 2" xfId="48948"/>
    <cellStyle name="Normal 3 5 2 3 3 2 3 4" xfId="34624"/>
    <cellStyle name="Normal 3 5 2 3 3 2 4" xfId="9411"/>
    <cellStyle name="Normal 3 5 2 3 3 2 4 2" xfId="23794"/>
    <cellStyle name="Normal 3 5 2 3 3 2 4 2 2" xfId="52529"/>
    <cellStyle name="Normal 3 5 2 3 3 2 4 3" xfId="38205"/>
    <cellStyle name="Normal 3 5 2 3 3 2 5" xfId="16631"/>
    <cellStyle name="Normal 3 5 2 3 3 2 5 2" xfId="45367"/>
    <cellStyle name="Normal 3 5 2 3 3 2 6" xfId="31043"/>
    <cellStyle name="Normal 3 5 2 3 3 3" xfId="2973"/>
    <cellStyle name="Normal 3 5 2 3 3 3 2" xfId="6633"/>
    <cellStyle name="Normal 3 5 2 3 3 3 2 2" xfId="13893"/>
    <cellStyle name="Normal 3 5 2 3 3 3 2 2 2" xfId="28271"/>
    <cellStyle name="Normal 3 5 2 3 3 3 2 2 2 2" xfId="57005"/>
    <cellStyle name="Normal 3 5 2 3 3 3 2 2 3" xfId="42681"/>
    <cellStyle name="Normal 3 5 2 3 3 3 2 3" xfId="21108"/>
    <cellStyle name="Normal 3 5 2 3 3 3 2 3 2" xfId="49843"/>
    <cellStyle name="Normal 3 5 2 3 3 3 2 4" xfId="35519"/>
    <cellStyle name="Normal 3 5 2 3 3 3 3" xfId="10306"/>
    <cellStyle name="Normal 3 5 2 3 3 3 3 2" xfId="24689"/>
    <cellStyle name="Normal 3 5 2 3 3 3 3 2 2" xfId="53424"/>
    <cellStyle name="Normal 3 5 2 3 3 3 3 3" xfId="39100"/>
    <cellStyle name="Normal 3 5 2 3 3 3 4" xfId="17526"/>
    <cellStyle name="Normal 3 5 2 3 3 3 4 2" xfId="46262"/>
    <cellStyle name="Normal 3 5 2 3 3 3 5" xfId="31938"/>
    <cellStyle name="Normal 3 5 2 3 3 4" xfId="4838"/>
    <cellStyle name="Normal 3 5 2 3 3 4 2" xfId="12103"/>
    <cellStyle name="Normal 3 5 2 3 3 4 2 2" xfId="26481"/>
    <cellStyle name="Normal 3 5 2 3 3 4 2 2 2" xfId="55215"/>
    <cellStyle name="Normal 3 5 2 3 3 4 2 3" xfId="40891"/>
    <cellStyle name="Normal 3 5 2 3 3 4 3" xfId="19318"/>
    <cellStyle name="Normal 3 5 2 3 3 4 3 2" xfId="48053"/>
    <cellStyle name="Normal 3 5 2 3 3 4 4" xfId="33729"/>
    <cellStyle name="Normal 3 5 2 3 3 5" xfId="8510"/>
    <cellStyle name="Normal 3 5 2 3 3 5 2" xfId="22899"/>
    <cellStyle name="Normal 3 5 2 3 3 5 2 2" xfId="51634"/>
    <cellStyle name="Normal 3 5 2 3 3 5 3" xfId="37310"/>
    <cellStyle name="Normal 3 5 2 3 3 6" xfId="15736"/>
    <cellStyle name="Normal 3 5 2 3 3 6 2" xfId="44472"/>
    <cellStyle name="Normal 3 5 2 3 3 7" xfId="30148"/>
    <cellStyle name="Normal 3 5 2 3 4" xfId="1626"/>
    <cellStyle name="Normal 3 5 2 3 4 2" xfId="3422"/>
    <cellStyle name="Normal 3 5 2 3 4 2 2" xfId="7081"/>
    <cellStyle name="Normal 3 5 2 3 4 2 2 2" xfId="14341"/>
    <cellStyle name="Normal 3 5 2 3 4 2 2 2 2" xfId="28719"/>
    <cellStyle name="Normal 3 5 2 3 4 2 2 2 2 2" xfId="57453"/>
    <cellStyle name="Normal 3 5 2 3 4 2 2 2 3" xfId="43129"/>
    <cellStyle name="Normal 3 5 2 3 4 2 2 3" xfId="21556"/>
    <cellStyle name="Normal 3 5 2 3 4 2 2 3 2" xfId="50291"/>
    <cellStyle name="Normal 3 5 2 3 4 2 2 4" xfId="35967"/>
    <cellStyle name="Normal 3 5 2 3 4 2 3" xfId="10754"/>
    <cellStyle name="Normal 3 5 2 3 4 2 3 2" xfId="25137"/>
    <cellStyle name="Normal 3 5 2 3 4 2 3 2 2" xfId="53872"/>
    <cellStyle name="Normal 3 5 2 3 4 2 3 3" xfId="39548"/>
    <cellStyle name="Normal 3 5 2 3 4 2 4" xfId="17974"/>
    <cellStyle name="Normal 3 5 2 3 4 2 4 2" xfId="46710"/>
    <cellStyle name="Normal 3 5 2 3 4 2 5" xfId="32386"/>
    <cellStyle name="Normal 3 5 2 3 4 3" xfId="5291"/>
    <cellStyle name="Normal 3 5 2 3 4 3 2" xfId="12551"/>
    <cellStyle name="Normal 3 5 2 3 4 3 2 2" xfId="26929"/>
    <cellStyle name="Normal 3 5 2 3 4 3 2 2 2" xfId="55663"/>
    <cellStyle name="Normal 3 5 2 3 4 3 2 3" xfId="41339"/>
    <cellStyle name="Normal 3 5 2 3 4 3 3" xfId="19766"/>
    <cellStyle name="Normal 3 5 2 3 4 3 3 2" xfId="48501"/>
    <cellStyle name="Normal 3 5 2 3 4 3 4" xfId="34177"/>
    <cellStyle name="Normal 3 5 2 3 4 4" xfId="8964"/>
    <cellStyle name="Normal 3 5 2 3 4 4 2" xfId="23347"/>
    <cellStyle name="Normal 3 5 2 3 4 4 2 2" xfId="52082"/>
    <cellStyle name="Normal 3 5 2 3 4 4 3" xfId="37758"/>
    <cellStyle name="Normal 3 5 2 3 4 5" xfId="16184"/>
    <cellStyle name="Normal 3 5 2 3 4 5 2" xfId="44920"/>
    <cellStyle name="Normal 3 5 2 3 4 6" xfId="30596"/>
    <cellStyle name="Normal 3 5 2 3 5" xfId="2526"/>
    <cellStyle name="Normal 3 5 2 3 5 2" xfId="6186"/>
    <cellStyle name="Normal 3 5 2 3 5 2 2" xfId="13446"/>
    <cellStyle name="Normal 3 5 2 3 5 2 2 2" xfId="27824"/>
    <cellStyle name="Normal 3 5 2 3 5 2 2 2 2" xfId="56558"/>
    <cellStyle name="Normal 3 5 2 3 5 2 2 3" xfId="42234"/>
    <cellStyle name="Normal 3 5 2 3 5 2 3" xfId="20661"/>
    <cellStyle name="Normal 3 5 2 3 5 2 3 2" xfId="49396"/>
    <cellStyle name="Normal 3 5 2 3 5 2 4" xfId="35072"/>
    <cellStyle name="Normal 3 5 2 3 5 3" xfId="9859"/>
    <cellStyle name="Normal 3 5 2 3 5 3 2" xfId="24242"/>
    <cellStyle name="Normal 3 5 2 3 5 3 2 2" xfId="52977"/>
    <cellStyle name="Normal 3 5 2 3 5 3 3" xfId="38653"/>
    <cellStyle name="Normal 3 5 2 3 5 4" xfId="17079"/>
    <cellStyle name="Normal 3 5 2 3 5 4 2" xfId="45815"/>
    <cellStyle name="Normal 3 5 2 3 5 5" xfId="31491"/>
    <cellStyle name="Normal 3 5 2 3 6" xfId="4389"/>
    <cellStyle name="Normal 3 5 2 3 6 2" xfId="11656"/>
    <cellStyle name="Normal 3 5 2 3 6 2 2" xfId="26034"/>
    <cellStyle name="Normal 3 5 2 3 6 2 2 2" xfId="54768"/>
    <cellStyle name="Normal 3 5 2 3 6 2 3" xfId="40444"/>
    <cellStyle name="Normal 3 5 2 3 6 3" xfId="18871"/>
    <cellStyle name="Normal 3 5 2 3 6 3 2" xfId="47606"/>
    <cellStyle name="Normal 3 5 2 3 6 4" xfId="33282"/>
    <cellStyle name="Normal 3 5 2 3 7" xfId="8060"/>
    <cellStyle name="Normal 3 5 2 3 7 2" xfId="22452"/>
    <cellStyle name="Normal 3 5 2 3 7 2 2" xfId="51187"/>
    <cellStyle name="Normal 3 5 2 3 7 3" xfId="36863"/>
    <cellStyle name="Normal 3 5 2 3 8" xfId="15289"/>
    <cellStyle name="Normal 3 5 2 3 8 2" xfId="44025"/>
    <cellStyle name="Normal 3 5 2 3 9" xfId="29701"/>
    <cellStyle name="Normal 3 5 2 4" xfId="756"/>
    <cellStyle name="Normal 3 5 2 4 2" xfId="1206"/>
    <cellStyle name="Normal 3 5 2 4 2 2" xfId="2189"/>
    <cellStyle name="Normal 3 5 2 4 2 2 2" xfId="3981"/>
    <cellStyle name="Normal 3 5 2 4 2 2 2 2" xfId="7640"/>
    <cellStyle name="Normal 3 5 2 4 2 2 2 2 2" xfId="14900"/>
    <cellStyle name="Normal 3 5 2 4 2 2 2 2 2 2" xfId="29278"/>
    <cellStyle name="Normal 3 5 2 4 2 2 2 2 2 2 2" xfId="58012"/>
    <cellStyle name="Normal 3 5 2 4 2 2 2 2 2 3" xfId="43688"/>
    <cellStyle name="Normal 3 5 2 4 2 2 2 2 3" xfId="22115"/>
    <cellStyle name="Normal 3 5 2 4 2 2 2 2 3 2" xfId="50850"/>
    <cellStyle name="Normal 3 5 2 4 2 2 2 2 4" xfId="36526"/>
    <cellStyle name="Normal 3 5 2 4 2 2 2 3" xfId="11313"/>
    <cellStyle name="Normal 3 5 2 4 2 2 2 3 2" xfId="25696"/>
    <cellStyle name="Normal 3 5 2 4 2 2 2 3 2 2" xfId="54431"/>
    <cellStyle name="Normal 3 5 2 4 2 2 2 3 3" xfId="40107"/>
    <cellStyle name="Normal 3 5 2 4 2 2 2 4" xfId="18533"/>
    <cellStyle name="Normal 3 5 2 4 2 2 2 4 2" xfId="47269"/>
    <cellStyle name="Normal 3 5 2 4 2 2 2 5" xfId="32945"/>
    <cellStyle name="Normal 3 5 2 4 2 2 3" xfId="5850"/>
    <cellStyle name="Normal 3 5 2 4 2 2 3 2" xfId="13110"/>
    <cellStyle name="Normal 3 5 2 4 2 2 3 2 2" xfId="27488"/>
    <cellStyle name="Normal 3 5 2 4 2 2 3 2 2 2" xfId="56222"/>
    <cellStyle name="Normal 3 5 2 4 2 2 3 2 3" xfId="41898"/>
    <cellStyle name="Normal 3 5 2 4 2 2 3 3" xfId="20325"/>
    <cellStyle name="Normal 3 5 2 4 2 2 3 3 2" xfId="49060"/>
    <cellStyle name="Normal 3 5 2 4 2 2 3 4" xfId="34736"/>
    <cellStyle name="Normal 3 5 2 4 2 2 4" xfId="9523"/>
    <cellStyle name="Normal 3 5 2 4 2 2 4 2" xfId="23906"/>
    <cellStyle name="Normal 3 5 2 4 2 2 4 2 2" xfId="52641"/>
    <cellStyle name="Normal 3 5 2 4 2 2 4 3" xfId="38317"/>
    <cellStyle name="Normal 3 5 2 4 2 2 5" xfId="16743"/>
    <cellStyle name="Normal 3 5 2 4 2 2 5 2" xfId="45479"/>
    <cellStyle name="Normal 3 5 2 4 2 2 6" xfId="31155"/>
    <cellStyle name="Normal 3 5 2 4 2 3" xfId="3085"/>
    <cellStyle name="Normal 3 5 2 4 2 3 2" xfId="6745"/>
    <cellStyle name="Normal 3 5 2 4 2 3 2 2" xfId="14005"/>
    <cellStyle name="Normal 3 5 2 4 2 3 2 2 2" xfId="28383"/>
    <cellStyle name="Normal 3 5 2 4 2 3 2 2 2 2" xfId="57117"/>
    <cellStyle name="Normal 3 5 2 4 2 3 2 2 3" xfId="42793"/>
    <cellStyle name="Normal 3 5 2 4 2 3 2 3" xfId="21220"/>
    <cellStyle name="Normal 3 5 2 4 2 3 2 3 2" xfId="49955"/>
    <cellStyle name="Normal 3 5 2 4 2 3 2 4" xfId="35631"/>
    <cellStyle name="Normal 3 5 2 4 2 3 3" xfId="10418"/>
    <cellStyle name="Normal 3 5 2 4 2 3 3 2" xfId="24801"/>
    <cellStyle name="Normal 3 5 2 4 2 3 3 2 2" xfId="53536"/>
    <cellStyle name="Normal 3 5 2 4 2 3 3 3" xfId="39212"/>
    <cellStyle name="Normal 3 5 2 4 2 3 4" xfId="17638"/>
    <cellStyle name="Normal 3 5 2 4 2 3 4 2" xfId="46374"/>
    <cellStyle name="Normal 3 5 2 4 2 3 5" xfId="32050"/>
    <cellStyle name="Normal 3 5 2 4 2 4" xfId="4950"/>
    <cellStyle name="Normal 3 5 2 4 2 4 2" xfId="12215"/>
    <cellStyle name="Normal 3 5 2 4 2 4 2 2" xfId="26593"/>
    <cellStyle name="Normal 3 5 2 4 2 4 2 2 2" xfId="55327"/>
    <cellStyle name="Normal 3 5 2 4 2 4 2 3" xfId="41003"/>
    <cellStyle name="Normal 3 5 2 4 2 4 3" xfId="19430"/>
    <cellStyle name="Normal 3 5 2 4 2 4 3 2" xfId="48165"/>
    <cellStyle name="Normal 3 5 2 4 2 4 4" xfId="33841"/>
    <cellStyle name="Normal 3 5 2 4 2 5" xfId="8622"/>
    <cellStyle name="Normal 3 5 2 4 2 5 2" xfId="23011"/>
    <cellStyle name="Normal 3 5 2 4 2 5 2 2" xfId="51746"/>
    <cellStyle name="Normal 3 5 2 4 2 5 3" xfId="37422"/>
    <cellStyle name="Normal 3 5 2 4 2 6" xfId="15848"/>
    <cellStyle name="Normal 3 5 2 4 2 6 2" xfId="44584"/>
    <cellStyle name="Normal 3 5 2 4 2 7" xfId="30260"/>
    <cellStyle name="Normal 3 5 2 4 3" xfId="1742"/>
    <cellStyle name="Normal 3 5 2 4 3 2" xfId="3534"/>
    <cellStyle name="Normal 3 5 2 4 3 2 2" xfId="7193"/>
    <cellStyle name="Normal 3 5 2 4 3 2 2 2" xfId="14453"/>
    <cellStyle name="Normal 3 5 2 4 3 2 2 2 2" xfId="28831"/>
    <cellStyle name="Normal 3 5 2 4 3 2 2 2 2 2" xfId="57565"/>
    <cellStyle name="Normal 3 5 2 4 3 2 2 2 3" xfId="43241"/>
    <cellStyle name="Normal 3 5 2 4 3 2 2 3" xfId="21668"/>
    <cellStyle name="Normal 3 5 2 4 3 2 2 3 2" xfId="50403"/>
    <cellStyle name="Normal 3 5 2 4 3 2 2 4" xfId="36079"/>
    <cellStyle name="Normal 3 5 2 4 3 2 3" xfId="10866"/>
    <cellStyle name="Normal 3 5 2 4 3 2 3 2" xfId="25249"/>
    <cellStyle name="Normal 3 5 2 4 3 2 3 2 2" xfId="53984"/>
    <cellStyle name="Normal 3 5 2 4 3 2 3 3" xfId="39660"/>
    <cellStyle name="Normal 3 5 2 4 3 2 4" xfId="18086"/>
    <cellStyle name="Normal 3 5 2 4 3 2 4 2" xfId="46822"/>
    <cellStyle name="Normal 3 5 2 4 3 2 5" xfId="32498"/>
    <cellStyle name="Normal 3 5 2 4 3 3" xfId="5403"/>
    <cellStyle name="Normal 3 5 2 4 3 3 2" xfId="12663"/>
    <cellStyle name="Normal 3 5 2 4 3 3 2 2" xfId="27041"/>
    <cellStyle name="Normal 3 5 2 4 3 3 2 2 2" xfId="55775"/>
    <cellStyle name="Normal 3 5 2 4 3 3 2 3" xfId="41451"/>
    <cellStyle name="Normal 3 5 2 4 3 3 3" xfId="19878"/>
    <cellStyle name="Normal 3 5 2 4 3 3 3 2" xfId="48613"/>
    <cellStyle name="Normal 3 5 2 4 3 3 4" xfId="34289"/>
    <cellStyle name="Normal 3 5 2 4 3 4" xfId="9076"/>
    <cellStyle name="Normal 3 5 2 4 3 4 2" xfId="23459"/>
    <cellStyle name="Normal 3 5 2 4 3 4 2 2" xfId="52194"/>
    <cellStyle name="Normal 3 5 2 4 3 4 3" xfId="37870"/>
    <cellStyle name="Normal 3 5 2 4 3 5" xfId="16296"/>
    <cellStyle name="Normal 3 5 2 4 3 5 2" xfId="45032"/>
    <cellStyle name="Normal 3 5 2 4 3 6" xfId="30708"/>
    <cellStyle name="Normal 3 5 2 4 4" xfId="2638"/>
    <cellStyle name="Normal 3 5 2 4 4 2" xfId="6298"/>
    <cellStyle name="Normal 3 5 2 4 4 2 2" xfId="13558"/>
    <cellStyle name="Normal 3 5 2 4 4 2 2 2" xfId="27936"/>
    <cellStyle name="Normal 3 5 2 4 4 2 2 2 2" xfId="56670"/>
    <cellStyle name="Normal 3 5 2 4 4 2 2 3" xfId="42346"/>
    <cellStyle name="Normal 3 5 2 4 4 2 3" xfId="20773"/>
    <cellStyle name="Normal 3 5 2 4 4 2 3 2" xfId="49508"/>
    <cellStyle name="Normal 3 5 2 4 4 2 4" xfId="35184"/>
    <cellStyle name="Normal 3 5 2 4 4 3" xfId="9971"/>
    <cellStyle name="Normal 3 5 2 4 4 3 2" xfId="24354"/>
    <cellStyle name="Normal 3 5 2 4 4 3 2 2" xfId="53089"/>
    <cellStyle name="Normal 3 5 2 4 4 3 3" xfId="38765"/>
    <cellStyle name="Normal 3 5 2 4 4 4" xfId="17191"/>
    <cellStyle name="Normal 3 5 2 4 4 4 2" xfId="45927"/>
    <cellStyle name="Normal 3 5 2 4 4 5" xfId="31603"/>
    <cellStyle name="Normal 3 5 2 4 5" xfId="4502"/>
    <cellStyle name="Normal 3 5 2 4 5 2" xfId="11768"/>
    <cellStyle name="Normal 3 5 2 4 5 2 2" xfId="26146"/>
    <cellStyle name="Normal 3 5 2 4 5 2 2 2" xfId="54880"/>
    <cellStyle name="Normal 3 5 2 4 5 2 3" xfId="40556"/>
    <cellStyle name="Normal 3 5 2 4 5 3" xfId="18983"/>
    <cellStyle name="Normal 3 5 2 4 5 3 2" xfId="47718"/>
    <cellStyle name="Normal 3 5 2 4 5 4" xfId="33394"/>
    <cellStyle name="Normal 3 5 2 4 6" xfId="8175"/>
    <cellStyle name="Normal 3 5 2 4 6 2" xfId="22564"/>
    <cellStyle name="Normal 3 5 2 4 6 2 2" xfId="51299"/>
    <cellStyle name="Normal 3 5 2 4 6 3" xfId="36975"/>
    <cellStyle name="Normal 3 5 2 4 7" xfId="15401"/>
    <cellStyle name="Normal 3 5 2 4 7 2" xfId="44137"/>
    <cellStyle name="Normal 3 5 2 4 8" xfId="29813"/>
    <cellStyle name="Normal 3 5 2 5" xfId="982"/>
    <cellStyle name="Normal 3 5 2 5 2" xfId="1965"/>
    <cellStyle name="Normal 3 5 2 5 2 2" xfId="3757"/>
    <cellStyle name="Normal 3 5 2 5 2 2 2" xfId="7416"/>
    <cellStyle name="Normal 3 5 2 5 2 2 2 2" xfId="14676"/>
    <cellStyle name="Normal 3 5 2 5 2 2 2 2 2" xfId="29054"/>
    <cellStyle name="Normal 3 5 2 5 2 2 2 2 2 2" xfId="57788"/>
    <cellStyle name="Normal 3 5 2 5 2 2 2 2 3" xfId="43464"/>
    <cellStyle name="Normal 3 5 2 5 2 2 2 3" xfId="21891"/>
    <cellStyle name="Normal 3 5 2 5 2 2 2 3 2" xfId="50626"/>
    <cellStyle name="Normal 3 5 2 5 2 2 2 4" xfId="36302"/>
    <cellStyle name="Normal 3 5 2 5 2 2 3" xfId="11089"/>
    <cellStyle name="Normal 3 5 2 5 2 2 3 2" xfId="25472"/>
    <cellStyle name="Normal 3 5 2 5 2 2 3 2 2" xfId="54207"/>
    <cellStyle name="Normal 3 5 2 5 2 2 3 3" xfId="39883"/>
    <cellStyle name="Normal 3 5 2 5 2 2 4" xfId="18309"/>
    <cellStyle name="Normal 3 5 2 5 2 2 4 2" xfId="47045"/>
    <cellStyle name="Normal 3 5 2 5 2 2 5" xfId="32721"/>
    <cellStyle name="Normal 3 5 2 5 2 3" xfId="5626"/>
    <cellStyle name="Normal 3 5 2 5 2 3 2" xfId="12886"/>
    <cellStyle name="Normal 3 5 2 5 2 3 2 2" xfId="27264"/>
    <cellStyle name="Normal 3 5 2 5 2 3 2 2 2" xfId="55998"/>
    <cellStyle name="Normal 3 5 2 5 2 3 2 3" xfId="41674"/>
    <cellStyle name="Normal 3 5 2 5 2 3 3" xfId="20101"/>
    <cellStyle name="Normal 3 5 2 5 2 3 3 2" xfId="48836"/>
    <cellStyle name="Normal 3 5 2 5 2 3 4" xfId="34512"/>
    <cellStyle name="Normal 3 5 2 5 2 4" xfId="9299"/>
    <cellStyle name="Normal 3 5 2 5 2 4 2" xfId="23682"/>
    <cellStyle name="Normal 3 5 2 5 2 4 2 2" xfId="52417"/>
    <cellStyle name="Normal 3 5 2 5 2 4 3" xfId="38093"/>
    <cellStyle name="Normal 3 5 2 5 2 5" xfId="16519"/>
    <cellStyle name="Normal 3 5 2 5 2 5 2" xfId="45255"/>
    <cellStyle name="Normal 3 5 2 5 2 6" xfId="30931"/>
    <cellStyle name="Normal 3 5 2 5 3" xfId="2861"/>
    <cellStyle name="Normal 3 5 2 5 3 2" xfId="6521"/>
    <cellStyle name="Normal 3 5 2 5 3 2 2" xfId="13781"/>
    <cellStyle name="Normal 3 5 2 5 3 2 2 2" xfId="28159"/>
    <cellStyle name="Normal 3 5 2 5 3 2 2 2 2" xfId="56893"/>
    <cellStyle name="Normal 3 5 2 5 3 2 2 3" xfId="42569"/>
    <cellStyle name="Normal 3 5 2 5 3 2 3" xfId="20996"/>
    <cellStyle name="Normal 3 5 2 5 3 2 3 2" xfId="49731"/>
    <cellStyle name="Normal 3 5 2 5 3 2 4" xfId="35407"/>
    <cellStyle name="Normal 3 5 2 5 3 3" xfId="10194"/>
    <cellStyle name="Normal 3 5 2 5 3 3 2" xfId="24577"/>
    <cellStyle name="Normal 3 5 2 5 3 3 2 2" xfId="53312"/>
    <cellStyle name="Normal 3 5 2 5 3 3 3" xfId="38988"/>
    <cellStyle name="Normal 3 5 2 5 3 4" xfId="17414"/>
    <cellStyle name="Normal 3 5 2 5 3 4 2" xfId="46150"/>
    <cellStyle name="Normal 3 5 2 5 3 5" xfId="31826"/>
    <cellStyle name="Normal 3 5 2 5 4" xfId="4726"/>
    <cellStyle name="Normal 3 5 2 5 4 2" xfId="11991"/>
    <cellStyle name="Normal 3 5 2 5 4 2 2" xfId="26369"/>
    <cellStyle name="Normal 3 5 2 5 4 2 2 2" xfId="55103"/>
    <cellStyle name="Normal 3 5 2 5 4 2 3" xfId="40779"/>
    <cellStyle name="Normal 3 5 2 5 4 3" xfId="19206"/>
    <cellStyle name="Normal 3 5 2 5 4 3 2" xfId="47941"/>
    <cellStyle name="Normal 3 5 2 5 4 4" xfId="33617"/>
    <cellStyle name="Normal 3 5 2 5 5" xfId="8398"/>
    <cellStyle name="Normal 3 5 2 5 5 2" xfId="22787"/>
    <cellStyle name="Normal 3 5 2 5 5 2 2" xfId="51522"/>
    <cellStyle name="Normal 3 5 2 5 5 3" xfId="37198"/>
    <cellStyle name="Normal 3 5 2 5 6" xfId="15624"/>
    <cellStyle name="Normal 3 5 2 5 6 2" xfId="44360"/>
    <cellStyle name="Normal 3 5 2 5 7" xfId="30036"/>
    <cellStyle name="Normal 3 5 2 6" xfId="1501"/>
    <cellStyle name="Normal 3 5 2 6 2" xfId="3310"/>
    <cellStyle name="Normal 3 5 2 6 2 2" xfId="6969"/>
    <cellStyle name="Normal 3 5 2 6 2 2 2" xfId="14229"/>
    <cellStyle name="Normal 3 5 2 6 2 2 2 2" xfId="28607"/>
    <cellStyle name="Normal 3 5 2 6 2 2 2 2 2" xfId="57341"/>
    <cellStyle name="Normal 3 5 2 6 2 2 2 3" xfId="43017"/>
    <cellStyle name="Normal 3 5 2 6 2 2 3" xfId="21444"/>
    <cellStyle name="Normal 3 5 2 6 2 2 3 2" xfId="50179"/>
    <cellStyle name="Normal 3 5 2 6 2 2 4" xfId="35855"/>
    <cellStyle name="Normal 3 5 2 6 2 3" xfId="10642"/>
    <cellStyle name="Normal 3 5 2 6 2 3 2" xfId="25025"/>
    <cellStyle name="Normal 3 5 2 6 2 3 2 2" xfId="53760"/>
    <cellStyle name="Normal 3 5 2 6 2 3 3" xfId="39436"/>
    <cellStyle name="Normal 3 5 2 6 2 4" xfId="17862"/>
    <cellStyle name="Normal 3 5 2 6 2 4 2" xfId="46598"/>
    <cellStyle name="Normal 3 5 2 6 2 5" xfId="32274"/>
    <cellStyle name="Normal 3 5 2 6 3" xfId="5178"/>
    <cellStyle name="Normal 3 5 2 6 3 2" xfId="12439"/>
    <cellStyle name="Normal 3 5 2 6 3 2 2" xfId="26817"/>
    <cellStyle name="Normal 3 5 2 6 3 2 2 2" xfId="55551"/>
    <cellStyle name="Normal 3 5 2 6 3 2 3" xfId="41227"/>
    <cellStyle name="Normal 3 5 2 6 3 3" xfId="19654"/>
    <cellStyle name="Normal 3 5 2 6 3 3 2" xfId="48389"/>
    <cellStyle name="Normal 3 5 2 6 3 4" xfId="34065"/>
    <cellStyle name="Normal 3 5 2 6 4" xfId="8852"/>
    <cellStyle name="Normal 3 5 2 6 4 2" xfId="23235"/>
    <cellStyle name="Normal 3 5 2 6 4 2 2" xfId="51970"/>
    <cellStyle name="Normal 3 5 2 6 4 3" xfId="37646"/>
    <cellStyle name="Normal 3 5 2 6 5" xfId="16072"/>
    <cellStyle name="Normal 3 5 2 6 5 2" xfId="44808"/>
    <cellStyle name="Normal 3 5 2 6 6" xfId="30484"/>
    <cellStyle name="Normal 3 5 2 7" xfId="2414"/>
    <cellStyle name="Normal 3 5 2 7 2" xfId="6074"/>
    <cellStyle name="Normal 3 5 2 7 2 2" xfId="13334"/>
    <cellStyle name="Normal 3 5 2 7 2 2 2" xfId="27712"/>
    <cellStyle name="Normal 3 5 2 7 2 2 2 2" xfId="56446"/>
    <cellStyle name="Normal 3 5 2 7 2 2 3" xfId="42122"/>
    <cellStyle name="Normal 3 5 2 7 2 3" xfId="20549"/>
    <cellStyle name="Normal 3 5 2 7 2 3 2" xfId="49284"/>
    <cellStyle name="Normal 3 5 2 7 2 4" xfId="34960"/>
    <cellStyle name="Normal 3 5 2 7 3" xfId="9747"/>
    <cellStyle name="Normal 3 5 2 7 3 2" xfId="24130"/>
    <cellStyle name="Normal 3 5 2 7 3 2 2" xfId="52865"/>
    <cellStyle name="Normal 3 5 2 7 3 3" xfId="38541"/>
    <cellStyle name="Normal 3 5 2 7 4" xfId="16967"/>
    <cellStyle name="Normal 3 5 2 7 4 2" xfId="45703"/>
    <cellStyle name="Normal 3 5 2 7 5" xfId="31379"/>
    <cellStyle name="Normal 3 5 2 8" xfId="4271"/>
    <cellStyle name="Normal 3 5 2 8 2" xfId="11543"/>
    <cellStyle name="Normal 3 5 2 8 2 2" xfId="25922"/>
    <cellStyle name="Normal 3 5 2 8 2 2 2" xfId="54656"/>
    <cellStyle name="Normal 3 5 2 8 2 3" xfId="40332"/>
    <cellStyle name="Normal 3 5 2 8 3" xfId="18759"/>
    <cellStyle name="Normal 3 5 2 8 3 2" xfId="47494"/>
    <cellStyle name="Normal 3 5 2 8 4" xfId="33170"/>
    <cellStyle name="Normal 3 5 2 9" xfId="7939"/>
    <cellStyle name="Normal 3 5 2 9 2" xfId="22340"/>
    <cellStyle name="Normal 3 5 2 9 2 2" xfId="51075"/>
    <cellStyle name="Normal 3 5 2 9 3" xfId="36751"/>
    <cellStyle name="Normal 3 5 3" xfId="427"/>
    <cellStyle name="Normal 3 5 3 10" xfId="29617"/>
    <cellStyle name="Normal 3 5 3 2" xfId="627"/>
    <cellStyle name="Normal 3 5 3 2 2" xfId="899"/>
    <cellStyle name="Normal 3 5 3 2 2 2" xfId="1346"/>
    <cellStyle name="Normal 3 5 3 2 2 2 2" xfId="2329"/>
    <cellStyle name="Normal 3 5 3 2 2 2 2 2" xfId="4121"/>
    <cellStyle name="Normal 3 5 3 2 2 2 2 2 2" xfId="7780"/>
    <cellStyle name="Normal 3 5 3 2 2 2 2 2 2 2" xfId="15040"/>
    <cellStyle name="Normal 3 5 3 2 2 2 2 2 2 2 2" xfId="29418"/>
    <cellStyle name="Normal 3 5 3 2 2 2 2 2 2 2 2 2" xfId="58152"/>
    <cellStyle name="Normal 3 5 3 2 2 2 2 2 2 2 3" xfId="43828"/>
    <cellStyle name="Normal 3 5 3 2 2 2 2 2 2 3" xfId="22255"/>
    <cellStyle name="Normal 3 5 3 2 2 2 2 2 2 3 2" xfId="50990"/>
    <cellStyle name="Normal 3 5 3 2 2 2 2 2 2 4" xfId="36666"/>
    <cellStyle name="Normal 3 5 3 2 2 2 2 2 3" xfId="11453"/>
    <cellStyle name="Normal 3 5 3 2 2 2 2 2 3 2" xfId="25836"/>
    <cellStyle name="Normal 3 5 3 2 2 2 2 2 3 2 2" xfId="54571"/>
    <cellStyle name="Normal 3 5 3 2 2 2 2 2 3 3" xfId="40247"/>
    <cellStyle name="Normal 3 5 3 2 2 2 2 2 4" xfId="18673"/>
    <cellStyle name="Normal 3 5 3 2 2 2 2 2 4 2" xfId="47409"/>
    <cellStyle name="Normal 3 5 3 2 2 2 2 2 5" xfId="33085"/>
    <cellStyle name="Normal 3 5 3 2 2 2 2 3" xfId="5990"/>
    <cellStyle name="Normal 3 5 3 2 2 2 2 3 2" xfId="13250"/>
    <cellStyle name="Normal 3 5 3 2 2 2 2 3 2 2" xfId="27628"/>
    <cellStyle name="Normal 3 5 3 2 2 2 2 3 2 2 2" xfId="56362"/>
    <cellStyle name="Normal 3 5 3 2 2 2 2 3 2 3" xfId="42038"/>
    <cellStyle name="Normal 3 5 3 2 2 2 2 3 3" xfId="20465"/>
    <cellStyle name="Normal 3 5 3 2 2 2 2 3 3 2" xfId="49200"/>
    <cellStyle name="Normal 3 5 3 2 2 2 2 3 4" xfId="34876"/>
    <cellStyle name="Normal 3 5 3 2 2 2 2 4" xfId="9663"/>
    <cellStyle name="Normal 3 5 3 2 2 2 2 4 2" xfId="24046"/>
    <cellStyle name="Normal 3 5 3 2 2 2 2 4 2 2" xfId="52781"/>
    <cellStyle name="Normal 3 5 3 2 2 2 2 4 3" xfId="38457"/>
    <cellStyle name="Normal 3 5 3 2 2 2 2 5" xfId="16883"/>
    <cellStyle name="Normal 3 5 3 2 2 2 2 5 2" xfId="45619"/>
    <cellStyle name="Normal 3 5 3 2 2 2 2 6" xfId="31295"/>
    <cellStyle name="Normal 3 5 3 2 2 2 3" xfId="3225"/>
    <cellStyle name="Normal 3 5 3 2 2 2 3 2" xfId="6885"/>
    <cellStyle name="Normal 3 5 3 2 2 2 3 2 2" xfId="14145"/>
    <cellStyle name="Normal 3 5 3 2 2 2 3 2 2 2" xfId="28523"/>
    <cellStyle name="Normal 3 5 3 2 2 2 3 2 2 2 2" xfId="57257"/>
    <cellStyle name="Normal 3 5 3 2 2 2 3 2 2 3" xfId="42933"/>
    <cellStyle name="Normal 3 5 3 2 2 2 3 2 3" xfId="21360"/>
    <cellStyle name="Normal 3 5 3 2 2 2 3 2 3 2" xfId="50095"/>
    <cellStyle name="Normal 3 5 3 2 2 2 3 2 4" xfId="35771"/>
    <cellStyle name="Normal 3 5 3 2 2 2 3 3" xfId="10558"/>
    <cellStyle name="Normal 3 5 3 2 2 2 3 3 2" xfId="24941"/>
    <cellStyle name="Normal 3 5 3 2 2 2 3 3 2 2" xfId="53676"/>
    <cellStyle name="Normal 3 5 3 2 2 2 3 3 3" xfId="39352"/>
    <cellStyle name="Normal 3 5 3 2 2 2 3 4" xfId="17778"/>
    <cellStyle name="Normal 3 5 3 2 2 2 3 4 2" xfId="46514"/>
    <cellStyle name="Normal 3 5 3 2 2 2 3 5" xfId="32190"/>
    <cellStyle name="Normal 3 5 3 2 2 2 4" xfId="5090"/>
    <cellStyle name="Normal 3 5 3 2 2 2 4 2" xfId="12355"/>
    <cellStyle name="Normal 3 5 3 2 2 2 4 2 2" xfId="26733"/>
    <cellStyle name="Normal 3 5 3 2 2 2 4 2 2 2" xfId="55467"/>
    <cellStyle name="Normal 3 5 3 2 2 2 4 2 3" xfId="41143"/>
    <cellStyle name="Normal 3 5 3 2 2 2 4 3" xfId="19570"/>
    <cellStyle name="Normal 3 5 3 2 2 2 4 3 2" xfId="48305"/>
    <cellStyle name="Normal 3 5 3 2 2 2 4 4" xfId="33981"/>
    <cellStyle name="Normal 3 5 3 2 2 2 5" xfId="8762"/>
    <cellStyle name="Normal 3 5 3 2 2 2 5 2" xfId="23151"/>
    <cellStyle name="Normal 3 5 3 2 2 2 5 2 2" xfId="51886"/>
    <cellStyle name="Normal 3 5 3 2 2 2 5 3" xfId="37562"/>
    <cellStyle name="Normal 3 5 3 2 2 2 6" xfId="15988"/>
    <cellStyle name="Normal 3 5 3 2 2 2 6 2" xfId="44724"/>
    <cellStyle name="Normal 3 5 3 2 2 2 7" xfId="30400"/>
    <cellStyle name="Normal 3 5 3 2 2 3" xfId="1882"/>
    <cellStyle name="Normal 3 5 3 2 2 3 2" xfId="3674"/>
    <cellStyle name="Normal 3 5 3 2 2 3 2 2" xfId="7333"/>
    <cellStyle name="Normal 3 5 3 2 2 3 2 2 2" xfId="14593"/>
    <cellStyle name="Normal 3 5 3 2 2 3 2 2 2 2" xfId="28971"/>
    <cellStyle name="Normal 3 5 3 2 2 3 2 2 2 2 2" xfId="57705"/>
    <cellStyle name="Normal 3 5 3 2 2 3 2 2 2 3" xfId="43381"/>
    <cellStyle name="Normal 3 5 3 2 2 3 2 2 3" xfId="21808"/>
    <cellStyle name="Normal 3 5 3 2 2 3 2 2 3 2" xfId="50543"/>
    <cellStyle name="Normal 3 5 3 2 2 3 2 2 4" xfId="36219"/>
    <cellStyle name="Normal 3 5 3 2 2 3 2 3" xfId="11006"/>
    <cellStyle name="Normal 3 5 3 2 2 3 2 3 2" xfId="25389"/>
    <cellStyle name="Normal 3 5 3 2 2 3 2 3 2 2" xfId="54124"/>
    <cellStyle name="Normal 3 5 3 2 2 3 2 3 3" xfId="39800"/>
    <cellStyle name="Normal 3 5 3 2 2 3 2 4" xfId="18226"/>
    <cellStyle name="Normal 3 5 3 2 2 3 2 4 2" xfId="46962"/>
    <cellStyle name="Normal 3 5 3 2 2 3 2 5" xfId="32638"/>
    <cellStyle name="Normal 3 5 3 2 2 3 3" xfId="5543"/>
    <cellStyle name="Normal 3 5 3 2 2 3 3 2" xfId="12803"/>
    <cellStyle name="Normal 3 5 3 2 2 3 3 2 2" xfId="27181"/>
    <cellStyle name="Normal 3 5 3 2 2 3 3 2 2 2" xfId="55915"/>
    <cellStyle name="Normal 3 5 3 2 2 3 3 2 3" xfId="41591"/>
    <cellStyle name="Normal 3 5 3 2 2 3 3 3" xfId="20018"/>
    <cellStyle name="Normal 3 5 3 2 2 3 3 3 2" xfId="48753"/>
    <cellStyle name="Normal 3 5 3 2 2 3 3 4" xfId="34429"/>
    <cellStyle name="Normal 3 5 3 2 2 3 4" xfId="9216"/>
    <cellStyle name="Normal 3 5 3 2 2 3 4 2" xfId="23599"/>
    <cellStyle name="Normal 3 5 3 2 2 3 4 2 2" xfId="52334"/>
    <cellStyle name="Normal 3 5 3 2 2 3 4 3" xfId="38010"/>
    <cellStyle name="Normal 3 5 3 2 2 3 5" xfId="16436"/>
    <cellStyle name="Normal 3 5 3 2 2 3 5 2" xfId="45172"/>
    <cellStyle name="Normal 3 5 3 2 2 3 6" xfId="30848"/>
    <cellStyle name="Normal 3 5 3 2 2 4" xfId="2778"/>
    <cellStyle name="Normal 3 5 3 2 2 4 2" xfId="6438"/>
    <cellStyle name="Normal 3 5 3 2 2 4 2 2" xfId="13698"/>
    <cellStyle name="Normal 3 5 3 2 2 4 2 2 2" xfId="28076"/>
    <cellStyle name="Normal 3 5 3 2 2 4 2 2 2 2" xfId="56810"/>
    <cellStyle name="Normal 3 5 3 2 2 4 2 2 3" xfId="42486"/>
    <cellStyle name="Normal 3 5 3 2 2 4 2 3" xfId="20913"/>
    <cellStyle name="Normal 3 5 3 2 2 4 2 3 2" xfId="49648"/>
    <cellStyle name="Normal 3 5 3 2 2 4 2 4" xfId="35324"/>
    <cellStyle name="Normal 3 5 3 2 2 4 3" xfId="10111"/>
    <cellStyle name="Normal 3 5 3 2 2 4 3 2" xfId="24494"/>
    <cellStyle name="Normal 3 5 3 2 2 4 3 2 2" xfId="53229"/>
    <cellStyle name="Normal 3 5 3 2 2 4 3 3" xfId="38905"/>
    <cellStyle name="Normal 3 5 3 2 2 4 4" xfId="17331"/>
    <cellStyle name="Normal 3 5 3 2 2 4 4 2" xfId="46067"/>
    <cellStyle name="Normal 3 5 3 2 2 4 5" xfId="31743"/>
    <cellStyle name="Normal 3 5 3 2 2 5" xfId="4643"/>
    <cellStyle name="Normal 3 5 3 2 2 5 2" xfId="11908"/>
    <cellStyle name="Normal 3 5 3 2 2 5 2 2" xfId="26286"/>
    <cellStyle name="Normal 3 5 3 2 2 5 2 2 2" xfId="55020"/>
    <cellStyle name="Normal 3 5 3 2 2 5 2 3" xfId="40696"/>
    <cellStyle name="Normal 3 5 3 2 2 5 3" xfId="19123"/>
    <cellStyle name="Normal 3 5 3 2 2 5 3 2" xfId="47858"/>
    <cellStyle name="Normal 3 5 3 2 2 5 4" xfId="33534"/>
    <cellStyle name="Normal 3 5 3 2 2 6" xfId="8315"/>
    <cellStyle name="Normal 3 5 3 2 2 6 2" xfId="22704"/>
    <cellStyle name="Normal 3 5 3 2 2 6 2 2" xfId="51439"/>
    <cellStyle name="Normal 3 5 3 2 2 6 3" xfId="37115"/>
    <cellStyle name="Normal 3 5 3 2 2 7" xfId="15541"/>
    <cellStyle name="Normal 3 5 3 2 2 7 2" xfId="44277"/>
    <cellStyle name="Normal 3 5 3 2 2 8" xfId="29953"/>
    <cellStyle name="Normal 3 5 3 2 3" xfId="1122"/>
    <cellStyle name="Normal 3 5 3 2 3 2" xfId="2105"/>
    <cellStyle name="Normal 3 5 3 2 3 2 2" xfId="3897"/>
    <cellStyle name="Normal 3 5 3 2 3 2 2 2" xfId="7556"/>
    <cellStyle name="Normal 3 5 3 2 3 2 2 2 2" xfId="14816"/>
    <cellStyle name="Normal 3 5 3 2 3 2 2 2 2 2" xfId="29194"/>
    <cellStyle name="Normal 3 5 3 2 3 2 2 2 2 2 2" xfId="57928"/>
    <cellStyle name="Normal 3 5 3 2 3 2 2 2 2 3" xfId="43604"/>
    <cellStyle name="Normal 3 5 3 2 3 2 2 2 3" xfId="22031"/>
    <cellStyle name="Normal 3 5 3 2 3 2 2 2 3 2" xfId="50766"/>
    <cellStyle name="Normal 3 5 3 2 3 2 2 2 4" xfId="36442"/>
    <cellStyle name="Normal 3 5 3 2 3 2 2 3" xfId="11229"/>
    <cellStyle name="Normal 3 5 3 2 3 2 2 3 2" xfId="25612"/>
    <cellStyle name="Normal 3 5 3 2 3 2 2 3 2 2" xfId="54347"/>
    <cellStyle name="Normal 3 5 3 2 3 2 2 3 3" xfId="40023"/>
    <cellStyle name="Normal 3 5 3 2 3 2 2 4" xfId="18449"/>
    <cellStyle name="Normal 3 5 3 2 3 2 2 4 2" xfId="47185"/>
    <cellStyle name="Normal 3 5 3 2 3 2 2 5" xfId="32861"/>
    <cellStyle name="Normal 3 5 3 2 3 2 3" xfId="5766"/>
    <cellStyle name="Normal 3 5 3 2 3 2 3 2" xfId="13026"/>
    <cellStyle name="Normal 3 5 3 2 3 2 3 2 2" xfId="27404"/>
    <cellStyle name="Normal 3 5 3 2 3 2 3 2 2 2" xfId="56138"/>
    <cellStyle name="Normal 3 5 3 2 3 2 3 2 3" xfId="41814"/>
    <cellStyle name="Normal 3 5 3 2 3 2 3 3" xfId="20241"/>
    <cellStyle name="Normal 3 5 3 2 3 2 3 3 2" xfId="48976"/>
    <cellStyle name="Normal 3 5 3 2 3 2 3 4" xfId="34652"/>
    <cellStyle name="Normal 3 5 3 2 3 2 4" xfId="9439"/>
    <cellStyle name="Normal 3 5 3 2 3 2 4 2" xfId="23822"/>
    <cellStyle name="Normal 3 5 3 2 3 2 4 2 2" xfId="52557"/>
    <cellStyle name="Normal 3 5 3 2 3 2 4 3" xfId="38233"/>
    <cellStyle name="Normal 3 5 3 2 3 2 5" xfId="16659"/>
    <cellStyle name="Normal 3 5 3 2 3 2 5 2" xfId="45395"/>
    <cellStyle name="Normal 3 5 3 2 3 2 6" xfId="31071"/>
    <cellStyle name="Normal 3 5 3 2 3 3" xfId="3001"/>
    <cellStyle name="Normal 3 5 3 2 3 3 2" xfId="6661"/>
    <cellStyle name="Normal 3 5 3 2 3 3 2 2" xfId="13921"/>
    <cellStyle name="Normal 3 5 3 2 3 3 2 2 2" xfId="28299"/>
    <cellStyle name="Normal 3 5 3 2 3 3 2 2 2 2" xfId="57033"/>
    <cellStyle name="Normal 3 5 3 2 3 3 2 2 3" xfId="42709"/>
    <cellStyle name="Normal 3 5 3 2 3 3 2 3" xfId="21136"/>
    <cellStyle name="Normal 3 5 3 2 3 3 2 3 2" xfId="49871"/>
    <cellStyle name="Normal 3 5 3 2 3 3 2 4" xfId="35547"/>
    <cellStyle name="Normal 3 5 3 2 3 3 3" xfId="10334"/>
    <cellStyle name="Normal 3 5 3 2 3 3 3 2" xfId="24717"/>
    <cellStyle name="Normal 3 5 3 2 3 3 3 2 2" xfId="53452"/>
    <cellStyle name="Normal 3 5 3 2 3 3 3 3" xfId="39128"/>
    <cellStyle name="Normal 3 5 3 2 3 3 4" xfId="17554"/>
    <cellStyle name="Normal 3 5 3 2 3 3 4 2" xfId="46290"/>
    <cellStyle name="Normal 3 5 3 2 3 3 5" xfId="31966"/>
    <cellStyle name="Normal 3 5 3 2 3 4" xfId="4866"/>
    <cellStyle name="Normal 3 5 3 2 3 4 2" xfId="12131"/>
    <cellStyle name="Normal 3 5 3 2 3 4 2 2" xfId="26509"/>
    <cellStyle name="Normal 3 5 3 2 3 4 2 2 2" xfId="55243"/>
    <cellStyle name="Normal 3 5 3 2 3 4 2 3" xfId="40919"/>
    <cellStyle name="Normal 3 5 3 2 3 4 3" xfId="19346"/>
    <cellStyle name="Normal 3 5 3 2 3 4 3 2" xfId="48081"/>
    <cellStyle name="Normal 3 5 3 2 3 4 4" xfId="33757"/>
    <cellStyle name="Normal 3 5 3 2 3 5" xfId="8538"/>
    <cellStyle name="Normal 3 5 3 2 3 5 2" xfId="22927"/>
    <cellStyle name="Normal 3 5 3 2 3 5 2 2" xfId="51662"/>
    <cellStyle name="Normal 3 5 3 2 3 5 3" xfId="37338"/>
    <cellStyle name="Normal 3 5 3 2 3 6" xfId="15764"/>
    <cellStyle name="Normal 3 5 3 2 3 6 2" xfId="44500"/>
    <cellStyle name="Normal 3 5 3 2 3 7" xfId="30176"/>
    <cellStyle name="Normal 3 5 3 2 4" xfId="1654"/>
    <cellStyle name="Normal 3 5 3 2 4 2" xfId="3450"/>
    <cellStyle name="Normal 3 5 3 2 4 2 2" xfId="7109"/>
    <cellStyle name="Normal 3 5 3 2 4 2 2 2" xfId="14369"/>
    <cellStyle name="Normal 3 5 3 2 4 2 2 2 2" xfId="28747"/>
    <cellStyle name="Normal 3 5 3 2 4 2 2 2 2 2" xfId="57481"/>
    <cellStyle name="Normal 3 5 3 2 4 2 2 2 3" xfId="43157"/>
    <cellStyle name="Normal 3 5 3 2 4 2 2 3" xfId="21584"/>
    <cellStyle name="Normal 3 5 3 2 4 2 2 3 2" xfId="50319"/>
    <cellStyle name="Normal 3 5 3 2 4 2 2 4" xfId="35995"/>
    <cellStyle name="Normal 3 5 3 2 4 2 3" xfId="10782"/>
    <cellStyle name="Normal 3 5 3 2 4 2 3 2" xfId="25165"/>
    <cellStyle name="Normal 3 5 3 2 4 2 3 2 2" xfId="53900"/>
    <cellStyle name="Normal 3 5 3 2 4 2 3 3" xfId="39576"/>
    <cellStyle name="Normal 3 5 3 2 4 2 4" xfId="18002"/>
    <cellStyle name="Normal 3 5 3 2 4 2 4 2" xfId="46738"/>
    <cellStyle name="Normal 3 5 3 2 4 2 5" xfId="32414"/>
    <cellStyle name="Normal 3 5 3 2 4 3" xfId="5319"/>
    <cellStyle name="Normal 3 5 3 2 4 3 2" xfId="12579"/>
    <cellStyle name="Normal 3 5 3 2 4 3 2 2" xfId="26957"/>
    <cellStyle name="Normal 3 5 3 2 4 3 2 2 2" xfId="55691"/>
    <cellStyle name="Normal 3 5 3 2 4 3 2 3" xfId="41367"/>
    <cellStyle name="Normal 3 5 3 2 4 3 3" xfId="19794"/>
    <cellStyle name="Normal 3 5 3 2 4 3 3 2" xfId="48529"/>
    <cellStyle name="Normal 3 5 3 2 4 3 4" xfId="34205"/>
    <cellStyle name="Normal 3 5 3 2 4 4" xfId="8992"/>
    <cellStyle name="Normal 3 5 3 2 4 4 2" xfId="23375"/>
    <cellStyle name="Normal 3 5 3 2 4 4 2 2" xfId="52110"/>
    <cellStyle name="Normal 3 5 3 2 4 4 3" xfId="37786"/>
    <cellStyle name="Normal 3 5 3 2 4 5" xfId="16212"/>
    <cellStyle name="Normal 3 5 3 2 4 5 2" xfId="44948"/>
    <cellStyle name="Normal 3 5 3 2 4 6" xfId="30624"/>
    <cellStyle name="Normal 3 5 3 2 5" xfId="2554"/>
    <cellStyle name="Normal 3 5 3 2 5 2" xfId="6214"/>
    <cellStyle name="Normal 3 5 3 2 5 2 2" xfId="13474"/>
    <cellStyle name="Normal 3 5 3 2 5 2 2 2" xfId="27852"/>
    <cellStyle name="Normal 3 5 3 2 5 2 2 2 2" xfId="56586"/>
    <cellStyle name="Normal 3 5 3 2 5 2 2 3" xfId="42262"/>
    <cellStyle name="Normal 3 5 3 2 5 2 3" xfId="20689"/>
    <cellStyle name="Normal 3 5 3 2 5 2 3 2" xfId="49424"/>
    <cellStyle name="Normal 3 5 3 2 5 2 4" xfId="35100"/>
    <cellStyle name="Normal 3 5 3 2 5 3" xfId="9887"/>
    <cellStyle name="Normal 3 5 3 2 5 3 2" xfId="24270"/>
    <cellStyle name="Normal 3 5 3 2 5 3 2 2" xfId="53005"/>
    <cellStyle name="Normal 3 5 3 2 5 3 3" xfId="38681"/>
    <cellStyle name="Normal 3 5 3 2 5 4" xfId="17107"/>
    <cellStyle name="Normal 3 5 3 2 5 4 2" xfId="45843"/>
    <cellStyle name="Normal 3 5 3 2 5 5" xfId="31519"/>
    <cellStyle name="Normal 3 5 3 2 6" xfId="4417"/>
    <cellStyle name="Normal 3 5 3 2 6 2" xfId="11684"/>
    <cellStyle name="Normal 3 5 3 2 6 2 2" xfId="26062"/>
    <cellStyle name="Normal 3 5 3 2 6 2 2 2" xfId="54796"/>
    <cellStyle name="Normal 3 5 3 2 6 2 3" xfId="40472"/>
    <cellStyle name="Normal 3 5 3 2 6 3" xfId="18899"/>
    <cellStyle name="Normal 3 5 3 2 6 3 2" xfId="47634"/>
    <cellStyle name="Normal 3 5 3 2 6 4" xfId="33310"/>
    <cellStyle name="Normal 3 5 3 2 7" xfId="8088"/>
    <cellStyle name="Normal 3 5 3 2 7 2" xfId="22480"/>
    <cellStyle name="Normal 3 5 3 2 7 2 2" xfId="51215"/>
    <cellStyle name="Normal 3 5 3 2 7 3" xfId="36891"/>
    <cellStyle name="Normal 3 5 3 2 8" xfId="15317"/>
    <cellStyle name="Normal 3 5 3 2 8 2" xfId="44053"/>
    <cellStyle name="Normal 3 5 3 2 9" xfId="29729"/>
    <cellStyle name="Normal 3 5 3 3" xfId="785"/>
    <cellStyle name="Normal 3 5 3 3 2" xfId="1234"/>
    <cellStyle name="Normal 3 5 3 3 2 2" xfId="2217"/>
    <cellStyle name="Normal 3 5 3 3 2 2 2" xfId="4009"/>
    <cellStyle name="Normal 3 5 3 3 2 2 2 2" xfId="7668"/>
    <cellStyle name="Normal 3 5 3 3 2 2 2 2 2" xfId="14928"/>
    <cellStyle name="Normal 3 5 3 3 2 2 2 2 2 2" xfId="29306"/>
    <cellStyle name="Normal 3 5 3 3 2 2 2 2 2 2 2" xfId="58040"/>
    <cellStyle name="Normal 3 5 3 3 2 2 2 2 2 3" xfId="43716"/>
    <cellStyle name="Normal 3 5 3 3 2 2 2 2 3" xfId="22143"/>
    <cellStyle name="Normal 3 5 3 3 2 2 2 2 3 2" xfId="50878"/>
    <cellStyle name="Normal 3 5 3 3 2 2 2 2 4" xfId="36554"/>
    <cellStyle name="Normal 3 5 3 3 2 2 2 3" xfId="11341"/>
    <cellStyle name="Normal 3 5 3 3 2 2 2 3 2" xfId="25724"/>
    <cellStyle name="Normal 3 5 3 3 2 2 2 3 2 2" xfId="54459"/>
    <cellStyle name="Normal 3 5 3 3 2 2 2 3 3" xfId="40135"/>
    <cellStyle name="Normal 3 5 3 3 2 2 2 4" xfId="18561"/>
    <cellStyle name="Normal 3 5 3 3 2 2 2 4 2" xfId="47297"/>
    <cellStyle name="Normal 3 5 3 3 2 2 2 5" xfId="32973"/>
    <cellStyle name="Normal 3 5 3 3 2 2 3" xfId="5878"/>
    <cellStyle name="Normal 3 5 3 3 2 2 3 2" xfId="13138"/>
    <cellStyle name="Normal 3 5 3 3 2 2 3 2 2" xfId="27516"/>
    <cellStyle name="Normal 3 5 3 3 2 2 3 2 2 2" xfId="56250"/>
    <cellStyle name="Normal 3 5 3 3 2 2 3 2 3" xfId="41926"/>
    <cellStyle name="Normal 3 5 3 3 2 2 3 3" xfId="20353"/>
    <cellStyle name="Normal 3 5 3 3 2 2 3 3 2" xfId="49088"/>
    <cellStyle name="Normal 3 5 3 3 2 2 3 4" xfId="34764"/>
    <cellStyle name="Normal 3 5 3 3 2 2 4" xfId="9551"/>
    <cellStyle name="Normal 3 5 3 3 2 2 4 2" xfId="23934"/>
    <cellStyle name="Normal 3 5 3 3 2 2 4 2 2" xfId="52669"/>
    <cellStyle name="Normal 3 5 3 3 2 2 4 3" xfId="38345"/>
    <cellStyle name="Normal 3 5 3 3 2 2 5" xfId="16771"/>
    <cellStyle name="Normal 3 5 3 3 2 2 5 2" xfId="45507"/>
    <cellStyle name="Normal 3 5 3 3 2 2 6" xfId="31183"/>
    <cellStyle name="Normal 3 5 3 3 2 3" xfId="3113"/>
    <cellStyle name="Normal 3 5 3 3 2 3 2" xfId="6773"/>
    <cellStyle name="Normal 3 5 3 3 2 3 2 2" xfId="14033"/>
    <cellStyle name="Normal 3 5 3 3 2 3 2 2 2" xfId="28411"/>
    <cellStyle name="Normal 3 5 3 3 2 3 2 2 2 2" xfId="57145"/>
    <cellStyle name="Normal 3 5 3 3 2 3 2 2 3" xfId="42821"/>
    <cellStyle name="Normal 3 5 3 3 2 3 2 3" xfId="21248"/>
    <cellStyle name="Normal 3 5 3 3 2 3 2 3 2" xfId="49983"/>
    <cellStyle name="Normal 3 5 3 3 2 3 2 4" xfId="35659"/>
    <cellStyle name="Normal 3 5 3 3 2 3 3" xfId="10446"/>
    <cellStyle name="Normal 3 5 3 3 2 3 3 2" xfId="24829"/>
    <cellStyle name="Normal 3 5 3 3 2 3 3 2 2" xfId="53564"/>
    <cellStyle name="Normal 3 5 3 3 2 3 3 3" xfId="39240"/>
    <cellStyle name="Normal 3 5 3 3 2 3 4" xfId="17666"/>
    <cellStyle name="Normal 3 5 3 3 2 3 4 2" xfId="46402"/>
    <cellStyle name="Normal 3 5 3 3 2 3 5" xfId="32078"/>
    <cellStyle name="Normal 3 5 3 3 2 4" xfId="4978"/>
    <cellStyle name="Normal 3 5 3 3 2 4 2" xfId="12243"/>
    <cellStyle name="Normal 3 5 3 3 2 4 2 2" xfId="26621"/>
    <cellStyle name="Normal 3 5 3 3 2 4 2 2 2" xfId="55355"/>
    <cellStyle name="Normal 3 5 3 3 2 4 2 3" xfId="41031"/>
    <cellStyle name="Normal 3 5 3 3 2 4 3" xfId="19458"/>
    <cellStyle name="Normal 3 5 3 3 2 4 3 2" xfId="48193"/>
    <cellStyle name="Normal 3 5 3 3 2 4 4" xfId="33869"/>
    <cellStyle name="Normal 3 5 3 3 2 5" xfId="8650"/>
    <cellStyle name="Normal 3 5 3 3 2 5 2" xfId="23039"/>
    <cellStyle name="Normal 3 5 3 3 2 5 2 2" xfId="51774"/>
    <cellStyle name="Normal 3 5 3 3 2 5 3" xfId="37450"/>
    <cellStyle name="Normal 3 5 3 3 2 6" xfId="15876"/>
    <cellStyle name="Normal 3 5 3 3 2 6 2" xfId="44612"/>
    <cellStyle name="Normal 3 5 3 3 2 7" xfId="30288"/>
    <cellStyle name="Normal 3 5 3 3 3" xfId="1770"/>
    <cellStyle name="Normal 3 5 3 3 3 2" xfId="3562"/>
    <cellStyle name="Normal 3 5 3 3 3 2 2" xfId="7221"/>
    <cellStyle name="Normal 3 5 3 3 3 2 2 2" xfId="14481"/>
    <cellStyle name="Normal 3 5 3 3 3 2 2 2 2" xfId="28859"/>
    <cellStyle name="Normal 3 5 3 3 3 2 2 2 2 2" xfId="57593"/>
    <cellStyle name="Normal 3 5 3 3 3 2 2 2 3" xfId="43269"/>
    <cellStyle name="Normal 3 5 3 3 3 2 2 3" xfId="21696"/>
    <cellStyle name="Normal 3 5 3 3 3 2 2 3 2" xfId="50431"/>
    <cellStyle name="Normal 3 5 3 3 3 2 2 4" xfId="36107"/>
    <cellStyle name="Normal 3 5 3 3 3 2 3" xfId="10894"/>
    <cellStyle name="Normal 3 5 3 3 3 2 3 2" xfId="25277"/>
    <cellStyle name="Normal 3 5 3 3 3 2 3 2 2" xfId="54012"/>
    <cellStyle name="Normal 3 5 3 3 3 2 3 3" xfId="39688"/>
    <cellStyle name="Normal 3 5 3 3 3 2 4" xfId="18114"/>
    <cellStyle name="Normal 3 5 3 3 3 2 4 2" xfId="46850"/>
    <cellStyle name="Normal 3 5 3 3 3 2 5" xfId="32526"/>
    <cellStyle name="Normal 3 5 3 3 3 3" xfId="5431"/>
    <cellStyle name="Normal 3 5 3 3 3 3 2" xfId="12691"/>
    <cellStyle name="Normal 3 5 3 3 3 3 2 2" xfId="27069"/>
    <cellStyle name="Normal 3 5 3 3 3 3 2 2 2" xfId="55803"/>
    <cellStyle name="Normal 3 5 3 3 3 3 2 3" xfId="41479"/>
    <cellStyle name="Normal 3 5 3 3 3 3 3" xfId="19906"/>
    <cellStyle name="Normal 3 5 3 3 3 3 3 2" xfId="48641"/>
    <cellStyle name="Normal 3 5 3 3 3 3 4" xfId="34317"/>
    <cellStyle name="Normal 3 5 3 3 3 4" xfId="9104"/>
    <cellStyle name="Normal 3 5 3 3 3 4 2" xfId="23487"/>
    <cellStyle name="Normal 3 5 3 3 3 4 2 2" xfId="52222"/>
    <cellStyle name="Normal 3 5 3 3 3 4 3" xfId="37898"/>
    <cellStyle name="Normal 3 5 3 3 3 5" xfId="16324"/>
    <cellStyle name="Normal 3 5 3 3 3 5 2" xfId="45060"/>
    <cellStyle name="Normal 3 5 3 3 3 6" xfId="30736"/>
    <cellStyle name="Normal 3 5 3 3 4" xfId="2666"/>
    <cellStyle name="Normal 3 5 3 3 4 2" xfId="6326"/>
    <cellStyle name="Normal 3 5 3 3 4 2 2" xfId="13586"/>
    <cellStyle name="Normal 3 5 3 3 4 2 2 2" xfId="27964"/>
    <cellStyle name="Normal 3 5 3 3 4 2 2 2 2" xfId="56698"/>
    <cellStyle name="Normal 3 5 3 3 4 2 2 3" xfId="42374"/>
    <cellStyle name="Normal 3 5 3 3 4 2 3" xfId="20801"/>
    <cellStyle name="Normal 3 5 3 3 4 2 3 2" xfId="49536"/>
    <cellStyle name="Normal 3 5 3 3 4 2 4" xfId="35212"/>
    <cellStyle name="Normal 3 5 3 3 4 3" xfId="9999"/>
    <cellStyle name="Normal 3 5 3 3 4 3 2" xfId="24382"/>
    <cellStyle name="Normal 3 5 3 3 4 3 2 2" xfId="53117"/>
    <cellStyle name="Normal 3 5 3 3 4 3 3" xfId="38793"/>
    <cellStyle name="Normal 3 5 3 3 4 4" xfId="17219"/>
    <cellStyle name="Normal 3 5 3 3 4 4 2" xfId="45955"/>
    <cellStyle name="Normal 3 5 3 3 4 5" xfId="31631"/>
    <cellStyle name="Normal 3 5 3 3 5" xfId="4530"/>
    <cellStyle name="Normal 3 5 3 3 5 2" xfId="11796"/>
    <cellStyle name="Normal 3 5 3 3 5 2 2" xfId="26174"/>
    <cellStyle name="Normal 3 5 3 3 5 2 2 2" xfId="54908"/>
    <cellStyle name="Normal 3 5 3 3 5 2 3" xfId="40584"/>
    <cellStyle name="Normal 3 5 3 3 5 3" xfId="19011"/>
    <cellStyle name="Normal 3 5 3 3 5 3 2" xfId="47746"/>
    <cellStyle name="Normal 3 5 3 3 5 4" xfId="33422"/>
    <cellStyle name="Normal 3 5 3 3 6" xfId="8203"/>
    <cellStyle name="Normal 3 5 3 3 6 2" xfId="22592"/>
    <cellStyle name="Normal 3 5 3 3 6 2 2" xfId="51327"/>
    <cellStyle name="Normal 3 5 3 3 6 3" xfId="37003"/>
    <cellStyle name="Normal 3 5 3 3 7" xfId="15429"/>
    <cellStyle name="Normal 3 5 3 3 7 2" xfId="44165"/>
    <cellStyle name="Normal 3 5 3 3 8" xfId="29841"/>
    <cellStyle name="Normal 3 5 3 4" xfId="1010"/>
    <cellStyle name="Normal 3 5 3 4 2" xfId="1993"/>
    <cellStyle name="Normal 3 5 3 4 2 2" xfId="3785"/>
    <cellStyle name="Normal 3 5 3 4 2 2 2" xfId="7444"/>
    <cellStyle name="Normal 3 5 3 4 2 2 2 2" xfId="14704"/>
    <cellStyle name="Normal 3 5 3 4 2 2 2 2 2" xfId="29082"/>
    <cellStyle name="Normal 3 5 3 4 2 2 2 2 2 2" xfId="57816"/>
    <cellStyle name="Normal 3 5 3 4 2 2 2 2 3" xfId="43492"/>
    <cellStyle name="Normal 3 5 3 4 2 2 2 3" xfId="21919"/>
    <cellStyle name="Normal 3 5 3 4 2 2 2 3 2" xfId="50654"/>
    <cellStyle name="Normal 3 5 3 4 2 2 2 4" xfId="36330"/>
    <cellStyle name="Normal 3 5 3 4 2 2 3" xfId="11117"/>
    <cellStyle name="Normal 3 5 3 4 2 2 3 2" xfId="25500"/>
    <cellStyle name="Normal 3 5 3 4 2 2 3 2 2" xfId="54235"/>
    <cellStyle name="Normal 3 5 3 4 2 2 3 3" xfId="39911"/>
    <cellStyle name="Normal 3 5 3 4 2 2 4" xfId="18337"/>
    <cellStyle name="Normal 3 5 3 4 2 2 4 2" xfId="47073"/>
    <cellStyle name="Normal 3 5 3 4 2 2 5" xfId="32749"/>
    <cellStyle name="Normal 3 5 3 4 2 3" xfId="5654"/>
    <cellStyle name="Normal 3 5 3 4 2 3 2" xfId="12914"/>
    <cellStyle name="Normal 3 5 3 4 2 3 2 2" xfId="27292"/>
    <cellStyle name="Normal 3 5 3 4 2 3 2 2 2" xfId="56026"/>
    <cellStyle name="Normal 3 5 3 4 2 3 2 3" xfId="41702"/>
    <cellStyle name="Normal 3 5 3 4 2 3 3" xfId="20129"/>
    <cellStyle name="Normal 3 5 3 4 2 3 3 2" xfId="48864"/>
    <cellStyle name="Normal 3 5 3 4 2 3 4" xfId="34540"/>
    <cellStyle name="Normal 3 5 3 4 2 4" xfId="9327"/>
    <cellStyle name="Normal 3 5 3 4 2 4 2" xfId="23710"/>
    <cellStyle name="Normal 3 5 3 4 2 4 2 2" xfId="52445"/>
    <cellStyle name="Normal 3 5 3 4 2 4 3" xfId="38121"/>
    <cellStyle name="Normal 3 5 3 4 2 5" xfId="16547"/>
    <cellStyle name="Normal 3 5 3 4 2 5 2" xfId="45283"/>
    <cellStyle name="Normal 3 5 3 4 2 6" xfId="30959"/>
    <cellStyle name="Normal 3 5 3 4 3" xfId="2889"/>
    <cellStyle name="Normal 3 5 3 4 3 2" xfId="6549"/>
    <cellStyle name="Normal 3 5 3 4 3 2 2" xfId="13809"/>
    <cellStyle name="Normal 3 5 3 4 3 2 2 2" xfId="28187"/>
    <cellStyle name="Normal 3 5 3 4 3 2 2 2 2" xfId="56921"/>
    <cellStyle name="Normal 3 5 3 4 3 2 2 3" xfId="42597"/>
    <cellStyle name="Normal 3 5 3 4 3 2 3" xfId="21024"/>
    <cellStyle name="Normal 3 5 3 4 3 2 3 2" xfId="49759"/>
    <cellStyle name="Normal 3 5 3 4 3 2 4" xfId="35435"/>
    <cellStyle name="Normal 3 5 3 4 3 3" xfId="10222"/>
    <cellStyle name="Normal 3 5 3 4 3 3 2" xfId="24605"/>
    <cellStyle name="Normal 3 5 3 4 3 3 2 2" xfId="53340"/>
    <cellStyle name="Normal 3 5 3 4 3 3 3" xfId="39016"/>
    <cellStyle name="Normal 3 5 3 4 3 4" xfId="17442"/>
    <cellStyle name="Normal 3 5 3 4 3 4 2" xfId="46178"/>
    <cellStyle name="Normal 3 5 3 4 3 5" xfId="31854"/>
    <cellStyle name="Normal 3 5 3 4 4" xfId="4754"/>
    <cellStyle name="Normal 3 5 3 4 4 2" xfId="12019"/>
    <cellStyle name="Normal 3 5 3 4 4 2 2" xfId="26397"/>
    <cellStyle name="Normal 3 5 3 4 4 2 2 2" xfId="55131"/>
    <cellStyle name="Normal 3 5 3 4 4 2 3" xfId="40807"/>
    <cellStyle name="Normal 3 5 3 4 4 3" xfId="19234"/>
    <cellStyle name="Normal 3 5 3 4 4 3 2" xfId="47969"/>
    <cellStyle name="Normal 3 5 3 4 4 4" xfId="33645"/>
    <cellStyle name="Normal 3 5 3 4 5" xfId="8426"/>
    <cellStyle name="Normal 3 5 3 4 5 2" xfId="22815"/>
    <cellStyle name="Normal 3 5 3 4 5 2 2" xfId="51550"/>
    <cellStyle name="Normal 3 5 3 4 5 3" xfId="37226"/>
    <cellStyle name="Normal 3 5 3 4 6" xfId="15652"/>
    <cellStyle name="Normal 3 5 3 4 6 2" xfId="44388"/>
    <cellStyle name="Normal 3 5 3 4 7" xfId="30064"/>
    <cellStyle name="Normal 3 5 3 5" xfId="1534"/>
    <cellStyle name="Normal 3 5 3 5 2" xfId="3338"/>
    <cellStyle name="Normal 3 5 3 5 2 2" xfId="6997"/>
    <cellStyle name="Normal 3 5 3 5 2 2 2" xfId="14257"/>
    <cellStyle name="Normal 3 5 3 5 2 2 2 2" xfId="28635"/>
    <cellStyle name="Normal 3 5 3 5 2 2 2 2 2" xfId="57369"/>
    <cellStyle name="Normal 3 5 3 5 2 2 2 3" xfId="43045"/>
    <cellStyle name="Normal 3 5 3 5 2 2 3" xfId="21472"/>
    <cellStyle name="Normal 3 5 3 5 2 2 3 2" xfId="50207"/>
    <cellStyle name="Normal 3 5 3 5 2 2 4" xfId="35883"/>
    <cellStyle name="Normal 3 5 3 5 2 3" xfId="10670"/>
    <cellStyle name="Normal 3 5 3 5 2 3 2" xfId="25053"/>
    <cellStyle name="Normal 3 5 3 5 2 3 2 2" xfId="53788"/>
    <cellStyle name="Normal 3 5 3 5 2 3 3" xfId="39464"/>
    <cellStyle name="Normal 3 5 3 5 2 4" xfId="17890"/>
    <cellStyle name="Normal 3 5 3 5 2 4 2" xfId="46626"/>
    <cellStyle name="Normal 3 5 3 5 2 5" xfId="32302"/>
    <cellStyle name="Normal 3 5 3 5 3" xfId="5207"/>
    <cellStyle name="Normal 3 5 3 5 3 2" xfId="12467"/>
    <cellStyle name="Normal 3 5 3 5 3 2 2" xfId="26845"/>
    <cellStyle name="Normal 3 5 3 5 3 2 2 2" xfId="55579"/>
    <cellStyle name="Normal 3 5 3 5 3 2 3" xfId="41255"/>
    <cellStyle name="Normal 3 5 3 5 3 3" xfId="19682"/>
    <cellStyle name="Normal 3 5 3 5 3 3 2" xfId="48417"/>
    <cellStyle name="Normal 3 5 3 5 3 4" xfId="34093"/>
    <cellStyle name="Normal 3 5 3 5 4" xfId="8880"/>
    <cellStyle name="Normal 3 5 3 5 4 2" xfId="23263"/>
    <cellStyle name="Normal 3 5 3 5 4 2 2" xfId="51998"/>
    <cellStyle name="Normal 3 5 3 5 4 3" xfId="37674"/>
    <cellStyle name="Normal 3 5 3 5 5" xfId="16100"/>
    <cellStyle name="Normal 3 5 3 5 5 2" xfId="44836"/>
    <cellStyle name="Normal 3 5 3 5 6" xfId="30512"/>
    <cellStyle name="Normal 3 5 3 6" xfId="2442"/>
    <cellStyle name="Normal 3 5 3 6 2" xfId="6102"/>
    <cellStyle name="Normal 3 5 3 6 2 2" xfId="13362"/>
    <cellStyle name="Normal 3 5 3 6 2 2 2" xfId="27740"/>
    <cellStyle name="Normal 3 5 3 6 2 2 2 2" xfId="56474"/>
    <cellStyle name="Normal 3 5 3 6 2 2 3" xfId="42150"/>
    <cellStyle name="Normal 3 5 3 6 2 3" xfId="20577"/>
    <cellStyle name="Normal 3 5 3 6 2 3 2" xfId="49312"/>
    <cellStyle name="Normal 3 5 3 6 2 4" xfId="34988"/>
    <cellStyle name="Normal 3 5 3 6 3" xfId="9775"/>
    <cellStyle name="Normal 3 5 3 6 3 2" xfId="24158"/>
    <cellStyle name="Normal 3 5 3 6 3 2 2" xfId="52893"/>
    <cellStyle name="Normal 3 5 3 6 3 3" xfId="38569"/>
    <cellStyle name="Normal 3 5 3 6 4" xfId="16995"/>
    <cellStyle name="Normal 3 5 3 6 4 2" xfId="45731"/>
    <cellStyle name="Normal 3 5 3 6 5" xfId="31407"/>
    <cellStyle name="Normal 3 5 3 7" xfId="4301"/>
    <cellStyle name="Normal 3 5 3 7 2" xfId="11571"/>
    <cellStyle name="Normal 3 5 3 7 2 2" xfId="25950"/>
    <cellStyle name="Normal 3 5 3 7 2 2 2" xfId="54684"/>
    <cellStyle name="Normal 3 5 3 7 2 3" xfId="40360"/>
    <cellStyle name="Normal 3 5 3 7 3" xfId="18787"/>
    <cellStyle name="Normal 3 5 3 7 3 2" xfId="47522"/>
    <cellStyle name="Normal 3 5 3 7 4" xfId="33198"/>
    <cellStyle name="Normal 3 5 3 8" xfId="7970"/>
    <cellStyle name="Normal 3 5 3 8 2" xfId="22368"/>
    <cellStyle name="Normal 3 5 3 8 2 2" xfId="51103"/>
    <cellStyle name="Normal 3 5 3 8 3" xfId="36779"/>
    <cellStyle name="Normal 3 5 3 9" xfId="15205"/>
    <cellStyle name="Normal 3 5 3 9 2" xfId="43941"/>
    <cellStyle name="Normal 3 5 4" xfId="554"/>
    <cellStyle name="Normal 3 5 4 2" xfId="842"/>
    <cellStyle name="Normal 3 5 4 2 2" xfId="1290"/>
    <cellStyle name="Normal 3 5 4 2 2 2" xfId="2273"/>
    <cellStyle name="Normal 3 5 4 2 2 2 2" xfId="4065"/>
    <cellStyle name="Normal 3 5 4 2 2 2 2 2" xfId="7724"/>
    <cellStyle name="Normal 3 5 4 2 2 2 2 2 2" xfId="14984"/>
    <cellStyle name="Normal 3 5 4 2 2 2 2 2 2 2" xfId="29362"/>
    <cellStyle name="Normal 3 5 4 2 2 2 2 2 2 2 2" xfId="58096"/>
    <cellStyle name="Normal 3 5 4 2 2 2 2 2 2 3" xfId="43772"/>
    <cellStyle name="Normal 3 5 4 2 2 2 2 2 3" xfId="22199"/>
    <cellStyle name="Normal 3 5 4 2 2 2 2 2 3 2" xfId="50934"/>
    <cellStyle name="Normal 3 5 4 2 2 2 2 2 4" xfId="36610"/>
    <cellStyle name="Normal 3 5 4 2 2 2 2 3" xfId="11397"/>
    <cellStyle name="Normal 3 5 4 2 2 2 2 3 2" xfId="25780"/>
    <cellStyle name="Normal 3 5 4 2 2 2 2 3 2 2" xfId="54515"/>
    <cellStyle name="Normal 3 5 4 2 2 2 2 3 3" xfId="40191"/>
    <cellStyle name="Normal 3 5 4 2 2 2 2 4" xfId="18617"/>
    <cellStyle name="Normal 3 5 4 2 2 2 2 4 2" xfId="47353"/>
    <cellStyle name="Normal 3 5 4 2 2 2 2 5" xfId="33029"/>
    <cellStyle name="Normal 3 5 4 2 2 2 3" xfId="5934"/>
    <cellStyle name="Normal 3 5 4 2 2 2 3 2" xfId="13194"/>
    <cellStyle name="Normal 3 5 4 2 2 2 3 2 2" xfId="27572"/>
    <cellStyle name="Normal 3 5 4 2 2 2 3 2 2 2" xfId="56306"/>
    <cellStyle name="Normal 3 5 4 2 2 2 3 2 3" xfId="41982"/>
    <cellStyle name="Normal 3 5 4 2 2 2 3 3" xfId="20409"/>
    <cellStyle name="Normal 3 5 4 2 2 2 3 3 2" xfId="49144"/>
    <cellStyle name="Normal 3 5 4 2 2 2 3 4" xfId="34820"/>
    <cellStyle name="Normal 3 5 4 2 2 2 4" xfId="9607"/>
    <cellStyle name="Normal 3 5 4 2 2 2 4 2" xfId="23990"/>
    <cellStyle name="Normal 3 5 4 2 2 2 4 2 2" xfId="52725"/>
    <cellStyle name="Normal 3 5 4 2 2 2 4 3" xfId="38401"/>
    <cellStyle name="Normal 3 5 4 2 2 2 5" xfId="16827"/>
    <cellStyle name="Normal 3 5 4 2 2 2 5 2" xfId="45563"/>
    <cellStyle name="Normal 3 5 4 2 2 2 6" xfId="31239"/>
    <cellStyle name="Normal 3 5 4 2 2 3" xfId="3169"/>
    <cellStyle name="Normal 3 5 4 2 2 3 2" xfId="6829"/>
    <cellStyle name="Normal 3 5 4 2 2 3 2 2" xfId="14089"/>
    <cellStyle name="Normal 3 5 4 2 2 3 2 2 2" xfId="28467"/>
    <cellStyle name="Normal 3 5 4 2 2 3 2 2 2 2" xfId="57201"/>
    <cellStyle name="Normal 3 5 4 2 2 3 2 2 3" xfId="42877"/>
    <cellStyle name="Normal 3 5 4 2 2 3 2 3" xfId="21304"/>
    <cellStyle name="Normal 3 5 4 2 2 3 2 3 2" xfId="50039"/>
    <cellStyle name="Normal 3 5 4 2 2 3 2 4" xfId="35715"/>
    <cellStyle name="Normal 3 5 4 2 2 3 3" xfId="10502"/>
    <cellStyle name="Normal 3 5 4 2 2 3 3 2" xfId="24885"/>
    <cellStyle name="Normal 3 5 4 2 2 3 3 2 2" xfId="53620"/>
    <cellStyle name="Normal 3 5 4 2 2 3 3 3" xfId="39296"/>
    <cellStyle name="Normal 3 5 4 2 2 3 4" xfId="17722"/>
    <cellStyle name="Normal 3 5 4 2 2 3 4 2" xfId="46458"/>
    <cellStyle name="Normal 3 5 4 2 2 3 5" xfId="32134"/>
    <cellStyle name="Normal 3 5 4 2 2 4" xfId="5034"/>
    <cellStyle name="Normal 3 5 4 2 2 4 2" xfId="12299"/>
    <cellStyle name="Normal 3 5 4 2 2 4 2 2" xfId="26677"/>
    <cellStyle name="Normal 3 5 4 2 2 4 2 2 2" xfId="55411"/>
    <cellStyle name="Normal 3 5 4 2 2 4 2 3" xfId="41087"/>
    <cellStyle name="Normal 3 5 4 2 2 4 3" xfId="19514"/>
    <cellStyle name="Normal 3 5 4 2 2 4 3 2" xfId="48249"/>
    <cellStyle name="Normal 3 5 4 2 2 4 4" xfId="33925"/>
    <cellStyle name="Normal 3 5 4 2 2 5" xfId="8706"/>
    <cellStyle name="Normal 3 5 4 2 2 5 2" xfId="23095"/>
    <cellStyle name="Normal 3 5 4 2 2 5 2 2" xfId="51830"/>
    <cellStyle name="Normal 3 5 4 2 2 5 3" xfId="37506"/>
    <cellStyle name="Normal 3 5 4 2 2 6" xfId="15932"/>
    <cellStyle name="Normal 3 5 4 2 2 6 2" xfId="44668"/>
    <cellStyle name="Normal 3 5 4 2 2 7" xfId="30344"/>
    <cellStyle name="Normal 3 5 4 2 3" xfId="1826"/>
    <cellStyle name="Normal 3 5 4 2 3 2" xfId="3618"/>
    <cellStyle name="Normal 3 5 4 2 3 2 2" xfId="7277"/>
    <cellStyle name="Normal 3 5 4 2 3 2 2 2" xfId="14537"/>
    <cellStyle name="Normal 3 5 4 2 3 2 2 2 2" xfId="28915"/>
    <cellStyle name="Normal 3 5 4 2 3 2 2 2 2 2" xfId="57649"/>
    <cellStyle name="Normal 3 5 4 2 3 2 2 2 3" xfId="43325"/>
    <cellStyle name="Normal 3 5 4 2 3 2 2 3" xfId="21752"/>
    <cellStyle name="Normal 3 5 4 2 3 2 2 3 2" xfId="50487"/>
    <cellStyle name="Normal 3 5 4 2 3 2 2 4" xfId="36163"/>
    <cellStyle name="Normal 3 5 4 2 3 2 3" xfId="10950"/>
    <cellStyle name="Normal 3 5 4 2 3 2 3 2" xfId="25333"/>
    <cellStyle name="Normal 3 5 4 2 3 2 3 2 2" xfId="54068"/>
    <cellStyle name="Normal 3 5 4 2 3 2 3 3" xfId="39744"/>
    <cellStyle name="Normal 3 5 4 2 3 2 4" xfId="18170"/>
    <cellStyle name="Normal 3 5 4 2 3 2 4 2" xfId="46906"/>
    <cellStyle name="Normal 3 5 4 2 3 2 5" xfId="32582"/>
    <cellStyle name="Normal 3 5 4 2 3 3" xfId="5487"/>
    <cellStyle name="Normal 3 5 4 2 3 3 2" xfId="12747"/>
    <cellStyle name="Normal 3 5 4 2 3 3 2 2" xfId="27125"/>
    <cellStyle name="Normal 3 5 4 2 3 3 2 2 2" xfId="55859"/>
    <cellStyle name="Normal 3 5 4 2 3 3 2 3" xfId="41535"/>
    <cellStyle name="Normal 3 5 4 2 3 3 3" xfId="19962"/>
    <cellStyle name="Normal 3 5 4 2 3 3 3 2" xfId="48697"/>
    <cellStyle name="Normal 3 5 4 2 3 3 4" xfId="34373"/>
    <cellStyle name="Normal 3 5 4 2 3 4" xfId="9160"/>
    <cellStyle name="Normal 3 5 4 2 3 4 2" xfId="23543"/>
    <cellStyle name="Normal 3 5 4 2 3 4 2 2" xfId="52278"/>
    <cellStyle name="Normal 3 5 4 2 3 4 3" xfId="37954"/>
    <cellStyle name="Normal 3 5 4 2 3 5" xfId="16380"/>
    <cellStyle name="Normal 3 5 4 2 3 5 2" xfId="45116"/>
    <cellStyle name="Normal 3 5 4 2 3 6" xfId="30792"/>
    <cellStyle name="Normal 3 5 4 2 4" xfId="2722"/>
    <cellStyle name="Normal 3 5 4 2 4 2" xfId="6382"/>
    <cellStyle name="Normal 3 5 4 2 4 2 2" xfId="13642"/>
    <cellStyle name="Normal 3 5 4 2 4 2 2 2" xfId="28020"/>
    <cellStyle name="Normal 3 5 4 2 4 2 2 2 2" xfId="56754"/>
    <cellStyle name="Normal 3 5 4 2 4 2 2 3" xfId="42430"/>
    <cellStyle name="Normal 3 5 4 2 4 2 3" xfId="20857"/>
    <cellStyle name="Normal 3 5 4 2 4 2 3 2" xfId="49592"/>
    <cellStyle name="Normal 3 5 4 2 4 2 4" xfId="35268"/>
    <cellStyle name="Normal 3 5 4 2 4 3" xfId="10055"/>
    <cellStyle name="Normal 3 5 4 2 4 3 2" xfId="24438"/>
    <cellStyle name="Normal 3 5 4 2 4 3 2 2" xfId="53173"/>
    <cellStyle name="Normal 3 5 4 2 4 3 3" xfId="38849"/>
    <cellStyle name="Normal 3 5 4 2 4 4" xfId="17275"/>
    <cellStyle name="Normal 3 5 4 2 4 4 2" xfId="46011"/>
    <cellStyle name="Normal 3 5 4 2 4 5" xfId="31687"/>
    <cellStyle name="Normal 3 5 4 2 5" xfId="4587"/>
    <cellStyle name="Normal 3 5 4 2 5 2" xfId="11852"/>
    <cellStyle name="Normal 3 5 4 2 5 2 2" xfId="26230"/>
    <cellStyle name="Normal 3 5 4 2 5 2 2 2" xfId="54964"/>
    <cellStyle name="Normal 3 5 4 2 5 2 3" xfId="40640"/>
    <cellStyle name="Normal 3 5 4 2 5 3" xfId="19067"/>
    <cellStyle name="Normal 3 5 4 2 5 3 2" xfId="47802"/>
    <cellStyle name="Normal 3 5 4 2 5 4" xfId="33478"/>
    <cellStyle name="Normal 3 5 4 2 6" xfId="8259"/>
    <cellStyle name="Normal 3 5 4 2 6 2" xfId="22648"/>
    <cellStyle name="Normal 3 5 4 2 6 2 2" xfId="51383"/>
    <cellStyle name="Normal 3 5 4 2 6 3" xfId="37059"/>
    <cellStyle name="Normal 3 5 4 2 7" xfId="15485"/>
    <cellStyle name="Normal 3 5 4 2 7 2" xfId="44221"/>
    <cellStyle name="Normal 3 5 4 2 8" xfId="29897"/>
    <cellStyle name="Normal 3 5 4 3" xfId="1066"/>
    <cellStyle name="Normal 3 5 4 3 2" xfId="2049"/>
    <cellStyle name="Normal 3 5 4 3 2 2" xfId="3841"/>
    <cellStyle name="Normal 3 5 4 3 2 2 2" xfId="7500"/>
    <cellStyle name="Normal 3 5 4 3 2 2 2 2" xfId="14760"/>
    <cellStyle name="Normal 3 5 4 3 2 2 2 2 2" xfId="29138"/>
    <cellStyle name="Normal 3 5 4 3 2 2 2 2 2 2" xfId="57872"/>
    <cellStyle name="Normal 3 5 4 3 2 2 2 2 3" xfId="43548"/>
    <cellStyle name="Normal 3 5 4 3 2 2 2 3" xfId="21975"/>
    <cellStyle name="Normal 3 5 4 3 2 2 2 3 2" xfId="50710"/>
    <cellStyle name="Normal 3 5 4 3 2 2 2 4" xfId="36386"/>
    <cellStyle name="Normal 3 5 4 3 2 2 3" xfId="11173"/>
    <cellStyle name="Normal 3 5 4 3 2 2 3 2" xfId="25556"/>
    <cellStyle name="Normal 3 5 4 3 2 2 3 2 2" xfId="54291"/>
    <cellStyle name="Normal 3 5 4 3 2 2 3 3" xfId="39967"/>
    <cellStyle name="Normal 3 5 4 3 2 2 4" xfId="18393"/>
    <cellStyle name="Normal 3 5 4 3 2 2 4 2" xfId="47129"/>
    <cellStyle name="Normal 3 5 4 3 2 2 5" xfId="32805"/>
    <cellStyle name="Normal 3 5 4 3 2 3" xfId="5710"/>
    <cellStyle name="Normal 3 5 4 3 2 3 2" xfId="12970"/>
    <cellStyle name="Normal 3 5 4 3 2 3 2 2" xfId="27348"/>
    <cellStyle name="Normal 3 5 4 3 2 3 2 2 2" xfId="56082"/>
    <cellStyle name="Normal 3 5 4 3 2 3 2 3" xfId="41758"/>
    <cellStyle name="Normal 3 5 4 3 2 3 3" xfId="20185"/>
    <cellStyle name="Normal 3 5 4 3 2 3 3 2" xfId="48920"/>
    <cellStyle name="Normal 3 5 4 3 2 3 4" xfId="34596"/>
    <cellStyle name="Normal 3 5 4 3 2 4" xfId="9383"/>
    <cellStyle name="Normal 3 5 4 3 2 4 2" xfId="23766"/>
    <cellStyle name="Normal 3 5 4 3 2 4 2 2" xfId="52501"/>
    <cellStyle name="Normal 3 5 4 3 2 4 3" xfId="38177"/>
    <cellStyle name="Normal 3 5 4 3 2 5" xfId="16603"/>
    <cellStyle name="Normal 3 5 4 3 2 5 2" xfId="45339"/>
    <cellStyle name="Normal 3 5 4 3 2 6" xfId="31015"/>
    <cellStyle name="Normal 3 5 4 3 3" xfId="2945"/>
    <cellStyle name="Normal 3 5 4 3 3 2" xfId="6605"/>
    <cellStyle name="Normal 3 5 4 3 3 2 2" xfId="13865"/>
    <cellStyle name="Normal 3 5 4 3 3 2 2 2" xfId="28243"/>
    <cellStyle name="Normal 3 5 4 3 3 2 2 2 2" xfId="56977"/>
    <cellStyle name="Normal 3 5 4 3 3 2 2 3" xfId="42653"/>
    <cellStyle name="Normal 3 5 4 3 3 2 3" xfId="21080"/>
    <cellStyle name="Normal 3 5 4 3 3 2 3 2" xfId="49815"/>
    <cellStyle name="Normal 3 5 4 3 3 2 4" xfId="35491"/>
    <cellStyle name="Normal 3 5 4 3 3 3" xfId="10278"/>
    <cellStyle name="Normal 3 5 4 3 3 3 2" xfId="24661"/>
    <cellStyle name="Normal 3 5 4 3 3 3 2 2" xfId="53396"/>
    <cellStyle name="Normal 3 5 4 3 3 3 3" xfId="39072"/>
    <cellStyle name="Normal 3 5 4 3 3 4" xfId="17498"/>
    <cellStyle name="Normal 3 5 4 3 3 4 2" xfId="46234"/>
    <cellStyle name="Normal 3 5 4 3 3 5" xfId="31910"/>
    <cellStyle name="Normal 3 5 4 3 4" xfId="4810"/>
    <cellStyle name="Normal 3 5 4 3 4 2" xfId="12075"/>
    <cellStyle name="Normal 3 5 4 3 4 2 2" xfId="26453"/>
    <cellStyle name="Normal 3 5 4 3 4 2 2 2" xfId="55187"/>
    <cellStyle name="Normal 3 5 4 3 4 2 3" xfId="40863"/>
    <cellStyle name="Normal 3 5 4 3 4 3" xfId="19290"/>
    <cellStyle name="Normal 3 5 4 3 4 3 2" xfId="48025"/>
    <cellStyle name="Normal 3 5 4 3 4 4" xfId="33701"/>
    <cellStyle name="Normal 3 5 4 3 5" xfId="8482"/>
    <cellStyle name="Normal 3 5 4 3 5 2" xfId="22871"/>
    <cellStyle name="Normal 3 5 4 3 5 2 2" xfId="51606"/>
    <cellStyle name="Normal 3 5 4 3 5 3" xfId="37282"/>
    <cellStyle name="Normal 3 5 4 3 6" xfId="15708"/>
    <cellStyle name="Normal 3 5 4 3 6 2" xfId="44444"/>
    <cellStyle name="Normal 3 5 4 3 7" xfId="30120"/>
    <cellStyle name="Normal 3 5 4 4" xfId="1597"/>
    <cellStyle name="Normal 3 5 4 4 2" xfId="3394"/>
    <cellStyle name="Normal 3 5 4 4 2 2" xfId="7053"/>
    <cellStyle name="Normal 3 5 4 4 2 2 2" xfId="14313"/>
    <cellStyle name="Normal 3 5 4 4 2 2 2 2" xfId="28691"/>
    <cellStyle name="Normal 3 5 4 4 2 2 2 2 2" xfId="57425"/>
    <cellStyle name="Normal 3 5 4 4 2 2 2 3" xfId="43101"/>
    <cellStyle name="Normal 3 5 4 4 2 2 3" xfId="21528"/>
    <cellStyle name="Normal 3 5 4 4 2 2 3 2" xfId="50263"/>
    <cellStyle name="Normal 3 5 4 4 2 2 4" xfId="35939"/>
    <cellStyle name="Normal 3 5 4 4 2 3" xfId="10726"/>
    <cellStyle name="Normal 3 5 4 4 2 3 2" xfId="25109"/>
    <cellStyle name="Normal 3 5 4 4 2 3 2 2" xfId="53844"/>
    <cellStyle name="Normal 3 5 4 4 2 3 3" xfId="39520"/>
    <cellStyle name="Normal 3 5 4 4 2 4" xfId="17946"/>
    <cellStyle name="Normal 3 5 4 4 2 4 2" xfId="46682"/>
    <cellStyle name="Normal 3 5 4 4 2 5" xfId="32358"/>
    <cellStyle name="Normal 3 5 4 4 3" xfId="5263"/>
    <cellStyle name="Normal 3 5 4 4 3 2" xfId="12523"/>
    <cellStyle name="Normal 3 5 4 4 3 2 2" xfId="26901"/>
    <cellStyle name="Normal 3 5 4 4 3 2 2 2" xfId="55635"/>
    <cellStyle name="Normal 3 5 4 4 3 2 3" xfId="41311"/>
    <cellStyle name="Normal 3 5 4 4 3 3" xfId="19738"/>
    <cellStyle name="Normal 3 5 4 4 3 3 2" xfId="48473"/>
    <cellStyle name="Normal 3 5 4 4 3 4" xfId="34149"/>
    <cellStyle name="Normal 3 5 4 4 4" xfId="8936"/>
    <cellStyle name="Normal 3 5 4 4 4 2" xfId="23319"/>
    <cellStyle name="Normal 3 5 4 4 4 2 2" xfId="52054"/>
    <cellStyle name="Normal 3 5 4 4 4 3" xfId="37730"/>
    <cellStyle name="Normal 3 5 4 4 5" xfId="16156"/>
    <cellStyle name="Normal 3 5 4 4 5 2" xfId="44892"/>
    <cellStyle name="Normal 3 5 4 4 6" xfId="30568"/>
    <cellStyle name="Normal 3 5 4 5" xfId="2498"/>
    <cellStyle name="Normal 3 5 4 5 2" xfId="6158"/>
    <cellStyle name="Normal 3 5 4 5 2 2" xfId="13418"/>
    <cellStyle name="Normal 3 5 4 5 2 2 2" xfId="27796"/>
    <cellStyle name="Normal 3 5 4 5 2 2 2 2" xfId="56530"/>
    <cellStyle name="Normal 3 5 4 5 2 2 3" xfId="42206"/>
    <cellStyle name="Normal 3 5 4 5 2 3" xfId="20633"/>
    <cellStyle name="Normal 3 5 4 5 2 3 2" xfId="49368"/>
    <cellStyle name="Normal 3 5 4 5 2 4" xfId="35044"/>
    <cellStyle name="Normal 3 5 4 5 3" xfId="9831"/>
    <cellStyle name="Normal 3 5 4 5 3 2" xfId="24214"/>
    <cellStyle name="Normal 3 5 4 5 3 2 2" xfId="52949"/>
    <cellStyle name="Normal 3 5 4 5 3 3" xfId="38625"/>
    <cellStyle name="Normal 3 5 4 5 4" xfId="17051"/>
    <cellStyle name="Normal 3 5 4 5 4 2" xfId="45787"/>
    <cellStyle name="Normal 3 5 4 5 5" xfId="31463"/>
    <cellStyle name="Normal 3 5 4 6" xfId="4360"/>
    <cellStyle name="Normal 3 5 4 6 2" xfId="11628"/>
    <cellStyle name="Normal 3 5 4 6 2 2" xfId="26006"/>
    <cellStyle name="Normal 3 5 4 6 2 2 2" xfId="54740"/>
    <cellStyle name="Normal 3 5 4 6 2 3" xfId="40416"/>
    <cellStyle name="Normal 3 5 4 6 3" xfId="18843"/>
    <cellStyle name="Normal 3 5 4 6 3 2" xfId="47578"/>
    <cellStyle name="Normal 3 5 4 6 4" xfId="33254"/>
    <cellStyle name="Normal 3 5 4 7" xfId="8031"/>
    <cellStyle name="Normal 3 5 4 7 2" xfId="22424"/>
    <cellStyle name="Normal 3 5 4 7 2 2" xfId="51159"/>
    <cellStyle name="Normal 3 5 4 7 3" xfId="36835"/>
    <cellStyle name="Normal 3 5 4 8" xfId="15261"/>
    <cellStyle name="Normal 3 5 4 8 2" xfId="43997"/>
    <cellStyle name="Normal 3 5 4 9" xfId="29673"/>
    <cellStyle name="Normal 3 5 5" xfId="727"/>
    <cellStyle name="Normal 3 5 5 2" xfId="1178"/>
    <cellStyle name="Normal 3 5 5 2 2" xfId="2161"/>
    <cellStyle name="Normal 3 5 5 2 2 2" xfId="3953"/>
    <cellStyle name="Normal 3 5 5 2 2 2 2" xfId="7612"/>
    <cellStyle name="Normal 3 5 5 2 2 2 2 2" xfId="14872"/>
    <cellStyle name="Normal 3 5 5 2 2 2 2 2 2" xfId="29250"/>
    <cellStyle name="Normal 3 5 5 2 2 2 2 2 2 2" xfId="57984"/>
    <cellStyle name="Normal 3 5 5 2 2 2 2 2 3" xfId="43660"/>
    <cellStyle name="Normal 3 5 5 2 2 2 2 3" xfId="22087"/>
    <cellStyle name="Normal 3 5 5 2 2 2 2 3 2" xfId="50822"/>
    <cellStyle name="Normal 3 5 5 2 2 2 2 4" xfId="36498"/>
    <cellStyle name="Normal 3 5 5 2 2 2 3" xfId="11285"/>
    <cellStyle name="Normal 3 5 5 2 2 2 3 2" xfId="25668"/>
    <cellStyle name="Normal 3 5 5 2 2 2 3 2 2" xfId="54403"/>
    <cellStyle name="Normal 3 5 5 2 2 2 3 3" xfId="40079"/>
    <cellStyle name="Normal 3 5 5 2 2 2 4" xfId="18505"/>
    <cellStyle name="Normal 3 5 5 2 2 2 4 2" xfId="47241"/>
    <cellStyle name="Normal 3 5 5 2 2 2 5" xfId="32917"/>
    <cellStyle name="Normal 3 5 5 2 2 3" xfId="5822"/>
    <cellStyle name="Normal 3 5 5 2 2 3 2" xfId="13082"/>
    <cellStyle name="Normal 3 5 5 2 2 3 2 2" xfId="27460"/>
    <cellStyle name="Normal 3 5 5 2 2 3 2 2 2" xfId="56194"/>
    <cellStyle name="Normal 3 5 5 2 2 3 2 3" xfId="41870"/>
    <cellStyle name="Normal 3 5 5 2 2 3 3" xfId="20297"/>
    <cellStyle name="Normal 3 5 5 2 2 3 3 2" xfId="49032"/>
    <cellStyle name="Normal 3 5 5 2 2 3 4" xfId="34708"/>
    <cellStyle name="Normal 3 5 5 2 2 4" xfId="9495"/>
    <cellStyle name="Normal 3 5 5 2 2 4 2" xfId="23878"/>
    <cellStyle name="Normal 3 5 5 2 2 4 2 2" xfId="52613"/>
    <cellStyle name="Normal 3 5 5 2 2 4 3" xfId="38289"/>
    <cellStyle name="Normal 3 5 5 2 2 5" xfId="16715"/>
    <cellStyle name="Normal 3 5 5 2 2 5 2" xfId="45451"/>
    <cellStyle name="Normal 3 5 5 2 2 6" xfId="31127"/>
    <cellStyle name="Normal 3 5 5 2 3" xfId="3057"/>
    <cellStyle name="Normal 3 5 5 2 3 2" xfId="6717"/>
    <cellStyle name="Normal 3 5 5 2 3 2 2" xfId="13977"/>
    <cellStyle name="Normal 3 5 5 2 3 2 2 2" xfId="28355"/>
    <cellStyle name="Normal 3 5 5 2 3 2 2 2 2" xfId="57089"/>
    <cellStyle name="Normal 3 5 5 2 3 2 2 3" xfId="42765"/>
    <cellStyle name="Normal 3 5 5 2 3 2 3" xfId="21192"/>
    <cellStyle name="Normal 3 5 5 2 3 2 3 2" xfId="49927"/>
    <cellStyle name="Normal 3 5 5 2 3 2 4" xfId="35603"/>
    <cellStyle name="Normal 3 5 5 2 3 3" xfId="10390"/>
    <cellStyle name="Normal 3 5 5 2 3 3 2" xfId="24773"/>
    <cellStyle name="Normal 3 5 5 2 3 3 2 2" xfId="53508"/>
    <cellStyle name="Normal 3 5 5 2 3 3 3" xfId="39184"/>
    <cellStyle name="Normal 3 5 5 2 3 4" xfId="17610"/>
    <cellStyle name="Normal 3 5 5 2 3 4 2" xfId="46346"/>
    <cellStyle name="Normal 3 5 5 2 3 5" xfId="32022"/>
    <cellStyle name="Normal 3 5 5 2 4" xfId="4922"/>
    <cellStyle name="Normal 3 5 5 2 4 2" xfId="12187"/>
    <cellStyle name="Normal 3 5 5 2 4 2 2" xfId="26565"/>
    <cellStyle name="Normal 3 5 5 2 4 2 2 2" xfId="55299"/>
    <cellStyle name="Normal 3 5 5 2 4 2 3" xfId="40975"/>
    <cellStyle name="Normal 3 5 5 2 4 3" xfId="19402"/>
    <cellStyle name="Normal 3 5 5 2 4 3 2" xfId="48137"/>
    <cellStyle name="Normal 3 5 5 2 4 4" xfId="33813"/>
    <cellStyle name="Normal 3 5 5 2 5" xfId="8594"/>
    <cellStyle name="Normal 3 5 5 2 5 2" xfId="22983"/>
    <cellStyle name="Normal 3 5 5 2 5 2 2" xfId="51718"/>
    <cellStyle name="Normal 3 5 5 2 5 3" xfId="37394"/>
    <cellStyle name="Normal 3 5 5 2 6" xfId="15820"/>
    <cellStyle name="Normal 3 5 5 2 6 2" xfId="44556"/>
    <cellStyle name="Normal 3 5 5 2 7" xfId="30232"/>
    <cellStyle name="Normal 3 5 5 3" xfId="1714"/>
    <cellStyle name="Normal 3 5 5 3 2" xfId="3506"/>
    <cellStyle name="Normal 3 5 5 3 2 2" xfId="7165"/>
    <cellStyle name="Normal 3 5 5 3 2 2 2" xfId="14425"/>
    <cellStyle name="Normal 3 5 5 3 2 2 2 2" xfId="28803"/>
    <cellStyle name="Normal 3 5 5 3 2 2 2 2 2" xfId="57537"/>
    <cellStyle name="Normal 3 5 5 3 2 2 2 3" xfId="43213"/>
    <cellStyle name="Normal 3 5 5 3 2 2 3" xfId="21640"/>
    <cellStyle name="Normal 3 5 5 3 2 2 3 2" xfId="50375"/>
    <cellStyle name="Normal 3 5 5 3 2 2 4" xfId="36051"/>
    <cellStyle name="Normal 3 5 5 3 2 3" xfId="10838"/>
    <cellStyle name="Normal 3 5 5 3 2 3 2" xfId="25221"/>
    <cellStyle name="Normal 3 5 5 3 2 3 2 2" xfId="53956"/>
    <cellStyle name="Normal 3 5 5 3 2 3 3" xfId="39632"/>
    <cellStyle name="Normal 3 5 5 3 2 4" xfId="18058"/>
    <cellStyle name="Normal 3 5 5 3 2 4 2" xfId="46794"/>
    <cellStyle name="Normal 3 5 5 3 2 5" xfId="32470"/>
    <cellStyle name="Normal 3 5 5 3 3" xfId="5375"/>
    <cellStyle name="Normal 3 5 5 3 3 2" xfId="12635"/>
    <cellStyle name="Normal 3 5 5 3 3 2 2" xfId="27013"/>
    <cellStyle name="Normal 3 5 5 3 3 2 2 2" xfId="55747"/>
    <cellStyle name="Normal 3 5 5 3 3 2 3" xfId="41423"/>
    <cellStyle name="Normal 3 5 5 3 3 3" xfId="19850"/>
    <cellStyle name="Normal 3 5 5 3 3 3 2" xfId="48585"/>
    <cellStyle name="Normal 3 5 5 3 3 4" xfId="34261"/>
    <cellStyle name="Normal 3 5 5 3 4" xfId="9048"/>
    <cellStyle name="Normal 3 5 5 3 4 2" xfId="23431"/>
    <cellStyle name="Normal 3 5 5 3 4 2 2" xfId="52166"/>
    <cellStyle name="Normal 3 5 5 3 4 3" xfId="37842"/>
    <cellStyle name="Normal 3 5 5 3 5" xfId="16268"/>
    <cellStyle name="Normal 3 5 5 3 5 2" xfId="45004"/>
    <cellStyle name="Normal 3 5 5 3 6" xfId="30680"/>
    <cellStyle name="Normal 3 5 5 4" xfId="2610"/>
    <cellStyle name="Normal 3 5 5 4 2" xfId="6270"/>
    <cellStyle name="Normal 3 5 5 4 2 2" xfId="13530"/>
    <cellStyle name="Normal 3 5 5 4 2 2 2" xfId="27908"/>
    <cellStyle name="Normal 3 5 5 4 2 2 2 2" xfId="56642"/>
    <cellStyle name="Normal 3 5 5 4 2 2 3" xfId="42318"/>
    <cellStyle name="Normal 3 5 5 4 2 3" xfId="20745"/>
    <cellStyle name="Normal 3 5 5 4 2 3 2" xfId="49480"/>
    <cellStyle name="Normal 3 5 5 4 2 4" xfId="35156"/>
    <cellStyle name="Normal 3 5 5 4 3" xfId="9943"/>
    <cellStyle name="Normal 3 5 5 4 3 2" xfId="24326"/>
    <cellStyle name="Normal 3 5 5 4 3 2 2" xfId="53061"/>
    <cellStyle name="Normal 3 5 5 4 3 3" xfId="38737"/>
    <cellStyle name="Normal 3 5 5 4 4" xfId="17163"/>
    <cellStyle name="Normal 3 5 5 4 4 2" xfId="45899"/>
    <cellStyle name="Normal 3 5 5 4 5" xfId="31575"/>
    <cellStyle name="Normal 3 5 5 5" xfId="4474"/>
    <cellStyle name="Normal 3 5 5 5 2" xfId="11740"/>
    <cellStyle name="Normal 3 5 5 5 2 2" xfId="26118"/>
    <cellStyle name="Normal 3 5 5 5 2 2 2" xfId="54852"/>
    <cellStyle name="Normal 3 5 5 5 2 3" xfId="40528"/>
    <cellStyle name="Normal 3 5 5 5 3" xfId="18955"/>
    <cellStyle name="Normal 3 5 5 5 3 2" xfId="47690"/>
    <cellStyle name="Normal 3 5 5 5 4" xfId="33366"/>
    <cellStyle name="Normal 3 5 5 6" xfId="8147"/>
    <cellStyle name="Normal 3 5 5 6 2" xfId="22536"/>
    <cellStyle name="Normal 3 5 5 6 2 2" xfId="51271"/>
    <cellStyle name="Normal 3 5 5 6 3" xfId="36947"/>
    <cellStyle name="Normal 3 5 5 7" xfId="15373"/>
    <cellStyle name="Normal 3 5 5 7 2" xfId="44109"/>
    <cellStyle name="Normal 3 5 5 8" xfId="29785"/>
    <cellStyle name="Normal 3 5 6" xfId="954"/>
    <cellStyle name="Normal 3 5 6 2" xfId="1937"/>
    <cellStyle name="Normal 3 5 6 2 2" xfId="3729"/>
    <cellStyle name="Normal 3 5 6 2 2 2" xfId="7388"/>
    <cellStyle name="Normal 3 5 6 2 2 2 2" xfId="14648"/>
    <cellStyle name="Normal 3 5 6 2 2 2 2 2" xfId="29026"/>
    <cellStyle name="Normal 3 5 6 2 2 2 2 2 2" xfId="57760"/>
    <cellStyle name="Normal 3 5 6 2 2 2 2 3" xfId="43436"/>
    <cellStyle name="Normal 3 5 6 2 2 2 3" xfId="21863"/>
    <cellStyle name="Normal 3 5 6 2 2 2 3 2" xfId="50598"/>
    <cellStyle name="Normal 3 5 6 2 2 2 4" xfId="36274"/>
    <cellStyle name="Normal 3 5 6 2 2 3" xfId="11061"/>
    <cellStyle name="Normal 3 5 6 2 2 3 2" xfId="25444"/>
    <cellStyle name="Normal 3 5 6 2 2 3 2 2" xfId="54179"/>
    <cellStyle name="Normal 3 5 6 2 2 3 3" xfId="39855"/>
    <cellStyle name="Normal 3 5 6 2 2 4" xfId="18281"/>
    <cellStyle name="Normal 3 5 6 2 2 4 2" xfId="47017"/>
    <cellStyle name="Normal 3 5 6 2 2 5" xfId="32693"/>
    <cellStyle name="Normal 3 5 6 2 3" xfId="5598"/>
    <cellStyle name="Normal 3 5 6 2 3 2" xfId="12858"/>
    <cellStyle name="Normal 3 5 6 2 3 2 2" xfId="27236"/>
    <cellStyle name="Normal 3 5 6 2 3 2 2 2" xfId="55970"/>
    <cellStyle name="Normal 3 5 6 2 3 2 3" xfId="41646"/>
    <cellStyle name="Normal 3 5 6 2 3 3" xfId="20073"/>
    <cellStyle name="Normal 3 5 6 2 3 3 2" xfId="48808"/>
    <cellStyle name="Normal 3 5 6 2 3 4" xfId="34484"/>
    <cellStyle name="Normal 3 5 6 2 4" xfId="9271"/>
    <cellStyle name="Normal 3 5 6 2 4 2" xfId="23654"/>
    <cellStyle name="Normal 3 5 6 2 4 2 2" xfId="52389"/>
    <cellStyle name="Normal 3 5 6 2 4 3" xfId="38065"/>
    <cellStyle name="Normal 3 5 6 2 5" xfId="16491"/>
    <cellStyle name="Normal 3 5 6 2 5 2" xfId="45227"/>
    <cellStyle name="Normal 3 5 6 2 6" xfId="30903"/>
    <cellStyle name="Normal 3 5 6 3" xfId="2833"/>
    <cellStyle name="Normal 3 5 6 3 2" xfId="6493"/>
    <cellStyle name="Normal 3 5 6 3 2 2" xfId="13753"/>
    <cellStyle name="Normal 3 5 6 3 2 2 2" xfId="28131"/>
    <cellStyle name="Normal 3 5 6 3 2 2 2 2" xfId="56865"/>
    <cellStyle name="Normal 3 5 6 3 2 2 3" xfId="42541"/>
    <cellStyle name="Normal 3 5 6 3 2 3" xfId="20968"/>
    <cellStyle name="Normal 3 5 6 3 2 3 2" xfId="49703"/>
    <cellStyle name="Normal 3 5 6 3 2 4" xfId="35379"/>
    <cellStyle name="Normal 3 5 6 3 3" xfId="10166"/>
    <cellStyle name="Normal 3 5 6 3 3 2" xfId="24549"/>
    <cellStyle name="Normal 3 5 6 3 3 2 2" xfId="53284"/>
    <cellStyle name="Normal 3 5 6 3 3 3" xfId="38960"/>
    <cellStyle name="Normal 3 5 6 3 4" xfId="17386"/>
    <cellStyle name="Normal 3 5 6 3 4 2" xfId="46122"/>
    <cellStyle name="Normal 3 5 6 3 5" xfId="31798"/>
    <cellStyle name="Normal 3 5 6 4" xfId="4698"/>
    <cellStyle name="Normal 3 5 6 4 2" xfId="11963"/>
    <cellStyle name="Normal 3 5 6 4 2 2" xfId="26341"/>
    <cellStyle name="Normal 3 5 6 4 2 2 2" xfId="55075"/>
    <cellStyle name="Normal 3 5 6 4 2 3" xfId="40751"/>
    <cellStyle name="Normal 3 5 6 4 3" xfId="19178"/>
    <cellStyle name="Normal 3 5 6 4 3 2" xfId="47913"/>
    <cellStyle name="Normal 3 5 6 4 4" xfId="33589"/>
    <cellStyle name="Normal 3 5 6 5" xfId="8370"/>
    <cellStyle name="Normal 3 5 6 5 2" xfId="22759"/>
    <cellStyle name="Normal 3 5 6 5 2 2" xfId="51494"/>
    <cellStyle name="Normal 3 5 6 5 3" xfId="37170"/>
    <cellStyle name="Normal 3 5 6 6" xfId="15596"/>
    <cellStyle name="Normal 3 5 6 6 2" xfId="44332"/>
    <cellStyle name="Normal 3 5 6 7" xfId="30008"/>
    <cellStyle name="Normal 3 5 7" xfId="1463"/>
    <cellStyle name="Normal 3 5 7 2" xfId="3282"/>
    <cellStyle name="Normal 3 5 7 2 2" xfId="6941"/>
    <cellStyle name="Normal 3 5 7 2 2 2" xfId="14201"/>
    <cellStyle name="Normal 3 5 7 2 2 2 2" xfId="28579"/>
    <cellStyle name="Normal 3 5 7 2 2 2 2 2" xfId="57313"/>
    <cellStyle name="Normal 3 5 7 2 2 2 3" xfId="42989"/>
    <cellStyle name="Normal 3 5 7 2 2 3" xfId="21416"/>
    <cellStyle name="Normal 3 5 7 2 2 3 2" xfId="50151"/>
    <cellStyle name="Normal 3 5 7 2 2 4" xfId="35827"/>
    <cellStyle name="Normal 3 5 7 2 3" xfId="10614"/>
    <cellStyle name="Normal 3 5 7 2 3 2" xfId="24997"/>
    <cellStyle name="Normal 3 5 7 2 3 2 2" xfId="53732"/>
    <cellStyle name="Normal 3 5 7 2 3 3" xfId="39408"/>
    <cellStyle name="Normal 3 5 7 2 4" xfId="17834"/>
    <cellStyle name="Normal 3 5 7 2 4 2" xfId="46570"/>
    <cellStyle name="Normal 3 5 7 2 5" xfId="32246"/>
    <cellStyle name="Normal 3 5 7 3" xfId="5150"/>
    <cellStyle name="Normal 3 5 7 3 2" xfId="12411"/>
    <cellStyle name="Normal 3 5 7 3 2 2" xfId="26789"/>
    <cellStyle name="Normal 3 5 7 3 2 2 2" xfId="55523"/>
    <cellStyle name="Normal 3 5 7 3 2 3" xfId="41199"/>
    <cellStyle name="Normal 3 5 7 3 3" xfId="19626"/>
    <cellStyle name="Normal 3 5 7 3 3 2" xfId="48361"/>
    <cellStyle name="Normal 3 5 7 3 4" xfId="34037"/>
    <cellStyle name="Normal 3 5 7 4" xfId="8822"/>
    <cellStyle name="Normal 3 5 7 4 2" xfId="23207"/>
    <cellStyle name="Normal 3 5 7 4 2 2" xfId="51942"/>
    <cellStyle name="Normal 3 5 7 4 3" xfId="37618"/>
    <cellStyle name="Normal 3 5 7 5" xfId="16044"/>
    <cellStyle name="Normal 3 5 7 5 2" xfId="44780"/>
    <cellStyle name="Normal 3 5 7 6" xfId="30456"/>
    <cellStyle name="Normal 3 5 8" xfId="2386"/>
    <cellStyle name="Normal 3 5 8 2" xfId="6046"/>
    <cellStyle name="Normal 3 5 8 2 2" xfId="13306"/>
    <cellStyle name="Normal 3 5 8 2 2 2" xfId="27684"/>
    <cellStyle name="Normal 3 5 8 2 2 2 2" xfId="56418"/>
    <cellStyle name="Normal 3 5 8 2 2 3" xfId="42094"/>
    <cellStyle name="Normal 3 5 8 2 3" xfId="20521"/>
    <cellStyle name="Normal 3 5 8 2 3 2" xfId="49256"/>
    <cellStyle name="Normal 3 5 8 2 4" xfId="34932"/>
    <cellStyle name="Normal 3 5 8 3" xfId="9719"/>
    <cellStyle name="Normal 3 5 8 3 2" xfId="24102"/>
    <cellStyle name="Normal 3 5 8 3 2 2" xfId="52837"/>
    <cellStyle name="Normal 3 5 8 3 3" xfId="38513"/>
    <cellStyle name="Normal 3 5 8 4" xfId="16939"/>
    <cellStyle name="Normal 3 5 8 4 2" xfId="45675"/>
    <cellStyle name="Normal 3 5 8 5" xfId="31351"/>
    <cellStyle name="Normal 3 5 9" xfId="4237"/>
    <cellStyle name="Normal 3 5 9 2" xfId="11515"/>
    <cellStyle name="Normal 3 5 9 2 2" xfId="25894"/>
    <cellStyle name="Normal 3 5 9 2 2 2" xfId="54628"/>
    <cellStyle name="Normal 3 5 9 2 3" xfId="40304"/>
    <cellStyle name="Normal 3 5 9 3" xfId="18731"/>
    <cellStyle name="Normal 3 5 9 3 2" xfId="47466"/>
    <cellStyle name="Normal 3 5 9 4" xfId="33142"/>
    <cellStyle name="Normal 3 6" xfId="341"/>
    <cellStyle name="Normal 3 6 10" xfId="15163"/>
    <cellStyle name="Normal 3 6 10 2" xfId="43899"/>
    <cellStyle name="Normal 3 6 11" xfId="29575"/>
    <cellStyle name="Normal 3 6 2" xfId="441"/>
    <cellStyle name="Normal 3 6 2 10" xfId="29631"/>
    <cellStyle name="Normal 3 6 2 2" xfId="641"/>
    <cellStyle name="Normal 3 6 2 2 2" xfId="913"/>
    <cellStyle name="Normal 3 6 2 2 2 2" xfId="1360"/>
    <cellStyle name="Normal 3 6 2 2 2 2 2" xfId="2343"/>
    <cellStyle name="Normal 3 6 2 2 2 2 2 2" xfId="4135"/>
    <cellStyle name="Normal 3 6 2 2 2 2 2 2 2" xfId="7794"/>
    <cellStyle name="Normal 3 6 2 2 2 2 2 2 2 2" xfId="15054"/>
    <cellStyle name="Normal 3 6 2 2 2 2 2 2 2 2 2" xfId="29432"/>
    <cellStyle name="Normal 3 6 2 2 2 2 2 2 2 2 2 2" xfId="58166"/>
    <cellStyle name="Normal 3 6 2 2 2 2 2 2 2 2 3" xfId="43842"/>
    <cellStyle name="Normal 3 6 2 2 2 2 2 2 2 3" xfId="22269"/>
    <cellStyle name="Normal 3 6 2 2 2 2 2 2 2 3 2" xfId="51004"/>
    <cellStyle name="Normal 3 6 2 2 2 2 2 2 2 4" xfId="36680"/>
    <cellStyle name="Normal 3 6 2 2 2 2 2 2 3" xfId="11467"/>
    <cellStyle name="Normal 3 6 2 2 2 2 2 2 3 2" xfId="25850"/>
    <cellStyle name="Normal 3 6 2 2 2 2 2 2 3 2 2" xfId="54585"/>
    <cellStyle name="Normal 3 6 2 2 2 2 2 2 3 3" xfId="40261"/>
    <cellStyle name="Normal 3 6 2 2 2 2 2 2 4" xfId="18687"/>
    <cellStyle name="Normal 3 6 2 2 2 2 2 2 4 2" xfId="47423"/>
    <cellStyle name="Normal 3 6 2 2 2 2 2 2 5" xfId="33099"/>
    <cellStyle name="Normal 3 6 2 2 2 2 2 3" xfId="6004"/>
    <cellStyle name="Normal 3 6 2 2 2 2 2 3 2" xfId="13264"/>
    <cellStyle name="Normal 3 6 2 2 2 2 2 3 2 2" xfId="27642"/>
    <cellStyle name="Normal 3 6 2 2 2 2 2 3 2 2 2" xfId="56376"/>
    <cellStyle name="Normal 3 6 2 2 2 2 2 3 2 3" xfId="42052"/>
    <cellStyle name="Normal 3 6 2 2 2 2 2 3 3" xfId="20479"/>
    <cellStyle name="Normal 3 6 2 2 2 2 2 3 3 2" xfId="49214"/>
    <cellStyle name="Normal 3 6 2 2 2 2 2 3 4" xfId="34890"/>
    <cellStyle name="Normal 3 6 2 2 2 2 2 4" xfId="9677"/>
    <cellStyle name="Normal 3 6 2 2 2 2 2 4 2" xfId="24060"/>
    <cellStyle name="Normal 3 6 2 2 2 2 2 4 2 2" xfId="52795"/>
    <cellStyle name="Normal 3 6 2 2 2 2 2 4 3" xfId="38471"/>
    <cellStyle name="Normal 3 6 2 2 2 2 2 5" xfId="16897"/>
    <cellStyle name="Normal 3 6 2 2 2 2 2 5 2" xfId="45633"/>
    <cellStyle name="Normal 3 6 2 2 2 2 2 6" xfId="31309"/>
    <cellStyle name="Normal 3 6 2 2 2 2 3" xfId="3239"/>
    <cellStyle name="Normal 3 6 2 2 2 2 3 2" xfId="6899"/>
    <cellStyle name="Normal 3 6 2 2 2 2 3 2 2" xfId="14159"/>
    <cellStyle name="Normal 3 6 2 2 2 2 3 2 2 2" xfId="28537"/>
    <cellStyle name="Normal 3 6 2 2 2 2 3 2 2 2 2" xfId="57271"/>
    <cellStyle name="Normal 3 6 2 2 2 2 3 2 2 3" xfId="42947"/>
    <cellStyle name="Normal 3 6 2 2 2 2 3 2 3" xfId="21374"/>
    <cellStyle name="Normal 3 6 2 2 2 2 3 2 3 2" xfId="50109"/>
    <cellStyle name="Normal 3 6 2 2 2 2 3 2 4" xfId="35785"/>
    <cellStyle name="Normal 3 6 2 2 2 2 3 3" xfId="10572"/>
    <cellStyle name="Normal 3 6 2 2 2 2 3 3 2" xfId="24955"/>
    <cellStyle name="Normal 3 6 2 2 2 2 3 3 2 2" xfId="53690"/>
    <cellStyle name="Normal 3 6 2 2 2 2 3 3 3" xfId="39366"/>
    <cellStyle name="Normal 3 6 2 2 2 2 3 4" xfId="17792"/>
    <cellStyle name="Normal 3 6 2 2 2 2 3 4 2" xfId="46528"/>
    <cellStyle name="Normal 3 6 2 2 2 2 3 5" xfId="32204"/>
    <cellStyle name="Normal 3 6 2 2 2 2 4" xfId="5104"/>
    <cellStyle name="Normal 3 6 2 2 2 2 4 2" xfId="12369"/>
    <cellStyle name="Normal 3 6 2 2 2 2 4 2 2" xfId="26747"/>
    <cellStyle name="Normal 3 6 2 2 2 2 4 2 2 2" xfId="55481"/>
    <cellStyle name="Normal 3 6 2 2 2 2 4 2 3" xfId="41157"/>
    <cellStyle name="Normal 3 6 2 2 2 2 4 3" xfId="19584"/>
    <cellStyle name="Normal 3 6 2 2 2 2 4 3 2" xfId="48319"/>
    <cellStyle name="Normal 3 6 2 2 2 2 4 4" xfId="33995"/>
    <cellStyle name="Normal 3 6 2 2 2 2 5" xfId="8776"/>
    <cellStyle name="Normal 3 6 2 2 2 2 5 2" xfId="23165"/>
    <cellStyle name="Normal 3 6 2 2 2 2 5 2 2" xfId="51900"/>
    <cellStyle name="Normal 3 6 2 2 2 2 5 3" xfId="37576"/>
    <cellStyle name="Normal 3 6 2 2 2 2 6" xfId="16002"/>
    <cellStyle name="Normal 3 6 2 2 2 2 6 2" xfId="44738"/>
    <cellStyle name="Normal 3 6 2 2 2 2 7" xfId="30414"/>
    <cellStyle name="Normal 3 6 2 2 2 3" xfId="1896"/>
    <cellStyle name="Normal 3 6 2 2 2 3 2" xfId="3688"/>
    <cellStyle name="Normal 3 6 2 2 2 3 2 2" xfId="7347"/>
    <cellStyle name="Normal 3 6 2 2 2 3 2 2 2" xfId="14607"/>
    <cellStyle name="Normal 3 6 2 2 2 3 2 2 2 2" xfId="28985"/>
    <cellStyle name="Normal 3 6 2 2 2 3 2 2 2 2 2" xfId="57719"/>
    <cellStyle name="Normal 3 6 2 2 2 3 2 2 2 3" xfId="43395"/>
    <cellStyle name="Normal 3 6 2 2 2 3 2 2 3" xfId="21822"/>
    <cellStyle name="Normal 3 6 2 2 2 3 2 2 3 2" xfId="50557"/>
    <cellStyle name="Normal 3 6 2 2 2 3 2 2 4" xfId="36233"/>
    <cellStyle name="Normal 3 6 2 2 2 3 2 3" xfId="11020"/>
    <cellStyle name="Normal 3 6 2 2 2 3 2 3 2" xfId="25403"/>
    <cellStyle name="Normal 3 6 2 2 2 3 2 3 2 2" xfId="54138"/>
    <cellStyle name="Normal 3 6 2 2 2 3 2 3 3" xfId="39814"/>
    <cellStyle name="Normal 3 6 2 2 2 3 2 4" xfId="18240"/>
    <cellStyle name="Normal 3 6 2 2 2 3 2 4 2" xfId="46976"/>
    <cellStyle name="Normal 3 6 2 2 2 3 2 5" xfId="32652"/>
    <cellStyle name="Normal 3 6 2 2 2 3 3" xfId="5557"/>
    <cellStyle name="Normal 3 6 2 2 2 3 3 2" xfId="12817"/>
    <cellStyle name="Normal 3 6 2 2 2 3 3 2 2" xfId="27195"/>
    <cellStyle name="Normal 3 6 2 2 2 3 3 2 2 2" xfId="55929"/>
    <cellStyle name="Normal 3 6 2 2 2 3 3 2 3" xfId="41605"/>
    <cellStyle name="Normal 3 6 2 2 2 3 3 3" xfId="20032"/>
    <cellStyle name="Normal 3 6 2 2 2 3 3 3 2" xfId="48767"/>
    <cellStyle name="Normal 3 6 2 2 2 3 3 4" xfId="34443"/>
    <cellStyle name="Normal 3 6 2 2 2 3 4" xfId="9230"/>
    <cellStyle name="Normal 3 6 2 2 2 3 4 2" xfId="23613"/>
    <cellStyle name="Normal 3 6 2 2 2 3 4 2 2" xfId="52348"/>
    <cellStyle name="Normal 3 6 2 2 2 3 4 3" xfId="38024"/>
    <cellStyle name="Normal 3 6 2 2 2 3 5" xfId="16450"/>
    <cellStyle name="Normal 3 6 2 2 2 3 5 2" xfId="45186"/>
    <cellStyle name="Normal 3 6 2 2 2 3 6" xfId="30862"/>
    <cellStyle name="Normal 3 6 2 2 2 4" xfId="2792"/>
    <cellStyle name="Normal 3 6 2 2 2 4 2" xfId="6452"/>
    <cellStyle name="Normal 3 6 2 2 2 4 2 2" xfId="13712"/>
    <cellStyle name="Normal 3 6 2 2 2 4 2 2 2" xfId="28090"/>
    <cellStyle name="Normal 3 6 2 2 2 4 2 2 2 2" xfId="56824"/>
    <cellStyle name="Normal 3 6 2 2 2 4 2 2 3" xfId="42500"/>
    <cellStyle name="Normal 3 6 2 2 2 4 2 3" xfId="20927"/>
    <cellStyle name="Normal 3 6 2 2 2 4 2 3 2" xfId="49662"/>
    <cellStyle name="Normal 3 6 2 2 2 4 2 4" xfId="35338"/>
    <cellStyle name="Normal 3 6 2 2 2 4 3" xfId="10125"/>
    <cellStyle name="Normal 3 6 2 2 2 4 3 2" xfId="24508"/>
    <cellStyle name="Normal 3 6 2 2 2 4 3 2 2" xfId="53243"/>
    <cellStyle name="Normal 3 6 2 2 2 4 3 3" xfId="38919"/>
    <cellStyle name="Normal 3 6 2 2 2 4 4" xfId="17345"/>
    <cellStyle name="Normal 3 6 2 2 2 4 4 2" xfId="46081"/>
    <cellStyle name="Normal 3 6 2 2 2 4 5" xfId="31757"/>
    <cellStyle name="Normal 3 6 2 2 2 5" xfId="4657"/>
    <cellStyle name="Normal 3 6 2 2 2 5 2" xfId="11922"/>
    <cellStyle name="Normal 3 6 2 2 2 5 2 2" xfId="26300"/>
    <cellStyle name="Normal 3 6 2 2 2 5 2 2 2" xfId="55034"/>
    <cellStyle name="Normal 3 6 2 2 2 5 2 3" xfId="40710"/>
    <cellStyle name="Normal 3 6 2 2 2 5 3" xfId="19137"/>
    <cellStyle name="Normal 3 6 2 2 2 5 3 2" xfId="47872"/>
    <cellStyle name="Normal 3 6 2 2 2 5 4" xfId="33548"/>
    <cellStyle name="Normal 3 6 2 2 2 6" xfId="8329"/>
    <cellStyle name="Normal 3 6 2 2 2 6 2" xfId="22718"/>
    <cellStyle name="Normal 3 6 2 2 2 6 2 2" xfId="51453"/>
    <cellStyle name="Normal 3 6 2 2 2 6 3" xfId="37129"/>
    <cellStyle name="Normal 3 6 2 2 2 7" xfId="15555"/>
    <cellStyle name="Normal 3 6 2 2 2 7 2" xfId="44291"/>
    <cellStyle name="Normal 3 6 2 2 2 8" xfId="29967"/>
    <cellStyle name="Normal 3 6 2 2 3" xfId="1136"/>
    <cellStyle name="Normal 3 6 2 2 3 2" xfId="2119"/>
    <cellStyle name="Normal 3 6 2 2 3 2 2" xfId="3911"/>
    <cellStyle name="Normal 3 6 2 2 3 2 2 2" xfId="7570"/>
    <cellStyle name="Normal 3 6 2 2 3 2 2 2 2" xfId="14830"/>
    <cellStyle name="Normal 3 6 2 2 3 2 2 2 2 2" xfId="29208"/>
    <cellStyle name="Normal 3 6 2 2 3 2 2 2 2 2 2" xfId="57942"/>
    <cellStyle name="Normal 3 6 2 2 3 2 2 2 2 3" xfId="43618"/>
    <cellStyle name="Normal 3 6 2 2 3 2 2 2 3" xfId="22045"/>
    <cellStyle name="Normal 3 6 2 2 3 2 2 2 3 2" xfId="50780"/>
    <cellStyle name="Normal 3 6 2 2 3 2 2 2 4" xfId="36456"/>
    <cellStyle name="Normal 3 6 2 2 3 2 2 3" xfId="11243"/>
    <cellStyle name="Normal 3 6 2 2 3 2 2 3 2" xfId="25626"/>
    <cellStyle name="Normal 3 6 2 2 3 2 2 3 2 2" xfId="54361"/>
    <cellStyle name="Normal 3 6 2 2 3 2 2 3 3" xfId="40037"/>
    <cellStyle name="Normal 3 6 2 2 3 2 2 4" xfId="18463"/>
    <cellStyle name="Normal 3 6 2 2 3 2 2 4 2" xfId="47199"/>
    <cellStyle name="Normal 3 6 2 2 3 2 2 5" xfId="32875"/>
    <cellStyle name="Normal 3 6 2 2 3 2 3" xfId="5780"/>
    <cellStyle name="Normal 3 6 2 2 3 2 3 2" xfId="13040"/>
    <cellStyle name="Normal 3 6 2 2 3 2 3 2 2" xfId="27418"/>
    <cellStyle name="Normal 3 6 2 2 3 2 3 2 2 2" xfId="56152"/>
    <cellStyle name="Normal 3 6 2 2 3 2 3 2 3" xfId="41828"/>
    <cellStyle name="Normal 3 6 2 2 3 2 3 3" xfId="20255"/>
    <cellStyle name="Normal 3 6 2 2 3 2 3 3 2" xfId="48990"/>
    <cellStyle name="Normal 3 6 2 2 3 2 3 4" xfId="34666"/>
    <cellStyle name="Normal 3 6 2 2 3 2 4" xfId="9453"/>
    <cellStyle name="Normal 3 6 2 2 3 2 4 2" xfId="23836"/>
    <cellStyle name="Normal 3 6 2 2 3 2 4 2 2" xfId="52571"/>
    <cellStyle name="Normal 3 6 2 2 3 2 4 3" xfId="38247"/>
    <cellStyle name="Normal 3 6 2 2 3 2 5" xfId="16673"/>
    <cellStyle name="Normal 3 6 2 2 3 2 5 2" xfId="45409"/>
    <cellStyle name="Normal 3 6 2 2 3 2 6" xfId="31085"/>
    <cellStyle name="Normal 3 6 2 2 3 3" xfId="3015"/>
    <cellStyle name="Normal 3 6 2 2 3 3 2" xfId="6675"/>
    <cellStyle name="Normal 3 6 2 2 3 3 2 2" xfId="13935"/>
    <cellStyle name="Normal 3 6 2 2 3 3 2 2 2" xfId="28313"/>
    <cellStyle name="Normal 3 6 2 2 3 3 2 2 2 2" xfId="57047"/>
    <cellStyle name="Normal 3 6 2 2 3 3 2 2 3" xfId="42723"/>
    <cellStyle name="Normal 3 6 2 2 3 3 2 3" xfId="21150"/>
    <cellStyle name="Normal 3 6 2 2 3 3 2 3 2" xfId="49885"/>
    <cellStyle name="Normal 3 6 2 2 3 3 2 4" xfId="35561"/>
    <cellStyle name="Normal 3 6 2 2 3 3 3" xfId="10348"/>
    <cellStyle name="Normal 3 6 2 2 3 3 3 2" xfId="24731"/>
    <cellStyle name="Normal 3 6 2 2 3 3 3 2 2" xfId="53466"/>
    <cellStyle name="Normal 3 6 2 2 3 3 3 3" xfId="39142"/>
    <cellStyle name="Normal 3 6 2 2 3 3 4" xfId="17568"/>
    <cellStyle name="Normal 3 6 2 2 3 3 4 2" xfId="46304"/>
    <cellStyle name="Normal 3 6 2 2 3 3 5" xfId="31980"/>
    <cellStyle name="Normal 3 6 2 2 3 4" xfId="4880"/>
    <cellStyle name="Normal 3 6 2 2 3 4 2" xfId="12145"/>
    <cellStyle name="Normal 3 6 2 2 3 4 2 2" xfId="26523"/>
    <cellStyle name="Normal 3 6 2 2 3 4 2 2 2" xfId="55257"/>
    <cellStyle name="Normal 3 6 2 2 3 4 2 3" xfId="40933"/>
    <cellStyle name="Normal 3 6 2 2 3 4 3" xfId="19360"/>
    <cellStyle name="Normal 3 6 2 2 3 4 3 2" xfId="48095"/>
    <cellStyle name="Normal 3 6 2 2 3 4 4" xfId="33771"/>
    <cellStyle name="Normal 3 6 2 2 3 5" xfId="8552"/>
    <cellStyle name="Normal 3 6 2 2 3 5 2" xfId="22941"/>
    <cellStyle name="Normal 3 6 2 2 3 5 2 2" xfId="51676"/>
    <cellStyle name="Normal 3 6 2 2 3 5 3" xfId="37352"/>
    <cellStyle name="Normal 3 6 2 2 3 6" xfId="15778"/>
    <cellStyle name="Normal 3 6 2 2 3 6 2" xfId="44514"/>
    <cellStyle name="Normal 3 6 2 2 3 7" xfId="30190"/>
    <cellStyle name="Normal 3 6 2 2 4" xfId="1668"/>
    <cellStyle name="Normal 3 6 2 2 4 2" xfId="3464"/>
    <cellStyle name="Normal 3 6 2 2 4 2 2" xfId="7123"/>
    <cellStyle name="Normal 3 6 2 2 4 2 2 2" xfId="14383"/>
    <cellStyle name="Normal 3 6 2 2 4 2 2 2 2" xfId="28761"/>
    <cellStyle name="Normal 3 6 2 2 4 2 2 2 2 2" xfId="57495"/>
    <cellStyle name="Normal 3 6 2 2 4 2 2 2 3" xfId="43171"/>
    <cellStyle name="Normal 3 6 2 2 4 2 2 3" xfId="21598"/>
    <cellStyle name="Normal 3 6 2 2 4 2 2 3 2" xfId="50333"/>
    <cellStyle name="Normal 3 6 2 2 4 2 2 4" xfId="36009"/>
    <cellStyle name="Normal 3 6 2 2 4 2 3" xfId="10796"/>
    <cellStyle name="Normal 3 6 2 2 4 2 3 2" xfId="25179"/>
    <cellStyle name="Normal 3 6 2 2 4 2 3 2 2" xfId="53914"/>
    <cellStyle name="Normal 3 6 2 2 4 2 3 3" xfId="39590"/>
    <cellStyle name="Normal 3 6 2 2 4 2 4" xfId="18016"/>
    <cellStyle name="Normal 3 6 2 2 4 2 4 2" xfId="46752"/>
    <cellStyle name="Normal 3 6 2 2 4 2 5" xfId="32428"/>
    <cellStyle name="Normal 3 6 2 2 4 3" xfId="5333"/>
    <cellStyle name="Normal 3 6 2 2 4 3 2" xfId="12593"/>
    <cellStyle name="Normal 3 6 2 2 4 3 2 2" xfId="26971"/>
    <cellStyle name="Normal 3 6 2 2 4 3 2 2 2" xfId="55705"/>
    <cellStyle name="Normal 3 6 2 2 4 3 2 3" xfId="41381"/>
    <cellStyle name="Normal 3 6 2 2 4 3 3" xfId="19808"/>
    <cellStyle name="Normal 3 6 2 2 4 3 3 2" xfId="48543"/>
    <cellStyle name="Normal 3 6 2 2 4 3 4" xfId="34219"/>
    <cellStyle name="Normal 3 6 2 2 4 4" xfId="9006"/>
    <cellStyle name="Normal 3 6 2 2 4 4 2" xfId="23389"/>
    <cellStyle name="Normal 3 6 2 2 4 4 2 2" xfId="52124"/>
    <cellStyle name="Normal 3 6 2 2 4 4 3" xfId="37800"/>
    <cellStyle name="Normal 3 6 2 2 4 5" xfId="16226"/>
    <cellStyle name="Normal 3 6 2 2 4 5 2" xfId="44962"/>
    <cellStyle name="Normal 3 6 2 2 4 6" xfId="30638"/>
    <cellStyle name="Normal 3 6 2 2 5" xfId="2568"/>
    <cellStyle name="Normal 3 6 2 2 5 2" xfId="6228"/>
    <cellStyle name="Normal 3 6 2 2 5 2 2" xfId="13488"/>
    <cellStyle name="Normal 3 6 2 2 5 2 2 2" xfId="27866"/>
    <cellStyle name="Normal 3 6 2 2 5 2 2 2 2" xfId="56600"/>
    <cellStyle name="Normal 3 6 2 2 5 2 2 3" xfId="42276"/>
    <cellStyle name="Normal 3 6 2 2 5 2 3" xfId="20703"/>
    <cellStyle name="Normal 3 6 2 2 5 2 3 2" xfId="49438"/>
    <cellStyle name="Normal 3 6 2 2 5 2 4" xfId="35114"/>
    <cellStyle name="Normal 3 6 2 2 5 3" xfId="9901"/>
    <cellStyle name="Normal 3 6 2 2 5 3 2" xfId="24284"/>
    <cellStyle name="Normal 3 6 2 2 5 3 2 2" xfId="53019"/>
    <cellStyle name="Normal 3 6 2 2 5 3 3" xfId="38695"/>
    <cellStyle name="Normal 3 6 2 2 5 4" xfId="17121"/>
    <cellStyle name="Normal 3 6 2 2 5 4 2" xfId="45857"/>
    <cellStyle name="Normal 3 6 2 2 5 5" xfId="31533"/>
    <cellStyle name="Normal 3 6 2 2 6" xfId="4431"/>
    <cellStyle name="Normal 3 6 2 2 6 2" xfId="11698"/>
    <cellStyle name="Normal 3 6 2 2 6 2 2" xfId="26076"/>
    <cellStyle name="Normal 3 6 2 2 6 2 2 2" xfId="54810"/>
    <cellStyle name="Normal 3 6 2 2 6 2 3" xfId="40486"/>
    <cellStyle name="Normal 3 6 2 2 6 3" xfId="18913"/>
    <cellStyle name="Normal 3 6 2 2 6 3 2" xfId="47648"/>
    <cellStyle name="Normal 3 6 2 2 6 4" xfId="33324"/>
    <cellStyle name="Normal 3 6 2 2 7" xfId="8102"/>
    <cellStyle name="Normal 3 6 2 2 7 2" xfId="22494"/>
    <cellStyle name="Normal 3 6 2 2 7 2 2" xfId="51229"/>
    <cellStyle name="Normal 3 6 2 2 7 3" xfId="36905"/>
    <cellStyle name="Normal 3 6 2 2 8" xfId="15331"/>
    <cellStyle name="Normal 3 6 2 2 8 2" xfId="44067"/>
    <cellStyle name="Normal 3 6 2 2 9" xfId="29743"/>
    <cellStyle name="Normal 3 6 2 3" xfId="799"/>
    <cellStyle name="Normal 3 6 2 3 2" xfId="1248"/>
    <cellStyle name="Normal 3 6 2 3 2 2" xfId="2231"/>
    <cellStyle name="Normal 3 6 2 3 2 2 2" xfId="4023"/>
    <cellStyle name="Normal 3 6 2 3 2 2 2 2" xfId="7682"/>
    <cellStyle name="Normal 3 6 2 3 2 2 2 2 2" xfId="14942"/>
    <cellStyle name="Normal 3 6 2 3 2 2 2 2 2 2" xfId="29320"/>
    <cellStyle name="Normal 3 6 2 3 2 2 2 2 2 2 2" xfId="58054"/>
    <cellStyle name="Normal 3 6 2 3 2 2 2 2 2 3" xfId="43730"/>
    <cellStyle name="Normal 3 6 2 3 2 2 2 2 3" xfId="22157"/>
    <cellStyle name="Normal 3 6 2 3 2 2 2 2 3 2" xfId="50892"/>
    <cellStyle name="Normal 3 6 2 3 2 2 2 2 4" xfId="36568"/>
    <cellStyle name="Normal 3 6 2 3 2 2 2 3" xfId="11355"/>
    <cellStyle name="Normal 3 6 2 3 2 2 2 3 2" xfId="25738"/>
    <cellStyle name="Normal 3 6 2 3 2 2 2 3 2 2" xfId="54473"/>
    <cellStyle name="Normal 3 6 2 3 2 2 2 3 3" xfId="40149"/>
    <cellStyle name="Normal 3 6 2 3 2 2 2 4" xfId="18575"/>
    <cellStyle name="Normal 3 6 2 3 2 2 2 4 2" xfId="47311"/>
    <cellStyle name="Normal 3 6 2 3 2 2 2 5" xfId="32987"/>
    <cellStyle name="Normal 3 6 2 3 2 2 3" xfId="5892"/>
    <cellStyle name="Normal 3 6 2 3 2 2 3 2" xfId="13152"/>
    <cellStyle name="Normal 3 6 2 3 2 2 3 2 2" xfId="27530"/>
    <cellStyle name="Normal 3 6 2 3 2 2 3 2 2 2" xfId="56264"/>
    <cellStyle name="Normal 3 6 2 3 2 2 3 2 3" xfId="41940"/>
    <cellStyle name="Normal 3 6 2 3 2 2 3 3" xfId="20367"/>
    <cellStyle name="Normal 3 6 2 3 2 2 3 3 2" xfId="49102"/>
    <cellStyle name="Normal 3 6 2 3 2 2 3 4" xfId="34778"/>
    <cellStyle name="Normal 3 6 2 3 2 2 4" xfId="9565"/>
    <cellStyle name="Normal 3 6 2 3 2 2 4 2" xfId="23948"/>
    <cellStyle name="Normal 3 6 2 3 2 2 4 2 2" xfId="52683"/>
    <cellStyle name="Normal 3 6 2 3 2 2 4 3" xfId="38359"/>
    <cellStyle name="Normal 3 6 2 3 2 2 5" xfId="16785"/>
    <cellStyle name="Normal 3 6 2 3 2 2 5 2" xfId="45521"/>
    <cellStyle name="Normal 3 6 2 3 2 2 6" xfId="31197"/>
    <cellStyle name="Normal 3 6 2 3 2 3" xfId="3127"/>
    <cellStyle name="Normal 3 6 2 3 2 3 2" xfId="6787"/>
    <cellStyle name="Normal 3 6 2 3 2 3 2 2" xfId="14047"/>
    <cellStyle name="Normal 3 6 2 3 2 3 2 2 2" xfId="28425"/>
    <cellStyle name="Normal 3 6 2 3 2 3 2 2 2 2" xfId="57159"/>
    <cellStyle name="Normal 3 6 2 3 2 3 2 2 3" xfId="42835"/>
    <cellStyle name="Normal 3 6 2 3 2 3 2 3" xfId="21262"/>
    <cellStyle name="Normal 3 6 2 3 2 3 2 3 2" xfId="49997"/>
    <cellStyle name="Normal 3 6 2 3 2 3 2 4" xfId="35673"/>
    <cellStyle name="Normal 3 6 2 3 2 3 3" xfId="10460"/>
    <cellStyle name="Normal 3 6 2 3 2 3 3 2" xfId="24843"/>
    <cellStyle name="Normal 3 6 2 3 2 3 3 2 2" xfId="53578"/>
    <cellStyle name="Normal 3 6 2 3 2 3 3 3" xfId="39254"/>
    <cellStyle name="Normal 3 6 2 3 2 3 4" xfId="17680"/>
    <cellStyle name="Normal 3 6 2 3 2 3 4 2" xfId="46416"/>
    <cellStyle name="Normal 3 6 2 3 2 3 5" xfId="32092"/>
    <cellStyle name="Normal 3 6 2 3 2 4" xfId="4992"/>
    <cellStyle name="Normal 3 6 2 3 2 4 2" xfId="12257"/>
    <cellStyle name="Normal 3 6 2 3 2 4 2 2" xfId="26635"/>
    <cellStyle name="Normal 3 6 2 3 2 4 2 2 2" xfId="55369"/>
    <cellStyle name="Normal 3 6 2 3 2 4 2 3" xfId="41045"/>
    <cellStyle name="Normal 3 6 2 3 2 4 3" xfId="19472"/>
    <cellStyle name="Normal 3 6 2 3 2 4 3 2" xfId="48207"/>
    <cellStyle name="Normal 3 6 2 3 2 4 4" xfId="33883"/>
    <cellStyle name="Normal 3 6 2 3 2 5" xfId="8664"/>
    <cellStyle name="Normal 3 6 2 3 2 5 2" xfId="23053"/>
    <cellStyle name="Normal 3 6 2 3 2 5 2 2" xfId="51788"/>
    <cellStyle name="Normal 3 6 2 3 2 5 3" xfId="37464"/>
    <cellStyle name="Normal 3 6 2 3 2 6" xfId="15890"/>
    <cellStyle name="Normal 3 6 2 3 2 6 2" xfId="44626"/>
    <cellStyle name="Normal 3 6 2 3 2 7" xfId="30302"/>
    <cellStyle name="Normal 3 6 2 3 3" xfId="1784"/>
    <cellStyle name="Normal 3 6 2 3 3 2" xfId="3576"/>
    <cellStyle name="Normal 3 6 2 3 3 2 2" xfId="7235"/>
    <cellStyle name="Normal 3 6 2 3 3 2 2 2" xfId="14495"/>
    <cellStyle name="Normal 3 6 2 3 3 2 2 2 2" xfId="28873"/>
    <cellStyle name="Normal 3 6 2 3 3 2 2 2 2 2" xfId="57607"/>
    <cellStyle name="Normal 3 6 2 3 3 2 2 2 3" xfId="43283"/>
    <cellStyle name="Normal 3 6 2 3 3 2 2 3" xfId="21710"/>
    <cellStyle name="Normal 3 6 2 3 3 2 2 3 2" xfId="50445"/>
    <cellStyle name="Normal 3 6 2 3 3 2 2 4" xfId="36121"/>
    <cellStyle name="Normal 3 6 2 3 3 2 3" xfId="10908"/>
    <cellStyle name="Normal 3 6 2 3 3 2 3 2" xfId="25291"/>
    <cellStyle name="Normal 3 6 2 3 3 2 3 2 2" xfId="54026"/>
    <cellStyle name="Normal 3 6 2 3 3 2 3 3" xfId="39702"/>
    <cellStyle name="Normal 3 6 2 3 3 2 4" xfId="18128"/>
    <cellStyle name="Normal 3 6 2 3 3 2 4 2" xfId="46864"/>
    <cellStyle name="Normal 3 6 2 3 3 2 5" xfId="32540"/>
    <cellStyle name="Normal 3 6 2 3 3 3" xfId="5445"/>
    <cellStyle name="Normal 3 6 2 3 3 3 2" xfId="12705"/>
    <cellStyle name="Normal 3 6 2 3 3 3 2 2" xfId="27083"/>
    <cellStyle name="Normal 3 6 2 3 3 3 2 2 2" xfId="55817"/>
    <cellStyle name="Normal 3 6 2 3 3 3 2 3" xfId="41493"/>
    <cellStyle name="Normal 3 6 2 3 3 3 3" xfId="19920"/>
    <cellStyle name="Normal 3 6 2 3 3 3 3 2" xfId="48655"/>
    <cellStyle name="Normal 3 6 2 3 3 3 4" xfId="34331"/>
    <cellStyle name="Normal 3 6 2 3 3 4" xfId="9118"/>
    <cellStyle name="Normal 3 6 2 3 3 4 2" xfId="23501"/>
    <cellStyle name="Normal 3 6 2 3 3 4 2 2" xfId="52236"/>
    <cellStyle name="Normal 3 6 2 3 3 4 3" xfId="37912"/>
    <cellStyle name="Normal 3 6 2 3 3 5" xfId="16338"/>
    <cellStyle name="Normal 3 6 2 3 3 5 2" xfId="45074"/>
    <cellStyle name="Normal 3 6 2 3 3 6" xfId="30750"/>
    <cellStyle name="Normal 3 6 2 3 4" xfId="2680"/>
    <cellStyle name="Normal 3 6 2 3 4 2" xfId="6340"/>
    <cellStyle name="Normal 3 6 2 3 4 2 2" xfId="13600"/>
    <cellStyle name="Normal 3 6 2 3 4 2 2 2" xfId="27978"/>
    <cellStyle name="Normal 3 6 2 3 4 2 2 2 2" xfId="56712"/>
    <cellStyle name="Normal 3 6 2 3 4 2 2 3" xfId="42388"/>
    <cellStyle name="Normal 3 6 2 3 4 2 3" xfId="20815"/>
    <cellStyle name="Normal 3 6 2 3 4 2 3 2" xfId="49550"/>
    <cellStyle name="Normal 3 6 2 3 4 2 4" xfId="35226"/>
    <cellStyle name="Normal 3 6 2 3 4 3" xfId="10013"/>
    <cellStyle name="Normal 3 6 2 3 4 3 2" xfId="24396"/>
    <cellStyle name="Normal 3 6 2 3 4 3 2 2" xfId="53131"/>
    <cellStyle name="Normal 3 6 2 3 4 3 3" xfId="38807"/>
    <cellStyle name="Normal 3 6 2 3 4 4" xfId="17233"/>
    <cellStyle name="Normal 3 6 2 3 4 4 2" xfId="45969"/>
    <cellStyle name="Normal 3 6 2 3 4 5" xfId="31645"/>
    <cellStyle name="Normal 3 6 2 3 5" xfId="4544"/>
    <cellStyle name="Normal 3 6 2 3 5 2" xfId="11810"/>
    <cellStyle name="Normal 3 6 2 3 5 2 2" xfId="26188"/>
    <cellStyle name="Normal 3 6 2 3 5 2 2 2" xfId="54922"/>
    <cellStyle name="Normal 3 6 2 3 5 2 3" xfId="40598"/>
    <cellStyle name="Normal 3 6 2 3 5 3" xfId="19025"/>
    <cellStyle name="Normal 3 6 2 3 5 3 2" xfId="47760"/>
    <cellStyle name="Normal 3 6 2 3 5 4" xfId="33436"/>
    <cellStyle name="Normal 3 6 2 3 6" xfId="8217"/>
    <cellStyle name="Normal 3 6 2 3 6 2" xfId="22606"/>
    <cellStyle name="Normal 3 6 2 3 6 2 2" xfId="51341"/>
    <cellStyle name="Normal 3 6 2 3 6 3" xfId="37017"/>
    <cellStyle name="Normal 3 6 2 3 7" xfId="15443"/>
    <cellStyle name="Normal 3 6 2 3 7 2" xfId="44179"/>
    <cellStyle name="Normal 3 6 2 3 8" xfId="29855"/>
    <cellStyle name="Normal 3 6 2 4" xfId="1024"/>
    <cellStyle name="Normal 3 6 2 4 2" xfId="2007"/>
    <cellStyle name="Normal 3 6 2 4 2 2" xfId="3799"/>
    <cellStyle name="Normal 3 6 2 4 2 2 2" xfId="7458"/>
    <cellStyle name="Normal 3 6 2 4 2 2 2 2" xfId="14718"/>
    <cellStyle name="Normal 3 6 2 4 2 2 2 2 2" xfId="29096"/>
    <cellStyle name="Normal 3 6 2 4 2 2 2 2 2 2" xfId="57830"/>
    <cellStyle name="Normal 3 6 2 4 2 2 2 2 3" xfId="43506"/>
    <cellStyle name="Normal 3 6 2 4 2 2 2 3" xfId="21933"/>
    <cellStyle name="Normal 3 6 2 4 2 2 2 3 2" xfId="50668"/>
    <cellStyle name="Normal 3 6 2 4 2 2 2 4" xfId="36344"/>
    <cellStyle name="Normal 3 6 2 4 2 2 3" xfId="11131"/>
    <cellStyle name="Normal 3 6 2 4 2 2 3 2" xfId="25514"/>
    <cellStyle name="Normal 3 6 2 4 2 2 3 2 2" xfId="54249"/>
    <cellStyle name="Normal 3 6 2 4 2 2 3 3" xfId="39925"/>
    <cellStyle name="Normal 3 6 2 4 2 2 4" xfId="18351"/>
    <cellStyle name="Normal 3 6 2 4 2 2 4 2" xfId="47087"/>
    <cellStyle name="Normal 3 6 2 4 2 2 5" xfId="32763"/>
    <cellStyle name="Normal 3 6 2 4 2 3" xfId="5668"/>
    <cellStyle name="Normal 3 6 2 4 2 3 2" xfId="12928"/>
    <cellStyle name="Normal 3 6 2 4 2 3 2 2" xfId="27306"/>
    <cellStyle name="Normal 3 6 2 4 2 3 2 2 2" xfId="56040"/>
    <cellStyle name="Normal 3 6 2 4 2 3 2 3" xfId="41716"/>
    <cellStyle name="Normal 3 6 2 4 2 3 3" xfId="20143"/>
    <cellStyle name="Normal 3 6 2 4 2 3 3 2" xfId="48878"/>
    <cellStyle name="Normal 3 6 2 4 2 3 4" xfId="34554"/>
    <cellStyle name="Normal 3 6 2 4 2 4" xfId="9341"/>
    <cellStyle name="Normal 3 6 2 4 2 4 2" xfId="23724"/>
    <cellStyle name="Normal 3 6 2 4 2 4 2 2" xfId="52459"/>
    <cellStyle name="Normal 3 6 2 4 2 4 3" xfId="38135"/>
    <cellStyle name="Normal 3 6 2 4 2 5" xfId="16561"/>
    <cellStyle name="Normal 3 6 2 4 2 5 2" xfId="45297"/>
    <cellStyle name="Normal 3 6 2 4 2 6" xfId="30973"/>
    <cellStyle name="Normal 3 6 2 4 3" xfId="2903"/>
    <cellStyle name="Normal 3 6 2 4 3 2" xfId="6563"/>
    <cellStyle name="Normal 3 6 2 4 3 2 2" xfId="13823"/>
    <cellStyle name="Normal 3 6 2 4 3 2 2 2" xfId="28201"/>
    <cellStyle name="Normal 3 6 2 4 3 2 2 2 2" xfId="56935"/>
    <cellStyle name="Normal 3 6 2 4 3 2 2 3" xfId="42611"/>
    <cellStyle name="Normal 3 6 2 4 3 2 3" xfId="21038"/>
    <cellStyle name="Normal 3 6 2 4 3 2 3 2" xfId="49773"/>
    <cellStyle name="Normal 3 6 2 4 3 2 4" xfId="35449"/>
    <cellStyle name="Normal 3 6 2 4 3 3" xfId="10236"/>
    <cellStyle name="Normal 3 6 2 4 3 3 2" xfId="24619"/>
    <cellStyle name="Normal 3 6 2 4 3 3 2 2" xfId="53354"/>
    <cellStyle name="Normal 3 6 2 4 3 3 3" xfId="39030"/>
    <cellStyle name="Normal 3 6 2 4 3 4" xfId="17456"/>
    <cellStyle name="Normal 3 6 2 4 3 4 2" xfId="46192"/>
    <cellStyle name="Normal 3 6 2 4 3 5" xfId="31868"/>
    <cellStyle name="Normal 3 6 2 4 4" xfId="4768"/>
    <cellStyle name="Normal 3 6 2 4 4 2" xfId="12033"/>
    <cellStyle name="Normal 3 6 2 4 4 2 2" xfId="26411"/>
    <cellStyle name="Normal 3 6 2 4 4 2 2 2" xfId="55145"/>
    <cellStyle name="Normal 3 6 2 4 4 2 3" xfId="40821"/>
    <cellStyle name="Normal 3 6 2 4 4 3" xfId="19248"/>
    <cellStyle name="Normal 3 6 2 4 4 3 2" xfId="47983"/>
    <cellStyle name="Normal 3 6 2 4 4 4" xfId="33659"/>
    <cellStyle name="Normal 3 6 2 4 5" xfId="8440"/>
    <cellStyle name="Normal 3 6 2 4 5 2" xfId="22829"/>
    <cellStyle name="Normal 3 6 2 4 5 2 2" xfId="51564"/>
    <cellStyle name="Normal 3 6 2 4 5 3" xfId="37240"/>
    <cellStyle name="Normal 3 6 2 4 6" xfId="15666"/>
    <cellStyle name="Normal 3 6 2 4 6 2" xfId="44402"/>
    <cellStyle name="Normal 3 6 2 4 7" xfId="30078"/>
    <cellStyle name="Normal 3 6 2 5" xfId="1548"/>
    <cellStyle name="Normal 3 6 2 5 2" xfId="3352"/>
    <cellStyle name="Normal 3 6 2 5 2 2" xfId="7011"/>
    <cellStyle name="Normal 3 6 2 5 2 2 2" xfId="14271"/>
    <cellStyle name="Normal 3 6 2 5 2 2 2 2" xfId="28649"/>
    <cellStyle name="Normal 3 6 2 5 2 2 2 2 2" xfId="57383"/>
    <cellStyle name="Normal 3 6 2 5 2 2 2 3" xfId="43059"/>
    <cellStyle name="Normal 3 6 2 5 2 2 3" xfId="21486"/>
    <cellStyle name="Normal 3 6 2 5 2 2 3 2" xfId="50221"/>
    <cellStyle name="Normal 3 6 2 5 2 2 4" xfId="35897"/>
    <cellStyle name="Normal 3 6 2 5 2 3" xfId="10684"/>
    <cellStyle name="Normal 3 6 2 5 2 3 2" xfId="25067"/>
    <cellStyle name="Normal 3 6 2 5 2 3 2 2" xfId="53802"/>
    <cellStyle name="Normal 3 6 2 5 2 3 3" xfId="39478"/>
    <cellStyle name="Normal 3 6 2 5 2 4" xfId="17904"/>
    <cellStyle name="Normal 3 6 2 5 2 4 2" xfId="46640"/>
    <cellStyle name="Normal 3 6 2 5 2 5" xfId="32316"/>
    <cellStyle name="Normal 3 6 2 5 3" xfId="5221"/>
    <cellStyle name="Normal 3 6 2 5 3 2" xfId="12481"/>
    <cellStyle name="Normal 3 6 2 5 3 2 2" xfId="26859"/>
    <cellStyle name="Normal 3 6 2 5 3 2 2 2" xfId="55593"/>
    <cellStyle name="Normal 3 6 2 5 3 2 3" xfId="41269"/>
    <cellStyle name="Normal 3 6 2 5 3 3" xfId="19696"/>
    <cellStyle name="Normal 3 6 2 5 3 3 2" xfId="48431"/>
    <cellStyle name="Normal 3 6 2 5 3 4" xfId="34107"/>
    <cellStyle name="Normal 3 6 2 5 4" xfId="8894"/>
    <cellStyle name="Normal 3 6 2 5 4 2" xfId="23277"/>
    <cellStyle name="Normal 3 6 2 5 4 2 2" xfId="52012"/>
    <cellStyle name="Normal 3 6 2 5 4 3" xfId="37688"/>
    <cellStyle name="Normal 3 6 2 5 5" xfId="16114"/>
    <cellStyle name="Normal 3 6 2 5 5 2" xfId="44850"/>
    <cellStyle name="Normal 3 6 2 5 6" xfId="30526"/>
    <cellStyle name="Normal 3 6 2 6" xfId="2456"/>
    <cellStyle name="Normal 3 6 2 6 2" xfId="6116"/>
    <cellStyle name="Normal 3 6 2 6 2 2" xfId="13376"/>
    <cellStyle name="Normal 3 6 2 6 2 2 2" xfId="27754"/>
    <cellStyle name="Normal 3 6 2 6 2 2 2 2" xfId="56488"/>
    <cellStyle name="Normal 3 6 2 6 2 2 3" xfId="42164"/>
    <cellStyle name="Normal 3 6 2 6 2 3" xfId="20591"/>
    <cellStyle name="Normal 3 6 2 6 2 3 2" xfId="49326"/>
    <cellStyle name="Normal 3 6 2 6 2 4" xfId="35002"/>
    <cellStyle name="Normal 3 6 2 6 3" xfId="9789"/>
    <cellStyle name="Normal 3 6 2 6 3 2" xfId="24172"/>
    <cellStyle name="Normal 3 6 2 6 3 2 2" xfId="52907"/>
    <cellStyle name="Normal 3 6 2 6 3 3" xfId="38583"/>
    <cellStyle name="Normal 3 6 2 6 4" xfId="17009"/>
    <cellStyle name="Normal 3 6 2 6 4 2" xfId="45745"/>
    <cellStyle name="Normal 3 6 2 6 5" xfId="31421"/>
    <cellStyle name="Normal 3 6 2 7" xfId="4315"/>
    <cellStyle name="Normal 3 6 2 7 2" xfId="11585"/>
    <cellStyle name="Normal 3 6 2 7 2 2" xfId="25964"/>
    <cellStyle name="Normal 3 6 2 7 2 2 2" xfId="54698"/>
    <cellStyle name="Normal 3 6 2 7 2 3" xfId="40374"/>
    <cellStyle name="Normal 3 6 2 7 3" xfId="18801"/>
    <cellStyle name="Normal 3 6 2 7 3 2" xfId="47536"/>
    <cellStyle name="Normal 3 6 2 7 4" xfId="33212"/>
    <cellStyle name="Normal 3 6 2 8" xfId="7984"/>
    <cellStyle name="Normal 3 6 2 8 2" xfId="22382"/>
    <cellStyle name="Normal 3 6 2 8 2 2" xfId="51117"/>
    <cellStyle name="Normal 3 6 2 8 3" xfId="36793"/>
    <cellStyle name="Normal 3 6 2 9" xfId="15219"/>
    <cellStyle name="Normal 3 6 2 9 2" xfId="43955"/>
    <cellStyle name="Normal 3 6 3" xfId="580"/>
    <cellStyle name="Normal 3 6 3 2" xfId="857"/>
    <cellStyle name="Normal 3 6 3 2 2" xfId="1304"/>
    <cellStyle name="Normal 3 6 3 2 2 2" xfId="2287"/>
    <cellStyle name="Normal 3 6 3 2 2 2 2" xfId="4079"/>
    <cellStyle name="Normal 3 6 3 2 2 2 2 2" xfId="7738"/>
    <cellStyle name="Normal 3 6 3 2 2 2 2 2 2" xfId="14998"/>
    <cellStyle name="Normal 3 6 3 2 2 2 2 2 2 2" xfId="29376"/>
    <cellStyle name="Normal 3 6 3 2 2 2 2 2 2 2 2" xfId="58110"/>
    <cellStyle name="Normal 3 6 3 2 2 2 2 2 2 3" xfId="43786"/>
    <cellStyle name="Normal 3 6 3 2 2 2 2 2 3" xfId="22213"/>
    <cellStyle name="Normal 3 6 3 2 2 2 2 2 3 2" xfId="50948"/>
    <cellStyle name="Normal 3 6 3 2 2 2 2 2 4" xfId="36624"/>
    <cellStyle name="Normal 3 6 3 2 2 2 2 3" xfId="11411"/>
    <cellStyle name="Normal 3 6 3 2 2 2 2 3 2" xfId="25794"/>
    <cellStyle name="Normal 3 6 3 2 2 2 2 3 2 2" xfId="54529"/>
    <cellStyle name="Normal 3 6 3 2 2 2 2 3 3" xfId="40205"/>
    <cellStyle name="Normal 3 6 3 2 2 2 2 4" xfId="18631"/>
    <cellStyle name="Normal 3 6 3 2 2 2 2 4 2" xfId="47367"/>
    <cellStyle name="Normal 3 6 3 2 2 2 2 5" xfId="33043"/>
    <cellStyle name="Normal 3 6 3 2 2 2 3" xfId="5948"/>
    <cellStyle name="Normal 3 6 3 2 2 2 3 2" xfId="13208"/>
    <cellStyle name="Normal 3 6 3 2 2 2 3 2 2" xfId="27586"/>
    <cellStyle name="Normal 3 6 3 2 2 2 3 2 2 2" xfId="56320"/>
    <cellStyle name="Normal 3 6 3 2 2 2 3 2 3" xfId="41996"/>
    <cellStyle name="Normal 3 6 3 2 2 2 3 3" xfId="20423"/>
    <cellStyle name="Normal 3 6 3 2 2 2 3 3 2" xfId="49158"/>
    <cellStyle name="Normal 3 6 3 2 2 2 3 4" xfId="34834"/>
    <cellStyle name="Normal 3 6 3 2 2 2 4" xfId="9621"/>
    <cellStyle name="Normal 3 6 3 2 2 2 4 2" xfId="24004"/>
    <cellStyle name="Normal 3 6 3 2 2 2 4 2 2" xfId="52739"/>
    <cellStyle name="Normal 3 6 3 2 2 2 4 3" xfId="38415"/>
    <cellStyle name="Normal 3 6 3 2 2 2 5" xfId="16841"/>
    <cellStyle name="Normal 3 6 3 2 2 2 5 2" xfId="45577"/>
    <cellStyle name="Normal 3 6 3 2 2 2 6" xfId="31253"/>
    <cellStyle name="Normal 3 6 3 2 2 3" xfId="3183"/>
    <cellStyle name="Normal 3 6 3 2 2 3 2" xfId="6843"/>
    <cellStyle name="Normal 3 6 3 2 2 3 2 2" xfId="14103"/>
    <cellStyle name="Normal 3 6 3 2 2 3 2 2 2" xfId="28481"/>
    <cellStyle name="Normal 3 6 3 2 2 3 2 2 2 2" xfId="57215"/>
    <cellStyle name="Normal 3 6 3 2 2 3 2 2 3" xfId="42891"/>
    <cellStyle name="Normal 3 6 3 2 2 3 2 3" xfId="21318"/>
    <cellStyle name="Normal 3 6 3 2 2 3 2 3 2" xfId="50053"/>
    <cellStyle name="Normal 3 6 3 2 2 3 2 4" xfId="35729"/>
    <cellStyle name="Normal 3 6 3 2 2 3 3" xfId="10516"/>
    <cellStyle name="Normal 3 6 3 2 2 3 3 2" xfId="24899"/>
    <cellStyle name="Normal 3 6 3 2 2 3 3 2 2" xfId="53634"/>
    <cellStyle name="Normal 3 6 3 2 2 3 3 3" xfId="39310"/>
    <cellStyle name="Normal 3 6 3 2 2 3 4" xfId="17736"/>
    <cellStyle name="Normal 3 6 3 2 2 3 4 2" xfId="46472"/>
    <cellStyle name="Normal 3 6 3 2 2 3 5" xfId="32148"/>
    <cellStyle name="Normal 3 6 3 2 2 4" xfId="5048"/>
    <cellStyle name="Normal 3 6 3 2 2 4 2" xfId="12313"/>
    <cellStyle name="Normal 3 6 3 2 2 4 2 2" xfId="26691"/>
    <cellStyle name="Normal 3 6 3 2 2 4 2 2 2" xfId="55425"/>
    <cellStyle name="Normal 3 6 3 2 2 4 2 3" xfId="41101"/>
    <cellStyle name="Normal 3 6 3 2 2 4 3" xfId="19528"/>
    <cellStyle name="Normal 3 6 3 2 2 4 3 2" xfId="48263"/>
    <cellStyle name="Normal 3 6 3 2 2 4 4" xfId="33939"/>
    <cellStyle name="Normal 3 6 3 2 2 5" xfId="8720"/>
    <cellStyle name="Normal 3 6 3 2 2 5 2" xfId="23109"/>
    <cellStyle name="Normal 3 6 3 2 2 5 2 2" xfId="51844"/>
    <cellStyle name="Normal 3 6 3 2 2 5 3" xfId="37520"/>
    <cellStyle name="Normal 3 6 3 2 2 6" xfId="15946"/>
    <cellStyle name="Normal 3 6 3 2 2 6 2" xfId="44682"/>
    <cellStyle name="Normal 3 6 3 2 2 7" xfId="30358"/>
    <cellStyle name="Normal 3 6 3 2 3" xfId="1840"/>
    <cellStyle name="Normal 3 6 3 2 3 2" xfId="3632"/>
    <cellStyle name="Normal 3 6 3 2 3 2 2" xfId="7291"/>
    <cellStyle name="Normal 3 6 3 2 3 2 2 2" xfId="14551"/>
    <cellStyle name="Normal 3 6 3 2 3 2 2 2 2" xfId="28929"/>
    <cellStyle name="Normal 3 6 3 2 3 2 2 2 2 2" xfId="57663"/>
    <cellStyle name="Normal 3 6 3 2 3 2 2 2 3" xfId="43339"/>
    <cellStyle name="Normal 3 6 3 2 3 2 2 3" xfId="21766"/>
    <cellStyle name="Normal 3 6 3 2 3 2 2 3 2" xfId="50501"/>
    <cellStyle name="Normal 3 6 3 2 3 2 2 4" xfId="36177"/>
    <cellStyle name="Normal 3 6 3 2 3 2 3" xfId="10964"/>
    <cellStyle name="Normal 3 6 3 2 3 2 3 2" xfId="25347"/>
    <cellStyle name="Normal 3 6 3 2 3 2 3 2 2" xfId="54082"/>
    <cellStyle name="Normal 3 6 3 2 3 2 3 3" xfId="39758"/>
    <cellStyle name="Normal 3 6 3 2 3 2 4" xfId="18184"/>
    <cellStyle name="Normal 3 6 3 2 3 2 4 2" xfId="46920"/>
    <cellStyle name="Normal 3 6 3 2 3 2 5" xfId="32596"/>
    <cellStyle name="Normal 3 6 3 2 3 3" xfId="5501"/>
    <cellStyle name="Normal 3 6 3 2 3 3 2" xfId="12761"/>
    <cellStyle name="Normal 3 6 3 2 3 3 2 2" xfId="27139"/>
    <cellStyle name="Normal 3 6 3 2 3 3 2 2 2" xfId="55873"/>
    <cellStyle name="Normal 3 6 3 2 3 3 2 3" xfId="41549"/>
    <cellStyle name="Normal 3 6 3 2 3 3 3" xfId="19976"/>
    <cellStyle name="Normal 3 6 3 2 3 3 3 2" xfId="48711"/>
    <cellStyle name="Normal 3 6 3 2 3 3 4" xfId="34387"/>
    <cellStyle name="Normal 3 6 3 2 3 4" xfId="9174"/>
    <cellStyle name="Normal 3 6 3 2 3 4 2" xfId="23557"/>
    <cellStyle name="Normal 3 6 3 2 3 4 2 2" xfId="52292"/>
    <cellStyle name="Normal 3 6 3 2 3 4 3" xfId="37968"/>
    <cellStyle name="Normal 3 6 3 2 3 5" xfId="16394"/>
    <cellStyle name="Normal 3 6 3 2 3 5 2" xfId="45130"/>
    <cellStyle name="Normal 3 6 3 2 3 6" xfId="30806"/>
    <cellStyle name="Normal 3 6 3 2 4" xfId="2736"/>
    <cellStyle name="Normal 3 6 3 2 4 2" xfId="6396"/>
    <cellStyle name="Normal 3 6 3 2 4 2 2" xfId="13656"/>
    <cellStyle name="Normal 3 6 3 2 4 2 2 2" xfId="28034"/>
    <cellStyle name="Normal 3 6 3 2 4 2 2 2 2" xfId="56768"/>
    <cellStyle name="Normal 3 6 3 2 4 2 2 3" xfId="42444"/>
    <cellStyle name="Normal 3 6 3 2 4 2 3" xfId="20871"/>
    <cellStyle name="Normal 3 6 3 2 4 2 3 2" xfId="49606"/>
    <cellStyle name="Normal 3 6 3 2 4 2 4" xfId="35282"/>
    <cellStyle name="Normal 3 6 3 2 4 3" xfId="10069"/>
    <cellStyle name="Normal 3 6 3 2 4 3 2" xfId="24452"/>
    <cellStyle name="Normal 3 6 3 2 4 3 2 2" xfId="53187"/>
    <cellStyle name="Normal 3 6 3 2 4 3 3" xfId="38863"/>
    <cellStyle name="Normal 3 6 3 2 4 4" xfId="17289"/>
    <cellStyle name="Normal 3 6 3 2 4 4 2" xfId="46025"/>
    <cellStyle name="Normal 3 6 3 2 4 5" xfId="31701"/>
    <cellStyle name="Normal 3 6 3 2 5" xfId="4601"/>
    <cellStyle name="Normal 3 6 3 2 5 2" xfId="11866"/>
    <cellStyle name="Normal 3 6 3 2 5 2 2" xfId="26244"/>
    <cellStyle name="Normal 3 6 3 2 5 2 2 2" xfId="54978"/>
    <cellStyle name="Normal 3 6 3 2 5 2 3" xfId="40654"/>
    <cellStyle name="Normal 3 6 3 2 5 3" xfId="19081"/>
    <cellStyle name="Normal 3 6 3 2 5 3 2" xfId="47816"/>
    <cellStyle name="Normal 3 6 3 2 5 4" xfId="33492"/>
    <cellStyle name="Normal 3 6 3 2 6" xfId="8273"/>
    <cellStyle name="Normal 3 6 3 2 6 2" xfId="22662"/>
    <cellStyle name="Normal 3 6 3 2 6 2 2" xfId="51397"/>
    <cellStyle name="Normal 3 6 3 2 6 3" xfId="37073"/>
    <cellStyle name="Normal 3 6 3 2 7" xfId="15499"/>
    <cellStyle name="Normal 3 6 3 2 7 2" xfId="44235"/>
    <cellStyle name="Normal 3 6 3 2 8" xfId="29911"/>
    <cellStyle name="Normal 3 6 3 3" xfId="1080"/>
    <cellStyle name="Normal 3 6 3 3 2" xfId="2063"/>
    <cellStyle name="Normal 3 6 3 3 2 2" xfId="3855"/>
    <cellStyle name="Normal 3 6 3 3 2 2 2" xfId="7514"/>
    <cellStyle name="Normal 3 6 3 3 2 2 2 2" xfId="14774"/>
    <cellStyle name="Normal 3 6 3 3 2 2 2 2 2" xfId="29152"/>
    <cellStyle name="Normal 3 6 3 3 2 2 2 2 2 2" xfId="57886"/>
    <cellStyle name="Normal 3 6 3 3 2 2 2 2 3" xfId="43562"/>
    <cellStyle name="Normal 3 6 3 3 2 2 2 3" xfId="21989"/>
    <cellStyle name="Normal 3 6 3 3 2 2 2 3 2" xfId="50724"/>
    <cellStyle name="Normal 3 6 3 3 2 2 2 4" xfId="36400"/>
    <cellStyle name="Normal 3 6 3 3 2 2 3" xfId="11187"/>
    <cellStyle name="Normal 3 6 3 3 2 2 3 2" xfId="25570"/>
    <cellStyle name="Normal 3 6 3 3 2 2 3 2 2" xfId="54305"/>
    <cellStyle name="Normal 3 6 3 3 2 2 3 3" xfId="39981"/>
    <cellStyle name="Normal 3 6 3 3 2 2 4" xfId="18407"/>
    <cellStyle name="Normal 3 6 3 3 2 2 4 2" xfId="47143"/>
    <cellStyle name="Normal 3 6 3 3 2 2 5" xfId="32819"/>
    <cellStyle name="Normal 3 6 3 3 2 3" xfId="5724"/>
    <cellStyle name="Normal 3 6 3 3 2 3 2" xfId="12984"/>
    <cellStyle name="Normal 3 6 3 3 2 3 2 2" xfId="27362"/>
    <cellStyle name="Normal 3 6 3 3 2 3 2 2 2" xfId="56096"/>
    <cellStyle name="Normal 3 6 3 3 2 3 2 3" xfId="41772"/>
    <cellStyle name="Normal 3 6 3 3 2 3 3" xfId="20199"/>
    <cellStyle name="Normal 3 6 3 3 2 3 3 2" xfId="48934"/>
    <cellStyle name="Normal 3 6 3 3 2 3 4" xfId="34610"/>
    <cellStyle name="Normal 3 6 3 3 2 4" xfId="9397"/>
    <cellStyle name="Normal 3 6 3 3 2 4 2" xfId="23780"/>
    <cellStyle name="Normal 3 6 3 3 2 4 2 2" xfId="52515"/>
    <cellStyle name="Normal 3 6 3 3 2 4 3" xfId="38191"/>
    <cellStyle name="Normal 3 6 3 3 2 5" xfId="16617"/>
    <cellStyle name="Normal 3 6 3 3 2 5 2" xfId="45353"/>
    <cellStyle name="Normal 3 6 3 3 2 6" xfId="31029"/>
    <cellStyle name="Normal 3 6 3 3 3" xfId="2959"/>
    <cellStyle name="Normal 3 6 3 3 3 2" xfId="6619"/>
    <cellStyle name="Normal 3 6 3 3 3 2 2" xfId="13879"/>
    <cellStyle name="Normal 3 6 3 3 3 2 2 2" xfId="28257"/>
    <cellStyle name="Normal 3 6 3 3 3 2 2 2 2" xfId="56991"/>
    <cellStyle name="Normal 3 6 3 3 3 2 2 3" xfId="42667"/>
    <cellStyle name="Normal 3 6 3 3 3 2 3" xfId="21094"/>
    <cellStyle name="Normal 3 6 3 3 3 2 3 2" xfId="49829"/>
    <cellStyle name="Normal 3 6 3 3 3 2 4" xfId="35505"/>
    <cellStyle name="Normal 3 6 3 3 3 3" xfId="10292"/>
    <cellStyle name="Normal 3 6 3 3 3 3 2" xfId="24675"/>
    <cellStyle name="Normal 3 6 3 3 3 3 2 2" xfId="53410"/>
    <cellStyle name="Normal 3 6 3 3 3 3 3" xfId="39086"/>
    <cellStyle name="Normal 3 6 3 3 3 4" xfId="17512"/>
    <cellStyle name="Normal 3 6 3 3 3 4 2" xfId="46248"/>
    <cellStyle name="Normal 3 6 3 3 3 5" xfId="31924"/>
    <cellStyle name="Normal 3 6 3 3 4" xfId="4824"/>
    <cellStyle name="Normal 3 6 3 3 4 2" xfId="12089"/>
    <cellStyle name="Normal 3 6 3 3 4 2 2" xfId="26467"/>
    <cellStyle name="Normal 3 6 3 3 4 2 2 2" xfId="55201"/>
    <cellStyle name="Normal 3 6 3 3 4 2 3" xfId="40877"/>
    <cellStyle name="Normal 3 6 3 3 4 3" xfId="19304"/>
    <cellStyle name="Normal 3 6 3 3 4 3 2" xfId="48039"/>
    <cellStyle name="Normal 3 6 3 3 4 4" xfId="33715"/>
    <cellStyle name="Normal 3 6 3 3 5" xfId="8496"/>
    <cellStyle name="Normal 3 6 3 3 5 2" xfId="22885"/>
    <cellStyle name="Normal 3 6 3 3 5 2 2" xfId="51620"/>
    <cellStyle name="Normal 3 6 3 3 5 3" xfId="37296"/>
    <cellStyle name="Normal 3 6 3 3 6" xfId="15722"/>
    <cellStyle name="Normal 3 6 3 3 6 2" xfId="44458"/>
    <cellStyle name="Normal 3 6 3 3 7" xfId="30134"/>
    <cellStyle name="Normal 3 6 3 4" xfId="1612"/>
    <cellStyle name="Normal 3 6 3 4 2" xfId="3408"/>
    <cellStyle name="Normal 3 6 3 4 2 2" xfId="7067"/>
    <cellStyle name="Normal 3 6 3 4 2 2 2" xfId="14327"/>
    <cellStyle name="Normal 3 6 3 4 2 2 2 2" xfId="28705"/>
    <cellStyle name="Normal 3 6 3 4 2 2 2 2 2" xfId="57439"/>
    <cellStyle name="Normal 3 6 3 4 2 2 2 3" xfId="43115"/>
    <cellStyle name="Normal 3 6 3 4 2 2 3" xfId="21542"/>
    <cellStyle name="Normal 3 6 3 4 2 2 3 2" xfId="50277"/>
    <cellStyle name="Normal 3 6 3 4 2 2 4" xfId="35953"/>
    <cellStyle name="Normal 3 6 3 4 2 3" xfId="10740"/>
    <cellStyle name="Normal 3 6 3 4 2 3 2" xfId="25123"/>
    <cellStyle name="Normal 3 6 3 4 2 3 2 2" xfId="53858"/>
    <cellStyle name="Normal 3 6 3 4 2 3 3" xfId="39534"/>
    <cellStyle name="Normal 3 6 3 4 2 4" xfId="17960"/>
    <cellStyle name="Normal 3 6 3 4 2 4 2" xfId="46696"/>
    <cellStyle name="Normal 3 6 3 4 2 5" xfId="32372"/>
    <cellStyle name="Normal 3 6 3 4 3" xfId="5277"/>
    <cellStyle name="Normal 3 6 3 4 3 2" xfId="12537"/>
    <cellStyle name="Normal 3 6 3 4 3 2 2" xfId="26915"/>
    <cellStyle name="Normal 3 6 3 4 3 2 2 2" xfId="55649"/>
    <cellStyle name="Normal 3 6 3 4 3 2 3" xfId="41325"/>
    <cellStyle name="Normal 3 6 3 4 3 3" xfId="19752"/>
    <cellStyle name="Normal 3 6 3 4 3 3 2" xfId="48487"/>
    <cellStyle name="Normal 3 6 3 4 3 4" xfId="34163"/>
    <cellStyle name="Normal 3 6 3 4 4" xfId="8950"/>
    <cellStyle name="Normal 3 6 3 4 4 2" xfId="23333"/>
    <cellStyle name="Normal 3 6 3 4 4 2 2" xfId="52068"/>
    <cellStyle name="Normal 3 6 3 4 4 3" xfId="37744"/>
    <cellStyle name="Normal 3 6 3 4 5" xfId="16170"/>
    <cellStyle name="Normal 3 6 3 4 5 2" xfId="44906"/>
    <cellStyle name="Normal 3 6 3 4 6" xfId="30582"/>
    <cellStyle name="Normal 3 6 3 5" xfId="2512"/>
    <cellStyle name="Normal 3 6 3 5 2" xfId="6172"/>
    <cellStyle name="Normal 3 6 3 5 2 2" xfId="13432"/>
    <cellStyle name="Normal 3 6 3 5 2 2 2" xfId="27810"/>
    <cellStyle name="Normal 3 6 3 5 2 2 2 2" xfId="56544"/>
    <cellStyle name="Normal 3 6 3 5 2 2 3" xfId="42220"/>
    <cellStyle name="Normal 3 6 3 5 2 3" xfId="20647"/>
    <cellStyle name="Normal 3 6 3 5 2 3 2" xfId="49382"/>
    <cellStyle name="Normal 3 6 3 5 2 4" xfId="35058"/>
    <cellStyle name="Normal 3 6 3 5 3" xfId="9845"/>
    <cellStyle name="Normal 3 6 3 5 3 2" xfId="24228"/>
    <cellStyle name="Normal 3 6 3 5 3 2 2" xfId="52963"/>
    <cellStyle name="Normal 3 6 3 5 3 3" xfId="38639"/>
    <cellStyle name="Normal 3 6 3 5 4" xfId="17065"/>
    <cellStyle name="Normal 3 6 3 5 4 2" xfId="45801"/>
    <cellStyle name="Normal 3 6 3 5 5" xfId="31477"/>
    <cellStyle name="Normal 3 6 3 6" xfId="4375"/>
    <cellStyle name="Normal 3 6 3 6 2" xfId="11642"/>
    <cellStyle name="Normal 3 6 3 6 2 2" xfId="26020"/>
    <cellStyle name="Normal 3 6 3 6 2 2 2" xfId="54754"/>
    <cellStyle name="Normal 3 6 3 6 2 3" xfId="40430"/>
    <cellStyle name="Normal 3 6 3 6 3" xfId="18857"/>
    <cellStyle name="Normal 3 6 3 6 3 2" xfId="47592"/>
    <cellStyle name="Normal 3 6 3 6 4" xfId="33268"/>
    <cellStyle name="Normal 3 6 3 7" xfId="8046"/>
    <cellStyle name="Normal 3 6 3 7 2" xfId="22438"/>
    <cellStyle name="Normal 3 6 3 7 2 2" xfId="51173"/>
    <cellStyle name="Normal 3 6 3 7 3" xfId="36849"/>
    <cellStyle name="Normal 3 6 3 8" xfId="15275"/>
    <cellStyle name="Normal 3 6 3 8 2" xfId="44011"/>
    <cellStyle name="Normal 3 6 3 9" xfId="29687"/>
    <cellStyle name="Normal 3 6 4" xfId="742"/>
    <cellStyle name="Normal 3 6 4 2" xfId="1192"/>
    <cellStyle name="Normal 3 6 4 2 2" xfId="2175"/>
    <cellStyle name="Normal 3 6 4 2 2 2" xfId="3967"/>
    <cellStyle name="Normal 3 6 4 2 2 2 2" xfId="7626"/>
    <cellStyle name="Normal 3 6 4 2 2 2 2 2" xfId="14886"/>
    <cellStyle name="Normal 3 6 4 2 2 2 2 2 2" xfId="29264"/>
    <cellStyle name="Normal 3 6 4 2 2 2 2 2 2 2" xfId="57998"/>
    <cellStyle name="Normal 3 6 4 2 2 2 2 2 3" xfId="43674"/>
    <cellStyle name="Normal 3 6 4 2 2 2 2 3" xfId="22101"/>
    <cellStyle name="Normal 3 6 4 2 2 2 2 3 2" xfId="50836"/>
    <cellStyle name="Normal 3 6 4 2 2 2 2 4" xfId="36512"/>
    <cellStyle name="Normal 3 6 4 2 2 2 3" xfId="11299"/>
    <cellStyle name="Normal 3 6 4 2 2 2 3 2" xfId="25682"/>
    <cellStyle name="Normal 3 6 4 2 2 2 3 2 2" xfId="54417"/>
    <cellStyle name="Normal 3 6 4 2 2 2 3 3" xfId="40093"/>
    <cellStyle name="Normal 3 6 4 2 2 2 4" xfId="18519"/>
    <cellStyle name="Normal 3 6 4 2 2 2 4 2" xfId="47255"/>
    <cellStyle name="Normal 3 6 4 2 2 2 5" xfId="32931"/>
    <cellStyle name="Normal 3 6 4 2 2 3" xfId="5836"/>
    <cellStyle name="Normal 3 6 4 2 2 3 2" xfId="13096"/>
    <cellStyle name="Normal 3 6 4 2 2 3 2 2" xfId="27474"/>
    <cellStyle name="Normal 3 6 4 2 2 3 2 2 2" xfId="56208"/>
    <cellStyle name="Normal 3 6 4 2 2 3 2 3" xfId="41884"/>
    <cellStyle name="Normal 3 6 4 2 2 3 3" xfId="20311"/>
    <cellStyle name="Normal 3 6 4 2 2 3 3 2" xfId="49046"/>
    <cellStyle name="Normal 3 6 4 2 2 3 4" xfId="34722"/>
    <cellStyle name="Normal 3 6 4 2 2 4" xfId="9509"/>
    <cellStyle name="Normal 3 6 4 2 2 4 2" xfId="23892"/>
    <cellStyle name="Normal 3 6 4 2 2 4 2 2" xfId="52627"/>
    <cellStyle name="Normal 3 6 4 2 2 4 3" xfId="38303"/>
    <cellStyle name="Normal 3 6 4 2 2 5" xfId="16729"/>
    <cellStyle name="Normal 3 6 4 2 2 5 2" xfId="45465"/>
    <cellStyle name="Normal 3 6 4 2 2 6" xfId="31141"/>
    <cellStyle name="Normal 3 6 4 2 3" xfId="3071"/>
    <cellStyle name="Normal 3 6 4 2 3 2" xfId="6731"/>
    <cellStyle name="Normal 3 6 4 2 3 2 2" xfId="13991"/>
    <cellStyle name="Normal 3 6 4 2 3 2 2 2" xfId="28369"/>
    <cellStyle name="Normal 3 6 4 2 3 2 2 2 2" xfId="57103"/>
    <cellStyle name="Normal 3 6 4 2 3 2 2 3" xfId="42779"/>
    <cellStyle name="Normal 3 6 4 2 3 2 3" xfId="21206"/>
    <cellStyle name="Normal 3 6 4 2 3 2 3 2" xfId="49941"/>
    <cellStyle name="Normal 3 6 4 2 3 2 4" xfId="35617"/>
    <cellStyle name="Normal 3 6 4 2 3 3" xfId="10404"/>
    <cellStyle name="Normal 3 6 4 2 3 3 2" xfId="24787"/>
    <cellStyle name="Normal 3 6 4 2 3 3 2 2" xfId="53522"/>
    <cellStyle name="Normal 3 6 4 2 3 3 3" xfId="39198"/>
    <cellStyle name="Normal 3 6 4 2 3 4" xfId="17624"/>
    <cellStyle name="Normal 3 6 4 2 3 4 2" xfId="46360"/>
    <cellStyle name="Normal 3 6 4 2 3 5" xfId="32036"/>
    <cellStyle name="Normal 3 6 4 2 4" xfId="4936"/>
    <cellStyle name="Normal 3 6 4 2 4 2" xfId="12201"/>
    <cellStyle name="Normal 3 6 4 2 4 2 2" xfId="26579"/>
    <cellStyle name="Normal 3 6 4 2 4 2 2 2" xfId="55313"/>
    <cellStyle name="Normal 3 6 4 2 4 2 3" xfId="40989"/>
    <cellStyle name="Normal 3 6 4 2 4 3" xfId="19416"/>
    <cellStyle name="Normal 3 6 4 2 4 3 2" xfId="48151"/>
    <cellStyle name="Normal 3 6 4 2 4 4" xfId="33827"/>
    <cellStyle name="Normal 3 6 4 2 5" xfId="8608"/>
    <cellStyle name="Normal 3 6 4 2 5 2" xfId="22997"/>
    <cellStyle name="Normal 3 6 4 2 5 2 2" xfId="51732"/>
    <cellStyle name="Normal 3 6 4 2 5 3" xfId="37408"/>
    <cellStyle name="Normal 3 6 4 2 6" xfId="15834"/>
    <cellStyle name="Normal 3 6 4 2 6 2" xfId="44570"/>
    <cellStyle name="Normal 3 6 4 2 7" xfId="30246"/>
    <cellStyle name="Normal 3 6 4 3" xfId="1728"/>
    <cellStyle name="Normal 3 6 4 3 2" xfId="3520"/>
    <cellStyle name="Normal 3 6 4 3 2 2" xfId="7179"/>
    <cellStyle name="Normal 3 6 4 3 2 2 2" xfId="14439"/>
    <cellStyle name="Normal 3 6 4 3 2 2 2 2" xfId="28817"/>
    <cellStyle name="Normal 3 6 4 3 2 2 2 2 2" xfId="57551"/>
    <cellStyle name="Normal 3 6 4 3 2 2 2 3" xfId="43227"/>
    <cellStyle name="Normal 3 6 4 3 2 2 3" xfId="21654"/>
    <cellStyle name="Normal 3 6 4 3 2 2 3 2" xfId="50389"/>
    <cellStyle name="Normal 3 6 4 3 2 2 4" xfId="36065"/>
    <cellStyle name="Normal 3 6 4 3 2 3" xfId="10852"/>
    <cellStyle name="Normal 3 6 4 3 2 3 2" xfId="25235"/>
    <cellStyle name="Normal 3 6 4 3 2 3 2 2" xfId="53970"/>
    <cellStyle name="Normal 3 6 4 3 2 3 3" xfId="39646"/>
    <cellStyle name="Normal 3 6 4 3 2 4" xfId="18072"/>
    <cellStyle name="Normal 3 6 4 3 2 4 2" xfId="46808"/>
    <cellStyle name="Normal 3 6 4 3 2 5" xfId="32484"/>
    <cellStyle name="Normal 3 6 4 3 3" xfId="5389"/>
    <cellStyle name="Normal 3 6 4 3 3 2" xfId="12649"/>
    <cellStyle name="Normal 3 6 4 3 3 2 2" xfId="27027"/>
    <cellStyle name="Normal 3 6 4 3 3 2 2 2" xfId="55761"/>
    <cellStyle name="Normal 3 6 4 3 3 2 3" xfId="41437"/>
    <cellStyle name="Normal 3 6 4 3 3 3" xfId="19864"/>
    <cellStyle name="Normal 3 6 4 3 3 3 2" xfId="48599"/>
    <cellStyle name="Normal 3 6 4 3 3 4" xfId="34275"/>
    <cellStyle name="Normal 3 6 4 3 4" xfId="9062"/>
    <cellStyle name="Normal 3 6 4 3 4 2" xfId="23445"/>
    <cellStyle name="Normal 3 6 4 3 4 2 2" xfId="52180"/>
    <cellStyle name="Normal 3 6 4 3 4 3" xfId="37856"/>
    <cellStyle name="Normal 3 6 4 3 5" xfId="16282"/>
    <cellStyle name="Normal 3 6 4 3 5 2" xfId="45018"/>
    <cellStyle name="Normal 3 6 4 3 6" xfId="30694"/>
    <cellStyle name="Normal 3 6 4 4" xfId="2624"/>
    <cellStyle name="Normal 3 6 4 4 2" xfId="6284"/>
    <cellStyle name="Normal 3 6 4 4 2 2" xfId="13544"/>
    <cellStyle name="Normal 3 6 4 4 2 2 2" xfId="27922"/>
    <cellStyle name="Normal 3 6 4 4 2 2 2 2" xfId="56656"/>
    <cellStyle name="Normal 3 6 4 4 2 2 3" xfId="42332"/>
    <cellStyle name="Normal 3 6 4 4 2 3" xfId="20759"/>
    <cellStyle name="Normal 3 6 4 4 2 3 2" xfId="49494"/>
    <cellStyle name="Normal 3 6 4 4 2 4" xfId="35170"/>
    <cellStyle name="Normal 3 6 4 4 3" xfId="9957"/>
    <cellStyle name="Normal 3 6 4 4 3 2" xfId="24340"/>
    <cellStyle name="Normal 3 6 4 4 3 2 2" xfId="53075"/>
    <cellStyle name="Normal 3 6 4 4 3 3" xfId="38751"/>
    <cellStyle name="Normal 3 6 4 4 4" xfId="17177"/>
    <cellStyle name="Normal 3 6 4 4 4 2" xfId="45913"/>
    <cellStyle name="Normal 3 6 4 4 5" xfId="31589"/>
    <cellStyle name="Normal 3 6 4 5" xfId="4488"/>
    <cellStyle name="Normal 3 6 4 5 2" xfId="11754"/>
    <cellStyle name="Normal 3 6 4 5 2 2" xfId="26132"/>
    <cellStyle name="Normal 3 6 4 5 2 2 2" xfId="54866"/>
    <cellStyle name="Normal 3 6 4 5 2 3" xfId="40542"/>
    <cellStyle name="Normal 3 6 4 5 3" xfId="18969"/>
    <cellStyle name="Normal 3 6 4 5 3 2" xfId="47704"/>
    <cellStyle name="Normal 3 6 4 5 4" xfId="33380"/>
    <cellStyle name="Normal 3 6 4 6" xfId="8161"/>
    <cellStyle name="Normal 3 6 4 6 2" xfId="22550"/>
    <cellStyle name="Normal 3 6 4 6 2 2" xfId="51285"/>
    <cellStyle name="Normal 3 6 4 6 3" xfId="36961"/>
    <cellStyle name="Normal 3 6 4 7" xfId="15387"/>
    <cellStyle name="Normal 3 6 4 7 2" xfId="44123"/>
    <cellStyle name="Normal 3 6 4 8" xfId="29799"/>
    <cellStyle name="Normal 3 6 5" xfId="968"/>
    <cellStyle name="Normal 3 6 5 2" xfId="1951"/>
    <cellStyle name="Normal 3 6 5 2 2" xfId="3743"/>
    <cellStyle name="Normal 3 6 5 2 2 2" xfId="7402"/>
    <cellStyle name="Normal 3 6 5 2 2 2 2" xfId="14662"/>
    <cellStyle name="Normal 3 6 5 2 2 2 2 2" xfId="29040"/>
    <cellStyle name="Normal 3 6 5 2 2 2 2 2 2" xfId="57774"/>
    <cellStyle name="Normal 3 6 5 2 2 2 2 3" xfId="43450"/>
    <cellStyle name="Normal 3 6 5 2 2 2 3" xfId="21877"/>
    <cellStyle name="Normal 3 6 5 2 2 2 3 2" xfId="50612"/>
    <cellStyle name="Normal 3 6 5 2 2 2 4" xfId="36288"/>
    <cellStyle name="Normal 3 6 5 2 2 3" xfId="11075"/>
    <cellStyle name="Normal 3 6 5 2 2 3 2" xfId="25458"/>
    <cellStyle name="Normal 3 6 5 2 2 3 2 2" xfId="54193"/>
    <cellStyle name="Normal 3 6 5 2 2 3 3" xfId="39869"/>
    <cellStyle name="Normal 3 6 5 2 2 4" xfId="18295"/>
    <cellStyle name="Normal 3 6 5 2 2 4 2" xfId="47031"/>
    <cellStyle name="Normal 3 6 5 2 2 5" xfId="32707"/>
    <cellStyle name="Normal 3 6 5 2 3" xfId="5612"/>
    <cellStyle name="Normal 3 6 5 2 3 2" xfId="12872"/>
    <cellStyle name="Normal 3 6 5 2 3 2 2" xfId="27250"/>
    <cellStyle name="Normal 3 6 5 2 3 2 2 2" xfId="55984"/>
    <cellStyle name="Normal 3 6 5 2 3 2 3" xfId="41660"/>
    <cellStyle name="Normal 3 6 5 2 3 3" xfId="20087"/>
    <cellStyle name="Normal 3 6 5 2 3 3 2" xfId="48822"/>
    <cellStyle name="Normal 3 6 5 2 3 4" xfId="34498"/>
    <cellStyle name="Normal 3 6 5 2 4" xfId="9285"/>
    <cellStyle name="Normal 3 6 5 2 4 2" xfId="23668"/>
    <cellStyle name="Normal 3 6 5 2 4 2 2" xfId="52403"/>
    <cellStyle name="Normal 3 6 5 2 4 3" xfId="38079"/>
    <cellStyle name="Normal 3 6 5 2 5" xfId="16505"/>
    <cellStyle name="Normal 3 6 5 2 5 2" xfId="45241"/>
    <cellStyle name="Normal 3 6 5 2 6" xfId="30917"/>
    <cellStyle name="Normal 3 6 5 3" xfId="2847"/>
    <cellStyle name="Normal 3 6 5 3 2" xfId="6507"/>
    <cellStyle name="Normal 3 6 5 3 2 2" xfId="13767"/>
    <cellStyle name="Normal 3 6 5 3 2 2 2" xfId="28145"/>
    <cellStyle name="Normal 3 6 5 3 2 2 2 2" xfId="56879"/>
    <cellStyle name="Normal 3 6 5 3 2 2 3" xfId="42555"/>
    <cellStyle name="Normal 3 6 5 3 2 3" xfId="20982"/>
    <cellStyle name="Normal 3 6 5 3 2 3 2" xfId="49717"/>
    <cellStyle name="Normal 3 6 5 3 2 4" xfId="35393"/>
    <cellStyle name="Normal 3 6 5 3 3" xfId="10180"/>
    <cellStyle name="Normal 3 6 5 3 3 2" xfId="24563"/>
    <cellStyle name="Normal 3 6 5 3 3 2 2" xfId="53298"/>
    <cellStyle name="Normal 3 6 5 3 3 3" xfId="38974"/>
    <cellStyle name="Normal 3 6 5 3 4" xfId="17400"/>
    <cellStyle name="Normal 3 6 5 3 4 2" xfId="46136"/>
    <cellStyle name="Normal 3 6 5 3 5" xfId="31812"/>
    <cellStyle name="Normal 3 6 5 4" xfId="4712"/>
    <cellStyle name="Normal 3 6 5 4 2" xfId="11977"/>
    <cellStyle name="Normal 3 6 5 4 2 2" xfId="26355"/>
    <cellStyle name="Normal 3 6 5 4 2 2 2" xfId="55089"/>
    <cellStyle name="Normal 3 6 5 4 2 3" xfId="40765"/>
    <cellStyle name="Normal 3 6 5 4 3" xfId="19192"/>
    <cellStyle name="Normal 3 6 5 4 3 2" xfId="47927"/>
    <cellStyle name="Normal 3 6 5 4 4" xfId="33603"/>
    <cellStyle name="Normal 3 6 5 5" xfId="8384"/>
    <cellStyle name="Normal 3 6 5 5 2" xfId="22773"/>
    <cellStyle name="Normal 3 6 5 5 2 2" xfId="51508"/>
    <cellStyle name="Normal 3 6 5 5 3" xfId="37184"/>
    <cellStyle name="Normal 3 6 5 6" xfId="15610"/>
    <cellStyle name="Normal 3 6 5 6 2" xfId="44346"/>
    <cellStyle name="Normal 3 6 5 7" xfId="30022"/>
    <cellStyle name="Normal 3 6 6" xfId="1487"/>
    <cellStyle name="Normal 3 6 6 2" xfId="3296"/>
    <cellStyle name="Normal 3 6 6 2 2" xfId="6955"/>
    <cellStyle name="Normal 3 6 6 2 2 2" xfId="14215"/>
    <cellStyle name="Normal 3 6 6 2 2 2 2" xfId="28593"/>
    <cellStyle name="Normal 3 6 6 2 2 2 2 2" xfId="57327"/>
    <cellStyle name="Normal 3 6 6 2 2 2 3" xfId="43003"/>
    <cellStyle name="Normal 3 6 6 2 2 3" xfId="21430"/>
    <cellStyle name="Normal 3 6 6 2 2 3 2" xfId="50165"/>
    <cellStyle name="Normal 3 6 6 2 2 4" xfId="35841"/>
    <cellStyle name="Normal 3 6 6 2 3" xfId="10628"/>
    <cellStyle name="Normal 3 6 6 2 3 2" xfId="25011"/>
    <cellStyle name="Normal 3 6 6 2 3 2 2" xfId="53746"/>
    <cellStyle name="Normal 3 6 6 2 3 3" xfId="39422"/>
    <cellStyle name="Normal 3 6 6 2 4" xfId="17848"/>
    <cellStyle name="Normal 3 6 6 2 4 2" xfId="46584"/>
    <cellStyle name="Normal 3 6 6 2 5" xfId="32260"/>
    <cellStyle name="Normal 3 6 6 3" xfId="5164"/>
    <cellStyle name="Normal 3 6 6 3 2" xfId="12425"/>
    <cellStyle name="Normal 3 6 6 3 2 2" xfId="26803"/>
    <cellStyle name="Normal 3 6 6 3 2 2 2" xfId="55537"/>
    <cellStyle name="Normal 3 6 6 3 2 3" xfId="41213"/>
    <cellStyle name="Normal 3 6 6 3 3" xfId="19640"/>
    <cellStyle name="Normal 3 6 6 3 3 2" xfId="48375"/>
    <cellStyle name="Normal 3 6 6 3 4" xfId="34051"/>
    <cellStyle name="Normal 3 6 6 4" xfId="8838"/>
    <cellStyle name="Normal 3 6 6 4 2" xfId="23221"/>
    <cellStyle name="Normal 3 6 6 4 2 2" xfId="51956"/>
    <cellStyle name="Normal 3 6 6 4 3" xfId="37632"/>
    <cellStyle name="Normal 3 6 6 5" xfId="16058"/>
    <cellStyle name="Normal 3 6 6 5 2" xfId="44794"/>
    <cellStyle name="Normal 3 6 6 6" xfId="30470"/>
    <cellStyle name="Normal 3 6 7" xfId="2400"/>
    <cellStyle name="Normal 3 6 7 2" xfId="6060"/>
    <cellStyle name="Normal 3 6 7 2 2" xfId="13320"/>
    <cellStyle name="Normal 3 6 7 2 2 2" xfId="27698"/>
    <cellStyle name="Normal 3 6 7 2 2 2 2" xfId="56432"/>
    <cellStyle name="Normal 3 6 7 2 2 3" xfId="42108"/>
    <cellStyle name="Normal 3 6 7 2 3" xfId="20535"/>
    <cellStyle name="Normal 3 6 7 2 3 2" xfId="49270"/>
    <cellStyle name="Normal 3 6 7 2 4" xfId="34946"/>
    <cellStyle name="Normal 3 6 7 3" xfId="9733"/>
    <cellStyle name="Normal 3 6 7 3 2" xfId="24116"/>
    <cellStyle name="Normal 3 6 7 3 2 2" xfId="52851"/>
    <cellStyle name="Normal 3 6 7 3 3" xfId="38527"/>
    <cellStyle name="Normal 3 6 7 4" xfId="16953"/>
    <cellStyle name="Normal 3 6 7 4 2" xfId="45689"/>
    <cellStyle name="Normal 3 6 7 5" xfId="31365"/>
    <cellStyle name="Normal 3 6 8" xfId="4257"/>
    <cellStyle name="Normal 3 6 8 2" xfId="11529"/>
    <cellStyle name="Normal 3 6 8 2 2" xfId="25908"/>
    <cellStyle name="Normal 3 6 8 2 2 2" xfId="54642"/>
    <cellStyle name="Normal 3 6 8 2 3" xfId="40318"/>
    <cellStyle name="Normal 3 6 8 3" xfId="18745"/>
    <cellStyle name="Normal 3 6 8 3 2" xfId="47480"/>
    <cellStyle name="Normal 3 6 8 4" xfId="33156"/>
    <cellStyle name="Normal 3 6 9" xfId="7925"/>
    <cellStyle name="Normal 3 6 9 2" xfId="22326"/>
    <cellStyle name="Normal 3 6 9 2 2" xfId="51061"/>
    <cellStyle name="Normal 3 6 9 3" xfId="36737"/>
    <cellStyle name="Normal 3 7" xfId="413"/>
    <cellStyle name="Normal 3 7 10" xfId="29603"/>
    <cellStyle name="Normal 3 7 2" xfId="613"/>
    <cellStyle name="Normal 3 7 2 2" xfId="885"/>
    <cellStyle name="Normal 3 7 2 2 2" xfId="1332"/>
    <cellStyle name="Normal 3 7 2 2 2 2" xfId="2315"/>
    <cellStyle name="Normal 3 7 2 2 2 2 2" xfId="4107"/>
    <cellStyle name="Normal 3 7 2 2 2 2 2 2" xfId="7766"/>
    <cellStyle name="Normal 3 7 2 2 2 2 2 2 2" xfId="15026"/>
    <cellStyle name="Normal 3 7 2 2 2 2 2 2 2 2" xfId="29404"/>
    <cellStyle name="Normal 3 7 2 2 2 2 2 2 2 2 2" xfId="58138"/>
    <cellStyle name="Normal 3 7 2 2 2 2 2 2 2 3" xfId="43814"/>
    <cellStyle name="Normal 3 7 2 2 2 2 2 2 3" xfId="22241"/>
    <cellStyle name="Normal 3 7 2 2 2 2 2 2 3 2" xfId="50976"/>
    <cellStyle name="Normal 3 7 2 2 2 2 2 2 4" xfId="36652"/>
    <cellStyle name="Normal 3 7 2 2 2 2 2 3" xfId="11439"/>
    <cellStyle name="Normal 3 7 2 2 2 2 2 3 2" xfId="25822"/>
    <cellStyle name="Normal 3 7 2 2 2 2 2 3 2 2" xfId="54557"/>
    <cellStyle name="Normal 3 7 2 2 2 2 2 3 3" xfId="40233"/>
    <cellStyle name="Normal 3 7 2 2 2 2 2 4" xfId="18659"/>
    <cellStyle name="Normal 3 7 2 2 2 2 2 4 2" xfId="47395"/>
    <cellStyle name="Normal 3 7 2 2 2 2 2 5" xfId="33071"/>
    <cellStyle name="Normal 3 7 2 2 2 2 3" xfId="5976"/>
    <cellStyle name="Normal 3 7 2 2 2 2 3 2" xfId="13236"/>
    <cellStyle name="Normal 3 7 2 2 2 2 3 2 2" xfId="27614"/>
    <cellStyle name="Normal 3 7 2 2 2 2 3 2 2 2" xfId="56348"/>
    <cellStyle name="Normal 3 7 2 2 2 2 3 2 3" xfId="42024"/>
    <cellStyle name="Normal 3 7 2 2 2 2 3 3" xfId="20451"/>
    <cellStyle name="Normal 3 7 2 2 2 2 3 3 2" xfId="49186"/>
    <cellStyle name="Normal 3 7 2 2 2 2 3 4" xfId="34862"/>
    <cellStyle name="Normal 3 7 2 2 2 2 4" xfId="9649"/>
    <cellStyle name="Normal 3 7 2 2 2 2 4 2" xfId="24032"/>
    <cellStyle name="Normal 3 7 2 2 2 2 4 2 2" xfId="52767"/>
    <cellStyle name="Normal 3 7 2 2 2 2 4 3" xfId="38443"/>
    <cellStyle name="Normal 3 7 2 2 2 2 5" xfId="16869"/>
    <cellStyle name="Normal 3 7 2 2 2 2 5 2" xfId="45605"/>
    <cellStyle name="Normal 3 7 2 2 2 2 6" xfId="31281"/>
    <cellStyle name="Normal 3 7 2 2 2 3" xfId="3211"/>
    <cellStyle name="Normal 3 7 2 2 2 3 2" xfId="6871"/>
    <cellStyle name="Normal 3 7 2 2 2 3 2 2" xfId="14131"/>
    <cellStyle name="Normal 3 7 2 2 2 3 2 2 2" xfId="28509"/>
    <cellStyle name="Normal 3 7 2 2 2 3 2 2 2 2" xfId="57243"/>
    <cellStyle name="Normal 3 7 2 2 2 3 2 2 3" xfId="42919"/>
    <cellStyle name="Normal 3 7 2 2 2 3 2 3" xfId="21346"/>
    <cellStyle name="Normal 3 7 2 2 2 3 2 3 2" xfId="50081"/>
    <cellStyle name="Normal 3 7 2 2 2 3 2 4" xfId="35757"/>
    <cellStyle name="Normal 3 7 2 2 2 3 3" xfId="10544"/>
    <cellStyle name="Normal 3 7 2 2 2 3 3 2" xfId="24927"/>
    <cellStyle name="Normal 3 7 2 2 2 3 3 2 2" xfId="53662"/>
    <cellStyle name="Normal 3 7 2 2 2 3 3 3" xfId="39338"/>
    <cellStyle name="Normal 3 7 2 2 2 3 4" xfId="17764"/>
    <cellStyle name="Normal 3 7 2 2 2 3 4 2" xfId="46500"/>
    <cellStyle name="Normal 3 7 2 2 2 3 5" xfId="32176"/>
    <cellStyle name="Normal 3 7 2 2 2 4" xfId="5076"/>
    <cellStyle name="Normal 3 7 2 2 2 4 2" xfId="12341"/>
    <cellStyle name="Normal 3 7 2 2 2 4 2 2" xfId="26719"/>
    <cellStyle name="Normal 3 7 2 2 2 4 2 2 2" xfId="55453"/>
    <cellStyle name="Normal 3 7 2 2 2 4 2 3" xfId="41129"/>
    <cellStyle name="Normal 3 7 2 2 2 4 3" xfId="19556"/>
    <cellStyle name="Normal 3 7 2 2 2 4 3 2" xfId="48291"/>
    <cellStyle name="Normal 3 7 2 2 2 4 4" xfId="33967"/>
    <cellStyle name="Normal 3 7 2 2 2 5" xfId="8748"/>
    <cellStyle name="Normal 3 7 2 2 2 5 2" xfId="23137"/>
    <cellStyle name="Normal 3 7 2 2 2 5 2 2" xfId="51872"/>
    <cellStyle name="Normal 3 7 2 2 2 5 3" xfId="37548"/>
    <cellStyle name="Normal 3 7 2 2 2 6" xfId="15974"/>
    <cellStyle name="Normal 3 7 2 2 2 6 2" xfId="44710"/>
    <cellStyle name="Normal 3 7 2 2 2 7" xfId="30386"/>
    <cellStyle name="Normal 3 7 2 2 3" xfId="1868"/>
    <cellStyle name="Normal 3 7 2 2 3 2" xfId="3660"/>
    <cellStyle name="Normal 3 7 2 2 3 2 2" xfId="7319"/>
    <cellStyle name="Normal 3 7 2 2 3 2 2 2" xfId="14579"/>
    <cellStyle name="Normal 3 7 2 2 3 2 2 2 2" xfId="28957"/>
    <cellStyle name="Normal 3 7 2 2 3 2 2 2 2 2" xfId="57691"/>
    <cellStyle name="Normal 3 7 2 2 3 2 2 2 3" xfId="43367"/>
    <cellStyle name="Normal 3 7 2 2 3 2 2 3" xfId="21794"/>
    <cellStyle name="Normal 3 7 2 2 3 2 2 3 2" xfId="50529"/>
    <cellStyle name="Normal 3 7 2 2 3 2 2 4" xfId="36205"/>
    <cellStyle name="Normal 3 7 2 2 3 2 3" xfId="10992"/>
    <cellStyle name="Normal 3 7 2 2 3 2 3 2" xfId="25375"/>
    <cellStyle name="Normal 3 7 2 2 3 2 3 2 2" xfId="54110"/>
    <cellStyle name="Normal 3 7 2 2 3 2 3 3" xfId="39786"/>
    <cellStyle name="Normal 3 7 2 2 3 2 4" xfId="18212"/>
    <cellStyle name="Normal 3 7 2 2 3 2 4 2" xfId="46948"/>
    <cellStyle name="Normal 3 7 2 2 3 2 5" xfId="32624"/>
    <cellStyle name="Normal 3 7 2 2 3 3" xfId="5529"/>
    <cellStyle name="Normal 3 7 2 2 3 3 2" xfId="12789"/>
    <cellStyle name="Normal 3 7 2 2 3 3 2 2" xfId="27167"/>
    <cellStyle name="Normal 3 7 2 2 3 3 2 2 2" xfId="55901"/>
    <cellStyle name="Normal 3 7 2 2 3 3 2 3" xfId="41577"/>
    <cellStyle name="Normal 3 7 2 2 3 3 3" xfId="20004"/>
    <cellStyle name="Normal 3 7 2 2 3 3 3 2" xfId="48739"/>
    <cellStyle name="Normal 3 7 2 2 3 3 4" xfId="34415"/>
    <cellStyle name="Normal 3 7 2 2 3 4" xfId="9202"/>
    <cellStyle name="Normal 3 7 2 2 3 4 2" xfId="23585"/>
    <cellStyle name="Normal 3 7 2 2 3 4 2 2" xfId="52320"/>
    <cellStyle name="Normal 3 7 2 2 3 4 3" xfId="37996"/>
    <cellStyle name="Normal 3 7 2 2 3 5" xfId="16422"/>
    <cellStyle name="Normal 3 7 2 2 3 5 2" xfId="45158"/>
    <cellStyle name="Normal 3 7 2 2 3 6" xfId="30834"/>
    <cellStyle name="Normal 3 7 2 2 4" xfId="2764"/>
    <cellStyle name="Normal 3 7 2 2 4 2" xfId="6424"/>
    <cellStyle name="Normal 3 7 2 2 4 2 2" xfId="13684"/>
    <cellStyle name="Normal 3 7 2 2 4 2 2 2" xfId="28062"/>
    <cellStyle name="Normal 3 7 2 2 4 2 2 2 2" xfId="56796"/>
    <cellStyle name="Normal 3 7 2 2 4 2 2 3" xfId="42472"/>
    <cellStyle name="Normal 3 7 2 2 4 2 3" xfId="20899"/>
    <cellStyle name="Normal 3 7 2 2 4 2 3 2" xfId="49634"/>
    <cellStyle name="Normal 3 7 2 2 4 2 4" xfId="35310"/>
    <cellStyle name="Normal 3 7 2 2 4 3" xfId="10097"/>
    <cellStyle name="Normal 3 7 2 2 4 3 2" xfId="24480"/>
    <cellStyle name="Normal 3 7 2 2 4 3 2 2" xfId="53215"/>
    <cellStyle name="Normal 3 7 2 2 4 3 3" xfId="38891"/>
    <cellStyle name="Normal 3 7 2 2 4 4" xfId="17317"/>
    <cellStyle name="Normal 3 7 2 2 4 4 2" xfId="46053"/>
    <cellStyle name="Normal 3 7 2 2 4 5" xfId="31729"/>
    <cellStyle name="Normal 3 7 2 2 5" xfId="4629"/>
    <cellStyle name="Normal 3 7 2 2 5 2" xfId="11894"/>
    <cellStyle name="Normal 3 7 2 2 5 2 2" xfId="26272"/>
    <cellStyle name="Normal 3 7 2 2 5 2 2 2" xfId="55006"/>
    <cellStyle name="Normal 3 7 2 2 5 2 3" xfId="40682"/>
    <cellStyle name="Normal 3 7 2 2 5 3" xfId="19109"/>
    <cellStyle name="Normal 3 7 2 2 5 3 2" xfId="47844"/>
    <cellStyle name="Normal 3 7 2 2 5 4" xfId="33520"/>
    <cellStyle name="Normal 3 7 2 2 6" xfId="8301"/>
    <cellStyle name="Normal 3 7 2 2 6 2" xfId="22690"/>
    <cellStyle name="Normal 3 7 2 2 6 2 2" xfId="51425"/>
    <cellStyle name="Normal 3 7 2 2 6 3" xfId="37101"/>
    <cellStyle name="Normal 3 7 2 2 7" xfId="15527"/>
    <cellStyle name="Normal 3 7 2 2 7 2" xfId="44263"/>
    <cellStyle name="Normal 3 7 2 2 8" xfId="29939"/>
    <cellStyle name="Normal 3 7 2 3" xfId="1108"/>
    <cellStyle name="Normal 3 7 2 3 2" xfId="2091"/>
    <cellStyle name="Normal 3 7 2 3 2 2" xfId="3883"/>
    <cellStyle name="Normal 3 7 2 3 2 2 2" xfId="7542"/>
    <cellStyle name="Normal 3 7 2 3 2 2 2 2" xfId="14802"/>
    <cellStyle name="Normal 3 7 2 3 2 2 2 2 2" xfId="29180"/>
    <cellStyle name="Normal 3 7 2 3 2 2 2 2 2 2" xfId="57914"/>
    <cellStyle name="Normal 3 7 2 3 2 2 2 2 3" xfId="43590"/>
    <cellStyle name="Normal 3 7 2 3 2 2 2 3" xfId="22017"/>
    <cellStyle name="Normal 3 7 2 3 2 2 2 3 2" xfId="50752"/>
    <cellStyle name="Normal 3 7 2 3 2 2 2 4" xfId="36428"/>
    <cellStyle name="Normal 3 7 2 3 2 2 3" xfId="11215"/>
    <cellStyle name="Normal 3 7 2 3 2 2 3 2" xfId="25598"/>
    <cellStyle name="Normal 3 7 2 3 2 2 3 2 2" xfId="54333"/>
    <cellStyle name="Normal 3 7 2 3 2 2 3 3" xfId="40009"/>
    <cellStyle name="Normal 3 7 2 3 2 2 4" xfId="18435"/>
    <cellStyle name="Normal 3 7 2 3 2 2 4 2" xfId="47171"/>
    <cellStyle name="Normal 3 7 2 3 2 2 5" xfId="32847"/>
    <cellStyle name="Normal 3 7 2 3 2 3" xfId="5752"/>
    <cellStyle name="Normal 3 7 2 3 2 3 2" xfId="13012"/>
    <cellStyle name="Normal 3 7 2 3 2 3 2 2" xfId="27390"/>
    <cellStyle name="Normal 3 7 2 3 2 3 2 2 2" xfId="56124"/>
    <cellStyle name="Normal 3 7 2 3 2 3 2 3" xfId="41800"/>
    <cellStyle name="Normal 3 7 2 3 2 3 3" xfId="20227"/>
    <cellStyle name="Normal 3 7 2 3 2 3 3 2" xfId="48962"/>
    <cellStyle name="Normal 3 7 2 3 2 3 4" xfId="34638"/>
    <cellStyle name="Normal 3 7 2 3 2 4" xfId="9425"/>
    <cellStyle name="Normal 3 7 2 3 2 4 2" xfId="23808"/>
    <cellStyle name="Normal 3 7 2 3 2 4 2 2" xfId="52543"/>
    <cellStyle name="Normal 3 7 2 3 2 4 3" xfId="38219"/>
    <cellStyle name="Normal 3 7 2 3 2 5" xfId="16645"/>
    <cellStyle name="Normal 3 7 2 3 2 5 2" xfId="45381"/>
    <cellStyle name="Normal 3 7 2 3 2 6" xfId="31057"/>
    <cellStyle name="Normal 3 7 2 3 3" xfId="2987"/>
    <cellStyle name="Normal 3 7 2 3 3 2" xfId="6647"/>
    <cellStyle name="Normal 3 7 2 3 3 2 2" xfId="13907"/>
    <cellStyle name="Normal 3 7 2 3 3 2 2 2" xfId="28285"/>
    <cellStyle name="Normal 3 7 2 3 3 2 2 2 2" xfId="57019"/>
    <cellStyle name="Normal 3 7 2 3 3 2 2 3" xfId="42695"/>
    <cellStyle name="Normal 3 7 2 3 3 2 3" xfId="21122"/>
    <cellStyle name="Normal 3 7 2 3 3 2 3 2" xfId="49857"/>
    <cellStyle name="Normal 3 7 2 3 3 2 4" xfId="35533"/>
    <cellStyle name="Normal 3 7 2 3 3 3" xfId="10320"/>
    <cellStyle name="Normal 3 7 2 3 3 3 2" xfId="24703"/>
    <cellStyle name="Normal 3 7 2 3 3 3 2 2" xfId="53438"/>
    <cellStyle name="Normal 3 7 2 3 3 3 3" xfId="39114"/>
    <cellStyle name="Normal 3 7 2 3 3 4" xfId="17540"/>
    <cellStyle name="Normal 3 7 2 3 3 4 2" xfId="46276"/>
    <cellStyle name="Normal 3 7 2 3 3 5" xfId="31952"/>
    <cellStyle name="Normal 3 7 2 3 4" xfId="4852"/>
    <cellStyle name="Normal 3 7 2 3 4 2" xfId="12117"/>
    <cellStyle name="Normal 3 7 2 3 4 2 2" xfId="26495"/>
    <cellStyle name="Normal 3 7 2 3 4 2 2 2" xfId="55229"/>
    <cellStyle name="Normal 3 7 2 3 4 2 3" xfId="40905"/>
    <cellStyle name="Normal 3 7 2 3 4 3" xfId="19332"/>
    <cellStyle name="Normal 3 7 2 3 4 3 2" xfId="48067"/>
    <cellStyle name="Normal 3 7 2 3 4 4" xfId="33743"/>
    <cellStyle name="Normal 3 7 2 3 5" xfId="8524"/>
    <cellStyle name="Normal 3 7 2 3 5 2" xfId="22913"/>
    <cellStyle name="Normal 3 7 2 3 5 2 2" xfId="51648"/>
    <cellStyle name="Normal 3 7 2 3 5 3" xfId="37324"/>
    <cellStyle name="Normal 3 7 2 3 6" xfId="15750"/>
    <cellStyle name="Normal 3 7 2 3 6 2" xfId="44486"/>
    <cellStyle name="Normal 3 7 2 3 7" xfId="30162"/>
    <cellStyle name="Normal 3 7 2 4" xfId="1640"/>
    <cellStyle name="Normal 3 7 2 4 2" xfId="3436"/>
    <cellStyle name="Normal 3 7 2 4 2 2" xfId="7095"/>
    <cellStyle name="Normal 3 7 2 4 2 2 2" xfId="14355"/>
    <cellStyle name="Normal 3 7 2 4 2 2 2 2" xfId="28733"/>
    <cellStyle name="Normal 3 7 2 4 2 2 2 2 2" xfId="57467"/>
    <cellStyle name="Normal 3 7 2 4 2 2 2 3" xfId="43143"/>
    <cellStyle name="Normal 3 7 2 4 2 2 3" xfId="21570"/>
    <cellStyle name="Normal 3 7 2 4 2 2 3 2" xfId="50305"/>
    <cellStyle name="Normal 3 7 2 4 2 2 4" xfId="35981"/>
    <cellStyle name="Normal 3 7 2 4 2 3" xfId="10768"/>
    <cellStyle name="Normal 3 7 2 4 2 3 2" xfId="25151"/>
    <cellStyle name="Normal 3 7 2 4 2 3 2 2" xfId="53886"/>
    <cellStyle name="Normal 3 7 2 4 2 3 3" xfId="39562"/>
    <cellStyle name="Normal 3 7 2 4 2 4" xfId="17988"/>
    <cellStyle name="Normal 3 7 2 4 2 4 2" xfId="46724"/>
    <cellStyle name="Normal 3 7 2 4 2 5" xfId="32400"/>
    <cellStyle name="Normal 3 7 2 4 3" xfId="5305"/>
    <cellStyle name="Normal 3 7 2 4 3 2" xfId="12565"/>
    <cellStyle name="Normal 3 7 2 4 3 2 2" xfId="26943"/>
    <cellStyle name="Normal 3 7 2 4 3 2 2 2" xfId="55677"/>
    <cellStyle name="Normal 3 7 2 4 3 2 3" xfId="41353"/>
    <cellStyle name="Normal 3 7 2 4 3 3" xfId="19780"/>
    <cellStyle name="Normal 3 7 2 4 3 3 2" xfId="48515"/>
    <cellStyle name="Normal 3 7 2 4 3 4" xfId="34191"/>
    <cellStyle name="Normal 3 7 2 4 4" xfId="8978"/>
    <cellStyle name="Normal 3 7 2 4 4 2" xfId="23361"/>
    <cellStyle name="Normal 3 7 2 4 4 2 2" xfId="52096"/>
    <cellStyle name="Normal 3 7 2 4 4 3" xfId="37772"/>
    <cellStyle name="Normal 3 7 2 4 5" xfId="16198"/>
    <cellStyle name="Normal 3 7 2 4 5 2" xfId="44934"/>
    <cellStyle name="Normal 3 7 2 4 6" xfId="30610"/>
    <cellStyle name="Normal 3 7 2 5" xfId="2540"/>
    <cellStyle name="Normal 3 7 2 5 2" xfId="6200"/>
    <cellStyle name="Normal 3 7 2 5 2 2" xfId="13460"/>
    <cellStyle name="Normal 3 7 2 5 2 2 2" xfId="27838"/>
    <cellStyle name="Normal 3 7 2 5 2 2 2 2" xfId="56572"/>
    <cellStyle name="Normal 3 7 2 5 2 2 3" xfId="42248"/>
    <cellStyle name="Normal 3 7 2 5 2 3" xfId="20675"/>
    <cellStyle name="Normal 3 7 2 5 2 3 2" xfId="49410"/>
    <cellStyle name="Normal 3 7 2 5 2 4" xfId="35086"/>
    <cellStyle name="Normal 3 7 2 5 3" xfId="9873"/>
    <cellStyle name="Normal 3 7 2 5 3 2" xfId="24256"/>
    <cellStyle name="Normal 3 7 2 5 3 2 2" xfId="52991"/>
    <cellStyle name="Normal 3 7 2 5 3 3" xfId="38667"/>
    <cellStyle name="Normal 3 7 2 5 4" xfId="17093"/>
    <cellStyle name="Normal 3 7 2 5 4 2" xfId="45829"/>
    <cellStyle name="Normal 3 7 2 5 5" xfId="31505"/>
    <cellStyle name="Normal 3 7 2 6" xfId="4403"/>
    <cellStyle name="Normal 3 7 2 6 2" xfId="11670"/>
    <cellStyle name="Normal 3 7 2 6 2 2" xfId="26048"/>
    <cellStyle name="Normal 3 7 2 6 2 2 2" xfId="54782"/>
    <cellStyle name="Normal 3 7 2 6 2 3" xfId="40458"/>
    <cellStyle name="Normal 3 7 2 6 3" xfId="18885"/>
    <cellStyle name="Normal 3 7 2 6 3 2" xfId="47620"/>
    <cellStyle name="Normal 3 7 2 6 4" xfId="33296"/>
    <cellStyle name="Normal 3 7 2 7" xfId="8074"/>
    <cellStyle name="Normal 3 7 2 7 2" xfId="22466"/>
    <cellStyle name="Normal 3 7 2 7 2 2" xfId="51201"/>
    <cellStyle name="Normal 3 7 2 7 3" xfId="36877"/>
    <cellStyle name="Normal 3 7 2 8" xfId="15303"/>
    <cellStyle name="Normal 3 7 2 8 2" xfId="44039"/>
    <cellStyle name="Normal 3 7 2 9" xfId="29715"/>
    <cellStyle name="Normal 3 7 3" xfId="771"/>
    <cellStyle name="Normal 3 7 3 2" xfId="1220"/>
    <cellStyle name="Normal 3 7 3 2 2" xfId="2203"/>
    <cellStyle name="Normal 3 7 3 2 2 2" xfId="3995"/>
    <cellStyle name="Normal 3 7 3 2 2 2 2" xfId="7654"/>
    <cellStyle name="Normal 3 7 3 2 2 2 2 2" xfId="14914"/>
    <cellStyle name="Normal 3 7 3 2 2 2 2 2 2" xfId="29292"/>
    <cellStyle name="Normal 3 7 3 2 2 2 2 2 2 2" xfId="58026"/>
    <cellStyle name="Normal 3 7 3 2 2 2 2 2 3" xfId="43702"/>
    <cellStyle name="Normal 3 7 3 2 2 2 2 3" xfId="22129"/>
    <cellStyle name="Normal 3 7 3 2 2 2 2 3 2" xfId="50864"/>
    <cellStyle name="Normal 3 7 3 2 2 2 2 4" xfId="36540"/>
    <cellStyle name="Normal 3 7 3 2 2 2 3" xfId="11327"/>
    <cellStyle name="Normal 3 7 3 2 2 2 3 2" xfId="25710"/>
    <cellStyle name="Normal 3 7 3 2 2 2 3 2 2" xfId="54445"/>
    <cellStyle name="Normal 3 7 3 2 2 2 3 3" xfId="40121"/>
    <cellStyle name="Normal 3 7 3 2 2 2 4" xfId="18547"/>
    <cellStyle name="Normal 3 7 3 2 2 2 4 2" xfId="47283"/>
    <cellStyle name="Normal 3 7 3 2 2 2 5" xfId="32959"/>
    <cellStyle name="Normal 3 7 3 2 2 3" xfId="5864"/>
    <cellStyle name="Normal 3 7 3 2 2 3 2" xfId="13124"/>
    <cellStyle name="Normal 3 7 3 2 2 3 2 2" xfId="27502"/>
    <cellStyle name="Normal 3 7 3 2 2 3 2 2 2" xfId="56236"/>
    <cellStyle name="Normal 3 7 3 2 2 3 2 3" xfId="41912"/>
    <cellStyle name="Normal 3 7 3 2 2 3 3" xfId="20339"/>
    <cellStyle name="Normal 3 7 3 2 2 3 3 2" xfId="49074"/>
    <cellStyle name="Normal 3 7 3 2 2 3 4" xfId="34750"/>
    <cellStyle name="Normal 3 7 3 2 2 4" xfId="9537"/>
    <cellStyle name="Normal 3 7 3 2 2 4 2" xfId="23920"/>
    <cellStyle name="Normal 3 7 3 2 2 4 2 2" xfId="52655"/>
    <cellStyle name="Normal 3 7 3 2 2 4 3" xfId="38331"/>
    <cellStyle name="Normal 3 7 3 2 2 5" xfId="16757"/>
    <cellStyle name="Normal 3 7 3 2 2 5 2" xfId="45493"/>
    <cellStyle name="Normal 3 7 3 2 2 6" xfId="31169"/>
    <cellStyle name="Normal 3 7 3 2 3" xfId="3099"/>
    <cellStyle name="Normal 3 7 3 2 3 2" xfId="6759"/>
    <cellStyle name="Normal 3 7 3 2 3 2 2" xfId="14019"/>
    <cellStyle name="Normal 3 7 3 2 3 2 2 2" xfId="28397"/>
    <cellStyle name="Normal 3 7 3 2 3 2 2 2 2" xfId="57131"/>
    <cellStyle name="Normal 3 7 3 2 3 2 2 3" xfId="42807"/>
    <cellStyle name="Normal 3 7 3 2 3 2 3" xfId="21234"/>
    <cellStyle name="Normal 3 7 3 2 3 2 3 2" xfId="49969"/>
    <cellStyle name="Normal 3 7 3 2 3 2 4" xfId="35645"/>
    <cellStyle name="Normal 3 7 3 2 3 3" xfId="10432"/>
    <cellStyle name="Normal 3 7 3 2 3 3 2" xfId="24815"/>
    <cellStyle name="Normal 3 7 3 2 3 3 2 2" xfId="53550"/>
    <cellStyle name="Normal 3 7 3 2 3 3 3" xfId="39226"/>
    <cellStyle name="Normal 3 7 3 2 3 4" xfId="17652"/>
    <cellStyle name="Normal 3 7 3 2 3 4 2" xfId="46388"/>
    <cellStyle name="Normal 3 7 3 2 3 5" xfId="32064"/>
    <cellStyle name="Normal 3 7 3 2 4" xfId="4964"/>
    <cellStyle name="Normal 3 7 3 2 4 2" xfId="12229"/>
    <cellStyle name="Normal 3 7 3 2 4 2 2" xfId="26607"/>
    <cellStyle name="Normal 3 7 3 2 4 2 2 2" xfId="55341"/>
    <cellStyle name="Normal 3 7 3 2 4 2 3" xfId="41017"/>
    <cellStyle name="Normal 3 7 3 2 4 3" xfId="19444"/>
    <cellStyle name="Normal 3 7 3 2 4 3 2" xfId="48179"/>
    <cellStyle name="Normal 3 7 3 2 4 4" xfId="33855"/>
    <cellStyle name="Normal 3 7 3 2 5" xfId="8636"/>
    <cellStyle name="Normal 3 7 3 2 5 2" xfId="23025"/>
    <cellStyle name="Normal 3 7 3 2 5 2 2" xfId="51760"/>
    <cellStyle name="Normal 3 7 3 2 5 3" xfId="37436"/>
    <cellStyle name="Normal 3 7 3 2 6" xfId="15862"/>
    <cellStyle name="Normal 3 7 3 2 6 2" xfId="44598"/>
    <cellStyle name="Normal 3 7 3 2 7" xfId="30274"/>
    <cellStyle name="Normal 3 7 3 3" xfId="1756"/>
    <cellStyle name="Normal 3 7 3 3 2" xfId="3548"/>
    <cellStyle name="Normal 3 7 3 3 2 2" xfId="7207"/>
    <cellStyle name="Normal 3 7 3 3 2 2 2" xfId="14467"/>
    <cellStyle name="Normal 3 7 3 3 2 2 2 2" xfId="28845"/>
    <cellStyle name="Normal 3 7 3 3 2 2 2 2 2" xfId="57579"/>
    <cellStyle name="Normal 3 7 3 3 2 2 2 3" xfId="43255"/>
    <cellStyle name="Normal 3 7 3 3 2 2 3" xfId="21682"/>
    <cellStyle name="Normal 3 7 3 3 2 2 3 2" xfId="50417"/>
    <cellStyle name="Normal 3 7 3 3 2 2 4" xfId="36093"/>
    <cellStyle name="Normal 3 7 3 3 2 3" xfId="10880"/>
    <cellStyle name="Normal 3 7 3 3 2 3 2" xfId="25263"/>
    <cellStyle name="Normal 3 7 3 3 2 3 2 2" xfId="53998"/>
    <cellStyle name="Normal 3 7 3 3 2 3 3" xfId="39674"/>
    <cellStyle name="Normal 3 7 3 3 2 4" xfId="18100"/>
    <cellStyle name="Normal 3 7 3 3 2 4 2" xfId="46836"/>
    <cellStyle name="Normal 3 7 3 3 2 5" xfId="32512"/>
    <cellStyle name="Normal 3 7 3 3 3" xfId="5417"/>
    <cellStyle name="Normal 3 7 3 3 3 2" xfId="12677"/>
    <cellStyle name="Normal 3 7 3 3 3 2 2" xfId="27055"/>
    <cellStyle name="Normal 3 7 3 3 3 2 2 2" xfId="55789"/>
    <cellStyle name="Normal 3 7 3 3 3 2 3" xfId="41465"/>
    <cellStyle name="Normal 3 7 3 3 3 3" xfId="19892"/>
    <cellStyle name="Normal 3 7 3 3 3 3 2" xfId="48627"/>
    <cellStyle name="Normal 3 7 3 3 3 4" xfId="34303"/>
    <cellStyle name="Normal 3 7 3 3 4" xfId="9090"/>
    <cellStyle name="Normal 3 7 3 3 4 2" xfId="23473"/>
    <cellStyle name="Normal 3 7 3 3 4 2 2" xfId="52208"/>
    <cellStyle name="Normal 3 7 3 3 4 3" xfId="37884"/>
    <cellStyle name="Normal 3 7 3 3 5" xfId="16310"/>
    <cellStyle name="Normal 3 7 3 3 5 2" xfId="45046"/>
    <cellStyle name="Normal 3 7 3 3 6" xfId="30722"/>
    <cellStyle name="Normal 3 7 3 4" xfId="2652"/>
    <cellStyle name="Normal 3 7 3 4 2" xfId="6312"/>
    <cellStyle name="Normal 3 7 3 4 2 2" xfId="13572"/>
    <cellStyle name="Normal 3 7 3 4 2 2 2" xfId="27950"/>
    <cellStyle name="Normal 3 7 3 4 2 2 2 2" xfId="56684"/>
    <cellStyle name="Normal 3 7 3 4 2 2 3" xfId="42360"/>
    <cellStyle name="Normal 3 7 3 4 2 3" xfId="20787"/>
    <cellStyle name="Normal 3 7 3 4 2 3 2" xfId="49522"/>
    <cellStyle name="Normal 3 7 3 4 2 4" xfId="35198"/>
    <cellStyle name="Normal 3 7 3 4 3" xfId="9985"/>
    <cellStyle name="Normal 3 7 3 4 3 2" xfId="24368"/>
    <cellStyle name="Normal 3 7 3 4 3 2 2" xfId="53103"/>
    <cellStyle name="Normal 3 7 3 4 3 3" xfId="38779"/>
    <cellStyle name="Normal 3 7 3 4 4" xfId="17205"/>
    <cellStyle name="Normal 3 7 3 4 4 2" xfId="45941"/>
    <cellStyle name="Normal 3 7 3 4 5" xfId="31617"/>
    <cellStyle name="Normal 3 7 3 5" xfId="4516"/>
    <cellStyle name="Normal 3 7 3 5 2" xfId="11782"/>
    <cellStyle name="Normal 3 7 3 5 2 2" xfId="26160"/>
    <cellStyle name="Normal 3 7 3 5 2 2 2" xfId="54894"/>
    <cellStyle name="Normal 3 7 3 5 2 3" xfId="40570"/>
    <cellStyle name="Normal 3 7 3 5 3" xfId="18997"/>
    <cellStyle name="Normal 3 7 3 5 3 2" xfId="47732"/>
    <cellStyle name="Normal 3 7 3 5 4" xfId="33408"/>
    <cellStyle name="Normal 3 7 3 6" xfId="8189"/>
    <cellStyle name="Normal 3 7 3 6 2" xfId="22578"/>
    <cellStyle name="Normal 3 7 3 6 2 2" xfId="51313"/>
    <cellStyle name="Normal 3 7 3 6 3" xfId="36989"/>
    <cellStyle name="Normal 3 7 3 7" xfId="15415"/>
    <cellStyle name="Normal 3 7 3 7 2" xfId="44151"/>
    <cellStyle name="Normal 3 7 3 8" xfId="29827"/>
    <cellStyle name="Normal 3 7 4" xfId="996"/>
    <cellStyle name="Normal 3 7 4 2" xfId="1979"/>
    <cellStyle name="Normal 3 7 4 2 2" xfId="3771"/>
    <cellStyle name="Normal 3 7 4 2 2 2" xfId="7430"/>
    <cellStyle name="Normal 3 7 4 2 2 2 2" xfId="14690"/>
    <cellStyle name="Normal 3 7 4 2 2 2 2 2" xfId="29068"/>
    <cellStyle name="Normal 3 7 4 2 2 2 2 2 2" xfId="57802"/>
    <cellStyle name="Normal 3 7 4 2 2 2 2 3" xfId="43478"/>
    <cellStyle name="Normal 3 7 4 2 2 2 3" xfId="21905"/>
    <cellStyle name="Normal 3 7 4 2 2 2 3 2" xfId="50640"/>
    <cellStyle name="Normal 3 7 4 2 2 2 4" xfId="36316"/>
    <cellStyle name="Normal 3 7 4 2 2 3" xfId="11103"/>
    <cellStyle name="Normal 3 7 4 2 2 3 2" xfId="25486"/>
    <cellStyle name="Normal 3 7 4 2 2 3 2 2" xfId="54221"/>
    <cellStyle name="Normal 3 7 4 2 2 3 3" xfId="39897"/>
    <cellStyle name="Normal 3 7 4 2 2 4" xfId="18323"/>
    <cellStyle name="Normal 3 7 4 2 2 4 2" xfId="47059"/>
    <cellStyle name="Normal 3 7 4 2 2 5" xfId="32735"/>
    <cellStyle name="Normal 3 7 4 2 3" xfId="5640"/>
    <cellStyle name="Normal 3 7 4 2 3 2" xfId="12900"/>
    <cellStyle name="Normal 3 7 4 2 3 2 2" xfId="27278"/>
    <cellStyle name="Normal 3 7 4 2 3 2 2 2" xfId="56012"/>
    <cellStyle name="Normal 3 7 4 2 3 2 3" xfId="41688"/>
    <cellStyle name="Normal 3 7 4 2 3 3" xfId="20115"/>
    <cellStyle name="Normal 3 7 4 2 3 3 2" xfId="48850"/>
    <cellStyle name="Normal 3 7 4 2 3 4" xfId="34526"/>
    <cellStyle name="Normal 3 7 4 2 4" xfId="9313"/>
    <cellStyle name="Normal 3 7 4 2 4 2" xfId="23696"/>
    <cellStyle name="Normal 3 7 4 2 4 2 2" xfId="52431"/>
    <cellStyle name="Normal 3 7 4 2 4 3" xfId="38107"/>
    <cellStyle name="Normal 3 7 4 2 5" xfId="16533"/>
    <cellStyle name="Normal 3 7 4 2 5 2" xfId="45269"/>
    <cellStyle name="Normal 3 7 4 2 6" xfId="30945"/>
    <cellStyle name="Normal 3 7 4 3" xfId="2875"/>
    <cellStyle name="Normal 3 7 4 3 2" xfId="6535"/>
    <cellStyle name="Normal 3 7 4 3 2 2" xfId="13795"/>
    <cellStyle name="Normal 3 7 4 3 2 2 2" xfId="28173"/>
    <cellStyle name="Normal 3 7 4 3 2 2 2 2" xfId="56907"/>
    <cellStyle name="Normal 3 7 4 3 2 2 3" xfId="42583"/>
    <cellStyle name="Normal 3 7 4 3 2 3" xfId="21010"/>
    <cellStyle name="Normal 3 7 4 3 2 3 2" xfId="49745"/>
    <cellStyle name="Normal 3 7 4 3 2 4" xfId="35421"/>
    <cellStyle name="Normal 3 7 4 3 3" xfId="10208"/>
    <cellStyle name="Normal 3 7 4 3 3 2" xfId="24591"/>
    <cellStyle name="Normal 3 7 4 3 3 2 2" xfId="53326"/>
    <cellStyle name="Normal 3 7 4 3 3 3" xfId="39002"/>
    <cellStyle name="Normal 3 7 4 3 4" xfId="17428"/>
    <cellStyle name="Normal 3 7 4 3 4 2" xfId="46164"/>
    <cellStyle name="Normal 3 7 4 3 5" xfId="31840"/>
    <cellStyle name="Normal 3 7 4 4" xfId="4740"/>
    <cellStyle name="Normal 3 7 4 4 2" xfId="12005"/>
    <cellStyle name="Normal 3 7 4 4 2 2" xfId="26383"/>
    <cellStyle name="Normal 3 7 4 4 2 2 2" xfId="55117"/>
    <cellStyle name="Normal 3 7 4 4 2 3" xfId="40793"/>
    <cellStyle name="Normal 3 7 4 4 3" xfId="19220"/>
    <cellStyle name="Normal 3 7 4 4 3 2" xfId="47955"/>
    <cellStyle name="Normal 3 7 4 4 4" xfId="33631"/>
    <cellStyle name="Normal 3 7 4 5" xfId="8412"/>
    <cellStyle name="Normal 3 7 4 5 2" xfId="22801"/>
    <cellStyle name="Normal 3 7 4 5 2 2" xfId="51536"/>
    <cellStyle name="Normal 3 7 4 5 3" xfId="37212"/>
    <cellStyle name="Normal 3 7 4 6" xfId="15638"/>
    <cellStyle name="Normal 3 7 4 6 2" xfId="44374"/>
    <cellStyle name="Normal 3 7 4 7" xfId="30050"/>
    <cellStyle name="Normal 3 7 5" xfId="1520"/>
    <cellStyle name="Normal 3 7 5 2" xfId="3324"/>
    <cellStyle name="Normal 3 7 5 2 2" xfId="6983"/>
    <cellStyle name="Normal 3 7 5 2 2 2" xfId="14243"/>
    <cellStyle name="Normal 3 7 5 2 2 2 2" xfId="28621"/>
    <cellStyle name="Normal 3 7 5 2 2 2 2 2" xfId="57355"/>
    <cellStyle name="Normal 3 7 5 2 2 2 3" xfId="43031"/>
    <cellStyle name="Normal 3 7 5 2 2 3" xfId="21458"/>
    <cellStyle name="Normal 3 7 5 2 2 3 2" xfId="50193"/>
    <cellStyle name="Normal 3 7 5 2 2 4" xfId="35869"/>
    <cellStyle name="Normal 3 7 5 2 3" xfId="10656"/>
    <cellStyle name="Normal 3 7 5 2 3 2" xfId="25039"/>
    <cellStyle name="Normal 3 7 5 2 3 2 2" xfId="53774"/>
    <cellStyle name="Normal 3 7 5 2 3 3" xfId="39450"/>
    <cellStyle name="Normal 3 7 5 2 4" xfId="17876"/>
    <cellStyle name="Normal 3 7 5 2 4 2" xfId="46612"/>
    <cellStyle name="Normal 3 7 5 2 5" xfId="32288"/>
    <cellStyle name="Normal 3 7 5 3" xfId="5193"/>
    <cellStyle name="Normal 3 7 5 3 2" xfId="12453"/>
    <cellStyle name="Normal 3 7 5 3 2 2" xfId="26831"/>
    <cellStyle name="Normal 3 7 5 3 2 2 2" xfId="55565"/>
    <cellStyle name="Normal 3 7 5 3 2 3" xfId="41241"/>
    <cellStyle name="Normal 3 7 5 3 3" xfId="19668"/>
    <cellStyle name="Normal 3 7 5 3 3 2" xfId="48403"/>
    <cellStyle name="Normal 3 7 5 3 4" xfId="34079"/>
    <cellStyle name="Normal 3 7 5 4" xfId="8866"/>
    <cellStyle name="Normal 3 7 5 4 2" xfId="23249"/>
    <cellStyle name="Normal 3 7 5 4 2 2" xfId="51984"/>
    <cellStyle name="Normal 3 7 5 4 3" xfId="37660"/>
    <cellStyle name="Normal 3 7 5 5" xfId="16086"/>
    <cellStyle name="Normal 3 7 5 5 2" xfId="44822"/>
    <cellStyle name="Normal 3 7 5 6" xfId="30498"/>
    <cellStyle name="Normal 3 7 6" xfId="2428"/>
    <cellStyle name="Normal 3 7 6 2" xfId="6088"/>
    <cellStyle name="Normal 3 7 6 2 2" xfId="13348"/>
    <cellStyle name="Normal 3 7 6 2 2 2" xfId="27726"/>
    <cellStyle name="Normal 3 7 6 2 2 2 2" xfId="56460"/>
    <cellStyle name="Normal 3 7 6 2 2 3" xfId="42136"/>
    <cellStyle name="Normal 3 7 6 2 3" xfId="20563"/>
    <cellStyle name="Normal 3 7 6 2 3 2" xfId="49298"/>
    <cellStyle name="Normal 3 7 6 2 4" xfId="34974"/>
    <cellStyle name="Normal 3 7 6 3" xfId="9761"/>
    <cellStyle name="Normal 3 7 6 3 2" xfId="24144"/>
    <cellStyle name="Normal 3 7 6 3 2 2" xfId="52879"/>
    <cellStyle name="Normal 3 7 6 3 3" xfId="38555"/>
    <cellStyle name="Normal 3 7 6 4" xfId="16981"/>
    <cellStyle name="Normal 3 7 6 4 2" xfId="45717"/>
    <cellStyle name="Normal 3 7 6 5" xfId="31393"/>
    <cellStyle name="Normal 3 7 7" xfId="4287"/>
    <cellStyle name="Normal 3 7 7 2" xfId="11557"/>
    <cellStyle name="Normal 3 7 7 2 2" xfId="25936"/>
    <cellStyle name="Normal 3 7 7 2 2 2" xfId="54670"/>
    <cellStyle name="Normal 3 7 7 2 3" xfId="40346"/>
    <cellStyle name="Normal 3 7 7 3" xfId="18773"/>
    <cellStyle name="Normal 3 7 7 3 2" xfId="47508"/>
    <cellStyle name="Normal 3 7 7 4" xfId="33184"/>
    <cellStyle name="Normal 3 7 8" xfId="7956"/>
    <cellStyle name="Normal 3 7 8 2" xfId="22354"/>
    <cellStyle name="Normal 3 7 8 2 2" xfId="51089"/>
    <cellStyle name="Normal 3 7 8 3" xfId="36765"/>
    <cellStyle name="Normal 3 7 9" xfId="15191"/>
    <cellStyle name="Normal 3 7 9 2" xfId="43927"/>
    <cellStyle name="Normal 3 8" xfId="513"/>
    <cellStyle name="Normal 3 8 2" xfId="828"/>
    <cellStyle name="Normal 3 8 2 2" xfId="1276"/>
    <cellStyle name="Normal 3 8 2 2 2" xfId="2259"/>
    <cellStyle name="Normal 3 8 2 2 2 2" xfId="4051"/>
    <cellStyle name="Normal 3 8 2 2 2 2 2" xfId="7710"/>
    <cellStyle name="Normal 3 8 2 2 2 2 2 2" xfId="14970"/>
    <cellStyle name="Normal 3 8 2 2 2 2 2 2 2" xfId="29348"/>
    <cellStyle name="Normal 3 8 2 2 2 2 2 2 2 2" xfId="58082"/>
    <cellStyle name="Normal 3 8 2 2 2 2 2 2 3" xfId="43758"/>
    <cellStyle name="Normal 3 8 2 2 2 2 2 3" xfId="22185"/>
    <cellStyle name="Normal 3 8 2 2 2 2 2 3 2" xfId="50920"/>
    <cellStyle name="Normal 3 8 2 2 2 2 2 4" xfId="36596"/>
    <cellStyle name="Normal 3 8 2 2 2 2 3" xfId="11383"/>
    <cellStyle name="Normal 3 8 2 2 2 2 3 2" xfId="25766"/>
    <cellStyle name="Normal 3 8 2 2 2 2 3 2 2" xfId="54501"/>
    <cellStyle name="Normal 3 8 2 2 2 2 3 3" xfId="40177"/>
    <cellStyle name="Normal 3 8 2 2 2 2 4" xfId="18603"/>
    <cellStyle name="Normal 3 8 2 2 2 2 4 2" xfId="47339"/>
    <cellStyle name="Normal 3 8 2 2 2 2 5" xfId="33015"/>
    <cellStyle name="Normal 3 8 2 2 2 3" xfId="5920"/>
    <cellStyle name="Normal 3 8 2 2 2 3 2" xfId="13180"/>
    <cellStyle name="Normal 3 8 2 2 2 3 2 2" xfId="27558"/>
    <cellStyle name="Normal 3 8 2 2 2 3 2 2 2" xfId="56292"/>
    <cellStyle name="Normal 3 8 2 2 2 3 2 3" xfId="41968"/>
    <cellStyle name="Normal 3 8 2 2 2 3 3" xfId="20395"/>
    <cellStyle name="Normal 3 8 2 2 2 3 3 2" xfId="49130"/>
    <cellStyle name="Normal 3 8 2 2 2 3 4" xfId="34806"/>
    <cellStyle name="Normal 3 8 2 2 2 4" xfId="9593"/>
    <cellStyle name="Normal 3 8 2 2 2 4 2" xfId="23976"/>
    <cellStyle name="Normal 3 8 2 2 2 4 2 2" xfId="52711"/>
    <cellStyle name="Normal 3 8 2 2 2 4 3" xfId="38387"/>
    <cellStyle name="Normal 3 8 2 2 2 5" xfId="16813"/>
    <cellStyle name="Normal 3 8 2 2 2 5 2" xfId="45549"/>
    <cellStyle name="Normal 3 8 2 2 2 6" xfId="31225"/>
    <cellStyle name="Normal 3 8 2 2 3" xfId="3155"/>
    <cellStyle name="Normal 3 8 2 2 3 2" xfId="6815"/>
    <cellStyle name="Normal 3 8 2 2 3 2 2" xfId="14075"/>
    <cellStyle name="Normal 3 8 2 2 3 2 2 2" xfId="28453"/>
    <cellStyle name="Normal 3 8 2 2 3 2 2 2 2" xfId="57187"/>
    <cellStyle name="Normal 3 8 2 2 3 2 2 3" xfId="42863"/>
    <cellStyle name="Normal 3 8 2 2 3 2 3" xfId="21290"/>
    <cellStyle name="Normal 3 8 2 2 3 2 3 2" xfId="50025"/>
    <cellStyle name="Normal 3 8 2 2 3 2 4" xfId="35701"/>
    <cellStyle name="Normal 3 8 2 2 3 3" xfId="10488"/>
    <cellStyle name="Normal 3 8 2 2 3 3 2" xfId="24871"/>
    <cellStyle name="Normal 3 8 2 2 3 3 2 2" xfId="53606"/>
    <cellStyle name="Normal 3 8 2 2 3 3 3" xfId="39282"/>
    <cellStyle name="Normal 3 8 2 2 3 4" xfId="17708"/>
    <cellStyle name="Normal 3 8 2 2 3 4 2" xfId="46444"/>
    <cellStyle name="Normal 3 8 2 2 3 5" xfId="32120"/>
    <cellStyle name="Normal 3 8 2 2 4" xfId="5020"/>
    <cellStyle name="Normal 3 8 2 2 4 2" xfId="12285"/>
    <cellStyle name="Normal 3 8 2 2 4 2 2" xfId="26663"/>
    <cellStyle name="Normal 3 8 2 2 4 2 2 2" xfId="55397"/>
    <cellStyle name="Normal 3 8 2 2 4 2 3" xfId="41073"/>
    <cellStyle name="Normal 3 8 2 2 4 3" xfId="19500"/>
    <cellStyle name="Normal 3 8 2 2 4 3 2" xfId="48235"/>
    <cellStyle name="Normal 3 8 2 2 4 4" xfId="33911"/>
    <cellStyle name="Normal 3 8 2 2 5" xfId="8692"/>
    <cellStyle name="Normal 3 8 2 2 5 2" xfId="23081"/>
    <cellStyle name="Normal 3 8 2 2 5 2 2" xfId="51816"/>
    <cellStyle name="Normal 3 8 2 2 5 3" xfId="37492"/>
    <cellStyle name="Normal 3 8 2 2 6" xfId="15918"/>
    <cellStyle name="Normal 3 8 2 2 6 2" xfId="44654"/>
    <cellStyle name="Normal 3 8 2 2 7" xfId="30330"/>
    <cellStyle name="Normal 3 8 2 3" xfId="1812"/>
    <cellStyle name="Normal 3 8 2 3 2" xfId="3604"/>
    <cellStyle name="Normal 3 8 2 3 2 2" xfId="7263"/>
    <cellStyle name="Normal 3 8 2 3 2 2 2" xfId="14523"/>
    <cellStyle name="Normal 3 8 2 3 2 2 2 2" xfId="28901"/>
    <cellStyle name="Normal 3 8 2 3 2 2 2 2 2" xfId="57635"/>
    <cellStyle name="Normal 3 8 2 3 2 2 2 3" xfId="43311"/>
    <cellStyle name="Normal 3 8 2 3 2 2 3" xfId="21738"/>
    <cellStyle name="Normal 3 8 2 3 2 2 3 2" xfId="50473"/>
    <cellStyle name="Normal 3 8 2 3 2 2 4" xfId="36149"/>
    <cellStyle name="Normal 3 8 2 3 2 3" xfId="10936"/>
    <cellStyle name="Normal 3 8 2 3 2 3 2" xfId="25319"/>
    <cellStyle name="Normal 3 8 2 3 2 3 2 2" xfId="54054"/>
    <cellStyle name="Normal 3 8 2 3 2 3 3" xfId="39730"/>
    <cellStyle name="Normal 3 8 2 3 2 4" xfId="18156"/>
    <cellStyle name="Normal 3 8 2 3 2 4 2" xfId="46892"/>
    <cellStyle name="Normal 3 8 2 3 2 5" xfId="32568"/>
    <cellStyle name="Normal 3 8 2 3 3" xfId="5473"/>
    <cellStyle name="Normal 3 8 2 3 3 2" xfId="12733"/>
    <cellStyle name="Normal 3 8 2 3 3 2 2" xfId="27111"/>
    <cellStyle name="Normal 3 8 2 3 3 2 2 2" xfId="55845"/>
    <cellStyle name="Normal 3 8 2 3 3 2 3" xfId="41521"/>
    <cellStyle name="Normal 3 8 2 3 3 3" xfId="19948"/>
    <cellStyle name="Normal 3 8 2 3 3 3 2" xfId="48683"/>
    <cellStyle name="Normal 3 8 2 3 3 4" xfId="34359"/>
    <cellStyle name="Normal 3 8 2 3 4" xfId="9146"/>
    <cellStyle name="Normal 3 8 2 3 4 2" xfId="23529"/>
    <cellStyle name="Normal 3 8 2 3 4 2 2" xfId="52264"/>
    <cellStyle name="Normal 3 8 2 3 4 3" xfId="37940"/>
    <cellStyle name="Normal 3 8 2 3 5" xfId="16366"/>
    <cellStyle name="Normal 3 8 2 3 5 2" xfId="45102"/>
    <cellStyle name="Normal 3 8 2 3 6" xfId="30778"/>
    <cellStyle name="Normal 3 8 2 4" xfId="2708"/>
    <cellStyle name="Normal 3 8 2 4 2" xfId="6368"/>
    <cellStyle name="Normal 3 8 2 4 2 2" xfId="13628"/>
    <cellStyle name="Normal 3 8 2 4 2 2 2" xfId="28006"/>
    <cellStyle name="Normal 3 8 2 4 2 2 2 2" xfId="56740"/>
    <cellStyle name="Normal 3 8 2 4 2 2 3" xfId="42416"/>
    <cellStyle name="Normal 3 8 2 4 2 3" xfId="20843"/>
    <cellStyle name="Normal 3 8 2 4 2 3 2" xfId="49578"/>
    <cellStyle name="Normal 3 8 2 4 2 4" xfId="35254"/>
    <cellStyle name="Normal 3 8 2 4 3" xfId="10041"/>
    <cellStyle name="Normal 3 8 2 4 3 2" xfId="24424"/>
    <cellStyle name="Normal 3 8 2 4 3 2 2" xfId="53159"/>
    <cellStyle name="Normal 3 8 2 4 3 3" xfId="38835"/>
    <cellStyle name="Normal 3 8 2 4 4" xfId="17261"/>
    <cellStyle name="Normal 3 8 2 4 4 2" xfId="45997"/>
    <cellStyle name="Normal 3 8 2 4 5" xfId="31673"/>
    <cellStyle name="Normal 3 8 2 5" xfId="4573"/>
    <cellStyle name="Normal 3 8 2 5 2" xfId="11838"/>
    <cellStyle name="Normal 3 8 2 5 2 2" xfId="26216"/>
    <cellStyle name="Normal 3 8 2 5 2 2 2" xfId="54950"/>
    <cellStyle name="Normal 3 8 2 5 2 3" xfId="40626"/>
    <cellStyle name="Normal 3 8 2 5 3" xfId="19053"/>
    <cellStyle name="Normal 3 8 2 5 3 2" xfId="47788"/>
    <cellStyle name="Normal 3 8 2 5 4" xfId="33464"/>
    <cellStyle name="Normal 3 8 2 6" xfId="8245"/>
    <cellStyle name="Normal 3 8 2 6 2" xfId="22634"/>
    <cellStyle name="Normal 3 8 2 6 2 2" xfId="51369"/>
    <cellStyle name="Normal 3 8 2 6 3" xfId="37045"/>
    <cellStyle name="Normal 3 8 2 7" xfId="15471"/>
    <cellStyle name="Normal 3 8 2 7 2" xfId="44207"/>
    <cellStyle name="Normal 3 8 2 8" xfId="29883"/>
    <cellStyle name="Normal 3 8 3" xfId="1052"/>
    <cellStyle name="Normal 3 8 3 2" xfId="2035"/>
    <cellStyle name="Normal 3 8 3 2 2" xfId="3827"/>
    <cellStyle name="Normal 3 8 3 2 2 2" xfId="7486"/>
    <cellStyle name="Normal 3 8 3 2 2 2 2" xfId="14746"/>
    <cellStyle name="Normal 3 8 3 2 2 2 2 2" xfId="29124"/>
    <cellStyle name="Normal 3 8 3 2 2 2 2 2 2" xfId="57858"/>
    <cellStyle name="Normal 3 8 3 2 2 2 2 3" xfId="43534"/>
    <cellStyle name="Normal 3 8 3 2 2 2 3" xfId="21961"/>
    <cellStyle name="Normal 3 8 3 2 2 2 3 2" xfId="50696"/>
    <cellStyle name="Normal 3 8 3 2 2 2 4" xfId="36372"/>
    <cellStyle name="Normal 3 8 3 2 2 3" xfId="11159"/>
    <cellStyle name="Normal 3 8 3 2 2 3 2" xfId="25542"/>
    <cellStyle name="Normal 3 8 3 2 2 3 2 2" xfId="54277"/>
    <cellStyle name="Normal 3 8 3 2 2 3 3" xfId="39953"/>
    <cellStyle name="Normal 3 8 3 2 2 4" xfId="18379"/>
    <cellStyle name="Normal 3 8 3 2 2 4 2" xfId="47115"/>
    <cellStyle name="Normal 3 8 3 2 2 5" xfId="32791"/>
    <cellStyle name="Normal 3 8 3 2 3" xfId="5696"/>
    <cellStyle name="Normal 3 8 3 2 3 2" xfId="12956"/>
    <cellStyle name="Normal 3 8 3 2 3 2 2" xfId="27334"/>
    <cellStyle name="Normal 3 8 3 2 3 2 2 2" xfId="56068"/>
    <cellStyle name="Normal 3 8 3 2 3 2 3" xfId="41744"/>
    <cellStyle name="Normal 3 8 3 2 3 3" xfId="20171"/>
    <cellStyle name="Normal 3 8 3 2 3 3 2" xfId="48906"/>
    <cellStyle name="Normal 3 8 3 2 3 4" xfId="34582"/>
    <cellStyle name="Normal 3 8 3 2 4" xfId="9369"/>
    <cellStyle name="Normal 3 8 3 2 4 2" xfId="23752"/>
    <cellStyle name="Normal 3 8 3 2 4 2 2" xfId="52487"/>
    <cellStyle name="Normal 3 8 3 2 4 3" xfId="38163"/>
    <cellStyle name="Normal 3 8 3 2 5" xfId="16589"/>
    <cellStyle name="Normal 3 8 3 2 5 2" xfId="45325"/>
    <cellStyle name="Normal 3 8 3 2 6" xfId="31001"/>
    <cellStyle name="Normal 3 8 3 3" xfId="2931"/>
    <cellStyle name="Normal 3 8 3 3 2" xfId="6591"/>
    <cellStyle name="Normal 3 8 3 3 2 2" xfId="13851"/>
    <cellStyle name="Normal 3 8 3 3 2 2 2" xfId="28229"/>
    <cellStyle name="Normal 3 8 3 3 2 2 2 2" xfId="56963"/>
    <cellStyle name="Normal 3 8 3 3 2 2 3" xfId="42639"/>
    <cellStyle name="Normal 3 8 3 3 2 3" xfId="21066"/>
    <cellStyle name="Normal 3 8 3 3 2 3 2" xfId="49801"/>
    <cellStyle name="Normal 3 8 3 3 2 4" xfId="35477"/>
    <cellStyle name="Normal 3 8 3 3 3" xfId="10264"/>
    <cellStyle name="Normal 3 8 3 3 3 2" xfId="24647"/>
    <cellStyle name="Normal 3 8 3 3 3 2 2" xfId="53382"/>
    <cellStyle name="Normal 3 8 3 3 3 3" xfId="39058"/>
    <cellStyle name="Normal 3 8 3 3 4" xfId="17484"/>
    <cellStyle name="Normal 3 8 3 3 4 2" xfId="46220"/>
    <cellStyle name="Normal 3 8 3 3 5" xfId="31896"/>
    <cellStyle name="Normal 3 8 3 4" xfId="4796"/>
    <cellStyle name="Normal 3 8 3 4 2" xfId="12061"/>
    <cellStyle name="Normal 3 8 3 4 2 2" xfId="26439"/>
    <cellStyle name="Normal 3 8 3 4 2 2 2" xfId="55173"/>
    <cellStyle name="Normal 3 8 3 4 2 3" xfId="40849"/>
    <cellStyle name="Normal 3 8 3 4 3" xfId="19276"/>
    <cellStyle name="Normal 3 8 3 4 3 2" xfId="48011"/>
    <cellStyle name="Normal 3 8 3 4 4" xfId="33687"/>
    <cellStyle name="Normal 3 8 3 5" xfId="8468"/>
    <cellStyle name="Normal 3 8 3 5 2" xfId="22857"/>
    <cellStyle name="Normal 3 8 3 5 2 2" xfId="51592"/>
    <cellStyle name="Normal 3 8 3 5 3" xfId="37268"/>
    <cellStyle name="Normal 3 8 3 6" xfId="15694"/>
    <cellStyle name="Normal 3 8 3 6 2" xfId="44430"/>
    <cellStyle name="Normal 3 8 3 7" xfId="30106"/>
    <cellStyle name="Normal 3 8 4" xfId="1580"/>
    <cellStyle name="Normal 3 8 4 2" xfId="3380"/>
    <cellStyle name="Normal 3 8 4 2 2" xfId="7039"/>
    <cellStyle name="Normal 3 8 4 2 2 2" xfId="14299"/>
    <cellStyle name="Normal 3 8 4 2 2 2 2" xfId="28677"/>
    <cellStyle name="Normal 3 8 4 2 2 2 2 2" xfId="57411"/>
    <cellStyle name="Normal 3 8 4 2 2 2 3" xfId="43087"/>
    <cellStyle name="Normal 3 8 4 2 2 3" xfId="21514"/>
    <cellStyle name="Normal 3 8 4 2 2 3 2" xfId="50249"/>
    <cellStyle name="Normal 3 8 4 2 2 4" xfId="35925"/>
    <cellStyle name="Normal 3 8 4 2 3" xfId="10712"/>
    <cellStyle name="Normal 3 8 4 2 3 2" xfId="25095"/>
    <cellStyle name="Normal 3 8 4 2 3 2 2" xfId="53830"/>
    <cellStyle name="Normal 3 8 4 2 3 3" xfId="39506"/>
    <cellStyle name="Normal 3 8 4 2 4" xfId="17932"/>
    <cellStyle name="Normal 3 8 4 2 4 2" xfId="46668"/>
    <cellStyle name="Normal 3 8 4 2 5" xfId="32344"/>
    <cellStyle name="Normal 3 8 4 3" xfId="5249"/>
    <cellStyle name="Normal 3 8 4 3 2" xfId="12509"/>
    <cellStyle name="Normal 3 8 4 3 2 2" xfId="26887"/>
    <cellStyle name="Normal 3 8 4 3 2 2 2" xfId="55621"/>
    <cellStyle name="Normal 3 8 4 3 2 3" xfId="41297"/>
    <cellStyle name="Normal 3 8 4 3 3" xfId="19724"/>
    <cellStyle name="Normal 3 8 4 3 3 2" xfId="48459"/>
    <cellStyle name="Normal 3 8 4 3 4" xfId="34135"/>
    <cellStyle name="Normal 3 8 4 4" xfId="8922"/>
    <cellStyle name="Normal 3 8 4 4 2" xfId="23305"/>
    <cellStyle name="Normal 3 8 4 4 2 2" xfId="52040"/>
    <cellStyle name="Normal 3 8 4 4 3" xfId="37716"/>
    <cellStyle name="Normal 3 8 4 5" xfId="16142"/>
    <cellStyle name="Normal 3 8 4 5 2" xfId="44878"/>
    <cellStyle name="Normal 3 8 4 6" xfId="30554"/>
    <cellStyle name="Normal 3 8 5" xfId="2484"/>
    <cellStyle name="Normal 3 8 5 2" xfId="6144"/>
    <cellStyle name="Normal 3 8 5 2 2" xfId="13404"/>
    <cellStyle name="Normal 3 8 5 2 2 2" xfId="27782"/>
    <cellStyle name="Normal 3 8 5 2 2 2 2" xfId="56516"/>
    <cellStyle name="Normal 3 8 5 2 2 3" xfId="42192"/>
    <cellStyle name="Normal 3 8 5 2 3" xfId="20619"/>
    <cellStyle name="Normal 3 8 5 2 3 2" xfId="49354"/>
    <cellStyle name="Normal 3 8 5 2 4" xfId="35030"/>
    <cellStyle name="Normal 3 8 5 3" xfId="9817"/>
    <cellStyle name="Normal 3 8 5 3 2" xfId="24200"/>
    <cellStyle name="Normal 3 8 5 3 2 2" xfId="52935"/>
    <cellStyle name="Normal 3 8 5 3 3" xfId="38611"/>
    <cellStyle name="Normal 3 8 5 4" xfId="17037"/>
    <cellStyle name="Normal 3 8 5 4 2" xfId="45773"/>
    <cellStyle name="Normal 3 8 5 5" xfId="31449"/>
    <cellStyle name="Normal 3 8 6" xfId="4346"/>
    <cellStyle name="Normal 3 8 6 2" xfId="11614"/>
    <cellStyle name="Normal 3 8 6 2 2" xfId="25992"/>
    <cellStyle name="Normal 3 8 6 2 2 2" xfId="54726"/>
    <cellStyle name="Normal 3 8 6 2 3" xfId="40402"/>
    <cellStyle name="Normal 3 8 6 3" xfId="18829"/>
    <cellStyle name="Normal 3 8 6 3 2" xfId="47564"/>
    <cellStyle name="Normal 3 8 6 4" xfId="33240"/>
    <cellStyle name="Normal 3 8 7" xfId="8015"/>
    <cellStyle name="Normal 3 8 7 2" xfId="22410"/>
    <cellStyle name="Normal 3 8 7 2 2" xfId="51145"/>
    <cellStyle name="Normal 3 8 7 3" xfId="36821"/>
    <cellStyle name="Normal 3 8 8" xfId="15247"/>
    <cellStyle name="Normal 3 8 8 2" xfId="43983"/>
    <cellStyle name="Normal 3 8 9" xfId="29659"/>
    <cellStyle name="Normal 3 9" xfId="713"/>
    <cellStyle name="Normal 3 9 2" xfId="1164"/>
    <cellStyle name="Normal 3 9 2 2" xfId="2147"/>
    <cellStyle name="Normal 3 9 2 2 2" xfId="3939"/>
    <cellStyle name="Normal 3 9 2 2 2 2" xfId="7598"/>
    <cellStyle name="Normal 3 9 2 2 2 2 2" xfId="14858"/>
    <cellStyle name="Normal 3 9 2 2 2 2 2 2" xfId="29236"/>
    <cellStyle name="Normal 3 9 2 2 2 2 2 2 2" xfId="57970"/>
    <cellStyle name="Normal 3 9 2 2 2 2 2 3" xfId="43646"/>
    <cellStyle name="Normal 3 9 2 2 2 2 3" xfId="22073"/>
    <cellStyle name="Normal 3 9 2 2 2 2 3 2" xfId="50808"/>
    <cellStyle name="Normal 3 9 2 2 2 2 4" xfId="36484"/>
    <cellStyle name="Normal 3 9 2 2 2 3" xfId="11271"/>
    <cellStyle name="Normal 3 9 2 2 2 3 2" xfId="25654"/>
    <cellStyle name="Normal 3 9 2 2 2 3 2 2" xfId="54389"/>
    <cellStyle name="Normal 3 9 2 2 2 3 3" xfId="40065"/>
    <cellStyle name="Normal 3 9 2 2 2 4" xfId="18491"/>
    <cellStyle name="Normal 3 9 2 2 2 4 2" xfId="47227"/>
    <cellStyle name="Normal 3 9 2 2 2 5" xfId="32903"/>
    <cellStyle name="Normal 3 9 2 2 3" xfId="5808"/>
    <cellStyle name="Normal 3 9 2 2 3 2" xfId="13068"/>
    <cellStyle name="Normal 3 9 2 2 3 2 2" xfId="27446"/>
    <cellStyle name="Normal 3 9 2 2 3 2 2 2" xfId="56180"/>
    <cellStyle name="Normal 3 9 2 2 3 2 3" xfId="41856"/>
    <cellStyle name="Normal 3 9 2 2 3 3" xfId="20283"/>
    <cellStyle name="Normal 3 9 2 2 3 3 2" xfId="49018"/>
    <cellStyle name="Normal 3 9 2 2 3 4" xfId="34694"/>
    <cellStyle name="Normal 3 9 2 2 4" xfId="9481"/>
    <cellStyle name="Normal 3 9 2 2 4 2" xfId="23864"/>
    <cellStyle name="Normal 3 9 2 2 4 2 2" xfId="52599"/>
    <cellStyle name="Normal 3 9 2 2 4 3" xfId="38275"/>
    <cellStyle name="Normal 3 9 2 2 5" xfId="16701"/>
    <cellStyle name="Normal 3 9 2 2 5 2" xfId="45437"/>
    <cellStyle name="Normal 3 9 2 2 6" xfId="31113"/>
    <cellStyle name="Normal 3 9 2 3" xfId="3043"/>
    <cellStyle name="Normal 3 9 2 3 2" xfId="6703"/>
    <cellStyle name="Normal 3 9 2 3 2 2" xfId="13963"/>
    <cellStyle name="Normal 3 9 2 3 2 2 2" xfId="28341"/>
    <cellStyle name="Normal 3 9 2 3 2 2 2 2" xfId="57075"/>
    <cellStyle name="Normal 3 9 2 3 2 2 3" xfId="42751"/>
    <cellStyle name="Normal 3 9 2 3 2 3" xfId="21178"/>
    <cellStyle name="Normal 3 9 2 3 2 3 2" xfId="49913"/>
    <cellStyle name="Normal 3 9 2 3 2 4" xfId="35589"/>
    <cellStyle name="Normal 3 9 2 3 3" xfId="10376"/>
    <cellStyle name="Normal 3 9 2 3 3 2" xfId="24759"/>
    <cellStyle name="Normal 3 9 2 3 3 2 2" xfId="53494"/>
    <cellStyle name="Normal 3 9 2 3 3 3" xfId="39170"/>
    <cellStyle name="Normal 3 9 2 3 4" xfId="17596"/>
    <cellStyle name="Normal 3 9 2 3 4 2" xfId="46332"/>
    <cellStyle name="Normal 3 9 2 3 5" xfId="32008"/>
    <cellStyle name="Normal 3 9 2 4" xfId="4908"/>
    <cellStyle name="Normal 3 9 2 4 2" xfId="12173"/>
    <cellStyle name="Normal 3 9 2 4 2 2" xfId="26551"/>
    <cellStyle name="Normal 3 9 2 4 2 2 2" xfId="55285"/>
    <cellStyle name="Normal 3 9 2 4 2 3" xfId="40961"/>
    <cellStyle name="Normal 3 9 2 4 3" xfId="19388"/>
    <cellStyle name="Normal 3 9 2 4 3 2" xfId="48123"/>
    <cellStyle name="Normal 3 9 2 4 4" xfId="33799"/>
    <cellStyle name="Normal 3 9 2 5" xfId="8580"/>
    <cellStyle name="Normal 3 9 2 5 2" xfId="22969"/>
    <cellStyle name="Normal 3 9 2 5 2 2" xfId="51704"/>
    <cellStyle name="Normal 3 9 2 5 3" xfId="37380"/>
    <cellStyle name="Normal 3 9 2 6" xfId="15806"/>
    <cellStyle name="Normal 3 9 2 6 2" xfId="44542"/>
    <cellStyle name="Normal 3 9 2 7" xfId="30218"/>
    <cellStyle name="Normal 3 9 3" xfId="1700"/>
    <cellStyle name="Normal 3 9 3 2" xfId="3492"/>
    <cellStyle name="Normal 3 9 3 2 2" xfId="7151"/>
    <cellStyle name="Normal 3 9 3 2 2 2" xfId="14411"/>
    <cellStyle name="Normal 3 9 3 2 2 2 2" xfId="28789"/>
    <cellStyle name="Normal 3 9 3 2 2 2 2 2" xfId="57523"/>
    <cellStyle name="Normal 3 9 3 2 2 2 3" xfId="43199"/>
    <cellStyle name="Normal 3 9 3 2 2 3" xfId="21626"/>
    <cellStyle name="Normal 3 9 3 2 2 3 2" xfId="50361"/>
    <cellStyle name="Normal 3 9 3 2 2 4" xfId="36037"/>
    <cellStyle name="Normal 3 9 3 2 3" xfId="10824"/>
    <cellStyle name="Normal 3 9 3 2 3 2" xfId="25207"/>
    <cellStyle name="Normal 3 9 3 2 3 2 2" xfId="53942"/>
    <cellStyle name="Normal 3 9 3 2 3 3" xfId="39618"/>
    <cellStyle name="Normal 3 9 3 2 4" xfId="18044"/>
    <cellStyle name="Normal 3 9 3 2 4 2" xfId="46780"/>
    <cellStyle name="Normal 3 9 3 2 5" xfId="32456"/>
    <cellStyle name="Normal 3 9 3 3" xfId="5361"/>
    <cellStyle name="Normal 3 9 3 3 2" xfId="12621"/>
    <cellStyle name="Normal 3 9 3 3 2 2" xfId="26999"/>
    <cellStyle name="Normal 3 9 3 3 2 2 2" xfId="55733"/>
    <cellStyle name="Normal 3 9 3 3 2 3" xfId="41409"/>
    <cellStyle name="Normal 3 9 3 3 3" xfId="19836"/>
    <cellStyle name="Normal 3 9 3 3 3 2" xfId="48571"/>
    <cellStyle name="Normal 3 9 3 3 4" xfId="34247"/>
    <cellStyle name="Normal 3 9 3 4" xfId="9034"/>
    <cellStyle name="Normal 3 9 3 4 2" xfId="23417"/>
    <cellStyle name="Normal 3 9 3 4 2 2" xfId="52152"/>
    <cellStyle name="Normal 3 9 3 4 3" xfId="37828"/>
    <cellStyle name="Normal 3 9 3 5" xfId="16254"/>
    <cellStyle name="Normal 3 9 3 5 2" xfId="44990"/>
    <cellStyle name="Normal 3 9 3 6" xfId="30666"/>
    <cellStyle name="Normal 3 9 4" xfId="2596"/>
    <cellStyle name="Normal 3 9 4 2" xfId="6256"/>
    <cellStyle name="Normal 3 9 4 2 2" xfId="13516"/>
    <cellStyle name="Normal 3 9 4 2 2 2" xfId="27894"/>
    <cellStyle name="Normal 3 9 4 2 2 2 2" xfId="56628"/>
    <cellStyle name="Normal 3 9 4 2 2 3" xfId="42304"/>
    <cellStyle name="Normal 3 9 4 2 3" xfId="20731"/>
    <cellStyle name="Normal 3 9 4 2 3 2" xfId="49466"/>
    <cellStyle name="Normal 3 9 4 2 4" xfId="35142"/>
    <cellStyle name="Normal 3 9 4 3" xfId="9929"/>
    <cellStyle name="Normal 3 9 4 3 2" xfId="24312"/>
    <cellStyle name="Normal 3 9 4 3 2 2" xfId="53047"/>
    <cellStyle name="Normal 3 9 4 3 3" xfId="38723"/>
    <cellStyle name="Normal 3 9 4 4" xfId="17149"/>
    <cellStyle name="Normal 3 9 4 4 2" xfId="45885"/>
    <cellStyle name="Normal 3 9 4 5" xfId="31561"/>
    <cellStyle name="Normal 3 9 5" xfId="4460"/>
    <cellStyle name="Normal 3 9 5 2" xfId="11726"/>
    <cellStyle name="Normal 3 9 5 2 2" xfId="26104"/>
    <cellStyle name="Normal 3 9 5 2 2 2" xfId="54838"/>
    <cellStyle name="Normal 3 9 5 2 3" xfId="40514"/>
    <cellStyle name="Normal 3 9 5 3" xfId="18941"/>
    <cellStyle name="Normal 3 9 5 3 2" xfId="47676"/>
    <cellStyle name="Normal 3 9 5 4" xfId="33352"/>
    <cellStyle name="Normal 3 9 6" xfId="8133"/>
    <cellStyle name="Normal 3 9 6 2" xfId="22522"/>
    <cellStyle name="Normal 3 9 6 2 2" xfId="51257"/>
    <cellStyle name="Normal 3 9 6 3" xfId="36933"/>
    <cellStyle name="Normal 3 9 7" xfId="15359"/>
    <cellStyle name="Normal 3 9 7 2" xfId="44095"/>
    <cellStyle name="Normal 3 9 8" xfId="29771"/>
    <cellStyle name="Normal 30" xfId="7894"/>
    <cellStyle name="Normal 31" xfId="15089"/>
    <cellStyle name="Normal 31 2" xfId="29479"/>
    <cellStyle name="Normal 32" xfId="15088"/>
    <cellStyle name="Normal 32 2" xfId="43870"/>
    <cellStyle name="Normal 33" xfId="29490"/>
    <cellStyle name="Normal 33 2" xfId="29501"/>
    <cellStyle name="Normal 34" xfId="29503"/>
    <cellStyle name="Normal 35" xfId="29502"/>
    <cellStyle name="Normal 36" xfId="58195"/>
    <cellStyle name="Normal 37" xfId="58242"/>
    <cellStyle name="Normal 38" xfId="58198"/>
    <cellStyle name="Normal 39" xfId="58244"/>
    <cellStyle name="Normal 4" xfId="90"/>
    <cellStyle name="Normal 5" xfId="89"/>
    <cellStyle name="Normal 5 10" xfId="1437"/>
    <cellStyle name="Normal 5 10 2" xfId="3269"/>
    <cellStyle name="Normal 5 10 2 2" xfId="6928"/>
    <cellStyle name="Normal 5 10 2 2 2" xfId="14188"/>
    <cellStyle name="Normal 5 10 2 2 2 2" xfId="28566"/>
    <cellStyle name="Normal 5 10 2 2 2 2 2" xfId="57300"/>
    <cellStyle name="Normal 5 10 2 2 2 3" xfId="42976"/>
    <cellStyle name="Normal 5 10 2 2 3" xfId="21403"/>
    <cellStyle name="Normal 5 10 2 2 3 2" xfId="50138"/>
    <cellStyle name="Normal 5 10 2 2 4" xfId="35814"/>
    <cellStyle name="Normal 5 10 2 3" xfId="10601"/>
    <cellStyle name="Normal 5 10 2 3 2" xfId="24984"/>
    <cellStyle name="Normal 5 10 2 3 2 2" xfId="53719"/>
    <cellStyle name="Normal 5 10 2 3 3" xfId="39395"/>
    <cellStyle name="Normal 5 10 2 4" xfId="17821"/>
    <cellStyle name="Normal 5 10 2 4 2" xfId="46557"/>
    <cellStyle name="Normal 5 10 2 5" xfId="32233"/>
    <cellStyle name="Normal 5 10 3" xfId="5136"/>
    <cellStyle name="Normal 5 10 3 2" xfId="12398"/>
    <cellStyle name="Normal 5 10 3 2 2" xfId="26776"/>
    <cellStyle name="Normal 5 10 3 2 2 2" xfId="55510"/>
    <cellStyle name="Normal 5 10 3 2 3" xfId="41186"/>
    <cellStyle name="Normal 5 10 3 3" xfId="19613"/>
    <cellStyle name="Normal 5 10 3 3 2" xfId="48348"/>
    <cellStyle name="Normal 5 10 3 4" xfId="34024"/>
    <cellStyle name="Normal 5 10 4" xfId="8808"/>
    <cellStyle name="Normal 5 10 4 2" xfId="23194"/>
    <cellStyle name="Normal 5 10 4 2 2" xfId="51929"/>
    <cellStyle name="Normal 5 10 4 3" xfId="37605"/>
    <cellStyle name="Normal 5 10 5" xfId="16031"/>
    <cellStyle name="Normal 5 10 5 2" xfId="44767"/>
    <cellStyle name="Normal 5 10 6" xfId="30443"/>
    <cellStyle name="Normal 5 11" xfId="2373"/>
    <cellStyle name="Normal 5 11 2" xfId="6033"/>
    <cellStyle name="Normal 5 11 2 2" xfId="13293"/>
    <cellStyle name="Normal 5 11 2 2 2" xfId="27671"/>
    <cellStyle name="Normal 5 11 2 2 2 2" xfId="56405"/>
    <cellStyle name="Normal 5 11 2 2 3" xfId="42081"/>
    <cellStyle name="Normal 5 11 2 3" xfId="20508"/>
    <cellStyle name="Normal 5 11 2 3 2" xfId="49243"/>
    <cellStyle name="Normal 5 11 2 4" xfId="34919"/>
    <cellStyle name="Normal 5 11 3" xfId="9706"/>
    <cellStyle name="Normal 5 11 3 2" xfId="24089"/>
    <cellStyle name="Normal 5 11 3 2 2" xfId="52824"/>
    <cellStyle name="Normal 5 11 3 3" xfId="38500"/>
    <cellStyle name="Normal 5 11 4" xfId="16926"/>
    <cellStyle name="Normal 5 11 4 2" xfId="45662"/>
    <cellStyle name="Normal 5 11 5" xfId="31338"/>
    <cellStyle name="Normal 5 12" xfId="4213"/>
    <cellStyle name="Normal 5 12 2" xfId="11501"/>
    <cellStyle name="Normal 5 12 2 2" xfId="25881"/>
    <cellStyle name="Normal 5 12 2 2 2" xfId="54615"/>
    <cellStyle name="Normal 5 12 2 3" xfId="40291"/>
    <cellStyle name="Normal 5 12 3" xfId="18718"/>
    <cellStyle name="Normal 5 12 3 2" xfId="47453"/>
    <cellStyle name="Normal 5 12 4" xfId="33129"/>
    <cellStyle name="Normal 5 13" xfId="7881"/>
    <cellStyle name="Normal 5 13 2" xfId="22299"/>
    <cellStyle name="Normal 5 13 2 2" xfId="51034"/>
    <cellStyle name="Normal 5 13 3" xfId="36710"/>
    <cellStyle name="Normal 5 14" xfId="15134"/>
    <cellStyle name="Normal 5 14 2" xfId="43872"/>
    <cellStyle name="Normal 5 15" xfId="29548"/>
    <cellStyle name="Normal 5 2" xfId="137"/>
    <cellStyle name="Normal 5 2 10" xfId="2377"/>
    <cellStyle name="Normal 5 2 10 2" xfId="6037"/>
    <cellStyle name="Normal 5 2 10 2 2" xfId="13297"/>
    <cellStyle name="Normal 5 2 10 2 2 2" xfId="27675"/>
    <cellStyle name="Normal 5 2 10 2 2 2 2" xfId="56409"/>
    <cellStyle name="Normal 5 2 10 2 2 3" xfId="42085"/>
    <cellStyle name="Normal 5 2 10 2 3" xfId="20512"/>
    <cellStyle name="Normal 5 2 10 2 3 2" xfId="49247"/>
    <cellStyle name="Normal 5 2 10 2 4" xfId="34923"/>
    <cellStyle name="Normal 5 2 10 3" xfId="9710"/>
    <cellStyle name="Normal 5 2 10 3 2" xfId="24093"/>
    <cellStyle name="Normal 5 2 10 3 2 2" xfId="52828"/>
    <cellStyle name="Normal 5 2 10 3 3" xfId="38504"/>
    <cellStyle name="Normal 5 2 10 4" xfId="16930"/>
    <cellStyle name="Normal 5 2 10 4 2" xfId="45666"/>
    <cellStyle name="Normal 5 2 10 5" xfId="31342"/>
    <cellStyle name="Normal 5 2 11" xfId="4221"/>
    <cellStyle name="Normal 5 2 11 2" xfId="11505"/>
    <cellStyle name="Normal 5 2 11 2 2" xfId="25885"/>
    <cellStyle name="Normal 5 2 11 2 2 2" xfId="54619"/>
    <cellStyle name="Normal 5 2 11 2 3" xfId="40295"/>
    <cellStyle name="Normal 5 2 11 3" xfId="18722"/>
    <cellStyle name="Normal 5 2 11 3 2" xfId="47457"/>
    <cellStyle name="Normal 5 2 11 4" xfId="33133"/>
    <cellStyle name="Normal 5 2 12" xfId="7889"/>
    <cellStyle name="Normal 5 2 12 2" xfId="22303"/>
    <cellStyle name="Normal 5 2 12 2 2" xfId="51038"/>
    <cellStyle name="Normal 5 2 12 3" xfId="36714"/>
    <cellStyle name="Normal 5 2 13" xfId="15139"/>
    <cellStyle name="Normal 5 2 13 2" xfId="43876"/>
    <cellStyle name="Normal 5 2 14" xfId="29552"/>
    <cellStyle name="Normal 5 2 2" xfId="191"/>
    <cellStyle name="Normal 5 2 2 10" xfId="4231"/>
    <cellStyle name="Normal 5 2 2 10 2" xfId="11512"/>
    <cellStyle name="Normal 5 2 2 10 2 2" xfId="25892"/>
    <cellStyle name="Normal 5 2 2 10 2 2 2" xfId="54626"/>
    <cellStyle name="Normal 5 2 2 10 2 3" xfId="40302"/>
    <cellStyle name="Normal 5 2 2 10 3" xfId="18729"/>
    <cellStyle name="Normal 5 2 2 10 3 2" xfId="47464"/>
    <cellStyle name="Normal 5 2 2 10 4" xfId="33140"/>
    <cellStyle name="Normal 5 2 2 11" xfId="7900"/>
    <cellStyle name="Normal 5 2 2 11 2" xfId="22310"/>
    <cellStyle name="Normal 5 2 2 11 2 2" xfId="51045"/>
    <cellStyle name="Normal 5 2 2 11 3" xfId="36721"/>
    <cellStyle name="Normal 5 2 2 12" xfId="15147"/>
    <cellStyle name="Normal 5 2 2 12 2" xfId="43883"/>
    <cellStyle name="Normal 5 2 2 13" xfId="29559"/>
    <cellStyle name="Normal 5 2 2 2" xfId="293"/>
    <cellStyle name="Normal 5 2 2 2 10" xfId="7920"/>
    <cellStyle name="Normal 5 2 2 2 10 2" xfId="22324"/>
    <cellStyle name="Normal 5 2 2 2 10 2 2" xfId="51059"/>
    <cellStyle name="Normal 5 2 2 2 10 3" xfId="36735"/>
    <cellStyle name="Normal 5 2 2 2 11" xfId="15161"/>
    <cellStyle name="Normal 5 2 2 2 11 2" xfId="43897"/>
    <cellStyle name="Normal 5 2 2 2 12" xfId="29573"/>
    <cellStyle name="Normal 5 2 2 2 2" xfId="367"/>
    <cellStyle name="Normal 5 2 2 2 2 10" xfId="15189"/>
    <cellStyle name="Normal 5 2 2 2 2 10 2" xfId="43925"/>
    <cellStyle name="Normal 5 2 2 2 2 11" xfId="29601"/>
    <cellStyle name="Normal 5 2 2 2 2 2" xfId="467"/>
    <cellStyle name="Normal 5 2 2 2 2 2 10" xfId="29657"/>
    <cellStyle name="Normal 5 2 2 2 2 2 2" xfId="667"/>
    <cellStyle name="Normal 5 2 2 2 2 2 2 2" xfId="939"/>
    <cellStyle name="Normal 5 2 2 2 2 2 2 2 2" xfId="1386"/>
    <cellStyle name="Normal 5 2 2 2 2 2 2 2 2 2" xfId="2369"/>
    <cellStyle name="Normal 5 2 2 2 2 2 2 2 2 2 2" xfId="4161"/>
    <cellStyle name="Normal 5 2 2 2 2 2 2 2 2 2 2 2" xfId="7820"/>
    <cellStyle name="Normal 5 2 2 2 2 2 2 2 2 2 2 2 2" xfId="15080"/>
    <cellStyle name="Normal 5 2 2 2 2 2 2 2 2 2 2 2 2 2" xfId="29458"/>
    <cellStyle name="Normal 5 2 2 2 2 2 2 2 2 2 2 2 2 2 2" xfId="58192"/>
    <cellStyle name="Normal 5 2 2 2 2 2 2 2 2 2 2 2 2 3" xfId="43868"/>
    <cellStyle name="Normal 5 2 2 2 2 2 2 2 2 2 2 2 3" xfId="22295"/>
    <cellStyle name="Normal 5 2 2 2 2 2 2 2 2 2 2 2 3 2" xfId="51030"/>
    <cellStyle name="Normal 5 2 2 2 2 2 2 2 2 2 2 2 4" xfId="36706"/>
    <cellStyle name="Normal 5 2 2 2 2 2 2 2 2 2 2 3" xfId="11493"/>
    <cellStyle name="Normal 5 2 2 2 2 2 2 2 2 2 2 3 2" xfId="25876"/>
    <cellStyle name="Normal 5 2 2 2 2 2 2 2 2 2 2 3 2 2" xfId="54611"/>
    <cellStyle name="Normal 5 2 2 2 2 2 2 2 2 2 2 3 3" xfId="40287"/>
    <cellStyle name="Normal 5 2 2 2 2 2 2 2 2 2 2 4" xfId="18713"/>
    <cellStyle name="Normal 5 2 2 2 2 2 2 2 2 2 2 4 2" xfId="47449"/>
    <cellStyle name="Normal 5 2 2 2 2 2 2 2 2 2 2 5" xfId="33125"/>
    <cellStyle name="Normal 5 2 2 2 2 2 2 2 2 2 3" xfId="6030"/>
    <cellStyle name="Normal 5 2 2 2 2 2 2 2 2 2 3 2" xfId="13290"/>
    <cellStyle name="Normal 5 2 2 2 2 2 2 2 2 2 3 2 2" xfId="27668"/>
    <cellStyle name="Normal 5 2 2 2 2 2 2 2 2 2 3 2 2 2" xfId="56402"/>
    <cellStyle name="Normal 5 2 2 2 2 2 2 2 2 2 3 2 3" xfId="42078"/>
    <cellStyle name="Normal 5 2 2 2 2 2 2 2 2 2 3 3" xfId="20505"/>
    <cellStyle name="Normal 5 2 2 2 2 2 2 2 2 2 3 3 2" xfId="49240"/>
    <cellStyle name="Normal 5 2 2 2 2 2 2 2 2 2 3 4" xfId="34916"/>
    <cellStyle name="Normal 5 2 2 2 2 2 2 2 2 2 4" xfId="9703"/>
    <cellStyle name="Normal 5 2 2 2 2 2 2 2 2 2 4 2" xfId="24086"/>
    <cellStyle name="Normal 5 2 2 2 2 2 2 2 2 2 4 2 2" xfId="52821"/>
    <cellStyle name="Normal 5 2 2 2 2 2 2 2 2 2 4 3" xfId="38497"/>
    <cellStyle name="Normal 5 2 2 2 2 2 2 2 2 2 5" xfId="16923"/>
    <cellStyle name="Normal 5 2 2 2 2 2 2 2 2 2 5 2" xfId="45659"/>
    <cellStyle name="Normal 5 2 2 2 2 2 2 2 2 2 6" xfId="31335"/>
    <cellStyle name="Normal 5 2 2 2 2 2 2 2 2 3" xfId="3265"/>
    <cellStyle name="Normal 5 2 2 2 2 2 2 2 2 3 2" xfId="6925"/>
    <cellStyle name="Normal 5 2 2 2 2 2 2 2 2 3 2 2" xfId="14185"/>
    <cellStyle name="Normal 5 2 2 2 2 2 2 2 2 3 2 2 2" xfId="28563"/>
    <cellStyle name="Normal 5 2 2 2 2 2 2 2 2 3 2 2 2 2" xfId="57297"/>
    <cellStyle name="Normal 5 2 2 2 2 2 2 2 2 3 2 2 3" xfId="42973"/>
    <cellStyle name="Normal 5 2 2 2 2 2 2 2 2 3 2 3" xfId="21400"/>
    <cellStyle name="Normal 5 2 2 2 2 2 2 2 2 3 2 3 2" xfId="50135"/>
    <cellStyle name="Normal 5 2 2 2 2 2 2 2 2 3 2 4" xfId="35811"/>
    <cellStyle name="Normal 5 2 2 2 2 2 2 2 2 3 3" xfId="10598"/>
    <cellStyle name="Normal 5 2 2 2 2 2 2 2 2 3 3 2" xfId="24981"/>
    <cellStyle name="Normal 5 2 2 2 2 2 2 2 2 3 3 2 2" xfId="53716"/>
    <cellStyle name="Normal 5 2 2 2 2 2 2 2 2 3 3 3" xfId="39392"/>
    <cellStyle name="Normal 5 2 2 2 2 2 2 2 2 3 4" xfId="17818"/>
    <cellStyle name="Normal 5 2 2 2 2 2 2 2 2 3 4 2" xfId="46554"/>
    <cellStyle name="Normal 5 2 2 2 2 2 2 2 2 3 5" xfId="32230"/>
    <cellStyle name="Normal 5 2 2 2 2 2 2 2 2 4" xfId="5130"/>
    <cellStyle name="Normal 5 2 2 2 2 2 2 2 2 4 2" xfId="12395"/>
    <cellStyle name="Normal 5 2 2 2 2 2 2 2 2 4 2 2" xfId="26773"/>
    <cellStyle name="Normal 5 2 2 2 2 2 2 2 2 4 2 2 2" xfId="55507"/>
    <cellStyle name="Normal 5 2 2 2 2 2 2 2 2 4 2 3" xfId="41183"/>
    <cellStyle name="Normal 5 2 2 2 2 2 2 2 2 4 3" xfId="19610"/>
    <cellStyle name="Normal 5 2 2 2 2 2 2 2 2 4 3 2" xfId="48345"/>
    <cellStyle name="Normal 5 2 2 2 2 2 2 2 2 4 4" xfId="34021"/>
    <cellStyle name="Normal 5 2 2 2 2 2 2 2 2 5" xfId="8802"/>
    <cellStyle name="Normal 5 2 2 2 2 2 2 2 2 5 2" xfId="23191"/>
    <cellStyle name="Normal 5 2 2 2 2 2 2 2 2 5 2 2" xfId="51926"/>
    <cellStyle name="Normal 5 2 2 2 2 2 2 2 2 5 3" xfId="37602"/>
    <cellStyle name="Normal 5 2 2 2 2 2 2 2 2 6" xfId="16028"/>
    <cellStyle name="Normal 5 2 2 2 2 2 2 2 2 6 2" xfId="44764"/>
    <cellStyle name="Normal 5 2 2 2 2 2 2 2 2 7" xfId="30440"/>
    <cellStyle name="Normal 5 2 2 2 2 2 2 2 3" xfId="1922"/>
    <cellStyle name="Normal 5 2 2 2 2 2 2 2 3 2" xfId="3714"/>
    <cellStyle name="Normal 5 2 2 2 2 2 2 2 3 2 2" xfId="7373"/>
    <cellStyle name="Normal 5 2 2 2 2 2 2 2 3 2 2 2" xfId="14633"/>
    <cellStyle name="Normal 5 2 2 2 2 2 2 2 3 2 2 2 2" xfId="29011"/>
    <cellStyle name="Normal 5 2 2 2 2 2 2 2 3 2 2 2 2 2" xfId="57745"/>
    <cellStyle name="Normal 5 2 2 2 2 2 2 2 3 2 2 2 3" xfId="43421"/>
    <cellStyle name="Normal 5 2 2 2 2 2 2 2 3 2 2 3" xfId="21848"/>
    <cellStyle name="Normal 5 2 2 2 2 2 2 2 3 2 2 3 2" xfId="50583"/>
    <cellStyle name="Normal 5 2 2 2 2 2 2 2 3 2 2 4" xfId="36259"/>
    <cellStyle name="Normal 5 2 2 2 2 2 2 2 3 2 3" xfId="11046"/>
    <cellStyle name="Normal 5 2 2 2 2 2 2 2 3 2 3 2" xfId="25429"/>
    <cellStyle name="Normal 5 2 2 2 2 2 2 2 3 2 3 2 2" xfId="54164"/>
    <cellStyle name="Normal 5 2 2 2 2 2 2 2 3 2 3 3" xfId="39840"/>
    <cellStyle name="Normal 5 2 2 2 2 2 2 2 3 2 4" xfId="18266"/>
    <cellStyle name="Normal 5 2 2 2 2 2 2 2 3 2 4 2" xfId="47002"/>
    <cellStyle name="Normal 5 2 2 2 2 2 2 2 3 2 5" xfId="32678"/>
    <cellStyle name="Normal 5 2 2 2 2 2 2 2 3 3" xfId="5583"/>
    <cellStyle name="Normal 5 2 2 2 2 2 2 2 3 3 2" xfId="12843"/>
    <cellStyle name="Normal 5 2 2 2 2 2 2 2 3 3 2 2" xfId="27221"/>
    <cellStyle name="Normal 5 2 2 2 2 2 2 2 3 3 2 2 2" xfId="55955"/>
    <cellStyle name="Normal 5 2 2 2 2 2 2 2 3 3 2 3" xfId="41631"/>
    <cellStyle name="Normal 5 2 2 2 2 2 2 2 3 3 3" xfId="20058"/>
    <cellStyle name="Normal 5 2 2 2 2 2 2 2 3 3 3 2" xfId="48793"/>
    <cellStyle name="Normal 5 2 2 2 2 2 2 2 3 3 4" xfId="34469"/>
    <cellStyle name="Normal 5 2 2 2 2 2 2 2 3 4" xfId="9256"/>
    <cellStyle name="Normal 5 2 2 2 2 2 2 2 3 4 2" xfId="23639"/>
    <cellStyle name="Normal 5 2 2 2 2 2 2 2 3 4 2 2" xfId="52374"/>
    <cellStyle name="Normal 5 2 2 2 2 2 2 2 3 4 3" xfId="38050"/>
    <cellStyle name="Normal 5 2 2 2 2 2 2 2 3 5" xfId="16476"/>
    <cellStyle name="Normal 5 2 2 2 2 2 2 2 3 5 2" xfId="45212"/>
    <cellStyle name="Normal 5 2 2 2 2 2 2 2 3 6" xfId="30888"/>
    <cellStyle name="Normal 5 2 2 2 2 2 2 2 4" xfId="2818"/>
    <cellStyle name="Normal 5 2 2 2 2 2 2 2 4 2" xfId="6478"/>
    <cellStyle name="Normal 5 2 2 2 2 2 2 2 4 2 2" xfId="13738"/>
    <cellStyle name="Normal 5 2 2 2 2 2 2 2 4 2 2 2" xfId="28116"/>
    <cellStyle name="Normal 5 2 2 2 2 2 2 2 4 2 2 2 2" xfId="56850"/>
    <cellStyle name="Normal 5 2 2 2 2 2 2 2 4 2 2 3" xfId="42526"/>
    <cellStyle name="Normal 5 2 2 2 2 2 2 2 4 2 3" xfId="20953"/>
    <cellStyle name="Normal 5 2 2 2 2 2 2 2 4 2 3 2" xfId="49688"/>
    <cellStyle name="Normal 5 2 2 2 2 2 2 2 4 2 4" xfId="35364"/>
    <cellStyle name="Normal 5 2 2 2 2 2 2 2 4 3" xfId="10151"/>
    <cellStyle name="Normal 5 2 2 2 2 2 2 2 4 3 2" xfId="24534"/>
    <cellStyle name="Normal 5 2 2 2 2 2 2 2 4 3 2 2" xfId="53269"/>
    <cellStyle name="Normal 5 2 2 2 2 2 2 2 4 3 3" xfId="38945"/>
    <cellStyle name="Normal 5 2 2 2 2 2 2 2 4 4" xfId="17371"/>
    <cellStyle name="Normal 5 2 2 2 2 2 2 2 4 4 2" xfId="46107"/>
    <cellStyle name="Normal 5 2 2 2 2 2 2 2 4 5" xfId="31783"/>
    <cellStyle name="Normal 5 2 2 2 2 2 2 2 5" xfId="4683"/>
    <cellStyle name="Normal 5 2 2 2 2 2 2 2 5 2" xfId="11948"/>
    <cellStyle name="Normal 5 2 2 2 2 2 2 2 5 2 2" xfId="26326"/>
    <cellStyle name="Normal 5 2 2 2 2 2 2 2 5 2 2 2" xfId="55060"/>
    <cellStyle name="Normal 5 2 2 2 2 2 2 2 5 2 3" xfId="40736"/>
    <cellStyle name="Normal 5 2 2 2 2 2 2 2 5 3" xfId="19163"/>
    <cellStyle name="Normal 5 2 2 2 2 2 2 2 5 3 2" xfId="47898"/>
    <cellStyle name="Normal 5 2 2 2 2 2 2 2 5 4" xfId="33574"/>
    <cellStyle name="Normal 5 2 2 2 2 2 2 2 6" xfId="8355"/>
    <cellStyle name="Normal 5 2 2 2 2 2 2 2 6 2" xfId="22744"/>
    <cellStyle name="Normal 5 2 2 2 2 2 2 2 6 2 2" xfId="51479"/>
    <cellStyle name="Normal 5 2 2 2 2 2 2 2 6 3" xfId="37155"/>
    <cellStyle name="Normal 5 2 2 2 2 2 2 2 7" xfId="15581"/>
    <cellStyle name="Normal 5 2 2 2 2 2 2 2 7 2" xfId="44317"/>
    <cellStyle name="Normal 5 2 2 2 2 2 2 2 8" xfId="29993"/>
    <cellStyle name="Normal 5 2 2 2 2 2 2 3" xfId="1162"/>
    <cellStyle name="Normal 5 2 2 2 2 2 2 3 2" xfId="2145"/>
    <cellStyle name="Normal 5 2 2 2 2 2 2 3 2 2" xfId="3937"/>
    <cellStyle name="Normal 5 2 2 2 2 2 2 3 2 2 2" xfId="7596"/>
    <cellStyle name="Normal 5 2 2 2 2 2 2 3 2 2 2 2" xfId="14856"/>
    <cellStyle name="Normal 5 2 2 2 2 2 2 3 2 2 2 2 2" xfId="29234"/>
    <cellStyle name="Normal 5 2 2 2 2 2 2 3 2 2 2 2 2 2" xfId="57968"/>
    <cellStyle name="Normal 5 2 2 2 2 2 2 3 2 2 2 2 3" xfId="43644"/>
    <cellStyle name="Normal 5 2 2 2 2 2 2 3 2 2 2 3" xfId="22071"/>
    <cellStyle name="Normal 5 2 2 2 2 2 2 3 2 2 2 3 2" xfId="50806"/>
    <cellStyle name="Normal 5 2 2 2 2 2 2 3 2 2 2 4" xfId="36482"/>
    <cellStyle name="Normal 5 2 2 2 2 2 2 3 2 2 3" xfId="11269"/>
    <cellStyle name="Normal 5 2 2 2 2 2 2 3 2 2 3 2" xfId="25652"/>
    <cellStyle name="Normal 5 2 2 2 2 2 2 3 2 2 3 2 2" xfId="54387"/>
    <cellStyle name="Normal 5 2 2 2 2 2 2 3 2 2 3 3" xfId="40063"/>
    <cellStyle name="Normal 5 2 2 2 2 2 2 3 2 2 4" xfId="18489"/>
    <cellStyle name="Normal 5 2 2 2 2 2 2 3 2 2 4 2" xfId="47225"/>
    <cellStyle name="Normal 5 2 2 2 2 2 2 3 2 2 5" xfId="32901"/>
    <cellStyle name="Normal 5 2 2 2 2 2 2 3 2 3" xfId="5806"/>
    <cellStyle name="Normal 5 2 2 2 2 2 2 3 2 3 2" xfId="13066"/>
    <cellStyle name="Normal 5 2 2 2 2 2 2 3 2 3 2 2" xfId="27444"/>
    <cellStyle name="Normal 5 2 2 2 2 2 2 3 2 3 2 2 2" xfId="56178"/>
    <cellStyle name="Normal 5 2 2 2 2 2 2 3 2 3 2 3" xfId="41854"/>
    <cellStyle name="Normal 5 2 2 2 2 2 2 3 2 3 3" xfId="20281"/>
    <cellStyle name="Normal 5 2 2 2 2 2 2 3 2 3 3 2" xfId="49016"/>
    <cellStyle name="Normal 5 2 2 2 2 2 2 3 2 3 4" xfId="34692"/>
    <cellStyle name="Normal 5 2 2 2 2 2 2 3 2 4" xfId="9479"/>
    <cellStyle name="Normal 5 2 2 2 2 2 2 3 2 4 2" xfId="23862"/>
    <cellStyle name="Normal 5 2 2 2 2 2 2 3 2 4 2 2" xfId="52597"/>
    <cellStyle name="Normal 5 2 2 2 2 2 2 3 2 4 3" xfId="38273"/>
    <cellStyle name="Normal 5 2 2 2 2 2 2 3 2 5" xfId="16699"/>
    <cellStyle name="Normal 5 2 2 2 2 2 2 3 2 5 2" xfId="45435"/>
    <cellStyle name="Normal 5 2 2 2 2 2 2 3 2 6" xfId="31111"/>
    <cellStyle name="Normal 5 2 2 2 2 2 2 3 3" xfId="3041"/>
    <cellStyle name="Normal 5 2 2 2 2 2 2 3 3 2" xfId="6701"/>
    <cellStyle name="Normal 5 2 2 2 2 2 2 3 3 2 2" xfId="13961"/>
    <cellStyle name="Normal 5 2 2 2 2 2 2 3 3 2 2 2" xfId="28339"/>
    <cellStyle name="Normal 5 2 2 2 2 2 2 3 3 2 2 2 2" xfId="57073"/>
    <cellStyle name="Normal 5 2 2 2 2 2 2 3 3 2 2 3" xfId="42749"/>
    <cellStyle name="Normal 5 2 2 2 2 2 2 3 3 2 3" xfId="21176"/>
    <cellStyle name="Normal 5 2 2 2 2 2 2 3 3 2 3 2" xfId="49911"/>
    <cellStyle name="Normal 5 2 2 2 2 2 2 3 3 2 4" xfId="35587"/>
    <cellStyle name="Normal 5 2 2 2 2 2 2 3 3 3" xfId="10374"/>
    <cellStyle name="Normal 5 2 2 2 2 2 2 3 3 3 2" xfId="24757"/>
    <cellStyle name="Normal 5 2 2 2 2 2 2 3 3 3 2 2" xfId="53492"/>
    <cellStyle name="Normal 5 2 2 2 2 2 2 3 3 3 3" xfId="39168"/>
    <cellStyle name="Normal 5 2 2 2 2 2 2 3 3 4" xfId="17594"/>
    <cellStyle name="Normal 5 2 2 2 2 2 2 3 3 4 2" xfId="46330"/>
    <cellStyle name="Normal 5 2 2 2 2 2 2 3 3 5" xfId="32006"/>
    <cellStyle name="Normal 5 2 2 2 2 2 2 3 4" xfId="4906"/>
    <cellStyle name="Normal 5 2 2 2 2 2 2 3 4 2" xfId="12171"/>
    <cellStyle name="Normal 5 2 2 2 2 2 2 3 4 2 2" xfId="26549"/>
    <cellStyle name="Normal 5 2 2 2 2 2 2 3 4 2 2 2" xfId="55283"/>
    <cellStyle name="Normal 5 2 2 2 2 2 2 3 4 2 3" xfId="40959"/>
    <cellStyle name="Normal 5 2 2 2 2 2 2 3 4 3" xfId="19386"/>
    <cellStyle name="Normal 5 2 2 2 2 2 2 3 4 3 2" xfId="48121"/>
    <cellStyle name="Normal 5 2 2 2 2 2 2 3 4 4" xfId="33797"/>
    <cellStyle name="Normal 5 2 2 2 2 2 2 3 5" xfId="8578"/>
    <cellStyle name="Normal 5 2 2 2 2 2 2 3 5 2" xfId="22967"/>
    <cellStyle name="Normal 5 2 2 2 2 2 2 3 5 2 2" xfId="51702"/>
    <cellStyle name="Normal 5 2 2 2 2 2 2 3 5 3" xfId="37378"/>
    <cellStyle name="Normal 5 2 2 2 2 2 2 3 6" xfId="15804"/>
    <cellStyle name="Normal 5 2 2 2 2 2 2 3 6 2" xfId="44540"/>
    <cellStyle name="Normal 5 2 2 2 2 2 2 3 7" xfId="30216"/>
    <cellStyle name="Normal 5 2 2 2 2 2 2 4" xfId="1694"/>
    <cellStyle name="Normal 5 2 2 2 2 2 2 4 2" xfId="3490"/>
    <cellStyle name="Normal 5 2 2 2 2 2 2 4 2 2" xfId="7149"/>
    <cellStyle name="Normal 5 2 2 2 2 2 2 4 2 2 2" xfId="14409"/>
    <cellStyle name="Normal 5 2 2 2 2 2 2 4 2 2 2 2" xfId="28787"/>
    <cellStyle name="Normal 5 2 2 2 2 2 2 4 2 2 2 2 2" xfId="57521"/>
    <cellStyle name="Normal 5 2 2 2 2 2 2 4 2 2 2 3" xfId="43197"/>
    <cellStyle name="Normal 5 2 2 2 2 2 2 4 2 2 3" xfId="21624"/>
    <cellStyle name="Normal 5 2 2 2 2 2 2 4 2 2 3 2" xfId="50359"/>
    <cellStyle name="Normal 5 2 2 2 2 2 2 4 2 2 4" xfId="36035"/>
    <cellStyle name="Normal 5 2 2 2 2 2 2 4 2 3" xfId="10822"/>
    <cellStyle name="Normal 5 2 2 2 2 2 2 4 2 3 2" xfId="25205"/>
    <cellStyle name="Normal 5 2 2 2 2 2 2 4 2 3 2 2" xfId="53940"/>
    <cellStyle name="Normal 5 2 2 2 2 2 2 4 2 3 3" xfId="39616"/>
    <cellStyle name="Normal 5 2 2 2 2 2 2 4 2 4" xfId="18042"/>
    <cellStyle name="Normal 5 2 2 2 2 2 2 4 2 4 2" xfId="46778"/>
    <cellStyle name="Normal 5 2 2 2 2 2 2 4 2 5" xfId="32454"/>
    <cellStyle name="Normal 5 2 2 2 2 2 2 4 3" xfId="5359"/>
    <cellStyle name="Normal 5 2 2 2 2 2 2 4 3 2" xfId="12619"/>
    <cellStyle name="Normal 5 2 2 2 2 2 2 4 3 2 2" xfId="26997"/>
    <cellStyle name="Normal 5 2 2 2 2 2 2 4 3 2 2 2" xfId="55731"/>
    <cellStyle name="Normal 5 2 2 2 2 2 2 4 3 2 3" xfId="41407"/>
    <cellStyle name="Normal 5 2 2 2 2 2 2 4 3 3" xfId="19834"/>
    <cellStyle name="Normal 5 2 2 2 2 2 2 4 3 3 2" xfId="48569"/>
    <cellStyle name="Normal 5 2 2 2 2 2 2 4 3 4" xfId="34245"/>
    <cellStyle name="Normal 5 2 2 2 2 2 2 4 4" xfId="9032"/>
    <cellStyle name="Normal 5 2 2 2 2 2 2 4 4 2" xfId="23415"/>
    <cellStyle name="Normal 5 2 2 2 2 2 2 4 4 2 2" xfId="52150"/>
    <cellStyle name="Normal 5 2 2 2 2 2 2 4 4 3" xfId="37826"/>
    <cellStyle name="Normal 5 2 2 2 2 2 2 4 5" xfId="16252"/>
    <cellStyle name="Normal 5 2 2 2 2 2 2 4 5 2" xfId="44988"/>
    <cellStyle name="Normal 5 2 2 2 2 2 2 4 6" xfId="30664"/>
    <cellStyle name="Normal 5 2 2 2 2 2 2 5" xfId="2594"/>
    <cellStyle name="Normal 5 2 2 2 2 2 2 5 2" xfId="6254"/>
    <cellStyle name="Normal 5 2 2 2 2 2 2 5 2 2" xfId="13514"/>
    <cellStyle name="Normal 5 2 2 2 2 2 2 5 2 2 2" xfId="27892"/>
    <cellStyle name="Normal 5 2 2 2 2 2 2 5 2 2 2 2" xfId="56626"/>
    <cellStyle name="Normal 5 2 2 2 2 2 2 5 2 2 3" xfId="42302"/>
    <cellStyle name="Normal 5 2 2 2 2 2 2 5 2 3" xfId="20729"/>
    <cellStyle name="Normal 5 2 2 2 2 2 2 5 2 3 2" xfId="49464"/>
    <cellStyle name="Normal 5 2 2 2 2 2 2 5 2 4" xfId="35140"/>
    <cellStyle name="Normal 5 2 2 2 2 2 2 5 3" xfId="9927"/>
    <cellStyle name="Normal 5 2 2 2 2 2 2 5 3 2" xfId="24310"/>
    <cellStyle name="Normal 5 2 2 2 2 2 2 5 3 2 2" xfId="53045"/>
    <cellStyle name="Normal 5 2 2 2 2 2 2 5 3 3" xfId="38721"/>
    <cellStyle name="Normal 5 2 2 2 2 2 2 5 4" xfId="17147"/>
    <cellStyle name="Normal 5 2 2 2 2 2 2 5 4 2" xfId="45883"/>
    <cellStyle name="Normal 5 2 2 2 2 2 2 5 5" xfId="31559"/>
    <cellStyle name="Normal 5 2 2 2 2 2 2 6" xfId="4457"/>
    <cellStyle name="Normal 5 2 2 2 2 2 2 6 2" xfId="11724"/>
    <cellStyle name="Normal 5 2 2 2 2 2 2 6 2 2" xfId="26102"/>
    <cellStyle name="Normal 5 2 2 2 2 2 2 6 2 2 2" xfId="54836"/>
    <cellStyle name="Normal 5 2 2 2 2 2 2 6 2 3" xfId="40512"/>
    <cellStyle name="Normal 5 2 2 2 2 2 2 6 3" xfId="18939"/>
    <cellStyle name="Normal 5 2 2 2 2 2 2 6 3 2" xfId="47674"/>
    <cellStyle name="Normal 5 2 2 2 2 2 2 6 4" xfId="33350"/>
    <cellStyle name="Normal 5 2 2 2 2 2 2 7" xfId="8128"/>
    <cellStyle name="Normal 5 2 2 2 2 2 2 7 2" xfId="22520"/>
    <cellStyle name="Normal 5 2 2 2 2 2 2 7 2 2" xfId="51255"/>
    <cellStyle name="Normal 5 2 2 2 2 2 2 7 3" xfId="36931"/>
    <cellStyle name="Normal 5 2 2 2 2 2 2 8" xfId="15357"/>
    <cellStyle name="Normal 5 2 2 2 2 2 2 8 2" xfId="44093"/>
    <cellStyle name="Normal 5 2 2 2 2 2 2 9" xfId="29769"/>
    <cellStyle name="Normal 5 2 2 2 2 2 3" xfId="825"/>
    <cellStyle name="Normal 5 2 2 2 2 2 3 2" xfId="1274"/>
    <cellStyle name="Normal 5 2 2 2 2 2 3 2 2" xfId="2257"/>
    <cellStyle name="Normal 5 2 2 2 2 2 3 2 2 2" xfId="4049"/>
    <cellStyle name="Normal 5 2 2 2 2 2 3 2 2 2 2" xfId="7708"/>
    <cellStyle name="Normal 5 2 2 2 2 2 3 2 2 2 2 2" xfId="14968"/>
    <cellStyle name="Normal 5 2 2 2 2 2 3 2 2 2 2 2 2" xfId="29346"/>
    <cellStyle name="Normal 5 2 2 2 2 2 3 2 2 2 2 2 2 2" xfId="58080"/>
    <cellStyle name="Normal 5 2 2 2 2 2 3 2 2 2 2 2 3" xfId="43756"/>
    <cellStyle name="Normal 5 2 2 2 2 2 3 2 2 2 2 3" xfId="22183"/>
    <cellStyle name="Normal 5 2 2 2 2 2 3 2 2 2 2 3 2" xfId="50918"/>
    <cellStyle name="Normal 5 2 2 2 2 2 3 2 2 2 2 4" xfId="36594"/>
    <cellStyle name="Normal 5 2 2 2 2 2 3 2 2 2 3" xfId="11381"/>
    <cellStyle name="Normal 5 2 2 2 2 2 3 2 2 2 3 2" xfId="25764"/>
    <cellStyle name="Normal 5 2 2 2 2 2 3 2 2 2 3 2 2" xfId="54499"/>
    <cellStyle name="Normal 5 2 2 2 2 2 3 2 2 2 3 3" xfId="40175"/>
    <cellStyle name="Normal 5 2 2 2 2 2 3 2 2 2 4" xfId="18601"/>
    <cellStyle name="Normal 5 2 2 2 2 2 3 2 2 2 4 2" xfId="47337"/>
    <cellStyle name="Normal 5 2 2 2 2 2 3 2 2 2 5" xfId="33013"/>
    <cellStyle name="Normal 5 2 2 2 2 2 3 2 2 3" xfId="5918"/>
    <cellStyle name="Normal 5 2 2 2 2 2 3 2 2 3 2" xfId="13178"/>
    <cellStyle name="Normal 5 2 2 2 2 2 3 2 2 3 2 2" xfId="27556"/>
    <cellStyle name="Normal 5 2 2 2 2 2 3 2 2 3 2 2 2" xfId="56290"/>
    <cellStyle name="Normal 5 2 2 2 2 2 3 2 2 3 2 3" xfId="41966"/>
    <cellStyle name="Normal 5 2 2 2 2 2 3 2 2 3 3" xfId="20393"/>
    <cellStyle name="Normal 5 2 2 2 2 2 3 2 2 3 3 2" xfId="49128"/>
    <cellStyle name="Normal 5 2 2 2 2 2 3 2 2 3 4" xfId="34804"/>
    <cellStyle name="Normal 5 2 2 2 2 2 3 2 2 4" xfId="9591"/>
    <cellStyle name="Normal 5 2 2 2 2 2 3 2 2 4 2" xfId="23974"/>
    <cellStyle name="Normal 5 2 2 2 2 2 3 2 2 4 2 2" xfId="52709"/>
    <cellStyle name="Normal 5 2 2 2 2 2 3 2 2 4 3" xfId="38385"/>
    <cellStyle name="Normal 5 2 2 2 2 2 3 2 2 5" xfId="16811"/>
    <cellStyle name="Normal 5 2 2 2 2 2 3 2 2 5 2" xfId="45547"/>
    <cellStyle name="Normal 5 2 2 2 2 2 3 2 2 6" xfId="31223"/>
    <cellStyle name="Normal 5 2 2 2 2 2 3 2 3" xfId="3153"/>
    <cellStyle name="Normal 5 2 2 2 2 2 3 2 3 2" xfId="6813"/>
    <cellStyle name="Normal 5 2 2 2 2 2 3 2 3 2 2" xfId="14073"/>
    <cellStyle name="Normal 5 2 2 2 2 2 3 2 3 2 2 2" xfId="28451"/>
    <cellStyle name="Normal 5 2 2 2 2 2 3 2 3 2 2 2 2" xfId="57185"/>
    <cellStyle name="Normal 5 2 2 2 2 2 3 2 3 2 2 3" xfId="42861"/>
    <cellStyle name="Normal 5 2 2 2 2 2 3 2 3 2 3" xfId="21288"/>
    <cellStyle name="Normal 5 2 2 2 2 2 3 2 3 2 3 2" xfId="50023"/>
    <cellStyle name="Normal 5 2 2 2 2 2 3 2 3 2 4" xfId="35699"/>
    <cellStyle name="Normal 5 2 2 2 2 2 3 2 3 3" xfId="10486"/>
    <cellStyle name="Normal 5 2 2 2 2 2 3 2 3 3 2" xfId="24869"/>
    <cellStyle name="Normal 5 2 2 2 2 2 3 2 3 3 2 2" xfId="53604"/>
    <cellStyle name="Normal 5 2 2 2 2 2 3 2 3 3 3" xfId="39280"/>
    <cellStyle name="Normal 5 2 2 2 2 2 3 2 3 4" xfId="17706"/>
    <cellStyle name="Normal 5 2 2 2 2 2 3 2 3 4 2" xfId="46442"/>
    <cellStyle name="Normal 5 2 2 2 2 2 3 2 3 5" xfId="32118"/>
    <cellStyle name="Normal 5 2 2 2 2 2 3 2 4" xfId="5018"/>
    <cellStyle name="Normal 5 2 2 2 2 2 3 2 4 2" xfId="12283"/>
    <cellStyle name="Normal 5 2 2 2 2 2 3 2 4 2 2" xfId="26661"/>
    <cellStyle name="Normal 5 2 2 2 2 2 3 2 4 2 2 2" xfId="55395"/>
    <cellStyle name="Normal 5 2 2 2 2 2 3 2 4 2 3" xfId="41071"/>
    <cellStyle name="Normal 5 2 2 2 2 2 3 2 4 3" xfId="19498"/>
    <cellStyle name="Normal 5 2 2 2 2 2 3 2 4 3 2" xfId="48233"/>
    <cellStyle name="Normal 5 2 2 2 2 2 3 2 4 4" xfId="33909"/>
    <cellStyle name="Normal 5 2 2 2 2 2 3 2 5" xfId="8690"/>
    <cellStyle name="Normal 5 2 2 2 2 2 3 2 5 2" xfId="23079"/>
    <cellStyle name="Normal 5 2 2 2 2 2 3 2 5 2 2" xfId="51814"/>
    <cellStyle name="Normal 5 2 2 2 2 2 3 2 5 3" xfId="37490"/>
    <cellStyle name="Normal 5 2 2 2 2 2 3 2 6" xfId="15916"/>
    <cellStyle name="Normal 5 2 2 2 2 2 3 2 6 2" xfId="44652"/>
    <cellStyle name="Normal 5 2 2 2 2 2 3 2 7" xfId="30328"/>
    <cellStyle name="Normal 5 2 2 2 2 2 3 3" xfId="1810"/>
    <cellStyle name="Normal 5 2 2 2 2 2 3 3 2" xfId="3602"/>
    <cellStyle name="Normal 5 2 2 2 2 2 3 3 2 2" xfId="7261"/>
    <cellStyle name="Normal 5 2 2 2 2 2 3 3 2 2 2" xfId="14521"/>
    <cellStyle name="Normal 5 2 2 2 2 2 3 3 2 2 2 2" xfId="28899"/>
    <cellStyle name="Normal 5 2 2 2 2 2 3 3 2 2 2 2 2" xfId="57633"/>
    <cellStyle name="Normal 5 2 2 2 2 2 3 3 2 2 2 3" xfId="43309"/>
    <cellStyle name="Normal 5 2 2 2 2 2 3 3 2 2 3" xfId="21736"/>
    <cellStyle name="Normal 5 2 2 2 2 2 3 3 2 2 3 2" xfId="50471"/>
    <cellStyle name="Normal 5 2 2 2 2 2 3 3 2 2 4" xfId="36147"/>
    <cellStyle name="Normal 5 2 2 2 2 2 3 3 2 3" xfId="10934"/>
    <cellStyle name="Normal 5 2 2 2 2 2 3 3 2 3 2" xfId="25317"/>
    <cellStyle name="Normal 5 2 2 2 2 2 3 3 2 3 2 2" xfId="54052"/>
    <cellStyle name="Normal 5 2 2 2 2 2 3 3 2 3 3" xfId="39728"/>
    <cellStyle name="Normal 5 2 2 2 2 2 3 3 2 4" xfId="18154"/>
    <cellStyle name="Normal 5 2 2 2 2 2 3 3 2 4 2" xfId="46890"/>
    <cellStyle name="Normal 5 2 2 2 2 2 3 3 2 5" xfId="32566"/>
    <cellStyle name="Normal 5 2 2 2 2 2 3 3 3" xfId="5471"/>
    <cellStyle name="Normal 5 2 2 2 2 2 3 3 3 2" xfId="12731"/>
    <cellStyle name="Normal 5 2 2 2 2 2 3 3 3 2 2" xfId="27109"/>
    <cellStyle name="Normal 5 2 2 2 2 2 3 3 3 2 2 2" xfId="55843"/>
    <cellStyle name="Normal 5 2 2 2 2 2 3 3 3 2 3" xfId="41519"/>
    <cellStyle name="Normal 5 2 2 2 2 2 3 3 3 3" xfId="19946"/>
    <cellStyle name="Normal 5 2 2 2 2 2 3 3 3 3 2" xfId="48681"/>
    <cellStyle name="Normal 5 2 2 2 2 2 3 3 3 4" xfId="34357"/>
    <cellStyle name="Normal 5 2 2 2 2 2 3 3 4" xfId="9144"/>
    <cellStyle name="Normal 5 2 2 2 2 2 3 3 4 2" xfId="23527"/>
    <cellStyle name="Normal 5 2 2 2 2 2 3 3 4 2 2" xfId="52262"/>
    <cellStyle name="Normal 5 2 2 2 2 2 3 3 4 3" xfId="37938"/>
    <cellStyle name="Normal 5 2 2 2 2 2 3 3 5" xfId="16364"/>
    <cellStyle name="Normal 5 2 2 2 2 2 3 3 5 2" xfId="45100"/>
    <cellStyle name="Normal 5 2 2 2 2 2 3 3 6" xfId="30776"/>
    <cellStyle name="Normal 5 2 2 2 2 2 3 4" xfId="2706"/>
    <cellStyle name="Normal 5 2 2 2 2 2 3 4 2" xfId="6366"/>
    <cellStyle name="Normal 5 2 2 2 2 2 3 4 2 2" xfId="13626"/>
    <cellStyle name="Normal 5 2 2 2 2 2 3 4 2 2 2" xfId="28004"/>
    <cellStyle name="Normal 5 2 2 2 2 2 3 4 2 2 2 2" xfId="56738"/>
    <cellStyle name="Normal 5 2 2 2 2 2 3 4 2 2 3" xfId="42414"/>
    <cellStyle name="Normal 5 2 2 2 2 2 3 4 2 3" xfId="20841"/>
    <cellStyle name="Normal 5 2 2 2 2 2 3 4 2 3 2" xfId="49576"/>
    <cellStyle name="Normal 5 2 2 2 2 2 3 4 2 4" xfId="35252"/>
    <cellStyle name="Normal 5 2 2 2 2 2 3 4 3" xfId="10039"/>
    <cellStyle name="Normal 5 2 2 2 2 2 3 4 3 2" xfId="24422"/>
    <cellStyle name="Normal 5 2 2 2 2 2 3 4 3 2 2" xfId="53157"/>
    <cellStyle name="Normal 5 2 2 2 2 2 3 4 3 3" xfId="38833"/>
    <cellStyle name="Normal 5 2 2 2 2 2 3 4 4" xfId="17259"/>
    <cellStyle name="Normal 5 2 2 2 2 2 3 4 4 2" xfId="45995"/>
    <cellStyle name="Normal 5 2 2 2 2 2 3 4 5" xfId="31671"/>
    <cellStyle name="Normal 5 2 2 2 2 2 3 5" xfId="4570"/>
    <cellStyle name="Normal 5 2 2 2 2 2 3 5 2" xfId="11836"/>
    <cellStyle name="Normal 5 2 2 2 2 2 3 5 2 2" xfId="26214"/>
    <cellStyle name="Normal 5 2 2 2 2 2 3 5 2 2 2" xfId="54948"/>
    <cellStyle name="Normal 5 2 2 2 2 2 3 5 2 3" xfId="40624"/>
    <cellStyle name="Normal 5 2 2 2 2 2 3 5 3" xfId="19051"/>
    <cellStyle name="Normal 5 2 2 2 2 2 3 5 3 2" xfId="47786"/>
    <cellStyle name="Normal 5 2 2 2 2 2 3 5 4" xfId="33462"/>
    <cellStyle name="Normal 5 2 2 2 2 2 3 6" xfId="8243"/>
    <cellStyle name="Normal 5 2 2 2 2 2 3 6 2" xfId="22632"/>
    <cellStyle name="Normal 5 2 2 2 2 2 3 6 2 2" xfId="51367"/>
    <cellStyle name="Normal 5 2 2 2 2 2 3 6 3" xfId="37043"/>
    <cellStyle name="Normal 5 2 2 2 2 2 3 7" xfId="15469"/>
    <cellStyle name="Normal 5 2 2 2 2 2 3 7 2" xfId="44205"/>
    <cellStyle name="Normal 5 2 2 2 2 2 3 8" xfId="29881"/>
    <cellStyle name="Normal 5 2 2 2 2 2 4" xfId="1050"/>
    <cellStyle name="Normal 5 2 2 2 2 2 4 2" xfId="2033"/>
    <cellStyle name="Normal 5 2 2 2 2 2 4 2 2" xfId="3825"/>
    <cellStyle name="Normal 5 2 2 2 2 2 4 2 2 2" xfId="7484"/>
    <cellStyle name="Normal 5 2 2 2 2 2 4 2 2 2 2" xfId="14744"/>
    <cellStyle name="Normal 5 2 2 2 2 2 4 2 2 2 2 2" xfId="29122"/>
    <cellStyle name="Normal 5 2 2 2 2 2 4 2 2 2 2 2 2" xfId="57856"/>
    <cellStyle name="Normal 5 2 2 2 2 2 4 2 2 2 2 3" xfId="43532"/>
    <cellStyle name="Normal 5 2 2 2 2 2 4 2 2 2 3" xfId="21959"/>
    <cellStyle name="Normal 5 2 2 2 2 2 4 2 2 2 3 2" xfId="50694"/>
    <cellStyle name="Normal 5 2 2 2 2 2 4 2 2 2 4" xfId="36370"/>
    <cellStyle name="Normal 5 2 2 2 2 2 4 2 2 3" xfId="11157"/>
    <cellStyle name="Normal 5 2 2 2 2 2 4 2 2 3 2" xfId="25540"/>
    <cellStyle name="Normal 5 2 2 2 2 2 4 2 2 3 2 2" xfId="54275"/>
    <cellStyle name="Normal 5 2 2 2 2 2 4 2 2 3 3" xfId="39951"/>
    <cellStyle name="Normal 5 2 2 2 2 2 4 2 2 4" xfId="18377"/>
    <cellStyle name="Normal 5 2 2 2 2 2 4 2 2 4 2" xfId="47113"/>
    <cellStyle name="Normal 5 2 2 2 2 2 4 2 2 5" xfId="32789"/>
    <cellStyle name="Normal 5 2 2 2 2 2 4 2 3" xfId="5694"/>
    <cellStyle name="Normal 5 2 2 2 2 2 4 2 3 2" xfId="12954"/>
    <cellStyle name="Normal 5 2 2 2 2 2 4 2 3 2 2" xfId="27332"/>
    <cellStyle name="Normal 5 2 2 2 2 2 4 2 3 2 2 2" xfId="56066"/>
    <cellStyle name="Normal 5 2 2 2 2 2 4 2 3 2 3" xfId="41742"/>
    <cellStyle name="Normal 5 2 2 2 2 2 4 2 3 3" xfId="20169"/>
    <cellStyle name="Normal 5 2 2 2 2 2 4 2 3 3 2" xfId="48904"/>
    <cellStyle name="Normal 5 2 2 2 2 2 4 2 3 4" xfId="34580"/>
    <cellStyle name="Normal 5 2 2 2 2 2 4 2 4" xfId="9367"/>
    <cellStyle name="Normal 5 2 2 2 2 2 4 2 4 2" xfId="23750"/>
    <cellStyle name="Normal 5 2 2 2 2 2 4 2 4 2 2" xfId="52485"/>
    <cellStyle name="Normal 5 2 2 2 2 2 4 2 4 3" xfId="38161"/>
    <cellStyle name="Normal 5 2 2 2 2 2 4 2 5" xfId="16587"/>
    <cellStyle name="Normal 5 2 2 2 2 2 4 2 5 2" xfId="45323"/>
    <cellStyle name="Normal 5 2 2 2 2 2 4 2 6" xfId="30999"/>
    <cellStyle name="Normal 5 2 2 2 2 2 4 3" xfId="2929"/>
    <cellStyle name="Normal 5 2 2 2 2 2 4 3 2" xfId="6589"/>
    <cellStyle name="Normal 5 2 2 2 2 2 4 3 2 2" xfId="13849"/>
    <cellStyle name="Normal 5 2 2 2 2 2 4 3 2 2 2" xfId="28227"/>
    <cellStyle name="Normal 5 2 2 2 2 2 4 3 2 2 2 2" xfId="56961"/>
    <cellStyle name="Normal 5 2 2 2 2 2 4 3 2 2 3" xfId="42637"/>
    <cellStyle name="Normal 5 2 2 2 2 2 4 3 2 3" xfId="21064"/>
    <cellStyle name="Normal 5 2 2 2 2 2 4 3 2 3 2" xfId="49799"/>
    <cellStyle name="Normal 5 2 2 2 2 2 4 3 2 4" xfId="35475"/>
    <cellStyle name="Normal 5 2 2 2 2 2 4 3 3" xfId="10262"/>
    <cellStyle name="Normal 5 2 2 2 2 2 4 3 3 2" xfId="24645"/>
    <cellStyle name="Normal 5 2 2 2 2 2 4 3 3 2 2" xfId="53380"/>
    <cellStyle name="Normal 5 2 2 2 2 2 4 3 3 3" xfId="39056"/>
    <cellStyle name="Normal 5 2 2 2 2 2 4 3 4" xfId="17482"/>
    <cellStyle name="Normal 5 2 2 2 2 2 4 3 4 2" xfId="46218"/>
    <cellStyle name="Normal 5 2 2 2 2 2 4 3 5" xfId="31894"/>
    <cellStyle name="Normal 5 2 2 2 2 2 4 4" xfId="4794"/>
    <cellStyle name="Normal 5 2 2 2 2 2 4 4 2" xfId="12059"/>
    <cellStyle name="Normal 5 2 2 2 2 2 4 4 2 2" xfId="26437"/>
    <cellStyle name="Normal 5 2 2 2 2 2 4 4 2 2 2" xfId="55171"/>
    <cellStyle name="Normal 5 2 2 2 2 2 4 4 2 3" xfId="40847"/>
    <cellStyle name="Normal 5 2 2 2 2 2 4 4 3" xfId="19274"/>
    <cellStyle name="Normal 5 2 2 2 2 2 4 4 3 2" xfId="48009"/>
    <cellStyle name="Normal 5 2 2 2 2 2 4 4 4" xfId="33685"/>
    <cellStyle name="Normal 5 2 2 2 2 2 4 5" xfId="8466"/>
    <cellStyle name="Normal 5 2 2 2 2 2 4 5 2" xfId="22855"/>
    <cellStyle name="Normal 5 2 2 2 2 2 4 5 2 2" xfId="51590"/>
    <cellStyle name="Normal 5 2 2 2 2 2 4 5 3" xfId="37266"/>
    <cellStyle name="Normal 5 2 2 2 2 2 4 6" xfId="15692"/>
    <cellStyle name="Normal 5 2 2 2 2 2 4 6 2" xfId="44428"/>
    <cellStyle name="Normal 5 2 2 2 2 2 4 7" xfId="30104"/>
    <cellStyle name="Normal 5 2 2 2 2 2 5" xfId="1574"/>
    <cellStyle name="Normal 5 2 2 2 2 2 5 2" xfId="3378"/>
    <cellStyle name="Normal 5 2 2 2 2 2 5 2 2" xfId="7037"/>
    <cellStyle name="Normal 5 2 2 2 2 2 5 2 2 2" xfId="14297"/>
    <cellStyle name="Normal 5 2 2 2 2 2 5 2 2 2 2" xfId="28675"/>
    <cellStyle name="Normal 5 2 2 2 2 2 5 2 2 2 2 2" xfId="57409"/>
    <cellStyle name="Normal 5 2 2 2 2 2 5 2 2 2 3" xfId="43085"/>
    <cellStyle name="Normal 5 2 2 2 2 2 5 2 2 3" xfId="21512"/>
    <cellStyle name="Normal 5 2 2 2 2 2 5 2 2 3 2" xfId="50247"/>
    <cellStyle name="Normal 5 2 2 2 2 2 5 2 2 4" xfId="35923"/>
    <cellStyle name="Normal 5 2 2 2 2 2 5 2 3" xfId="10710"/>
    <cellStyle name="Normal 5 2 2 2 2 2 5 2 3 2" xfId="25093"/>
    <cellStyle name="Normal 5 2 2 2 2 2 5 2 3 2 2" xfId="53828"/>
    <cellStyle name="Normal 5 2 2 2 2 2 5 2 3 3" xfId="39504"/>
    <cellStyle name="Normal 5 2 2 2 2 2 5 2 4" xfId="17930"/>
    <cellStyle name="Normal 5 2 2 2 2 2 5 2 4 2" xfId="46666"/>
    <cellStyle name="Normal 5 2 2 2 2 2 5 2 5" xfId="32342"/>
    <cellStyle name="Normal 5 2 2 2 2 2 5 3" xfId="5247"/>
    <cellStyle name="Normal 5 2 2 2 2 2 5 3 2" xfId="12507"/>
    <cellStyle name="Normal 5 2 2 2 2 2 5 3 2 2" xfId="26885"/>
    <cellStyle name="Normal 5 2 2 2 2 2 5 3 2 2 2" xfId="55619"/>
    <cellStyle name="Normal 5 2 2 2 2 2 5 3 2 3" xfId="41295"/>
    <cellStyle name="Normal 5 2 2 2 2 2 5 3 3" xfId="19722"/>
    <cellStyle name="Normal 5 2 2 2 2 2 5 3 3 2" xfId="48457"/>
    <cellStyle name="Normal 5 2 2 2 2 2 5 3 4" xfId="34133"/>
    <cellStyle name="Normal 5 2 2 2 2 2 5 4" xfId="8920"/>
    <cellStyle name="Normal 5 2 2 2 2 2 5 4 2" xfId="23303"/>
    <cellStyle name="Normal 5 2 2 2 2 2 5 4 2 2" xfId="52038"/>
    <cellStyle name="Normal 5 2 2 2 2 2 5 4 3" xfId="37714"/>
    <cellStyle name="Normal 5 2 2 2 2 2 5 5" xfId="16140"/>
    <cellStyle name="Normal 5 2 2 2 2 2 5 5 2" xfId="44876"/>
    <cellStyle name="Normal 5 2 2 2 2 2 5 6" xfId="30552"/>
    <cellStyle name="Normal 5 2 2 2 2 2 6" xfId="2482"/>
    <cellStyle name="Normal 5 2 2 2 2 2 6 2" xfId="6142"/>
    <cellStyle name="Normal 5 2 2 2 2 2 6 2 2" xfId="13402"/>
    <cellStyle name="Normal 5 2 2 2 2 2 6 2 2 2" xfId="27780"/>
    <cellStyle name="Normal 5 2 2 2 2 2 6 2 2 2 2" xfId="56514"/>
    <cellStyle name="Normal 5 2 2 2 2 2 6 2 2 3" xfId="42190"/>
    <cellStyle name="Normal 5 2 2 2 2 2 6 2 3" xfId="20617"/>
    <cellStyle name="Normal 5 2 2 2 2 2 6 2 3 2" xfId="49352"/>
    <cellStyle name="Normal 5 2 2 2 2 2 6 2 4" xfId="35028"/>
    <cellStyle name="Normal 5 2 2 2 2 2 6 3" xfId="9815"/>
    <cellStyle name="Normal 5 2 2 2 2 2 6 3 2" xfId="24198"/>
    <cellStyle name="Normal 5 2 2 2 2 2 6 3 2 2" xfId="52933"/>
    <cellStyle name="Normal 5 2 2 2 2 2 6 3 3" xfId="38609"/>
    <cellStyle name="Normal 5 2 2 2 2 2 6 4" xfId="17035"/>
    <cellStyle name="Normal 5 2 2 2 2 2 6 4 2" xfId="45771"/>
    <cellStyle name="Normal 5 2 2 2 2 2 6 5" xfId="31447"/>
    <cellStyle name="Normal 5 2 2 2 2 2 7" xfId="4341"/>
    <cellStyle name="Normal 5 2 2 2 2 2 7 2" xfId="11611"/>
    <cellStyle name="Normal 5 2 2 2 2 2 7 2 2" xfId="25990"/>
    <cellStyle name="Normal 5 2 2 2 2 2 7 2 2 2" xfId="54724"/>
    <cellStyle name="Normal 5 2 2 2 2 2 7 2 3" xfId="40400"/>
    <cellStyle name="Normal 5 2 2 2 2 2 7 3" xfId="18827"/>
    <cellStyle name="Normal 5 2 2 2 2 2 7 3 2" xfId="47562"/>
    <cellStyle name="Normal 5 2 2 2 2 2 7 4" xfId="33238"/>
    <cellStyle name="Normal 5 2 2 2 2 2 8" xfId="8010"/>
    <cellStyle name="Normal 5 2 2 2 2 2 8 2" xfId="22408"/>
    <cellStyle name="Normal 5 2 2 2 2 2 8 2 2" xfId="51143"/>
    <cellStyle name="Normal 5 2 2 2 2 2 8 3" xfId="36819"/>
    <cellStyle name="Normal 5 2 2 2 2 2 9" xfId="15245"/>
    <cellStyle name="Normal 5 2 2 2 2 2 9 2" xfId="43981"/>
    <cellStyle name="Normal 5 2 2 2 2 3" xfId="606"/>
    <cellStyle name="Normal 5 2 2 2 2 3 2" xfId="883"/>
    <cellStyle name="Normal 5 2 2 2 2 3 2 2" xfId="1330"/>
    <cellStyle name="Normal 5 2 2 2 2 3 2 2 2" xfId="2313"/>
    <cellStyle name="Normal 5 2 2 2 2 3 2 2 2 2" xfId="4105"/>
    <cellStyle name="Normal 5 2 2 2 2 3 2 2 2 2 2" xfId="7764"/>
    <cellStyle name="Normal 5 2 2 2 2 3 2 2 2 2 2 2" xfId="15024"/>
    <cellStyle name="Normal 5 2 2 2 2 3 2 2 2 2 2 2 2" xfId="29402"/>
    <cellStyle name="Normal 5 2 2 2 2 3 2 2 2 2 2 2 2 2" xfId="58136"/>
    <cellStyle name="Normal 5 2 2 2 2 3 2 2 2 2 2 2 3" xfId="43812"/>
    <cellStyle name="Normal 5 2 2 2 2 3 2 2 2 2 2 3" xfId="22239"/>
    <cellStyle name="Normal 5 2 2 2 2 3 2 2 2 2 2 3 2" xfId="50974"/>
    <cellStyle name="Normal 5 2 2 2 2 3 2 2 2 2 2 4" xfId="36650"/>
    <cellStyle name="Normal 5 2 2 2 2 3 2 2 2 2 3" xfId="11437"/>
    <cellStyle name="Normal 5 2 2 2 2 3 2 2 2 2 3 2" xfId="25820"/>
    <cellStyle name="Normal 5 2 2 2 2 3 2 2 2 2 3 2 2" xfId="54555"/>
    <cellStyle name="Normal 5 2 2 2 2 3 2 2 2 2 3 3" xfId="40231"/>
    <cellStyle name="Normal 5 2 2 2 2 3 2 2 2 2 4" xfId="18657"/>
    <cellStyle name="Normal 5 2 2 2 2 3 2 2 2 2 4 2" xfId="47393"/>
    <cellStyle name="Normal 5 2 2 2 2 3 2 2 2 2 5" xfId="33069"/>
    <cellStyle name="Normal 5 2 2 2 2 3 2 2 2 3" xfId="5974"/>
    <cellStyle name="Normal 5 2 2 2 2 3 2 2 2 3 2" xfId="13234"/>
    <cellStyle name="Normal 5 2 2 2 2 3 2 2 2 3 2 2" xfId="27612"/>
    <cellStyle name="Normal 5 2 2 2 2 3 2 2 2 3 2 2 2" xfId="56346"/>
    <cellStyle name="Normal 5 2 2 2 2 3 2 2 2 3 2 3" xfId="42022"/>
    <cellStyle name="Normal 5 2 2 2 2 3 2 2 2 3 3" xfId="20449"/>
    <cellStyle name="Normal 5 2 2 2 2 3 2 2 2 3 3 2" xfId="49184"/>
    <cellStyle name="Normal 5 2 2 2 2 3 2 2 2 3 4" xfId="34860"/>
    <cellStyle name="Normal 5 2 2 2 2 3 2 2 2 4" xfId="9647"/>
    <cellStyle name="Normal 5 2 2 2 2 3 2 2 2 4 2" xfId="24030"/>
    <cellStyle name="Normal 5 2 2 2 2 3 2 2 2 4 2 2" xfId="52765"/>
    <cellStyle name="Normal 5 2 2 2 2 3 2 2 2 4 3" xfId="38441"/>
    <cellStyle name="Normal 5 2 2 2 2 3 2 2 2 5" xfId="16867"/>
    <cellStyle name="Normal 5 2 2 2 2 3 2 2 2 5 2" xfId="45603"/>
    <cellStyle name="Normal 5 2 2 2 2 3 2 2 2 6" xfId="31279"/>
    <cellStyle name="Normal 5 2 2 2 2 3 2 2 3" xfId="3209"/>
    <cellStyle name="Normal 5 2 2 2 2 3 2 2 3 2" xfId="6869"/>
    <cellStyle name="Normal 5 2 2 2 2 3 2 2 3 2 2" xfId="14129"/>
    <cellStyle name="Normal 5 2 2 2 2 3 2 2 3 2 2 2" xfId="28507"/>
    <cellStyle name="Normal 5 2 2 2 2 3 2 2 3 2 2 2 2" xfId="57241"/>
    <cellStyle name="Normal 5 2 2 2 2 3 2 2 3 2 2 3" xfId="42917"/>
    <cellStyle name="Normal 5 2 2 2 2 3 2 2 3 2 3" xfId="21344"/>
    <cellStyle name="Normal 5 2 2 2 2 3 2 2 3 2 3 2" xfId="50079"/>
    <cellStyle name="Normal 5 2 2 2 2 3 2 2 3 2 4" xfId="35755"/>
    <cellStyle name="Normal 5 2 2 2 2 3 2 2 3 3" xfId="10542"/>
    <cellStyle name="Normal 5 2 2 2 2 3 2 2 3 3 2" xfId="24925"/>
    <cellStyle name="Normal 5 2 2 2 2 3 2 2 3 3 2 2" xfId="53660"/>
    <cellStyle name="Normal 5 2 2 2 2 3 2 2 3 3 3" xfId="39336"/>
    <cellStyle name="Normal 5 2 2 2 2 3 2 2 3 4" xfId="17762"/>
    <cellStyle name="Normal 5 2 2 2 2 3 2 2 3 4 2" xfId="46498"/>
    <cellStyle name="Normal 5 2 2 2 2 3 2 2 3 5" xfId="32174"/>
    <cellStyle name="Normal 5 2 2 2 2 3 2 2 4" xfId="5074"/>
    <cellStyle name="Normal 5 2 2 2 2 3 2 2 4 2" xfId="12339"/>
    <cellStyle name="Normal 5 2 2 2 2 3 2 2 4 2 2" xfId="26717"/>
    <cellStyle name="Normal 5 2 2 2 2 3 2 2 4 2 2 2" xfId="55451"/>
    <cellStyle name="Normal 5 2 2 2 2 3 2 2 4 2 3" xfId="41127"/>
    <cellStyle name="Normal 5 2 2 2 2 3 2 2 4 3" xfId="19554"/>
    <cellStyle name="Normal 5 2 2 2 2 3 2 2 4 3 2" xfId="48289"/>
    <cellStyle name="Normal 5 2 2 2 2 3 2 2 4 4" xfId="33965"/>
    <cellStyle name="Normal 5 2 2 2 2 3 2 2 5" xfId="8746"/>
    <cellStyle name="Normal 5 2 2 2 2 3 2 2 5 2" xfId="23135"/>
    <cellStyle name="Normal 5 2 2 2 2 3 2 2 5 2 2" xfId="51870"/>
    <cellStyle name="Normal 5 2 2 2 2 3 2 2 5 3" xfId="37546"/>
    <cellStyle name="Normal 5 2 2 2 2 3 2 2 6" xfId="15972"/>
    <cellStyle name="Normal 5 2 2 2 2 3 2 2 6 2" xfId="44708"/>
    <cellStyle name="Normal 5 2 2 2 2 3 2 2 7" xfId="30384"/>
    <cellStyle name="Normal 5 2 2 2 2 3 2 3" xfId="1866"/>
    <cellStyle name="Normal 5 2 2 2 2 3 2 3 2" xfId="3658"/>
    <cellStyle name="Normal 5 2 2 2 2 3 2 3 2 2" xfId="7317"/>
    <cellStyle name="Normal 5 2 2 2 2 3 2 3 2 2 2" xfId="14577"/>
    <cellStyle name="Normal 5 2 2 2 2 3 2 3 2 2 2 2" xfId="28955"/>
    <cellStyle name="Normal 5 2 2 2 2 3 2 3 2 2 2 2 2" xfId="57689"/>
    <cellStyle name="Normal 5 2 2 2 2 3 2 3 2 2 2 3" xfId="43365"/>
    <cellStyle name="Normal 5 2 2 2 2 3 2 3 2 2 3" xfId="21792"/>
    <cellStyle name="Normal 5 2 2 2 2 3 2 3 2 2 3 2" xfId="50527"/>
    <cellStyle name="Normal 5 2 2 2 2 3 2 3 2 2 4" xfId="36203"/>
    <cellStyle name="Normal 5 2 2 2 2 3 2 3 2 3" xfId="10990"/>
    <cellStyle name="Normal 5 2 2 2 2 3 2 3 2 3 2" xfId="25373"/>
    <cellStyle name="Normal 5 2 2 2 2 3 2 3 2 3 2 2" xfId="54108"/>
    <cellStyle name="Normal 5 2 2 2 2 3 2 3 2 3 3" xfId="39784"/>
    <cellStyle name="Normal 5 2 2 2 2 3 2 3 2 4" xfId="18210"/>
    <cellStyle name="Normal 5 2 2 2 2 3 2 3 2 4 2" xfId="46946"/>
    <cellStyle name="Normal 5 2 2 2 2 3 2 3 2 5" xfId="32622"/>
    <cellStyle name="Normal 5 2 2 2 2 3 2 3 3" xfId="5527"/>
    <cellStyle name="Normal 5 2 2 2 2 3 2 3 3 2" xfId="12787"/>
    <cellStyle name="Normal 5 2 2 2 2 3 2 3 3 2 2" xfId="27165"/>
    <cellStyle name="Normal 5 2 2 2 2 3 2 3 3 2 2 2" xfId="55899"/>
    <cellStyle name="Normal 5 2 2 2 2 3 2 3 3 2 3" xfId="41575"/>
    <cellStyle name="Normal 5 2 2 2 2 3 2 3 3 3" xfId="20002"/>
    <cellStyle name="Normal 5 2 2 2 2 3 2 3 3 3 2" xfId="48737"/>
    <cellStyle name="Normal 5 2 2 2 2 3 2 3 3 4" xfId="34413"/>
    <cellStyle name="Normal 5 2 2 2 2 3 2 3 4" xfId="9200"/>
    <cellStyle name="Normal 5 2 2 2 2 3 2 3 4 2" xfId="23583"/>
    <cellStyle name="Normal 5 2 2 2 2 3 2 3 4 2 2" xfId="52318"/>
    <cellStyle name="Normal 5 2 2 2 2 3 2 3 4 3" xfId="37994"/>
    <cellStyle name="Normal 5 2 2 2 2 3 2 3 5" xfId="16420"/>
    <cellStyle name="Normal 5 2 2 2 2 3 2 3 5 2" xfId="45156"/>
    <cellStyle name="Normal 5 2 2 2 2 3 2 3 6" xfId="30832"/>
    <cellStyle name="Normal 5 2 2 2 2 3 2 4" xfId="2762"/>
    <cellStyle name="Normal 5 2 2 2 2 3 2 4 2" xfId="6422"/>
    <cellStyle name="Normal 5 2 2 2 2 3 2 4 2 2" xfId="13682"/>
    <cellStyle name="Normal 5 2 2 2 2 3 2 4 2 2 2" xfId="28060"/>
    <cellStyle name="Normal 5 2 2 2 2 3 2 4 2 2 2 2" xfId="56794"/>
    <cellStyle name="Normal 5 2 2 2 2 3 2 4 2 2 3" xfId="42470"/>
    <cellStyle name="Normal 5 2 2 2 2 3 2 4 2 3" xfId="20897"/>
    <cellStyle name="Normal 5 2 2 2 2 3 2 4 2 3 2" xfId="49632"/>
    <cellStyle name="Normal 5 2 2 2 2 3 2 4 2 4" xfId="35308"/>
    <cellStyle name="Normal 5 2 2 2 2 3 2 4 3" xfId="10095"/>
    <cellStyle name="Normal 5 2 2 2 2 3 2 4 3 2" xfId="24478"/>
    <cellStyle name="Normal 5 2 2 2 2 3 2 4 3 2 2" xfId="53213"/>
    <cellStyle name="Normal 5 2 2 2 2 3 2 4 3 3" xfId="38889"/>
    <cellStyle name="Normal 5 2 2 2 2 3 2 4 4" xfId="17315"/>
    <cellStyle name="Normal 5 2 2 2 2 3 2 4 4 2" xfId="46051"/>
    <cellStyle name="Normal 5 2 2 2 2 3 2 4 5" xfId="31727"/>
    <cellStyle name="Normal 5 2 2 2 2 3 2 5" xfId="4627"/>
    <cellStyle name="Normal 5 2 2 2 2 3 2 5 2" xfId="11892"/>
    <cellStyle name="Normal 5 2 2 2 2 3 2 5 2 2" xfId="26270"/>
    <cellStyle name="Normal 5 2 2 2 2 3 2 5 2 2 2" xfId="55004"/>
    <cellStyle name="Normal 5 2 2 2 2 3 2 5 2 3" xfId="40680"/>
    <cellStyle name="Normal 5 2 2 2 2 3 2 5 3" xfId="19107"/>
    <cellStyle name="Normal 5 2 2 2 2 3 2 5 3 2" xfId="47842"/>
    <cellStyle name="Normal 5 2 2 2 2 3 2 5 4" xfId="33518"/>
    <cellStyle name="Normal 5 2 2 2 2 3 2 6" xfId="8299"/>
    <cellStyle name="Normal 5 2 2 2 2 3 2 6 2" xfId="22688"/>
    <cellStyle name="Normal 5 2 2 2 2 3 2 6 2 2" xfId="51423"/>
    <cellStyle name="Normal 5 2 2 2 2 3 2 6 3" xfId="37099"/>
    <cellStyle name="Normal 5 2 2 2 2 3 2 7" xfId="15525"/>
    <cellStyle name="Normal 5 2 2 2 2 3 2 7 2" xfId="44261"/>
    <cellStyle name="Normal 5 2 2 2 2 3 2 8" xfId="29937"/>
    <cellStyle name="Normal 5 2 2 2 2 3 3" xfId="1106"/>
    <cellStyle name="Normal 5 2 2 2 2 3 3 2" xfId="2089"/>
    <cellStyle name="Normal 5 2 2 2 2 3 3 2 2" xfId="3881"/>
    <cellStyle name="Normal 5 2 2 2 2 3 3 2 2 2" xfId="7540"/>
    <cellStyle name="Normal 5 2 2 2 2 3 3 2 2 2 2" xfId="14800"/>
    <cellStyle name="Normal 5 2 2 2 2 3 3 2 2 2 2 2" xfId="29178"/>
    <cellStyle name="Normal 5 2 2 2 2 3 3 2 2 2 2 2 2" xfId="57912"/>
    <cellStyle name="Normal 5 2 2 2 2 3 3 2 2 2 2 3" xfId="43588"/>
    <cellStyle name="Normal 5 2 2 2 2 3 3 2 2 2 3" xfId="22015"/>
    <cellStyle name="Normal 5 2 2 2 2 3 3 2 2 2 3 2" xfId="50750"/>
    <cellStyle name="Normal 5 2 2 2 2 3 3 2 2 2 4" xfId="36426"/>
    <cellStyle name="Normal 5 2 2 2 2 3 3 2 2 3" xfId="11213"/>
    <cellStyle name="Normal 5 2 2 2 2 3 3 2 2 3 2" xfId="25596"/>
    <cellStyle name="Normal 5 2 2 2 2 3 3 2 2 3 2 2" xfId="54331"/>
    <cellStyle name="Normal 5 2 2 2 2 3 3 2 2 3 3" xfId="40007"/>
    <cellStyle name="Normal 5 2 2 2 2 3 3 2 2 4" xfId="18433"/>
    <cellStyle name="Normal 5 2 2 2 2 3 3 2 2 4 2" xfId="47169"/>
    <cellStyle name="Normal 5 2 2 2 2 3 3 2 2 5" xfId="32845"/>
    <cellStyle name="Normal 5 2 2 2 2 3 3 2 3" xfId="5750"/>
    <cellStyle name="Normal 5 2 2 2 2 3 3 2 3 2" xfId="13010"/>
    <cellStyle name="Normal 5 2 2 2 2 3 3 2 3 2 2" xfId="27388"/>
    <cellStyle name="Normal 5 2 2 2 2 3 3 2 3 2 2 2" xfId="56122"/>
    <cellStyle name="Normal 5 2 2 2 2 3 3 2 3 2 3" xfId="41798"/>
    <cellStyle name="Normal 5 2 2 2 2 3 3 2 3 3" xfId="20225"/>
    <cellStyle name="Normal 5 2 2 2 2 3 3 2 3 3 2" xfId="48960"/>
    <cellStyle name="Normal 5 2 2 2 2 3 3 2 3 4" xfId="34636"/>
    <cellStyle name="Normal 5 2 2 2 2 3 3 2 4" xfId="9423"/>
    <cellStyle name="Normal 5 2 2 2 2 3 3 2 4 2" xfId="23806"/>
    <cellStyle name="Normal 5 2 2 2 2 3 3 2 4 2 2" xfId="52541"/>
    <cellStyle name="Normal 5 2 2 2 2 3 3 2 4 3" xfId="38217"/>
    <cellStyle name="Normal 5 2 2 2 2 3 3 2 5" xfId="16643"/>
    <cellStyle name="Normal 5 2 2 2 2 3 3 2 5 2" xfId="45379"/>
    <cellStyle name="Normal 5 2 2 2 2 3 3 2 6" xfId="31055"/>
    <cellStyle name="Normal 5 2 2 2 2 3 3 3" xfId="2985"/>
    <cellStyle name="Normal 5 2 2 2 2 3 3 3 2" xfId="6645"/>
    <cellStyle name="Normal 5 2 2 2 2 3 3 3 2 2" xfId="13905"/>
    <cellStyle name="Normal 5 2 2 2 2 3 3 3 2 2 2" xfId="28283"/>
    <cellStyle name="Normal 5 2 2 2 2 3 3 3 2 2 2 2" xfId="57017"/>
    <cellStyle name="Normal 5 2 2 2 2 3 3 3 2 2 3" xfId="42693"/>
    <cellStyle name="Normal 5 2 2 2 2 3 3 3 2 3" xfId="21120"/>
    <cellStyle name="Normal 5 2 2 2 2 3 3 3 2 3 2" xfId="49855"/>
    <cellStyle name="Normal 5 2 2 2 2 3 3 3 2 4" xfId="35531"/>
    <cellStyle name="Normal 5 2 2 2 2 3 3 3 3" xfId="10318"/>
    <cellStyle name="Normal 5 2 2 2 2 3 3 3 3 2" xfId="24701"/>
    <cellStyle name="Normal 5 2 2 2 2 3 3 3 3 2 2" xfId="53436"/>
    <cellStyle name="Normal 5 2 2 2 2 3 3 3 3 3" xfId="39112"/>
    <cellStyle name="Normal 5 2 2 2 2 3 3 3 4" xfId="17538"/>
    <cellStyle name="Normal 5 2 2 2 2 3 3 3 4 2" xfId="46274"/>
    <cellStyle name="Normal 5 2 2 2 2 3 3 3 5" xfId="31950"/>
    <cellStyle name="Normal 5 2 2 2 2 3 3 4" xfId="4850"/>
    <cellStyle name="Normal 5 2 2 2 2 3 3 4 2" xfId="12115"/>
    <cellStyle name="Normal 5 2 2 2 2 3 3 4 2 2" xfId="26493"/>
    <cellStyle name="Normal 5 2 2 2 2 3 3 4 2 2 2" xfId="55227"/>
    <cellStyle name="Normal 5 2 2 2 2 3 3 4 2 3" xfId="40903"/>
    <cellStyle name="Normal 5 2 2 2 2 3 3 4 3" xfId="19330"/>
    <cellStyle name="Normal 5 2 2 2 2 3 3 4 3 2" xfId="48065"/>
    <cellStyle name="Normal 5 2 2 2 2 3 3 4 4" xfId="33741"/>
    <cellStyle name="Normal 5 2 2 2 2 3 3 5" xfId="8522"/>
    <cellStyle name="Normal 5 2 2 2 2 3 3 5 2" xfId="22911"/>
    <cellStyle name="Normal 5 2 2 2 2 3 3 5 2 2" xfId="51646"/>
    <cellStyle name="Normal 5 2 2 2 2 3 3 5 3" xfId="37322"/>
    <cellStyle name="Normal 5 2 2 2 2 3 3 6" xfId="15748"/>
    <cellStyle name="Normal 5 2 2 2 2 3 3 6 2" xfId="44484"/>
    <cellStyle name="Normal 5 2 2 2 2 3 3 7" xfId="30160"/>
    <cellStyle name="Normal 5 2 2 2 2 3 4" xfId="1638"/>
    <cellStyle name="Normal 5 2 2 2 2 3 4 2" xfId="3434"/>
    <cellStyle name="Normal 5 2 2 2 2 3 4 2 2" xfId="7093"/>
    <cellStyle name="Normal 5 2 2 2 2 3 4 2 2 2" xfId="14353"/>
    <cellStyle name="Normal 5 2 2 2 2 3 4 2 2 2 2" xfId="28731"/>
    <cellStyle name="Normal 5 2 2 2 2 3 4 2 2 2 2 2" xfId="57465"/>
    <cellStyle name="Normal 5 2 2 2 2 3 4 2 2 2 3" xfId="43141"/>
    <cellStyle name="Normal 5 2 2 2 2 3 4 2 2 3" xfId="21568"/>
    <cellStyle name="Normal 5 2 2 2 2 3 4 2 2 3 2" xfId="50303"/>
    <cellStyle name="Normal 5 2 2 2 2 3 4 2 2 4" xfId="35979"/>
    <cellStyle name="Normal 5 2 2 2 2 3 4 2 3" xfId="10766"/>
    <cellStyle name="Normal 5 2 2 2 2 3 4 2 3 2" xfId="25149"/>
    <cellStyle name="Normal 5 2 2 2 2 3 4 2 3 2 2" xfId="53884"/>
    <cellStyle name="Normal 5 2 2 2 2 3 4 2 3 3" xfId="39560"/>
    <cellStyle name="Normal 5 2 2 2 2 3 4 2 4" xfId="17986"/>
    <cellStyle name="Normal 5 2 2 2 2 3 4 2 4 2" xfId="46722"/>
    <cellStyle name="Normal 5 2 2 2 2 3 4 2 5" xfId="32398"/>
    <cellStyle name="Normal 5 2 2 2 2 3 4 3" xfId="5303"/>
    <cellStyle name="Normal 5 2 2 2 2 3 4 3 2" xfId="12563"/>
    <cellStyle name="Normal 5 2 2 2 2 3 4 3 2 2" xfId="26941"/>
    <cellStyle name="Normal 5 2 2 2 2 3 4 3 2 2 2" xfId="55675"/>
    <cellStyle name="Normal 5 2 2 2 2 3 4 3 2 3" xfId="41351"/>
    <cellStyle name="Normal 5 2 2 2 2 3 4 3 3" xfId="19778"/>
    <cellStyle name="Normal 5 2 2 2 2 3 4 3 3 2" xfId="48513"/>
    <cellStyle name="Normal 5 2 2 2 2 3 4 3 4" xfId="34189"/>
    <cellStyle name="Normal 5 2 2 2 2 3 4 4" xfId="8976"/>
    <cellStyle name="Normal 5 2 2 2 2 3 4 4 2" xfId="23359"/>
    <cellStyle name="Normal 5 2 2 2 2 3 4 4 2 2" xfId="52094"/>
    <cellStyle name="Normal 5 2 2 2 2 3 4 4 3" xfId="37770"/>
    <cellStyle name="Normal 5 2 2 2 2 3 4 5" xfId="16196"/>
    <cellStyle name="Normal 5 2 2 2 2 3 4 5 2" xfId="44932"/>
    <cellStyle name="Normal 5 2 2 2 2 3 4 6" xfId="30608"/>
    <cellStyle name="Normal 5 2 2 2 2 3 5" xfId="2538"/>
    <cellStyle name="Normal 5 2 2 2 2 3 5 2" xfId="6198"/>
    <cellStyle name="Normal 5 2 2 2 2 3 5 2 2" xfId="13458"/>
    <cellStyle name="Normal 5 2 2 2 2 3 5 2 2 2" xfId="27836"/>
    <cellStyle name="Normal 5 2 2 2 2 3 5 2 2 2 2" xfId="56570"/>
    <cellStyle name="Normal 5 2 2 2 2 3 5 2 2 3" xfId="42246"/>
    <cellStyle name="Normal 5 2 2 2 2 3 5 2 3" xfId="20673"/>
    <cellStyle name="Normal 5 2 2 2 2 3 5 2 3 2" xfId="49408"/>
    <cellStyle name="Normal 5 2 2 2 2 3 5 2 4" xfId="35084"/>
    <cellStyle name="Normal 5 2 2 2 2 3 5 3" xfId="9871"/>
    <cellStyle name="Normal 5 2 2 2 2 3 5 3 2" xfId="24254"/>
    <cellStyle name="Normal 5 2 2 2 2 3 5 3 2 2" xfId="52989"/>
    <cellStyle name="Normal 5 2 2 2 2 3 5 3 3" xfId="38665"/>
    <cellStyle name="Normal 5 2 2 2 2 3 5 4" xfId="17091"/>
    <cellStyle name="Normal 5 2 2 2 2 3 5 4 2" xfId="45827"/>
    <cellStyle name="Normal 5 2 2 2 2 3 5 5" xfId="31503"/>
    <cellStyle name="Normal 5 2 2 2 2 3 6" xfId="4401"/>
    <cellStyle name="Normal 5 2 2 2 2 3 6 2" xfId="11668"/>
    <cellStyle name="Normal 5 2 2 2 2 3 6 2 2" xfId="26046"/>
    <cellStyle name="Normal 5 2 2 2 2 3 6 2 2 2" xfId="54780"/>
    <cellStyle name="Normal 5 2 2 2 2 3 6 2 3" xfId="40456"/>
    <cellStyle name="Normal 5 2 2 2 2 3 6 3" xfId="18883"/>
    <cellStyle name="Normal 5 2 2 2 2 3 6 3 2" xfId="47618"/>
    <cellStyle name="Normal 5 2 2 2 2 3 6 4" xfId="33294"/>
    <cellStyle name="Normal 5 2 2 2 2 3 7" xfId="8072"/>
    <cellStyle name="Normal 5 2 2 2 2 3 7 2" xfId="22464"/>
    <cellStyle name="Normal 5 2 2 2 2 3 7 2 2" xfId="51199"/>
    <cellStyle name="Normal 5 2 2 2 2 3 7 3" xfId="36875"/>
    <cellStyle name="Normal 5 2 2 2 2 3 8" xfId="15301"/>
    <cellStyle name="Normal 5 2 2 2 2 3 8 2" xfId="44037"/>
    <cellStyle name="Normal 5 2 2 2 2 3 9" xfId="29713"/>
    <cellStyle name="Normal 5 2 2 2 2 4" xfId="768"/>
    <cellStyle name="Normal 5 2 2 2 2 4 2" xfId="1218"/>
    <cellStyle name="Normal 5 2 2 2 2 4 2 2" xfId="2201"/>
    <cellStyle name="Normal 5 2 2 2 2 4 2 2 2" xfId="3993"/>
    <cellStyle name="Normal 5 2 2 2 2 4 2 2 2 2" xfId="7652"/>
    <cellStyle name="Normal 5 2 2 2 2 4 2 2 2 2 2" xfId="14912"/>
    <cellStyle name="Normal 5 2 2 2 2 4 2 2 2 2 2 2" xfId="29290"/>
    <cellStyle name="Normal 5 2 2 2 2 4 2 2 2 2 2 2 2" xfId="58024"/>
    <cellStyle name="Normal 5 2 2 2 2 4 2 2 2 2 2 3" xfId="43700"/>
    <cellStyle name="Normal 5 2 2 2 2 4 2 2 2 2 3" xfId="22127"/>
    <cellStyle name="Normal 5 2 2 2 2 4 2 2 2 2 3 2" xfId="50862"/>
    <cellStyle name="Normal 5 2 2 2 2 4 2 2 2 2 4" xfId="36538"/>
    <cellStyle name="Normal 5 2 2 2 2 4 2 2 2 3" xfId="11325"/>
    <cellStyle name="Normal 5 2 2 2 2 4 2 2 2 3 2" xfId="25708"/>
    <cellStyle name="Normal 5 2 2 2 2 4 2 2 2 3 2 2" xfId="54443"/>
    <cellStyle name="Normal 5 2 2 2 2 4 2 2 2 3 3" xfId="40119"/>
    <cellStyle name="Normal 5 2 2 2 2 4 2 2 2 4" xfId="18545"/>
    <cellStyle name="Normal 5 2 2 2 2 4 2 2 2 4 2" xfId="47281"/>
    <cellStyle name="Normal 5 2 2 2 2 4 2 2 2 5" xfId="32957"/>
    <cellStyle name="Normal 5 2 2 2 2 4 2 2 3" xfId="5862"/>
    <cellStyle name="Normal 5 2 2 2 2 4 2 2 3 2" xfId="13122"/>
    <cellStyle name="Normal 5 2 2 2 2 4 2 2 3 2 2" xfId="27500"/>
    <cellStyle name="Normal 5 2 2 2 2 4 2 2 3 2 2 2" xfId="56234"/>
    <cellStyle name="Normal 5 2 2 2 2 4 2 2 3 2 3" xfId="41910"/>
    <cellStyle name="Normal 5 2 2 2 2 4 2 2 3 3" xfId="20337"/>
    <cellStyle name="Normal 5 2 2 2 2 4 2 2 3 3 2" xfId="49072"/>
    <cellStyle name="Normal 5 2 2 2 2 4 2 2 3 4" xfId="34748"/>
    <cellStyle name="Normal 5 2 2 2 2 4 2 2 4" xfId="9535"/>
    <cellStyle name="Normal 5 2 2 2 2 4 2 2 4 2" xfId="23918"/>
    <cellStyle name="Normal 5 2 2 2 2 4 2 2 4 2 2" xfId="52653"/>
    <cellStyle name="Normal 5 2 2 2 2 4 2 2 4 3" xfId="38329"/>
    <cellStyle name="Normal 5 2 2 2 2 4 2 2 5" xfId="16755"/>
    <cellStyle name="Normal 5 2 2 2 2 4 2 2 5 2" xfId="45491"/>
    <cellStyle name="Normal 5 2 2 2 2 4 2 2 6" xfId="31167"/>
    <cellStyle name="Normal 5 2 2 2 2 4 2 3" xfId="3097"/>
    <cellStyle name="Normal 5 2 2 2 2 4 2 3 2" xfId="6757"/>
    <cellStyle name="Normal 5 2 2 2 2 4 2 3 2 2" xfId="14017"/>
    <cellStyle name="Normal 5 2 2 2 2 4 2 3 2 2 2" xfId="28395"/>
    <cellStyle name="Normal 5 2 2 2 2 4 2 3 2 2 2 2" xfId="57129"/>
    <cellStyle name="Normal 5 2 2 2 2 4 2 3 2 2 3" xfId="42805"/>
    <cellStyle name="Normal 5 2 2 2 2 4 2 3 2 3" xfId="21232"/>
    <cellStyle name="Normal 5 2 2 2 2 4 2 3 2 3 2" xfId="49967"/>
    <cellStyle name="Normal 5 2 2 2 2 4 2 3 2 4" xfId="35643"/>
    <cellStyle name="Normal 5 2 2 2 2 4 2 3 3" xfId="10430"/>
    <cellStyle name="Normal 5 2 2 2 2 4 2 3 3 2" xfId="24813"/>
    <cellStyle name="Normal 5 2 2 2 2 4 2 3 3 2 2" xfId="53548"/>
    <cellStyle name="Normal 5 2 2 2 2 4 2 3 3 3" xfId="39224"/>
    <cellStyle name="Normal 5 2 2 2 2 4 2 3 4" xfId="17650"/>
    <cellStyle name="Normal 5 2 2 2 2 4 2 3 4 2" xfId="46386"/>
    <cellStyle name="Normal 5 2 2 2 2 4 2 3 5" xfId="32062"/>
    <cellStyle name="Normal 5 2 2 2 2 4 2 4" xfId="4962"/>
    <cellStyle name="Normal 5 2 2 2 2 4 2 4 2" xfId="12227"/>
    <cellStyle name="Normal 5 2 2 2 2 4 2 4 2 2" xfId="26605"/>
    <cellStyle name="Normal 5 2 2 2 2 4 2 4 2 2 2" xfId="55339"/>
    <cellStyle name="Normal 5 2 2 2 2 4 2 4 2 3" xfId="41015"/>
    <cellStyle name="Normal 5 2 2 2 2 4 2 4 3" xfId="19442"/>
    <cellStyle name="Normal 5 2 2 2 2 4 2 4 3 2" xfId="48177"/>
    <cellStyle name="Normal 5 2 2 2 2 4 2 4 4" xfId="33853"/>
    <cellStyle name="Normal 5 2 2 2 2 4 2 5" xfId="8634"/>
    <cellStyle name="Normal 5 2 2 2 2 4 2 5 2" xfId="23023"/>
    <cellStyle name="Normal 5 2 2 2 2 4 2 5 2 2" xfId="51758"/>
    <cellStyle name="Normal 5 2 2 2 2 4 2 5 3" xfId="37434"/>
    <cellStyle name="Normal 5 2 2 2 2 4 2 6" xfId="15860"/>
    <cellStyle name="Normal 5 2 2 2 2 4 2 6 2" xfId="44596"/>
    <cellStyle name="Normal 5 2 2 2 2 4 2 7" xfId="30272"/>
    <cellStyle name="Normal 5 2 2 2 2 4 3" xfId="1754"/>
    <cellStyle name="Normal 5 2 2 2 2 4 3 2" xfId="3546"/>
    <cellStyle name="Normal 5 2 2 2 2 4 3 2 2" xfId="7205"/>
    <cellStyle name="Normal 5 2 2 2 2 4 3 2 2 2" xfId="14465"/>
    <cellStyle name="Normal 5 2 2 2 2 4 3 2 2 2 2" xfId="28843"/>
    <cellStyle name="Normal 5 2 2 2 2 4 3 2 2 2 2 2" xfId="57577"/>
    <cellStyle name="Normal 5 2 2 2 2 4 3 2 2 2 3" xfId="43253"/>
    <cellStyle name="Normal 5 2 2 2 2 4 3 2 2 3" xfId="21680"/>
    <cellStyle name="Normal 5 2 2 2 2 4 3 2 2 3 2" xfId="50415"/>
    <cellStyle name="Normal 5 2 2 2 2 4 3 2 2 4" xfId="36091"/>
    <cellStyle name="Normal 5 2 2 2 2 4 3 2 3" xfId="10878"/>
    <cellStyle name="Normal 5 2 2 2 2 4 3 2 3 2" xfId="25261"/>
    <cellStyle name="Normal 5 2 2 2 2 4 3 2 3 2 2" xfId="53996"/>
    <cellStyle name="Normal 5 2 2 2 2 4 3 2 3 3" xfId="39672"/>
    <cellStyle name="Normal 5 2 2 2 2 4 3 2 4" xfId="18098"/>
    <cellStyle name="Normal 5 2 2 2 2 4 3 2 4 2" xfId="46834"/>
    <cellStyle name="Normal 5 2 2 2 2 4 3 2 5" xfId="32510"/>
    <cellStyle name="Normal 5 2 2 2 2 4 3 3" xfId="5415"/>
    <cellStyle name="Normal 5 2 2 2 2 4 3 3 2" xfId="12675"/>
    <cellStyle name="Normal 5 2 2 2 2 4 3 3 2 2" xfId="27053"/>
    <cellStyle name="Normal 5 2 2 2 2 4 3 3 2 2 2" xfId="55787"/>
    <cellStyle name="Normal 5 2 2 2 2 4 3 3 2 3" xfId="41463"/>
    <cellStyle name="Normal 5 2 2 2 2 4 3 3 3" xfId="19890"/>
    <cellStyle name="Normal 5 2 2 2 2 4 3 3 3 2" xfId="48625"/>
    <cellStyle name="Normal 5 2 2 2 2 4 3 3 4" xfId="34301"/>
    <cellStyle name="Normal 5 2 2 2 2 4 3 4" xfId="9088"/>
    <cellStyle name="Normal 5 2 2 2 2 4 3 4 2" xfId="23471"/>
    <cellStyle name="Normal 5 2 2 2 2 4 3 4 2 2" xfId="52206"/>
    <cellStyle name="Normal 5 2 2 2 2 4 3 4 3" xfId="37882"/>
    <cellStyle name="Normal 5 2 2 2 2 4 3 5" xfId="16308"/>
    <cellStyle name="Normal 5 2 2 2 2 4 3 5 2" xfId="45044"/>
    <cellStyle name="Normal 5 2 2 2 2 4 3 6" xfId="30720"/>
    <cellStyle name="Normal 5 2 2 2 2 4 4" xfId="2650"/>
    <cellStyle name="Normal 5 2 2 2 2 4 4 2" xfId="6310"/>
    <cellStyle name="Normal 5 2 2 2 2 4 4 2 2" xfId="13570"/>
    <cellStyle name="Normal 5 2 2 2 2 4 4 2 2 2" xfId="27948"/>
    <cellStyle name="Normal 5 2 2 2 2 4 4 2 2 2 2" xfId="56682"/>
    <cellStyle name="Normal 5 2 2 2 2 4 4 2 2 3" xfId="42358"/>
    <cellStyle name="Normal 5 2 2 2 2 4 4 2 3" xfId="20785"/>
    <cellStyle name="Normal 5 2 2 2 2 4 4 2 3 2" xfId="49520"/>
    <cellStyle name="Normal 5 2 2 2 2 4 4 2 4" xfId="35196"/>
    <cellStyle name="Normal 5 2 2 2 2 4 4 3" xfId="9983"/>
    <cellStyle name="Normal 5 2 2 2 2 4 4 3 2" xfId="24366"/>
    <cellStyle name="Normal 5 2 2 2 2 4 4 3 2 2" xfId="53101"/>
    <cellStyle name="Normal 5 2 2 2 2 4 4 3 3" xfId="38777"/>
    <cellStyle name="Normal 5 2 2 2 2 4 4 4" xfId="17203"/>
    <cellStyle name="Normal 5 2 2 2 2 4 4 4 2" xfId="45939"/>
    <cellStyle name="Normal 5 2 2 2 2 4 4 5" xfId="31615"/>
    <cellStyle name="Normal 5 2 2 2 2 4 5" xfId="4514"/>
    <cellStyle name="Normal 5 2 2 2 2 4 5 2" xfId="11780"/>
    <cellStyle name="Normal 5 2 2 2 2 4 5 2 2" xfId="26158"/>
    <cellStyle name="Normal 5 2 2 2 2 4 5 2 2 2" xfId="54892"/>
    <cellStyle name="Normal 5 2 2 2 2 4 5 2 3" xfId="40568"/>
    <cellStyle name="Normal 5 2 2 2 2 4 5 3" xfId="18995"/>
    <cellStyle name="Normal 5 2 2 2 2 4 5 3 2" xfId="47730"/>
    <cellStyle name="Normal 5 2 2 2 2 4 5 4" xfId="33406"/>
    <cellStyle name="Normal 5 2 2 2 2 4 6" xfId="8187"/>
    <cellStyle name="Normal 5 2 2 2 2 4 6 2" xfId="22576"/>
    <cellStyle name="Normal 5 2 2 2 2 4 6 2 2" xfId="51311"/>
    <cellStyle name="Normal 5 2 2 2 2 4 6 3" xfId="36987"/>
    <cellStyle name="Normal 5 2 2 2 2 4 7" xfId="15413"/>
    <cellStyle name="Normal 5 2 2 2 2 4 7 2" xfId="44149"/>
    <cellStyle name="Normal 5 2 2 2 2 4 8" xfId="29825"/>
    <cellStyle name="Normal 5 2 2 2 2 5" xfId="994"/>
    <cellStyle name="Normal 5 2 2 2 2 5 2" xfId="1977"/>
    <cellStyle name="Normal 5 2 2 2 2 5 2 2" xfId="3769"/>
    <cellStyle name="Normal 5 2 2 2 2 5 2 2 2" xfId="7428"/>
    <cellStyle name="Normal 5 2 2 2 2 5 2 2 2 2" xfId="14688"/>
    <cellStyle name="Normal 5 2 2 2 2 5 2 2 2 2 2" xfId="29066"/>
    <cellStyle name="Normal 5 2 2 2 2 5 2 2 2 2 2 2" xfId="57800"/>
    <cellStyle name="Normal 5 2 2 2 2 5 2 2 2 2 3" xfId="43476"/>
    <cellStyle name="Normal 5 2 2 2 2 5 2 2 2 3" xfId="21903"/>
    <cellStyle name="Normal 5 2 2 2 2 5 2 2 2 3 2" xfId="50638"/>
    <cellStyle name="Normal 5 2 2 2 2 5 2 2 2 4" xfId="36314"/>
    <cellStyle name="Normal 5 2 2 2 2 5 2 2 3" xfId="11101"/>
    <cellStyle name="Normal 5 2 2 2 2 5 2 2 3 2" xfId="25484"/>
    <cellStyle name="Normal 5 2 2 2 2 5 2 2 3 2 2" xfId="54219"/>
    <cellStyle name="Normal 5 2 2 2 2 5 2 2 3 3" xfId="39895"/>
    <cellStyle name="Normal 5 2 2 2 2 5 2 2 4" xfId="18321"/>
    <cellStyle name="Normal 5 2 2 2 2 5 2 2 4 2" xfId="47057"/>
    <cellStyle name="Normal 5 2 2 2 2 5 2 2 5" xfId="32733"/>
    <cellStyle name="Normal 5 2 2 2 2 5 2 3" xfId="5638"/>
    <cellStyle name="Normal 5 2 2 2 2 5 2 3 2" xfId="12898"/>
    <cellStyle name="Normal 5 2 2 2 2 5 2 3 2 2" xfId="27276"/>
    <cellStyle name="Normal 5 2 2 2 2 5 2 3 2 2 2" xfId="56010"/>
    <cellStyle name="Normal 5 2 2 2 2 5 2 3 2 3" xfId="41686"/>
    <cellStyle name="Normal 5 2 2 2 2 5 2 3 3" xfId="20113"/>
    <cellStyle name="Normal 5 2 2 2 2 5 2 3 3 2" xfId="48848"/>
    <cellStyle name="Normal 5 2 2 2 2 5 2 3 4" xfId="34524"/>
    <cellStyle name="Normal 5 2 2 2 2 5 2 4" xfId="9311"/>
    <cellStyle name="Normal 5 2 2 2 2 5 2 4 2" xfId="23694"/>
    <cellStyle name="Normal 5 2 2 2 2 5 2 4 2 2" xfId="52429"/>
    <cellStyle name="Normal 5 2 2 2 2 5 2 4 3" xfId="38105"/>
    <cellStyle name="Normal 5 2 2 2 2 5 2 5" xfId="16531"/>
    <cellStyle name="Normal 5 2 2 2 2 5 2 5 2" xfId="45267"/>
    <cellStyle name="Normal 5 2 2 2 2 5 2 6" xfId="30943"/>
    <cellStyle name="Normal 5 2 2 2 2 5 3" xfId="2873"/>
    <cellStyle name="Normal 5 2 2 2 2 5 3 2" xfId="6533"/>
    <cellStyle name="Normal 5 2 2 2 2 5 3 2 2" xfId="13793"/>
    <cellStyle name="Normal 5 2 2 2 2 5 3 2 2 2" xfId="28171"/>
    <cellStyle name="Normal 5 2 2 2 2 5 3 2 2 2 2" xfId="56905"/>
    <cellStyle name="Normal 5 2 2 2 2 5 3 2 2 3" xfId="42581"/>
    <cellStyle name="Normal 5 2 2 2 2 5 3 2 3" xfId="21008"/>
    <cellStyle name="Normal 5 2 2 2 2 5 3 2 3 2" xfId="49743"/>
    <cellStyle name="Normal 5 2 2 2 2 5 3 2 4" xfId="35419"/>
    <cellStyle name="Normal 5 2 2 2 2 5 3 3" xfId="10206"/>
    <cellStyle name="Normal 5 2 2 2 2 5 3 3 2" xfId="24589"/>
    <cellStyle name="Normal 5 2 2 2 2 5 3 3 2 2" xfId="53324"/>
    <cellStyle name="Normal 5 2 2 2 2 5 3 3 3" xfId="39000"/>
    <cellStyle name="Normal 5 2 2 2 2 5 3 4" xfId="17426"/>
    <cellStyle name="Normal 5 2 2 2 2 5 3 4 2" xfId="46162"/>
    <cellStyle name="Normal 5 2 2 2 2 5 3 5" xfId="31838"/>
    <cellStyle name="Normal 5 2 2 2 2 5 4" xfId="4738"/>
    <cellStyle name="Normal 5 2 2 2 2 5 4 2" xfId="12003"/>
    <cellStyle name="Normal 5 2 2 2 2 5 4 2 2" xfId="26381"/>
    <cellStyle name="Normal 5 2 2 2 2 5 4 2 2 2" xfId="55115"/>
    <cellStyle name="Normal 5 2 2 2 2 5 4 2 3" xfId="40791"/>
    <cellStyle name="Normal 5 2 2 2 2 5 4 3" xfId="19218"/>
    <cellStyle name="Normal 5 2 2 2 2 5 4 3 2" xfId="47953"/>
    <cellStyle name="Normal 5 2 2 2 2 5 4 4" xfId="33629"/>
    <cellStyle name="Normal 5 2 2 2 2 5 5" xfId="8410"/>
    <cellStyle name="Normal 5 2 2 2 2 5 5 2" xfId="22799"/>
    <cellStyle name="Normal 5 2 2 2 2 5 5 2 2" xfId="51534"/>
    <cellStyle name="Normal 5 2 2 2 2 5 5 3" xfId="37210"/>
    <cellStyle name="Normal 5 2 2 2 2 5 6" xfId="15636"/>
    <cellStyle name="Normal 5 2 2 2 2 5 6 2" xfId="44372"/>
    <cellStyle name="Normal 5 2 2 2 2 5 7" xfId="30048"/>
    <cellStyle name="Normal 5 2 2 2 2 6" xfId="1513"/>
    <cellStyle name="Normal 5 2 2 2 2 6 2" xfId="3322"/>
    <cellStyle name="Normal 5 2 2 2 2 6 2 2" xfId="6981"/>
    <cellStyle name="Normal 5 2 2 2 2 6 2 2 2" xfId="14241"/>
    <cellStyle name="Normal 5 2 2 2 2 6 2 2 2 2" xfId="28619"/>
    <cellStyle name="Normal 5 2 2 2 2 6 2 2 2 2 2" xfId="57353"/>
    <cellStyle name="Normal 5 2 2 2 2 6 2 2 2 3" xfId="43029"/>
    <cellStyle name="Normal 5 2 2 2 2 6 2 2 3" xfId="21456"/>
    <cellStyle name="Normal 5 2 2 2 2 6 2 2 3 2" xfId="50191"/>
    <cellStyle name="Normal 5 2 2 2 2 6 2 2 4" xfId="35867"/>
    <cellStyle name="Normal 5 2 2 2 2 6 2 3" xfId="10654"/>
    <cellStyle name="Normal 5 2 2 2 2 6 2 3 2" xfId="25037"/>
    <cellStyle name="Normal 5 2 2 2 2 6 2 3 2 2" xfId="53772"/>
    <cellStyle name="Normal 5 2 2 2 2 6 2 3 3" xfId="39448"/>
    <cellStyle name="Normal 5 2 2 2 2 6 2 4" xfId="17874"/>
    <cellStyle name="Normal 5 2 2 2 2 6 2 4 2" xfId="46610"/>
    <cellStyle name="Normal 5 2 2 2 2 6 2 5" xfId="32286"/>
    <cellStyle name="Normal 5 2 2 2 2 6 3" xfId="5190"/>
    <cellStyle name="Normal 5 2 2 2 2 6 3 2" xfId="12451"/>
    <cellStyle name="Normal 5 2 2 2 2 6 3 2 2" xfId="26829"/>
    <cellStyle name="Normal 5 2 2 2 2 6 3 2 2 2" xfId="55563"/>
    <cellStyle name="Normal 5 2 2 2 2 6 3 2 3" xfId="41239"/>
    <cellStyle name="Normal 5 2 2 2 2 6 3 3" xfId="19666"/>
    <cellStyle name="Normal 5 2 2 2 2 6 3 3 2" xfId="48401"/>
    <cellStyle name="Normal 5 2 2 2 2 6 3 4" xfId="34077"/>
    <cellStyle name="Normal 5 2 2 2 2 6 4" xfId="8864"/>
    <cellStyle name="Normal 5 2 2 2 2 6 4 2" xfId="23247"/>
    <cellStyle name="Normal 5 2 2 2 2 6 4 2 2" xfId="51982"/>
    <cellStyle name="Normal 5 2 2 2 2 6 4 3" xfId="37658"/>
    <cellStyle name="Normal 5 2 2 2 2 6 5" xfId="16084"/>
    <cellStyle name="Normal 5 2 2 2 2 6 5 2" xfId="44820"/>
    <cellStyle name="Normal 5 2 2 2 2 6 6" xfId="30496"/>
    <cellStyle name="Normal 5 2 2 2 2 7" xfId="2426"/>
    <cellStyle name="Normal 5 2 2 2 2 7 2" xfId="6086"/>
    <cellStyle name="Normal 5 2 2 2 2 7 2 2" xfId="13346"/>
    <cellStyle name="Normal 5 2 2 2 2 7 2 2 2" xfId="27724"/>
    <cellStyle name="Normal 5 2 2 2 2 7 2 2 2 2" xfId="56458"/>
    <cellStyle name="Normal 5 2 2 2 2 7 2 2 3" xfId="42134"/>
    <cellStyle name="Normal 5 2 2 2 2 7 2 3" xfId="20561"/>
    <cellStyle name="Normal 5 2 2 2 2 7 2 3 2" xfId="49296"/>
    <cellStyle name="Normal 5 2 2 2 2 7 2 4" xfId="34972"/>
    <cellStyle name="Normal 5 2 2 2 2 7 3" xfId="9759"/>
    <cellStyle name="Normal 5 2 2 2 2 7 3 2" xfId="24142"/>
    <cellStyle name="Normal 5 2 2 2 2 7 3 2 2" xfId="52877"/>
    <cellStyle name="Normal 5 2 2 2 2 7 3 3" xfId="38553"/>
    <cellStyle name="Normal 5 2 2 2 2 7 4" xfId="16979"/>
    <cellStyle name="Normal 5 2 2 2 2 7 4 2" xfId="45715"/>
    <cellStyle name="Normal 5 2 2 2 2 7 5" xfId="31391"/>
    <cellStyle name="Normal 5 2 2 2 2 8" xfId="4283"/>
    <cellStyle name="Normal 5 2 2 2 2 8 2" xfId="11555"/>
    <cellStyle name="Normal 5 2 2 2 2 8 2 2" xfId="25934"/>
    <cellStyle name="Normal 5 2 2 2 2 8 2 2 2" xfId="54668"/>
    <cellStyle name="Normal 5 2 2 2 2 8 2 3" xfId="40344"/>
    <cellStyle name="Normal 5 2 2 2 2 8 3" xfId="18771"/>
    <cellStyle name="Normal 5 2 2 2 2 8 3 2" xfId="47506"/>
    <cellStyle name="Normal 5 2 2 2 2 8 4" xfId="33182"/>
    <cellStyle name="Normal 5 2 2 2 2 9" xfId="7951"/>
    <cellStyle name="Normal 5 2 2 2 2 9 2" xfId="22352"/>
    <cellStyle name="Normal 5 2 2 2 2 9 2 2" xfId="51087"/>
    <cellStyle name="Normal 5 2 2 2 2 9 3" xfId="36763"/>
    <cellStyle name="Normal 5 2 2 2 3" xfId="439"/>
    <cellStyle name="Normal 5 2 2 2 3 10" xfId="29629"/>
    <cellStyle name="Normal 5 2 2 2 3 2" xfId="639"/>
    <cellStyle name="Normal 5 2 2 2 3 2 2" xfId="911"/>
    <cellStyle name="Normal 5 2 2 2 3 2 2 2" xfId="1358"/>
    <cellStyle name="Normal 5 2 2 2 3 2 2 2 2" xfId="2341"/>
    <cellStyle name="Normal 5 2 2 2 3 2 2 2 2 2" xfId="4133"/>
    <cellStyle name="Normal 5 2 2 2 3 2 2 2 2 2 2" xfId="7792"/>
    <cellStyle name="Normal 5 2 2 2 3 2 2 2 2 2 2 2" xfId="15052"/>
    <cellStyle name="Normal 5 2 2 2 3 2 2 2 2 2 2 2 2" xfId="29430"/>
    <cellStyle name="Normal 5 2 2 2 3 2 2 2 2 2 2 2 2 2" xfId="58164"/>
    <cellStyle name="Normal 5 2 2 2 3 2 2 2 2 2 2 2 3" xfId="43840"/>
    <cellStyle name="Normal 5 2 2 2 3 2 2 2 2 2 2 3" xfId="22267"/>
    <cellStyle name="Normal 5 2 2 2 3 2 2 2 2 2 2 3 2" xfId="51002"/>
    <cellStyle name="Normal 5 2 2 2 3 2 2 2 2 2 2 4" xfId="36678"/>
    <cellStyle name="Normal 5 2 2 2 3 2 2 2 2 2 3" xfId="11465"/>
    <cellStyle name="Normal 5 2 2 2 3 2 2 2 2 2 3 2" xfId="25848"/>
    <cellStyle name="Normal 5 2 2 2 3 2 2 2 2 2 3 2 2" xfId="54583"/>
    <cellStyle name="Normal 5 2 2 2 3 2 2 2 2 2 3 3" xfId="40259"/>
    <cellStyle name="Normal 5 2 2 2 3 2 2 2 2 2 4" xfId="18685"/>
    <cellStyle name="Normal 5 2 2 2 3 2 2 2 2 2 4 2" xfId="47421"/>
    <cellStyle name="Normal 5 2 2 2 3 2 2 2 2 2 5" xfId="33097"/>
    <cellStyle name="Normal 5 2 2 2 3 2 2 2 2 3" xfId="6002"/>
    <cellStyle name="Normal 5 2 2 2 3 2 2 2 2 3 2" xfId="13262"/>
    <cellStyle name="Normal 5 2 2 2 3 2 2 2 2 3 2 2" xfId="27640"/>
    <cellStyle name="Normal 5 2 2 2 3 2 2 2 2 3 2 2 2" xfId="56374"/>
    <cellStyle name="Normal 5 2 2 2 3 2 2 2 2 3 2 3" xfId="42050"/>
    <cellStyle name="Normal 5 2 2 2 3 2 2 2 2 3 3" xfId="20477"/>
    <cellStyle name="Normal 5 2 2 2 3 2 2 2 2 3 3 2" xfId="49212"/>
    <cellStyle name="Normal 5 2 2 2 3 2 2 2 2 3 4" xfId="34888"/>
    <cellStyle name="Normal 5 2 2 2 3 2 2 2 2 4" xfId="9675"/>
    <cellStyle name="Normal 5 2 2 2 3 2 2 2 2 4 2" xfId="24058"/>
    <cellStyle name="Normal 5 2 2 2 3 2 2 2 2 4 2 2" xfId="52793"/>
    <cellStyle name="Normal 5 2 2 2 3 2 2 2 2 4 3" xfId="38469"/>
    <cellStyle name="Normal 5 2 2 2 3 2 2 2 2 5" xfId="16895"/>
    <cellStyle name="Normal 5 2 2 2 3 2 2 2 2 5 2" xfId="45631"/>
    <cellStyle name="Normal 5 2 2 2 3 2 2 2 2 6" xfId="31307"/>
    <cellStyle name="Normal 5 2 2 2 3 2 2 2 3" xfId="3237"/>
    <cellStyle name="Normal 5 2 2 2 3 2 2 2 3 2" xfId="6897"/>
    <cellStyle name="Normal 5 2 2 2 3 2 2 2 3 2 2" xfId="14157"/>
    <cellStyle name="Normal 5 2 2 2 3 2 2 2 3 2 2 2" xfId="28535"/>
    <cellStyle name="Normal 5 2 2 2 3 2 2 2 3 2 2 2 2" xfId="57269"/>
    <cellStyle name="Normal 5 2 2 2 3 2 2 2 3 2 2 3" xfId="42945"/>
    <cellStyle name="Normal 5 2 2 2 3 2 2 2 3 2 3" xfId="21372"/>
    <cellStyle name="Normal 5 2 2 2 3 2 2 2 3 2 3 2" xfId="50107"/>
    <cellStyle name="Normal 5 2 2 2 3 2 2 2 3 2 4" xfId="35783"/>
    <cellStyle name="Normal 5 2 2 2 3 2 2 2 3 3" xfId="10570"/>
    <cellStyle name="Normal 5 2 2 2 3 2 2 2 3 3 2" xfId="24953"/>
    <cellStyle name="Normal 5 2 2 2 3 2 2 2 3 3 2 2" xfId="53688"/>
    <cellStyle name="Normal 5 2 2 2 3 2 2 2 3 3 3" xfId="39364"/>
    <cellStyle name="Normal 5 2 2 2 3 2 2 2 3 4" xfId="17790"/>
    <cellStyle name="Normal 5 2 2 2 3 2 2 2 3 4 2" xfId="46526"/>
    <cellStyle name="Normal 5 2 2 2 3 2 2 2 3 5" xfId="32202"/>
    <cellStyle name="Normal 5 2 2 2 3 2 2 2 4" xfId="5102"/>
    <cellStyle name="Normal 5 2 2 2 3 2 2 2 4 2" xfId="12367"/>
    <cellStyle name="Normal 5 2 2 2 3 2 2 2 4 2 2" xfId="26745"/>
    <cellStyle name="Normal 5 2 2 2 3 2 2 2 4 2 2 2" xfId="55479"/>
    <cellStyle name="Normal 5 2 2 2 3 2 2 2 4 2 3" xfId="41155"/>
    <cellStyle name="Normal 5 2 2 2 3 2 2 2 4 3" xfId="19582"/>
    <cellStyle name="Normal 5 2 2 2 3 2 2 2 4 3 2" xfId="48317"/>
    <cellStyle name="Normal 5 2 2 2 3 2 2 2 4 4" xfId="33993"/>
    <cellStyle name="Normal 5 2 2 2 3 2 2 2 5" xfId="8774"/>
    <cellStyle name="Normal 5 2 2 2 3 2 2 2 5 2" xfId="23163"/>
    <cellStyle name="Normal 5 2 2 2 3 2 2 2 5 2 2" xfId="51898"/>
    <cellStyle name="Normal 5 2 2 2 3 2 2 2 5 3" xfId="37574"/>
    <cellStyle name="Normal 5 2 2 2 3 2 2 2 6" xfId="16000"/>
    <cellStyle name="Normal 5 2 2 2 3 2 2 2 6 2" xfId="44736"/>
    <cellStyle name="Normal 5 2 2 2 3 2 2 2 7" xfId="30412"/>
    <cellStyle name="Normal 5 2 2 2 3 2 2 3" xfId="1894"/>
    <cellStyle name="Normal 5 2 2 2 3 2 2 3 2" xfId="3686"/>
    <cellStyle name="Normal 5 2 2 2 3 2 2 3 2 2" xfId="7345"/>
    <cellStyle name="Normal 5 2 2 2 3 2 2 3 2 2 2" xfId="14605"/>
    <cellStyle name="Normal 5 2 2 2 3 2 2 3 2 2 2 2" xfId="28983"/>
    <cellStyle name="Normal 5 2 2 2 3 2 2 3 2 2 2 2 2" xfId="57717"/>
    <cellStyle name="Normal 5 2 2 2 3 2 2 3 2 2 2 3" xfId="43393"/>
    <cellStyle name="Normal 5 2 2 2 3 2 2 3 2 2 3" xfId="21820"/>
    <cellStyle name="Normal 5 2 2 2 3 2 2 3 2 2 3 2" xfId="50555"/>
    <cellStyle name="Normal 5 2 2 2 3 2 2 3 2 2 4" xfId="36231"/>
    <cellStyle name="Normal 5 2 2 2 3 2 2 3 2 3" xfId="11018"/>
    <cellStyle name="Normal 5 2 2 2 3 2 2 3 2 3 2" xfId="25401"/>
    <cellStyle name="Normal 5 2 2 2 3 2 2 3 2 3 2 2" xfId="54136"/>
    <cellStyle name="Normal 5 2 2 2 3 2 2 3 2 3 3" xfId="39812"/>
    <cellStyle name="Normal 5 2 2 2 3 2 2 3 2 4" xfId="18238"/>
    <cellStyle name="Normal 5 2 2 2 3 2 2 3 2 4 2" xfId="46974"/>
    <cellStyle name="Normal 5 2 2 2 3 2 2 3 2 5" xfId="32650"/>
    <cellStyle name="Normal 5 2 2 2 3 2 2 3 3" xfId="5555"/>
    <cellStyle name="Normal 5 2 2 2 3 2 2 3 3 2" xfId="12815"/>
    <cellStyle name="Normal 5 2 2 2 3 2 2 3 3 2 2" xfId="27193"/>
    <cellStyle name="Normal 5 2 2 2 3 2 2 3 3 2 2 2" xfId="55927"/>
    <cellStyle name="Normal 5 2 2 2 3 2 2 3 3 2 3" xfId="41603"/>
    <cellStyle name="Normal 5 2 2 2 3 2 2 3 3 3" xfId="20030"/>
    <cellStyle name="Normal 5 2 2 2 3 2 2 3 3 3 2" xfId="48765"/>
    <cellStyle name="Normal 5 2 2 2 3 2 2 3 3 4" xfId="34441"/>
    <cellStyle name="Normal 5 2 2 2 3 2 2 3 4" xfId="9228"/>
    <cellStyle name="Normal 5 2 2 2 3 2 2 3 4 2" xfId="23611"/>
    <cellStyle name="Normal 5 2 2 2 3 2 2 3 4 2 2" xfId="52346"/>
    <cellStyle name="Normal 5 2 2 2 3 2 2 3 4 3" xfId="38022"/>
    <cellStyle name="Normal 5 2 2 2 3 2 2 3 5" xfId="16448"/>
    <cellStyle name="Normal 5 2 2 2 3 2 2 3 5 2" xfId="45184"/>
    <cellStyle name="Normal 5 2 2 2 3 2 2 3 6" xfId="30860"/>
    <cellStyle name="Normal 5 2 2 2 3 2 2 4" xfId="2790"/>
    <cellStyle name="Normal 5 2 2 2 3 2 2 4 2" xfId="6450"/>
    <cellStyle name="Normal 5 2 2 2 3 2 2 4 2 2" xfId="13710"/>
    <cellStyle name="Normal 5 2 2 2 3 2 2 4 2 2 2" xfId="28088"/>
    <cellStyle name="Normal 5 2 2 2 3 2 2 4 2 2 2 2" xfId="56822"/>
    <cellStyle name="Normal 5 2 2 2 3 2 2 4 2 2 3" xfId="42498"/>
    <cellStyle name="Normal 5 2 2 2 3 2 2 4 2 3" xfId="20925"/>
    <cellStyle name="Normal 5 2 2 2 3 2 2 4 2 3 2" xfId="49660"/>
    <cellStyle name="Normal 5 2 2 2 3 2 2 4 2 4" xfId="35336"/>
    <cellStyle name="Normal 5 2 2 2 3 2 2 4 3" xfId="10123"/>
    <cellStyle name="Normal 5 2 2 2 3 2 2 4 3 2" xfId="24506"/>
    <cellStyle name="Normal 5 2 2 2 3 2 2 4 3 2 2" xfId="53241"/>
    <cellStyle name="Normal 5 2 2 2 3 2 2 4 3 3" xfId="38917"/>
    <cellStyle name="Normal 5 2 2 2 3 2 2 4 4" xfId="17343"/>
    <cellStyle name="Normal 5 2 2 2 3 2 2 4 4 2" xfId="46079"/>
    <cellStyle name="Normal 5 2 2 2 3 2 2 4 5" xfId="31755"/>
    <cellStyle name="Normal 5 2 2 2 3 2 2 5" xfId="4655"/>
    <cellStyle name="Normal 5 2 2 2 3 2 2 5 2" xfId="11920"/>
    <cellStyle name="Normal 5 2 2 2 3 2 2 5 2 2" xfId="26298"/>
    <cellStyle name="Normal 5 2 2 2 3 2 2 5 2 2 2" xfId="55032"/>
    <cellStyle name="Normal 5 2 2 2 3 2 2 5 2 3" xfId="40708"/>
    <cellStyle name="Normal 5 2 2 2 3 2 2 5 3" xfId="19135"/>
    <cellStyle name="Normal 5 2 2 2 3 2 2 5 3 2" xfId="47870"/>
    <cellStyle name="Normal 5 2 2 2 3 2 2 5 4" xfId="33546"/>
    <cellStyle name="Normal 5 2 2 2 3 2 2 6" xfId="8327"/>
    <cellStyle name="Normal 5 2 2 2 3 2 2 6 2" xfId="22716"/>
    <cellStyle name="Normal 5 2 2 2 3 2 2 6 2 2" xfId="51451"/>
    <cellStyle name="Normal 5 2 2 2 3 2 2 6 3" xfId="37127"/>
    <cellStyle name="Normal 5 2 2 2 3 2 2 7" xfId="15553"/>
    <cellStyle name="Normal 5 2 2 2 3 2 2 7 2" xfId="44289"/>
    <cellStyle name="Normal 5 2 2 2 3 2 2 8" xfId="29965"/>
    <cellStyle name="Normal 5 2 2 2 3 2 3" xfId="1134"/>
    <cellStyle name="Normal 5 2 2 2 3 2 3 2" xfId="2117"/>
    <cellStyle name="Normal 5 2 2 2 3 2 3 2 2" xfId="3909"/>
    <cellStyle name="Normal 5 2 2 2 3 2 3 2 2 2" xfId="7568"/>
    <cellStyle name="Normal 5 2 2 2 3 2 3 2 2 2 2" xfId="14828"/>
    <cellStyle name="Normal 5 2 2 2 3 2 3 2 2 2 2 2" xfId="29206"/>
    <cellStyle name="Normal 5 2 2 2 3 2 3 2 2 2 2 2 2" xfId="57940"/>
    <cellStyle name="Normal 5 2 2 2 3 2 3 2 2 2 2 3" xfId="43616"/>
    <cellStyle name="Normal 5 2 2 2 3 2 3 2 2 2 3" xfId="22043"/>
    <cellStyle name="Normal 5 2 2 2 3 2 3 2 2 2 3 2" xfId="50778"/>
    <cellStyle name="Normal 5 2 2 2 3 2 3 2 2 2 4" xfId="36454"/>
    <cellStyle name="Normal 5 2 2 2 3 2 3 2 2 3" xfId="11241"/>
    <cellStyle name="Normal 5 2 2 2 3 2 3 2 2 3 2" xfId="25624"/>
    <cellStyle name="Normal 5 2 2 2 3 2 3 2 2 3 2 2" xfId="54359"/>
    <cellStyle name="Normal 5 2 2 2 3 2 3 2 2 3 3" xfId="40035"/>
    <cellStyle name="Normal 5 2 2 2 3 2 3 2 2 4" xfId="18461"/>
    <cellStyle name="Normal 5 2 2 2 3 2 3 2 2 4 2" xfId="47197"/>
    <cellStyle name="Normal 5 2 2 2 3 2 3 2 2 5" xfId="32873"/>
    <cellStyle name="Normal 5 2 2 2 3 2 3 2 3" xfId="5778"/>
    <cellStyle name="Normal 5 2 2 2 3 2 3 2 3 2" xfId="13038"/>
    <cellStyle name="Normal 5 2 2 2 3 2 3 2 3 2 2" xfId="27416"/>
    <cellStyle name="Normal 5 2 2 2 3 2 3 2 3 2 2 2" xfId="56150"/>
    <cellStyle name="Normal 5 2 2 2 3 2 3 2 3 2 3" xfId="41826"/>
    <cellStyle name="Normal 5 2 2 2 3 2 3 2 3 3" xfId="20253"/>
    <cellStyle name="Normal 5 2 2 2 3 2 3 2 3 3 2" xfId="48988"/>
    <cellStyle name="Normal 5 2 2 2 3 2 3 2 3 4" xfId="34664"/>
    <cellStyle name="Normal 5 2 2 2 3 2 3 2 4" xfId="9451"/>
    <cellStyle name="Normal 5 2 2 2 3 2 3 2 4 2" xfId="23834"/>
    <cellStyle name="Normal 5 2 2 2 3 2 3 2 4 2 2" xfId="52569"/>
    <cellStyle name="Normal 5 2 2 2 3 2 3 2 4 3" xfId="38245"/>
    <cellStyle name="Normal 5 2 2 2 3 2 3 2 5" xfId="16671"/>
    <cellStyle name="Normal 5 2 2 2 3 2 3 2 5 2" xfId="45407"/>
    <cellStyle name="Normal 5 2 2 2 3 2 3 2 6" xfId="31083"/>
    <cellStyle name="Normal 5 2 2 2 3 2 3 3" xfId="3013"/>
    <cellStyle name="Normal 5 2 2 2 3 2 3 3 2" xfId="6673"/>
    <cellStyle name="Normal 5 2 2 2 3 2 3 3 2 2" xfId="13933"/>
    <cellStyle name="Normal 5 2 2 2 3 2 3 3 2 2 2" xfId="28311"/>
    <cellStyle name="Normal 5 2 2 2 3 2 3 3 2 2 2 2" xfId="57045"/>
    <cellStyle name="Normal 5 2 2 2 3 2 3 3 2 2 3" xfId="42721"/>
    <cellStyle name="Normal 5 2 2 2 3 2 3 3 2 3" xfId="21148"/>
    <cellStyle name="Normal 5 2 2 2 3 2 3 3 2 3 2" xfId="49883"/>
    <cellStyle name="Normal 5 2 2 2 3 2 3 3 2 4" xfId="35559"/>
    <cellStyle name="Normal 5 2 2 2 3 2 3 3 3" xfId="10346"/>
    <cellStyle name="Normal 5 2 2 2 3 2 3 3 3 2" xfId="24729"/>
    <cellStyle name="Normal 5 2 2 2 3 2 3 3 3 2 2" xfId="53464"/>
    <cellStyle name="Normal 5 2 2 2 3 2 3 3 3 3" xfId="39140"/>
    <cellStyle name="Normal 5 2 2 2 3 2 3 3 4" xfId="17566"/>
    <cellStyle name="Normal 5 2 2 2 3 2 3 3 4 2" xfId="46302"/>
    <cellStyle name="Normal 5 2 2 2 3 2 3 3 5" xfId="31978"/>
    <cellStyle name="Normal 5 2 2 2 3 2 3 4" xfId="4878"/>
    <cellStyle name="Normal 5 2 2 2 3 2 3 4 2" xfId="12143"/>
    <cellStyle name="Normal 5 2 2 2 3 2 3 4 2 2" xfId="26521"/>
    <cellStyle name="Normal 5 2 2 2 3 2 3 4 2 2 2" xfId="55255"/>
    <cellStyle name="Normal 5 2 2 2 3 2 3 4 2 3" xfId="40931"/>
    <cellStyle name="Normal 5 2 2 2 3 2 3 4 3" xfId="19358"/>
    <cellStyle name="Normal 5 2 2 2 3 2 3 4 3 2" xfId="48093"/>
    <cellStyle name="Normal 5 2 2 2 3 2 3 4 4" xfId="33769"/>
    <cellStyle name="Normal 5 2 2 2 3 2 3 5" xfId="8550"/>
    <cellStyle name="Normal 5 2 2 2 3 2 3 5 2" xfId="22939"/>
    <cellStyle name="Normal 5 2 2 2 3 2 3 5 2 2" xfId="51674"/>
    <cellStyle name="Normal 5 2 2 2 3 2 3 5 3" xfId="37350"/>
    <cellStyle name="Normal 5 2 2 2 3 2 3 6" xfId="15776"/>
    <cellStyle name="Normal 5 2 2 2 3 2 3 6 2" xfId="44512"/>
    <cellStyle name="Normal 5 2 2 2 3 2 3 7" xfId="30188"/>
    <cellStyle name="Normal 5 2 2 2 3 2 4" xfId="1666"/>
    <cellStyle name="Normal 5 2 2 2 3 2 4 2" xfId="3462"/>
    <cellStyle name="Normal 5 2 2 2 3 2 4 2 2" xfId="7121"/>
    <cellStyle name="Normal 5 2 2 2 3 2 4 2 2 2" xfId="14381"/>
    <cellStyle name="Normal 5 2 2 2 3 2 4 2 2 2 2" xfId="28759"/>
    <cellStyle name="Normal 5 2 2 2 3 2 4 2 2 2 2 2" xfId="57493"/>
    <cellStyle name="Normal 5 2 2 2 3 2 4 2 2 2 3" xfId="43169"/>
    <cellStyle name="Normal 5 2 2 2 3 2 4 2 2 3" xfId="21596"/>
    <cellStyle name="Normal 5 2 2 2 3 2 4 2 2 3 2" xfId="50331"/>
    <cellStyle name="Normal 5 2 2 2 3 2 4 2 2 4" xfId="36007"/>
    <cellStyle name="Normal 5 2 2 2 3 2 4 2 3" xfId="10794"/>
    <cellStyle name="Normal 5 2 2 2 3 2 4 2 3 2" xfId="25177"/>
    <cellStyle name="Normal 5 2 2 2 3 2 4 2 3 2 2" xfId="53912"/>
    <cellStyle name="Normal 5 2 2 2 3 2 4 2 3 3" xfId="39588"/>
    <cellStyle name="Normal 5 2 2 2 3 2 4 2 4" xfId="18014"/>
    <cellStyle name="Normal 5 2 2 2 3 2 4 2 4 2" xfId="46750"/>
    <cellStyle name="Normal 5 2 2 2 3 2 4 2 5" xfId="32426"/>
    <cellStyle name="Normal 5 2 2 2 3 2 4 3" xfId="5331"/>
    <cellStyle name="Normal 5 2 2 2 3 2 4 3 2" xfId="12591"/>
    <cellStyle name="Normal 5 2 2 2 3 2 4 3 2 2" xfId="26969"/>
    <cellStyle name="Normal 5 2 2 2 3 2 4 3 2 2 2" xfId="55703"/>
    <cellStyle name="Normal 5 2 2 2 3 2 4 3 2 3" xfId="41379"/>
    <cellStyle name="Normal 5 2 2 2 3 2 4 3 3" xfId="19806"/>
    <cellStyle name="Normal 5 2 2 2 3 2 4 3 3 2" xfId="48541"/>
    <cellStyle name="Normal 5 2 2 2 3 2 4 3 4" xfId="34217"/>
    <cellStyle name="Normal 5 2 2 2 3 2 4 4" xfId="9004"/>
    <cellStyle name="Normal 5 2 2 2 3 2 4 4 2" xfId="23387"/>
    <cellStyle name="Normal 5 2 2 2 3 2 4 4 2 2" xfId="52122"/>
    <cellStyle name="Normal 5 2 2 2 3 2 4 4 3" xfId="37798"/>
    <cellStyle name="Normal 5 2 2 2 3 2 4 5" xfId="16224"/>
    <cellStyle name="Normal 5 2 2 2 3 2 4 5 2" xfId="44960"/>
    <cellStyle name="Normal 5 2 2 2 3 2 4 6" xfId="30636"/>
    <cellStyle name="Normal 5 2 2 2 3 2 5" xfId="2566"/>
    <cellStyle name="Normal 5 2 2 2 3 2 5 2" xfId="6226"/>
    <cellStyle name="Normal 5 2 2 2 3 2 5 2 2" xfId="13486"/>
    <cellStyle name="Normal 5 2 2 2 3 2 5 2 2 2" xfId="27864"/>
    <cellStyle name="Normal 5 2 2 2 3 2 5 2 2 2 2" xfId="56598"/>
    <cellStyle name="Normal 5 2 2 2 3 2 5 2 2 3" xfId="42274"/>
    <cellStyle name="Normal 5 2 2 2 3 2 5 2 3" xfId="20701"/>
    <cellStyle name="Normal 5 2 2 2 3 2 5 2 3 2" xfId="49436"/>
    <cellStyle name="Normal 5 2 2 2 3 2 5 2 4" xfId="35112"/>
    <cellStyle name="Normal 5 2 2 2 3 2 5 3" xfId="9899"/>
    <cellStyle name="Normal 5 2 2 2 3 2 5 3 2" xfId="24282"/>
    <cellStyle name="Normal 5 2 2 2 3 2 5 3 2 2" xfId="53017"/>
    <cellStyle name="Normal 5 2 2 2 3 2 5 3 3" xfId="38693"/>
    <cellStyle name="Normal 5 2 2 2 3 2 5 4" xfId="17119"/>
    <cellStyle name="Normal 5 2 2 2 3 2 5 4 2" xfId="45855"/>
    <cellStyle name="Normal 5 2 2 2 3 2 5 5" xfId="31531"/>
    <cellStyle name="Normal 5 2 2 2 3 2 6" xfId="4429"/>
    <cellStyle name="Normal 5 2 2 2 3 2 6 2" xfId="11696"/>
    <cellStyle name="Normal 5 2 2 2 3 2 6 2 2" xfId="26074"/>
    <cellStyle name="Normal 5 2 2 2 3 2 6 2 2 2" xfId="54808"/>
    <cellStyle name="Normal 5 2 2 2 3 2 6 2 3" xfId="40484"/>
    <cellStyle name="Normal 5 2 2 2 3 2 6 3" xfId="18911"/>
    <cellStyle name="Normal 5 2 2 2 3 2 6 3 2" xfId="47646"/>
    <cellStyle name="Normal 5 2 2 2 3 2 6 4" xfId="33322"/>
    <cellStyle name="Normal 5 2 2 2 3 2 7" xfId="8100"/>
    <cellStyle name="Normal 5 2 2 2 3 2 7 2" xfId="22492"/>
    <cellStyle name="Normal 5 2 2 2 3 2 7 2 2" xfId="51227"/>
    <cellStyle name="Normal 5 2 2 2 3 2 7 3" xfId="36903"/>
    <cellStyle name="Normal 5 2 2 2 3 2 8" xfId="15329"/>
    <cellStyle name="Normal 5 2 2 2 3 2 8 2" xfId="44065"/>
    <cellStyle name="Normal 5 2 2 2 3 2 9" xfId="29741"/>
    <cellStyle name="Normal 5 2 2 2 3 3" xfId="797"/>
    <cellStyle name="Normal 5 2 2 2 3 3 2" xfId="1246"/>
    <cellStyle name="Normal 5 2 2 2 3 3 2 2" xfId="2229"/>
    <cellStyle name="Normal 5 2 2 2 3 3 2 2 2" xfId="4021"/>
    <cellStyle name="Normal 5 2 2 2 3 3 2 2 2 2" xfId="7680"/>
    <cellStyle name="Normal 5 2 2 2 3 3 2 2 2 2 2" xfId="14940"/>
    <cellStyle name="Normal 5 2 2 2 3 3 2 2 2 2 2 2" xfId="29318"/>
    <cellStyle name="Normal 5 2 2 2 3 3 2 2 2 2 2 2 2" xfId="58052"/>
    <cellStyle name="Normal 5 2 2 2 3 3 2 2 2 2 2 3" xfId="43728"/>
    <cellStyle name="Normal 5 2 2 2 3 3 2 2 2 2 3" xfId="22155"/>
    <cellStyle name="Normal 5 2 2 2 3 3 2 2 2 2 3 2" xfId="50890"/>
    <cellStyle name="Normal 5 2 2 2 3 3 2 2 2 2 4" xfId="36566"/>
    <cellStyle name="Normal 5 2 2 2 3 3 2 2 2 3" xfId="11353"/>
    <cellStyle name="Normal 5 2 2 2 3 3 2 2 2 3 2" xfId="25736"/>
    <cellStyle name="Normal 5 2 2 2 3 3 2 2 2 3 2 2" xfId="54471"/>
    <cellStyle name="Normal 5 2 2 2 3 3 2 2 2 3 3" xfId="40147"/>
    <cellStyle name="Normal 5 2 2 2 3 3 2 2 2 4" xfId="18573"/>
    <cellStyle name="Normal 5 2 2 2 3 3 2 2 2 4 2" xfId="47309"/>
    <cellStyle name="Normal 5 2 2 2 3 3 2 2 2 5" xfId="32985"/>
    <cellStyle name="Normal 5 2 2 2 3 3 2 2 3" xfId="5890"/>
    <cellStyle name="Normal 5 2 2 2 3 3 2 2 3 2" xfId="13150"/>
    <cellStyle name="Normal 5 2 2 2 3 3 2 2 3 2 2" xfId="27528"/>
    <cellStyle name="Normal 5 2 2 2 3 3 2 2 3 2 2 2" xfId="56262"/>
    <cellStyle name="Normal 5 2 2 2 3 3 2 2 3 2 3" xfId="41938"/>
    <cellStyle name="Normal 5 2 2 2 3 3 2 2 3 3" xfId="20365"/>
    <cellStyle name="Normal 5 2 2 2 3 3 2 2 3 3 2" xfId="49100"/>
    <cellStyle name="Normal 5 2 2 2 3 3 2 2 3 4" xfId="34776"/>
    <cellStyle name="Normal 5 2 2 2 3 3 2 2 4" xfId="9563"/>
    <cellStyle name="Normal 5 2 2 2 3 3 2 2 4 2" xfId="23946"/>
    <cellStyle name="Normal 5 2 2 2 3 3 2 2 4 2 2" xfId="52681"/>
    <cellStyle name="Normal 5 2 2 2 3 3 2 2 4 3" xfId="38357"/>
    <cellStyle name="Normal 5 2 2 2 3 3 2 2 5" xfId="16783"/>
    <cellStyle name="Normal 5 2 2 2 3 3 2 2 5 2" xfId="45519"/>
    <cellStyle name="Normal 5 2 2 2 3 3 2 2 6" xfId="31195"/>
    <cellStyle name="Normal 5 2 2 2 3 3 2 3" xfId="3125"/>
    <cellStyle name="Normal 5 2 2 2 3 3 2 3 2" xfId="6785"/>
    <cellStyle name="Normal 5 2 2 2 3 3 2 3 2 2" xfId="14045"/>
    <cellStyle name="Normal 5 2 2 2 3 3 2 3 2 2 2" xfId="28423"/>
    <cellStyle name="Normal 5 2 2 2 3 3 2 3 2 2 2 2" xfId="57157"/>
    <cellStyle name="Normal 5 2 2 2 3 3 2 3 2 2 3" xfId="42833"/>
    <cellStyle name="Normal 5 2 2 2 3 3 2 3 2 3" xfId="21260"/>
    <cellStyle name="Normal 5 2 2 2 3 3 2 3 2 3 2" xfId="49995"/>
    <cellStyle name="Normal 5 2 2 2 3 3 2 3 2 4" xfId="35671"/>
    <cellStyle name="Normal 5 2 2 2 3 3 2 3 3" xfId="10458"/>
    <cellStyle name="Normal 5 2 2 2 3 3 2 3 3 2" xfId="24841"/>
    <cellStyle name="Normal 5 2 2 2 3 3 2 3 3 2 2" xfId="53576"/>
    <cellStyle name="Normal 5 2 2 2 3 3 2 3 3 3" xfId="39252"/>
    <cellStyle name="Normal 5 2 2 2 3 3 2 3 4" xfId="17678"/>
    <cellStyle name="Normal 5 2 2 2 3 3 2 3 4 2" xfId="46414"/>
    <cellStyle name="Normal 5 2 2 2 3 3 2 3 5" xfId="32090"/>
    <cellStyle name="Normal 5 2 2 2 3 3 2 4" xfId="4990"/>
    <cellStyle name="Normal 5 2 2 2 3 3 2 4 2" xfId="12255"/>
    <cellStyle name="Normal 5 2 2 2 3 3 2 4 2 2" xfId="26633"/>
    <cellStyle name="Normal 5 2 2 2 3 3 2 4 2 2 2" xfId="55367"/>
    <cellStyle name="Normal 5 2 2 2 3 3 2 4 2 3" xfId="41043"/>
    <cellStyle name="Normal 5 2 2 2 3 3 2 4 3" xfId="19470"/>
    <cellStyle name="Normal 5 2 2 2 3 3 2 4 3 2" xfId="48205"/>
    <cellStyle name="Normal 5 2 2 2 3 3 2 4 4" xfId="33881"/>
    <cellStyle name="Normal 5 2 2 2 3 3 2 5" xfId="8662"/>
    <cellStyle name="Normal 5 2 2 2 3 3 2 5 2" xfId="23051"/>
    <cellStyle name="Normal 5 2 2 2 3 3 2 5 2 2" xfId="51786"/>
    <cellStyle name="Normal 5 2 2 2 3 3 2 5 3" xfId="37462"/>
    <cellStyle name="Normal 5 2 2 2 3 3 2 6" xfId="15888"/>
    <cellStyle name="Normal 5 2 2 2 3 3 2 6 2" xfId="44624"/>
    <cellStyle name="Normal 5 2 2 2 3 3 2 7" xfId="30300"/>
    <cellStyle name="Normal 5 2 2 2 3 3 3" xfId="1782"/>
    <cellStyle name="Normal 5 2 2 2 3 3 3 2" xfId="3574"/>
    <cellStyle name="Normal 5 2 2 2 3 3 3 2 2" xfId="7233"/>
    <cellStyle name="Normal 5 2 2 2 3 3 3 2 2 2" xfId="14493"/>
    <cellStyle name="Normal 5 2 2 2 3 3 3 2 2 2 2" xfId="28871"/>
    <cellStyle name="Normal 5 2 2 2 3 3 3 2 2 2 2 2" xfId="57605"/>
    <cellStyle name="Normal 5 2 2 2 3 3 3 2 2 2 3" xfId="43281"/>
    <cellStyle name="Normal 5 2 2 2 3 3 3 2 2 3" xfId="21708"/>
    <cellStyle name="Normal 5 2 2 2 3 3 3 2 2 3 2" xfId="50443"/>
    <cellStyle name="Normal 5 2 2 2 3 3 3 2 2 4" xfId="36119"/>
    <cellStyle name="Normal 5 2 2 2 3 3 3 2 3" xfId="10906"/>
    <cellStyle name="Normal 5 2 2 2 3 3 3 2 3 2" xfId="25289"/>
    <cellStyle name="Normal 5 2 2 2 3 3 3 2 3 2 2" xfId="54024"/>
    <cellStyle name="Normal 5 2 2 2 3 3 3 2 3 3" xfId="39700"/>
    <cellStyle name="Normal 5 2 2 2 3 3 3 2 4" xfId="18126"/>
    <cellStyle name="Normal 5 2 2 2 3 3 3 2 4 2" xfId="46862"/>
    <cellStyle name="Normal 5 2 2 2 3 3 3 2 5" xfId="32538"/>
    <cellStyle name="Normal 5 2 2 2 3 3 3 3" xfId="5443"/>
    <cellStyle name="Normal 5 2 2 2 3 3 3 3 2" xfId="12703"/>
    <cellStyle name="Normal 5 2 2 2 3 3 3 3 2 2" xfId="27081"/>
    <cellStyle name="Normal 5 2 2 2 3 3 3 3 2 2 2" xfId="55815"/>
    <cellStyle name="Normal 5 2 2 2 3 3 3 3 2 3" xfId="41491"/>
    <cellStyle name="Normal 5 2 2 2 3 3 3 3 3" xfId="19918"/>
    <cellStyle name="Normal 5 2 2 2 3 3 3 3 3 2" xfId="48653"/>
    <cellStyle name="Normal 5 2 2 2 3 3 3 3 4" xfId="34329"/>
    <cellStyle name="Normal 5 2 2 2 3 3 3 4" xfId="9116"/>
    <cellStyle name="Normal 5 2 2 2 3 3 3 4 2" xfId="23499"/>
    <cellStyle name="Normal 5 2 2 2 3 3 3 4 2 2" xfId="52234"/>
    <cellStyle name="Normal 5 2 2 2 3 3 3 4 3" xfId="37910"/>
    <cellStyle name="Normal 5 2 2 2 3 3 3 5" xfId="16336"/>
    <cellStyle name="Normal 5 2 2 2 3 3 3 5 2" xfId="45072"/>
    <cellStyle name="Normal 5 2 2 2 3 3 3 6" xfId="30748"/>
    <cellStyle name="Normal 5 2 2 2 3 3 4" xfId="2678"/>
    <cellStyle name="Normal 5 2 2 2 3 3 4 2" xfId="6338"/>
    <cellStyle name="Normal 5 2 2 2 3 3 4 2 2" xfId="13598"/>
    <cellStyle name="Normal 5 2 2 2 3 3 4 2 2 2" xfId="27976"/>
    <cellStyle name="Normal 5 2 2 2 3 3 4 2 2 2 2" xfId="56710"/>
    <cellStyle name="Normal 5 2 2 2 3 3 4 2 2 3" xfId="42386"/>
    <cellStyle name="Normal 5 2 2 2 3 3 4 2 3" xfId="20813"/>
    <cellStyle name="Normal 5 2 2 2 3 3 4 2 3 2" xfId="49548"/>
    <cellStyle name="Normal 5 2 2 2 3 3 4 2 4" xfId="35224"/>
    <cellStyle name="Normal 5 2 2 2 3 3 4 3" xfId="10011"/>
    <cellStyle name="Normal 5 2 2 2 3 3 4 3 2" xfId="24394"/>
    <cellStyle name="Normal 5 2 2 2 3 3 4 3 2 2" xfId="53129"/>
    <cellStyle name="Normal 5 2 2 2 3 3 4 3 3" xfId="38805"/>
    <cellStyle name="Normal 5 2 2 2 3 3 4 4" xfId="17231"/>
    <cellStyle name="Normal 5 2 2 2 3 3 4 4 2" xfId="45967"/>
    <cellStyle name="Normal 5 2 2 2 3 3 4 5" xfId="31643"/>
    <cellStyle name="Normal 5 2 2 2 3 3 5" xfId="4542"/>
    <cellStyle name="Normal 5 2 2 2 3 3 5 2" xfId="11808"/>
    <cellStyle name="Normal 5 2 2 2 3 3 5 2 2" xfId="26186"/>
    <cellStyle name="Normal 5 2 2 2 3 3 5 2 2 2" xfId="54920"/>
    <cellStyle name="Normal 5 2 2 2 3 3 5 2 3" xfId="40596"/>
    <cellStyle name="Normal 5 2 2 2 3 3 5 3" xfId="19023"/>
    <cellStyle name="Normal 5 2 2 2 3 3 5 3 2" xfId="47758"/>
    <cellStyle name="Normal 5 2 2 2 3 3 5 4" xfId="33434"/>
    <cellStyle name="Normal 5 2 2 2 3 3 6" xfId="8215"/>
    <cellStyle name="Normal 5 2 2 2 3 3 6 2" xfId="22604"/>
    <cellStyle name="Normal 5 2 2 2 3 3 6 2 2" xfId="51339"/>
    <cellStyle name="Normal 5 2 2 2 3 3 6 3" xfId="37015"/>
    <cellStyle name="Normal 5 2 2 2 3 3 7" xfId="15441"/>
    <cellStyle name="Normal 5 2 2 2 3 3 7 2" xfId="44177"/>
    <cellStyle name="Normal 5 2 2 2 3 3 8" xfId="29853"/>
    <cellStyle name="Normal 5 2 2 2 3 4" xfId="1022"/>
    <cellStyle name="Normal 5 2 2 2 3 4 2" xfId="2005"/>
    <cellStyle name="Normal 5 2 2 2 3 4 2 2" xfId="3797"/>
    <cellStyle name="Normal 5 2 2 2 3 4 2 2 2" xfId="7456"/>
    <cellStyle name="Normal 5 2 2 2 3 4 2 2 2 2" xfId="14716"/>
    <cellStyle name="Normal 5 2 2 2 3 4 2 2 2 2 2" xfId="29094"/>
    <cellStyle name="Normal 5 2 2 2 3 4 2 2 2 2 2 2" xfId="57828"/>
    <cellStyle name="Normal 5 2 2 2 3 4 2 2 2 2 3" xfId="43504"/>
    <cellStyle name="Normal 5 2 2 2 3 4 2 2 2 3" xfId="21931"/>
    <cellStyle name="Normal 5 2 2 2 3 4 2 2 2 3 2" xfId="50666"/>
    <cellStyle name="Normal 5 2 2 2 3 4 2 2 2 4" xfId="36342"/>
    <cellStyle name="Normal 5 2 2 2 3 4 2 2 3" xfId="11129"/>
    <cellStyle name="Normal 5 2 2 2 3 4 2 2 3 2" xfId="25512"/>
    <cellStyle name="Normal 5 2 2 2 3 4 2 2 3 2 2" xfId="54247"/>
    <cellStyle name="Normal 5 2 2 2 3 4 2 2 3 3" xfId="39923"/>
    <cellStyle name="Normal 5 2 2 2 3 4 2 2 4" xfId="18349"/>
    <cellStyle name="Normal 5 2 2 2 3 4 2 2 4 2" xfId="47085"/>
    <cellStyle name="Normal 5 2 2 2 3 4 2 2 5" xfId="32761"/>
    <cellStyle name="Normal 5 2 2 2 3 4 2 3" xfId="5666"/>
    <cellStyle name="Normal 5 2 2 2 3 4 2 3 2" xfId="12926"/>
    <cellStyle name="Normal 5 2 2 2 3 4 2 3 2 2" xfId="27304"/>
    <cellStyle name="Normal 5 2 2 2 3 4 2 3 2 2 2" xfId="56038"/>
    <cellStyle name="Normal 5 2 2 2 3 4 2 3 2 3" xfId="41714"/>
    <cellStyle name="Normal 5 2 2 2 3 4 2 3 3" xfId="20141"/>
    <cellStyle name="Normal 5 2 2 2 3 4 2 3 3 2" xfId="48876"/>
    <cellStyle name="Normal 5 2 2 2 3 4 2 3 4" xfId="34552"/>
    <cellStyle name="Normal 5 2 2 2 3 4 2 4" xfId="9339"/>
    <cellStyle name="Normal 5 2 2 2 3 4 2 4 2" xfId="23722"/>
    <cellStyle name="Normal 5 2 2 2 3 4 2 4 2 2" xfId="52457"/>
    <cellStyle name="Normal 5 2 2 2 3 4 2 4 3" xfId="38133"/>
    <cellStyle name="Normal 5 2 2 2 3 4 2 5" xfId="16559"/>
    <cellStyle name="Normal 5 2 2 2 3 4 2 5 2" xfId="45295"/>
    <cellStyle name="Normal 5 2 2 2 3 4 2 6" xfId="30971"/>
    <cellStyle name="Normal 5 2 2 2 3 4 3" xfId="2901"/>
    <cellStyle name="Normal 5 2 2 2 3 4 3 2" xfId="6561"/>
    <cellStyle name="Normal 5 2 2 2 3 4 3 2 2" xfId="13821"/>
    <cellStyle name="Normal 5 2 2 2 3 4 3 2 2 2" xfId="28199"/>
    <cellStyle name="Normal 5 2 2 2 3 4 3 2 2 2 2" xfId="56933"/>
    <cellStyle name="Normal 5 2 2 2 3 4 3 2 2 3" xfId="42609"/>
    <cellStyle name="Normal 5 2 2 2 3 4 3 2 3" xfId="21036"/>
    <cellStyle name="Normal 5 2 2 2 3 4 3 2 3 2" xfId="49771"/>
    <cellStyle name="Normal 5 2 2 2 3 4 3 2 4" xfId="35447"/>
    <cellStyle name="Normal 5 2 2 2 3 4 3 3" xfId="10234"/>
    <cellStyle name="Normal 5 2 2 2 3 4 3 3 2" xfId="24617"/>
    <cellStyle name="Normal 5 2 2 2 3 4 3 3 2 2" xfId="53352"/>
    <cellStyle name="Normal 5 2 2 2 3 4 3 3 3" xfId="39028"/>
    <cellStyle name="Normal 5 2 2 2 3 4 3 4" xfId="17454"/>
    <cellStyle name="Normal 5 2 2 2 3 4 3 4 2" xfId="46190"/>
    <cellStyle name="Normal 5 2 2 2 3 4 3 5" xfId="31866"/>
    <cellStyle name="Normal 5 2 2 2 3 4 4" xfId="4766"/>
    <cellStyle name="Normal 5 2 2 2 3 4 4 2" xfId="12031"/>
    <cellStyle name="Normal 5 2 2 2 3 4 4 2 2" xfId="26409"/>
    <cellStyle name="Normal 5 2 2 2 3 4 4 2 2 2" xfId="55143"/>
    <cellStyle name="Normal 5 2 2 2 3 4 4 2 3" xfId="40819"/>
    <cellStyle name="Normal 5 2 2 2 3 4 4 3" xfId="19246"/>
    <cellStyle name="Normal 5 2 2 2 3 4 4 3 2" xfId="47981"/>
    <cellStyle name="Normal 5 2 2 2 3 4 4 4" xfId="33657"/>
    <cellStyle name="Normal 5 2 2 2 3 4 5" xfId="8438"/>
    <cellStyle name="Normal 5 2 2 2 3 4 5 2" xfId="22827"/>
    <cellStyle name="Normal 5 2 2 2 3 4 5 2 2" xfId="51562"/>
    <cellStyle name="Normal 5 2 2 2 3 4 5 3" xfId="37238"/>
    <cellStyle name="Normal 5 2 2 2 3 4 6" xfId="15664"/>
    <cellStyle name="Normal 5 2 2 2 3 4 6 2" xfId="44400"/>
    <cellStyle name="Normal 5 2 2 2 3 4 7" xfId="30076"/>
    <cellStyle name="Normal 5 2 2 2 3 5" xfId="1546"/>
    <cellStyle name="Normal 5 2 2 2 3 5 2" xfId="3350"/>
    <cellStyle name="Normal 5 2 2 2 3 5 2 2" xfId="7009"/>
    <cellStyle name="Normal 5 2 2 2 3 5 2 2 2" xfId="14269"/>
    <cellStyle name="Normal 5 2 2 2 3 5 2 2 2 2" xfId="28647"/>
    <cellStyle name="Normal 5 2 2 2 3 5 2 2 2 2 2" xfId="57381"/>
    <cellStyle name="Normal 5 2 2 2 3 5 2 2 2 3" xfId="43057"/>
    <cellStyle name="Normal 5 2 2 2 3 5 2 2 3" xfId="21484"/>
    <cellStyle name="Normal 5 2 2 2 3 5 2 2 3 2" xfId="50219"/>
    <cellStyle name="Normal 5 2 2 2 3 5 2 2 4" xfId="35895"/>
    <cellStyle name="Normal 5 2 2 2 3 5 2 3" xfId="10682"/>
    <cellStyle name="Normal 5 2 2 2 3 5 2 3 2" xfId="25065"/>
    <cellStyle name="Normal 5 2 2 2 3 5 2 3 2 2" xfId="53800"/>
    <cellStyle name="Normal 5 2 2 2 3 5 2 3 3" xfId="39476"/>
    <cellStyle name="Normal 5 2 2 2 3 5 2 4" xfId="17902"/>
    <cellStyle name="Normal 5 2 2 2 3 5 2 4 2" xfId="46638"/>
    <cellStyle name="Normal 5 2 2 2 3 5 2 5" xfId="32314"/>
    <cellStyle name="Normal 5 2 2 2 3 5 3" xfId="5219"/>
    <cellStyle name="Normal 5 2 2 2 3 5 3 2" xfId="12479"/>
    <cellStyle name="Normal 5 2 2 2 3 5 3 2 2" xfId="26857"/>
    <cellStyle name="Normal 5 2 2 2 3 5 3 2 2 2" xfId="55591"/>
    <cellStyle name="Normal 5 2 2 2 3 5 3 2 3" xfId="41267"/>
    <cellStyle name="Normal 5 2 2 2 3 5 3 3" xfId="19694"/>
    <cellStyle name="Normal 5 2 2 2 3 5 3 3 2" xfId="48429"/>
    <cellStyle name="Normal 5 2 2 2 3 5 3 4" xfId="34105"/>
    <cellStyle name="Normal 5 2 2 2 3 5 4" xfId="8892"/>
    <cellStyle name="Normal 5 2 2 2 3 5 4 2" xfId="23275"/>
    <cellStyle name="Normal 5 2 2 2 3 5 4 2 2" xfId="52010"/>
    <cellStyle name="Normal 5 2 2 2 3 5 4 3" xfId="37686"/>
    <cellStyle name="Normal 5 2 2 2 3 5 5" xfId="16112"/>
    <cellStyle name="Normal 5 2 2 2 3 5 5 2" xfId="44848"/>
    <cellStyle name="Normal 5 2 2 2 3 5 6" xfId="30524"/>
    <cellStyle name="Normal 5 2 2 2 3 6" xfId="2454"/>
    <cellStyle name="Normal 5 2 2 2 3 6 2" xfId="6114"/>
    <cellStyle name="Normal 5 2 2 2 3 6 2 2" xfId="13374"/>
    <cellStyle name="Normal 5 2 2 2 3 6 2 2 2" xfId="27752"/>
    <cellStyle name="Normal 5 2 2 2 3 6 2 2 2 2" xfId="56486"/>
    <cellStyle name="Normal 5 2 2 2 3 6 2 2 3" xfId="42162"/>
    <cellStyle name="Normal 5 2 2 2 3 6 2 3" xfId="20589"/>
    <cellStyle name="Normal 5 2 2 2 3 6 2 3 2" xfId="49324"/>
    <cellStyle name="Normal 5 2 2 2 3 6 2 4" xfId="35000"/>
    <cellStyle name="Normal 5 2 2 2 3 6 3" xfId="9787"/>
    <cellStyle name="Normal 5 2 2 2 3 6 3 2" xfId="24170"/>
    <cellStyle name="Normal 5 2 2 2 3 6 3 2 2" xfId="52905"/>
    <cellStyle name="Normal 5 2 2 2 3 6 3 3" xfId="38581"/>
    <cellStyle name="Normal 5 2 2 2 3 6 4" xfId="17007"/>
    <cellStyle name="Normal 5 2 2 2 3 6 4 2" xfId="45743"/>
    <cellStyle name="Normal 5 2 2 2 3 6 5" xfId="31419"/>
    <cellStyle name="Normal 5 2 2 2 3 7" xfId="4313"/>
    <cellStyle name="Normal 5 2 2 2 3 7 2" xfId="11583"/>
    <cellStyle name="Normal 5 2 2 2 3 7 2 2" xfId="25962"/>
    <cellStyle name="Normal 5 2 2 2 3 7 2 2 2" xfId="54696"/>
    <cellStyle name="Normal 5 2 2 2 3 7 2 3" xfId="40372"/>
    <cellStyle name="Normal 5 2 2 2 3 7 3" xfId="18799"/>
    <cellStyle name="Normal 5 2 2 2 3 7 3 2" xfId="47534"/>
    <cellStyle name="Normal 5 2 2 2 3 7 4" xfId="33210"/>
    <cellStyle name="Normal 5 2 2 2 3 8" xfId="7982"/>
    <cellStyle name="Normal 5 2 2 2 3 8 2" xfId="22380"/>
    <cellStyle name="Normal 5 2 2 2 3 8 2 2" xfId="51115"/>
    <cellStyle name="Normal 5 2 2 2 3 8 3" xfId="36791"/>
    <cellStyle name="Normal 5 2 2 2 3 9" xfId="15217"/>
    <cellStyle name="Normal 5 2 2 2 3 9 2" xfId="43953"/>
    <cellStyle name="Normal 5 2 2 2 4" xfId="572"/>
    <cellStyle name="Normal 5 2 2 2 4 2" xfId="855"/>
    <cellStyle name="Normal 5 2 2 2 4 2 2" xfId="1302"/>
    <cellStyle name="Normal 5 2 2 2 4 2 2 2" xfId="2285"/>
    <cellStyle name="Normal 5 2 2 2 4 2 2 2 2" xfId="4077"/>
    <cellStyle name="Normal 5 2 2 2 4 2 2 2 2 2" xfId="7736"/>
    <cellStyle name="Normal 5 2 2 2 4 2 2 2 2 2 2" xfId="14996"/>
    <cellStyle name="Normal 5 2 2 2 4 2 2 2 2 2 2 2" xfId="29374"/>
    <cellStyle name="Normal 5 2 2 2 4 2 2 2 2 2 2 2 2" xfId="58108"/>
    <cellStyle name="Normal 5 2 2 2 4 2 2 2 2 2 2 3" xfId="43784"/>
    <cellStyle name="Normal 5 2 2 2 4 2 2 2 2 2 3" xfId="22211"/>
    <cellStyle name="Normal 5 2 2 2 4 2 2 2 2 2 3 2" xfId="50946"/>
    <cellStyle name="Normal 5 2 2 2 4 2 2 2 2 2 4" xfId="36622"/>
    <cellStyle name="Normal 5 2 2 2 4 2 2 2 2 3" xfId="11409"/>
    <cellStyle name="Normal 5 2 2 2 4 2 2 2 2 3 2" xfId="25792"/>
    <cellStyle name="Normal 5 2 2 2 4 2 2 2 2 3 2 2" xfId="54527"/>
    <cellStyle name="Normal 5 2 2 2 4 2 2 2 2 3 3" xfId="40203"/>
    <cellStyle name="Normal 5 2 2 2 4 2 2 2 2 4" xfId="18629"/>
    <cellStyle name="Normal 5 2 2 2 4 2 2 2 2 4 2" xfId="47365"/>
    <cellStyle name="Normal 5 2 2 2 4 2 2 2 2 5" xfId="33041"/>
    <cellStyle name="Normal 5 2 2 2 4 2 2 2 3" xfId="5946"/>
    <cellStyle name="Normal 5 2 2 2 4 2 2 2 3 2" xfId="13206"/>
    <cellStyle name="Normal 5 2 2 2 4 2 2 2 3 2 2" xfId="27584"/>
    <cellStyle name="Normal 5 2 2 2 4 2 2 2 3 2 2 2" xfId="56318"/>
    <cellStyle name="Normal 5 2 2 2 4 2 2 2 3 2 3" xfId="41994"/>
    <cellStyle name="Normal 5 2 2 2 4 2 2 2 3 3" xfId="20421"/>
    <cellStyle name="Normal 5 2 2 2 4 2 2 2 3 3 2" xfId="49156"/>
    <cellStyle name="Normal 5 2 2 2 4 2 2 2 3 4" xfId="34832"/>
    <cellStyle name="Normal 5 2 2 2 4 2 2 2 4" xfId="9619"/>
    <cellStyle name="Normal 5 2 2 2 4 2 2 2 4 2" xfId="24002"/>
    <cellStyle name="Normal 5 2 2 2 4 2 2 2 4 2 2" xfId="52737"/>
    <cellStyle name="Normal 5 2 2 2 4 2 2 2 4 3" xfId="38413"/>
    <cellStyle name="Normal 5 2 2 2 4 2 2 2 5" xfId="16839"/>
    <cellStyle name="Normal 5 2 2 2 4 2 2 2 5 2" xfId="45575"/>
    <cellStyle name="Normal 5 2 2 2 4 2 2 2 6" xfId="31251"/>
    <cellStyle name="Normal 5 2 2 2 4 2 2 3" xfId="3181"/>
    <cellStyle name="Normal 5 2 2 2 4 2 2 3 2" xfId="6841"/>
    <cellStyle name="Normal 5 2 2 2 4 2 2 3 2 2" xfId="14101"/>
    <cellStyle name="Normal 5 2 2 2 4 2 2 3 2 2 2" xfId="28479"/>
    <cellStyle name="Normal 5 2 2 2 4 2 2 3 2 2 2 2" xfId="57213"/>
    <cellStyle name="Normal 5 2 2 2 4 2 2 3 2 2 3" xfId="42889"/>
    <cellStyle name="Normal 5 2 2 2 4 2 2 3 2 3" xfId="21316"/>
    <cellStyle name="Normal 5 2 2 2 4 2 2 3 2 3 2" xfId="50051"/>
    <cellStyle name="Normal 5 2 2 2 4 2 2 3 2 4" xfId="35727"/>
    <cellStyle name="Normal 5 2 2 2 4 2 2 3 3" xfId="10514"/>
    <cellStyle name="Normal 5 2 2 2 4 2 2 3 3 2" xfId="24897"/>
    <cellStyle name="Normal 5 2 2 2 4 2 2 3 3 2 2" xfId="53632"/>
    <cellStyle name="Normal 5 2 2 2 4 2 2 3 3 3" xfId="39308"/>
    <cellStyle name="Normal 5 2 2 2 4 2 2 3 4" xfId="17734"/>
    <cellStyle name="Normal 5 2 2 2 4 2 2 3 4 2" xfId="46470"/>
    <cellStyle name="Normal 5 2 2 2 4 2 2 3 5" xfId="32146"/>
    <cellStyle name="Normal 5 2 2 2 4 2 2 4" xfId="5046"/>
    <cellStyle name="Normal 5 2 2 2 4 2 2 4 2" xfId="12311"/>
    <cellStyle name="Normal 5 2 2 2 4 2 2 4 2 2" xfId="26689"/>
    <cellStyle name="Normal 5 2 2 2 4 2 2 4 2 2 2" xfId="55423"/>
    <cellStyle name="Normal 5 2 2 2 4 2 2 4 2 3" xfId="41099"/>
    <cellStyle name="Normal 5 2 2 2 4 2 2 4 3" xfId="19526"/>
    <cellStyle name="Normal 5 2 2 2 4 2 2 4 3 2" xfId="48261"/>
    <cellStyle name="Normal 5 2 2 2 4 2 2 4 4" xfId="33937"/>
    <cellStyle name="Normal 5 2 2 2 4 2 2 5" xfId="8718"/>
    <cellStyle name="Normal 5 2 2 2 4 2 2 5 2" xfId="23107"/>
    <cellStyle name="Normal 5 2 2 2 4 2 2 5 2 2" xfId="51842"/>
    <cellStyle name="Normal 5 2 2 2 4 2 2 5 3" xfId="37518"/>
    <cellStyle name="Normal 5 2 2 2 4 2 2 6" xfId="15944"/>
    <cellStyle name="Normal 5 2 2 2 4 2 2 6 2" xfId="44680"/>
    <cellStyle name="Normal 5 2 2 2 4 2 2 7" xfId="30356"/>
    <cellStyle name="Normal 5 2 2 2 4 2 3" xfId="1838"/>
    <cellStyle name="Normal 5 2 2 2 4 2 3 2" xfId="3630"/>
    <cellStyle name="Normal 5 2 2 2 4 2 3 2 2" xfId="7289"/>
    <cellStyle name="Normal 5 2 2 2 4 2 3 2 2 2" xfId="14549"/>
    <cellStyle name="Normal 5 2 2 2 4 2 3 2 2 2 2" xfId="28927"/>
    <cellStyle name="Normal 5 2 2 2 4 2 3 2 2 2 2 2" xfId="57661"/>
    <cellStyle name="Normal 5 2 2 2 4 2 3 2 2 2 3" xfId="43337"/>
    <cellStyle name="Normal 5 2 2 2 4 2 3 2 2 3" xfId="21764"/>
    <cellStyle name="Normal 5 2 2 2 4 2 3 2 2 3 2" xfId="50499"/>
    <cellStyle name="Normal 5 2 2 2 4 2 3 2 2 4" xfId="36175"/>
    <cellStyle name="Normal 5 2 2 2 4 2 3 2 3" xfId="10962"/>
    <cellStyle name="Normal 5 2 2 2 4 2 3 2 3 2" xfId="25345"/>
    <cellStyle name="Normal 5 2 2 2 4 2 3 2 3 2 2" xfId="54080"/>
    <cellStyle name="Normal 5 2 2 2 4 2 3 2 3 3" xfId="39756"/>
    <cellStyle name="Normal 5 2 2 2 4 2 3 2 4" xfId="18182"/>
    <cellStyle name="Normal 5 2 2 2 4 2 3 2 4 2" xfId="46918"/>
    <cellStyle name="Normal 5 2 2 2 4 2 3 2 5" xfId="32594"/>
    <cellStyle name="Normal 5 2 2 2 4 2 3 3" xfId="5499"/>
    <cellStyle name="Normal 5 2 2 2 4 2 3 3 2" xfId="12759"/>
    <cellStyle name="Normal 5 2 2 2 4 2 3 3 2 2" xfId="27137"/>
    <cellStyle name="Normal 5 2 2 2 4 2 3 3 2 2 2" xfId="55871"/>
    <cellStyle name="Normal 5 2 2 2 4 2 3 3 2 3" xfId="41547"/>
    <cellStyle name="Normal 5 2 2 2 4 2 3 3 3" xfId="19974"/>
    <cellStyle name="Normal 5 2 2 2 4 2 3 3 3 2" xfId="48709"/>
    <cellStyle name="Normal 5 2 2 2 4 2 3 3 4" xfId="34385"/>
    <cellStyle name="Normal 5 2 2 2 4 2 3 4" xfId="9172"/>
    <cellStyle name="Normal 5 2 2 2 4 2 3 4 2" xfId="23555"/>
    <cellStyle name="Normal 5 2 2 2 4 2 3 4 2 2" xfId="52290"/>
    <cellStyle name="Normal 5 2 2 2 4 2 3 4 3" xfId="37966"/>
    <cellStyle name="Normal 5 2 2 2 4 2 3 5" xfId="16392"/>
    <cellStyle name="Normal 5 2 2 2 4 2 3 5 2" xfId="45128"/>
    <cellStyle name="Normal 5 2 2 2 4 2 3 6" xfId="30804"/>
    <cellStyle name="Normal 5 2 2 2 4 2 4" xfId="2734"/>
    <cellStyle name="Normal 5 2 2 2 4 2 4 2" xfId="6394"/>
    <cellStyle name="Normal 5 2 2 2 4 2 4 2 2" xfId="13654"/>
    <cellStyle name="Normal 5 2 2 2 4 2 4 2 2 2" xfId="28032"/>
    <cellStyle name="Normal 5 2 2 2 4 2 4 2 2 2 2" xfId="56766"/>
    <cellStyle name="Normal 5 2 2 2 4 2 4 2 2 3" xfId="42442"/>
    <cellStyle name="Normal 5 2 2 2 4 2 4 2 3" xfId="20869"/>
    <cellStyle name="Normal 5 2 2 2 4 2 4 2 3 2" xfId="49604"/>
    <cellStyle name="Normal 5 2 2 2 4 2 4 2 4" xfId="35280"/>
    <cellStyle name="Normal 5 2 2 2 4 2 4 3" xfId="10067"/>
    <cellStyle name="Normal 5 2 2 2 4 2 4 3 2" xfId="24450"/>
    <cellStyle name="Normal 5 2 2 2 4 2 4 3 2 2" xfId="53185"/>
    <cellStyle name="Normal 5 2 2 2 4 2 4 3 3" xfId="38861"/>
    <cellStyle name="Normal 5 2 2 2 4 2 4 4" xfId="17287"/>
    <cellStyle name="Normal 5 2 2 2 4 2 4 4 2" xfId="46023"/>
    <cellStyle name="Normal 5 2 2 2 4 2 4 5" xfId="31699"/>
    <cellStyle name="Normal 5 2 2 2 4 2 5" xfId="4599"/>
    <cellStyle name="Normal 5 2 2 2 4 2 5 2" xfId="11864"/>
    <cellStyle name="Normal 5 2 2 2 4 2 5 2 2" xfId="26242"/>
    <cellStyle name="Normal 5 2 2 2 4 2 5 2 2 2" xfId="54976"/>
    <cellStyle name="Normal 5 2 2 2 4 2 5 2 3" xfId="40652"/>
    <cellStyle name="Normal 5 2 2 2 4 2 5 3" xfId="19079"/>
    <cellStyle name="Normal 5 2 2 2 4 2 5 3 2" xfId="47814"/>
    <cellStyle name="Normal 5 2 2 2 4 2 5 4" xfId="33490"/>
    <cellStyle name="Normal 5 2 2 2 4 2 6" xfId="8271"/>
    <cellStyle name="Normal 5 2 2 2 4 2 6 2" xfId="22660"/>
    <cellStyle name="Normal 5 2 2 2 4 2 6 2 2" xfId="51395"/>
    <cellStyle name="Normal 5 2 2 2 4 2 6 3" xfId="37071"/>
    <cellStyle name="Normal 5 2 2 2 4 2 7" xfId="15497"/>
    <cellStyle name="Normal 5 2 2 2 4 2 7 2" xfId="44233"/>
    <cellStyle name="Normal 5 2 2 2 4 2 8" xfId="29909"/>
    <cellStyle name="Normal 5 2 2 2 4 3" xfId="1078"/>
    <cellStyle name="Normal 5 2 2 2 4 3 2" xfId="2061"/>
    <cellStyle name="Normal 5 2 2 2 4 3 2 2" xfId="3853"/>
    <cellStyle name="Normal 5 2 2 2 4 3 2 2 2" xfId="7512"/>
    <cellStyle name="Normal 5 2 2 2 4 3 2 2 2 2" xfId="14772"/>
    <cellStyle name="Normal 5 2 2 2 4 3 2 2 2 2 2" xfId="29150"/>
    <cellStyle name="Normal 5 2 2 2 4 3 2 2 2 2 2 2" xfId="57884"/>
    <cellStyle name="Normal 5 2 2 2 4 3 2 2 2 2 3" xfId="43560"/>
    <cellStyle name="Normal 5 2 2 2 4 3 2 2 2 3" xfId="21987"/>
    <cellStyle name="Normal 5 2 2 2 4 3 2 2 2 3 2" xfId="50722"/>
    <cellStyle name="Normal 5 2 2 2 4 3 2 2 2 4" xfId="36398"/>
    <cellStyle name="Normal 5 2 2 2 4 3 2 2 3" xfId="11185"/>
    <cellStyle name="Normal 5 2 2 2 4 3 2 2 3 2" xfId="25568"/>
    <cellStyle name="Normal 5 2 2 2 4 3 2 2 3 2 2" xfId="54303"/>
    <cellStyle name="Normal 5 2 2 2 4 3 2 2 3 3" xfId="39979"/>
    <cellStyle name="Normal 5 2 2 2 4 3 2 2 4" xfId="18405"/>
    <cellStyle name="Normal 5 2 2 2 4 3 2 2 4 2" xfId="47141"/>
    <cellStyle name="Normal 5 2 2 2 4 3 2 2 5" xfId="32817"/>
    <cellStyle name="Normal 5 2 2 2 4 3 2 3" xfId="5722"/>
    <cellStyle name="Normal 5 2 2 2 4 3 2 3 2" xfId="12982"/>
    <cellStyle name="Normal 5 2 2 2 4 3 2 3 2 2" xfId="27360"/>
    <cellStyle name="Normal 5 2 2 2 4 3 2 3 2 2 2" xfId="56094"/>
    <cellStyle name="Normal 5 2 2 2 4 3 2 3 2 3" xfId="41770"/>
    <cellStyle name="Normal 5 2 2 2 4 3 2 3 3" xfId="20197"/>
    <cellStyle name="Normal 5 2 2 2 4 3 2 3 3 2" xfId="48932"/>
    <cellStyle name="Normal 5 2 2 2 4 3 2 3 4" xfId="34608"/>
    <cellStyle name="Normal 5 2 2 2 4 3 2 4" xfId="9395"/>
    <cellStyle name="Normal 5 2 2 2 4 3 2 4 2" xfId="23778"/>
    <cellStyle name="Normal 5 2 2 2 4 3 2 4 2 2" xfId="52513"/>
    <cellStyle name="Normal 5 2 2 2 4 3 2 4 3" xfId="38189"/>
    <cellStyle name="Normal 5 2 2 2 4 3 2 5" xfId="16615"/>
    <cellStyle name="Normal 5 2 2 2 4 3 2 5 2" xfId="45351"/>
    <cellStyle name="Normal 5 2 2 2 4 3 2 6" xfId="31027"/>
    <cellStyle name="Normal 5 2 2 2 4 3 3" xfId="2957"/>
    <cellStyle name="Normal 5 2 2 2 4 3 3 2" xfId="6617"/>
    <cellStyle name="Normal 5 2 2 2 4 3 3 2 2" xfId="13877"/>
    <cellStyle name="Normal 5 2 2 2 4 3 3 2 2 2" xfId="28255"/>
    <cellStyle name="Normal 5 2 2 2 4 3 3 2 2 2 2" xfId="56989"/>
    <cellStyle name="Normal 5 2 2 2 4 3 3 2 2 3" xfId="42665"/>
    <cellStyle name="Normal 5 2 2 2 4 3 3 2 3" xfId="21092"/>
    <cellStyle name="Normal 5 2 2 2 4 3 3 2 3 2" xfId="49827"/>
    <cellStyle name="Normal 5 2 2 2 4 3 3 2 4" xfId="35503"/>
    <cellStyle name="Normal 5 2 2 2 4 3 3 3" xfId="10290"/>
    <cellStyle name="Normal 5 2 2 2 4 3 3 3 2" xfId="24673"/>
    <cellStyle name="Normal 5 2 2 2 4 3 3 3 2 2" xfId="53408"/>
    <cellStyle name="Normal 5 2 2 2 4 3 3 3 3" xfId="39084"/>
    <cellStyle name="Normal 5 2 2 2 4 3 3 4" xfId="17510"/>
    <cellStyle name="Normal 5 2 2 2 4 3 3 4 2" xfId="46246"/>
    <cellStyle name="Normal 5 2 2 2 4 3 3 5" xfId="31922"/>
    <cellStyle name="Normal 5 2 2 2 4 3 4" xfId="4822"/>
    <cellStyle name="Normal 5 2 2 2 4 3 4 2" xfId="12087"/>
    <cellStyle name="Normal 5 2 2 2 4 3 4 2 2" xfId="26465"/>
    <cellStyle name="Normal 5 2 2 2 4 3 4 2 2 2" xfId="55199"/>
    <cellStyle name="Normal 5 2 2 2 4 3 4 2 3" xfId="40875"/>
    <cellStyle name="Normal 5 2 2 2 4 3 4 3" xfId="19302"/>
    <cellStyle name="Normal 5 2 2 2 4 3 4 3 2" xfId="48037"/>
    <cellStyle name="Normal 5 2 2 2 4 3 4 4" xfId="33713"/>
    <cellStyle name="Normal 5 2 2 2 4 3 5" xfId="8494"/>
    <cellStyle name="Normal 5 2 2 2 4 3 5 2" xfId="22883"/>
    <cellStyle name="Normal 5 2 2 2 4 3 5 2 2" xfId="51618"/>
    <cellStyle name="Normal 5 2 2 2 4 3 5 3" xfId="37294"/>
    <cellStyle name="Normal 5 2 2 2 4 3 6" xfId="15720"/>
    <cellStyle name="Normal 5 2 2 2 4 3 6 2" xfId="44456"/>
    <cellStyle name="Normal 5 2 2 2 4 3 7" xfId="30132"/>
    <cellStyle name="Normal 5 2 2 2 4 4" xfId="1609"/>
    <cellStyle name="Normal 5 2 2 2 4 4 2" xfId="3406"/>
    <cellStyle name="Normal 5 2 2 2 4 4 2 2" xfId="7065"/>
    <cellStyle name="Normal 5 2 2 2 4 4 2 2 2" xfId="14325"/>
    <cellStyle name="Normal 5 2 2 2 4 4 2 2 2 2" xfId="28703"/>
    <cellStyle name="Normal 5 2 2 2 4 4 2 2 2 2 2" xfId="57437"/>
    <cellStyle name="Normal 5 2 2 2 4 4 2 2 2 3" xfId="43113"/>
    <cellStyle name="Normal 5 2 2 2 4 4 2 2 3" xfId="21540"/>
    <cellStyle name="Normal 5 2 2 2 4 4 2 2 3 2" xfId="50275"/>
    <cellStyle name="Normal 5 2 2 2 4 4 2 2 4" xfId="35951"/>
    <cellStyle name="Normal 5 2 2 2 4 4 2 3" xfId="10738"/>
    <cellStyle name="Normal 5 2 2 2 4 4 2 3 2" xfId="25121"/>
    <cellStyle name="Normal 5 2 2 2 4 4 2 3 2 2" xfId="53856"/>
    <cellStyle name="Normal 5 2 2 2 4 4 2 3 3" xfId="39532"/>
    <cellStyle name="Normal 5 2 2 2 4 4 2 4" xfId="17958"/>
    <cellStyle name="Normal 5 2 2 2 4 4 2 4 2" xfId="46694"/>
    <cellStyle name="Normal 5 2 2 2 4 4 2 5" xfId="32370"/>
    <cellStyle name="Normal 5 2 2 2 4 4 3" xfId="5275"/>
    <cellStyle name="Normal 5 2 2 2 4 4 3 2" xfId="12535"/>
    <cellStyle name="Normal 5 2 2 2 4 4 3 2 2" xfId="26913"/>
    <cellStyle name="Normal 5 2 2 2 4 4 3 2 2 2" xfId="55647"/>
    <cellStyle name="Normal 5 2 2 2 4 4 3 2 3" xfId="41323"/>
    <cellStyle name="Normal 5 2 2 2 4 4 3 3" xfId="19750"/>
    <cellStyle name="Normal 5 2 2 2 4 4 3 3 2" xfId="48485"/>
    <cellStyle name="Normal 5 2 2 2 4 4 3 4" xfId="34161"/>
    <cellStyle name="Normal 5 2 2 2 4 4 4" xfId="8948"/>
    <cellStyle name="Normal 5 2 2 2 4 4 4 2" xfId="23331"/>
    <cellStyle name="Normal 5 2 2 2 4 4 4 2 2" xfId="52066"/>
    <cellStyle name="Normal 5 2 2 2 4 4 4 3" xfId="37742"/>
    <cellStyle name="Normal 5 2 2 2 4 4 5" xfId="16168"/>
    <cellStyle name="Normal 5 2 2 2 4 4 5 2" xfId="44904"/>
    <cellStyle name="Normal 5 2 2 2 4 4 6" xfId="30580"/>
    <cellStyle name="Normal 5 2 2 2 4 5" xfId="2510"/>
    <cellStyle name="Normal 5 2 2 2 4 5 2" xfId="6170"/>
    <cellStyle name="Normal 5 2 2 2 4 5 2 2" xfId="13430"/>
    <cellStyle name="Normal 5 2 2 2 4 5 2 2 2" xfId="27808"/>
    <cellStyle name="Normal 5 2 2 2 4 5 2 2 2 2" xfId="56542"/>
    <cellStyle name="Normal 5 2 2 2 4 5 2 2 3" xfId="42218"/>
    <cellStyle name="Normal 5 2 2 2 4 5 2 3" xfId="20645"/>
    <cellStyle name="Normal 5 2 2 2 4 5 2 3 2" xfId="49380"/>
    <cellStyle name="Normal 5 2 2 2 4 5 2 4" xfId="35056"/>
    <cellStyle name="Normal 5 2 2 2 4 5 3" xfId="9843"/>
    <cellStyle name="Normal 5 2 2 2 4 5 3 2" xfId="24226"/>
    <cellStyle name="Normal 5 2 2 2 4 5 3 2 2" xfId="52961"/>
    <cellStyle name="Normal 5 2 2 2 4 5 3 3" xfId="38637"/>
    <cellStyle name="Normal 5 2 2 2 4 5 4" xfId="17063"/>
    <cellStyle name="Normal 5 2 2 2 4 5 4 2" xfId="45799"/>
    <cellStyle name="Normal 5 2 2 2 4 5 5" xfId="31475"/>
    <cellStyle name="Normal 5 2 2 2 4 6" xfId="4373"/>
    <cellStyle name="Normal 5 2 2 2 4 6 2" xfId="11640"/>
    <cellStyle name="Normal 5 2 2 2 4 6 2 2" xfId="26018"/>
    <cellStyle name="Normal 5 2 2 2 4 6 2 2 2" xfId="54752"/>
    <cellStyle name="Normal 5 2 2 2 4 6 2 3" xfId="40428"/>
    <cellStyle name="Normal 5 2 2 2 4 6 3" xfId="18855"/>
    <cellStyle name="Normal 5 2 2 2 4 6 3 2" xfId="47590"/>
    <cellStyle name="Normal 5 2 2 2 4 6 4" xfId="33266"/>
    <cellStyle name="Normal 5 2 2 2 4 7" xfId="8043"/>
    <cellStyle name="Normal 5 2 2 2 4 7 2" xfId="22436"/>
    <cellStyle name="Normal 5 2 2 2 4 7 2 2" xfId="51171"/>
    <cellStyle name="Normal 5 2 2 2 4 7 3" xfId="36847"/>
    <cellStyle name="Normal 5 2 2 2 4 8" xfId="15273"/>
    <cellStyle name="Normal 5 2 2 2 4 8 2" xfId="44009"/>
    <cellStyle name="Normal 5 2 2 2 4 9" xfId="29685"/>
    <cellStyle name="Normal 5 2 2 2 5" xfId="739"/>
    <cellStyle name="Normal 5 2 2 2 5 2" xfId="1190"/>
    <cellStyle name="Normal 5 2 2 2 5 2 2" xfId="2173"/>
    <cellStyle name="Normal 5 2 2 2 5 2 2 2" xfId="3965"/>
    <cellStyle name="Normal 5 2 2 2 5 2 2 2 2" xfId="7624"/>
    <cellStyle name="Normal 5 2 2 2 5 2 2 2 2 2" xfId="14884"/>
    <cellStyle name="Normal 5 2 2 2 5 2 2 2 2 2 2" xfId="29262"/>
    <cellStyle name="Normal 5 2 2 2 5 2 2 2 2 2 2 2" xfId="57996"/>
    <cellStyle name="Normal 5 2 2 2 5 2 2 2 2 2 3" xfId="43672"/>
    <cellStyle name="Normal 5 2 2 2 5 2 2 2 2 3" xfId="22099"/>
    <cellStyle name="Normal 5 2 2 2 5 2 2 2 2 3 2" xfId="50834"/>
    <cellStyle name="Normal 5 2 2 2 5 2 2 2 2 4" xfId="36510"/>
    <cellStyle name="Normal 5 2 2 2 5 2 2 2 3" xfId="11297"/>
    <cellStyle name="Normal 5 2 2 2 5 2 2 2 3 2" xfId="25680"/>
    <cellStyle name="Normal 5 2 2 2 5 2 2 2 3 2 2" xfId="54415"/>
    <cellStyle name="Normal 5 2 2 2 5 2 2 2 3 3" xfId="40091"/>
    <cellStyle name="Normal 5 2 2 2 5 2 2 2 4" xfId="18517"/>
    <cellStyle name="Normal 5 2 2 2 5 2 2 2 4 2" xfId="47253"/>
    <cellStyle name="Normal 5 2 2 2 5 2 2 2 5" xfId="32929"/>
    <cellStyle name="Normal 5 2 2 2 5 2 2 3" xfId="5834"/>
    <cellStyle name="Normal 5 2 2 2 5 2 2 3 2" xfId="13094"/>
    <cellStyle name="Normal 5 2 2 2 5 2 2 3 2 2" xfId="27472"/>
    <cellStyle name="Normal 5 2 2 2 5 2 2 3 2 2 2" xfId="56206"/>
    <cellStyle name="Normal 5 2 2 2 5 2 2 3 2 3" xfId="41882"/>
    <cellStyle name="Normal 5 2 2 2 5 2 2 3 3" xfId="20309"/>
    <cellStyle name="Normal 5 2 2 2 5 2 2 3 3 2" xfId="49044"/>
    <cellStyle name="Normal 5 2 2 2 5 2 2 3 4" xfId="34720"/>
    <cellStyle name="Normal 5 2 2 2 5 2 2 4" xfId="9507"/>
    <cellStyle name="Normal 5 2 2 2 5 2 2 4 2" xfId="23890"/>
    <cellStyle name="Normal 5 2 2 2 5 2 2 4 2 2" xfId="52625"/>
    <cellStyle name="Normal 5 2 2 2 5 2 2 4 3" xfId="38301"/>
    <cellStyle name="Normal 5 2 2 2 5 2 2 5" xfId="16727"/>
    <cellStyle name="Normal 5 2 2 2 5 2 2 5 2" xfId="45463"/>
    <cellStyle name="Normal 5 2 2 2 5 2 2 6" xfId="31139"/>
    <cellStyle name="Normal 5 2 2 2 5 2 3" xfId="3069"/>
    <cellStyle name="Normal 5 2 2 2 5 2 3 2" xfId="6729"/>
    <cellStyle name="Normal 5 2 2 2 5 2 3 2 2" xfId="13989"/>
    <cellStyle name="Normal 5 2 2 2 5 2 3 2 2 2" xfId="28367"/>
    <cellStyle name="Normal 5 2 2 2 5 2 3 2 2 2 2" xfId="57101"/>
    <cellStyle name="Normal 5 2 2 2 5 2 3 2 2 3" xfId="42777"/>
    <cellStyle name="Normal 5 2 2 2 5 2 3 2 3" xfId="21204"/>
    <cellStyle name="Normal 5 2 2 2 5 2 3 2 3 2" xfId="49939"/>
    <cellStyle name="Normal 5 2 2 2 5 2 3 2 4" xfId="35615"/>
    <cellStyle name="Normal 5 2 2 2 5 2 3 3" xfId="10402"/>
    <cellStyle name="Normal 5 2 2 2 5 2 3 3 2" xfId="24785"/>
    <cellStyle name="Normal 5 2 2 2 5 2 3 3 2 2" xfId="53520"/>
    <cellStyle name="Normal 5 2 2 2 5 2 3 3 3" xfId="39196"/>
    <cellStyle name="Normal 5 2 2 2 5 2 3 4" xfId="17622"/>
    <cellStyle name="Normal 5 2 2 2 5 2 3 4 2" xfId="46358"/>
    <cellStyle name="Normal 5 2 2 2 5 2 3 5" xfId="32034"/>
    <cellStyle name="Normal 5 2 2 2 5 2 4" xfId="4934"/>
    <cellStyle name="Normal 5 2 2 2 5 2 4 2" xfId="12199"/>
    <cellStyle name="Normal 5 2 2 2 5 2 4 2 2" xfId="26577"/>
    <cellStyle name="Normal 5 2 2 2 5 2 4 2 2 2" xfId="55311"/>
    <cellStyle name="Normal 5 2 2 2 5 2 4 2 3" xfId="40987"/>
    <cellStyle name="Normal 5 2 2 2 5 2 4 3" xfId="19414"/>
    <cellStyle name="Normal 5 2 2 2 5 2 4 3 2" xfId="48149"/>
    <cellStyle name="Normal 5 2 2 2 5 2 4 4" xfId="33825"/>
    <cellStyle name="Normal 5 2 2 2 5 2 5" xfId="8606"/>
    <cellStyle name="Normal 5 2 2 2 5 2 5 2" xfId="22995"/>
    <cellStyle name="Normal 5 2 2 2 5 2 5 2 2" xfId="51730"/>
    <cellStyle name="Normal 5 2 2 2 5 2 5 3" xfId="37406"/>
    <cellStyle name="Normal 5 2 2 2 5 2 6" xfId="15832"/>
    <cellStyle name="Normal 5 2 2 2 5 2 6 2" xfId="44568"/>
    <cellStyle name="Normal 5 2 2 2 5 2 7" xfId="30244"/>
    <cellStyle name="Normal 5 2 2 2 5 3" xfId="1726"/>
    <cellStyle name="Normal 5 2 2 2 5 3 2" xfId="3518"/>
    <cellStyle name="Normal 5 2 2 2 5 3 2 2" xfId="7177"/>
    <cellStyle name="Normal 5 2 2 2 5 3 2 2 2" xfId="14437"/>
    <cellStyle name="Normal 5 2 2 2 5 3 2 2 2 2" xfId="28815"/>
    <cellStyle name="Normal 5 2 2 2 5 3 2 2 2 2 2" xfId="57549"/>
    <cellStyle name="Normal 5 2 2 2 5 3 2 2 2 3" xfId="43225"/>
    <cellStyle name="Normal 5 2 2 2 5 3 2 2 3" xfId="21652"/>
    <cellStyle name="Normal 5 2 2 2 5 3 2 2 3 2" xfId="50387"/>
    <cellStyle name="Normal 5 2 2 2 5 3 2 2 4" xfId="36063"/>
    <cellStyle name="Normal 5 2 2 2 5 3 2 3" xfId="10850"/>
    <cellStyle name="Normal 5 2 2 2 5 3 2 3 2" xfId="25233"/>
    <cellStyle name="Normal 5 2 2 2 5 3 2 3 2 2" xfId="53968"/>
    <cellStyle name="Normal 5 2 2 2 5 3 2 3 3" xfId="39644"/>
    <cellStyle name="Normal 5 2 2 2 5 3 2 4" xfId="18070"/>
    <cellStyle name="Normal 5 2 2 2 5 3 2 4 2" xfId="46806"/>
    <cellStyle name="Normal 5 2 2 2 5 3 2 5" xfId="32482"/>
    <cellStyle name="Normal 5 2 2 2 5 3 3" xfId="5387"/>
    <cellStyle name="Normal 5 2 2 2 5 3 3 2" xfId="12647"/>
    <cellStyle name="Normal 5 2 2 2 5 3 3 2 2" xfId="27025"/>
    <cellStyle name="Normal 5 2 2 2 5 3 3 2 2 2" xfId="55759"/>
    <cellStyle name="Normal 5 2 2 2 5 3 3 2 3" xfId="41435"/>
    <cellStyle name="Normal 5 2 2 2 5 3 3 3" xfId="19862"/>
    <cellStyle name="Normal 5 2 2 2 5 3 3 3 2" xfId="48597"/>
    <cellStyle name="Normal 5 2 2 2 5 3 3 4" xfId="34273"/>
    <cellStyle name="Normal 5 2 2 2 5 3 4" xfId="9060"/>
    <cellStyle name="Normal 5 2 2 2 5 3 4 2" xfId="23443"/>
    <cellStyle name="Normal 5 2 2 2 5 3 4 2 2" xfId="52178"/>
    <cellStyle name="Normal 5 2 2 2 5 3 4 3" xfId="37854"/>
    <cellStyle name="Normal 5 2 2 2 5 3 5" xfId="16280"/>
    <cellStyle name="Normal 5 2 2 2 5 3 5 2" xfId="45016"/>
    <cellStyle name="Normal 5 2 2 2 5 3 6" xfId="30692"/>
    <cellStyle name="Normal 5 2 2 2 5 4" xfId="2622"/>
    <cellStyle name="Normal 5 2 2 2 5 4 2" xfId="6282"/>
    <cellStyle name="Normal 5 2 2 2 5 4 2 2" xfId="13542"/>
    <cellStyle name="Normal 5 2 2 2 5 4 2 2 2" xfId="27920"/>
    <cellStyle name="Normal 5 2 2 2 5 4 2 2 2 2" xfId="56654"/>
    <cellStyle name="Normal 5 2 2 2 5 4 2 2 3" xfId="42330"/>
    <cellStyle name="Normal 5 2 2 2 5 4 2 3" xfId="20757"/>
    <cellStyle name="Normal 5 2 2 2 5 4 2 3 2" xfId="49492"/>
    <cellStyle name="Normal 5 2 2 2 5 4 2 4" xfId="35168"/>
    <cellStyle name="Normal 5 2 2 2 5 4 3" xfId="9955"/>
    <cellStyle name="Normal 5 2 2 2 5 4 3 2" xfId="24338"/>
    <cellStyle name="Normal 5 2 2 2 5 4 3 2 2" xfId="53073"/>
    <cellStyle name="Normal 5 2 2 2 5 4 3 3" xfId="38749"/>
    <cellStyle name="Normal 5 2 2 2 5 4 4" xfId="17175"/>
    <cellStyle name="Normal 5 2 2 2 5 4 4 2" xfId="45911"/>
    <cellStyle name="Normal 5 2 2 2 5 4 5" xfId="31587"/>
    <cellStyle name="Normal 5 2 2 2 5 5" xfId="4486"/>
    <cellStyle name="Normal 5 2 2 2 5 5 2" xfId="11752"/>
    <cellStyle name="Normal 5 2 2 2 5 5 2 2" xfId="26130"/>
    <cellStyle name="Normal 5 2 2 2 5 5 2 2 2" xfId="54864"/>
    <cellStyle name="Normal 5 2 2 2 5 5 2 3" xfId="40540"/>
    <cellStyle name="Normal 5 2 2 2 5 5 3" xfId="18967"/>
    <cellStyle name="Normal 5 2 2 2 5 5 3 2" xfId="47702"/>
    <cellStyle name="Normal 5 2 2 2 5 5 4" xfId="33378"/>
    <cellStyle name="Normal 5 2 2 2 5 6" xfId="8159"/>
    <cellStyle name="Normal 5 2 2 2 5 6 2" xfId="22548"/>
    <cellStyle name="Normal 5 2 2 2 5 6 2 2" xfId="51283"/>
    <cellStyle name="Normal 5 2 2 2 5 6 3" xfId="36959"/>
    <cellStyle name="Normal 5 2 2 2 5 7" xfId="15385"/>
    <cellStyle name="Normal 5 2 2 2 5 7 2" xfId="44121"/>
    <cellStyle name="Normal 5 2 2 2 5 8" xfId="29797"/>
    <cellStyle name="Normal 5 2 2 2 6" xfId="966"/>
    <cellStyle name="Normal 5 2 2 2 6 2" xfId="1949"/>
    <cellStyle name="Normal 5 2 2 2 6 2 2" xfId="3741"/>
    <cellStyle name="Normal 5 2 2 2 6 2 2 2" xfId="7400"/>
    <cellStyle name="Normal 5 2 2 2 6 2 2 2 2" xfId="14660"/>
    <cellStyle name="Normal 5 2 2 2 6 2 2 2 2 2" xfId="29038"/>
    <cellStyle name="Normal 5 2 2 2 6 2 2 2 2 2 2" xfId="57772"/>
    <cellStyle name="Normal 5 2 2 2 6 2 2 2 2 3" xfId="43448"/>
    <cellStyle name="Normal 5 2 2 2 6 2 2 2 3" xfId="21875"/>
    <cellStyle name="Normal 5 2 2 2 6 2 2 2 3 2" xfId="50610"/>
    <cellStyle name="Normal 5 2 2 2 6 2 2 2 4" xfId="36286"/>
    <cellStyle name="Normal 5 2 2 2 6 2 2 3" xfId="11073"/>
    <cellStyle name="Normal 5 2 2 2 6 2 2 3 2" xfId="25456"/>
    <cellStyle name="Normal 5 2 2 2 6 2 2 3 2 2" xfId="54191"/>
    <cellStyle name="Normal 5 2 2 2 6 2 2 3 3" xfId="39867"/>
    <cellStyle name="Normal 5 2 2 2 6 2 2 4" xfId="18293"/>
    <cellStyle name="Normal 5 2 2 2 6 2 2 4 2" xfId="47029"/>
    <cellStyle name="Normal 5 2 2 2 6 2 2 5" xfId="32705"/>
    <cellStyle name="Normal 5 2 2 2 6 2 3" xfId="5610"/>
    <cellStyle name="Normal 5 2 2 2 6 2 3 2" xfId="12870"/>
    <cellStyle name="Normal 5 2 2 2 6 2 3 2 2" xfId="27248"/>
    <cellStyle name="Normal 5 2 2 2 6 2 3 2 2 2" xfId="55982"/>
    <cellStyle name="Normal 5 2 2 2 6 2 3 2 3" xfId="41658"/>
    <cellStyle name="Normal 5 2 2 2 6 2 3 3" xfId="20085"/>
    <cellStyle name="Normal 5 2 2 2 6 2 3 3 2" xfId="48820"/>
    <cellStyle name="Normal 5 2 2 2 6 2 3 4" xfId="34496"/>
    <cellStyle name="Normal 5 2 2 2 6 2 4" xfId="9283"/>
    <cellStyle name="Normal 5 2 2 2 6 2 4 2" xfId="23666"/>
    <cellStyle name="Normal 5 2 2 2 6 2 4 2 2" xfId="52401"/>
    <cellStyle name="Normal 5 2 2 2 6 2 4 3" xfId="38077"/>
    <cellStyle name="Normal 5 2 2 2 6 2 5" xfId="16503"/>
    <cellStyle name="Normal 5 2 2 2 6 2 5 2" xfId="45239"/>
    <cellStyle name="Normal 5 2 2 2 6 2 6" xfId="30915"/>
    <cellStyle name="Normal 5 2 2 2 6 3" xfId="2845"/>
    <cellStyle name="Normal 5 2 2 2 6 3 2" xfId="6505"/>
    <cellStyle name="Normal 5 2 2 2 6 3 2 2" xfId="13765"/>
    <cellStyle name="Normal 5 2 2 2 6 3 2 2 2" xfId="28143"/>
    <cellStyle name="Normal 5 2 2 2 6 3 2 2 2 2" xfId="56877"/>
    <cellStyle name="Normal 5 2 2 2 6 3 2 2 3" xfId="42553"/>
    <cellStyle name="Normal 5 2 2 2 6 3 2 3" xfId="20980"/>
    <cellStyle name="Normal 5 2 2 2 6 3 2 3 2" xfId="49715"/>
    <cellStyle name="Normal 5 2 2 2 6 3 2 4" xfId="35391"/>
    <cellStyle name="Normal 5 2 2 2 6 3 3" xfId="10178"/>
    <cellStyle name="Normal 5 2 2 2 6 3 3 2" xfId="24561"/>
    <cellStyle name="Normal 5 2 2 2 6 3 3 2 2" xfId="53296"/>
    <cellStyle name="Normal 5 2 2 2 6 3 3 3" xfId="38972"/>
    <cellStyle name="Normal 5 2 2 2 6 3 4" xfId="17398"/>
    <cellStyle name="Normal 5 2 2 2 6 3 4 2" xfId="46134"/>
    <cellStyle name="Normal 5 2 2 2 6 3 5" xfId="31810"/>
    <cellStyle name="Normal 5 2 2 2 6 4" xfId="4710"/>
    <cellStyle name="Normal 5 2 2 2 6 4 2" xfId="11975"/>
    <cellStyle name="Normal 5 2 2 2 6 4 2 2" xfId="26353"/>
    <cellStyle name="Normal 5 2 2 2 6 4 2 2 2" xfId="55087"/>
    <cellStyle name="Normal 5 2 2 2 6 4 2 3" xfId="40763"/>
    <cellStyle name="Normal 5 2 2 2 6 4 3" xfId="19190"/>
    <cellStyle name="Normal 5 2 2 2 6 4 3 2" xfId="47925"/>
    <cellStyle name="Normal 5 2 2 2 6 4 4" xfId="33601"/>
    <cellStyle name="Normal 5 2 2 2 6 5" xfId="8382"/>
    <cellStyle name="Normal 5 2 2 2 6 5 2" xfId="22771"/>
    <cellStyle name="Normal 5 2 2 2 6 5 2 2" xfId="51506"/>
    <cellStyle name="Normal 5 2 2 2 6 5 3" xfId="37182"/>
    <cellStyle name="Normal 5 2 2 2 6 6" xfId="15608"/>
    <cellStyle name="Normal 5 2 2 2 6 6 2" xfId="44344"/>
    <cellStyle name="Normal 5 2 2 2 6 7" xfId="30020"/>
    <cellStyle name="Normal 5 2 2 2 7" xfId="1480"/>
    <cellStyle name="Normal 5 2 2 2 7 2" xfId="3294"/>
    <cellStyle name="Normal 5 2 2 2 7 2 2" xfId="6953"/>
    <cellStyle name="Normal 5 2 2 2 7 2 2 2" xfId="14213"/>
    <cellStyle name="Normal 5 2 2 2 7 2 2 2 2" xfId="28591"/>
    <cellStyle name="Normal 5 2 2 2 7 2 2 2 2 2" xfId="57325"/>
    <cellStyle name="Normal 5 2 2 2 7 2 2 2 3" xfId="43001"/>
    <cellStyle name="Normal 5 2 2 2 7 2 2 3" xfId="21428"/>
    <cellStyle name="Normal 5 2 2 2 7 2 2 3 2" xfId="50163"/>
    <cellStyle name="Normal 5 2 2 2 7 2 2 4" xfId="35839"/>
    <cellStyle name="Normal 5 2 2 2 7 2 3" xfId="10626"/>
    <cellStyle name="Normal 5 2 2 2 7 2 3 2" xfId="25009"/>
    <cellStyle name="Normal 5 2 2 2 7 2 3 2 2" xfId="53744"/>
    <cellStyle name="Normal 5 2 2 2 7 2 3 3" xfId="39420"/>
    <cellStyle name="Normal 5 2 2 2 7 2 4" xfId="17846"/>
    <cellStyle name="Normal 5 2 2 2 7 2 4 2" xfId="46582"/>
    <cellStyle name="Normal 5 2 2 2 7 2 5" xfId="32258"/>
    <cellStyle name="Normal 5 2 2 2 7 3" xfId="5162"/>
    <cellStyle name="Normal 5 2 2 2 7 3 2" xfId="12423"/>
    <cellStyle name="Normal 5 2 2 2 7 3 2 2" xfId="26801"/>
    <cellStyle name="Normal 5 2 2 2 7 3 2 2 2" xfId="55535"/>
    <cellStyle name="Normal 5 2 2 2 7 3 2 3" xfId="41211"/>
    <cellStyle name="Normal 5 2 2 2 7 3 3" xfId="19638"/>
    <cellStyle name="Normal 5 2 2 2 7 3 3 2" xfId="48373"/>
    <cellStyle name="Normal 5 2 2 2 7 3 4" xfId="34049"/>
    <cellStyle name="Normal 5 2 2 2 7 4" xfId="8835"/>
    <cellStyle name="Normal 5 2 2 2 7 4 2" xfId="23219"/>
    <cellStyle name="Normal 5 2 2 2 7 4 2 2" xfId="51954"/>
    <cellStyle name="Normal 5 2 2 2 7 4 3" xfId="37630"/>
    <cellStyle name="Normal 5 2 2 2 7 5" xfId="16056"/>
    <cellStyle name="Normal 5 2 2 2 7 5 2" xfId="44792"/>
    <cellStyle name="Normal 5 2 2 2 7 6" xfId="30468"/>
    <cellStyle name="Normal 5 2 2 2 8" xfId="2398"/>
    <cellStyle name="Normal 5 2 2 2 8 2" xfId="6058"/>
    <cellStyle name="Normal 5 2 2 2 8 2 2" xfId="13318"/>
    <cellStyle name="Normal 5 2 2 2 8 2 2 2" xfId="27696"/>
    <cellStyle name="Normal 5 2 2 2 8 2 2 2 2" xfId="56430"/>
    <cellStyle name="Normal 5 2 2 2 8 2 2 3" xfId="42106"/>
    <cellStyle name="Normal 5 2 2 2 8 2 3" xfId="20533"/>
    <cellStyle name="Normal 5 2 2 2 8 2 3 2" xfId="49268"/>
    <cellStyle name="Normal 5 2 2 2 8 2 4" xfId="34944"/>
    <cellStyle name="Normal 5 2 2 2 8 3" xfId="9731"/>
    <cellStyle name="Normal 5 2 2 2 8 3 2" xfId="24114"/>
    <cellStyle name="Normal 5 2 2 2 8 3 2 2" xfId="52849"/>
    <cellStyle name="Normal 5 2 2 2 8 3 3" xfId="38525"/>
    <cellStyle name="Normal 5 2 2 2 8 4" xfId="16951"/>
    <cellStyle name="Normal 5 2 2 2 8 4 2" xfId="45687"/>
    <cellStyle name="Normal 5 2 2 2 8 5" xfId="31363"/>
    <cellStyle name="Normal 5 2 2 2 9" xfId="4252"/>
    <cellStyle name="Normal 5 2 2 2 9 2" xfId="11527"/>
    <cellStyle name="Normal 5 2 2 2 9 2 2" xfId="25906"/>
    <cellStyle name="Normal 5 2 2 2 9 2 2 2" xfId="54640"/>
    <cellStyle name="Normal 5 2 2 2 9 2 3" xfId="40316"/>
    <cellStyle name="Normal 5 2 2 2 9 3" xfId="18743"/>
    <cellStyle name="Normal 5 2 2 2 9 3 2" xfId="47478"/>
    <cellStyle name="Normal 5 2 2 2 9 4" xfId="33154"/>
    <cellStyle name="Normal 5 2 2 3" xfId="353"/>
    <cellStyle name="Normal 5 2 2 3 10" xfId="15175"/>
    <cellStyle name="Normal 5 2 2 3 10 2" xfId="43911"/>
    <cellStyle name="Normal 5 2 2 3 11" xfId="29587"/>
    <cellStyle name="Normal 5 2 2 3 2" xfId="453"/>
    <cellStyle name="Normal 5 2 2 3 2 10" xfId="29643"/>
    <cellStyle name="Normal 5 2 2 3 2 2" xfId="653"/>
    <cellStyle name="Normal 5 2 2 3 2 2 2" xfId="925"/>
    <cellStyle name="Normal 5 2 2 3 2 2 2 2" xfId="1372"/>
    <cellStyle name="Normal 5 2 2 3 2 2 2 2 2" xfId="2355"/>
    <cellStyle name="Normal 5 2 2 3 2 2 2 2 2 2" xfId="4147"/>
    <cellStyle name="Normal 5 2 2 3 2 2 2 2 2 2 2" xfId="7806"/>
    <cellStyle name="Normal 5 2 2 3 2 2 2 2 2 2 2 2" xfId="15066"/>
    <cellStyle name="Normal 5 2 2 3 2 2 2 2 2 2 2 2 2" xfId="29444"/>
    <cellStyle name="Normal 5 2 2 3 2 2 2 2 2 2 2 2 2 2" xfId="58178"/>
    <cellStyle name="Normal 5 2 2 3 2 2 2 2 2 2 2 2 3" xfId="43854"/>
    <cellStyle name="Normal 5 2 2 3 2 2 2 2 2 2 2 3" xfId="22281"/>
    <cellStyle name="Normal 5 2 2 3 2 2 2 2 2 2 2 3 2" xfId="51016"/>
    <cellStyle name="Normal 5 2 2 3 2 2 2 2 2 2 2 4" xfId="36692"/>
    <cellStyle name="Normal 5 2 2 3 2 2 2 2 2 2 3" xfId="11479"/>
    <cellStyle name="Normal 5 2 2 3 2 2 2 2 2 2 3 2" xfId="25862"/>
    <cellStyle name="Normal 5 2 2 3 2 2 2 2 2 2 3 2 2" xfId="54597"/>
    <cellStyle name="Normal 5 2 2 3 2 2 2 2 2 2 3 3" xfId="40273"/>
    <cellStyle name="Normal 5 2 2 3 2 2 2 2 2 2 4" xfId="18699"/>
    <cellStyle name="Normal 5 2 2 3 2 2 2 2 2 2 4 2" xfId="47435"/>
    <cellStyle name="Normal 5 2 2 3 2 2 2 2 2 2 5" xfId="33111"/>
    <cellStyle name="Normal 5 2 2 3 2 2 2 2 2 3" xfId="6016"/>
    <cellStyle name="Normal 5 2 2 3 2 2 2 2 2 3 2" xfId="13276"/>
    <cellStyle name="Normal 5 2 2 3 2 2 2 2 2 3 2 2" xfId="27654"/>
    <cellStyle name="Normal 5 2 2 3 2 2 2 2 2 3 2 2 2" xfId="56388"/>
    <cellStyle name="Normal 5 2 2 3 2 2 2 2 2 3 2 3" xfId="42064"/>
    <cellStyle name="Normal 5 2 2 3 2 2 2 2 2 3 3" xfId="20491"/>
    <cellStyle name="Normal 5 2 2 3 2 2 2 2 2 3 3 2" xfId="49226"/>
    <cellStyle name="Normal 5 2 2 3 2 2 2 2 2 3 4" xfId="34902"/>
    <cellStyle name="Normal 5 2 2 3 2 2 2 2 2 4" xfId="9689"/>
    <cellStyle name="Normal 5 2 2 3 2 2 2 2 2 4 2" xfId="24072"/>
    <cellStyle name="Normal 5 2 2 3 2 2 2 2 2 4 2 2" xfId="52807"/>
    <cellStyle name="Normal 5 2 2 3 2 2 2 2 2 4 3" xfId="38483"/>
    <cellStyle name="Normal 5 2 2 3 2 2 2 2 2 5" xfId="16909"/>
    <cellStyle name="Normal 5 2 2 3 2 2 2 2 2 5 2" xfId="45645"/>
    <cellStyle name="Normal 5 2 2 3 2 2 2 2 2 6" xfId="31321"/>
    <cellStyle name="Normal 5 2 2 3 2 2 2 2 3" xfId="3251"/>
    <cellStyle name="Normal 5 2 2 3 2 2 2 2 3 2" xfId="6911"/>
    <cellStyle name="Normal 5 2 2 3 2 2 2 2 3 2 2" xfId="14171"/>
    <cellStyle name="Normal 5 2 2 3 2 2 2 2 3 2 2 2" xfId="28549"/>
    <cellStyle name="Normal 5 2 2 3 2 2 2 2 3 2 2 2 2" xfId="57283"/>
    <cellStyle name="Normal 5 2 2 3 2 2 2 2 3 2 2 3" xfId="42959"/>
    <cellStyle name="Normal 5 2 2 3 2 2 2 2 3 2 3" xfId="21386"/>
    <cellStyle name="Normal 5 2 2 3 2 2 2 2 3 2 3 2" xfId="50121"/>
    <cellStyle name="Normal 5 2 2 3 2 2 2 2 3 2 4" xfId="35797"/>
    <cellStyle name="Normal 5 2 2 3 2 2 2 2 3 3" xfId="10584"/>
    <cellStyle name="Normal 5 2 2 3 2 2 2 2 3 3 2" xfId="24967"/>
    <cellStyle name="Normal 5 2 2 3 2 2 2 2 3 3 2 2" xfId="53702"/>
    <cellStyle name="Normal 5 2 2 3 2 2 2 2 3 3 3" xfId="39378"/>
    <cellStyle name="Normal 5 2 2 3 2 2 2 2 3 4" xfId="17804"/>
    <cellStyle name="Normal 5 2 2 3 2 2 2 2 3 4 2" xfId="46540"/>
    <cellStyle name="Normal 5 2 2 3 2 2 2 2 3 5" xfId="32216"/>
    <cellStyle name="Normal 5 2 2 3 2 2 2 2 4" xfId="5116"/>
    <cellStyle name="Normal 5 2 2 3 2 2 2 2 4 2" xfId="12381"/>
    <cellStyle name="Normal 5 2 2 3 2 2 2 2 4 2 2" xfId="26759"/>
    <cellStyle name="Normal 5 2 2 3 2 2 2 2 4 2 2 2" xfId="55493"/>
    <cellStyle name="Normal 5 2 2 3 2 2 2 2 4 2 3" xfId="41169"/>
    <cellStyle name="Normal 5 2 2 3 2 2 2 2 4 3" xfId="19596"/>
    <cellStyle name="Normal 5 2 2 3 2 2 2 2 4 3 2" xfId="48331"/>
    <cellStyle name="Normal 5 2 2 3 2 2 2 2 4 4" xfId="34007"/>
    <cellStyle name="Normal 5 2 2 3 2 2 2 2 5" xfId="8788"/>
    <cellStyle name="Normal 5 2 2 3 2 2 2 2 5 2" xfId="23177"/>
    <cellStyle name="Normal 5 2 2 3 2 2 2 2 5 2 2" xfId="51912"/>
    <cellStyle name="Normal 5 2 2 3 2 2 2 2 5 3" xfId="37588"/>
    <cellStyle name="Normal 5 2 2 3 2 2 2 2 6" xfId="16014"/>
    <cellStyle name="Normal 5 2 2 3 2 2 2 2 6 2" xfId="44750"/>
    <cellStyle name="Normal 5 2 2 3 2 2 2 2 7" xfId="30426"/>
    <cellStyle name="Normal 5 2 2 3 2 2 2 3" xfId="1908"/>
    <cellStyle name="Normal 5 2 2 3 2 2 2 3 2" xfId="3700"/>
    <cellStyle name="Normal 5 2 2 3 2 2 2 3 2 2" xfId="7359"/>
    <cellStyle name="Normal 5 2 2 3 2 2 2 3 2 2 2" xfId="14619"/>
    <cellStyle name="Normal 5 2 2 3 2 2 2 3 2 2 2 2" xfId="28997"/>
    <cellStyle name="Normal 5 2 2 3 2 2 2 3 2 2 2 2 2" xfId="57731"/>
    <cellStyle name="Normal 5 2 2 3 2 2 2 3 2 2 2 3" xfId="43407"/>
    <cellStyle name="Normal 5 2 2 3 2 2 2 3 2 2 3" xfId="21834"/>
    <cellStyle name="Normal 5 2 2 3 2 2 2 3 2 2 3 2" xfId="50569"/>
    <cellStyle name="Normal 5 2 2 3 2 2 2 3 2 2 4" xfId="36245"/>
    <cellStyle name="Normal 5 2 2 3 2 2 2 3 2 3" xfId="11032"/>
    <cellStyle name="Normal 5 2 2 3 2 2 2 3 2 3 2" xfId="25415"/>
    <cellStyle name="Normal 5 2 2 3 2 2 2 3 2 3 2 2" xfId="54150"/>
    <cellStyle name="Normal 5 2 2 3 2 2 2 3 2 3 3" xfId="39826"/>
    <cellStyle name="Normal 5 2 2 3 2 2 2 3 2 4" xfId="18252"/>
    <cellStyle name="Normal 5 2 2 3 2 2 2 3 2 4 2" xfId="46988"/>
    <cellStyle name="Normal 5 2 2 3 2 2 2 3 2 5" xfId="32664"/>
    <cellStyle name="Normal 5 2 2 3 2 2 2 3 3" xfId="5569"/>
    <cellStyle name="Normal 5 2 2 3 2 2 2 3 3 2" xfId="12829"/>
    <cellStyle name="Normal 5 2 2 3 2 2 2 3 3 2 2" xfId="27207"/>
    <cellStyle name="Normal 5 2 2 3 2 2 2 3 3 2 2 2" xfId="55941"/>
    <cellStyle name="Normal 5 2 2 3 2 2 2 3 3 2 3" xfId="41617"/>
    <cellStyle name="Normal 5 2 2 3 2 2 2 3 3 3" xfId="20044"/>
    <cellStyle name="Normal 5 2 2 3 2 2 2 3 3 3 2" xfId="48779"/>
    <cellStyle name="Normal 5 2 2 3 2 2 2 3 3 4" xfId="34455"/>
    <cellStyle name="Normal 5 2 2 3 2 2 2 3 4" xfId="9242"/>
    <cellStyle name="Normal 5 2 2 3 2 2 2 3 4 2" xfId="23625"/>
    <cellStyle name="Normal 5 2 2 3 2 2 2 3 4 2 2" xfId="52360"/>
    <cellStyle name="Normal 5 2 2 3 2 2 2 3 4 3" xfId="38036"/>
    <cellStyle name="Normal 5 2 2 3 2 2 2 3 5" xfId="16462"/>
    <cellStyle name="Normal 5 2 2 3 2 2 2 3 5 2" xfId="45198"/>
    <cellStyle name="Normal 5 2 2 3 2 2 2 3 6" xfId="30874"/>
    <cellStyle name="Normal 5 2 2 3 2 2 2 4" xfId="2804"/>
    <cellStyle name="Normal 5 2 2 3 2 2 2 4 2" xfId="6464"/>
    <cellStyle name="Normal 5 2 2 3 2 2 2 4 2 2" xfId="13724"/>
    <cellStyle name="Normal 5 2 2 3 2 2 2 4 2 2 2" xfId="28102"/>
    <cellStyle name="Normal 5 2 2 3 2 2 2 4 2 2 2 2" xfId="56836"/>
    <cellStyle name="Normal 5 2 2 3 2 2 2 4 2 2 3" xfId="42512"/>
    <cellStyle name="Normal 5 2 2 3 2 2 2 4 2 3" xfId="20939"/>
    <cellStyle name="Normal 5 2 2 3 2 2 2 4 2 3 2" xfId="49674"/>
    <cellStyle name="Normal 5 2 2 3 2 2 2 4 2 4" xfId="35350"/>
    <cellStyle name="Normal 5 2 2 3 2 2 2 4 3" xfId="10137"/>
    <cellStyle name="Normal 5 2 2 3 2 2 2 4 3 2" xfId="24520"/>
    <cellStyle name="Normal 5 2 2 3 2 2 2 4 3 2 2" xfId="53255"/>
    <cellStyle name="Normal 5 2 2 3 2 2 2 4 3 3" xfId="38931"/>
    <cellStyle name="Normal 5 2 2 3 2 2 2 4 4" xfId="17357"/>
    <cellStyle name="Normal 5 2 2 3 2 2 2 4 4 2" xfId="46093"/>
    <cellStyle name="Normal 5 2 2 3 2 2 2 4 5" xfId="31769"/>
    <cellStyle name="Normal 5 2 2 3 2 2 2 5" xfId="4669"/>
    <cellStyle name="Normal 5 2 2 3 2 2 2 5 2" xfId="11934"/>
    <cellStyle name="Normal 5 2 2 3 2 2 2 5 2 2" xfId="26312"/>
    <cellStyle name="Normal 5 2 2 3 2 2 2 5 2 2 2" xfId="55046"/>
    <cellStyle name="Normal 5 2 2 3 2 2 2 5 2 3" xfId="40722"/>
    <cellStyle name="Normal 5 2 2 3 2 2 2 5 3" xfId="19149"/>
    <cellStyle name="Normal 5 2 2 3 2 2 2 5 3 2" xfId="47884"/>
    <cellStyle name="Normal 5 2 2 3 2 2 2 5 4" xfId="33560"/>
    <cellStyle name="Normal 5 2 2 3 2 2 2 6" xfId="8341"/>
    <cellStyle name="Normal 5 2 2 3 2 2 2 6 2" xfId="22730"/>
    <cellStyle name="Normal 5 2 2 3 2 2 2 6 2 2" xfId="51465"/>
    <cellStyle name="Normal 5 2 2 3 2 2 2 6 3" xfId="37141"/>
    <cellStyle name="Normal 5 2 2 3 2 2 2 7" xfId="15567"/>
    <cellStyle name="Normal 5 2 2 3 2 2 2 7 2" xfId="44303"/>
    <cellStyle name="Normal 5 2 2 3 2 2 2 8" xfId="29979"/>
    <cellStyle name="Normal 5 2 2 3 2 2 3" xfId="1148"/>
    <cellStyle name="Normal 5 2 2 3 2 2 3 2" xfId="2131"/>
    <cellStyle name="Normal 5 2 2 3 2 2 3 2 2" xfId="3923"/>
    <cellStyle name="Normal 5 2 2 3 2 2 3 2 2 2" xfId="7582"/>
    <cellStyle name="Normal 5 2 2 3 2 2 3 2 2 2 2" xfId="14842"/>
    <cellStyle name="Normal 5 2 2 3 2 2 3 2 2 2 2 2" xfId="29220"/>
    <cellStyle name="Normal 5 2 2 3 2 2 3 2 2 2 2 2 2" xfId="57954"/>
    <cellStyle name="Normal 5 2 2 3 2 2 3 2 2 2 2 3" xfId="43630"/>
    <cellStyle name="Normal 5 2 2 3 2 2 3 2 2 2 3" xfId="22057"/>
    <cellStyle name="Normal 5 2 2 3 2 2 3 2 2 2 3 2" xfId="50792"/>
    <cellStyle name="Normal 5 2 2 3 2 2 3 2 2 2 4" xfId="36468"/>
    <cellStyle name="Normal 5 2 2 3 2 2 3 2 2 3" xfId="11255"/>
    <cellStyle name="Normal 5 2 2 3 2 2 3 2 2 3 2" xfId="25638"/>
    <cellStyle name="Normal 5 2 2 3 2 2 3 2 2 3 2 2" xfId="54373"/>
    <cellStyle name="Normal 5 2 2 3 2 2 3 2 2 3 3" xfId="40049"/>
    <cellStyle name="Normal 5 2 2 3 2 2 3 2 2 4" xfId="18475"/>
    <cellStyle name="Normal 5 2 2 3 2 2 3 2 2 4 2" xfId="47211"/>
    <cellStyle name="Normal 5 2 2 3 2 2 3 2 2 5" xfId="32887"/>
    <cellStyle name="Normal 5 2 2 3 2 2 3 2 3" xfId="5792"/>
    <cellStyle name="Normal 5 2 2 3 2 2 3 2 3 2" xfId="13052"/>
    <cellStyle name="Normal 5 2 2 3 2 2 3 2 3 2 2" xfId="27430"/>
    <cellStyle name="Normal 5 2 2 3 2 2 3 2 3 2 2 2" xfId="56164"/>
    <cellStyle name="Normal 5 2 2 3 2 2 3 2 3 2 3" xfId="41840"/>
    <cellStyle name="Normal 5 2 2 3 2 2 3 2 3 3" xfId="20267"/>
    <cellStyle name="Normal 5 2 2 3 2 2 3 2 3 3 2" xfId="49002"/>
    <cellStyle name="Normal 5 2 2 3 2 2 3 2 3 4" xfId="34678"/>
    <cellStyle name="Normal 5 2 2 3 2 2 3 2 4" xfId="9465"/>
    <cellStyle name="Normal 5 2 2 3 2 2 3 2 4 2" xfId="23848"/>
    <cellStyle name="Normal 5 2 2 3 2 2 3 2 4 2 2" xfId="52583"/>
    <cellStyle name="Normal 5 2 2 3 2 2 3 2 4 3" xfId="38259"/>
    <cellStyle name="Normal 5 2 2 3 2 2 3 2 5" xfId="16685"/>
    <cellStyle name="Normal 5 2 2 3 2 2 3 2 5 2" xfId="45421"/>
    <cellStyle name="Normal 5 2 2 3 2 2 3 2 6" xfId="31097"/>
    <cellStyle name="Normal 5 2 2 3 2 2 3 3" xfId="3027"/>
    <cellStyle name="Normal 5 2 2 3 2 2 3 3 2" xfId="6687"/>
    <cellStyle name="Normal 5 2 2 3 2 2 3 3 2 2" xfId="13947"/>
    <cellStyle name="Normal 5 2 2 3 2 2 3 3 2 2 2" xfId="28325"/>
    <cellStyle name="Normal 5 2 2 3 2 2 3 3 2 2 2 2" xfId="57059"/>
    <cellStyle name="Normal 5 2 2 3 2 2 3 3 2 2 3" xfId="42735"/>
    <cellStyle name="Normal 5 2 2 3 2 2 3 3 2 3" xfId="21162"/>
    <cellStyle name="Normal 5 2 2 3 2 2 3 3 2 3 2" xfId="49897"/>
    <cellStyle name="Normal 5 2 2 3 2 2 3 3 2 4" xfId="35573"/>
    <cellStyle name="Normal 5 2 2 3 2 2 3 3 3" xfId="10360"/>
    <cellStyle name="Normal 5 2 2 3 2 2 3 3 3 2" xfId="24743"/>
    <cellStyle name="Normal 5 2 2 3 2 2 3 3 3 2 2" xfId="53478"/>
    <cellStyle name="Normal 5 2 2 3 2 2 3 3 3 3" xfId="39154"/>
    <cellStyle name="Normal 5 2 2 3 2 2 3 3 4" xfId="17580"/>
    <cellStyle name="Normal 5 2 2 3 2 2 3 3 4 2" xfId="46316"/>
    <cellStyle name="Normal 5 2 2 3 2 2 3 3 5" xfId="31992"/>
    <cellStyle name="Normal 5 2 2 3 2 2 3 4" xfId="4892"/>
    <cellStyle name="Normal 5 2 2 3 2 2 3 4 2" xfId="12157"/>
    <cellStyle name="Normal 5 2 2 3 2 2 3 4 2 2" xfId="26535"/>
    <cellStyle name="Normal 5 2 2 3 2 2 3 4 2 2 2" xfId="55269"/>
    <cellStyle name="Normal 5 2 2 3 2 2 3 4 2 3" xfId="40945"/>
    <cellStyle name="Normal 5 2 2 3 2 2 3 4 3" xfId="19372"/>
    <cellStyle name="Normal 5 2 2 3 2 2 3 4 3 2" xfId="48107"/>
    <cellStyle name="Normal 5 2 2 3 2 2 3 4 4" xfId="33783"/>
    <cellStyle name="Normal 5 2 2 3 2 2 3 5" xfId="8564"/>
    <cellStyle name="Normal 5 2 2 3 2 2 3 5 2" xfId="22953"/>
    <cellStyle name="Normal 5 2 2 3 2 2 3 5 2 2" xfId="51688"/>
    <cellStyle name="Normal 5 2 2 3 2 2 3 5 3" xfId="37364"/>
    <cellStyle name="Normal 5 2 2 3 2 2 3 6" xfId="15790"/>
    <cellStyle name="Normal 5 2 2 3 2 2 3 6 2" xfId="44526"/>
    <cellStyle name="Normal 5 2 2 3 2 2 3 7" xfId="30202"/>
    <cellStyle name="Normal 5 2 2 3 2 2 4" xfId="1680"/>
    <cellStyle name="Normal 5 2 2 3 2 2 4 2" xfId="3476"/>
    <cellStyle name="Normal 5 2 2 3 2 2 4 2 2" xfId="7135"/>
    <cellStyle name="Normal 5 2 2 3 2 2 4 2 2 2" xfId="14395"/>
    <cellStyle name="Normal 5 2 2 3 2 2 4 2 2 2 2" xfId="28773"/>
    <cellStyle name="Normal 5 2 2 3 2 2 4 2 2 2 2 2" xfId="57507"/>
    <cellStyle name="Normal 5 2 2 3 2 2 4 2 2 2 3" xfId="43183"/>
    <cellStyle name="Normal 5 2 2 3 2 2 4 2 2 3" xfId="21610"/>
    <cellStyle name="Normal 5 2 2 3 2 2 4 2 2 3 2" xfId="50345"/>
    <cellStyle name="Normal 5 2 2 3 2 2 4 2 2 4" xfId="36021"/>
    <cellStyle name="Normal 5 2 2 3 2 2 4 2 3" xfId="10808"/>
    <cellStyle name="Normal 5 2 2 3 2 2 4 2 3 2" xfId="25191"/>
    <cellStyle name="Normal 5 2 2 3 2 2 4 2 3 2 2" xfId="53926"/>
    <cellStyle name="Normal 5 2 2 3 2 2 4 2 3 3" xfId="39602"/>
    <cellStyle name="Normal 5 2 2 3 2 2 4 2 4" xfId="18028"/>
    <cellStyle name="Normal 5 2 2 3 2 2 4 2 4 2" xfId="46764"/>
    <cellStyle name="Normal 5 2 2 3 2 2 4 2 5" xfId="32440"/>
    <cellStyle name="Normal 5 2 2 3 2 2 4 3" xfId="5345"/>
    <cellStyle name="Normal 5 2 2 3 2 2 4 3 2" xfId="12605"/>
    <cellStyle name="Normal 5 2 2 3 2 2 4 3 2 2" xfId="26983"/>
    <cellStyle name="Normal 5 2 2 3 2 2 4 3 2 2 2" xfId="55717"/>
    <cellStyle name="Normal 5 2 2 3 2 2 4 3 2 3" xfId="41393"/>
    <cellStyle name="Normal 5 2 2 3 2 2 4 3 3" xfId="19820"/>
    <cellStyle name="Normal 5 2 2 3 2 2 4 3 3 2" xfId="48555"/>
    <cellStyle name="Normal 5 2 2 3 2 2 4 3 4" xfId="34231"/>
    <cellStyle name="Normal 5 2 2 3 2 2 4 4" xfId="9018"/>
    <cellStyle name="Normal 5 2 2 3 2 2 4 4 2" xfId="23401"/>
    <cellStyle name="Normal 5 2 2 3 2 2 4 4 2 2" xfId="52136"/>
    <cellStyle name="Normal 5 2 2 3 2 2 4 4 3" xfId="37812"/>
    <cellStyle name="Normal 5 2 2 3 2 2 4 5" xfId="16238"/>
    <cellStyle name="Normal 5 2 2 3 2 2 4 5 2" xfId="44974"/>
    <cellStyle name="Normal 5 2 2 3 2 2 4 6" xfId="30650"/>
    <cellStyle name="Normal 5 2 2 3 2 2 5" xfId="2580"/>
    <cellStyle name="Normal 5 2 2 3 2 2 5 2" xfId="6240"/>
    <cellStyle name="Normal 5 2 2 3 2 2 5 2 2" xfId="13500"/>
    <cellStyle name="Normal 5 2 2 3 2 2 5 2 2 2" xfId="27878"/>
    <cellStyle name="Normal 5 2 2 3 2 2 5 2 2 2 2" xfId="56612"/>
    <cellStyle name="Normal 5 2 2 3 2 2 5 2 2 3" xfId="42288"/>
    <cellStyle name="Normal 5 2 2 3 2 2 5 2 3" xfId="20715"/>
    <cellStyle name="Normal 5 2 2 3 2 2 5 2 3 2" xfId="49450"/>
    <cellStyle name="Normal 5 2 2 3 2 2 5 2 4" xfId="35126"/>
    <cellStyle name="Normal 5 2 2 3 2 2 5 3" xfId="9913"/>
    <cellStyle name="Normal 5 2 2 3 2 2 5 3 2" xfId="24296"/>
    <cellStyle name="Normal 5 2 2 3 2 2 5 3 2 2" xfId="53031"/>
    <cellStyle name="Normal 5 2 2 3 2 2 5 3 3" xfId="38707"/>
    <cellStyle name="Normal 5 2 2 3 2 2 5 4" xfId="17133"/>
    <cellStyle name="Normal 5 2 2 3 2 2 5 4 2" xfId="45869"/>
    <cellStyle name="Normal 5 2 2 3 2 2 5 5" xfId="31545"/>
    <cellStyle name="Normal 5 2 2 3 2 2 6" xfId="4443"/>
    <cellStyle name="Normal 5 2 2 3 2 2 6 2" xfId="11710"/>
    <cellStyle name="Normal 5 2 2 3 2 2 6 2 2" xfId="26088"/>
    <cellStyle name="Normal 5 2 2 3 2 2 6 2 2 2" xfId="54822"/>
    <cellStyle name="Normal 5 2 2 3 2 2 6 2 3" xfId="40498"/>
    <cellStyle name="Normal 5 2 2 3 2 2 6 3" xfId="18925"/>
    <cellStyle name="Normal 5 2 2 3 2 2 6 3 2" xfId="47660"/>
    <cellStyle name="Normal 5 2 2 3 2 2 6 4" xfId="33336"/>
    <cellStyle name="Normal 5 2 2 3 2 2 7" xfId="8114"/>
    <cellStyle name="Normal 5 2 2 3 2 2 7 2" xfId="22506"/>
    <cellStyle name="Normal 5 2 2 3 2 2 7 2 2" xfId="51241"/>
    <cellStyle name="Normal 5 2 2 3 2 2 7 3" xfId="36917"/>
    <cellStyle name="Normal 5 2 2 3 2 2 8" xfId="15343"/>
    <cellStyle name="Normal 5 2 2 3 2 2 8 2" xfId="44079"/>
    <cellStyle name="Normal 5 2 2 3 2 2 9" xfId="29755"/>
    <cellStyle name="Normal 5 2 2 3 2 3" xfId="811"/>
    <cellStyle name="Normal 5 2 2 3 2 3 2" xfId="1260"/>
    <cellStyle name="Normal 5 2 2 3 2 3 2 2" xfId="2243"/>
    <cellStyle name="Normal 5 2 2 3 2 3 2 2 2" xfId="4035"/>
    <cellStyle name="Normal 5 2 2 3 2 3 2 2 2 2" xfId="7694"/>
    <cellStyle name="Normal 5 2 2 3 2 3 2 2 2 2 2" xfId="14954"/>
    <cellStyle name="Normal 5 2 2 3 2 3 2 2 2 2 2 2" xfId="29332"/>
    <cellStyle name="Normal 5 2 2 3 2 3 2 2 2 2 2 2 2" xfId="58066"/>
    <cellStyle name="Normal 5 2 2 3 2 3 2 2 2 2 2 3" xfId="43742"/>
    <cellStyle name="Normal 5 2 2 3 2 3 2 2 2 2 3" xfId="22169"/>
    <cellStyle name="Normal 5 2 2 3 2 3 2 2 2 2 3 2" xfId="50904"/>
    <cellStyle name="Normal 5 2 2 3 2 3 2 2 2 2 4" xfId="36580"/>
    <cellStyle name="Normal 5 2 2 3 2 3 2 2 2 3" xfId="11367"/>
    <cellStyle name="Normal 5 2 2 3 2 3 2 2 2 3 2" xfId="25750"/>
    <cellStyle name="Normal 5 2 2 3 2 3 2 2 2 3 2 2" xfId="54485"/>
    <cellStyle name="Normal 5 2 2 3 2 3 2 2 2 3 3" xfId="40161"/>
    <cellStyle name="Normal 5 2 2 3 2 3 2 2 2 4" xfId="18587"/>
    <cellStyle name="Normal 5 2 2 3 2 3 2 2 2 4 2" xfId="47323"/>
    <cellStyle name="Normal 5 2 2 3 2 3 2 2 2 5" xfId="32999"/>
    <cellStyle name="Normal 5 2 2 3 2 3 2 2 3" xfId="5904"/>
    <cellStyle name="Normal 5 2 2 3 2 3 2 2 3 2" xfId="13164"/>
    <cellStyle name="Normal 5 2 2 3 2 3 2 2 3 2 2" xfId="27542"/>
    <cellStyle name="Normal 5 2 2 3 2 3 2 2 3 2 2 2" xfId="56276"/>
    <cellStyle name="Normal 5 2 2 3 2 3 2 2 3 2 3" xfId="41952"/>
    <cellStyle name="Normal 5 2 2 3 2 3 2 2 3 3" xfId="20379"/>
    <cellStyle name="Normal 5 2 2 3 2 3 2 2 3 3 2" xfId="49114"/>
    <cellStyle name="Normal 5 2 2 3 2 3 2 2 3 4" xfId="34790"/>
    <cellStyle name="Normal 5 2 2 3 2 3 2 2 4" xfId="9577"/>
    <cellStyle name="Normal 5 2 2 3 2 3 2 2 4 2" xfId="23960"/>
    <cellStyle name="Normal 5 2 2 3 2 3 2 2 4 2 2" xfId="52695"/>
    <cellStyle name="Normal 5 2 2 3 2 3 2 2 4 3" xfId="38371"/>
    <cellStyle name="Normal 5 2 2 3 2 3 2 2 5" xfId="16797"/>
    <cellStyle name="Normal 5 2 2 3 2 3 2 2 5 2" xfId="45533"/>
    <cellStyle name="Normal 5 2 2 3 2 3 2 2 6" xfId="31209"/>
    <cellStyle name="Normal 5 2 2 3 2 3 2 3" xfId="3139"/>
    <cellStyle name="Normal 5 2 2 3 2 3 2 3 2" xfId="6799"/>
    <cellStyle name="Normal 5 2 2 3 2 3 2 3 2 2" xfId="14059"/>
    <cellStyle name="Normal 5 2 2 3 2 3 2 3 2 2 2" xfId="28437"/>
    <cellStyle name="Normal 5 2 2 3 2 3 2 3 2 2 2 2" xfId="57171"/>
    <cellStyle name="Normal 5 2 2 3 2 3 2 3 2 2 3" xfId="42847"/>
    <cellStyle name="Normal 5 2 2 3 2 3 2 3 2 3" xfId="21274"/>
    <cellStyle name="Normal 5 2 2 3 2 3 2 3 2 3 2" xfId="50009"/>
    <cellStyle name="Normal 5 2 2 3 2 3 2 3 2 4" xfId="35685"/>
    <cellStyle name="Normal 5 2 2 3 2 3 2 3 3" xfId="10472"/>
    <cellStyle name="Normal 5 2 2 3 2 3 2 3 3 2" xfId="24855"/>
    <cellStyle name="Normal 5 2 2 3 2 3 2 3 3 2 2" xfId="53590"/>
    <cellStyle name="Normal 5 2 2 3 2 3 2 3 3 3" xfId="39266"/>
    <cellStyle name="Normal 5 2 2 3 2 3 2 3 4" xfId="17692"/>
    <cellStyle name="Normal 5 2 2 3 2 3 2 3 4 2" xfId="46428"/>
    <cellStyle name="Normal 5 2 2 3 2 3 2 3 5" xfId="32104"/>
    <cellStyle name="Normal 5 2 2 3 2 3 2 4" xfId="5004"/>
    <cellStyle name="Normal 5 2 2 3 2 3 2 4 2" xfId="12269"/>
    <cellStyle name="Normal 5 2 2 3 2 3 2 4 2 2" xfId="26647"/>
    <cellStyle name="Normal 5 2 2 3 2 3 2 4 2 2 2" xfId="55381"/>
    <cellStyle name="Normal 5 2 2 3 2 3 2 4 2 3" xfId="41057"/>
    <cellStyle name="Normal 5 2 2 3 2 3 2 4 3" xfId="19484"/>
    <cellStyle name="Normal 5 2 2 3 2 3 2 4 3 2" xfId="48219"/>
    <cellStyle name="Normal 5 2 2 3 2 3 2 4 4" xfId="33895"/>
    <cellStyle name="Normal 5 2 2 3 2 3 2 5" xfId="8676"/>
    <cellStyle name="Normal 5 2 2 3 2 3 2 5 2" xfId="23065"/>
    <cellStyle name="Normal 5 2 2 3 2 3 2 5 2 2" xfId="51800"/>
    <cellStyle name="Normal 5 2 2 3 2 3 2 5 3" xfId="37476"/>
    <cellStyle name="Normal 5 2 2 3 2 3 2 6" xfId="15902"/>
    <cellStyle name="Normal 5 2 2 3 2 3 2 6 2" xfId="44638"/>
    <cellStyle name="Normal 5 2 2 3 2 3 2 7" xfId="30314"/>
    <cellStyle name="Normal 5 2 2 3 2 3 3" xfId="1796"/>
    <cellStyle name="Normal 5 2 2 3 2 3 3 2" xfId="3588"/>
    <cellStyle name="Normal 5 2 2 3 2 3 3 2 2" xfId="7247"/>
    <cellStyle name="Normal 5 2 2 3 2 3 3 2 2 2" xfId="14507"/>
    <cellStyle name="Normal 5 2 2 3 2 3 3 2 2 2 2" xfId="28885"/>
    <cellStyle name="Normal 5 2 2 3 2 3 3 2 2 2 2 2" xfId="57619"/>
    <cellStyle name="Normal 5 2 2 3 2 3 3 2 2 2 3" xfId="43295"/>
    <cellStyle name="Normal 5 2 2 3 2 3 3 2 2 3" xfId="21722"/>
    <cellStyle name="Normal 5 2 2 3 2 3 3 2 2 3 2" xfId="50457"/>
    <cellStyle name="Normal 5 2 2 3 2 3 3 2 2 4" xfId="36133"/>
    <cellStyle name="Normal 5 2 2 3 2 3 3 2 3" xfId="10920"/>
    <cellStyle name="Normal 5 2 2 3 2 3 3 2 3 2" xfId="25303"/>
    <cellStyle name="Normal 5 2 2 3 2 3 3 2 3 2 2" xfId="54038"/>
    <cellStyle name="Normal 5 2 2 3 2 3 3 2 3 3" xfId="39714"/>
    <cellStyle name="Normal 5 2 2 3 2 3 3 2 4" xfId="18140"/>
    <cellStyle name="Normal 5 2 2 3 2 3 3 2 4 2" xfId="46876"/>
    <cellStyle name="Normal 5 2 2 3 2 3 3 2 5" xfId="32552"/>
    <cellStyle name="Normal 5 2 2 3 2 3 3 3" xfId="5457"/>
    <cellStyle name="Normal 5 2 2 3 2 3 3 3 2" xfId="12717"/>
    <cellStyle name="Normal 5 2 2 3 2 3 3 3 2 2" xfId="27095"/>
    <cellStyle name="Normal 5 2 2 3 2 3 3 3 2 2 2" xfId="55829"/>
    <cellStyle name="Normal 5 2 2 3 2 3 3 3 2 3" xfId="41505"/>
    <cellStyle name="Normal 5 2 2 3 2 3 3 3 3" xfId="19932"/>
    <cellStyle name="Normal 5 2 2 3 2 3 3 3 3 2" xfId="48667"/>
    <cellStyle name="Normal 5 2 2 3 2 3 3 3 4" xfId="34343"/>
    <cellStyle name="Normal 5 2 2 3 2 3 3 4" xfId="9130"/>
    <cellStyle name="Normal 5 2 2 3 2 3 3 4 2" xfId="23513"/>
    <cellStyle name="Normal 5 2 2 3 2 3 3 4 2 2" xfId="52248"/>
    <cellStyle name="Normal 5 2 2 3 2 3 3 4 3" xfId="37924"/>
    <cellStyle name="Normal 5 2 2 3 2 3 3 5" xfId="16350"/>
    <cellStyle name="Normal 5 2 2 3 2 3 3 5 2" xfId="45086"/>
    <cellStyle name="Normal 5 2 2 3 2 3 3 6" xfId="30762"/>
    <cellStyle name="Normal 5 2 2 3 2 3 4" xfId="2692"/>
    <cellStyle name="Normal 5 2 2 3 2 3 4 2" xfId="6352"/>
    <cellStyle name="Normal 5 2 2 3 2 3 4 2 2" xfId="13612"/>
    <cellStyle name="Normal 5 2 2 3 2 3 4 2 2 2" xfId="27990"/>
    <cellStyle name="Normal 5 2 2 3 2 3 4 2 2 2 2" xfId="56724"/>
    <cellStyle name="Normal 5 2 2 3 2 3 4 2 2 3" xfId="42400"/>
    <cellStyle name="Normal 5 2 2 3 2 3 4 2 3" xfId="20827"/>
    <cellStyle name="Normal 5 2 2 3 2 3 4 2 3 2" xfId="49562"/>
    <cellStyle name="Normal 5 2 2 3 2 3 4 2 4" xfId="35238"/>
    <cellStyle name="Normal 5 2 2 3 2 3 4 3" xfId="10025"/>
    <cellStyle name="Normal 5 2 2 3 2 3 4 3 2" xfId="24408"/>
    <cellStyle name="Normal 5 2 2 3 2 3 4 3 2 2" xfId="53143"/>
    <cellStyle name="Normal 5 2 2 3 2 3 4 3 3" xfId="38819"/>
    <cellStyle name="Normal 5 2 2 3 2 3 4 4" xfId="17245"/>
    <cellStyle name="Normal 5 2 2 3 2 3 4 4 2" xfId="45981"/>
    <cellStyle name="Normal 5 2 2 3 2 3 4 5" xfId="31657"/>
    <cellStyle name="Normal 5 2 2 3 2 3 5" xfId="4556"/>
    <cellStyle name="Normal 5 2 2 3 2 3 5 2" xfId="11822"/>
    <cellStyle name="Normal 5 2 2 3 2 3 5 2 2" xfId="26200"/>
    <cellStyle name="Normal 5 2 2 3 2 3 5 2 2 2" xfId="54934"/>
    <cellStyle name="Normal 5 2 2 3 2 3 5 2 3" xfId="40610"/>
    <cellStyle name="Normal 5 2 2 3 2 3 5 3" xfId="19037"/>
    <cellStyle name="Normal 5 2 2 3 2 3 5 3 2" xfId="47772"/>
    <cellStyle name="Normal 5 2 2 3 2 3 5 4" xfId="33448"/>
    <cellStyle name="Normal 5 2 2 3 2 3 6" xfId="8229"/>
    <cellStyle name="Normal 5 2 2 3 2 3 6 2" xfId="22618"/>
    <cellStyle name="Normal 5 2 2 3 2 3 6 2 2" xfId="51353"/>
    <cellStyle name="Normal 5 2 2 3 2 3 6 3" xfId="37029"/>
    <cellStyle name="Normal 5 2 2 3 2 3 7" xfId="15455"/>
    <cellStyle name="Normal 5 2 2 3 2 3 7 2" xfId="44191"/>
    <cellStyle name="Normal 5 2 2 3 2 3 8" xfId="29867"/>
    <cellStyle name="Normal 5 2 2 3 2 4" xfId="1036"/>
    <cellStyle name="Normal 5 2 2 3 2 4 2" xfId="2019"/>
    <cellStyle name="Normal 5 2 2 3 2 4 2 2" xfId="3811"/>
    <cellStyle name="Normal 5 2 2 3 2 4 2 2 2" xfId="7470"/>
    <cellStyle name="Normal 5 2 2 3 2 4 2 2 2 2" xfId="14730"/>
    <cellStyle name="Normal 5 2 2 3 2 4 2 2 2 2 2" xfId="29108"/>
    <cellStyle name="Normal 5 2 2 3 2 4 2 2 2 2 2 2" xfId="57842"/>
    <cellStyle name="Normal 5 2 2 3 2 4 2 2 2 2 3" xfId="43518"/>
    <cellStyle name="Normal 5 2 2 3 2 4 2 2 2 3" xfId="21945"/>
    <cellStyle name="Normal 5 2 2 3 2 4 2 2 2 3 2" xfId="50680"/>
    <cellStyle name="Normal 5 2 2 3 2 4 2 2 2 4" xfId="36356"/>
    <cellStyle name="Normal 5 2 2 3 2 4 2 2 3" xfId="11143"/>
    <cellStyle name="Normal 5 2 2 3 2 4 2 2 3 2" xfId="25526"/>
    <cellStyle name="Normal 5 2 2 3 2 4 2 2 3 2 2" xfId="54261"/>
    <cellStyle name="Normal 5 2 2 3 2 4 2 2 3 3" xfId="39937"/>
    <cellStyle name="Normal 5 2 2 3 2 4 2 2 4" xfId="18363"/>
    <cellStyle name="Normal 5 2 2 3 2 4 2 2 4 2" xfId="47099"/>
    <cellStyle name="Normal 5 2 2 3 2 4 2 2 5" xfId="32775"/>
    <cellStyle name="Normal 5 2 2 3 2 4 2 3" xfId="5680"/>
    <cellStyle name="Normal 5 2 2 3 2 4 2 3 2" xfId="12940"/>
    <cellStyle name="Normal 5 2 2 3 2 4 2 3 2 2" xfId="27318"/>
    <cellStyle name="Normal 5 2 2 3 2 4 2 3 2 2 2" xfId="56052"/>
    <cellStyle name="Normal 5 2 2 3 2 4 2 3 2 3" xfId="41728"/>
    <cellStyle name="Normal 5 2 2 3 2 4 2 3 3" xfId="20155"/>
    <cellStyle name="Normal 5 2 2 3 2 4 2 3 3 2" xfId="48890"/>
    <cellStyle name="Normal 5 2 2 3 2 4 2 3 4" xfId="34566"/>
    <cellStyle name="Normal 5 2 2 3 2 4 2 4" xfId="9353"/>
    <cellStyle name="Normal 5 2 2 3 2 4 2 4 2" xfId="23736"/>
    <cellStyle name="Normal 5 2 2 3 2 4 2 4 2 2" xfId="52471"/>
    <cellStyle name="Normal 5 2 2 3 2 4 2 4 3" xfId="38147"/>
    <cellStyle name="Normal 5 2 2 3 2 4 2 5" xfId="16573"/>
    <cellStyle name="Normal 5 2 2 3 2 4 2 5 2" xfId="45309"/>
    <cellStyle name="Normal 5 2 2 3 2 4 2 6" xfId="30985"/>
    <cellStyle name="Normal 5 2 2 3 2 4 3" xfId="2915"/>
    <cellStyle name="Normal 5 2 2 3 2 4 3 2" xfId="6575"/>
    <cellStyle name="Normal 5 2 2 3 2 4 3 2 2" xfId="13835"/>
    <cellStyle name="Normal 5 2 2 3 2 4 3 2 2 2" xfId="28213"/>
    <cellStyle name="Normal 5 2 2 3 2 4 3 2 2 2 2" xfId="56947"/>
    <cellStyle name="Normal 5 2 2 3 2 4 3 2 2 3" xfId="42623"/>
    <cellStyle name="Normal 5 2 2 3 2 4 3 2 3" xfId="21050"/>
    <cellStyle name="Normal 5 2 2 3 2 4 3 2 3 2" xfId="49785"/>
    <cellStyle name="Normal 5 2 2 3 2 4 3 2 4" xfId="35461"/>
    <cellStyle name="Normal 5 2 2 3 2 4 3 3" xfId="10248"/>
    <cellStyle name="Normal 5 2 2 3 2 4 3 3 2" xfId="24631"/>
    <cellStyle name="Normal 5 2 2 3 2 4 3 3 2 2" xfId="53366"/>
    <cellStyle name="Normal 5 2 2 3 2 4 3 3 3" xfId="39042"/>
    <cellStyle name="Normal 5 2 2 3 2 4 3 4" xfId="17468"/>
    <cellStyle name="Normal 5 2 2 3 2 4 3 4 2" xfId="46204"/>
    <cellStyle name="Normal 5 2 2 3 2 4 3 5" xfId="31880"/>
    <cellStyle name="Normal 5 2 2 3 2 4 4" xfId="4780"/>
    <cellStyle name="Normal 5 2 2 3 2 4 4 2" xfId="12045"/>
    <cellStyle name="Normal 5 2 2 3 2 4 4 2 2" xfId="26423"/>
    <cellStyle name="Normal 5 2 2 3 2 4 4 2 2 2" xfId="55157"/>
    <cellStyle name="Normal 5 2 2 3 2 4 4 2 3" xfId="40833"/>
    <cellStyle name="Normal 5 2 2 3 2 4 4 3" xfId="19260"/>
    <cellStyle name="Normal 5 2 2 3 2 4 4 3 2" xfId="47995"/>
    <cellStyle name="Normal 5 2 2 3 2 4 4 4" xfId="33671"/>
    <cellStyle name="Normal 5 2 2 3 2 4 5" xfId="8452"/>
    <cellStyle name="Normal 5 2 2 3 2 4 5 2" xfId="22841"/>
    <cellStyle name="Normal 5 2 2 3 2 4 5 2 2" xfId="51576"/>
    <cellStyle name="Normal 5 2 2 3 2 4 5 3" xfId="37252"/>
    <cellStyle name="Normal 5 2 2 3 2 4 6" xfId="15678"/>
    <cellStyle name="Normal 5 2 2 3 2 4 6 2" xfId="44414"/>
    <cellStyle name="Normal 5 2 2 3 2 4 7" xfId="30090"/>
    <cellStyle name="Normal 5 2 2 3 2 5" xfId="1560"/>
    <cellStyle name="Normal 5 2 2 3 2 5 2" xfId="3364"/>
    <cellStyle name="Normal 5 2 2 3 2 5 2 2" xfId="7023"/>
    <cellStyle name="Normal 5 2 2 3 2 5 2 2 2" xfId="14283"/>
    <cellStyle name="Normal 5 2 2 3 2 5 2 2 2 2" xfId="28661"/>
    <cellStyle name="Normal 5 2 2 3 2 5 2 2 2 2 2" xfId="57395"/>
    <cellStyle name="Normal 5 2 2 3 2 5 2 2 2 3" xfId="43071"/>
    <cellStyle name="Normal 5 2 2 3 2 5 2 2 3" xfId="21498"/>
    <cellStyle name="Normal 5 2 2 3 2 5 2 2 3 2" xfId="50233"/>
    <cellStyle name="Normal 5 2 2 3 2 5 2 2 4" xfId="35909"/>
    <cellStyle name="Normal 5 2 2 3 2 5 2 3" xfId="10696"/>
    <cellStyle name="Normal 5 2 2 3 2 5 2 3 2" xfId="25079"/>
    <cellStyle name="Normal 5 2 2 3 2 5 2 3 2 2" xfId="53814"/>
    <cellStyle name="Normal 5 2 2 3 2 5 2 3 3" xfId="39490"/>
    <cellStyle name="Normal 5 2 2 3 2 5 2 4" xfId="17916"/>
    <cellStyle name="Normal 5 2 2 3 2 5 2 4 2" xfId="46652"/>
    <cellStyle name="Normal 5 2 2 3 2 5 2 5" xfId="32328"/>
    <cellStyle name="Normal 5 2 2 3 2 5 3" xfId="5233"/>
    <cellStyle name="Normal 5 2 2 3 2 5 3 2" xfId="12493"/>
    <cellStyle name="Normal 5 2 2 3 2 5 3 2 2" xfId="26871"/>
    <cellStyle name="Normal 5 2 2 3 2 5 3 2 2 2" xfId="55605"/>
    <cellStyle name="Normal 5 2 2 3 2 5 3 2 3" xfId="41281"/>
    <cellStyle name="Normal 5 2 2 3 2 5 3 3" xfId="19708"/>
    <cellStyle name="Normal 5 2 2 3 2 5 3 3 2" xfId="48443"/>
    <cellStyle name="Normal 5 2 2 3 2 5 3 4" xfId="34119"/>
    <cellStyle name="Normal 5 2 2 3 2 5 4" xfId="8906"/>
    <cellStyle name="Normal 5 2 2 3 2 5 4 2" xfId="23289"/>
    <cellStyle name="Normal 5 2 2 3 2 5 4 2 2" xfId="52024"/>
    <cellStyle name="Normal 5 2 2 3 2 5 4 3" xfId="37700"/>
    <cellStyle name="Normal 5 2 2 3 2 5 5" xfId="16126"/>
    <cellStyle name="Normal 5 2 2 3 2 5 5 2" xfId="44862"/>
    <cellStyle name="Normal 5 2 2 3 2 5 6" xfId="30538"/>
    <cellStyle name="Normal 5 2 2 3 2 6" xfId="2468"/>
    <cellStyle name="Normal 5 2 2 3 2 6 2" xfId="6128"/>
    <cellStyle name="Normal 5 2 2 3 2 6 2 2" xfId="13388"/>
    <cellStyle name="Normal 5 2 2 3 2 6 2 2 2" xfId="27766"/>
    <cellStyle name="Normal 5 2 2 3 2 6 2 2 2 2" xfId="56500"/>
    <cellStyle name="Normal 5 2 2 3 2 6 2 2 3" xfId="42176"/>
    <cellStyle name="Normal 5 2 2 3 2 6 2 3" xfId="20603"/>
    <cellStyle name="Normal 5 2 2 3 2 6 2 3 2" xfId="49338"/>
    <cellStyle name="Normal 5 2 2 3 2 6 2 4" xfId="35014"/>
    <cellStyle name="Normal 5 2 2 3 2 6 3" xfId="9801"/>
    <cellStyle name="Normal 5 2 2 3 2 6 3 2" xfId="24184"/>
    <cellStyle name="Normal 5 2 2 3 2 6 3 2 2" xfId="52919"/>
    <cellStyle name="Normal 5 2 2 3 2 6 3 3" xfId="38595"/>
    <cellStyle name="Normal 5 2 2 3 2 6 4" xfId="17021"/>
    <cellStyle name="Normal 5 2 2 3 2 6 4 2" xfId="45757"/>
    <cellStyle name="Normal 5 2 2 3 2 6 5" xfId="31433"/>
    <cellStyle name="Normal 5 2 2 3 2 7" xfId="4327"/>
    <cellStyle name="Normal 5 2 2 3 2 7 2" xfId="11597"/>
    <cellStyle name="Normal 5 2 2 3 2 7 2 2" xfId="25976"/>
    <cellStyle name="Normal 5 2 2 3 2 7 2 2 2" xfId="54710"/>
    <cellStyle name="Normal 5 2 2 3 2 7 2 3" xfId="40386"/>
    <cellStyle name="Normal 5 2 2 3 2 7 3" xfId="18813"/>
    <cellStyle name="Normal 5 2 2 3 2 7 3 2" xfId="47548"/>
    <cellStyle name="Normal 5 2 2 3 2 7 4" xfId="33224"/>
    <cellStyle name="Normal 5 2 2 3 2 8" xfId="7996"/>
    <cellStyle name="Normal 5 2 2 3 2 8 2" xfId="22394"/>
    <cellStyle name="Normal 5 2 2 3 2 8 2 2" xfId="51129"/>
    <cellStyle name="Normal 5 2 2 3 2 8 3" xfId="36805"/>
    <cellStyle name="Normal 5 2 2 3 2 9" xfId="15231"/>
    <cellStyle name="Normal 5 2 2 3 2 9 2" xfId="43967"/>
    <cellStyle name="Normal 5 2 2 3 3" xfId="592"/>
    <cellStyle name="Normal 5 2 2 3 3 2" xfId="869"/>
    <cellStyle name="Normal 5 2 2 3 3 2 2" xfId="1316"/>
    <cellStyle name="Normal 5 2 2 3 3 2 2 2" xfId="2299"/>
    <cellStyle name="Normal 5 2 2 3 3 2 2 2 2" xfId="4091"/>
    <cellStyle name="Normal 5 2 2 3 3 2 2 2 2 2" xfId="7750"/>
    <cellStyle name="Normal 5 2 2 3 3 2 2 2 2 2 2" xfId="15010"/>
    <cellStyle name="Normal 5 2 2 3 3 2 2 2 2 2 2 2" xfId="29388"/>
    <cellStyle name="Normal 5 2 2 3 3 2 2 2 2 2 2 2 2" xfId="58122"/>
    <cellStyle name="Normal 5 2 2 3 3 2 2 2 2 2 2 3" xfId="43798"/>
    <cellStyle name="Normal 5 2 2 3 3 2 2 2 2 2 3" xfId="22225"/>
    <cellStyle name="Normal 5 2 2 3 3 2 2 2 2 2 3 2" xfId="50960"/>
    <cellStyle name="Normal 5 2 2 3 3 2 2 2 2 2 4" xfId="36636"/>
    <cellStyle name="Normal 5 2 2 3 3 2 2 2 2 3" xfId="11423"/>
    <cellStyle name="Normal 5 2 2 3 3 2 2 2 2 3 2" xfId="25806"/>
    <cellStyle name="Normal 5 2 2 3 3 2 2 2 2 3 2 2" xfId="54541"/>
    <cellStyle name="Normal 5 2 2 3 3 2 2 2 2 3 3" xfId="40217"/>
    <cellStyle name="Normal 5 2 2 3 3 2 2 2 2 4" xfId="18643"/>
    <cellStyle name="Normal 5 2 2 3 3 2 2 2 2 4 2" xfId="47379"/>
    <cellStyle name="Normal 5 2 2 3 3 2 2 2 2 5" xfId="33055"/>
    <cellStyle name="Normal 5 2 2 3 3 2 2 2 3" xfId="5960"/>
    <cellStyle name="Normal 5 2 2 3 3 2 2 2 3 2" xfId="13220"/>
    <cellStyle name="Normal 5 2 2 3 3 2 2 2 3 2 2" xfId="27598"/>
    <cellStyle name="Normal 5 2 2 3 3 2 2 2 3 2 2 2" xfId="56332"/>
    <cellStyle name="Normal 5 2 2 3 3 2 2 2 3 2 3" xfId="42008"/>
    <cellStyle name="Normal 5 2 2 3 3 2 2 2 3 3" xfId="20435"/>
    <cellStyle name="Normal 5 2 2 3 3 2 2 2 3 3 2" xfId="49170"/>
    <cellStyle name="Normal 5 2 2 3 3 2 2 2 3 4" xfId="34846"/>
    <cellStyle name="Normal 5 2 2 3 3 2 2 2 4" xfId="9633"/>
    <cellStyle name="Normal 5 2 2 3 3 2 2 2 4 2" xfId="24016"/>
    <cellStyle name="Normal 5 2 2 3 3 2 2 2 4 2 2" xfId="52751"/>
    <cellStyle name="Normal 5 2 2 3 3 2 2 2 4 3" xfId="38427"/>
    <cellStyle name="Normal 5 2 2 3 3 2 2 2 5" xfId="16853"/>
    <cellStyle name="Normal 5 2 2 3 3 2 2 2 5 2" xfId="45589"/>
    <cellStyle name="Normal 5 2 2 3 3 2 2 2 6" xfId="31265"/>
    <cellStyle name="Normal 5 2 2 3 3 2 2 3" xfId="3195"/>
    <cellStyle name="Normal 5 2 2 3 3 2 2 3 2" xfId="6855"/>
    <cellStyle name="Normal 5 2 2 3 3 2 2 3 2 2" xfId="14115"/>
    <cellStyle name="Normal 5 2 2 3 3 2 2 3 2 2 2" xfId="28493"/>
    <cellStyle name="Normal 5 2 2 3 3 2 2 3 2 2 2 2" xfId="57227"/>
    <cellStyle name="Normal 5 2 2 3 3 2 2 3 2 2 3" xfId="42903"/>
    <cellStyle name="Normal 5 2 2 3 3 2 2 3 2 3" xfId="21330"/>
    <cellStyle name="Normal 5 2 2 3 3 2 2 3 2 3 2" xfId="50065"/>
    <cellStyle name="Normal 5 2 2 3 3 2 2 3 2 4" xfId="35741"/>
    <cellStyle name="Normal 5 2 2 3 3 2 2 3 3" xfId="10528"/>
    <cellStyle name="Normal 5 2 2 3 3 2 2 3 3 2" xfId="24911"/>
    <cellStyle name="Normal 5 2 2 3 3 2 2 3 3 2 2" xfId="53646"/>
    <cellStyle name="Normal 5 2 2 3 3 2 2 3 3 3" xfId="39322"/>
    <cellStyle name="Normal 5 2 2 3 3 2 2 3 4" xfId="17748"/>
    <cellStyle name="Normal 5 2 2 3 3 2 2 3 4 2" xfId="46484"/>
    <cellStyle name="Normal 5 2 2 3 3 2 2 3 5" xfId="32160"/>
    <cellStyle name="Normal 5 2 2 3 3 2 2 4" xfId="5060"/>
    <cellStyle name="Normal 5 2 2 3 3 2 2 4 2" xfId="12325"/>
    <cellStyle name="Normal 5 2 2 3 3 2 2 4 2 2" xfId="26703"/>
    <cellStyle name="Normal 5 2 2 3 3 2 2 4 2 2 2" xfId="55437"/>
    <cellStyle name="Normal 5 2 2 3 3 2 2 4 2 3" xfId="41113"/>
    <cellStyle name="Normal 5 2 2 3 3 2 2 4 3" xfId="19540"/>
    <cellStyle name="Normal 5 2 2 3 3 2 2 4 3 2" xfId="48275"/>
    <cellStyle name="Normal 5 2 2 3 3 2 2 4 4" xfId="33951"/>
    <cellStyle name="Normal 5 2 2 3 3 2 2 5" xfId="8732"/>
    <cellStyle name="Normal 5 2 2 3 3 2 2 5 2" xfId="23121"/>
    <cellStyle name="Normal 5 2 2 3 3 2 2 5 2 2" xfId="51856"/>
    <cellStyle name="Normal 5 2 2 3 3 2 2 5 3" xfId="37532"/>
    <cellStyle name="Normal 5 2 2 3 3 2 2 6" xfId="15958"/>
    <cellStyle name="Normal 5 2 2 3 3 2 2 6 2" xfId="44694"/>
    <cellStyle name="Normal 5 2 2 3 3 2 2 7" xfId="30370"/>
    <cellStyle name="Normal 5 2 2 3 3 2 3" xfId="1852"/>
    <cellStyle name="Normal 5 2 2 3 3 2 3 2" xfId="3644"/>
    <cellStyle name="Normal 5 2 2 3 3 2 3 2 2" xfId="7303"/>
    <cellStyle name="Normal 5 2 2 3 3 2 3 2 2 2" xfId="14563"/>
    <cellStyle name="Normal 5 2 2 3 3 2 3 2 2 2 2" xfId="28941"/>
    <cellStyle name="Normal 5 2 2 3 3 2 3 2 2 2 2 2" xfId="57675"/>
    <cellStyle name="Normal 5 2 2 3 3 2 3 2 2 2 3" xfId="43351"/>
    <cellStyle name="Normal 5 2 2 3 3 2 3 2 2 3" xfId="21778"/>
    <cellStyle name="Normal 5 2 2 3 3 2 3 2 2 3 2" xfId="50513"/>
    <cellStyle name="Normal 5 2 2 3 3 2 3 2 2 4" xfId="36189"/>
    <cellStyle name="Normal 5 2 2 3 3 2 3 2 3" xfId="10976"/>
    <cellStyle name="Normal 5 2 2 3 3 2 3 2 3 2" xfId="25359"/>
    <cellStyle name="Normal 5 2 2 3 3 2 3 2 3 2 2" xfId="54094"/>
    <cellStyle name="Normal 5 2 2 3 3 2 3 2 3 3" xfId="39770"/>
    <cellStyle name="Normal 5 2 2 3 3 2 3 2 4" xfId="18196"/>
    <cellStyle name="Normal 5 2 2 3 3 2 3 2 4 2" xfId="46932"/>
    <cellStyle name="Normal 5 2 2 3 3 2 3 2 5" xfId="32608"/>
    <cellStyle name="Normal 5 2 2 3 3 2 3 3" xfId="5513"/>
    <cellStyle name="Normal 5 2 2 3 3 2 3 3 2" xfId="12773"/>
    <cellStyle name="Normal 5 2 2 3 3 2 3 3 2 2" xfId="27151"/>
    <cellStyle name="Normal 5 2 2 3 3 2 3 3 2 2 2" xfId="55885"/>
    <cellStyle name="Normal 5 2 2 3 3 2 3 3 2 3" xfId="41561"/>
    <cellStyle name="Normal 5 2 2 3 3 2 3 3 3" xfId="19988"/>
    <cellStyle name="Normal 5 2 2 3 3 2 3 3 3 2" xfId="48723"/>
    <cellStyle name="Normal 5 2 2 3 3 2 3 3 4" xfId="34399"/>
    <cellStyle name="Normal 5 2 2 3 3 2 3 4" xfId="9186"/>
    <cellStyle name="Normal 5 2 2 3 3 2 3 4 2" xfId="23569"/>
    <cellStyle name="Normal 5 2 2 3 3 2 3 4 2 2" xfId="52304"/>
    <cellStyle name="Normal 5 2 2 3 3 2 3 4 3" xfId="37980"/>
    <cellStyle name="Normal 5 2 2 3 3 2 3 5" xfId="16406"/>
    <cellStyle name="Normal 5 2 2 3 3 2 3 5 2" xfId="45142"/>
    <cellStyle name="Normal 5 2 2 3 3 2 3 6" xfId="30818"/>
    <cellStyle name="Normal 5 2 2 3 3 2 4" xfId="2748"/>
    <cellStyle name="Normal 5 2 2 3 3 2 4 2" xfId="6408"/>
    <cellStyle name="Normal 5 2 2 3 3 2 4 2 2" xfId="13668"/>
    <cellStyle name="Normal 5 2 2 3 3 2 4 2 2 2" xfId="28046"/>
    <cellStyle name="Normal 5 2 2 3 3 2 4 2 2 2 2" xfId="56780"/>
    <cellStyle name="Normal 5 2 2 3 3 2 4 2 2 3" xfId="42456"/>
    <cellStyle name="Normal 5 2 2 3 3 2 4 2 3" xfId="20883"/>
    <cellStyle name="Normal 5 2 2 3 3 2 4 2 3 2" xfId="49618"/>
    <cellStyle name="Normal 5 2 2 3 3 2 4 2 4" xfId="35294"/>
    <cellStyle name="Normal 5 2 2 3 3 2 4 3" xfId="10081"/>
    <cellStyle name="Normal 5 2 2 3 3 2 4 3 2" xfId="24464"/>
    <cellStyle name="Normal 5 2 2 3 3 2 4 3 2 2" xfId="53199"/>
    <cellStyle name="Normal 5 2 2 3 3 2 4 3 3" xfId="38875"/>
    <cellStyle name="Normal 5 2 2 3 3 2 4 4" xfId="17301"/>
    <cellStyle name="Normal 5 2 2 3 3 2 4 4 2" xfId="46037"/>
    <cellStyle name="Normal 5 2 2 3 3 2 4 5" xfId="31713"/>
    <cellStyle name="Normal 5 2 2 3 3 2 5" xfId="4613"/>
    <cellStyle name="Normal 5 2 2 3 3 2 5 2" xfId="11878"/>
    <cellStyle name="Normal 5 2 2 3 3 2 5 2 2" xfId="26256"/>
    <cellStyle name="Normal 5 2 2 3 3 2 5 2 2 2" xfId="54990"/>
    <cellStyle name="Normal 5 2 2 3 3 2 5 2 3" xfId="40666"/>
    <cellStyle name="Normal 5 2 2 3 3 2 5 3" xfId="19093"/>
    <cellStyle name="Normal 5 2 2 3 3 2 5 3 2" xfId="47828"/>
    <cellStyle name="Normal 5 2 2 3 3 2 5 4" xfId="33504"/>
    <cellStyle name="Normal 5 2 2 3 3 2 6" xfId="8285"/>
    <cellStyle name="Normal 5 2 2 3 3 2 6 2" xfId="22674"/>
    <cellStyle name="Normal 5 2 2 3 3 2 6 2 2" xfId="51409"/>
    <cellStyle name="Normal 5 2 2 3 3 2 6 3" xfId="37085"/>
    <cellStyle name="Normal 5 2 2 3 3 2 7" xfId="15511"/>
    <cellStyle name="Normal 5 2 2 3 3 2 7 2" xfId="44247"/>
    <cellStyle name="Normal 5 2 2 3 3 2 8" xfId="29923"/>
    <cellStyle name="Normal 5 2 2 3 3 3" xfId="1092"/>
    <cellStyle name="Normal 5 2 2 3 3 3 2" xfId="2075"/>
    <cellStyle name="Normal 5 2 2 3 3 3 2 2" xfId="3867"/>
    <cellStyle name="Normal 5 2 2 3 3 3 2 2 2" xfId="7526"/>
    <cellStyle name="Normal 5 2 2 3 3 3 2 2 2 2" xfId="14786"/>
    <cellStyle name="Normal 5 2 2 3 3 3 2 2 2 2 2" xfId="29164"/>
    <cellStyle name="Normal 5 2 2 3 3 3 2 2 2 2 2 2" xfId="57898"/>
    <cellStyle name="Normal 5 2 2 3 3 3 2 2 2 2 3" xfId="43574"/>
    <cellStyle name="Normal 5 2 2 3 3 3 2 2 2 3" xfId="22001"/>
    <cellStyle name="Normal 5 2 2 3 3 3 2 2 2 3 2" xfId="50736"/>
    <cellStyle name="Normal 5 2 2 3 3 3 2 2 2 4" xfId="36412"/>
    <cellStyle name="Normal 5 2 2 3 3 3 2 2 3" xfId="11199"/>
    <cellStyle name="Normal 5 2 2 3 3 3 2 2 3 2" xfId="25582"/>
    <cellStyle name="Normal 5 2 2 3 3 3 2 2 3 2 2" xfId="54317"/>
    <cellStyle name="Normal 5 2 2 3 3 3 2 2 3 3" xfId="39993"/>
    <cellStyle name="Normal 5 2 2 3 3 3 2 2 4" xfId="18419"/>
    <cellStyle name="Normal 5 2 2 3 3 3 2 2 4 2" xfId="47155"/>
    <cellStyle name="Normal 5 2 2 3 3 3 2 2 5" xfId="32831"/>
    <cellStyle name="Normal 5 2 2 3 3 3 2 3" xfId="5736"/>
    <cellStyle name="Normal 5 2 2 3 3 3 2 3 2" xfId="12996"/>
    <cellStyle name="Normal 5 2 2 3 3 3 2 3 2 2" xfId="27374"/>
    <cellStyle name="Normal 5 2 2 3 3 3 2 3 2 2 2" xfId="56108"/>
    <cellStyle name="Normal 5 2 2 3 3 3 2 3 2 3" xfId="41784"/>
    <cellStyle name="Normal 5 2 2 3 3 3 2 3 3" xfId="20211"/>
    <cellStyle name="Normal 5 2 2 3 3 3 2 3 3 2" xfId="48946"/>
    <cellStyle name="Normal 5 2 2 3 3 3 2 3 4" xfId="34622"/>
    <cellStyle name="Normal 5 2 2 3 3 3 2 4" xfId="9409"/>
    <cellStyle name="Normal 5 2 2 3 3 3 2 4 2" xfId="23792"/>
    <cellStyle name="Normal 5 2 2 3 3 3 2 4 2 2" xfId="52527"/>
    <cellStyle name="Normal 5 2 2 3 3 3 2 4 3" xfId="38203"/>
    <cellStyle name="Normal 5 2 2 3 3 3 2 5" xfId="16629"/>
    <cellStyle name="Normal 5 2 2 3 3 3 2 5 2" xfId="45365"/>
    <cellStyle name="Normal 5 2 2 3 3 3 2 6" xfId="31041"/>
    <cellStyle name="Normal 5 2 2 3 3 3 3" xfId="2971"/>
    <cellStyle name="Normal 5 2 2 3 3 3 3 2" xfId="6631"/>
    <cellStyle name="Normal 5 2 2 3 3 3 3 2 2" xfId="13891"/>
    <cellStyle name="Normal 5 2 2 3 3 3 3 2 2 2" xfId="28269"/>
    <cellStyle name="Normal 5 2 2 3 3 3 3 2 2 2 2" xfId="57003"/>
    <cellStyle name="Normal 5 2 2 3 3 3 3 2 2 3" xfId="42679"/>
    <cellStyle name="Normal 5 2 2 3 3 3 3 2 3" xfId="21106"/>
    <cellStyle name="Normal 5 2 2 3 3 3 3 2 3 2" xfId="49841"/>
    <cellStyle name="Normal 5 2 2 3 3 3 3 2 4" xfId="35517"/>
    <cellStyle name="Normal 5 2 2 3 3 3 3 3" xfId="10304"/>
    <cellStyle name="Normal 5 2 2 3 3 3 3 3 2" xfId="24687"/>
    <cellStyle name="Normal 5 2 2 3 3 3 3 3 2 2" xfId="53422"/>
    <cellStyle name="Normal 5 2 2 3 3 3 3 3 3" xfId="39098"/>
    <cellStyle name="Normal 5 2 2 3 3 3 3 4" xfId="17524"/>
    <cellStyle name="Normal 5 2 2 3 3 3 3 4 2" xfId="46260"/>
    <cellStyle name="Normal 5 2 2 3 3 3 3 5" xfId="31936"/>
    <cellStyle name="Normal 5 2 2 3 3 3 4" xfId="4836"/>
    <cellStyle name="Normal 5 2 2 3 3 3 4 2" xfId="12101"/>
    <cellStyle name="Normal 5 2 2 3 3 3 4 2 2" xfId="26479"/>
    <cellStyle name="Normal 5 2 2 3 3 3 4 2 2 2" xfId="55213"/>
    <cellStyle name="Normal 5 2 2 3 3 3 4 2 3" xfId="40889"/>
    <cellStyle name="Normal 5 2 2 3 3 3 4 3" xfId="19316"/>
    <cellStyle name="Normal 5 2 2 3 3 3 4 3 2" xfId="48051"/>
    <cellStyle name="Normal 5 2 2 3 3 3 4 4" xfId="33727"/>
    <cellStyle name="Normal 5 2 2 3 3 3 5" xfId="8508"/>
    <cellStyle name="Normal 5 2 2 3 3 3 5 2" xfId="22897"/>
    <cellStyle name="Normal 5 2 2 3 3 3 5 2 2" xfId="51632"/>
    <cellStyle name="Normal 5 2 2 3 3 3 5 3" xfId="37308"/>
    <cellStyle name="Normal 5 2 2 3 3 3 6" xfId="15734"/>
    <cellStyle name="Normal 5 2 2 3 3 3 6 2" xfId="44470"/>
    <cellStyle name="Normal 5 2 2 3 3 3 7" xfId="30146"/>
    <cellStyle name="Normal 5 2 2 3 3 4" xfId="1624"/>
    <cellStyle name="Normal 5 2 2 3 3 4 2" xfId="3420"/>
    <cellStyle name="Normal 5 2 2 3 3 4 2 2" xfId="7079"/>
    <cellStyle name="Normal 5 2 2 3 3 4 2 2 2" xfId="14339"/>
    <cellStyle name="Normal 5 2 2 3 3 4 2 2 2 2" xfId="28717"/>
    <cellStyle name="Normal 5 2 2 3 3 4 2 2 2 2 2" xfId="57451"/>
    <cellStyle name="Normal 5 2 2 3 3 4 2 2 2 3" xfId="43127"/>
    <cellStyle name="Normal 5 2 2 3 3 4 2 2 3" xfId="21554"/>
    <cellStyle name="Normal 5 2 2 3 3 4 2 2 3 2" xfId="50289"/>
    <cellStyle name="Normal 5 2 2 3 3 4 2 2 4" xfId="35965"/>
    <cellStyle name="Normal 5 2 2 3 3 4 2 3" xfId="10752"/>
    <cellStyle name="Normal 5 2 2 3 3 4 2 3 2" xfId="25135"/>
    <cellStyle name="Normal 5 2 2 3 3 4 2 3 2 2" xfId="53870"/>
    <cellStyle name="Normal 5 2 2 3 3 4 2 3 3" xfId="39546"/>
    <cellStyle name="Normal 5 2 2 3 3 4 2 4" xfId="17972"/>
    <cellStyle name="Normal 5 2 2 3 3 4 2 4 2" xfId="46708"/>
    <cellStyle name="Normal 5 2 2 3 3 4 2 5" xfId="32384"/>
    <cellStyle name="Normal 5 2 2 3 3 4 3" xfId="5289"/>
    <cellStyle name="Normal 5 2 2 3 3 4 3 2" xfId="12549"/>
    <cellStyle name="Normal 5 2 2 3 3 4 3 2 2" xfId="26927"/>
    <cellStyle name="Normal 5 2 2 3 3 4 3 2 2 2" xfId="55661"/>
    <cellStyle name="Normal 5 2 2 3 3 4 3 2 3" xfId="41337"/>
    <cellStyle name="Normal 5 2 2 3 3 4 3 3" xfId="19764"/>
    <cellStyle name="Normal 5 2 2 3 3 4 3 3 2" xfId="48499"/>
    <cellStyle name="Normal 5 2 2 3 3 4 3 4" xfId="34175"/>
    <cellStyle name="Normal 5 2 2 3 3 4 4" xfId="8962"/>
    <cellStyle name="Normal 5 2 2 3 3 4 4 2" xfId="23345"/>
    <cellStyle name="Normal 5 2 2 3 3 4 4 2 2" xfId="52080"/>
    <cellStyle name="Normal 5 2 2 3 3 4 4 3" xfId="37756"/>
    <cellStyle name="Normal 5 2 2 3 3 4 5" xfId="16182"/>
    <cellStyle name="Normal 5 2 2 3 3 4 5 2" xfId="44918"/>
    <cellStyle name="Normal 5 2 2 3 3 4 6" xfId="30594"/>
    <cellStyle name="Normal 5 2 2 3 3 5" xfId="2524"/>
    <cellStyle name="Normal 5 2 2 3 3 5 2" xfId="6184"/>
    <cellStyle name="Normal 5 2 2 3 3 5 2 2" xfId="13444"/>
    <cellStyle name="Normal 5 2 2 3 3 5 2 2 2" xfId="27822"/>
    <cellStyle name="Normal 5 2 2 3 3 5 2 2 2 2" xfId="56556"/>
    <cellStyle name="Normal 5 2 2 3 3 5 2 2 3" xfId="42232"/>
    <cellStyle name="Normal 5 2 2 3 3 5 2 3" xfId="20659"/>
    <cellStyle name="Normal 5 2 2 3 3 5 2 3 2" xfId="49394"/>
    <cellStyle name="Normal 5 2 2 3 3 5 2 4" xfId="35070"/>
    <cellStyle name="Normal 5 2 2 3 3 5 3" xfId="9857"/>
    <cellStyle name="Normal 5 2 2 3 3 5 3 2" xfId="24240"/>
    <cellStyle name="Normal 5 2 2 3 3 5 3 2 2" xfId="52975"/>
    <cellStyle name="Normal 5 2 2 3 3 5 3 3" xfId="38651"/>
    <cellStyle name="Normal 5 2 2 3 3 5 4" xfId="17077"/>
    <cellStyle name="Normal 5 2 2 3 3 5 4 2" xfId="45813"/>
    <cellStyle name="Normal 5 2 2 3 3 5 5" xfId="31489"/>
    <cellStyle name="Normal 5 2 2 3 3 6" xfId="4387"/>
    <cellStyle name="Normal 5 2 2 3 3 6 2" xfId="11654"/>
    <cellStyle name="Normal 5 2 2 3 3 6 2 2" xfId="26032"/>
    <cellStyle name="Normal 5 2 2 3 3 6 2 2 2" xfId="54766"/>
    <cellStyle name="Normal 5 2 2 3 3 6 2 3" xfId="40442"/>
    <cellStyle name="Normal 5 2 2 3 3 6 3" xfId="18869"/>
    <cellStyle name="Normal 5 2 2 3 3 6 3 2" xfId="47604"/>
    <cellStyle name="Normal 5 2 2 3 3 6 4" xfId="33280"/>
    <cellStyle name="Normal 5 2 2 3 3 7" xfId="8058"/>
    <cellStyle name="Normal 5 2 2 3 3 7 2" xfId="22450"/>
    <cellStyle name="Normal 5 2 2 3 3 7 2 2" xfId="51185"/>
    <cellStyle name="Normal 5 2 2 3 3 7 3" xfId="36861"/>
    <cellStyle name="Normal 5 2 2 3 3 8" xfId="15287"/>
    <cellStyle name="Normal 5 2 2 3 3 8 2" xfId="44023"/>
    <cellStyle name="Normal 5 2 2 3 3 9" xfId="29699"/>
    <cellStyle name="Normal 5 2 2 3 4" xfId="754"/>
    <cellStyle name="Normal 5 2 2 3 4 2" xfId="1204"/>
    <cellStyle name="Normal 5 2 2 3 4 2 2" xfId="2187"/>
    <cellStyle name="Normal 5 2 2 3 4 2 2 2" xfId="3979"/>
    <cellStyle name="Normal 5 2 2 3 4 2 2 2 2" xfId="7638"/>
    <cellStyle name="Normal 5 2 2 3 4 2 2 2 2 2" xfId="14898"/>
    <cellStyle name="Normal 5 2 2 3 4 2 2 2 2 2 2" xfId="29276"/>
    <cellStyle name="Normal 5 2 2 3 4 2 2 2 2 2 2 2" xfId="58010"/>
    <cellStyle name="Normal 5 2 2 3 4 2 2 2 2 2 3" xfId="43686"/>
    <cellStyle name="Normal 5 2 2 3 4 2 2 2 2 3" xfId="22113"/>
    <cellStyle name="Normal 5 2 2 3 4 2 2 2 2 3 2" xfId="50848"/>
    <cellStyle name="Normal 5 2 2 3 4 2 2 2 2 4" xfId="36524"/>
    <cellStyle name="Normal 5 2 2 3 4 2 2 2 3" xfId="11311"/>
    <cellStyle name="Normal 5 2 2 3 4 2 2 2 3 2" xfId="25694"/>
    <cellStyle name="Normal 5 2 2 3 4 2 2 2 3 2 2" xfId="54429"/>
    <cellStyle name="Normal 5 2 2 3 4 2 2 2 3 3" xfId="40105"/>
    <cellStyle name="Normal 5 2 2 3 4 2 2 2 4" xfId="18531"/>
    <cellStyle name="Normal 5 2 2 3 4 2 2 2 4 2" xfId="47267"/>
    <cellStyle name="Normal 5 2 2 3 4 2 2 2 5" xfId="32943"/>
    <cellStyle name="Normal 5 2 2 3 4 2 2 3" xfId="5848"/>
    <cellStyle name="Normal 5 2 2 3 4 2 2 3 2" xfId="13108"/>
    <cellStyle name="Normal 5 2 2 3 4 2 2 3 2 2" xfId="27486"/>
    <cellStyle name="Normal 5 2 2 3 4 2 2 3 2 2 2" xfId="56220"/>
    <cellStyle name="Normal 5 2 2 3 4 2 2 3 2 3" xfId="41896"/>
    <cellStyle name="Normal 5 2 2 3 4 2 2 3 3" xfId="20323"/>
    <cellStyle name="Normal 5 2 2 3 4 2 2 3 3 2" xfId="49058"/>
    <cellStyle name="Normal 5 2 2 3 4 2 2 3 4" xfId="34734"/>
    <cellStyle name="Normal 5 2 2 3 4 2 2 4" xfId="9521"/>
    <cellStyle name="Normal 5 2 2 3 4 2 2 4 2" xfId="23904"/>
    <cellStyle name="Normal 5 2 2 3 4 2 2 4 2 2" xfId="52639"/>
    <cellStyle name="Normal 5 2 2 3 4 2 2 4 3" xfId="38315"/>
    <cellStyle name="Normal 5 2 2 3 4 2 2 5" xfId="16741"/>
    <cellStyle name="Normal 5 2 2 3 4 2 2 5 2" xfId="45477"/>
    <cellStyle name="Normal 5 2 2 3 4 2 2 6" xfId="31153"/>
    <cellStyle name="Normal 5 2 2 3 4 2 3" xfId="3083"/>
    <cellStyle name="Normal 5 2 2 3 4 2 3 2" xfId="6743"/>
    <cellStyle name="Normal 5 2 2 3 4 2 3 2 2" xfId="14003"/>
    <cellStyle name="Normal 5 2 2 3 4 2 3 2 2 2" xfId="28381"/>
    <cellStyle name="Normal 5 2 2 3 4 2 3 2 2 2 2" xfId="57115"/>
    <cellStyle name="Normal 5 2 2 3 4 2 3 2 2 3" xfId="42791"/>
    <cellStyle name="Normal 5 2 2 3 4 2 3 2 3" xfId="21218"/>
    <cellStyle name="Normal 5 2 2 3 4 2 3 2 3 2" xfId="49953"/>
    <cellStyle name="Normal 5 2 2 3 4 2 3 2 4" xfId="35629"/>
    <cellStyle name="Normal 5 2 2 3 4 2 3 3" xfId="10416"/>
    <cellStyle name="Normal 5 2 2 3 4 2 3 3 2" xfId="24799"/>
    <cellStyle name="Normal 5 2 2 3 4 2 3 3 2 2" xfId="53534"/>
    <cellStyle name="Normal 5 2 2 3 4 2 3 3 3" xfId="39210"/>
    <cellStyle name="Normal 5 2 2 3 4 2 3 4" xfId="17636"/>
    <cellStyle name="Normal 5 2 2 3 4 2 3 4 2" xfId="46372"/>
    <cellStyle name="Normal 5 2 2 3 4 2 3 5" xfId="32048"/>
    <cellStyle name="Normal 5 2 2 3 4 2 4" xfId="4948"/>
    <cellStyle name="Normal 5 2 2 3 4 2 4 2" xfId="12213"/>
    <cellStyle name="Normal 5 2 2 3 4 2 4 2 2" xfId="26591"/>
    <cellStyle name="Normal 5 2 2 3 4 2 4 2 2 2" xfId="55325"/>
    <cellStyle name="Normal 5 2 2 3 4 2 4 2 3" xfId="41001"/>
    <cellStyle name="Normal 5 2 2 3 4 2 4 3" xfId="19428"/>
    <cellStyle name="Normal 5 2 2 3 4 2 4 3 2" xfId="48163"/>
    <cellStyle name="Normal 5 2 2 3 4 2 4 4" xfId="33839"/>
    <cellStyle name="Normal 5 2 2 3 4 2 5" xfId="8620"/>
    <cellStyle name="Normal 5 2 2 3 4 2 5 2" xfId="23009"/>
    <cellStyle name="Normal 5 2 2 3 4 2 5 2 2" xfId="51744"/>
    <cellStyle name="Normal 5 2 2 3 4 2 5 3" xfId="37420"/>
    <cellStyle name="Normal 5 2 2 3 4 2 6" xfId="15846"/>
    <cellStyle name="Normal 5 2 2 3 4 2 6 2" xfId="44582"/>
    <cellStyle name="Normal 5 2 2 3 4 2 7" xfId="30258"/>
    <cellStyle name="Normal 5 2 2 3 4 3" xfId="1740"/>
    <cellStyle name="Normal 5 2 2 3 4 3 2" xfId="3532"/>
    <cellStyle name="Normal 5 2 2 3 4 3 2 2" xfId="7191"/>
    <cellStyle name="Normal 5 2 2 3 4 3 2 2 2" xfId="14451"/>
    <cellStyle name="Normal 5 2 2 3 4 3 2 2 2 2" xfId="28829"/>
    <cellStyle name="Normal 5 2 2 3 4 3 2 2 2 2 2" xfId="57563"/>
    <cellStyle name="Normal 5 2 2 3 4 3 2 2 2 3" xfId="43239"/>
    <cellStyle name="Normal 5 2 2 3 4 3 2 2 3" xfId="21666"/>
    <cellStyle name="Normal 5 2 2 3 4 3 2 2 3 2" xfId="50401"/>
    <cellStyle name="Normal 5 2 2 3 4 3 2 2 4" xfId="36077"/>
    <cellStyle name="Normal 5 2 2 3 4 3 2 3" xfId="10864"/>
    <cellStyle name="Normal 5 2 2 3 4 3 2 3 2" xfId="25247"/>
    <cellStyle name="Normal 5 2 2 3 4 3 2 3 2 2" xfId="53982"/>
    <cellStyle name="Normal 5 2 2 3 4 3 2 3 3" xfId="39658"/>
    <cellStyle name="Normal 5 2 2 3 4 3 2 4" xfId="18084"/>
    <cellStyle name="Normal 5 2 2 3 4 3 2 4 2" xfId="46820"/>
    <cellStyle name="Normal 5 2 2 3 4 3 2 5" xfId="32496"/>
    <cellStyle name="Normal 5 2 2 3 4 3 3" xfId="5401"/>
    <cellStyle name="Normal 5 2 2 3 4 3 3 2" xfId="12661"/>
    <cellStyle name="Normal 5 2 2 3 4 3 3 2 2" xfId="27039"/>
    <cellStyle name="Normal 5 2 2 3 4 3 3 2 2 2" xfId="55773"/>
    <cellStyle name="Normal 5 2 2 3 4 3 3 2 3" xfId="41449"/>
    <cellStyle name="Normal 5 2 2 3 4 3 3 3" xfId="19876"/>
    <cellStyle name="Normal 5 2 2 3 4 3 3 3 2" xfId="48611"/>
    <cellStyle name="Normal 5 2 2 3 4 3 3 4" xfId="34287"/>
    <cellStyle name="Normal 5 2 2 3 4 3 4" xfId="9074"/>
    <cellStyle name="Normal 5 2 2 3 4 3 4 2" xfId="23457"/>
    <cellStyle name="Normal 5 2 2 3 4 3 4 2 2" xfId="52192"/>
    <cellStyle name="Normal 5 2 2 3 4 3 4 3" xfId="37868"/>
    <cellStyle name="Normal 5 2 2 3 4 3 5" xfId="16294"/>
    <cellStyle name="Normal 5 2 2 3 4 3 5 2" xfId="45030"/>
    <cellStyle name="Normal 5 2 2 3 4 3 6" xfId="30706"/>
    <cellStyle name="Normal 5 2 2 3 4 4" xfId="2636"/>
    <cellStyle name="Normal 5 2 2 3 4 4 2" xfId="6296"/>
    <cellStyle name="Normal 5 2 2 3 4 4 2 2" xfId="13556"/>
    <cellStyle name="Normal 5 2 2 3 4 4 2 2 2" xfId="27934"/>
    <cellStyle name="Normal 5 2 2 3 4 4 2 2 2 2" xfId="56668"/>
    <cellStyle name="Normal 5 2 2 3 4 4 2 2 3" xfId="42344"/>
    <cellStyle name="Normal 5 2 2 3 4 4 2 3" xfId="20771"/>
    <cellStyle name="Normal 5 2 2 3 4 4 2 3 2" xfId="49506"/>
    <cellStyle name="Normal 5 2 2 3 4 4 2 4" xfId="35182"/>
    <cellStyle name="Normal 5 2 2 3 4 4 3" xfId="9969"/>
    <cellStyle name="Normal 5 2 2 3 4 4 3 2" xfId="24352"/>
    <cellStyle name="Normal 5 2 2 3 4 4 3 2 2" xfId="53087"/>
    <cellStyle name="Normal 5 2 2 3 4 4 3 3" xfId="38763"/>
    <cellStyle name="Normal 5 2 2 3 4 4 4" xfId="17189"/>
    <cellStyle name="Normal 5 2 2 3 4 4 4 2" xfId="45925"/>
    <cellStyle name="Normal 5 2 2 3 4 4 5" xfId="31601"/>
    <cellStyle name="Normal 5 2 2 3 4 5" xfId="4500"/>
    <cellStyle name="Normal 5 2 2 3 4 5 2" xfId="11766"/>
    <cellStyle name="Normal 5 2 2 3 4 5 2 2" xfId="26144"/>
    <cellStyle name="Normal 5 2 2 3 4 5 2 2 2" xfId="54878"/>
    <cellStyle name="Normal 5 2 2 3 4 5 2 3" xfId="40554"/>
    <cellStyle name="Normal 5 2 2 3 4 5 3" xfId="18981"/>
    <cellStyle name="Normal 5 2 2 3 4 5 3 2" xfId="47716"/>
    <cellStyle name="Normal 5 2 2 3 4 5 4" xfId="33392"/>
    <cellStyle name="Normal 5 2 2 3 4 6" xfId="8173"/>
    <cellStyle name="Normal 5 2 2 3 4 6 2" xfId="22562"/>
    <cellStyle name="Normal 5 2 2 3 4 6 2 2" xfId="51297"/>
    <cellStyle name="Normal 5 2 2 3 4 6 3" xfId="36973"/>
    <cellStyle name="Normal 5 2 2 3 4 7" xfId="15399"/>
    <cellStyle name="Normal 5 2 2 3 4 7 2" xfId="44135"/>
    <cellStyle name="Normal 5 2 2 3 4 8" xfId="29811"/>
    <cellStyle name="Normal 5 2 2 3 5" xfId="980"/>
    <cellStyle name="Normal 5 2 2 3 5 2" xfId="1963"/>
    <cellStyle name="Normal 5 2 2 3 5 2 2" xfId="3755"/>
    <cellStyle name="Normal 5 2 2 3 5 2 2 2" xfId="7414"/>
    <cellStyle name="Normal 5 2 2 3 5 2 2 2 2" xfId="14674"/>
    <cellStyle name="Normal 5 2 2 3 5 2 2 2 2 2" xfId="29052"/>
    <cellStyle name="Normal 5 2 2 3 5 2 2 2 2 2 2" xfId="57786"/>
    <cellStyle name="Normal 5 2 2 3 5 2 2 2 2 3" xfId="43462"/>
    <cellStyle name="Normal 5 2 2 3 5 2 2 2 3" xfId="21889"/>
    <cellStyle name="Normal 5 2 2 3 5 2 2 2 3 2" xfId="50624"/>
    <cellStyle name="Normal 5 2 2 3 5 2 2 2 4" xfId="36300"/>
    <cellStyle name="Normal 5 2 2 3 5 2 2 3" xfId="11087"/>
    <cellStyle name="Normal 5 2 2 3 5 2 2 3 2" xfId="25470"/>
    <cellStyle name="Normal 5 2 2 3 5 2 2 3 2 2" xfId="54205"/>
    <cellStyle name="Normal 5 2 2 3 5 2 2 3 3" xfId="39881"/>
    <cellStyle name="Normal 5 2 2 3 5 2 2 4" xfId="18307"/>
    <cellStyle name="Normal 5 2 2 3 5 2 2 4 2" xfId="47043"/>
    <cellStyle name="Normal 5 2 2 3 5 2 2 5" xfId="32719"/>
    <cellStyle name="Normal 5 2 2 3 5 2 3" xfId="5624"/>
    <cellStyle name="Normal 5 2 2 3 5 2 3 2" xfId="12884"/>
    <cellStyle name="Normal 5 2 2 3 5 2 3 2 2" xfId="27262"/>
    <cellStyle name="Normal 5 2 2 3 5 2 3 2 2 2" xfId="55996"/>
    <cellStyle name="Normal 5 2 2 3 5 2 3 2 3" xfId="41672"/>
    <cellStyle name="Normal 5 2 2 3 5 2 3 3" xfId="20099"/>
    <cellStyle name="Normal 5 2 2 3 5 2 3 3 2" xfId="48834"/>
    <cellStyle name="Normal 5 2 2 3 5 2 3 4" xfId="34510"/>
    <cellStyle name="Normal 5 2 2 3 5 2 4" xfId="9297"/>
    <cellStyle name="Normal 5 2 2 3 5 2 4 2" xfId="23680"/>
    <cellStyle name="Normal 5 2 2 3 5 2 4 2 2" xfId="52415"/>
    <cellStyle name="Normal 5 2 2 3 5 2 4 3" xfId="38091"/>
    <cellStyle name="Normal 5 2 2 3 5 2 5" xfId="16517"/>
    <cellStyle name="Normal 5 2 2 3 5 2 5 2" xfId="45253"/>
    <cellStyle name="Normal 5 2 2 3 5 2 6" xfId="30929"/>
    <cellStyle name="Normal 5 2 2 3 5 3" xfId="2859"/>
    <cellStyle name="Normal 5 2 2 3 5 3 2" xfId="6519"/>
    <cellStyle name="Normal 5 2 2 3 5 3 2 2" xfId="13779"/>
    <cellStyle name="Normal 5 2 2 3 5 3 2 2 2" xfId="28157"/>
    <cellStyle name="Normal 5 2 2 3 5 3 2 2 2 2" xfId="56891"/>
    <cellStyle name="Normal 5 2 2 3 5 3 2 2 3" xfId="42567"/>
    <cellStyle name="Normal 5 2 2 3 5 3 2 3" xfId="20994"/>
    <cellStyle name="Normal 5 2 2 3 5 3 2 3 2" xfId="49729"/>
    <cellStyle name="Normal 5 2 2 3 5 3 2 4" xfId="35405"/>
    <cellStyle name="Normal 5 2 2 3 5 3 3" xfId="10192"/>
    <cellStyle name="Normal 5 2 2 3 5 3 3 2" xfId="24575"/>
    <cellStyle name="Normal 5 2 2 3 5 3 3 2 2" xfId="53310"/>
    <cellStyle name="Normal 5 2 2 3 5 3 3 3" xfId="38986"/>
    <cellStyle name="Normal 5 2 2 3 5 3 4" xfId="17412"/>
    <cellStyle name="Normal 5 2 2 3 5 3 4 2" xfId="46148"/>
    <cellStyle name="Normal 5 2 2 3 5 3 5" xfId="31824"/>
    <cellStyle name="Normal 5 2 2 3 5 4" xfId="4724"/>
    <cellStyle name="Normal 5 2 2 3 5 4 2" xfId="11989"/>
    <cellStyle name="Normal 5 2 2 3 5 4 2 2" xfId="26367"/>
    <cellStyle name="Normal 5 2 2 3 5 4 2 2 2" xfId="55101"/>
    <cellStyle name="Normal 5 2 2 3 5 4 2 3" xfId="40777"/>
    <cellStyle name="Normal 5 2 2 3 5 4 3" xfId="19204"/>
    <cellStyle name="Normal 5 2 2 3 5 4 3 2" xfId="47939"/>
    <cellStyle name="Normal 5 2 2 3 5 4 4" xfId="33615"/>
    <cellStyle name="Normal 5 2 2 3 5 5" xfId="8396"/>
    <cellStyle name="Normal 5 2 2 3 5 5 2" xfId="22785"/>
    <cellStyle name="Normal 5 2 2 3 5 5 2 2" xfId="51520"/>
    <cellStyle name="Normal 5 2 2 3 5 5 3" xfId="37196"/>
    <cellStyle name="Normal 5 2 2 3 5 6" xfId="15622"/>
    <cellStyle name="Normal 5 2 2 3 5 6 2" xfId="44358"/>
    <cellStyle name="Normal 5 2 2 3 5 7" xfId="30034"/>
    <cellStyle name="Normal 5 2 2 3 6" xfId="1499"/>
    <cellStyle name="Normal 5 2 2 3 6 2" xfId="3308"/>
    <cellStyle name="Normal 5 2 2 3 6 2 2" xfId="6967"/>
    <cellStyle name="Normal 5 2 2 3 6 2 2 2" xfId="14227"/>
    <cellStyle name="Normal 5 2 2 3 6 2 2 2 2" xfId="28605"/>
    <cellStyle name="Normal 5 2 2 3 6 2 2 2 2 2" xfId="57339"/>
    <cellStyle name="Normal 5 2 2 3 6 2 2 2 3" xfId="43015"/>
    <cellStyle name="Normal 5 2 2 3 6 2 2 3" xfId="21442"/>
    <cellStyle name="Normal 5 2 2 3 6 2 2 3 2" xfId="50177"/>
    <cellStyle name="Normal 5 2 2 3 6 2 2 4" xfId="35853"/>
    <cellStyle name="Normal 5 2 2 3 6 2 3" xfId="10640"/>
    <cellStyle name="Normal 5 2 2 3 6 2 3 2" xfId="25023"/>
    <cellStyle name="Normal 5 2 2 3 6 2 3 2 2" xfId="53758"/>
    <cellStyle name="Normal 5 2 2 3 6 2 3 3" xfId="39434"/>
    <cellStyle name="Normal 5 2 2 3 6 2 4" xfId="17860"/>
    <cellStyle name="Normal 5 2 2 3 6 2 4 2" xfId="46596"/>
    <cellStyle name="Normal 5 2 2 3 6 2 5" xfId="32272"/>
    <cellStyle name="Normal 5 2 2 3 6 3" xfId="5176"/>
    <cellStyle name="Normal 5 2 2 3 6 3 2" xfId="12437"/>
    <cellStyle name="Normal 5 2 2 3 6 3 2 2" xfId="26815"/>
    <cellStyle name="Normal 5 2 2 3 6 3 2 2 2" xfId="55549"/>
    <cellStyle name="Normal 5 2 2 3 6 3 2 3" xfId="41225"/>
    <cellStyle name="Normal 5 2 2 3 6 3 3" xfId="19652"/>
    <cellStyle name="Normal 5 2 2 3 6 3 3 2" xfId="48387"/>
    <cellStyle name="Normal 5 2 2 3 6 3 4" xfId="34063"/>
    <cellStyle name="Normal 5 2 2 3 6 4" xfId="8850"/>
    <cellStyle name="Normal 5 2 2 3 6 4 2" xfId="23233"/>
    <cellStyle name="Normal 5 2 2 3 6 4 2 2" xfId="51968"/>
    <cellStyle name="Normal 5 2 2 3 6 4 3" xfId="37644"/>
    <cellStyle name="Normal 5 2 2 3 6 5" xfId="16070"/>
    <cellStyle name="Normal 5 2 2 3 6 5 2" xfId="44806"/>
    <cellStyle name="Normal 5 2 2 3 6 6" xfId="30482"/>
    <cellStyle name="Normal 5 2 2 3 7" xfId="2412"/>
    <cellStyle name="Normal 5 2 2 3 7 2" xfId="6072"/>
    <cellStyle name="Normal 5 2 2 3 7 2 2" xfId="13332"/>
    <cellStyle name="Normal 5 2 2 3 7 2 2 2" xfId="27710"/>
    <cellStyle name="Normal 5 2 2 3 7 2 2 2 2" xfId="56444"/>
    <cellStyle name="Normal 5 2 2 3 7 2 2 3" xfId="42120"/>
    <cellStyle name="Normal 5 2 2 3 7 2 3" xfId="20547"/>
    <cellStyle name="Normal 5 2 2 3 7 2 3 2" xfId="49282"/>
    <cellStyle name="Normal 5 2 2 3 7 2 4" xfId="34958"/>
    <cellStyle name="Normal 5 2 2 3 7 3" xfId="9745"/>
    <cellStyle name="Normal 5 2 2 3 7 3 2" xfId="24128"/>
    <cellStyle name="Normal 5 2 2 3 7 3 2 2" xfId="52863"/>
    <cellStyle name="Normal 5 2 2 3 7 3 3" xfId="38539"/>
    <cellStyle name="Normal 5 2 2 3 7 4" xfId="16965"/>
    <cellStyle name="Normal 5 2 2 3 7 4 2" xfId="45701"/>
    <cellStyle name="Normal 5 2 2 3 7 5" xfId="31377"/>
    <cellStyle name="Normal 5 2 2 3 8" xfId="4269"/>
    <cellStyle name="Normal 5 2 2 3 8 2" xfId="11541"/>
    <cellStyle name="Normal 5 2 2 3 8 2 2" xfId="25920"/>
    <cellStyle name="Normal 5 2 2 3 8 2 2 2" xfId="54654"/>
    <cellStyle name="Normal 5 2 2 3 8 2 3" xfId="40330"/>
    <cellStyle name="Normal 5 2 2 3 8 3" xfId="18757"/>
    <cellStyle name="Normal 5 2 2 3 8 3 2" xfId="47492"/>
    <cellStyle name="Normal 5 2 2 3 8 4" xfId="33168"/>
    <cellStyle name="Normal 5 2 2 3 9" xfId="7937"/>
    <cellStyle name="Normal 5 2 2 3 9 2" xfId="22338"/>
    <cellStyle name="Normal 5 2 2 3 9 2 2" xfId="51073"/>
    <cellStyle name="Normal 5 2 2 3 9 3" xfId="36749"/>
    <cellStyle name="Normal 5 2 2 4" xfId="425"/>
    <cellStyle name="Normal 5 2 2 4 10" xfId="29615"/>
    <cellStyle name="Normal 5 2 2 4 2" xfId="625"/>
    <cellStyle name="Normal 5 2 2 4 2 2" xfId="897"/>
    <cellStyle name="Normal 5 2 2 4 2 2 2" xfId="1344"/>
    <cellStyle name="Normal 5 2 2 4 2 2 2 2" xfId="2327"/>
    <cellStyle name="Normal 5 2 2 4 2 2 2 2 2" xfId="4119"/>
    <cellStyle name="Normal 5 2 2 4 2 2 2 2 2 2" xfId="7778"/>
    <cellStyle name="Normal 5 2 2 4 2 2 2 2 2 2 2" xfId="15038"/>
    <cellStyle name="Normal 5 2 2 4 2 2 2 2 2 2 2 2" xfId="29416"/>
    <cellStyle name="Normal 5 2 2 4 2 2 2 2 2 2 2 2 2" xfId="58150"/>
    <cellStyle name="Normal 5 2 2 4 2 2 2 2 2 2 2 3" xfId="43826"/>
    <cellStyle name="Normal 5 2 2 4 2 2 2 2 2 2 3" xfId="22253"/>
    <cellStyle name="Normal 5 2 2 4 2 2 2 2 2 2 3 2" xfId="50988"/>
    <cellStyle name="Normal 5 2 2 4 2 2 2 2 2 2 4" xfId="36664"/>
    <cellStyle name="Normal 5 2 2 4 2 2 2 2 2 3" xfId="11451"/>
    <cellStyle name="Normal 5 2 2 4 2 2 2 2 2 3 2" xfId="25834"/>
    <cellStyle name="Normal 5 2 2 4 2 2 2 2 2 3 2 2" xfId="54569"/>
    <cellStyle name="Normal 5 2 2 4 2 2 2 2 2 3 3" xfId="40245"/>
    <cellStyle name="Normal 5 2 2 4 2 2 2 2 2 4" xfId="18671"/>
    <cellStyle name="Normal 5 2 2 4 2 2 2 2 2 4 2" xfId="47407"/>
    <cellStyle name="Normal 5 2 2 4 2 2 2 2 2 5" xfId="33083"/>
    <cellStyle name="Normal 5 2 2 4 2 2 2 2 3" xfId="5988"/>
    <cellStyle name="Normal 5 2 2 4 2 2 2 2 3 2" xfId="13248"/>
    <cellStyle name="Normal 5 2 2 4 2 2 2 2 3 2 2" xfId="27626"/>
    <cellStyle name="Normal 5 2 2 4 2 2 2 2 3 2 2 2" xfId="56360"/>
    <cellStyle name="Normal 5 2 2 4 2 2 2 2 3 2 3" xfId="42036"/>
    <cellStyle name="Normal 5 2 2 4 2 2 2 2 3 3" xfId="20463"/>
    <cellStyle name="Normal 5 2 2 4 2 2 2 2 3 3 2" xfId="49198"/>
    <cellStyle name="Normal 5 2 2 4 2 2 2 2 3 4" xfId="34874"/>
    <cellStyle name="Normal 5 2 2 4 2 2 2 2 4" xfId="9661"/>
    <cellStyle name="Normal 5 2 2 4 2 2 2 2 4 2" xfId="24044"/>
    <cellStyle name="Normal 5 2 2 4 2 2 2 2 4 2 2" xfId="52779"/>
    <cellStyle name="Normal 5 2 2 4 2 2 2 2 4 3" xfId="38455"/>
    <cellStyle name="Normal 5 2 2 4 2 2 2 2 5" xfId="16881"/>
    <cellStyle name="Normal 5 2 2 4 2 2 2 2 5 2" xfId="45617"/>
    <cellStyle name="Normal 5 2 2 4 2 2 2 2 6" xfId="31293"/>
    <cellStyle name="Normal 5 2 2 4 2 2 2 3" xfId="3223"/>
    <cellStyle name="Normal 5 2 2 4 2 2 2 3 2" xfId="6883"/>
    <cellStyle name="Normal 5 2 2 4 2 2 2 3 2 2" xfId="14143"/>
    <cellStyle name="Normal 5 2 2 4 2 2 2 3 2 2 2" xfId="28521"/>
    <cellStyle name="Normal 5 2 2 4 2 2 2 3 2 2 2 2" xfId="57255"/>
    <cellStyle name="Normal 5 2 2 4 2 2 2 3 2 2 3" xfId="42931"/>
    <cellStyle name="Normal 5 2 2 4 2 2 2 3 2 3" xfId="21358"/>
    <cellStyle name="Normal 5 2 2 4 2 2 2 3 2 3 2" xfId="50093"/>
    <cellStyle name="Normal 5 2 2 4 2 2 2 3 2 4" xfId="35769"/>
    <cellStyle name="Normal 5 2 2 4 2 2 2 3 3" xfId="10556"/>
    <cellStyle name="Normal 5 2 2 4 2 2 2 3 3 2" xfId="24939"/>
    <cellStyle name="Normal 5 2 2 4 2 2 2 3 3 2 2" xfId="53674"/>
    <cellStyle name="Normal 5 2 2 4 2 2 2 3 3 3" xfId="39350"/>
    <cellStyle name="Normal 5 2 2 4 2 2 2 3 4" xfId="17776"/>
    <cellStyle name="Normal 5 2 2 4 2 2 2 3 4 2" xfId="46512"/>
    <cellStyle name="Normal 5 2 2 4 2 2 2 3 5" xfId="32188"/>
    <cellStyle name="Normal 5 2 2 4 2 2 2 4" xfId="5088"/>
    <cellStyle name="Normal 5 2 2 4 2 2 2 4 2" xfId="12353"/>
    <cellStyle name="Normal 5 2 2 4 2 2 2 4 2 2" xfId="26731"/>
    <cellStyle name="Normal 5 2 2 4 2 2 2 4 2 2 2" xfId="55465"/>
    <cellStyle name="Normal 5 2 2 4 2 2 2 4 2 3" xfId="41141"/>
    <cellStyle name="Normal 5 2 2 4 2 2 2 4 3" xfId="19568"/>
    <cellStyle name="Normal 5 2 2 4 2 2 2 4 3 2" xfId="48303"/>
    <cellStyle name="Normal 5 2 2 4 2 2 2 4 4" xfId="33979"/>
    <cellStyle name="Normal 5 2 2 4 2 2 2 5" xfId="8760"/>
    <cellStyle name="Normal 5 2 2 4 2 2 2 5 2" xfId="23149"/>
    <cellStyle name="Normal 5 2 2 4 2 2 2 5 2 2" xfId="51884"/>
    <cellStyle name="Normal 5 2 2 4 2 2 2 5 3" xfId="37560"/>
    <cellStyle name="Normal 5 2 2 4 2 2 2 6" xfId="15986"/>
    <cellStyle name="Normal 5 2 2 4 2 2 2 6 2" xfId="44722"/>
    <cellStyle name="Normal 5 2 2 4 2 2 2 7" xfId="30398"/>
    <cellStyle name="Normal 5 2 2 4 2 2 3" xfId="1880"/>
    <cellStyle name="Normal 5 2 2 4 2 2 3 2" xfId="3672"/>
    <cellStyle name="Normal 5 2 2 4 2 2 3 2 2" xfId="7331"/>
    <cellStyle name="Normal 5 2 2 4 2 2 3 2 2 2" xfId="14591"/>
    <cellStyle name="Normal 5 2 2 4 2 2 3 2 2 2 2" xfId="28969"/>
    <cellStyle name="Normal 5 2 2 4 2 2 3 2 2 2 2 2" xfId="57703"/>
    <cellStyle name="Normal 5 2 2 4 2 2 3 2 2 2 3" xfId="43379"/>
    <cellStyle name="Normal 5 2 2 4 2 2 3 2 2 3" xfId="21806"/>
    <cellStyle name="Normal 5 2 2 4 2 2 3 2 2 3 2" xfId="50541"/>
    <cellStyle name="Normal 5 2 2 4 2 2 3 2 2 4" xfId="36217"/>
    <cellStyle name="Normal 5 2 2 4 2 2 3 2 3" xfId="11004"/>
    <cellStyle name="Normal 5 2 2 4 2 2 3 2 3 2" xfId="25387"/>
    <cellStyle name="Normal 5 2 2 4 2 2 3 2 3 2 2" xfId="54122"/>
    <cellStyle name="Normal 5 2 2 4 2 2 3 2 3 3" xfId="39798"/>
    <cellStyle name="Normal 5 2 2 4 2 2 3 2 4" xfId="18224"/>
    <cellStyle name="Normal 5 2 2 4 2 2 3 2 4 2" xfId="46960"/>
    <cellStyle name="Normal 5 2 2 4 2 2 3 2 5" xfId="32636"/>
    <cellStyle name="Normal 5 2 2 4 2 2 3 3" xfId="5541"/>
    <cellStyle name="Normal 5 2 2 4 2 2 3 3 2" xfId="12801"/>
    <cellStyle name="Normal 5 2 2 4 2 2 3 3 2 2" xfId="27179"/>
    <cellStyle name="Normal 5 2 2 4 2 2 3 3 2 2 2" xfId="55913"/>
    <cellStyle name="Normal 5 2 2 4 2 2 3 3 2 3" xfId="41589"/>
    <cellStyle name="Normal 5 2 2 4 2 2 3 3 3" xfId="20016"/>
    <cellStyle name="Normal 5 2 2 4 2 2 3 3 3 2" xfId="48751"/>
    <cellStyle name="Normal 5 2 2 4 2 2 3 3 4" xfId="34427"/>
    <cellStyle name="Normal 5 2 2 4 2 2 3 4" xfId="9214"/>
    <cellStyle name="Normal 5 2 2 4 2 2 3 4 2" xfId="23597"/>
    <cellStyle name="Normal 5 2 2 4 2 2 3 4 2 2" xfId="52332"/>
    <cellStyle name="Normal 5 2 2 4 2 2 3 4 3" xfId="38008"/>
    <cellStyle name="Normal 5 2 2 4 2 2 3 5" xfId="16434"/>
    <cellStyle name="Normal 5 2 2 4 2 2 3 5 2" xfId="45170"/>
    <cellStyle name="Normal 5 2 2 4 2 2 3 6" xfId="30846"/>
    <cellStyle name="Normal 5 2 2 4 2 2 4" xfId="2776"/>
    <cellStyle name="Normal 5 2 2 4 2 2 4 2" xfId="6436"/>
    <cellStyle name="Normal 5 2 2 4 2 2 4 2 2" xfId="13696"/>
    <cellStyle name="Normal 5 2 2 4 2 2 4 2 2 2" xfId="28074"/>
    <cellStyle name="Normal 5 2 2 4 2 2 4 2 2 2 2" xfId="56808"/>
    <cellStyle name="Normal 5 2 2 4 2 2 4 2 2 3" xfId="42484"/>
    <cellStyle name="Normal 5 2 2 4 2 2 4 2 3" xfId="20911"/>
    <cellStyle name="Normal 5 2 2 4 2 2 4 2 3 2" xfId="49646"/>
    <cellStyle name="Normal 5 2 2 4 2 2 4 2 4" xfId="35322"/>
    <cellStyle name="Normal 5 2 2 4 2 2 4 3" xfId="10109"/>
    <cellStyle name="Normal 5 2 2 4 2 2 4 3 2" xfId="24492"/>
    <cellStyle name="Normal 5 2 2 4 2 2 4 3 2 2" xfId="53227"/>
    <cellStyle name="Normal 5 2 2 4 2 2 4 3 3" xfId="38903"/>
    <cellStyle name="Normal 5 2 2 4 2 2 4 4" xfId="17329"/>
    <cellStyle name="Normal 5 2 2 4 2 2 4 4 2" xfId="46065"/>
    <cellStyle name="Normal 5 2 2 4 2 2 4 5" xfId="31741"/>
    <cellStyle name="Normal 5 2 2 4 2 2 5" xfId="4641"/>
    <cellStyle name="Normal 5 2 2 4 2 2 5 2" xfId="11906"/>
    <cellStyle name="Normal 5 2 2 4 2 2 5 2 2" xfId="26284"/>
    <cellStyle name="Normal 5 2 2 4 2 2 5 2 2 2" xfId="55018"/>
    <cellStyle name="Normal 5 2 2 4 2 2 5 2 3" xfId="40694"/>
    <cellStyle name="Normal 5 2 2 4 2 2 5 3" xfId="19121"/>
    <cellStyle name="Normal 5 2 2 4 2 2 5 3 2" xfId="47856"/>
    <cellStyle name="Normal 5 2 2 4 2 2 5 4" xfId="33532"/>
    <cellStyle name="Normal 5 2 2 4 2 2 6" xfId="8313"/>
    <cellStyle name="Normal 5 2 2 4 2 2 6 2" xfId="22702"/>
    <cellStyle name="Normal 5 2 2 4 2 2 6 2 2" xfId="51437"/>
    <cellStyle name="Normal 5 2 2 4 2 2 6 3" xfId="37113"/>
    <cellStyle name="Normal 5 2 2 4 2 2 7" xfId="15539"/>
    <cellStyle name="Normal 5 2 2 4 2 2 7 2" xfId="44275"/>
    <cellStyle name="Normal 5 2 2 4 2 2 8" xfId="29951"/>
    <cellStyle name="Normal 5 2 2 4 2 3" xfId="1120"/>
    <cellStyle name="Normal 5 2 2 4 2 3 2" xfId="2103"/>
    <cellStyle name="Normal 5 2 2 4 2 3 2 2" xfId="3895"/>
    <cellStyle name="Normal 5 2 2 4 2 3 2 2 2" xfId="7554"/>
    <cellStyle name="Normal 5 2 2 4 2 3 2 2 2 2" xfId="14814"/>
    <cellStyle name="Normal 5 2 2 4 2 3 2 2 2 2 2" xfId="29192"/>
    <cellStyle name="Normal 5 2 2 4 2 3 2 2 2 2 2 2" xfId="57926"/>
    <cellStyle name="Normal 5 2 2 4 2 3 2 2 2 2 3" xfId="43602"/>
    <cellStyle name="Normal 5 2 2 4 2 3 2 2 2 3" xfId="22029"/>
    <cellStyle name="Normal 5 2 2 4 2 3 2 2 2 3 2" xfId="50764"/>
    <cellStyle name="Normal 5 2 2 4 2 3 2 2 2 4" xfId="36440"/>
    <cellStyle name="Normal 5 2 2 4 2 3 2 2 3" xfId="11227"/>
    <cellStyle name="Normal 5 2 2 4 2 3 2 2 3 2" xfId="25610"/>
    <cellStyle name="Normal 5 2 2 4 2 3 2 2 3 2 2" xfId="54345"/>
    <cellStyle name="Normal 5 2 2 4 2 3 2 2 3 3" xfId="40021"/>
    <cellStyle name="Normal 5 2 2 4 2 3 2 2 4" xfId="18447"/>
    <cellStyle name="Normal 5 2 2 4 2 3 2 2 4 2" xfId="47183"/>
    <cellStyle name="Normal 5 2 2 4 2 3 2 2 5" xfId="32859"/>
    <cellStyle name="Normal 5 2 2 4 2 3 2 3" xfId="5764"/>
    <cellStyle name="Normal 5 2 2 4 2 3 2 3 2" xfId="13024"/>
    <cellStyle name="Normal 5 2 2 4 2 3 2 3 2 2" xfId="27402"/>
    <cellStyle name="Normal 5 2 2 4 2 3 2 3 2 2 2" xfId="56136"/>
    <cellStyle name="Normal 5 2 2 4 2 3 2 3 2 3" xfId="41812"/>
    <cellStyle name="Normal 5 2 2 4 2 3 2 3 3" xfId="20239"/>
    <cellStyle name="Normal 5 2 2 4 2 3 2 3 3 2" xfId="48974"/>
    <cellStyle name="Normal 5 2 2 4 2 3 2 3 4" xfId="34650"/>
    <cellStyle name="Normal 5 2 2 4 2 3 2 4" xfId="9437"/>
    <cellStyle name="Normal 5 2 2 4 2 3 2 4 2" xfId="23820"/>
    <cellStyle name="Normal 5 2 2 4 2 3 2 4 2 2" xfId="52555"/>
    <cellStyle name="Normal 5 2 2 4 2 3 2 4 3" xfId="38231"/>
    <cellStyle name="Normal 5 2 2 4 2 3 2 5" xfId="16657"/>
    <cellStyle name="Normal 5 2 2 4 2 3 2 5 2" xfId="45393"/>
    <cellStyle name="Normal 5 2 2 4 2 3 2 6" xfId="31069"/>
    <cellStyle name="Normal 5 2 2 4 2 3 3" xfId="2999"/>
    <cellStyle name="Normal 5 2 2 4 2 3 3 2" xfId="6659"/>
    <cellStyle name="Normal 5 2 2 4 2 3 3 2 2" xfId="13919"/>
    <cellStyle name="Normal 5 2 2 4 2 3 3 2 2 2" xfId="28297"/>
    <cellStyle name="Normal 5 2 2 4 2 3 3 2 2 2 2" xfId="57031"/>
    <cellStyle name="Normal 5 2 2 4 2 3 3 2 2 3" xfId="42707"/>
    <cellStyle name="Normal 5 2 2 4 2 3 3 2 3" xfId="21134"/>
    <cellStyle name="Normal 5 2 2 4 2 3 3 2 3 2" xfId="49869"/>
    <cellStyle name="Normal 5 2 2 4 2 3 3 2 4" xfId="35545"/>
    <cellStyle name="Normal 5 2 2 4 2 3 3 3" xfId="10332"/>
    <cellStyle name="Normal 5 2 2 4 2 3 3 3 2" xfId="24715"/>
    <cellStyle name="Normal 5 2 2 4 2 3 3 3 2 2" xfId="53450"/>
    <cellStyle name="Normal 5 2 2 4 2 3 3 3 3" xfId="39126"/>
    <cellStyle name="Normal 5 2 2 4 2 3 3 4" xfId="17552"/>
    <cellStyle name="Normal 5 2 2 4 2 3 3 4 2" xfId="46288"/>
    <cellStyle name="Normal 5 2 2 4 2 3 3 5" xfId="31964"/>
    <cellStyle name="Normal 5 2 2 4 2 3 4" xfId="4864"/>
    <cellStyle name="Normal 5 2 2 4 2 3 4 2" xfId="12129"/>
    <cellStyle name="Normal 5 2 2 4 2 3 4 2 2" xfId="26507"/>
    <cellStyle name="Normal 5 2 2 4 2 3 4 2 2 2" xfId="55241"/>
    <cellStyle name="Normal 5 2 2 4 2 3 4 2 3" xfId="40917"/>
    <cellStyle name="Normal 5 2 2 4 2 3 4 3" xfId="19344"/>
    <cellStyle name="Normal 5 2 2 4 2 3 4 3 2" xfId="48079"/>
    <cellStyle name="Normal 5 2 2 4 2 3 4 4" xfId="33755"/>
    <cellStyle name="Normal 5 2 2 4 2 3 5" xfId="8536"/>
    <cellStyle name="Normal 5 2 2 4 2 3 5 2" xfId="22925"/>
    <cellStyle name="Normal 5 2 2 4 2 3 5 2 2" xfId="51660"/>
    <cellStyle name="Normal 5 2 2 4 2 3 5 3" xfId="37336"/>
    <cellStyle name="Normal 5 2 2 4 2 3 6" xfId="15762"/>
    <cellStyle name="Normal 5 2 2 4 2 3 6 2" xfId="44498"/>
    <cellStyle name="Normal 5 2 2 4 2 3 7" xfId="30174"/>
    <cellStyle name="Normal 5 2 2 4 2 4" xfId="1652"/>
    <cellStyle name="Normal 5 2 2 4 2 4 2" xfId="3448"/>
    <cellStyle name="Normal 5 2 2 4 2 4 2 2" xfId="7107"/>
    <cellStyle name="Normal 5 2 2 4 2 4 2 2 2" xfId="14367"/>
    <cellStyle name="Normal 5 2 2 4 2 4 2 2 2 2" xfId="28745"/>
    <cellStyle name="Normal 5 2 2 4 2 4 2 2 2 2 2" xfId="57479"/>
    <cellStyle name="Normal 5 2 2 4 2 4 2 2 2 3" xfId="43155"/>
    <cellStyle name="Normal 5 2 2 4 2 4 2 2 3" xfId="21582"/>
    <cellStyle name="Normal 5 2 2 4 2 4 2 2 3 2" xfId="50317"/>
    <cellStyle name="Normal 5 2 2 4 2 4 2 2 4" xfId="35993"/>
    <cellStyle name="Normal 5 2 2 4 2 4 2 3" xfId="10780"/>
    <cellStyle name="Normal 5 2 2 4 2 4 2 3 2" xfId="25163"/>
    <cellStyle name="Normal 5 2 2 4 2 4 2 3 2 2" xfId="53898"/>
    <cellStyle name="Normal 5 2 2 4 2 4 2 3 3" xfId="39574"/>
    <cellStyle name="Normal 5 2 2 4 2 4 2 4" xfId="18000"/>
    <cellStyle name="Normal 5 2 2 4 2 4 2 4 2" xfId="46736"/>
    <cellStyle name="Normal 5 2 2 4 2 4 2 5" xfId="32412"/>
    <cellStyle name="Normal 5 2 2 4 2 4 3" xfId="5317"/>
    <cellStyle name="Normal 5 2 2 4 2 4 3 2" xfId="12577"/>
    <cellStyle name="Normal 5 2 2 4 2 4 3 2 2" xfId="26955"/>
    <cellStyle name="Normal 5 2 2 4 2 4 3 2 2 2" xfId="55689"/>
    <cellStyle name="Normal 5 2 2 4 2 4 3 2 3" xfId="41365"/>
    <cellStyle name="Normal 5 2 2 4 2 4 3 3" xfId="19792"/>
    <cellStyle name="Normal 5 2 2 4 2 4 3 3 2" xfId="48527"/>
    <cellStyle name="Normal 5 2 2 4 2 4 3 4" xfId="34203"/>
    <cellStyle name="Normal 5 2 2 4 2 4 4" xfId="8990"/>
    <cellStyle name="Normal 5 2 2 4 2 4 4 2" xfId="23373"/>
    <cellStyle name="Normal 5 2 2 4 2 4 4 2 2" xfId="52108"/>
    <cellStyle name="Normal 5 2 2 4 2 4 4 3" xfId="37784"/>
    <cellStyle name="Normal 5 2 2 4 2 4 5" xfId="16210"/>
    <cellStyle name="Normal 5 2 2 4 2 4 5 2" xfId="44946"/>
    <cellStyle name="Normal 5 2 2 4 2 4 6" xfId="30622"/>
    <cellStyle name="Normal 5 2 2 4 2 5" xfId="2552"/>
    <cellStyle name="Normal 5 2 2 4 2 5 2" xfId="6212"/>
    <cellStyle name="Normal 5 2 2 4 2 5 2 2" xfId="13472"/>
    <cellStyle name="Normal 5 2 2 4 2 5 2 2 2" xfId="27850"/>
    <cellStyle name="Normal 5 2 2 4 2 5 2 2 2 2" xfId="56584"/>
    <cellStyle name="Normal 5 2 2 4 2 5 2 2 3" xfId="42260"/>
    <cellStyle name="Normal 5 2 2 4 2 5 2 3" xfId="20687"/>
    <cellStyle name="Normal 5 2 2 4 2 5 2 3 2" xfId="49422"/>
    <cellStyle name="Normal 5 2 2 4 2 5 2 4" xfId="35098"/>
    <cellStyle name="Normal 5 2 2 4 2 5 3" xfId="9885"/>
    <cellStyle name="Normal 5 2 2 4 2 5 3 2" xfId="24268"/>
    <cellStyle name="Normal 5 2 2 4 2 5 3 2 2" xfId="53003"/>
    <cellStyle name="Normal 5 2 2 4 2 5 3 3" xfId="38679"/>
    <cellStyle name="Normal 5 2 2 4 2 5 4" xfId="17105"/>
    <cellStyle name="Normal 5 2 2 4 2 5 4 2" xfId="45841"/>
    <cellStyle name="Normal 5 2 2 4 2 5 5" xfId="31517"/>
    <cellStyle name="Normal 5 2 2 4 2 6" xfId="4415"/>
    <cellStyle name="Normal 5 2 2 4 2 6 2" xfId="11682"/>
    <cellStyle name="Normal 5 2 2 4 2 6 2 2" xfId="26060"/>
    <cellStyle name="Normal 5 2 2 4 2 6 2 2 2" xfId="54794"/>
    <cellStyle name="Normal 5 2 2 4 2 6 2 3" xfId="40470"/>
    <cellStyle name="Normal 5 2 2 4 2 6 3" xfId="18897"/>
    <cellStyle name="Normal 5 2 2 4 2 6 3 2" xfId="47632"/>
    <cellStyle name="Normal 5 2 2 4 2 6 4" xfId="33308"/>
    <cellStyle name="Normal 5 2 2 4 2 7" xfId="8086"/>
    <cellStyle name="Normal 5 2 2 4 2 7 2" xfId="22478"/>
    <cellStyle name="Normal 5 2 2 4 2 7 2 2" xfId="51213"/>
    <cellStyle name="Normal 5 2 2 4 2 7 3" xfId="36889"/>
    <cellStyle name="Normal 5 2 2 4 2 8" xfId="15315"/>
    <cellStyle name="Normal 5 2 2 4 2 8 2" xfId="44051"/>
    <cellStyle name="Normal 5 2 2 4 2 9" xfId="29727"/>
    <cellStyle name="Normal 5 2 2 4 3" xfId="783"/>
    <cellStyle name="Normal 5 2 2 4 3 2" xfId="1232"/>
    <cellStyle name="Normal 5 2 2 4 3 2 2" xfId="2215"/>
    <cellStyle name="Normal 5 2 2 4 3 2 2 2" xfId="4007"/>
    <cellStyle name="Normal 5 2 2 4 3 2 2 2 2" xfId="7666"/>
    <cellStyle name="Normal 5 2 2 4 3 2 2 2 2 2" xfId="14926"/>
    <cellStyle name="Normal 5 2 2 4 3 2 2 2 2 2 2" xfId="29304"/>
    <cellStyle name="Normal 5 2 2 4 3 2 2 2 2 2 2 2" xfId="58038"/>
    <cellStyle name="Normal 5 2 2 4 3 2 2 2 2 2 3" xfId="43714"/>
    <cellStyle name="Normal 5 2 2 4 3 2 2 2 2 3" xfId="22141"/>
    <cellStyle name="Normal 5 2 2 4 3 2 2 2 2 3 2" xfId="50876"/>
    <cellStyle name="Normal 5 2 2 4 3 2 2 2 2 4" xfId="36552"/>
    <cellStyle name="Normal 5 2 2 4 3 2 2 2 3" xfId="11339"/>
    <cellStyle name="Normal 5 2 2 4 3 2 2 2 3 2" xfId="25722"/>
    <cellStyle name="Normal 5 2 2 4 3 2 2 2 3 2 2" xfId="54457"/>
    <cellStyle name="Normal 5 2 2 4 3 2 2 2 3 3" xfId="40133"/>
    <cellStyle name="Normal 5 2 2 4 3 2 2 2 4" xfId="18559"/>
    <cellStyle name="Normal 5 2 2 4 3 2 2 2 4 2" xfId="47295"/>
    <cellStyle name="Normal 5 2 2 4 3 2 2 2 5" xfId="32971"/>
    <cellStyle name="Normal 5 2 2 4 3 2 2 3" xfId="5876"/>
    <cellStyle name="Normal 5 2 2 4 3 2 2 3 2" xfId="13136"/>
    <cellStyle name="Normal 5 2 2 4 3 2 2 3 2 2" xfId="27514"/>
    <cellStyle name="Normal 5 2 2 4 3 2 2 3 2 2 2" xfId="56248"/>
    <cellStyle name="Normal 5 2 2 4 3 2 2 3 2 3" xfId="41924"/>
    <cellStyle name="Normal 5 2 2 4 3 2 2 3 3" xfId="20351"/>
    <cellStyle name="Normal 5 2 2 4 3 2 2 3 3 2" xfId="49086"/>
    <cellStyle name="Normal 5 2 2 4 3 2 2 3 4" xfId="34762"/>
    <cellStyle name="Normal 5 2 2 4 3 2 2 4" xfId="9549"/>
    <cellStyle name="Normal 5 2 2 4 3 2 2 4 2" xfId="23932"/>
    <cellStyle name="Normal 5 2 2 4 3 2 2 4 2 2" xfId="52667"/>
    <cellStyle name="Normal 5 2 2 4 3 2 2 4 3" xfId="38343"/>
    <cellStyle name="Normal 5 2 2 4 3 2 2 5" xfId="16769"/>
    <cellStyle name="Normal 5 2 2 4 3 2 2 5 2" xfId="45505"/>
    <cellStyle name="Normal 5 2 2 4 3 2 2 6" xfId="31181"/>
    <cellStyle name="Normal 5 2 2 4 3 2 3" xfId="3111"/>
    <cellStyle name="Normal 5 2 2 4 3 2 3 2" xfId="6771"/>
    <cellStyle name="Normal 5 2 2 4 3 2 3 2 2" xfId="14031"/>
    <cellStyle name="Normal 5 2 2 4 3 2 3 2 2 2" xfId="28409"/>
    <cellStyle name="Normal 5 2 2 4 3 2 3 2 2 2 2" xfId="57143"/>
    <cellStyle name="Normal 5 2 2 4 3 2 3 2 2 3" xfId="42819"/>
    <cellStyle name="Normal 5 2 2 4 3 2 3 2 3" xfId="21246"/>
    <cellStyle name="Normal 5 2 2 4 3 2 3 2 3 2" xfId="49981"/>
    <cellStyle name="Normal 5 2 2 4 3 2 3 2 4" xfId="35657"/>
    <cellStyle name="Normal 5 2 2 4 3 2 3 3" xfId="10444"/>
    <cellStyle name="Normal 5 2 2 4 3 2 3 3 2" xfId="24827"/>
    <cellStyle name="Normal 5 2 2 4 3 2 3 3 2 2" xfId="53562"/>
    <cellStyle name="Normal 5 2 2 4 3 2 3 3 3" xfId="39238"/>
    <cellStyle name="Normal 5 2 2 4 3 2 3 4" xfId="17664"/>
    <cellStyle name="Normal 5 2 2 4 3 2 3 4 2" xfId="46400"/>
    <cellStyle name="Normal 5 2 2 4 3 2 3 5" xfId="32076"/>
    <cellStyle name="Normal 5 2 2 4 3 2 4" xfId="4976"/>
    <cellStyle name="Normal 5 2 2 4 3 2 4 2" xfId="12241"/>
    <cellStyle name="Normal 5 2 2 4 3 2 4 2 2" xfId="26619"/>
    <cellStyle name="Normal 5 2 2 4 3 2 4 2 2 2" xfId="55353"/>
    <cellStyle name="Normal 5 2 2 4 3 2 4 2 3" xfId="41029"/>
    <cellStyle name="Normal 5 2 2 4 3 2 4 3" xfId="19456"/>
    <cellStyle name="Normal 5 2 2 4 3 2 4 3 2" xfId="48191"/>
    <cellStyle name="Normal 5 2 2 4 3 2 4 4" xfId="33867"/>
    <cellStyle name="Normal 5 2 2 4 3 2 5" xfId="8648"/>
    <cellStyle name="Normal 5 2 2 4 3 2 5 2" xfId="23037"/>
    <cellStyle name="Normal 5 2 2 4 3 2 5 2 2" xfId="51772"/>
    <cellStyle name="Normal 5 2 2 4 3 2 5 3" xfId="37448"/>
    <cellStyle name="Normal 5 2 2 4 3 2 6" xfId="15874"/>
    <cellStyle name="Normal 5 2 2 4 3 2 6 2" xfId="44610"/>
    <cellStyle name="Normal 5 2 2 4 3 2 7" xfId="30286"/>
    <cellStyle name="Normal 5 2 2 4 3 3" xfId="1768"/>
    <cellStyle name="Normal 5 2 2 4 3 3 2" xfId="3560"/>
    <cellStyle name="Normal 5 2 2 4 3 3 2 2" xfId="7219"/>
    <cellStyle name="Normal 5 2 2 4 3 3 2 2 2" xfId="14479"/>
    <cellStyle name="Normal 5 2 2 4 3 3 2 2 2 2" xfId="28857"/>
    <cellStyle name="Normal 5 2 2 4 3 3 2 2 2 2 2" xfId="57591"/>
    <cellStyle name="Normal 5 2 2 4 3 3 2 2 2 3" xfId="43267"/>
    <cellStyle name="Normal 5 2 2 4 3 3 2 2 3" xfId="21694"/>
    <cellStyle name="Normal 5 2 2 4 3 3 2 2 3 2" xfId="50429"/>
    <cellStyle name="Normal 5 2 2 4 3 3 2 2 4" xfId="36105"/>
    <cellStyle name="Normal 5 2 2 4 3 3 2 3" xfId="10892"/>
    <cellStyle name="Normal 5 2 2 4 3 3 2 3 2" xfId="25275"/>
    <cellStyle name="Normal 5 2 2 4 3 3 2 3 2 2" xfId="54010"/>
    <cellStyle name="Normal 5 2 2 4 3 3 2 3 3" xfId="39686"/>
    <cellStyle name="Normal 5 2 2 4 3 3 2 4" xfId="18112"/>
    <cellStyle name="Normal 5 2 2 4 3 3 2 4 2" xfId="46848"/>
    <cellStyle name="Normal 5 2 2 4 3 3 2 5" xfId="32524"/>
    <cellStyle name="Normal 5 2 2 4 3 3 3" xfId="5429"/>
    <cellStyle name="Normal 5 2 2 4 3 3 3 2" xfId="12689"/>
    <cellStyle name="Normal 5 2 2 4 3 3 3 2 2" xfId="27067"/>
    <cellStyle name="Normal 5 2 2 4 3 3 3 2 2 2" xfId="55801"/>
    <cellStyle name="Normal 5 2 2 4 3 3 3 2 3" xfId="41477"/>
    <cellStyle name="Normal 5 2 2 4 3 3 3 3" xfId="19904"/>
    <cellStyle name="Normal 5 2 2 4 3 3 3 3 2" xfId="48639"/>
    <cellStyle name="Normal 5 2 2 4 3 3 3 4" xfId="34315"/>
    <cellStyle name="Normal 5 2 2 4 3 3 4" xfId="9102"/>
    <cellStyle name="Normal 5 2 2 4 3 3 4 2" xfId="23485"/>
    <cellStyle name="Normal 5 2 2 4 3 3 4 2 2" xfId="52220"/>
    <cellStyle name="Normal 5 2 2 4 3 3 4 3" xfId="37896"/>
    <cellStyle name="Normal 5 2 2 4 3 3 5" xfId="16322"/>
    <cellStyle name="Normal 5 2 2 4 3 3 5 2" xfId="45058"/>
    <cellStyle name="Normal 5 2 2 4 3 3 6" xfId="30734"/>
    <cellStyle name="Normal 5 2 2 4 3 4" xfId="2664"/>
    <cellStyle name="Normal 5 2 2 4 3 4 2" xfId="6324"/>
    <cellStyle name="Normal 5 2 2 4 3 4 2 2" xfId="13584"/>
    <cellStyle name="Normal 5 2 2 4 3 4 2 2 2" xfId="27962"/>
    <cellStyle name="Normal 5 2 2 4 3 4 2 2 2 2" xfId="56696"/>
    <cellStyle name="Normal 5 2 2 4 3 4 2 2 3" xfId="42372"/>
    <cellStyle name="Normal 5 2 2 4 3 4 2 3" xfId="20799"/>
    <cellStyle name="Normal 5 2 2 4 3 4 2 3 2" xfId="49534"/>
    <cellStyle name="Normal 5 2 2 4 3 4 2 4" xfId="35210"/>
    <cellStyle name="Normal 5 2 2 4 3 4 3" xfId="9997"/>
    <cellStyle name="Normal 5 2 2 4 3 4 3 2" xfId="24380"/>
    <cellStyle name="Normal 5 2 2 4 3 4 3 2 2" xfId="53115"/>
    <cellStyle name="Normal 5 2 2 4 3 4 3 3" xfId="38791"/>
    <cellStyle name="Normal 5 2 2 4 3 4 4" xfId="17217"/>
    <cellStyle name="Normal 5 2 2 4 3 4 4 2" xfId="45953"/>
    <cellStyle name="Normal 5 2 2 4 3 4 5" xfId="31629"/>
    <cellStyle name="Normal 5 2 2 4 3 5" xfId="4528"/>
    <cellStyle name="Normal 5 2 2 4 3 5 2" xfId="11794"/>
    <cellStyle name="Normal 5 2 2 4 3 5 2 2" xfId="26172"/>
    <cellStyle name="Normal 5 2 2 4 3 5 2 2 2" xfId="54906"/>
    <cellStyle name="Normal 5 2 2 4 3 5 2 3" xfId="40582"/>
    <cellStyle name="Normal 5 2 2 4 3 5 3" xfId="19009"/>
    <cellStyle name="Normal 5 2 2 4 3 5 3 2" xfId="47744"/>
    <cellStyle name="Normal 5 2 2 4 3 5 4" xfId="33420"/>
    <cellStyle name="Normal 5 2 2 4 3 6" xfId="8201"/>
    <cellStyle name="Normal 5 2 2 4 3 6 2" xfId="22590"/>
    <cellStyle name="Normal 5 2 2 4 3 6 2 2" xfId="51325"/>
    <cellStyle name="Normal 5 2 2 4 3 6 3" xfId="37001"/>
    <cellStyle name="Normal 5 2 2 4 3 7" xfId="15427"/>
    <cellStyle name="Normal 5 2 2 4 3 7 2" xfId="44163"/>
    <cellStyle name="Normal 5 2 2 4 3 8" xfId="29839"/>
    <cellStyle name="Normal 5 2 2 4 4" xfId="1008"/>
    <cellStyle name="Normal 5 2 2 4 4 2" xfId="1991"/>
    <cellStyle name="Normal 5 2 2 4 4 2 2" xfId="3783"/>
    <cellStyle name="Normal 5 2 2 4 4 2 2 2" xfId="7442"/>
    <cellStyle name="Normal 5 2 2 4 4 2 2 2 2" xfId="14702"/>
    <cellStyle name="Normal 5 2 2 4 4 2 2 2 2 2" xfId="29080"/>
    <cellStyle name="Normal 5 2 2 4 4 2 2 2 2 2 2" xfId="57814"/>
    <cellStyle name="Normal 5 2 2 4 4 2 2 2 2 3" xfId="43490"/>
    <cellStyle name="Normal 5 2 2 4 4 2 2 2 3" xfId="21917"/>
    <cellStyle name="Normal 5 2 2 4 4 2 2 2 3 2" xfId="50652"/>
    <cellStyle name="Normal 5 2 2 4 4 2 2 2 4" xfId="36328"/>
    <cellStyle name="Normal 5 2 2 4 4 2 2 3" xfId="11115"/>
    <cellStyle name="Normal 5 2 2 4 4 2 2 3 2" xfId="25498"/>
    <cellStyle name="Normal 5 2 2 4 4 2 2 3 2 2" xfId="54233"/>
    <cellStyle name="Normal 5 2 2 4 4 2 2 3 3" xfId="39909"/>
    <cellStyle name="Normal 5 2 2 4 4 2 2 4" xfId="18335"/>
    <cellStyle name="Normal 5 2 2 4 4 2 2 4 2" xfId="47071"/>
    <cellStyle name="Normal 5 2 2 4 4 2 2 5" xfId="32747"/>
    <cellStyle name="Normal 5 2 2 4 4 2 3" xfId="5652"/>
    <cellStyle name="Normal 5 2 2 4 4 2 3 2" xfId="12912"/>
    <cellStyle name="Normal 5 2 2 4 4 2 3 2 2" xfId="27290"/>
    <cellStyle name="Normal 5 2 2 4 4 2 3 2 2 2" xfId="56024"/>
    <cellStyle name="Normal 5 2 2 4 4 2 3 2 3" xfId="41700"/>
    <cellStyle name="Normal 5 2 2 4 4 2 3 3" xfId="20127"/>
    <cellStyle name="Normal 5 2 2 4 4 2 3 3 2" xfId="48862"/>
    <cellStyle name="Normal 5 2 2 4 4 2 3 4" xfId="34538"/>
    <cellStyle name="Normal 5 2 2 4 4 2 4" xfId="9325"/>
    <cellStyle name="Normal 5 2 2 4 4 2 4 2" xfId="23708"/>
    <cellStyle name="Normal 5 2 2 4 4 2 4 2 2" xfId="52443"/>
    <cellStyle name="Normal 5 2 2 4 4 2 4 3" xfId="38119"/>
    <cellStyle name="Normal 5 2 2 4 4 2 5" xfId="16545"/>
    <cellStyle name="Normal 5 2 2 4 4 2 5 2" xfId="45281"/>
    <cellStyle name="Normal 5 2 2 4 4 2 6" xfId="30957"/>
    <cellStyle name="Normal 5 2 2 4 4 3" xfId="2887"/>
    <cellStyle name="Normal 5 2 2 4 4 3 2" xfId="6547"/>
    <cellStyle name="Normal 5 2 2 4 4 3 2 2" xfId="13807"/>
    <cellStyle name="Normal 5 2 2 4 4 3 2 2 2" xfId="28185"/>
    <cellStyle name="Normal 5 2 2 4 4 3 2 2 2 2" xfId="56919"/>
    <cellStyle name="Normal 5 2 2 4 4 3 2 2 3" xfId="42595"/>
    <cellStyle name="Normal 5 2 2 4 4 3 2 3" xfId="21022"/>
    <cellStyle name="Normal 5 2 2 4 4 3 2 3 2" xfId="49757"/>
    <cellStyle name="Normal 5 2 2 4 4 3 2 4" xfId="35433"/>
    <cellStyle name="Normal 5 2 2 4 4 3 3" xfId="10220"/>
    <cellStyle name="Normal 5 2 2 4 4 3 3 2" xfId="24603"/>
    <cellStyle name="Normal 5 2 2 4 4 3 3 2 2" xfId="53338"/>
    <cellStyle name="Normal 5 2 2 4 4 3 3 3" xfId="39014"/>
    <cellStyle name="Normal 5 2 2 4 4 3 4" xfId="17440"/>
    <cellStyle name="Normal 5 2 2 4 4 3 4 2" xfId="46176"/>
    <cellStyle name="Normal 5 2 2 4 4 3 5" xfId="31852"/>
    <cellStyle name="Normal 5 2 2 4 4 4" xfId="4752"/>
    <cellStyle name="Normal 5 2 2 4 4 4 2" xfId="12017"/>
    <cellStyle name="Normal 5 2 2 4 4 4 2 2" xfId="26395"/>
    <cellStyle name="Normal 5 2 2 4 4 4 2 2 2" xfId="55129"/>
    <cellStyle name="Normal 5 2 2 4 4 4 2 3" xfId="40805"/>
    <cellStyle name="Normal 5 2 2 4 4 4 3" xfId="19232"/>
    <cellStyle name="Normal 5 2 2 4 4 4 3 2" xfId="47967"/>
    <cellStyle name="Normal 5 2 2 4 4 4 4" xfId="33643"/>
    <cellStyle name="Normal 5 2 2 4 4 5" xfId="8424"/>
    <cellStyle name="Normal 5 2 2 4 4 5 2" xfId="22813"/>
    <cellStyle name="Normal 5 2 2 4 4 5 2 2" xfId="51548"/>
    <cellStyle name="Normal 5 2 2 4 4 5 3" xfId="37224"/>
    <cellStyle name="Normal 5 2 2 4 4 6" xfId="15650"/>
    <cellStyle name="Normal 5 2 2 4 4 6 2" xfId="44386"/>
    <cellStyle name="Normal 5 2 2 4 4 7" xfId="30062"/>
    <cellStyle name="Normal 5 2 2 4 5" xfId="1532"/>
    <cellStyle name="Normal 5 2 2 4 5 2" xfId="3336"/>
    <cellStyle name="Normal 5 2 2 4 5 2 2" xfId="6995"/>
    <cellStyle name="Normal 5 2 2 4 5 2 2 2" xfId="14255"/>
    <cellStyle name="Normal 5 2 2 4 5 2 2 2 2" xfId="28633"/>
    <cellStyle name="Normal 5 2 2 4 5 2 2 2 2 2" xfId="57367"/>
    <cellStyle name="Normal 5 2 2 4 5 2 2 2 3" xfId="43043"/>
    <cellStyle name="Normal 5 2 2 4 5 2 2 3" xfId="21470"/>
    <cellStyle name="Normal 5 2 2 4 5 2 2 3 2" xfId="50205"/>
    <cellStyle name="Normal 5 2 2 4 5 2 2 4" xfId="35881"/>
    <cellStyle name="Normal 5 2 2 4 5 2 3" xfId="10668"/>
    <cellStyle name="Normal 5 2 2 4 5 2 3 2" xfId="25051"/>
    <cellStyle name="Normal 5 2 2 4 5 2 3 2 2" xfId="53786"/>
    <cellStyle name="Normal 5 2 2 4 5 2 3 3" xfId="39462"/>
    <cellStyle name="Normal 5 2 2 4 5 2 4" xfId="17888"/>
    <cellStyle name="Normal 5 2 2 4 5 2 4 2" xfId="46624"/>
    <cellStyle name="Normal 5 2 2 4 5 2 5" xfId="32300"/>
    <cellStyle name="Normal 5 2 2 4 5 3" xfId="5205"/>
    <cellStyle name="Normal 5 2 2 4 5 3 2" xfId="12465"/>
    <cellStyle name="Normal 5 2 2 4 5 3 2 2" xfId="26843"/>
    <cellStyle name="Normal 5 2 2 4 5 3 2 2 2" xfId="55577"/>
    <cellStyle name="Normal 5 2 2 4 5 3 2 3" xfId="41253"/>
    <cellStyle name="Normal 5 2 2 4 5 3 3" xfId="19680"/>
    <cellStyle name="Normal 5 2 2 4 5 3 3 2" xfId="48415"/>
    <cellStyle name="Normal 5 2 2 4 5 3 4" xfId="34091"/>
    <cellStyle name="Normal 5 2 2 4 5 4" xfId="8878"/>
    <cellStyle name="Normal 5 2 2 4 5 4 2" xfId="23261"/>
    <cellStyle name="Normal 5 2 2 4 5 4 2 2" xfId="51996"/>
    <cellStyle name="Normal 5 2 2 4 5 4 3" xfId="37672"/>
    <cellStyle name="Normal 5 2 2 4 5 5" xfId="16098"/>
    <cellStyle name="Normal 5 2 2 4 5 5 2" xfId="44834"/>
    <cellStyle name="Normal 5 2 2 4 5 6" xfId="30510"/>
    <cellStyle name="Normal 5 2 2 4 6" xfId="2440"/>
    <cellStyle name="Normal 5 2 2 4 6 2" xfId="6100"/>
    <cellStyle name="Normal 5 2 2 4 6 2 2" xfId="13360"/>
    <cellStyle name="Normal 5 2 2 4 6 2 2 2" xfId="27738"/>
    <cellStyle name="Normal 5 2 2 4 6 2 2 2 2" xfId="56472"/>
    <cellStyle name="Normal 5 2 2 4 6 2 2 3" xfId="42148"/>
    <cellStyle name="Normal 5 2 2 4 6 2 3" xfId="20575"/>
    <cellStyle name="Normal 5 2 2 4 6 2 3 2" xfId="49310"/>
    <cellStyle name="Normal 5 2 2 4 6 2 4" xfId="34986"/>
    <cellStyle name="Normal 5 2 2 4 6 3" xfId="9773"/>
    <cellStyle name="Normal 5 2 2 4 6 3 2" xfId="24156"/>
    <cellStyle name="Normal 5 2 2 4 6 3 2 2" xfId="52891"/>
    <cellStyle name="Normal 5 2 2 4 6 3 3" xfId="38567"/>
    <cellStyle name="Normal 5 2 2 4 6 4" xfId="16993"/>
    <cellStyle name="Normal 5 2 2 4 6 4 2" xfId="45729"/>
    <cellStyle name="Normal 5 2 2 4 6 5" xfId="31405"/>
    <cellStyle name="Normal 5 2 2 4 7" xfId="4299"/>
    <cellStyle name="Normal 5 2 2 4 7 2" xfId="11569"/>
    <cellStyle name="Normal 5 2 2 4 7 2 2" xfId="25948"/>
    <cellStyle name="Normal 5 2 2 4 7 2 2 2" xfId="54682"/>
    <cellStyle name="Normal 5 2 2 4 7 2 3" xfId="40358"/>
    <cellStyle name="Normal 5 2 2 4 7 3" xfId="18785"/>
    <cellStyle name="Normal 5 2 2 4 7 3 2" xfId="47520"/>
    <cellStyle name="Normal 5 2 2 4 7 4" xfId="33196"/>
    <cellStyle name="Normal 5 2 2 4 8" xfId="7968"/>
    <cellStyle name="Normal 5 2 2 4 8 2" xfId="22366"/>
    <cellStyle name="Normal 5 2 2 4 8 2 2" xfId="51101"/>
    <cellStyle name="Normal 5 2 2 4 8 3" xfId="36777"/>
    <cellStyle name="Normal 5 2 2 4 9" xfId="15203"/>
    <cellStyle name="Normal 5 2 2 4 9 2" xfId="43939"/>
    <cellStyle name="Normal 5 2 2 5" xfId="546"/>
    <cellStyle name="Normal 5 2 2 5 2" xfId="840"/>
    <cellStyle name="Normal 5 2 2 5 2 2" xfId="1288"/>
    <cellStyle name="Normal 5 2 2 5 2 2 2" xfId="2271"/>
    <cellStyle name="Normal 5 2 2 5 2 2 2 2" xfId="4063"/>
    <cellStyle name="Normal 5 2 2 5 2 2 2 2 2" xfId="7722"/>
    <cellStyle name="Normal 5 2 2 5 2 2 2 2 2 2" xfId="14982"/>
    <cellStyle name="Normal 5 2 2 5 2 2 2 2 2 2 2" xfId="29360"/>
    <cellStyle name="Normal 5 2 2 5 2 2 2 2 2 2 2 2" xfId="58094"/>
    <cellStyle name="Normal 5 2 2 5 2 2 2 2 2 2 3" xfId="43770"/>
    <cellStyle name="Normal 5 2 2 5 2 2 2 2 2 3" xfId="22197"/>
    <cellStyle name="Normal 5 2 2 5 2 2 2 2 2 3 2" xfId="50932"/>
    <cellStyle name="Normal 5 2 2 5 2 2 2 2 2 4" xfId="36608"/>
    <cellStyle name="Normal 5 2 2 5 2 2 2 2 3" xfId="11395"/>
    <cellStyle name="Normal 5 2 2 5 2 2 2 2 3 2" xfId="25778"/>
    <cellStyle name="Normal 5 2 2 5 2 2 2 2 3 2 2" xfId="54513"/>
    <cellStyle name="Normal 5 2 2 5 2 2 2 2 3 3" xfId="40189"/>
    <cellStyle name="Normal 5 2 2 5 2 2 2 2 4" xfId="18615"/>
    <cellStyle name="Normal 5 2 2 5 2 2 2 2 4 2" xfId="47351"/>
    <cellStyle name="Normal 5 2 2 5 2 2 2 2 5" xfId="33027"/>
    <cellStyle name="Normal 5 2 2 5 2 2 2 3" xfId="5932"/>
    <cellStyle name="Normal 5 2 2 5 2 2 2 3 2" xfId="13192"/>
    <cellStyle name="Normal 5 2 2 5 2 2 2 3 2 2" xfId="27570"/>
    <cellStyle name="Normal 5 2 2 5 2 2 2 3 2 2 2" xfId="56304"/>
    <cellStyle name="Normal 5 2 2 5 2 2 2 3 2 3" xfId="41980"/>
    <cellStyle name="Normal 5 2 2 5 2 2 2 3 3" xfId="20407"/>
    <cellStyle name="Normal 5 2 2 5 2 2 2 3 3 2" xfId="49142"/>
    <cellStyle name="Normal 5 2 2 5 2 2 2 3 4" xfId="34818"/>
    <cellStyle name="Normal 5 2 2 5 2 2 2 4" xfId="9605"/>
    <cellStyle name="Normal 5 2 2 5 2 2 2 4 2" xfId="23988"/>
    <cellStyle name="Normal 5 2 2 5 2 2 2 4 2 2" xfId="52723"/>
    <cellStyle name="Normal 5 2 2 5 2 2 2 4 3" xfId="38399"/>
    <cellStyle name="Normal 5 2 2 5 2 2 2 5" xfId="16825"/>
    <cellStyle name="Normal 5 2 2 5 2 2 2 5 2" xfId="45561"/>
    <cellStyle name="Normal 5 2 2 5 2 2 2 6" xfId="31237"/>
    <cellStyle name="Normal 5 2 2 5 2 2 3" xfId="3167"/>
    <cellStyle name="Normal 5 2 2 5 2 2 3 2" xfId="6827"/>
    <cellStyle name="Normal 5 2 2 5 2 2 3 2 2" xfId="14087"/>
    <cellStyle name="Normal 5 2 2 5 2 2 3 2 2 2" xfId="28465"/>
    <cellStyle name="Normal 5 2 2 5 2 2 3 2 2 2 2" xfId="57199"/>
    <cellStyle name="Normal 5 2 2 5 2 2 3 2 2 3" xfId="42875"/>
    <cellStyle name="Normal 5 2 2 5 2 2 3 2 3" xfId="21302"/>
    <cellStyle name="Normal 5 2 2 5 2 2 3 2 3 2" xfId="50037"/>
    <cellStyle name="Normal 5 2 2 5 2 2 3 2 4" xfId="35713"/>
    <cellStyle name="Normal 5 2 2 5 2 2 3 3" xfId="10500"/>
    <cellStyle name="Normal 5 2 2 5 2 2 3 3 2" xfId="24883"/>
    <cellStyle name="Normal 5 2 2 5 2 2 3 3 2 2" xfId="53618"/>
    <cellStyle name="Normal 5 2 2 5 2 2 3 3 3" xfId="39294"/>
    <cellStyle name="Normal 5 2 2 5 2 2 3 4" xfId="17720"/>
    <cellStyle name="Normal 5 2 2 5 2 2 3 4 2" xfId="46456"/>
    <cellStyle name="Normal 5 2 2 5 2 2 3 5" xfId="32132"/>
    <cellStyle name="Normal 5 2 2 5 2 2 4" xfId="5032"/>
    <cellStyle name="Normal 5 2 2 5 2 2 4 2" xfId="12297"/>
    <cellStyle name="Normal 5 2 2 5 2 2 4 2 2" xfId="26675"/>
    <cellStyle name="Normal 5 2 2 5 2 2 4 2 2 2" xfId="55409"/>
    <cellStyle name="Normal 5 2 2 5 2 2 4 2 3" xfId="41085"/>
    <cellStyle name="Normal 5 2 2 5 2 2 4 3" xfId="19512"/>
    <cellStyle name="Normal 5 2 2 5 2 2 4 3 2" xfId="48247"/>
    <cellStyle name="Normal 5 2 2 5 2 2 4 4" xfId="33923"/>
    <cellStyle name="Normal 5 2 2 5 2 2 5" xfId="8704"/>
    <cellStyle name="Normal 5 2 2 5 2 2 5 2" xfId="23093"/>
    <cellStyle name="Normal 5 2 2 5 2 2 5 2 2" xfId="51828"/>
    <cellStyle name="Normal 5 2 2 5 2 2 5 3" xfId="37504"/>
    <cellStyle name="Normal 5 2 2 5 2 2 6" xfId="15930"/>
    <cellStyle name="Normal 5 2 2 5 2 2 6 2" xfId="44666"/>
    <cellStyle name="Normal 5 2 2 5 2 2 7" xfId="30342"/>
    <cellStyle name="Normal 5 2 2 5 2 3" xfId="1824"/>
    <cellStyle name="Normal 5 2 2 5 2 3 2" xfId="3616"/>
    <cellStyle name="Normal 5 2 2 5 2 3 2 2" xfId="7275"/>
    <cellStyle name="Normal 5 2 2 5 2 3 2 2 2" xfId="14535"/>
    <cellStyle name="Normal 5 2 2 5 2 3 2 2 2 2" xfId="28913"/>
    <cellStyle name="Normal 5 2 2 5 2 3 2 2 2 2 2" xfId="57647"/>
    <cellStyle name="Normal 5 2 2 5 2 3 2 2 2 3" xfId="43323"/>
    <cellStyle name="Normal 5 2 2 5 2 3 2 2 3" xfId="21750"/>
    <cellStyle name="Normal 5 2 2 5 2 3 2 2 3 2" xfId="50485"/>
    <cellStyle name="Normal 5 2 2 5 2 3 2 2 4" xfId="36161"/>
    <cellStyle name="Normal 5 2 2 5 2 3 2 3" xfId="10948"/>
    <cellStyle name="Normal 5 2 2 5 2 3 2 3 2" xfId="25331"/>
    <cellStyle name="Normal 5 2 2 5 2 3 2 3 2 2" xfId="54066"/>
    <cellStyle name="Normal 5 2 2 5 2 3 2 3 3" xfId="39742"/>
    <cellStyle name="Normal 5 2 2 5 2 3 2 4" xfId="18168"/>
    <cellStyle name="Normal 5 2 2 5 2 3 2 4 2" xfId="46904"/>
    <cellStyle name="Normal 5 2 2 5 2 3 2 5" xfId="32580"/>
    <cellStyle name="Normal 5 2 2 5 2 3 3" xfId="5485"/>
    <cellStyle name="Normal 5 2 2 5 2 3 3 2" xfId="12745"/>
    <cellStyle name="Normal 5 2 2 5 2 3 3 2 2" xfId="27123"/>
    <cellStyle name="Normal 5 2 2 5 2 3 3 2 2 2" xfId="55857"/>
    <cellStyle name="Normal 5 2 2 5 2 3 3 2 3" xfId="41533"/>
    <cellStyle name="Normal 5 2 2 5 2 3 3 3" xfId="19960"/>
    <cellStyle name="Normal 5 2 2 5 2 3 3 3 2" xfId="48695"/>
    <cellStyle name="Normal 5 2 2 5 2 3 3 4" xfId="34371"/>
    <cellStyle name="Normal 5 2 2 5 2 3 4" xfId="9158"/>
    <cellStyle name="Normal 5 2 2 5 2 3 4 2" xfId="23541"/>
    <cellStyle name="Normal 5 2 2 5 2 3 4 2 2" xfId="52276"/>
    <cellStyle name="Normal 5 2 2 5 2 3 4 3" xfId="37952"/>
    <cellStyle name="Normal 5 2 2 5 2 3 5" xfId="16378"/>
    <cellStyle name="Normal 5 2 2 5 2 3 5 2" xfId="45114"/>
    <cellStyle name="Normal 5 2 2 5 2 3 6" xfId="30790"/>
    <cellStyle name="Normal 5 2 2 5 2 4" xfId="2720"/>
    <cellStyle name="Normal 5 2 2 5 2 4 2" xfId="6380"/>
    <cellStyle name="Normal 5 2 2 5 2 4 2 2" xfId="13640"/>
    <cellStyle name="Normal 5 2 2 5 2 4 2 2 2" xfId="28018"/>
    <cellStyle name="Normal 5 2 2 5 2 4 2 2 2 2" xfId="56752"/>
    <cellStyle name="Normal 5 2 2 5 2 4 2 2 3" xfId="42428"/>
    <cellStyle name="Normal 5 2 2 5 2 4 2 3" xfId="20855"/>
    <cellStyle name="Normal 5 2 2 5 2 4 2 3 2" xfId="49590"/>
    <cellStyle name="Normal 5 2 2 5 2 4 2 4" xfId="35266"/>
    <cellStyle name="Normal 5 2 2 5 2 4 3" xfId="10053"/>
    <cellStyle name="Normal 5 2 2 5 2 4 3 2" xfId="24436"/>
    <cellStyle name="Normal 5 2 2 5 2 4 3 2 2" xfId="53171"/>
    <cellStyle name="Normal 5 2 2 5 2 4 3 3" xfId="38847"/>
    <cellStyle name="Normal 5 2 2 5 2 4 4" xfId="17273"/>
    <cellStyle name="Normal 5 2 2 5 2 4 4 2" xfId="46009"/>
    <cellStyle name="Normal 5 2 2 5 2 4 5" xfId="31685"/>
    <cellStyle name="Normal 5 2 2 5 2 5" xfId="4585"/>
    <cellStyle name="Normal 5 2 2 5 2 5 2" xfId="11850"/>
    <cellStyle name="Normal 5 2 2 5 2 5 2 2" xfId="26228"/>
    <cellStyle name="Normal 5 2 2 5 2 5 2 2 2" xfId="54962"/>
    <cellStyle name="Normal 5 2 2 5 2 5 2 3" xfId="40638"/>
    <cellStyle name="Normal 5 2 2 5 2 5 3" xfId="19065"/>
    <cellStyle name="Normal 5 2 2 5 2 5 3 2" xfId="47800"/>
    <cellStyle name="Normal 5 2 2 5 2 5 4" xfId="33476"/>
    <cellStyle name="Normal 5 2 2 5 2 6" xfId="8257"/>
    <cellStyle name="Normal 5 2 2 5 2 6 2" xfId="22646"/>
    <cellStyle name="Normal 5 2 2 5 2 6 2 2" xfId="51381"/>
    <cellStyle name="Normal 5 2 2 5 2 6 3" xfId="37057"/>
    <cellStyle name="Normal 5 2 2 5 2 7" xfId="15483"/>
    <cellStyle name="Normal 5 2 2 5 2 7 2" xfId="44219"/>
    <cellStyle name="Normal 5 2 2 5 2 8" xfId="29895"/>
    <cellStyle name="Normal 5 2 2 5 3" xfId="1064"/>
    <cellStyle name="Normal 5 2 2 5 3 2" xfId="2047"/>
    <cellStyle name="Normal 5 2 2 5 3 2 2" xfId="3839"/>
    <cellStyle name="Normal 5 2 2 5 3 2 2 2" xfId="7498"/>
    <cellStyle name="Normal 5 2 2 5 3 2 2 2 2" xfId="14758"/>
    <cellStyle name="Normal 5 2 2 5 3 2 2 2 2 2" xfId="29136"/>
    <cellStyle name="Normal 5 2 2 5 3 2 2 2 2 2 2" xfId="57870"/>
    <cellStyle name="Normal 5 2 2 5 3 2 2 2 2 3" xfId="43546"/>
    <cellStyle name="Normal 5 2 2 5 3 2 2 2 3" xfId="21973"/>
    <cellStyle name="Normal 5 2 2 5 3 2 2 2 3 2" xfId="50708"/>
    <cellStyle name="Normal 5 2 2 5 3 2 2 2 4" xfId="36384"/>
    <cellStyle name="Normal 5 2 2 5 3 2 2 3" xfId="11171"/>
    <cellStyle name="Normal 5 2 2 5 3 2 2 3 2" xfId="25554"/>
    <cellStyle name="Normal 5 2 2 5 3 2 2 3 2 2" xfId="54289"/>
    <cellStyle name="Normal 5 2 2 5 3 2 2 3 3" xfId="39965"/>
    <cellStyle name="Normal 5 2 2 5 3 2 2 4" xfId="18391"/>
    <cellStyle name="Normal 5 2 2 5 3 2 2 4 2" xfId="47127"/>
    <cellStyle name="Normal 5 2 2 5 3 2 2 5" xfId="32803"/>
    <cellStyle name="Normal 5 2 2 5 3 2 3" xfId="5708"/>
    <cellStyle name="Normal 5 2 2 5 3 2 3 2" xfId="12968"/>
    <cellStyle name="Normal 5 2 2 5 3 2 3 2 2" xfId="27346"/>
    <cellStyle name="Normal 5 2 2 5 3 2 3 2 2 2" xfId="56080"/>
    <cellStyle name="Normal 5 2 2 5 3 2 3 2 3" xfId="41756"/>
    <cellStyle name="Normal 5 2 2 5 3 2 3 3" xfId="20183"/>
    <cellStyle name="Normal 5 2 2 5 3 2 3 3 2" xfId="48918"/>
    <cellStyle name="Normal 5 2 2 5 3 2 3 4" xfId="34594"/>
    <cellStyle name="Normal 5 2 2 5 3 2 4" xfId="9381"/>
    <cellStyle name="Normal 5 2 2 5 3 2 4 2" xfId="23764"/>
    <cellStyle name="Normal 5 2 2 5 3 2 4 2 2" xfId="52499"/>
    <cellStyle name="Normal 5 2 2 5 3 2 4 3" xfId="38175"/>
    <cellStyle name="Normal 5 2 2 5 3 2 5" xfId="16601"/>
    <cellStyle name="Normal 5 2 2 5 3 2 5 2" xfId="45337"/>
    <cellStyle name="Normal 5 2 2 5 3 2 6" xfId="31013"/>
    <cellStyle name="Normal 5 2 2 5 3 3" xfId="2943"/>
    <cellStyle name="Normal 5 2 2 5 3 3 2" xfId="6603"/>
    <cellStyle name="Normal 5 2 2 5 3 3 2 2" xfId="13863"/>
    <cellStyle name="Normal 5 2 2 5 3 3 2 2 2" xfId="28241"/>
    <cellStyle name="Normal 5 2 2 5 3 3 2 2 2 2" xfId="56975"/>
    <cellStyle name="Normal 5 2 2 5 3 3 2 2 3" xfId="42651"/>
    <cellStyle name="Normal 5 2 2 5 3 3 2 3" xfId="21078"/>
    <cellStyle name="Normal 5 2 2 5 3 3 2 3 2" xfId="49813"/>
    <cellStyle name="Normal 5 2 2 5 3 3 2 4" xfId="35489"/>
    <cellStyle name="Normal 5 2 2 5 3 3 3" xfId="10276"/>
    <cellStyle name="Normal 5 2 2 5 3 3 3 2" xfId="24659"/>
    <cellStyle name="Normal 5 2 2 5 3 3 3 2 2" xfId="53394"/>
    <cellStyle name="Normal 5 2 2 5 3 3 3 3" xfId="39070"/>
    <cellStyle name="Normal 5 2 2 5 3 3 4" xfId="17496"/>
    <cellStyle name="Normal 5 2 2 5 3 3 4 2" xfId="46232"/>
    <cellStyle name="Normal 5 2 2 5 3 3 5" xfId="31908"/>
    <cellStyle name="Normal 5 2 2 5 3 4" xfId="4808"/>
    <cellStyle name="Normal 5 2 2 5 3 4 2" xfId="12073"/>
    <cellStyle name="Normal 5 2 2 5 3 4 2 2" xfId="26451"/>
    <cellStyle name="Normal 5 2 2 5 3 4 2 2 2" xfId="55185"/>
    <cellStyle name="Normal 5 2 2 5 3 4 2 3" xfId="40861"/>
    <cellStyle name="Normal 5 2 2 5 3 4 3" xfId="19288"/>
    <cellStyle name="Normal 5 2 2 5 3 4 3 2" xfId="48023"/>
    <cellStyle name="Normal 5 2 2 5 3 4 4" xfId="33699"/>
    <cellStyle name="Normal 5 2 2 5 3 5" xfId="8480"/>
    <cellStyle name="Normal 5 2 2 5 3 5 2" xfId="22869"/>
    <cellStyle name="Normal 5 2 2 5 3 5 2 2" xfId="51604"/>
    <cellStyle name="Normal 5 2 2 5 3 5 3" xfId="37280"/>
    <cellStyle name="Normal 5 2 2 5 3 6" xfId="15706"/>
    <cellStyle name="Normal 5 2 2 5 3 6 2" xfId="44442"/>
    <cellStyle name="Normal 5 2 2 5 3 7" xfId="30118"/>
    <cellStyle name="Normal 5 2 2 5 4" xfId="1595"/>
    <cellStyle name="Normal 5 2 2 5 4 2" xfId="3392"/>
    <cellStyle name="Normal 5 2 2 5 4 2 2" xfId="7051"/>
    <cellStyle name="Normal 5 2 2 5 4 2 2 2" xfId="14311"/>
    <cellStyle name="Normal 5 2 2 5 4 2 2 2 2" xfId="28689"/>
    <cellStyle name="Normal 5 2 2 5 4 2 2 2 2 2" xfId="57423"/>
    <cellStyle name="Normal 5 2 2 5 4 2 2 2 3" xfId="43099"/>
    <cellStyle name="Normal 5 2 2 5 4 2 2 3" xfId="21526"/>
    <cellStyle name="Normal 5 2 2 5 4 2 2 3 2" xfId="50261"/>
    <cellStyle name="Normal 5 2 2 5 4 2 2 4" xfId="35937"/>
    <cellStyle name="Normal 5 2 2 5 4 2 3" xfId="10724"/>
    <cellStyle name="Normal 5 2 2 5 4 2 3 2" xfId="25107"/>
    <cellStyle name="Normal 5 2 2 5 4 2 3 2 2" xfId="53842"/>
    <cellStyle name="Normal 5 2 2 5 4 2 3 3" xfId="39518"/>
    <cellStyle name="Normal 5 2 2 5 4 2 4" xfId="17944"/>
    <cellStyle name="Normal 5 2 2 5 4 2 4 2" xfId="46680"/>
    <cellStyle name="Normal 5 2 2 5 4 2 5" xfId="32356"/>
    <cellStyle name="Normal 5 2 2 5 4 3" xfId="5261"/>
    <cellStyle name="Normal 5 2 2 5 4 3 2" xfId="12521"/>
    <cellStyle name="Normal 5 2 2 5 4 3 2 2" xfId="26899"/>
    <cellStyle name="Normal 5 2 2 5 4 3 2 2 2" xfId="55633"/>
    <cellStyle name="Normal 5 2 2 5 4 3 2 3" xfId="41309"/>
    <cellStyle name="Normal 5 2 2 5 4 3 3" xfId="19736"/>
    <cellStyle name="Normal 5 2 2 5 4 3 3 2" xfId="48471"/>
    <cellStyle name="Normal 5 2 2 5 4 3 4" xfId="34147"/>
    <cellStyle name="Normal 5 2 2 5 4 4" xfId="8934"/>
    <cellStyle name="Normal 5 2 2 5 4 4 2" xfId="23317"/>
    <cellStyle name="Normal 5 2 2 5 4 4 2 2" xfId="52052"/>
    <cellStyle name="Normal 5 2 2 5 4 4 3" xfId="37728"/>
    <cellStyle name="Normal 5 2 2 5 4 5" xfId="16154"/>
    <cellStyle name="Normal 5 2 2 5 4 5 2" xfId="44890"/>
    <cellStyle name="Normal 5 2 2 5 4 6" xfId="30566"/>
    <cellStyle name="Normal 5 2 2 5 5" xfId="2496"/>
    <cellStyle name="Normal 5 2 2 5 5 2" xfId="6156"/>
    <cellStyle name="Normal 5 2 2 5 5 2 2" xfId="13416"/>
    <cellStyle name="Normal 5 2 2 5 5 2 2 2" xfId="27794"/>
    <cellStyle name="Normal 5 2 2 5 5 2 2 2 2" xfId="56528"/>
    <cellStyle name="Normal 5 2 2 5 5 2 2 3" xfId="42204"/>
    <cellStyle name="Normal 5 2 2 5 5 2 3" xfId="20631"/>
    <cellStyle name="Normal 5 2 2 5 5 2 3 2" xfId="49366"/>
    <cellStyle name="Normal 5 2 2 5 5 2 4" xfId="35042"/>
    <cellStyle name="Normal 5 2 2 5 5 3" xfId="9829"/>
    <cellStyle name="Normal 5 2 2 5 5 3 2" xfId="24212"/>
    <cellStyle name="Normal 5 2 2 5 5 3 2 2" xfId="52947"/>
    <cellStyle name="Normal 5 2 2 5 5 3 3" xfId="38623"/>
    <cellStyle name="Normal 5 2 2 5 5 4" xfId="17049"/>
    <cellStyle name="Normal 5 2 2 5 5 4 2" xfId="45785"/>
    <cellStyle name="Normal 5 2 2 5 5 5" xfId="31461"/>
    <cellStyle name="Normal 5 2 2 5 6" xfId="4358"/>
    <cellStyle name="Normal 5 2 2 5 6 2" xfId="11626"/>
    <cellStyle name="Normal 5 2 2 5 6 2 2" xfId="26004"/>
    <cellStyle name="Normal 5 2 2 5 6 2 2 2" xfId="54738"/>
    <cellStyle name="Normal 5 2 2 5 6 2 3" xfId="40414"/>
    <cellStyle name="Normal 5 2 2 5 6 3" xfId="18841"/>
    <cellStyle name="Normal 5 2 2 5 6 3 2" xfId="47576"/>
    <cellStyle name="Normal 5 2 2 5 6 4" xfId="33252"/>
    <cellStyle name="Normal 5 2 2 5 7" xfId="8029"/>
    <cellStyle name="Normal 5 2 2 5 7 2" xfId="22422"/>
    <cellStyle name="Normal 5 2 2 5 7 2 2" xfId="51157"/>
    <cellStyle name="Normal 5 2 2 5 7 3" xfId="36833"/>
    <cellStyle name="Normal 5 2 2 5 8" xfId="15259"/>
    <cellStyle name="Normal 5 2 2 5 8 2" xfId="43995"/>
    <cellStyle name="Normal 5 2 2 5 9" xfId="29671"/>
    <cellStyle name="Normal 5 2 2 6" xfId="725"/>
    <cellStyle name="Normal 5 2 2 6 2" xfId="1176"/>
    <cellStyle name="Normal 5 2 2 6 2 2" xfId="2159"/>
    <cellStyle name="Normal 5 2 2 6 2 2 2" xfId="3951"/>
    <cellStyle name="Normal 5 2 2 6 2 2 2 2" xfId="7610"/>
    <cellStyle name="Normal 5 2 2 6 2 2 2 2 2" xfId="14870"/>
    <cellStyle name="Normal 5 2 2 6 2 2 2 2 2 2" xfId="29248"/>
    <cellStyle name="Normal 5 2 2 6 2 2 2 2 2 2 2" xfId="57982"/>
    <cellStyle name="Normal 5 2 2 6 2 2 2 2 2 3" xfId="43658"/>
    <cellStyle name="Normal 5 2 2 6 2 2 2 2 3" xfId="22085"/>
    <cellStyle name="Normal 5 2 2 6 2 2 2 2 3 2" xfId="50820"/>
    <cellStyle name="Normal 5 2 2 6 2 2 2 2 4" xfId="36496"/>
    <cellStyle name="Normal 5 2 2 6 2 2 2 3" xfId="11283"/>
    <cellStyle name="Normal 5 2 2 6 2 2 2 3 2" xfId="25666"/>
    <cellStyle name="Normal 5 2 2 6 2 2 2 3 2 2" xfId="54401"/>
    <cellStyle name="Normal 5 2 2 6 2 2 2 3 3" xfId="40077"/>
    <cellStyle name="Normal 5 2 2 6 2 2 2 4" xfId="18503"/>
    <cellStyle name="Normal 5 2 2 6 2 2 2 4 2" xfId="47239"/>
    <cellStyle name="Normal 5 2 2 6 2 2 2 5" xfId="32915"/>
    <cellStyle name="Normal 5 2 2 6 2 2 3" xfId="5820"/>
    <cellStyle name="Normal 5 2 2 6 2 2 3 2" xfId="13080"/>
    <cellStyle name="Normal 5 2 2 6 2 2 3 2 2" xfId="27458"/>
    <cellStyle name="Normal 5 2 2 6 2 2 3 2 2 2" xfId="56192"/>
    <cellStyle name="Normal 5 2 2 6 2 2 3 2 3" xfId="41868"/>
    <cellStyle name="Normal 5 2 2 6 2 2 3 3" xfId="20295"/>
    <cellStyle name="Normal 5 2 2 6 2 2 3 3 2" xfId="49030"/>
    <cellStyle name="Normal 5 2 2 6 2 2 3 4" xfId="34706"/>
    <cellStyle name="Normal 5 2 2 6 2 2 4" xfId="9493"/>
    <cellStyle name="Normal 5 2 2 6 2 2 4 2" xfId="23876"/>
    <cellStyle name="Normal 5 2 2 6 2 2 4 2 2" xfId="52611"/>
    <cellStyle name="Normal 5 2 2 6 2 2 4 3" xfId="38287"/>
    <cellStyle name="Normal 5 2 2 6 2 2 5" xfId="16713"/>
    <cellStyle name="Normal 5 2 2 6 2 2 5 2" xfId="45449"/>
    <cellStyle name="Normal 5 2 2 6 2 2 6" xfId="31125"/>
    <cellStyle name="Normal 5 2 2 6 2 3" xfId="3055"/>
    <cellStyle name="Normal 5 2 2 6 2 3 2" xfId="6715"/>
    <cellStyle name="Normal 5 2 2 6 2 3 2 2" xfId="13975"/>
    <cellStyle name="Normal 5 2 2 6 2 3 2 2 2" xfId="28353"/>
    <cellStyle name="Normal 5 2 2 6 2 3 2 2 2 2" xfId="57087"/>
    <cellStyle name="Normal 5 2 2 6 2 3 2 2 3" xfId="42763"/>
    <cellStyle name="Normal 5 2 2 6 2 3 2 3" xfId="21190"/>
    <cellStyle name="Normal 5 2 2 6 2 3 2 3 2" xfId="49925"/>
    <cellStyle name="Normal 5 2 2 6 2 3 2 4" xfId="35601"/>
    <cellStyle name="Normal 5 2 2 6 2 3 3" xfId="10388"/>
    <cellStyle name="Normal 5 2 2 6 2 3 3 2" xfId="24771"/>
    <cellStyle name="Normal 5 2 2 6 2 3 3 2 2" xfId="53506"/>
    <cellStyle name="Normal 5 2 2 6 2 3 3 3" xfId="39182"/>
    <cellStyle name="Normal 5 2 2 6 2 3 4" xfId="17608"/>
    <cellStyle name="Normal 5 2 2 6 2 3 4 2" xfId="46344"/>
    <cellStyle name="Normal 5 2 2 6 2 3 5" xfId="32020"/>
    <cellStyle name="Normal 5 2 2 6 2 4" xfId="4920"/>
    <cellStyle name="Normal 5 2 2 6 2 4 2" xfId="12185"/>
    <cellStyle name="Normal 5 2 2 6 2 4 2 2" xfId="26563"/>
    <cellStyle name="Normal 5 2 2 6 2 4 2 2 2" xfId="55297"/>
    <cellStyle name="Normal 5 2 2 6 2 4 2 3" xfId="40973"/>
    <cellStyle name="Normal 5 2 2 6 2 4 3" xfId="19400"/>
    <cellStyle name="Normal 5 2 2 6 2 4 3 2" xfId="48135"/>
    <cellStyle name="Normal 5 2 2 6 2 4 4" xfId="33811"/>
    <cellStyle name="Normal 5 2 2 6 2 5" xfId="8592"/>
    <cellStyle name="Normal 5 2 2 6 2 5 2" xfId="22981"/>
    <cellStyle name="Normal 5 2 2 6 2 5 2 2" xfId="51716"/>
    <cellStyle name="Normal 5 2 2 6 2 5 3" xfId="37392"/>
    <cellStyle name="Normal 5 2 2 6 2 6" xfId="15818"/>
    <cellStyle name="Normal 5 2 2 6 2 6 2" xfId="44554"/>
    <cellStyle name="Normal 5 2 2 6 2 7" xfId="30230"/>
    <cellStyle name="Normal 5 2 2 6 3" xfId="1712"/>
    <cellStyle name="Normal 5 2 2 6 3 2" xfId="3504"/>
    <cellStyle name="Normal 5 2 2 6 3 2 2" xfId="7163"/>
    <cellStyle name="Normal 5 2 2 6 3 2 2 2" xfId="14423"/>
    <cellStyle name="Normal 5 2 2 6 3 2 2 2 2" xfId="28801"/>
    <cellStyle name="Normal 5 2 2 6 3 2 2 2 2 2" xfId="57535"/>
    <cellStyle name="Normal 5 2 2 6 3 2 2 2 3" xfId="43211"/>
    <cellStyle name="Normal 5 2 2 6 3 2 2 3" xfId="21638"/>
    <cellStyle name="Normal 5 2 2 6 3 2 2 3 2" xfId="50373"/>
    <cellStyle name="Normal 5 2 2 6 3 2 2 4" xfId="36049"/>
    <cellStyle name="Normal 5 2 2 6 3 2 3" xfId="10836"/>
    <cellStyle name="Normal 5 2 2 6 3 2 3 2" xfId="25219"/>
    <cellStyle name="Normal 5 2 2 6 3 2 3 2 2" xfId="53954"/>
    <cellStyle name="Normal 5 2 2 6 3 2 3 3" xfId="39630"/>
    <cellStyle name="Normal 5 2 2 6 3 2 4" xfId="18056"/>
    <cellStyle name="Normal 5 2 2 6 3 2 4 2" xfId="46792"/>
    <cellStyle name="Normal 5 2 2 6 3 2 5" xfId="32468"/>
    <cellStyle name="Normal 5 2 2 6 3 3" xfId="5373"/>
    <cellStyle name="Normal 5 2 2 6 3 3 2" xfId="12633"/>
    <cellStyle name="Normal 5 2 2 6 3 3 2 2" xfId="27011"/>
    <cellStyle name="Normal 5 2 2 6 3 3 2 2 2" xfId="55745"/>
    <cellStyle name="Normal 5 2 2 6 3 3 2 3" xfId="41421"/>
    <cellStyle name="Normal 5 2 2 6 3 3 3" xfId="19848"/>
    <cellStyle name="Normal 5 2 2 6 3 3 3 2" xfId="48583"/>
    <cellStyle name="Normal 5 2 2 6 3 3 4" xfId="34259"/>
    <cellStyle name="Normal 5 2 2 6 3 4" xfId="9046"/>
    <cellStyle name="Normal 5 2 2 6 3 4 2" xfId="23429"/>
    <cellStyle name="Normal 5 2 2 6 3 4 2 2" xfId="52164"/>
    <cellStyle name="Normal 5 2 2 6 3 4 3" xfId="37840"/>
    <cellStyle name="Normal 5 2 2 6 3 5" xfId="16266"/>
    <cellStyle name="Normal 5 2 2 6 3 5 2" xfId="45002"/>
    <cellStyle name="Normal 5 2 2 6 3 6" xfId="30678"/>
    <cellStyle name="Normal 5 2 2 6 4" xfId="2608"/>
    <cellStyle name="Normal 5 2 2 6 4 2" xfId="6268"/>
    <cellStyle name="Normal 5 2 2 6 4 2 2" xfId="13528"/>
    <cellStyle name="Normal 5 2 2 6 4 2 2 2" xfId="27906"/>
    <cellStyle name="Normal 5 2 2 6 4 2 2 2 2" xfId="56640"/>
    <cellStyle name="Normal 5 2 2 6 4 2 2 3" xfId="42316"/>
    <cellStyle name="Normal 5 2 2 6 4 2 3" xfId="20743"/>
    <cellStyle name="Normal 5 2 2 6 4 2 3 2" xfId="49478"/>
    <cellStyle name="Normal 5 2 2 6 4 2 4" xfId="35154"/>
    <cellStyle name="Normal 5 2 2 6 4 3" xfId="9941"/>
    <cellStyle name="Normal 5 2 2 6 4 3 2" xfId="24324"/>
    <cellStyle name="Normal 5 2 2 6 4 3 2 2" xfId="53059"/>
    <cellStyle name="Normal 5 2 2 6 4 3 3" xfId="38735"/>
    <cellStyle name="Normal 5 2 2 6 4 4" xfId="17161"/>
    <cellStyle name="Normal 5 2 2 6 4 4 2" xfId="45897"/>
    <cellStyle name="Normal 5 2 2 6 4 5" xfId="31573"/>
    <cellStyle name="Normal 5 2 2 6 5" xfId="4472"/>
    <cellStyle name="Normal 5 2 2 6 5 2" xfId="11738"/>
    <cellStyle name="Normal 5 2 2 6 5 2 2" xfId="26116"/>
    <cellStyle name="Normal 5 2 2 6 5 2 2 2" xfId="54850"/>
    <cellStyle name="Normal 5 2 2 6 5 2 3" xfId="40526"/>
    <cellStyle name="Normal 5 2 2 6 5 3" xfId="18953"/>
    <cellStyle name="Normal 5 2 2 6 5 3 2" xfId="47688"/>
    <cellStyle name="Normal 5 2 2 6 5 4" xfId="33364"/>
    <cellStyle name="Normal 5 2 2 6 6" xfId="8145"/>
    <cellStyle name="Normal 5 2 2 6 6 2" xfId="22534"/>
    <cellStyle name="Normal 5 2 2 6 6 2 2" xfId="51269"/>
    <cellStyle name="Normal 5 2 2 6 6 3" xfId="36945"/>
    <cellStyle name="Normal 5 2 2 6 7" xfId="15371"/>
    <cellStyle name="Normal 5 2 2 6 7 2" xfId="44107"/>
    <cellStyle name="Normal 5 2 2 6 8" xfId="29783"/>
    <cellStyle name="Normal 5 2 2 7" xfId="952"/>
    <cellStyle name="Normal 5 2 2 7 2" xfId="1935"/>
    <cellStyle name="Normal 5 2 2 7 2 2" xfId="3727"/>
    <cellStyle name="Normal 5 2 2 7 2 2 2" xfId="7386"/>
    <cellStyle name="Normal 5 2 2 7 2 2 2 2" xfId="14646"/>
    <cellStyle name="Normal 5 2 2 7 2 2 2 2 2" xfId="29024"/>
    <cellStyle name="Normal 5 2 2 7 2 2 2 2 2 2" xfId="57758"/>
    <cellStyle name="Normal 5 2 2 7 2 2 2 2 3" xfId="43434"/>
    <cellStyle name="Normal 5 2 2 7 2 2 2 3" xfId="21861"/>
    <cellStyle name="Normal 5 2 2 7 2 2 2 3 2" xfId="50596"/>
    <cellStyle name="Normal 5 2 2 7 2 2 2 4" xfId="36272"/>
    <cellStyle name="Normal 5 2 2 7 2 2 3" xfId="11059"/>
    <cellStyle name="Normal 5 2 2 7 2 2 3 2" xfId="25442"/>
    <cellStyle name="Normal 5 2 2 7 2 2 3 2 2" xfId="54177"/>
    <cellStyle name="Normal 5 2 2 7 2 2 3 3" xfId="39853"/>
    <cellStyle name="Normal 5 2 2 7 2 2 4" xfId="18279"/>
    <cellStyle name="Normal 5 2 2 7 2 2 4 2" xfId="47015"/>
    <cellStyle name="Normal 5 2 2 7 2 2 5" xfId="32691"/>
    <cellStyle name="Normal 5 2 2 7 2 3" xfId="5596"/>
    <cellStyle name="Normal 5 2 2 7 2 3 2" xfId="12856"/>
    <cellStyle name="Normal 5 2 2 7 2 3 2 2" xfId="27234"/>
    <cellStyle name="Normal 5 2 2 7 2 3 2 2 2" xfId="55968"/>
    <cellStyle name="Normal 5 2 2 7 2 3 2 3" xfId="41644"/>
    <cellStyle name="Normal 5 2 2 7 2 3 3" xfId="20071"/>
    <cellStyle name="Normal 5 2 2 7 2 3 3 2" xfId="48806"/>
    <cellStyle name="Normal 5 2 2 7 2 3 4" xfId="34482"/>
    <cellStyle name="Normal 5 2 2 7 2 4" xfId="9269"/>
    <cellStyle name="Normal 5 2 2 7 2 4 2" xfId="23652"/>
    <cellStyle name="Normal 5 2 2 7 2 4 2 2" xfId="52387"/>
    <cellStyle name="Normal 5 2 2 7 2 4 3" xfId="38063"/>
    <cellStyle name="Normal 5 2 2 7 2 5" xfId="16489"/>
    <cellStyle name="Normal 5 2 2 7 2 5 2" xfId="45225"/>
    <cellStyle name="Normal 5 2 2 7 2 6" xfId="30901"/>
    <cellStyle name="Normal 5 2 2 7 3" xfId="2831"/>
    <cellStyle name="Normal 5 2 2 7 3 2" xfId="6491"/>
    <cellStyle name="Normal 5 2 2 7 3 2 2" xfId="13751"/>
    <cellStyle name="Normal 5 2 2 7 3 2 2 2" xfId="28129"/>
    <cellStyle name="Normal 5 2 2 7 3 2 2 2 2" xfId="56863"/>
    <cellStyle name="Normal 5 2 2 7 3 2 2 3" xfId="42539"/>
    <cellStyle name="Normal 5 2 2 7 3 2 3" xfId="20966"/>
    <cellStyle name="Normal 5 2 2 7 3 2 3 2" xfId="49701"/>
    <cellStyle name="Normal 5 2 2 7 3 2 4" xfId="35377"/>
    <cellStyle name="Normal 5 2 2 7 3 3" xfId="10164"/>
    <cellStyle name="Normal 5 2 2 7 3 3 2" xfId="24547"/>
    <cellStyle name="Normal 5 2 2 7 3 3 2 2" xfId="53282"/>
    <cellStyle name="Normal 5 2 2 7 3 3 3" xfId="38958"/>
    <cellStyle name="Normal 5 2 2 7 3 4" xfId="17384"/>
    <cellStyle name="Normal 5 2 2 7 3 4 2" xfId="46120"/>
    <cellStyle name="Normal 5 2 2 7 3 5" xfId="31796"/>
    <cellStyle name="Normal 5 2 2 7 4" xfId="4696"/>
    <cellStyle name="Normal 5 2 2 7 4 2" xfId="11961"/>
    <cellStyle name="Normal 5 2 2 7 4 2 2" xfId="26339"/>
    <cellStyle name="Normal 5 2 2 7 4 2 2 2" xfId="55073"/>
    <cellStyle name="Normal 5 2 2 7 4 2 3" xfId="40749"/>
    <cellStyle name="Normal 5 2 2 7 4 3" xfId="19176"/>
    <cellStyle name="Normal 5 2 2 7 4 3 2" xfId="47911"/>
    <cellStyle name="Normal 5 2 2 7 4 4" xfId="33587"/>
    <cellStyle name="Normal 5 2 2 7 5" xfId="8368"/>
    <cellStyle name="Normal 5 2 2 7 5 2" xfId="22757"/>
    <cellStyle name="Normal 5 2 2 7 5 2 2" xfId="51492"/>
    <cellStyle name="Normal 5 2 2 7 5 3" xfId="37168"/>
    <cellStyle name="Normal 5 2 2 7 6" xfId="15594"/>
    <cellStyle name="Normal 5 2 2 7 6 2" xfId="44330"/>
    <cellStyle name="Normal 5 2 2 7 7" xfId="30006"/>
    <cellStyle name="Normal 5 2 2 8" xfId="1456"/>
    <cellStyle name="Normal 5 2 2 8 2" xfId="3280"/>
    <cellStyle name="Normal 5 2 2 8 2 2" xfId="6939"/>
    <cellStyle name="Normal 5 2 2 8 2 2 2" xfId="14199"/>
    <cellStyle name="Normal 5 2 2 8 2 2 2 2" xfId="28577"/>
    <cellStyle name="Normal 5 2 2 8 2 2 2 2 2" xfId="57311"/>
    <cellStyle name="Normal 5 2 2 8 2 2 2 3" xfId="42987"/>
    <cellStyle name="Normal 5 2 2 8 2 2 3" xfId="21414"/>
    <cellStyle name="Normal 5 2 2 8 2 2 3 2" xfId="50149"/>
    <cellStyle name="Normal 5 2 2 8 2 2 4" xfId="35825"/>
    <cellStyle name="Normal 5 2 2 8 2 3" xfId="10612"/>
    <cellStyle name="Normal 5 2 2 8 2 3 2" xfId="24995"/>
    <cellStyle name="Normal 5 2 2 8 2 3 2 2" xfId="53730"/>
    <cellStyle name="Normal 5 2 2 8 2 3 3" xfId="39406"/>
    <cellStyle name="Normal 5 2 2 8 2 4" xfId="17832"/>
    <cellStyle name="Normal 5 2 2 8 2 4 2" xfId="46568"/>
    <cellStyle name="Normal 5 2 2 8 2 5" xfId="32244"/>
    <cellStyle name="Normal 5 2 2 8 3" xfId="5147"/>
    <cellStyle name="Normal 5 2 2 8 3 2" xfId="12409"/>
    <cellStyle name="Normal 5 2 2 8 3 2 2" xfId="26787"/>
    <cellStyle name="Normal 5 2 2 8 3 2 2 2" xfId="55521"/>
    <cellStyle name="Normal 5 2 2 8 3 2 3" xfId="41197"/>
    <cellStyle name="Normal 5 2 2 8 3 3" xfId="19624"/>
    <cellStyle name="Normal 5 2 2 8 3 3 2" xfId="48359"/>
    <cellStyle name="Normal 5 2 2 8 3 4" xfId="34035"/>
    <cellStyle name="Normal 5 2 2 8 4" xfId="8819"/>
    <cellStyle name="Normal 5 2 2 8 4 2" xfId="23205"/>
    <cellStyle name="Normal 5 2 2 8 4 2 2" xfId="51940"/>
    <cellStyle name="Normal 5 2 2 8 4 3" xfId="37616"/>
    <cellStyle name="Normal 5 2 2 8 5" xfId="16042"/>
    <cellStyle name="Normal 5 2 2 8 5 2" xfId="44778"/>
    <cellStyle name="Normal 5 2 2 8 6" xfId="30454"/>
    <cellStyle name="Normal 5 2 2 9" xfId="2384"/>
    <cellStyle name="Normal 5 2 2 9 2" xfId="6044"/>
    <cellStyle name="Normal 5 2 2 9 2 2" xfId="13304"/>
    <cellStyle name="Normal 5 2 2 9 2 2 2" xfId="27682"/>
    <cellStyle name="Normal 5 2 2 9 2 2 2 2" xfId="56416"/>
    <cellStyle name="Normal 5 2 2 9 2 2 3" xfId="42092"/>
    <cellStyle name="Normal 5 2 2 9 2 3" xfId="20519"/>
    <cellStyle name="Normal 5 2 2 9 2 3 2" xfId="49254"/>
    <cellStyle name="Normal 5 2 2 9 2 4" xfId="34930"/>
    <cellStyle name="Normal 5 2 2 9 3" xfId="9717"/>
    <cellStyle name="Normal 5 2 2 9 3 2" xfId="24100"/>
    <cellStyle name="Normal 5 2 2 9 3 2 2" xfId="52835"/>
    <cellStyle name="Normal 5 2 2 9 3 3" xfId="38511"/>
    <cellStyle name="Normal 5 2 2 9 4" xfId="16937"/>
    <cellStyle name="Normal 5 2 2 9 4 2" xfId="45673"/>
    <cellStyle name="Normal 5 2 2 9 5" xfId="31349"/>
    <cellStyle name="Normal 5 2 3" xfId="270"/>
    <cellStyle name="Normal 5 2 3 10" xfId="7912"/>
    <cellStyle name="Normal 5 2 3 10 2" xfId="22317"/>
    <cellStyle name="Normal 5 2 3 10 2 2" xfId="51052"/>
    <cellStyle name="Normal 5 2 3 10 3" xfId="36728"/>
    <cellStyle name="Normal 5 2 3 11" xfId="15154"/>
    <cellStyle name="Normal 5 2 3 11 2" xfId="43890"/>
    <cellStyle name="Normal 5 2 3 12" xfId="29566"/>
    <cellStyle name="Normal 5 2 3 2" xfId="360"/>
    <cellStyle name="Normal 5 2 3 2 10" xfId="15182"/>
    <cellStyle name="Normal 5 2 3 2 10 2" xfId="43918"/>
    <cellStyle name="Normal 5 2 3 2 11" xfId="29594"/>
    <cellStyle name="Normal 5 2 3 2 2" xfId="460"/>
    <cellStyle name="Normal 5 2 3 2 2 10" xfId="29650"/>
    <cellStyle name="Normal 5 2 3 2 2 2" xfId="660"/>
    <cellStyle name="Normal 5 2 3 2 2 2 2" xfId="932"/>
    <cellStyle name="Normal 5 2 3 2 2 2 2 2" xfId="1379"/>
    <cellStyle name="Normal 5 2 3 2 2 2 2 2 2" xfId="2362"/>
    <cellStyle name="Normal 5 2 3 2 2 2 2 2 2 2" xfId="4154"/>
    <cellStyle name="Normal 5 2 3 2 2 2 2 2 2 2 2" xfId="7813"/>
    <cellStyle name="Normal 5 2 3 2 2 2 2 2 2 2 2 2" xfId="15073"/>
    <cellStyle name="Normal 5 2 3 2 2 2 2 2 2 2 2 2 2" xfId="29451"/>
    <cellStyle name="Normal 5 2 3 2 2 2 2 2 2 2 2 2 2 2" xfId="58185"/>
    <cellStyle name="Normal 5 2 3 2 2 2 2 2 2 2 2 2 3" xfId="43861"/>
    <cellStyle name="Normal 5 2 3 2 2 2 2 2 2 2 2 3" xfId="22288"/>
    <cellStyle name="Normal 5 2 3 2 2 2 2 2 2 2 2 3 2" xfId="51023"/>
    <cellStyle name="Normal 5 2 3 2 2 2 2 2 2 2 2 4" xfId="36699"/>
    <cellStyle name="Normal 5 2 3 2 2 2 2 2 2 2 3" xfId="11486"/>
    <cellStyle name="Normal 5 2 3 2 2 2 2 2 2 2 3 2" xfId="25869"/>
    <cellStyle name="Normal 5 2 3 2 2 2 2 2 2 2 3 2 2" xfId="54604"/>
    <cellStyle name="Normal 5 2 3 2 2 2 2 2 2 2 3 3" xfId="40280"/>
    <cellStyle name="Normal 5 2 3 2 2 2 2 2 2 2 4" xfId="18706"/>
    <cellStyle name="Normal 5 2 3 2 2 2 2 2 2 2 4 2" xfId="47442"/>
    <cellStyle name="Normal 5 2 3 2 2 2 2 2 2 2 5" xfId="33118"/>
    <cellStyle name="Normal 5 2 3 2 2 2 2 2 2 3" xfId="6023"/>
    <cellStyle name="Normal 5 2 3 2 2 2 2 2 2 3 2" xfId="13283"/>
    <cellStyle name="Normal 5 2 3 2 2 2 2 2 2 3 2 2" xfId="27661"/>
    <cellStyle name="Normal 5 2 3 2 2 2 2 2 2 3 2 2 2" xfId="56395"/>
    <cellStyle name="Normal 5 2 3 2 2 2 2 2 2 3 2 3" xfId="42071"/>
    <cellStyle name="Normal 5 2 3 2 2 2 2 2 2 3 3" xfId="20498"/>
    <cellStyle name="Normal 5 2 3 2 2 2 2 2 2 3 3 2" xfId="49233"/>
    <cellStyle name="Normal 5 2 3 2 2 2 2 2 2 3 4" xfId="34909"/>
    <cellStyle name="Normal 5 2 3 2 2 2 2 2 2 4" xfId="9696"/>
    <cellStyle name="Normal 5 2 3 2 2 2 2 2 2 4 2" xfId="24079"/>
    <cellStyle name="Normal 5 2 3 2 2 2 2 2 2 4 2 2" xfId="52814"/>
    <cellStyle name="Normal 5 2 3 2 2 2 2 2 2 4 3" xfId="38490"/>
    <cellStyle name="Normal 5 2 3 2 2 2 2 2 2 5" xfId="16916"/>
    <cellStyle name="Normal 5 2 3 2 2 2 2 2 2 5 2" xfId="45652"/>
    <cellStyle name="Normal 5 2 3 2 2 2 2 2 2 6" xfId="31328"/>
    <cellStyle name="Normal 5 2 3 2 2 2 2 2 3" xfId="3258"/>
    <cellStyle name="Normal 5 2 3 2 2 2 2 2 3 2" xfId="6918"/>
    <cellStyle name="Normal 5 2 3 2 2 2 2 2 3 2 2" xfId="14178"/>
    <cellStyle name="Normal 5 2 3 2 2 2 2 2 3 2 2 2" xfId="28556"/>
    <cellStyle name="Normal 5 2 3 2 2 2 2 2 3 2 2 2 2" xfId="57290"/>
    <cellStyle name="Normal 5 2 3 2 2 2 2 2 3 2 2 3" xfId="42966"/>
    <cellStyle name="Normal 5 2 3 2 2 2 2 2 3 2 3" xfId="21393"/>
    <cellStyle name="Normal 5 2 3 2 2 2 2 2 3 2 3 2" xfId="50128"/>
    <cellStyle name="Normal 5 2 3 2 2 2 2 2 3 2 4" xfId="35804"/>
    <cellStyle name="Normal 5 2 3 2 2 2 2 2 3 3" xfId="10591"/>
    <cellStyle name="Normal 5 2 3 2 2 2 2 2 3 3 2" xfId="24974"/>
    <cellStyle name="Normal 5 2 3 2 2 2 2 2 3 3 2 2" xfId="53709"/>
    <cellStyle name="Normal 5 2 3 2 2 2 2 2 3 3 3" xfId="39385"/>
    <cellStyle name="Normal 5 2 3 2 2 2 2 2 3 4" xfId="17811"/>
    <cellStyle name="Normal 5 2 3 2 2 2 2 2 3 4 2" xfId="46547"/>
    <cellStyle name="Normal 5 2 3 2 2 2 2 2 3 5" xfId="32223"/>
    <cellStyle name="Normal 5 2 3 2 2 2 2 2 4" xfId="5123"/>
    <cellStyle name="Normal 5 2 3 2 2 2 2 2 4 2" xfId="12388"/>
    <cellStyle name="Normal 5 2 3 2 2 2 2 2 4 2 2" xfId="26766"/>
    <cellStyle name="Normal 5 2 3 2 2 2 2 2 4 2 2 2" xfId="55500"/>
    <cellStyle name="Normal 5 2 3 2 2 2 2 2 4 2 3" xfId="41176"/>
    <cellStyle name="Normal 5 2 3 2 2 2 2 2 4 3" xfId="19603"/>
    <cellStyle name="Normal 5 2 3 2 2 2 2 2 4 3 2" xfId="48338"/>
    <cellStyle name="Normal 5 2 3 2 2 2 2 2 4 4" xfId="34014"/>
    <cellStyle name="Normal 5 2 3 2 2 2 2 2 5" xfId="8795"/>
    <cellStyle name="Normal 5 2 3 2 2 2 2 2 5 2" xfId="23184"/>
    <cellStyle name="Normal 5 2 3 2 2 2 2 2 5 2 2" xfId="51919"/>
    <cellStyle name="Normal 5 2 3 2 2 2 2 2 5 3" xfId="37595"/>
    <cellStyle name="Normal 5 2 3 2 2 2 2 2 6" xfId="16021"/>
    <cellStyle name="Normal 5 2 3 2 2 2 2 2 6 2" xfId="44757"/>
    <cellStyle name="Normal 5 2 3 2 2 2 2 2 7" xfId="30433"/>
    <cellStyle name="Normal 5 2 3 2 2 2 2 3" xfId="1915"/>
    <cellStyle name="Normal 5 2 3 2 2 2 2 3 2" xfId="3707"/>
    <cellStyle name="Normal 5 2 3 2 2 2 2 3 2 2" xfId="7366"/>
    <cellStyle name="Normal 5 2 3 2 2 2 2 3 2 2 2" xfId="14626"/>
    <cellStyle name="Normal 5 2 3 2 2 2 2 3 2 2 2 2" xfId="29004"/>
    <cellStyle name="Normal 5 2 3 2 2 2 2 3 2 2 2 2 2" xfId="57738"/>
    <cellStyle name="Normal 5 2 3 2 2 2 2 3 2 2 2 3" xfId="43414"/>
    <cellStyle name="Normal 5 2 3 2 2 2 2 3 2 2 3" xfId="21841"/>
    <cellStyle name="Normal 5 2 3 2 2 2 2 3 2 2 3 2" xfId="50576"/>
    <cellStyle name="Normal 5 2 3 2 2 2 2 3 2 2 4" xfId="36252"/>
    <cellStyle name="Normal 5 2 3 2 2 2 2 3 2 3" xfId="11039"/>
    <cellStyle name="Normal 5 2 3 2 2 2 2 3 2 3 2" xfId="25422"/>
    <cellStyle name="Normal 5 2 3 2 2 2 2 3 2 3 2 2" xfId="54157"/>
    <cellStyle name="Normal 5 2 3 2 2 2 2 3 2 3 3" xfId="39833"/>
    <cellStyle name="Normal 5 2 3 2 2 2 2 3 2 4" xfId="18259"/>
    <cellStyle name="Normal 5 2 3 2 2 2 2 3 2 4 2" xfId="46995"/>
    <cellStyle name="Normal 5 2 3 2 2 2 2 3 2 5" xfId="32671"/>
    <cellStyle name="Normal 5 2 3 2 2 2 2 3 3" xfId="5576"/>
    <cellStyle name="Normal 5 2 3 2 2 2 2 3 3 2" xfId="12836"/>
    <cellStyle name="Normal 5 2 3 2 2 2 2 3 3 2 2" xfId="27214"/>
    <cellStyle name="Normal 5 2 3 2 2 2 2 3 3 2 2 2" xfId="55948"/>
    <cellStyle name="Normal 5 2 3 2 2 2 2 3 3 2 3" xfId="41624"/>
    <cellStyle name="Normal 5 2 3 2 2 2 2 3 3 3" xfId="20051"/>
    <cellStyle name="Normal 5 2 3 2 2 2 2 3 3 3 2" xfId="48786"/>
    <cellStyle name="Normal 5 2 3 2 2 2 2 3 3 4" xfId="34462"/>
    <cellStyle name="Normal 5 2 3 2 2 2 2 3 4" xfId="9249"/>
    <cellStyle name="Normal 5 2 3 2 2 2 2 3 4 2" xfId="23632"/>
    <cellStyle name="Normal 5 2 3 2 2 2 2 3 4 2 2" xfId="52367"/>
    <cellStyle name="Normal 5 2 3 2 2 2 2 3 4 3" xfId="38043"/>
    <cellStyle name="Normal 5 2 3 2 2 2 2 3 5" xfId="16469"/>
    <cellStyle name="Normal 5 2 3 2 2 2 2 3 5 2" xfId="45205"/>
    <cellStyle name="Normal 5 2 3 2 2 2 2 3 6" xfId="30881"/>
    <cellStyle name="Normal 5 2 3 2 2 2 2 4" xfId="2811"/>
    <cellStyle name="Normal 5 2 3 2 2 2 2 4 2" xfId="6471"/>
    <cellStyle name="Normal 5 2 3 2 2 2 2 4 2 2" xfId="13731"/>
    <cellStyle name="Normal 5 2 3 2 2 2 2 4 2 2 2" xfId="28109"/>
    <cellStyle name="Normal 5 2 3 2 2 2 2 4 2 2 2 2" xfId="56843"/>
    <cellStyle name="Normal 5 2 3 2 2 2 2 4 2 2 3" xfId="42519"/>
    <cellStyle name="Normal 5 2 3 2 2 2 2 4 2 3" xfId="20946"/>
    <cellStyle name="Normal 5 2 3 2 2 2 2 4 2 3 2" xfId="49681"/>
    <cellStyle name="Normal 5 2 3 2 2 2 2 4 2 4" xfId="35357"/>
    <cellStyle name="Normal 5 2 3 2 2 2 2 4 3" xfId="10144"/>
    <cellStyle name="Normal 5 2 3 2 2 2 2 4 3 2" xfId="24527"/>
    <cellStyle name="Normal 5 2 3 2 2 2 2 4 3 2 2" xfId="53262"/>
    <cellStyle name="Normal 5 2 3 2 2 2 2 4 3 3" xfId="38938"/>
    <cellStyle name="Normal 5 2 3 2 2 2 2 4 4" xfId="17364"/>
    <cellStyle name="Normal 5 2 3 2 2 2 2 4 4 2" xfId="46100"/>
    <cellStyle name="Normal 5 2 3 2 2 2 2 4 5" xfId="31776"/>
    <cellStyle name="Normal 5 2 3 2 2 2 2 5" xfId="4676"/>
    <cellStyle name="Normal 5 2 3 2 2 2 2 5 2" xfId="11941"/>
    <cellStyle name="Normal 5 2 3 2 2 2 2 5 2 2" xfId="26319"/>
    <cellStyle name="Normal 5 2 3 2 2 2 2 5 2 2 2" xfId="55053"/>
    <cellStyle name="Normal 5 2 3 2 2 2 2 5 2 3" xfId="40729"/>
    <cellStyle name="Normal 5 2 3 2 2 2 2 5 3" xfId="19156"/>
    <cellStyle name="Normal 5 2 3 2 2 2 2 5 3 2" xfId="47891"/>
    <cellStyle name="Normal 5 2 3 2 2 2 2 5 4" xfId="33567"/>
    <cellStyle name="Normal 5 2 3 2 2 2 2 6" xfId="8348"/>
    <cellStyle name="Normal 5 2 3 2 2 2 2 6 2" xfId="22737"/>
    <cellStyle name="Normal 5 2 3 2 2 2 2 6 2 2" xfId="51472"/>
    <cellStyle name="Normal 5 2 3 2 2 2 2 6 3" xfId="37148"/>
    <cellStyle name="Normal 5 2 3 2 2 2 2 7" xfId="15574"/>
    <cellStyle name="Normal 5 2 3 2 2 2 2 7 2" xfId="44310"/>
    <cellStyle name="Normal 5 2 3 2 2 2 2 8" xfId="29986"/>
    <cellStyle name="Normal 5 2 3 2 2 2 3" xfId="1155"/>
    <cellStyle name="Normal 5 2 3 2 2 2 3 2" xfId="2138"/>
    <cellStyle name="Normal 5 2 3 2 2 2 3 2 2" xfId="3930"/>
    <cellStyle name="Normal 5 2 3 2 2 2 3 2 2 2" xfId="7589"/>
    <cellStyle name="Normal 5 2 3 2 2 2 3 2 2 2 2" xfId="14849"/>
    <cellStyle name="Normal 5 2 3 2 2 2 3 2 2 2 2 2" xfId="29227"/>
    <cellStyle name="Normal 5 2 3 2 2 2 3 2 2 2 2 2 2" xfId="57961"/>
    <cellStyle name="Normal 5 2 3 2 2 2 3 2 2 2 2 3" xfId="43637"/>
    <cellStyle name="Normal 5 2 3 2 2 2 3 2 2 2 3" xfId="22064"/>
    <cellStyle name="Normal 5 2 3 2 2 2 3 2 2 2 3 2" xfId="50799"/>
    <cellStyle name="Normal 5 2 3 2 2 2 3 2 2 2 4" xfId="36475"/>
    <cellStyle name="Normal 5 2 3 2 2 2 3 2 2 3" xfId="11262"/>
    <cellStyle name="Normal 5 2 3 2 2 2 3 2 2 3 2" xfId="25645"/>
    <cellStyle name="Normal 5 2 3 2 2 2 3 2 2 3 2 2" xfId="54380"/>
    <cellStyle name="Normal 5 2 3 2 2 2 3 2 2 3 3" xfId="40056"/>
    <cellStyle name="Normal 5 2 3 2 2 2 3 2 2 4" xfId="18482"/>
    <cellStyle name="Normal 5 2 3 2 2 2 3 2 2 4 2" xfId="47218"/>
    <cellStyle name="Normal 5 2 3 2 2 2 3 2 2 5" xfId="32894"/>
    <cellStyle name="Normal 5 2 3 2 2 2 3 2 3" xfId="5799"/>
    <cellStyle name="Normal 5 2 3 2 2 2 3 2 3 2" xfId="13059"/>
    <cellStyle name="Normal 5 2 3 2 2 2 3 2 3 2 2" xfId="27437"/>
    <cellStyle name="Normal 5 2 3 2 2 2 3 2 3 2 2 2" xfId="56171"/>
    <cellStyle name="Normal 5 2 3 2 2 2 3 2 3 2 3" xfId="41847"/>
    <cellStyle name="Normal 5 2 3 2 2 2 3 2 3 3" xfId="20274"/>
    <cellStyle name="Normal 5 2 3 2 2 2 3 2 3 3 2" xfId="49009"/>
    <cellStyle name="Normal 5 2 3 2 2 2 3 2 3 4" xfId="34685"/>
    <cellStyle name="Normal 5 2 3 2 2 2 3 2 4" xfId="9472"/>
    <cellStyle name="Normal 5 2 3 2 2 2 3 2 4 2" xfId="23855"/>
    <cellStyle name="Normal 5 2 3 2 2 2 3 2 4 2 2" xfId="52590"/>
    <cellStyle name="Normal 5 2 3 2 2 2 3 2 4 3" xfId="38266"/>
    <cellStyle name="Normal 5 2 3 2 2 2 3 2 5" xfId="16692"/>
    <cellStyle name="Normal 5 2 3 2 2 2 3 2 5 2" xfId="45428"/>
    <cellStyle name="Normal 5 2 3 2 2 2 3 2 6" xfId="31104"/>
    <cellStyle name="Normal 5 2 3 2 2 2 3 3" xfId="3034"/>
    <cellStyle name="Normal 5 2 3 2 2 2 3 3 2" xfId="6694"/>
    <cellStyle name="Normal 5 2 3 2 2 2 3 3 2 2" xfId="13954"/>
    <cellStyle name="Normal 5 2 3 2 2 2 3 3 2 2 2" xfId="28332"/>
    <cellStyle name="Normal 5 2 3 2 2 2 3 3 2 2 2 2" xfId="57066"/>
    <cellStyle name="Normal 5 2 3 2 2 2 3 3 2 2 3" xfId="42742"/>
    <cellStyle name="Normal 5 2 3 2 2 2 3 3 2 3" xfId="21169"/>
    <cellStyle name="Normal 5 2 3 2 2 2 3 3 2 3 2" xfId="49904"/>
    <cellStyle name="Normal 5 2 3 2 2 2 3 3 2 4" xfId="35580"/>
    <cellStyle name="Normal 5 2 3 2 2 2 3 3 3" xfId="10367"/>
    <cellStyle name="Normal 5 2 3 2 2 2 3 3 3 2" xfId="24750"/>
    <cellStyle name="Normal 5 2 3 2 2 2 3 3 3 2 2" xfId="53485"/>
    <cellStyle name="Normal 5 2 3 2 2 2 3 3 3 3" xfId="39161"/>
    <cellStyle name="Normal 5 2 3 2 2 2 3 3 4" xfId="17587"/>
    <cellStyle name="Normal 5 2 3 2 2 2 3 3 4 2" xfId="46323"/>
    <cellStyle name="Normal 5 2 3 2 2 2 3 3 5" xfId="31999"/>
    <cellStyle name="Normal 5 2 3 2 2 2 3 4" xfId="4899"/>
    <cellStyle name="Normal 5 2 3 2 2 2 3 4 2" xfId="12164"/>
    <cellStyle name="Normal 5 2 3 2 2 2 3 4 2 2" xfId="26542"/>
    <cellStyle name="Normal 5 2 3 2 2 2 3 4 2 2 2" xfId="55276"/>
    <cellStyle name="Normal 5 2 3 2 2 2 3 4 2 3" xfId="40952"/>
    <cellStyle name="Normal 5 2 3 2 2 2 3 4 3" xfId="19379"/>
    <cellStyle name="Normal 5 2 3 2 2 2 3 4 3 2" xfId="48114"/>
    <cellStyle name="Normal 5 2 3 2 2 2 3 4 4" xfId="33790"/>
    <cellStyle name="Normal 5 2 3 2 2 2 3 5" xfId="8571"/>
    <cellStyle name="Normal 5 2 3 2 2 2 3 5 2" xfId="22960"/>
    <cellStyle name="Normal 5 2 3 2 2 2 3 5 2 2" xfId="51695"/>
    <cellStyle name="Normal 5 2 3 2 2 2 3 5 3" xfId="37371"/>
    <cellStyle name="Normal 5 2 3 2 2 2 3 6" xfId="15797"/>
    <cellStyle name="Normal 5 2 3 2 2 2 3 6 2" xfId="44533"/>
    <cellStyle name="Normal 5 2 3 2 2 2 3 7" xfId="30209"/>
    <cellStyle name="Normal 5 2 3 2 2 2 4" xfId="1687"/>
    <cellStyle name="Normal 5 2 3 2 2 2 4 2" xfId="3483"/>
    <cellStyle name="Normal 5 2 3 2 2 2 4 2 2" xfId="7142"/>
    <cellStyle name="Normal 5 2 3 2 2 2 4 2 2 2" xfId="14402"/>
    <cellStyle name="Normal 5 2 3 2 2 2 4 2 2 2 2" xfId="28780"/>
    <cellStyle name="Normal 5 2 3 2 2 2 4 2 2 2 2 2" xfId="57514"/>
    <cellStyle name="Normal 5 2 3 2 2 2 4 2 2 2 3" xfId="43190"/>
    <cellStyle name="Normal 5 2 3 2 2 2 4 2 2 3" xfId="21617"/>
    <cellStyle name="Normal 5 2 3 2 2 2 4 2 2 3 2" xfId="50352"/>
    <cellStyle name="Normal 5 2 3 2 2 2 4 2 2 4" xfId="36028"/>
    <cellStyle name="Normal 5 2 3 2 2 2 4 2 3" xfId="10815"/>
    <cellStyle name="Normal 5 2 3 2 2 2 4 2 3 2" xfId="25198"/>
    <cellStyle name="Normal 5 2 3 2 2 2 4 2 3 2 2" xfId="53933"/>
    <cellStyle name="Normal 5 2 3 2 2 2 4 2 3 3" xfId="39609"/>
    <cellStyle name="Normal 5 2 3 2 2 2 4 2 4" xfId="18035"/>
    <cellStyle name="Normal 5 2 3 2 2 2 4 2 4 2" xfId="46771"/>
    <cellStyle name="Normal 5 2 3 2 2 2 4 2 5" xfId="32447"/>
    <cellStyle name="Normal 5 2 3 2 2 2 4 3" xfId="5352"/>
    <cellStyle name="Normal 5 2 3 2 2 2 4 3 2" xfId="12612"/>
    <cellStyle name="Normal 5 2 3 2 2 2 4 3 2 2" xfId="26990"/>
    <cellStyle name="Normal 5 2 3 2 2 2 4 3 2 2 2" xfId="55724"/>
    <cellStyle name="Normal 5 2 3 2 2 2 4 3 2 3" xfId="41400"/>
    <cellStyle name="Normal 5 2 3 2 2 2 4 3 3" xfId="19827"/>
    <cellStyle name="Normal 5 2 3 2 2 2 4 3 3 2" xfId="48562"/>
    <cellStyle name="Normal 5 2 3 2 2 2 4 3 4" xfId="34238"/>
    <cellStyle name="Normal 5 2 3 2 2 2 4 4" xfId="9025"/>
    <cellStyle name="Normal 5 2 3 2 2 2 4 4 2" xfId="23408"/>
    <cellStyle name="Normal 5 2 3 2 2 2 4 4 2 2" xfId="52143"/>
    <cellStyle name="Normal 5 2 3 2 2 2 4 4 3" xfId="37819"/>
    <cellStyle name="Normal 5 2 3 2 2 2 4 5" xfId="16245"/>
    <cellStyle name="Normal 5 2 3 2 2 2 4 5 2" xfId="44981"/>
    <cellStyle name="Normal 5 2 3 2 2 2 4 6" xfId="30657"/>
    <cellStyle name="Normal 5 2 3 2 2 2 5" xfId="2587"/>
    <cellStyle name="Normal 5 2 3 2 2 2 5 2" xfId="6247"/>
    <cellStyle name="Normal 5 2 3 2 2 2 5 2 2" xfId="13507"/>
    <cellStyle name="Normal 5 2 3 2 2 2 5 2 2 2" xfId="27885"/>
    <cellStyle name="Normal 5 2 3 2 2 2 5 2 2 2 2" xfId="56619"/>
    <cellStyle name="Normal 5 2 3 2 2 2 5 2 2 3" xfId="42295"/>
    <cellStyle name="Normal 5 2 3 2 2 2 5 2 3" xfId="20722"/>
    <cellStyle name="Normal 5 2 3 2 2 2 5 2 3 2" xfId="49457"/>
    <cellStyle name="Normal 5 2 3 2 2 2 5 2 4" xfId="35133"/>
    <cellStyle name="Normal 5 2 3 2 2 2 5 3" xfId="9920"/>
    <cellStyle name="Normal 5 2 3 2 2 2 5 3 2" xfId="24303"/>
    <cellStyle name="Normal 5 2 3 2 2 2 5 3 2 2" xfId="53038"/>
    <cellStyle name="Normal 5 2 3 2 2 2 5 3 3" xfId="38714"/>
    <cellStyle name="Normal 5 2 3 2 2 2 5 4" xfId="17140"/>
    <cellStyle name="Normal 5 2 3 2 2 2 5 4 2" xfId="45876"/>
    <cellStyle name="Normal 5 2 3 2 2 2 5 5" xfId="31552"/>
    <cellStyle name="Normal 5 2 3 2 2 2 6" xfId="4450"/>
    <cellStyle name="Normal 5 2 3 2 2 2 6 2" xfId="11717"/>
    <cellStyle name="Normal 5 2 3 2 2 2 6 2 2" xfId="26095"/>
    <cellStyle name="Normal 5 2 3 2 2 2 6 2 2 2" xfId="54829"/>
    <cellStyle name="Normal 5 2 3 2 2 2 6 2 3" xfId="40505"/>
    <cellStyle name="Normal 5 2 3 2 2 2 6 3" xfId="18932"/>
    <cellStyle name="Normal 5 2 3 2 2 2 6 3 2" xfId="47667"/>
    <cellStyle name="Normal 5 2 3 2 2 2 6 4" xfId="33343"/>
    <cellStyle name="Normal 5 2 3 2 2 2 7" xfId="8121"/>
    <cellStyle name="Normal 5 2 3 2 2 2 7 2" xfId="22513"/>
    <cellStyle name="Normal 5 2 3 2 2 2 7 2 2" xfId="51248"/>
    <cellStyle name="Normal 5 2 3 2 2 2 7 3" xfId="36924"/>
    <cellStyle name="Normal 5 2 3 2 2 2 8" xfId="15350"/>
    <cellStyle name="Normal 5 2 3 2 2 2 8 2" xfId="44086"/>
    <cellStyle name="Normal 5 2 3 2 2 2 9" xfId="29762"/>
    <cellStyle name="Normal 5 2 3 2 2 3" xfId="818"/>
    <cellStyle name="Normal 5 2 3 2 2 3 2" xfId="1267"/>
    <cellStyle name="Normal 5 2 3 2 2 3 2 2" xfId="2250"/>
    <cellStyle name="Normal 5 2 3 2 2 3 2 2 2" xfId="4042"/>
    <cellStyle name="Normal 5 2 3 2 2 3 2 2 2 2" xfId="7701"/>
    <cellStyle name="Normal 5 2 3 2 2 3 2 2 2 2 2" xfId="14961"/>
    <cellStyle name="Normal 5 2 3 2 2 3 2 2 2 2 2 2" xfId="29339"/>
    <cellStyle name="Normal 5 2 3 2 2 3 2 2 2 2 2 2 2" xfId="58073"/>
    <cellStyle name="Normal 5 2 3 2 2 3 2 2 2 2 2 3" xfId="43749"/>
    <cellStyle name="Normal 5 2 3 2 2 3 2 2 2 2 3" xfId="22176"/>
    <cellStyle name="Normal 5 2 3 2 2 3 2 2 2 2 3 2" xfId="50911"/>
    <cellStyle name="Normal 5 2 3 2 2 3 2 2 2 2 4" xfId="36587"/>
    <cellStyle name="Normal 5 2 3 2 2 3 2 2 2 3" xfId="11374"/>
    <cellStyle name="Normal 5 2 3 2 2 3 2 2 2 3 2" xfId="25757"/>
    <cellStyle name="Normal 5 2 3 2 2 3 2 2 2 3 2 2" xfId="54492"/>
    <cellStyle name="Normal 5 2 3 2 2 3 2 2 2 3 3" xfId="40168"/>
    <cellStyle name="Normal 5 2 3 2 2 3 2 2 2 4" xfId="18594"/>
    <cellStyle name="Normal 5 2 3 2 2 3 2 2 2 4 2" xfId="47330"/>
    <cellStyle name="Normal 5 2 3 2 2 3 2 2 2 5" xfId="33006"/>
    <cellStyle name="Normal 5 2 3 2 2 3 2 2 3" xfId="5911"/>
    <cellStyle name="Normal 5 2 3 2 2 3 2 2 3 2" xfId="13171"/>
    <cellStyle name="Normal 5 2 3 2 2 3 2 2 3 2 2" xfId="27549"/>
    <cellStyle name="Normal 5 2 3 2 2 3 2 2 3 2 2 2" xfId="56283"/>
    <cellStyle name="Normal 5 2 3 2 2 3 2 2 3 2 3" xfId="41959"/>
    <cellStyle name="Normal 5 2 3 2 2 3 2 2 3 3" xfId="20386"/>
    <cellStyle name="Normal 5 2 3 2 2 3 2 2 3 3 2" xfId="49121"/>
    <cellStyle name="Normal 5 2 3 2 2 3 2 2 3 4" xfId="34797"/>
    <cellStyle name="Normal 5 2 3 2 2 3 2 2 4" xfId="9584"/>
    <cellStyle name="Normal 5 2 3 2 2 3 2 2 4 2" xfId="23967"/>
    <cellStyle name="Normal 5 2 3 2 2 3 2 2 4 2 2" xfId="52702"/>
    <cellStyle name="Normal 5 2 3 2 2 3 2 2 4 3" xfId="38378"/>
    <cellStyle name="Normal 5 2 3 2 2 3 2 2 5" xfId="16804"/>
    <cellStyle name="Normal 5 2 3 2 2 3 2 2 5 2" xfId="45540"/>
    <cellStyle name="Normal 5 2 3 2 2 3 2 2 6" xfId="31216"/>
    <cellStyle name="Normal 5 2 3 2 2 3 2 3" xfId="3146"/>
    <cellStyle name="Normal 5 2 3 2 2 3 2 3 2" xfId="6806"/>
    <cellStyle name="Normal 5 2 3 2 2 3 2 3 2 2" xfId="14066"/>
    <cellStyle name="Normal 5 2 3 2 2 3 2 3 2 2 2" xfId="28444"/>
    <cellStyle name="Normal 5 2 3 2 2 3 2 3 2 2 2 2" xfId="57178"/>
    <cellStyle name="Normal 5 2 3 2 2 3 2 3 2 2 3" xfId="42854"/>
    <cellStyle name="Normal 5 2 3 2 2 3 2 3 2 3" xfId="21281"/>
    <cellStyle name="Normal 5 2 3 2 2 3 2 3 2 3 2" xfId="50016"/>
    <cellStyle name="Normal 5 2 3 2 2 3 2 3 2 4" xfId="35692"/>
    <cellStyle name="Normal 5 2 3 2 2 3 2 3 3" xfId="10479"/>
    <cellStyle name="Normal 5 2 3 2 2 3 2 3 3 2" xfId="24862"/>
    <cellStyle name="Normal 5 2 3 2 2 3 2 3 3 2 2" xfId="53597"/>
    <cellStyle name="Normal 5 2 3 2 2 3 2 3 3 3" xfId="39273"/>
    <cellStyle name="Normal 5 2 3 2 2 3 2 3 4" xfId="17699"/>
    <cellStyle name="Normal 5 2 3 2 2 3 2 3 4 2" xfId="46435"/>
    <cellStyle name="Normal 5 2 3 2 2 3 2 3 5" xfId="32111"/>
    <cellStyle name="Normal 5 2 3 2 2 3 2 4" xfId="5011"/>
    <cellStyle name="Normal 5 2 3 2 2 3 2 4 2" xfId="12276"/>
    <cellStyle name="Normal 5 2 3 2 2 3 2 4 2 2" xfId="26654"/>
    <cellStyle name="Normal 5 2 3 2 2 3 2 4 2 2 2" xfId="55388"/>
    <cellStyle name="Normal 5 2 3 2 2 3 2 4 2 3" xfId="41064"/>
    <cellStyle name="Normal 5 2 3 2 2 3 2 4 3" xfId="19491"/>
    <cellStyle name="Normal 5 2 3 2 2 3 2 4 3 2" xfId="48226"/>
    <cellStyle name="Normal 5 2 3 2 2 3 2 4 4" xfId="33902"/>
    <cellStyle name="Normal 5 2 3 2 2 3 2 5" xfId="8683"/>
    <cellStyle name="Normal 5 2 3 2 2 3 2 5 2" xfId="23072"/>
    <cellStyle name="Normal 5 2 3 2 2 3 2 5 2 2" xfId="51807"/>
    <cellStyle name="Normal 5 2 3 2 2 3 2 5 3" xfId="37483"/>
    <cellStyle name="Normal 5 2 3 2 2 3 2 6" xfId="15909"/>
    <cellStyle name="Normal 5 2 3 2 2 3 2 6 2" xfId="44645"/>
    <cellStyle name="Normal 5 2 3 2 2 3 2 7" xfId="30321"/>
    <cellStyle name="Normal 5 2 3 2 2 3 3" xfId="1803"/>
    <cellStyle name="Normal 5 2 3 2 2 3 3 2" xfId="3595"/>
    <cellStyle name="Normal 5 2 3 2 2 3 3 2 2" xfId="7254"/>
    <cellStyle name="Normal 5 2 3 2 2 3 3 2 2 2" xfId="14514"/>
    <cellStyle name="Normal 5 2 3 2 2 3 3 2 2 2 2" xfId="28892"/>
    <cellStyle name="Normal 5 2 3 2 2 3 3 2 2 2 2 2" xfId="57626"/>
    <cellStyle name="Normal 5 2 3 2 2 3 3 2 2 2 3" xfId="43302"/>
    <cellStyle name="Normal 5 2 3 2 2 3 3 2 2 3" xfId="21729"/>
    <cellStyle name="Normal 5 2 3 2 2 3 3 2 2 3 2" xfId="50464"/>
    <cellStyle name="Normal 5 2 3 2 2 3 3 2 2 4" xfId="36140"/>
    <cellStyle name="Normal 5 2 3 2 2 3 3 2 3" xfId="10927"/>
    <cellStyle name="Normal 5 2 3 2 2 3 3 2 3 2" xfId="25310"/>
    <cellStyle name="Normal 5 2 3 2 2 3 3 2 3 2 2" xfId="54045"/>
    <cellStyle name="Normal 5 2 3 2 2 3 3 2 3 3" xfId="39721"/>
    <cellStyle name="Normal 5 2 3 2 2 3 3 2 4" xfId="18147"/>
    <cellStyle name="Normal 5 2 3 2 2 3 3 2 4 2" xfId="46883"/>
    <cellStyle name="Normal 5 2 3 2 2 3 3 2 5" xfId="32559"/>
    <cellStyle name="Normal 5 2 3 2 2 3 3 3" xfId="5464"/>
    <cellStyle name="Normal 5 2 3 2 2 3 3 3 2" xfId="12724"/>
    <cellStyle name="Normal 5 2 3 2 2 3 3 3 2 2" xfId="27102"/>
    <cellStyle name="Normal 5 2 3 2 2 3 3 3 2 2 2" xfId="55836"/>
    <cellStyle name="Normal 5 2 3 2 2 3 3 3 2 3" xfId="41512"/>
    <cellStyle name="Normal 5 2 3 2 2 3 3 3 3" xfId="19939"/>
    <cellStyle name="Normal 5 2 3 2 2 3 3 3 3 2" xfId="48674"/>
    <cellStyle name="Normal 5 2 3 2 2 3 3 3 4" xfId="34350"/>
    <cellStyle name="Normal 5 2 3 2 2 3 3 4" xfId="9137"/>
    <cellStyle name="Normal 5 2 3 2 2 3 3 4 2" xfId="23520"/>
    <cellStyle name="Normal 5 2 3 2 2 3 3 4 2 2" xfId="52255"/>
    <cellStyle name="Normal 5 2 3 2 2 3 3 4 3" xfId="37931"/>
    <cellStyle name="Normal 5 2 3 2 2 3 3 5" xfId="16357"/>
    <cellStyle name="Normal 5 2 3 2 2 3 3 5 2" xfId="45093"/>
    <cellStyle name="Normal 5 2 3 2 2 3 3 6" xfId="30769"/>
    <cellStyle name="Normal 5 2 3 2 2 3 4" xfId="2699"/>
    <cellStyle name="Normal 5 2 3 2 2 3 4 2" xfId="6359"/>
    <cellStyle name="Normal 5 2 3 2 2 3 4 2 2" xfId="13619"/>
    <cellStyle name="Normal 5 2 3 2 2 3 4 2 2 2" xfId="27997"/>
    <cellStyle name="Normal 5 2 3 2 2 3 4 2 2 2 2" xfId="56731"/>
    <cellStyle name="Normal 5 2 3 2 2 3 4 2 2 3" xfId="42407"/>
    <cellStyle name="Normal 5 2 3 2 2 3 4 2 3" xfId="20834"/>
    <cellStyle name="Normal 5 2 3 2 2 3 4 2 3 2" xfId="49569"/>
    <cellStyle name="Normal 5 2 3 2 2 3 4 2 4" xfId="35245"/>
    <cellStyle name="Normal 5 2 3 2 2 3 4 3" xfId="10032"/>
    <cellStyle name="Normal 5 2 3 2 2 3 4 3 2" xfId="24415"/>
    <cellStyle name="Normal 5 2 3 2 2 3 4 3 2 2" xfId="53150"/>
    <cellStyle name="Normal 5 2 3 2 2 3 4 3 3" xfId="38826"/>
    <cellStyle name="Normal 5 2 3 2 2 3 4 4" xfId="17252"/>
    <cellStyle name="Normal 5 2 3 2 2 3 4 4 2" xfId="45988"/>
    <cellStyle name="Normal 5 2 3 2 2 3 4 5" xfId="31664"/>
    <cellStyle name="Normal 5 2 3 2 2 3 5" xfId="4563"/>
    <cellStyle name="Normal 5 2 3 2 2 3 5 2" xfId="11829"/>
    <cellStyle name="Normal 5 2 3 2 2 3 5 2 2" xfId="26207"/>
    <cellStyle name="Normal 5 2 3 2 2 3 5 2 2 2" xfId="54941"/>
    <cellStyle name="Normal 5 2 3 2 2 3 5 2 3" xfId="40617"/>
    <cellStyle name="Normal 5 2 3 2 2 3 5 3" xfId="19044"/>
    <cellStyle name="Normal 5 2 3 2 2 3 5 3 2" xfId="47779"/>
    <cellStyle name="Normal 5 2 3 2 2 3 5 4" xfId="33455"/>
    <cellStyle name="Normal 5 2 3 2 2 3 6" xfId="8236"/>
    <cellStyle name="Normal 5 2 3 2 2 3 6 2" xfId="22625"/>
    <cellStyle name="Normal 5 2 3 2 2 3 6 2 2" xfId="51360"/>
    <cellStyle name="Normal 5 2 3 2 2 3 6 3" xfId="37036"/>
    <cellStyle name="Normal 5 2 3 2 2 3 7" xfId="15462"/>
    <cellStyle name="Normal 5 2 3 2 2 3 7 2" xfId="44198"/>
    <cellStyle name="Normal 5 2 3 2 2 3 8" xfId="29874"/>
    <cellStyle name="Normal 5 2 3 2 2 4" xfId="1043"/>
    <cellStyle name="Normal 5 2 3 2 2 4 2" xfId="2026"/>
    <cellStyle name="Normal 5 2 3 2 2 4 2 2" xfId="3818"/>
    <cellStyle name="Normal 5 2 3 2 2 4 2 2 2" xfId="7477"/>
    <cellStyle name="Normal 5 2 3 2 2 4 2 2 2 2" xfId="14737"/>
    <cellStyle name="Normal 5 2 3 2 2 4 2 2 2 2 2" xfId="29115"/>
    <cellStyle name="Normal 5 2 3 2 2 4 2 2 2 2 2 2" xfId="57849"/>
    <cellStyle name="Normal 5 2 3 2 2 4 2 2 2 2 3" xfId="43525"/>
    <cellStyle name="Normal 5 2 3 2 2 4 2 2 2 3" xfId="21952"/>
    <cellStyle name="Normal 5 2 3 2 2 4 2 2 2 3 2" xfId="50687"/>
    <cellStyle name="Normal 5 2 3 2 2 4 2 2 2 4" xfId="36363"/>
    <cellStyle name="Normal 5 2 3 2 2 4 2 2 3" xfId="11150"/>
    <cellStyle name="Normal 5 2 3 2 2 4 2 2 3 2" xfId="25533"/>
    <cellStyle name="Normal 5 2 3 2 2 4 2 2 3 2 2" xfId="54268"/>
    <cellStyle name="Normal 5 2 3 2 2 4 2 2 3 3" xfId="39944"/>
    <cellStyle name="Normal 5 2 3 2 2 4 2 2 4" xfId="18370"/>
    <cellStyle name="Normal 5 2 3 2 2 4 2 2 4 2" xfId="47106"/>
    <cellStyle name="Normal 5 2 3 2 2 4 2 2 5" xfId="32782"/>
    <cellStyle name="Normal 5 2 3 2 2 4 2 3" xfId="5687"/>
    <cellStyle name="Normal 5 2 3 2 2 4 2 3 2" xfId="12947"/>
    <cellStyle name="Normal 5 2 3 2 2 4 2 3 2 2" xfId="27325"/>
    <cellStyle name="Normal 5 2 3 2 2 4 2 3 2 2 2" xfId="56059"/>
    <cellStyle name="Normal 5 2 3 2 2 4 2 3 2 3" xfId="41735"/>
    <cellStyle name="Normal 5 2 3 2 2 4 2 3 3" xfId="20162"/>
    <cellStyle name="Normal 5 2 3 2 2 4 2 3 3 2" xfId="48897"/>
    <cellStyle name="Normal 5 2 3 2 2 4 2 3 4" xfId="34573"/>
    <cellStyle name="Normal 5 2 3 2 2 4 2 4" xfId="9360"/>
    <cellStyle name="Normal 5 2 3 2 2 4 2 4 2" xfId="23743"/>
    <cellStyle name="Normal 5 2 3 2 2 4 2 4 2 2" xfId="52478"/>
    <cellStyle name="Normal 5 2 3 2 2 4 2 4 3" xfId="38154"/>
    <cellStyle name="Normal 5 2 3 2 2 4 2 5" xfId="16580"/>
    <cellStyle name="Normal 5 2 3 2 2 4 2 5 2" xfId="45316"/>
    <cellStyle name="Normal 5 2 3 2 2 4 2 6" xfId="30992"/>
    <cellStyle name="Normal 5 2 3 2 2 4 3" xfId="2922"/>
    <cellStyle name="Normal 5 2 3 2 2 4 3 2" xfId="6582"/>
    <cellStyle name="Normal 5 2 3 2 2 4 3 2 2" xfId="13842"/>
    <cellStyle name="Normal 5 2 3 2 2 4 3 2 2 2" xfId="28220"/>
    <cellStyle name="Normal 5 2 3 2 2 4 3 2 2 2 2" xfId="56954"/>
    <cellStyle name="Normal 5 2 3 2 2 4 3 2 2 3" xfId="42630"/>
    <cellStyle name="Normal 5 2 3 2 2 4 3 2 3" xfId="21057"/>
    <cellStyle name="Normal 5 2 3 2 2 4 3 2 3 2" xfId="49792"/>
    <cellStyle name="Normal 5 2 3 2 2 4 3 2 4" xfId="35468"/>
    <cellStyle name="Normal 5 2 3 2 2 4 3 3" xfId="10255"/>
    <cellStyle name="Normal 5 2 3 2 2 4 3 3 2" xfId="24638"/>
    <cellStyle name="Normal 5 2 3 2 2 4 3 3 2 2" xfId="53373"/>
    <cellStyle name="Normal 5 2 3 2 2 4 3 3 3" xfId="39049"/>
    <cellStyle name="Normal 5 2 3 2 2 4 3 4" xfId="17475"/>
    <cellStyle name="Normal 5 2 3 2 2 4 3 4 2" xfId="46211"/>
    <cellStyle name="Normal 5 2 3 2 2 4 3 5" xfId="31887"/>
    <cellStyle name="Normal 5 2 3 2 2 4 4" xfId="4787"/>
    <cellStyle name="Normal 5 2 3 2 2 4 4 2" xfId="12052"/>
    <cellStyle name="Normal 5 2 3 2 2 4 4 2 2" xfId="26430"/>
    <cellStyle name="Normal 5 2 3 2 2 4 4 2 2 2" xfId="55164"/>
    <cellStyle name="Normal 5 2 3 2 2 4 4 2 3" xfId="40840"/>
    <cellStyle name="Normal 5 2 3 2 2 4 4 3" xfId="19267"/>
    <cellStyle name="Normal 5 2 3 2 2 4 4 3 2" xfId="48002"/>
    <cellStyle name="Normal 5 2 3 2 2 4 4 4" xfId="33678"/>
    <cellStyle name="Normal 5 2 3 2 2 4 5" xfId="8459"/>
    <cellStyle name="Normal 5 2 3 2 2 4 5 2" xfId="22848"/>
    <cellStyle name="Normal 5 2 3 2 2 4 5 2 2" xfId="51583"/>
    <cellStyle name="Normal 5 2 3 2 2 4 5 3" xfId="37259"/>
    <cellStyle name="Normal 5 2 3 2 2 4 6" xfId="15685"/>
    <cellStyle name="Normal 5 2 3 2 2 4 6 2" xfId="44421"/>
    <cellStyle name="Normal 5 2 3 2 2 4 7" xfId="30097"/>
    <cellStyle name="Normal 5 2 3 2 2 5" xfId="1567"/>
    <cellStyle name="Normal 5 2 3 2 2 5 2" xfId="3371"/>
    <cellStyle name="Normal 5 2 3 2 2 5 2 2" xfId="7030"/>
    <cellStyle name="Normal 5 2 3 2 2 5 2 2 2" xfId="14290"/>
    <cellStyle name="Normal 5 2 3 2 2 5 2 2 2 2" xfId="28668"/>
    <cellStyle name="Normal 5 2 3 2 2 5 2 2 2 2 2" xfId="57402"/>
    <cellStyle name="Normal 5 2 3 2 2 5 2 2 2 3" xfId="43078"/>
    <cellStyle name="Normal 5 2 3 2 2 5 2 2 3" xfId="21505"/>
    <cellStyle name="Normal 5 2 3 2 2 5 2 2 3 2" xfId="50240"/>
    <cellStyle name="Normal 5 2 3 2 2 5 2 2 4" xfId="35916"/>
    <cellStyle name="Normal 5 2 3 2 2 5 2 3" xfId="10703"/>
    <cellStyle name="Normal 5 2 3 2 2 5 2 3 2" xfId="25086"/>
    <cellStyle name="Normal 5 2 3 2 2 5 2 3 2 2" xfId="53821"/>
    <cellStyle name="Normal 5 2 3 2 2 5 2 3 3" xfId="39497"/>
    <cellStyle name="Normal 5 2 3 2 2 5 2 4" xfId="17923"/>
    <cellStyle name="Normal 5 2 3 2 2 5 2 4 2" xfId="46659"/>
    <cellStyle name="Normal 5 2 3 2 2 5 2 5" xfId="32335"/>
    <cellStyle name="Normal 5 2 3 2 2 5 3" xfId="5240"/>
    <cellStyle name="Normal 5 2 3 2 2 5 3 2" xfId="12500"/>
    <cellStyle name="Normal 5 2 3 2 2 5 3 2 2" xfId="26878"/>
    <cellStyle name="Normal 5 2 3 2 2 5 3 2 2 2" xfId="55612"/>
    <cellStyle name="Normal 5 2 3 2 2 5 3 2 3" xfId="41288"/>
    <cellStyle name="Normal 5 2 3 2 2 5 3 3" xfId="19715"/>
    <cellStyle name="Normal 5 2 3 2 2 5 3 3 2" xfId="48450"/>
    <cellStyle name="Normal 5 2 3 2 2 5 3 4" xfId="34126"/>
    <cellStyle name="Normal 5 2 3 2 2 5 4" xfId="8913"/>
    <cellStyle name="Normal 5 2 3 2 2 5 4 2" xfId="23296"/>
    <cellStyle name="Normal 5 2 3 2 2 5 4 2 2" xfId="52031"/>
    <cellStyle name="Normal 5 2 3 2 2 5 4 3" xfId="37707"/>
    <cellStyle name="Normal 5 2 3 2 2 5 5" xfId="16133"/>
    <cellStyle name="Normal 5 2 3 2 2 5 5 2" xfId="44869"/>
    <cellStyle name="Normal 5 2 3 2 2 5 6" xfId="30545"/>
    <cellStyle name="Normal 5 2 3 2 2 6" xfId="2475"/>
    <cellStyle name="Normal 5 2 3 2 2 6 2" xfId="6135"/>
    <cellStyle name="Normal 5 2 3 2 2 6 2 2" xfId="13395"/>
    <cellStyle name="Normal 5 2 3 2 2 6 2 2 2" xfId="27773"/>
    <cellStyle name="Normal 5 2 3 2 2 6 2 2 2 2" xfId="56507"/>
    <cellStyle name="Normal 5 2 3 2 2 6 2 2 3" xfId="42183"/>
    <cellStyle name="Normal 5 2 3 2 2 6 2 3" xfId="20610"/>
    <cellStyle name="Normal 5 2 3 2 2 6 2 3 2" xfId="49345"/>
    <cellStyle name="Normal 5 2 3 2 2 6 2 4" xfId="35021"/>
    <cellStyle name="Normal 5 2 3 2 2 6 3" xfId="9808"/>
    <cellStyle name="Normal 5 2 3 2 2 6 3 2" xfId="24191"/>
    <cellStyle name="Normal 5 2 3 2 2 6 3 2 2" xfId="52926"/>
    <cellStyle name="Normal 5 2 3 2 2 6 3 3" xfId="38602"/>
    <cellStyle name="Normal 5 2 3 2 2 6 4" xfId="17028"/>
    <cellStyle name="Normal 5 2 3 2 2 6 4 2" xfId="45764"/>
    <cellStyle name="Normal 5 2 3 2 2 6 5" xfId="31440"/>
    <cellStyle name="Normal 5 2 3 2 2 7" xfId="4334"/>
    <cellStyle name="Normal 5 2 3 2 2 7 2" xfId="11604"/>
    <cellStyle name="Normal 5 2 3 2 2 7 2 2" xfId="25983"/>
    <cellStyle name="Normal 5 2 3 2 2 7 2 2 2" xfId="54717"/>
    <cellStyle name="Normal 5 2 3 2 2 7 2 3" xfId="40393"/>
    <cellStyle name="Normal 5 2 3 2 2 7 3" xfId="18820"/>
    <cellStyle name="Normal 5 2 3 2 2 7 3 2" xfId="47555"/>
    <cellStyle name="Normal 5 2 3 2 2 7 4" xfId="33231"/>
    <cellStyle name="Normal 5 2 3 2 2 8" xfId="8003"/>
    <cellStyle name="Normal 5 2 3 2 2 8 2" xfId="22401"/>
    <cellStyle name="Normal 5 2 3 2 2 8 2 2" xfId="51136"/>
    <cellStyle name="Normal 5 2 3 2 2 8 3" xfId="36812"/>
    <cellStyle name="Normal 5 2 3 2 2 9" xfId="15238"/>
    <cellStyle name="Normal 5 2 3 2 2 9 2" xfId="43974"/>
    <cellStyle name="Normal 5 2 3 2 3" xfId="599"/>
    <cellStyle name="Normal 5 2 3 2 3 2" xfId="876"/>
    <cellStyle name="Normal 5 2 3 2 3 2 2" xfId="1323"/>
    <cellStyle name="Normal 5 2 3 2 3 2 2 2" xfId="2306"/>
    <cellStyle name="Normal 5 2 3 2 3 2 2 2 2" xfId="4098"/>
    <cellStyle name="Normal 5 2 3 2 3 2 2 2 2 2" xfId="7757"/>
    <cellStyle name="Normal 5 2 3 2 3 2 2 2 2 2 2" xfId="15017"/>
    <cellStyle name="Normal 5 2 3 2 3 2 2 2 2 2 2 2" xfId="29395"/>
    <cellStyle name="Normal 5 2 3 2 3 2 2 2 2 2 2 2 2" xfId="58129"/>
    <cellStyle name="Normal 5 2 3 2 3 2 2 2 2 2 2 3" xfId="43805"/>
    <cellStyle name="Normal 5 2 3 2 3 2 2 2 2 2 3" xfId="22232"/>
    <cellStyle name="Normal 5 2 3 2 3 2 2 2 2 2 3 2" xfId="50967"/>
    <cellStyle name="Normal 5 2 3 2 3 2 2 2 2 2 4" xfId="36643"/>
    <cellStyle name="Normal 5 2 3 2 3 2 2 2 2 3" xfId="11430"/>
    <cellStyle name="Normal 5 2 3 2 3 2 2 2 2 3 2" xfId="25813"/>
    <cellStyle name="Normal 5 2 3 2 3 2 2 2 2 3 2 2" xfId="54548"/>
    <cellStyle name="Normal 5 2 3 2 3 2 2 2 2 3 3" xfId="40224"/>
    <cellStyle name="Normal 5 2 3 2 3 2 2 2 2 4" xfId="18650"/>
    <cellStyle name="Normal 5 2 3 2 3 2 2 2 2 4 2" xfId="47386"/>
    <cellStyle name="Normal 5 2 3 2 3 2 2 2 2 5" xfId="33062"/>
    <cellStyle name="Normal 5 2 3 2 3 2 2 2 3" xfId="5967"/>
    <cellStyle name="Normal 5 2 3 2 3 2 2 2 3 2" xfId="13227"/>
    <cellStyle name="Normal 5 2 3 2 3 2 2 2 3 2 2" xfId="27605"/>
    <cellStyle name="Normal 5 2 3 2 3 2 2 2 3 2 2 2" xfId="56339"/>
    <cellStyle name="Normal 5 2 3 2 3 2 2 2 3 2 3" xfId="42015"/>
    <cellStyle name="Normal 5 2 3 2 3 2 2 2 3 3" xfId="20442"/>
    <cellStyle name="Normal 5 2 3 2 3 2 2 2 3 3 2" xfId="49177"/>
    <cellStyle name="Normal 5 2 3 2 3 2 2 2 3 4" xfId="34853"/>
    <cellStyle name="Normal 5 2 3 2 3 2 2 2 4" xfId="9640"/>
    <cellStyle name="Normal 5 2 3 2 3 2 2 2 4 2" xfId="24023"/>
    <cellStyle name="Normal 5 2 3 2 3 2 2 2 4 2 2" xfId="52758"/>
    <cellStyle name="Normal 5 2 3 2 3 2 2 2 4 3" xfId="38434"/>
    <cellStyle name="Normal 5 2 3 2 3 2 2 2 5" xfId="16860"/>
    <cellStyle name="Normal 5 2 3 2 3 2 2 2 5 2" xfId="45596"/>
    <cellStyle name="Normal 5 2 3 2 3 2 2 2 6" xfId="31272"/>
    <cellStyle name="Normal 5 2 3 2 3 2 2 3" xfId="3202"/>
    <cellStyle name="Normal 5 2 3 2 3 2 2 3 2" xfId="6862"/>
    <cellStyle name="Normal 5 2 3 2 3 2 2 3 2 2" xfId="14122"/>
    <cellStyle name="Normal 5 2 3 2 3 2 2 3 2 2 2" xfId="28500"/>
    <cellStyle name="Normal 5 2 3 2 3 2 2 3 2 2 2 2" xfId="57234"/>
    <cellStyle name="Normal 5 2 3 2 3 2 2 3 2 2 3" xfId="42910"/>
    <cellStyle name="Normal 5 2 3 2 3 2 2 3 2 3" xfId="21337"/>
    <cellStyle name="Normal 5 2 3 2 3 2 2 3 2 3 2" xfId="50072"/>
    <cellStyle name="Normal 5 2 3 2 3 2 2 3 2 4" xfId="35748"/>
    <cellStyle name="Normal 5 2 3 2 3 2 2 3 3" xfId="10535"/>
    <cellStyle name="Normal 5 2 3 2 3 2 2 3 3 2" xfId="24918"/>
    <cellStyle name="Normal 5 2 3 2 3 2 2 3 3 2 2" xfId="53653"/>
    <cellStyle name="Normal 5 2 3 2 3 2 2 3 3 3" xfId="39329"/>
    <cellStyle name="Normal 5 2 3 2 3 2 2 3 4" xfId="17755"/>
    <cellStyle name="Normal 5 2 3 2 3 2 2 3 4 2" xfId="46491"/>
    <cellStyle name="Normal 5 2 3 2 3 2 2 3 5" xfId="32167"/>
    <cellStyle name="Normal 5 2 3 2 3 2 2 4" xfId="5067"/>
    <cellStyle name="Normal 5 2 3 2 3 2 2 4 2" xfId="12332"/>
    <cellStyle name="Normal 5 2 3 2 3 2 2 4 2 2" xfId="26710"/>
    <cellStyle name="Normal 5 2 3 2 3 2 2 4 2 2 2" xfId="55444"/>
    <cellStyle name="Normal 5 2 3 2 3 2 2 4 2 3" xfId="41120"/>
    <cellStyle name="Normal 5 2 3 2 3 2 2 4 3" xfId="19547"/>
    <cellStyle name="Normal 5 2 3 2 3 2 2 4 3 2" xfId="48282"/>
    <cellStyle name="Normal 5 2 3 2 3 2 2 4 4" xfId="33958"/>
    <cellStyle name="Normal 5 2 3 2 3 2 2 5" xfId="8739"/>
    <cellStyle name="Normal 5 2 3 2 3 2 2 5 2" xfId="23128"/>
    <cellStyle name="Normal 5 2 3 2 3 2 2 5 2 2" xfId="51863"/>
    <cellStyle name="Normal 5 2 3 2 3 2 2 5 3" xfId="37539"/>
    <cellStyle name="Normal 5 2 3 2 3 2 2 6" xfId="15965"/>
    <cellStyle name="Normal 5 2 3 2 3 2 2 6 2" xfId="44701"/>
    <cellStyle name="Normal 5 2 3 2 3 2 2 7" xfId="30377"/>
    <cellStyle name="Normal 5 2 3 2 3 2 3" xfId="1859"/>
    <cellStyle name="Normal 5 2 3 2 3 2 3 2" xfId="3651"/>
    <cellStyle name="Normal 5 2 3 2 3 2 3 2 2" xfId="7310"/>
    <cellStyle name="Normal 5 2 3 2 3 2 3 2 2 2" xfId="14570"/>
    <cellStyle name="Normal 5 2 3 2 3 2 3 2 2 2 2" xfId="28948"/>
    <cellStyle name="Normal 5 2 3 2 3 2 3 2 2 2 2 2" xfId="57682"/>
    <cellStyle name="Normal 5 2 3 2 3 2 3 2 2 2 3" xfId="43358"/>
    <cellStyle name="Normal 5 2 3 2 3 2 3 2 2 3" xfId="21785"/>
    <cellStyle name="Normal 5 2 3 2 3 2 3 2 2 3 2" xfId="50520"/>
    <cellStyle name="Normal 5 2 3 2 3 2 3 2 2 4" xfId="36196"/>
    <cellStyle name="Normal 5 2 3 2 3 2 3 2 3" xfId="10983"/>
    <cellStyle name="Normal 5 2 3 2 3 2 3 2 3 2" xfId="25366"/>
    <cellStyle name="Normal 5 2 3 2 3 2 3 2 3 2 2" xfId="54101"/>
    <cellStyle name="Normal 5 2 3 2 3 2 3 2 3 3" xfId="39777"/>
    <cellStyle name="Normal 5 2 3 2 3 2 3 2 4" xfId="18203"/>
    <cellStyle name="Normal 5 2 3 2 3 2 3 2 4 2" xfId="46939"/>
    <cellStyle name="Normal 5 2 3 2 3 2 3 2 5" xfId="32615"/>
    <cellStyle name="Normal 5 2 3 2 3 2 3 3" xfId="5520"/>
    <cellStyle name="Normal 5 2 3 2 3 2 3 3 2" xfId="12780"/>
    <cellStyle name="Normal 5 2 3 2 3 2 3 3 2 2" xfId="27158"/>
    <cellStyle name="Normal 5 2 3 2 3 2 3 3 2 2 2" xfId="55892"/>
    <cellStyle name="Normal 5 2 3 2 3 2 3 3 2 3" xfId="41568"/>
    <cellStyle name="Normal 5 2 3 2 3 2 3 3 3" xfId="19995"/>
    <cellStyle name="Normal 5 2 3 2 3 2 3 3 3 2" xfId="48730"/>
    <cellStyle name="Normal 5 2 3 2 3 2 3 3 4" xfId="34406"/>
    <cellStyle name="Normal 5 2 3 2 3 2 3 4" xfId="9193"/>
    <cellStyle name="Normal 5 2 3 2 3 2 3 4 2" xfId="23576"/>
    <cellStyle name="Normal 5 2 3 2 3 2 3 4 2 2" xfId="52311"/>
    <cellStyle name="Normal 5 2 3 2 3 2 3 4 3" xfId="37987"/>
    <cellStyle name="Normal 5 2 3 2 3 2 3 5" xfId="16413"/>
    <cellStyle name="Normal 5 2 3 2 3 2 3 5 2" xfId="45149"/>
    <cellStyle name="Normal 5 2 3 2 3 2 3 6" xfId="30825"/>
    <cellStyle name="Normal 5 2 3 2 3 2 4" xfId="2755"/>
    <cellStyle name="Normal 5 2 3 2 3 2 4 2" xfId="6415"/>
    <cellStyle name="Normal 5 2 3 2 3 2 4 2 2" xfId="13675"/>
    <cellStyle name="Normal 5 2 3 2 3 2 4 2 2 2" xfId="28053"/>
    <cellStyle name="Normal 5 2 3 2 3 2 4 2 2 2 2" xfId="56787"/>
    <cellStyle name="Normal 5 2 3 2 3 2 4 2 2 3" xfId="42463"/>
    <cellStyle name="Normal 5 2 3 2 3 2 4 2 3" xfId="20890"/>
    <cellStyle name="Normal 5 2 3 2 3 2 4 2 3 2" xfId="49625"/>
    <cellStyle name="Normal 5 2 3 2 3 2 4 2 4" xfId="35301"/>
    <cellStyle name="Normal 5 2 3 2 3 2 4 3" xfId="10088"/>
    <cellStyle name="Normal 5 2 3 2 3 2 4 3 2" xfId="24471"/>
    <cellStyle name="Normal 5 2 3 2 3 2 4 3 2 2" xfId="53206"/>
    <cellStyle name="Normal 5 2 3 2 3 2 4 3 3" xfId="38882"/>
    <cellStyle name="Normal 5 2 3 2 3 2 4 4" xfId="17308"/>
    <cellStyle name="Normal 5 2 3 2 3 2 4 4 2" xfId="46044"/>
    <cellStyle name="Normal 5 2 3 2 3 2 4 5" xfId="31720"/>
    <cellStyle name="Normal 5 2 3 2 3 2 5" xfId="4620"/>
    <cellStyle name="Normal 5 2 3 2 3 2 5 2" xfId="11885"/>
    <cellStyle name="Normal 5 2 3 2 3 2 5 2 2" xfId="26263"/>
    <cellStyle name="Normal 5 2 3 2 3 2 5 2 2 2" xfId="54997"/>
    <cellStyle name="Normal 5 2 3 2 3 2 5 2 3" xfId="40673"/>
    <cellStyle name="Normal 5 2 3 2 3 2 5 3" xfId="19100"/>
    <cellStyle name="Normal 5 2 3 2 3 2 5 3 2" xfId="47835"/>
    <cellStyle name="Normal 5 2 3 2 3 2 5 4" xfId="33511"/>
    <cellStyle name="Normal 5 2 3 2 3 2 6" xfId="8292"/>
    <cellStyle name="Normal 5 2 3 2 3 2 6 2" xfId="22681"/>
    <cellStyle name="Normal 5 2 3 2 3 2 6 2 2" xfId="51416"/>
    <cellStyle name="Normal 5 2 3 2 3 2 6 3" xfId="37092"/>
    <cellStyle name="Normal 5 2 3 2 3 2 7" xfId="15518"/>
    <cellStyle name="Normal 5 2 3 2 3 2 7 2" xfId="44254"/>
    <cellStyle name="Normal 5 2 3 2 3 2 8" xfId="29930"/>
    <cellStyle name="Normal 5 2 3 2 3 3" xfId="1099"/>
    <cellStyle name="Normal 5 2 3 2 3 3 2" xfId="2082"/>
    <cellStyle name="Normal 5 2 3 2 3 3 2 2" xfId="3874"/>
    <cellStyle name="Normal 5 2 3 2 3 3 2 2 2" xfId="7533"/>
    <cellStyle name="Normal 5 2 3 2 3 3 2 2 2 2" xfId="14793"/>
    <cellStyle name="Normal 5 2 3 2 3 3 2 2 2 2 2" xfId="29171"/>
    <cellStyle name="Normal 5 2 3 2 3 3 2 2 2 2 2 2" xfId="57905"/>
    <cellStyle name="Normal 5 2 3 2 3 3 2 2 2 2 3" xfId="43581"/>
    <cellStyle name="Normal 5 2 3 2 3 3 2 2 2 3" xfId="22008"/>
    <cellStyle name="Normal 5 2 3 2 3 3 2 2 2 3 2" xfId="50743"/>
    <cellStyle name="Normal 5 2 3 2 3 3 2 2 2 4" xfId="36419"/>
    <cellStyle name="Normal 5 2 3 2 3 3 2 2 3" xfId="11206"/>
    <cellStyle name="Normal 5 2 3 2 3 3 2 2 3 2" xfId="25589"/>
    <cellStyle name="Normal 5 2 3 2 3 3 2 2 3 2 2" xfId="54324"/>
    <cellStyle name="Normal 5 2 3 2 3 3 2 2 3 3" xfId="40000"/>
    <cellStyle name="Normal 5 2 3 2 3 3 2 2 4" xfId="18426"/>
    <cellStyle name="Normal 5 2 3 2 3 3 2 2 4 2" xfId="47162"/>
    <cellStyle name="Normal 5 2 3 2 3 3 2 2 5" xfId="32838"/>
    <cellStyle name="Normal 5 2 3 2 3 3 2 3" xfId="5743"/>
    <cellStyle name="Normal 5 2 3 2 3 3 2 3 2" xfId="13003"/>
    <cellStyle name="Normal 5 2 3 2 3 3 2 3 2 2" xfId="27381"/>
    <cellStyle name="Normal 5 2 3 2 3 3 2 3 2 2 2" xfId="56115"/>
    <cellStyle name="Normal 5 2 3 2 3 3 2 3 2 3" xfId="41791"/>
    <cellStyle name="Normal 5 2 3 2 3 3 2 3 3" xfId="20218"/>
    <cellStyle name="Normal 5 2 3 2 3 3 2 3 3 2" xfId="48953"/>
    <cellStyle name="Normal 5 2 3 2 3 3 2 3 4" xfId="34629"/>
    <cellStyle name="Normal 5 2 3 2 3 3 2 4" xfId="9416"/>
    <cellStyle name="Normal 5 2 3 2 3 3 2 4 2" xfId="23799"/>
    <cellStyle name="Normal 5 2 3 2 3 3 2 4 2 2" xfId="52534"/>
    <cellStyle name="Normal 5 2 3 2 3 3 2 4 3" xfId="38210"/>
    <cellStyle name="Normal 5 2 3 2 3 3 2 5" xfId="16636"/>
    <cellStyle name="Normal 5 2 3 2 3 3 2 5 2" xfId="45372"/>
    <cellStyle name="Normal 5 2 3 2 3 3 2 6" xfId="31048"/>
    <cellStyle name="Normal 5 2 3 2 3 3 3" xfId="2978"/>
    <cellStyle name="Normal 5 2 3 2 3 3 3 2" xfId="6638"/>
    <cellStyle name="Normal 5 2 3 2 3 3 3 2 2" xfId="13898"/>
    <cellStyle name="Normal 5 2 3 2 3 3 3 2 2 2" xfId="28276"/>
    <cellStyle name="Normal 5 2 3 2 3 3 3 2 2 2 2" xfId="57010"/>
    <cellStyle name="Normal 5 2 3 2 3 3 3 2 2 3" xfId="42686"/>
    <cellStyle name="Normal 5 2 3 2 3 3 3 2 3" xfId="21113"/>
    <cellStyle name="Normal 5 2 3 2 3 3 3 2 3 2" xfId="49848"/>
    <cellStyle name="Normal 5 2 3 2 3 3 3 2 4" xfId="35524"/>
    <cellStyle name="Normal 5 2 3 2 3 3 3 3" xfId="10311"/>
    <cellStyle name="Normal 5 2 3 2 3 3 3 3 2" xfId="24694"/>
    <cellStyle name="Normal 5 2 3 2 3 3 3 3 2 2" xfId="53429"/>
    <cellStyle name="Normal 5 2 3 2 3 3 3 3 3" xfId="39105"/>
    <cellStyle name="Normal 5 2 3 2 3 3 3 4" xfId="17531"/>
    <cellStyle name="Normal 5 2 3 2 3 3 3 4 2" xfId="46267"/>
    <cellStyle name="Normal 5 2 3 2 3 3 3 5" xfId="31943"/>
    <cellStyle name="Normal 5 2 3 2 3 3 4" xfId="4843"/>
    <cellStyle name="Normal 5 2 3 2 3 3 4 2" xfId="12108"/>
    <cellStyle name="Normal 5 2 3 2 3 3 4 2 2" xfId="26486"/>
    <cellStyle name="Normal 5 2 3 2 3 3 4 2 2 2" xfId="55220"/>
    <cellStyle name="Normal 5 2 3 2 3 3 4 2 3" xfId="40896"/>
    <cellStyle name="Normal 5 2 3 2 3 3 4 3" xfId="19323"/>
    <cellStyle name="Normal 5 2 3 2 3 3 4 3 2" xfId="48058"/>
    <cellStyle name="Normal 5 2 3 2 3 3 4 4" xfId="33734"/>
    <cellStyle name="Normal 5 2 3 2 3 3 5" xfId="8515"/>
    <cellStyle name="Normal 5 2 3 2 3 3 5 2" xfId="22904"/>
    <cellStyle name="Normal 5 2 3 2 3 3 5 2 2" xfId="51639"/>
    <cellStyle name="Normal 5 2 3 2 3 3 5 3" xfId="37315"/>
    <cellStyle name="Normal 5 2 3 2 3 3 6" xfId="15741"/>
    <cellStyle name="Normal 5 2 3 2 3 3 6 2" xfId="44477"/>
    <cellStyle name="Normal 5 2 3 2 3 3 7" xfId="30153"/>
    <cellStyle name="Normal 5 2 3 2 3 4" xfId="1631"/>
    <cellStyle name="Normal 5 2 3 2 3 4 2" xfId="3427"/>
    <cellStyle name="Normal 5 2 3 2 3 4 2 2" xfId="7086"/>
    <cellStyle name="Normal 5 2 3 2 3 4 2 2 2" xfId="14346"/>
    <cellStyle name="Normal 5 2 3 2 3 4 2 2 2 2" xfId="28724"/>
    <cellStyle name="Normal 5 2 3 2 3 4 2 2 2 2 2" xfId="57458"/>
    <cellStyle name="Normal 5 2 3 2 3 4 2 2 2 3" xfId="43134"/>
    <cellStyle name="Normal 5 2 3 2 3 4 2 2 3" xfId="21561"/>
    <cellStyle name="Normal 5 2 3 2 3 4 2 2 3 2" xfId="50296"/>
    <cellStyle name="Normal 5 2 3 2 3 4 2 2 4" xfId="35972"/>
    <cellStyle name="Normal 5 2 3 2 3 4 2 3" xfId="10759"/>
    <cellStyle name="Normal 5 2 3 2 3 4 2 3 2" xfId="25142"/>
    <cellStyle name="Normal 5 2 3 2 3 4 2 3 2 2" xfId="53877"/>
    <cellStyle name="Normal 5 2 3 2 3 4 2 3 3" xfId="39553"/>
    <cellStyle name="Normal 5 2 3 2 3 4 2 4" xfId="17979"/>
    <cellStyle name="Normal 5 2 3 2 3 4 2 4 2" xfId="46715"/>
    <cellStyle name="Normal 5 2 3 2 3 4 2 5" xfId="32391"/>
    <cellStyle name="Normal 5 2 3 2 3 4 3" xfId="5296"/>
    <cellStyle name="Normal 5 2 3 2 3 4 3 2" xfId="12556"/>
    <cellStyle name="Normal 5 2 3 2 3 4 3 2 2" xfId="26934"/>
    <cellStyle name="Normal 5 2 3 2 3 4 3 2 2 2" xfId="55668"/>
    <cellStyle name="Normal 5 2 3 2 3 4 3 2 3" xfId="41344"/>
    <cellStyle name="Normal 5 2 3 2 3 4 3 3" xfId="19771"/>
    <cellStyle name="Normal 5 2 3 2 3 4 3 3 2" xfId="48506"/>
    <cellStyle name="Normal 5 2 3 2 3 4 3 4" xfId="34182"/>
    <cellStyle name="Normal 5 2 3 2 3 4 4" xfId="8969"/>
    <cellStyle name="Normal 5 2 3 2 3 4 4 2" xfId="23352"/>
    <cellStyle name="Normal 5 2 3 2 3 4 4 2 2" xfId="52087"/>
    <cellStyle name="Normal 5 2 3 2 3 4 4 3" xfId="37763"/>
    <cellStyle name="Normal 5 2 3 2 3 4 5" xfId="16189"/>
    <cellStyle name="Normal 5 2 3 2 3 4 5 2" xfId="44925"/>
    <cellStyle name="Normal 5 2 3 2 3 4 6" xfId="30601"/>
    <cellStyle name="Normal 5 2 3 2 3 5" xfId="2531"/>
    <cellStyle name="Normal 5 2 3 2 3 5 2" xfId="6191"/>
    <cellStyle name="Normal 5 2 3 2 3 5 2 2" xfId="13451"/>
    <cellStyle name="Normal 5 2 3 2 3 5 2 2 2" xfId="27829"/>
    <cellStyle name="Normal 5 2 3 2 3 5 2 2 2 2" xfId="56563"/>
    <cellStyle name="Normal 5 2 3 2 3 5 2 2 3" xfId="42239"/>
    <cellStyle name="Normal 5 2 3 2 3 5 2 3" xfId="20666"/>
    <cellStyle name="Normal 5 2 3 2 3 5 2 3 2" xfId="49401"/>
    <cellStyle name="Normal 5 2 3 2 3 5 2 4" xfId="35077"/>
    <cellStyle name="Normal 5 2 3 2 3 5 3" xfId="9864"/>
    <cellStyle name="Normal 5 2 3 2 3 5 3 2" xfId="24247"/>
    <cellStyle name="Normal 5 2 3 2 3 5 3 2 2" xfId="52982"/>
    <cellStyle name="Normal 5 2 3 2 3 5 3 3" xfId="38658"/>
    <cellStyle name="Normal 5 2 3 2 3 5 4" xfId="17084"/>
    <cellStyle name="Normal 5 2 3 2 3 5 4 2" xfId="45820"/>
    <cellStyle name="Normal 5 2 3 2 3 5 5" xfId="31496"/>
    <cellStyle name="Normal 5 2 3 2 3 6" xfId="4394"/>
    <cellStyle name="Normal 5 2 3 2 3 6 2" xfId="11661"/>
    <cellStyle name="Normal 5 2 3 2 3 6 2 2" xfId="26039"/>
    <cellStyle name="Normal 5 2 3 2 3 6 2 2 2" xfId="54773"/>
    <cellStyle name="Normal 5 2 3 2 3 6 2 3" xfId="40449"/>
    <cellStyle name="Normal 5 2 3 2 3 6 3" xfId="18876"/>
    <cellStyle name="Normal 5 2 3 2 3 6 3 2" xfId="47611"/>
    <cellStyle name="Normal 5 2 3 2 3 6 4" xfId="33287"/>
    <cellStyle name="Normal 5 2 3 2 3 7" xfId="8065"/>
    <cellStyle name="Normal 5 2 3 2 3 7 2" xfId="22457"/>
    <cellStyle name="Normal 5 2 3 2 3 7 2 2" xfId="51192"/>
    <cellStyle name="Normal 5 2 3 2 3 7 3" xfId="36868"/>
    <cellStyle name="Normal 5 2 3 2 3 8" xfId="15294"/>
    <cellStyle name="Normal 5 2 3 2 3 8 2" xfId="44030"/>
    <cellStyle name="Normal 5 2 3 2 3 9" xfId="29706"/>
    <cellStyle name="Normal 5 2 3 2 4" xfId="761"/>
    <cellStyle name="Normal 5 2 3 2 4 2" xfId="1211"/>
    <cellStyle name="Normal 5 2 3 2 4 2 2" xfId="2194"/>
    <cellStyle name="Normal 5 2 3 2 4 2 2 2" xfId="3986"/>
    <cellStyle name="Normal 5 2 3 2 4 2 2 2 2" xfId="7645"/>
    <cellStyle name="Normal 5 2 3 2 4 2 2 2 2 2" xfId="14905"/>
    <cellStyle name="Normal 5 2 3 2 4 2 2 2 2 2 2" xfId="29283"/>
    <cellStyle name="Normal 5 2 3 2 4 2 2 2 2 2 2 2" xfId="58017"/>
    <cellStyle name="Normal 5 2 3 2 4 2 2 2 2 2 3" xfId="43693"/>
    <cellStyle name="Normal 5 2 3 2 4 2 2 2 2 3" xfId="22120"/>
    <cellStyle name="Normal 5 2 3 2 4 2 2 2 2 3 2" xfId="50855"/>
    <cellStyle name="Normal 5 2 3 2 4 2 2 2 2 4" xfId="36531"/>
    <cellStyle name="Normal 5 2 3 2 4 2 2 2 3" xfId="11318"/>
    <cellStyle name="Normal 5 2 3 2 4 2 2 2 3 2" xfId="25701"/>
    <cellStyle name="Normal 5 2 3 2 4 2 2 2 3 2 2" xfId="54436"/>
    <cellStyle name="Normal 5 2 3 2 4 2 2 2 3 3" xfId="40112"/>
    <cellStyle name="Normal 5 2 3 2 4 2 2 2 4" xfId="18538"/>
    <cellStyle name="Normal 5 2 3 2 4 2 2 2 4 2" xfId="47274"/>
    <cellStyle name="Normal 5 2 3 2 4 2 2 2 5" xfId="32950"/>
    <cellStyle name="Normal 5 2 3 2 4 2 2 3" xfId="5855"/>
    <cellStyle name="Normal 5 2 3 2 4 2 2 3 2" xfId="13115"/>
    <cellStyle name="Normal 5 2 3 2 4 2 2 3 2 2" xfId="27493"/>
    <cellStyle name="Normal 5 2 3 2 4 2 2 3 2 2 2" xfId="56227"/>
    <cellStyle name="Normal 5 2 3 2 4 2 2 3 2 3" xfId="41903"/>
    <cellStyle name="Normal 5 2 3 2 4 2 2 3 3" xfId="20330"/>
    <cellStyle name="Normal 5 2 3 2 4 2 2 3 3 2" xfId="49065"/>
    <cellStyle name="Normal 5 2 3 2 4 2 2 3 4" xfId="34741"/>
    <cellStyle name="Normal 5 2 3 2 4 2 2 4" xfId="9528"/>
    <cellStyle name="Normal 5 2 3 2 4 2 2 4 2" xfId="23911"/>
    <cellStyle name="Normal 5 2 3 2 4 2 2 4 2 2" xfId="52646"/>
    <cellStyle name="Normal 5 2 3 2 4 2 2 4 3" xfId="38322"/>
    <cellStyle name="Normal 5 2 3 2 4 2 2 5" xfId="16748"/>
    <cellStyle name="Normal 5 2 3 2 4 2 2 5 2" xfId="45484"/>
    <cellStyle name="Normal 5 2 3 2 4 2 2 6" xfId="31160"/>
    <cellStyle name="Normal 5 2 3 2 4 2 3" xfId="3090"/>
    <cellStyle name="Normal 5 2 3 2 4 2 3 2" xfId="6750"/>
    <cellStyle name="Normal 5 2 3 2 4 2 3 2 2" xfId="14010"/>
    <cellStyle name="Normal 5 2 3 2 4 2 3 2 2 2" xfId="28388"/>
    <cellStyle name="Normal 5 2 3 2 4 2 3 2 2 2 2" xfId="57122"/>
    <cellStyle name="Normal 5 2 3 2 4 2 3 2 2 3" xfId="42798"/>
    <cellStyle name="Normal 5 2 3 2 4 2 3 2 3" xfId="21225"/>
    <cellStyle name="Normal 5 2 3 2 4 2 3 2 3 2" xfId="49960"/>
    <cellStyle name="Normal 5 2 3 2 4 2 3 2 4" xfId="35636"/>
    <cellStyle name="Normal 5 2 3 2 4 2 3 3" xfId="10423"/>
    <cellStyle name="Normal 5 2 3 2 4 2 3 3 2" xfId="24806"/>
    <cellStyle name="Normal 5 2 3 2 4 2 3 3 2 2" xfId="53541"/>
    <cellStyle name="Normal 5 2 3 2 4 2 3 3 3" xfId="39217"/>
    <cellStyle name="Normal 5 2 3 2 4 2 3 4" xfId="17643"/>
    <cellStyle name="Normal 5 2 3 2 4 2 3 4 2" xfId="46379"/>
    <cellStyle name="Normal 5 2 3 2 4 2 3 5" xfId="32055"/>
    <cellStyle name="Normal 5 2 3 2 4 2 4" xfId="4955"/>
    <cellStyle name="Normal 5 2 3 2 4 2 4 2" xfId="12220"/>
    <cellStyle name="Normal 5 2 3 2 4 2 4 2 2" xfId="26598"/>
    <cellStyle name="Normal 5 2 3 2 4 2 4 2 2 2" xfId="55332"/>
    <cellStyle name="Normal 5 2 3 2 4 2 4 2 3" xfId="41008"/>
    <cellStyle name="Normal 5 2 3 2 4 2 4 3" xfId="19435"/>
    <cellStyle name="Normal 5 2 3 2 4 2 4 3 2" xfId="48170"/>
    <cellStyle name="Normal 5 2 3 2 4 2 4 4" xfId="33846"/>
    <cellStyle name="Normal 5 2 3 2 4 2 5" xfId="8627"/>
    <cellStyle name="Normal 5 2 3 2 4 2 5 2" xfId="23016"/>
    <cellStyle name="Normal 5 2 3 2 4 2 5 2 2" xfId="51751"/>
    <cellStyle name="Normal 5 2 3 2 4 2 5 3" xfId="37427"/>
    <cellStyle name="Normal 5 2 3 2 4 2 6" xfId="15853"/>
    <cellStyle name="Normal 5 2 3 2 4 2 6 2" xfId="44589"/>
    <cellStyle name="Normal 5 2 3 2 4 2 7" xfId="30265"/>
    <cellStyle name="Normal 5 2 3 2 4 3" xfId="1747"/>
    <cellStyle name="Normal 5 2 3 2 4 3 2" xfId="3539"/>
    <cellStyle name="Normal 5 2 3 2 4 3 2 2" xfId="7198"/>
    <cellStyle name="Normal 5 2 3 2 4 3 2 2 2" xfId="14458"/>
    <cellStyle name="Normal 5 2 3 2 4 3 2 2 2 2" xfId="28836"/>
    <cellStyle name="Normal 5 2 3 2 4 3 2 2 2 2 2" xfId="57570"/>
    <cellStyle name="Normal 5 2 3 2 4 3 2 2 2 3" xfId="43246"/>
    <cellStyle name="Normal 5 2 3 2 4 3 2 2 3" xfId="21673"/>
    <cellStyle name="Normal 5 2 3 2 4 3 2 2 3 2" xfId="50408"/>
    <cellStyle name="Normal 5 2 3 2 4 3 2 2 4" xfId="36084"/>
    <cellStyle name="Normal 5 2 3 2 4 3 2 3" xfId="10871"/>
    <cellStyle name="Normal 5 2 3 2 4 3 2 3 2" xfId="25254"/>
    <cellStyle name="Normal 5 2 3 2 4 3 2 3 2 2" xfId="53989"/>
    <cellStyle name="Normal 5 2 3 2 4 3 2 3 3" xfId="39665"/>
    <cellStyle name="Normal 5 2 3 2 4 3 2 4" xfId="18091"/>
    <cellStyle name="Normal 5 2 3 2 4 3 2 4 2" xfId="46827"/>
    <cellStyle name="Normal 5 2 3 2 4 3 2 5" xfId="32503"/>
    <cellStyle name="Normal 5 2 3 2 4 3 3" xfId="5408"/>
    <cellStyle name="Normal 5 2 3 2 4 3 3 2" xfId="12668"/>
    <cellStyle name="Normal 5 2 3 2 4 3 3 2 2" xfId="27046"/>
    <cellStyle name="Normal 5 2 3 2 4 3 3 2 2 2" xfId="55780"/>
    <cellStyle name="Normal 5 2 3 2 4 3 3 2 3" xfId="41456"/>
    <cellStyle name="Normal 5 2 3 2 4 3 3 3" xfId="19883"/>
    <cellStyle name="Normal 5 2 3 2 4 3 3 3 2" xfId="48618"/>
    <cellStyle name="Normal 5 2 3 2 4 3 3 4" xfId="34294"/>
    <cellStyle name="Normal 5 2 3 2 4 3 4" xfId="9081"/>
    <cellStyle name="Normal 5 2 3 2 4 3 4 2" xfId="23464"/>
    <cellStyle name="Normal 5 2 3 2 4 3 4 2 2" xfId="52199"/>
    <cellStyle name="Normal 5 2 3 2 4 3 4 3" xfId="37875"/>
    <cellStyle name="Normal 5 2 3 2 4 3 5" xfId="16301"/>
    <cellStyle name="Normal 5 2 3 2 4 3 5 2" xfId="45037"/>
    <cellStyle name="Normal 5 2 3 2 4 3 6" xfId="30713"/>
    <cellStyle name="Normal 5 2 3 2 4 4" xfId="2643"/>
    <cellStyle name="Normal 5 2 3 2 4 4 2" xfId="6303"/>
    <cellStyle name="Normal 5 2 3 2 4 4 2 2" xfId="13563"/>
    <cellStyle name="Normal 5 2 3 2 4 4 2 2 2" xfId="27941"/>
    <cellStyle name="Normal 5 2 3 2 4 4 2 2 2 2" xfId="56675"/>
    <cellStyle name="Normal 5 2 3 2 4 4 2 2 3" xfId="42351"/>
    <cellStyle name="Normal 5 2 3 2 4 4 2 3" xfId="20778"/>
    <cellStyle name="Normal 5 2 3 2 4 4 2 3 2" xfId="49513"/>
    <cellStyle name="Normal 5 2 3 2 4 4 2 4" xfId="35189"/>
    <cellStyle name="Normal 5 2 3 2 4 4 3" xfId="9976"/>
    <cellStyle name="Normal 5 2 3 2 4 4 3 2" xfId="24359"/>
    <cellStyle name="Normal 5 2 3 2 4 4 3 2 2" xfId="53094"/>
    <cellStyle name="Normal 5 2 3 2 4 4 3 3" xfId="38770"/>
    <cellStyle name="Normal 5 2 3 2 4 4 4" xfId="17196"/>
    <cellStyle name="Normal 5 2 3 2 4 4 4 2" xfId="45932"/>
    <cellStyle name="Normal 5 2 3 2 4 4 5" xfId="31608"/>
    <cellStyle name="Normal 5 2 3 2 4 5" xfId="4507"/>
    <cellStyle name="Normal 5 2 3 2 4 5 2" xfId="11773"/>
    <cellStyle name="Normal 5 2 3 2 4 5 2 2" xfId="26151"/>
    <cellStyle name="Normal 5 2 3 2 4 5 2 2 2" xfId="54885"/>
    <cellStyle name="Normal 5 2 3 2 4 5 2 3" xfId="40561"/>
    <cellStyle name="Normal 5 2 3 2 4 5 3" xfId="18988"/>
    <cellStyle name="Normal 5 2 3 2 4 5 3 2" xfId="47723"/>
    <cellStyle name="Normal 5 2 3 2 4 5 4" xfId="33399"/>
    <cellStyle name="Normal 5 2 3 2 4 6" xfId="8180"/>
    <cellStyle name="Normal 5 2 3 2 4 6 2" xfId="22569"/>
    <cellStyle name="Normal 5 2 3 2 4 6 2 2" xfId="51304"/>
    <cellStyle name="Normal 5 2 3 2 4 6 3" xfId="36980"/>
    <cellStyle name="Normal 5 2 3 2 4 7" xfId="15406"/>
    <cellStyle name="Normal 5 2 3 2 4 7 2" xfId="44142"/>
    <cellStyle name="Normal 5 2 3 2 4 8" xfId="29818"/>
    <cellStyle name="Normal 5 2 3 2 5" xfId="987"/>
    <cellStyle name="Normal 5 2 3 2 5 2" xfId="1970"/>
    <cellStyle name="Normal 5 2 3 2 5 2 2" xfId="3762"/>
    <cellStyle name="Normal 5 2 3 2 5 2 2 2" xfId="7421"/>
    <cellStyle name="Normal 5 2 3 2 5 2 2 2 2" xfId="14681"/>
    <cellStyle name="Normal 5 2 3 2 5 2 2 2 2 2" xfId="29059"/>
    <cellStyle name="Normal 5 2 3 2 5 2 2 2 2 2 2" xfId="57793"/>
    <cellStyle name="Normal 5 2 3 2 5 2 2 2 2 3" xfId="43469"/>
    <cellStyle name="Normal 5 2 3 2 5 2 2 2 3" xfId="21896"/>
    <cellStyle name="Normal 5 2 3 2 5 2 2 2 3 2" xfId="50631"/>
    <cellStyle name="Normal 5 2 3 2 5 2 2 2 4" xfId="36307"/>
    <cellStyle name="Normal 5 2 3 2 5 2 2 3" xfId="11094"/>
    <cellStyle name="Normal 5 2 3 2 5 2 2 3 2" xfId="25477"/>
    <cellStyle name="Normal 5 2 3 2 5 2 2 3 2 2" xfId="54212"/>
    <cellStyle name="Normal 5 2 3 2 5 2 2 3 3" xfId="39888"/>
    <cellStyle name="Normal 5 2 3 2 5 2 2 4" xfId="18314"/>
    <cellStyle name="Normal 5 2 3 2 5 2 2 4 2" xfId="47050"/>
    <cellStyle name="Normal 5 2 3 2 5 2 2 5" xfId="32726"/>
    <cellStyle name="Normal 5 2 3 2 5 2 3" xfId="5631"/>
    <cellStyle name="Normal 5 2 3 2 5 2 3 2" xfId="12891"/>
    <cellStyle name="Normal 5 2 3 2 5 2 3 2 2" xfId="27269"/>
    <cellStyle name="Normal 5 2 3 2 5 2 3 2 2 2" xfId="56003"/>
    <cellStyle name="Normal 5 2 3 2 5 2 3 2 3" xfId="41679"/>
    <cellStyle name="Normal 5 2 3 2 5 2 3 3" xfId="20106"/>
    <cellStyle name="Normal 5 2 3 2 5 2 3 3 2" xfId="48841"/>
    <cellStyle name="Normal 5 2 3 2 5 2 3 4" xfId="34517"/>
    <cellStyle name="Normal 5 2 3 2 5 2 4" xfId="9304"/>
    <cellStyle name="Normal 5 2 3 2 5 2 4 2" xfId="23687"/>
    <cellStyle name="Normal 5 2 3 2 5 2 4 2 2" xfId="52422"/>
    <cellStyle name="Normal 5 2 3 2 5 2 4 3" xfId="38098"/>
    <cellStyle name="Normal 5 2 3 2 5 2 5" xfId="16524"/>
    <cellStyle name="Normal 5 2 3 2 5 2 5 2" xfId="45260"/>
    <cellStyle name="Normal 5 2 3 2 5 2 6" xfId="30936"/>
    <cellStyle name="Normal 5 2 3 2 5 3" xfId="2866"/>
    <cellStyle name="Normal 5 2 3 2 5 3 2" xfId="6526"/>
    <cellStyle name="Normal 5 2 3 2 5 3 2 2" xfId="13786"/>
    <cellStyle name="Normal 5 2 3 2 5 3 2 2 2" xfId="28164"/>
    <cellStyle name="Normal 5 2 3 2 5 3 2 2 2 2" xfId="56898"/>
    <cellStyle name="Normal 5 2 3 2 5 3 2 2 3" xfId="42574"/>
    <cellStyle name="Normal 5 2 3 2 5 3 2 3" xfId="21001"/>
    <cellStyle name="Normal 5 2 3 2 5 3 2 3 2" xfId="49736"/>
    <cellStyle name="Normal 5 2 3 2 5 3 2 4" xfId="35412"/>
    <cellStyle name="Normal 5 2 3 2 5 3 3" xfId="10199"/>
    <cellStyle name="Normal 5 2 3 2 5 3 3 2" xfId="24582"/>
    <cellStyle name="Normal 5 2 3 2 5 3 3 2 2" xfId="53317"/>
    <cellStyle name="Normal 5 2 3 2 5 3 3 3" xfId="38993"/>
    <cellStyle name="Normal 5 2 3 2 5 3 4" xfId="17419"/>
    <cellStyle name="Normal 5 2 3 2 5 3 4 2" xfId="46155"/>
    <cellStyle name="Normal 5 2 3 2 5 3 5" xfId="31831"/>
    <cellStyle name="Normal 5 2 3 2 5 4" xfId="4731"/>
    <cellStyle name="Normal 5 2 3 2 5 4 2" xfId="11996"/>
    <cellStyle name="Normal 5 2 3 2 5 4 2 2" xfId="26374"/>
    <cellStyle name="Normal 5 2 3 2 5 4 2 2 2" xfId="55108"/>
    <cellStyle name="Normal 5 2 3 2 5 4 2 3" xfId="40784"/>
    <cellStyle name="Normal 5 2 3 2 5 4 3" xfId="19211"/>
    <cellStyle name="Normal 5 2 3 2 5 4 3 2" xfId="47946"/>
    <cellStyle name="Normal 5 2 3 2 5 4 4" xfId="33622"/>
    <cellStyle name="Normal 5 2 3 2 5 5" xfId="8403"/>
    <cellStyle name="Normal 5 2 3 2 5 5 2" xfId="22792"/>
    <cellStyle name="Normal 5 2 3 2 5 5 2 2" xfId="51527"/>
    <cellStyle name="Normal 5 2 3 2 5 5 3" xfId="37203"/>
    <cellStyle name="Normal 5 2 3 2 5 6" xfId="15629"/>
    <cellStyle name="Normal 5 2 3 2 5 6 2" xfId="44365"/>
    <cellStyle name="Normal 5 2 3 2 5 7" xfId="30041"/>
    <cellStyle name="Normal 5 2 3 2 6" xfId="1506"/>
    <cellStyle name="Normal 5 2 3 2 6 2" xfId="3315"/>
    <cellStyle name="Normal 5 2 3 2 6 2 2" xfId="6974"/>
    <cellStyle name="Normal 5 2 3 2 6 2 2 2" xfId="14234"/>
    <cellStyle name="Normal 5 2 3 2 6 2 2 2 2" xfId="28612"/>
    <cellStyle name="Normal 5 2 3 2 6 2 2 2 2 2" xfId="57346"/>
    <cellStyle name="Normal 5 2 3 2 6 2 2 2 3" xfId="43022"/>
    <cellStyle name="Normal 5 2 3 2 6 2 2 3" xfId="21449"/>
    <cellStyle name="Normal 5 2 3 2 6 2 2 3 2" xfId="50184"/>
    <cellStyle name="Normal 5 2 3 2 6 2 2 4" xfId="35860"/>
    <cellStyle name="Normal 5 2 3 2 6 2 3" xfId="10647"/>
    <cellStyle name="Normal 5 2 3 2 6 2 3 2" xfId="25030"/>
    <cellStyle name="Normal 5 2 3 2 6 2 3 2 2" xfId="53765"/>
    <cellStyle name="Normal 5 2 3 2 6 2 3 3" xfId="39441"/>
    <cellStyle name="Normal 5 2 3 2 6 2 4" xfId="17867"/>
    <cellStyle name="Normal 5 2 3 2 6 2 4 2" xfId="46603"/>
    <cellStyle name="Normal 5 2 3 2 6 2 5" xfId="32279"/>
    <cellStyle name="Normal 5 2 3 2 6 3" xfId="5183"/>
    <cellStyle name="Normal 5 2 3 2 6 3 2" xfId="12444"/>
    <cellStyle name="Normal 5 2 3 2 6 3 2 2" xfId="26822"/>
    <cellStyle name="Normal 5 2 3 2 6 3 2 2 2" xfId="55556"/>
    <cellStyle name="Normal 5 2 3 2 6 3 2 3" xfId="41232"/>
    <cellStyle name="Normal 5 2 3 2 6 3 3" xfId="19659"/>
    <cellStyle name="Normal 5 2 3 2 6 3 3 2" xfId="48394"/>
    <cellStyle name="Normal 5 2 3 2 6 3 4" xfId="34070"/>
    <cellStyle name="Normal 5 2 3 2 6 4" xfId="8857"/>
    <cellStyle name="Normal 5 2 3 2 6 4 2" xfId="23240"/>
    <cellStyle name="Normal 5 2 3 2 6 4 2 2" xfId="51975"/>
    <cellStyle name="Normal 5 2 3 2 6 4 3" xfId="37651"/>
    <cellStyle name="Normal 5 2 3 2 6 5" xfId="16077"/>
    <cellStyle name="Normal 5 2 3 2 6 5 2" xfId="44813"/>
    <cellStyle name="Normal 5 2 3 2 6 6" xfId="30489"/>
    <cellStyle name="Normal 5 2 3 2 7" xfId="2419"/>
    <cellStyle name="Normal 5 2 3 2 7 2" xfId="6079"/>
    <cellStyle name="Normal 5 2 3 2 7 2 2" xfId="13339"/>
    <cellStyle name="Normal 5 2 3 2 7 2 2 2" xfId="27717"/>
    <cellStyle name="Normal 5 2 3 2 7 2 2 2 2" xfId="56451"/>
    <cellStyle name="Normal 5 2 3 2 7 2 2 3" xfId="42127"/>
    <cellStyle name="Normal 5 2 3 2 7 2 3" xfId="20554"/>
    <cellStyle name="Normal 5 2 3 2 7 2 3 2" xfId="49289"/>
    <cellStyle name="Normal 5 2 3 2 7 2 4" xfId="34965"/>
    <cellStyle name="Normal 5 2 3 2 7 3" xfId="9752"/>
    <cellStyle name="Normal 5 2 3 2 7 3 2" xfId="24135"/>
    <cellStyle name="Normal 5 2 3 2 7 3 2 2" xfId="52870"/>
    <cellStyle name="Normal 5 2 3 2 7 3 3" xfId="38546"/>
    <cellStyle name="Normal 5 2 3 2 7 4" xfId="16972"/>
    <cellStyle name="Normal 5 2 3 2 7 4 2" xfId="45708"/>
    <cellStyle name="Normal 5 2 3 2 7 5" xfId="31384"/>
    <cellStyle name="Normal 5 2 3 2 8" xfId="4276"/>
    <cellStyle name="Normal 5 2 3 2 8 2" xfId="11548"/>
    <cellStyle name="Normal 5 2 3 2 8 2 2" xfId="25927"/>
    <cellStyle name="Normal 5 2 3 2 8 2 2 2" xfId="54661"/>
    <cellStyle name="Normal 5 2 3 2 8 2 3" xfId="40337"/>
    <cellStyle name="Normal 5 2 3 2 8 3" xfId="18764"/>
    <cellStyle name="Normal 5 2 3 2 8 3 2" xfId="47499"/>
    <cellStyle name="Normal 5 2 3 2 8 4" xfId="33175"/>
    <cellStyle name="Normal 5 2 3 2 9" xfId="7944"/>
    <cellStyle name="Normal 5 2 3 2 9 2" xfId="22345"/>
    <cellStyle name="Normal 5 2 3 2 9 2 2" xfId="51080"/>
    <cellStyle name="Normal 5 2 3 2 9 3" xfId="36756"/>
    <cellStyle name="Normal 5 2 3 3" xfId="432"/>
    <cellStyle name="Normal 5 2 3 3 10" xfId="29622"/>
    <cellStyle name="Normal 5 2 3 3 2" xfId="632"/>
    <cellStyle name="Normal 5 2 3 3 2 2" xfId="904"/>
    <cellStyle name="Normal 5 2 3 3 2 2 2" xfId="1351"/>
    <cellStyle name="Normal 5 2 3 3 2 2 2 2" xfId="2334"/>
    <cellStyle name="Normal 5 2 3 3 2 2 2 2 2" xfId="4126"/>
    <cellStyle name="Normal 5 2 3 3 2 2 2 2 2 2" xfId="7785"/>
    <cellStyle name="Normal 5 2 3 3 2 2 2 2 2 2 2" xfId="15045"/>
    <cellStyle name="Normal 5 2 3 3 2 2 2 2 2 2 2 2" xfId="29423"/>
    <cellStyle name="Normal 5 2 3 3 2 2 2 2 2 2 2 2 2" xfId="58157"/>
    <cellStyle name="Normal 5 2 3 3 2 2 2 2 2 2 2 3" xfId="43833"/>
    <cellStyle name="Normal 5 2 3 3 2 2 2 2 2 2 3" xfId="22260"/>
    <cellStyle name="Normal 5 2 3 3 2 2 2 2 2 2 3 2" xfId="50995"/>
    <cellStyle name="Normal 5 2 3 3 2 2 2 2 2 2 4" xfId="36671"/>
    <cellStyle name="Normal 5 2 3 3 2 2 2 2 2 3" xfId="11458"/>
    <cellStyle name="Normal 5 2 3 3 2 2 2 2 2 3 2" xfId="25841"/>
    <cellStyle name="Normal 5 2 3 3 2 2 2 2 2 3 2 2" xfId="54576"/>
    <cellStyle name="Normal 5 2 3 3 2 2 2 2 2 3 3" xfId="40252"/>
    <cellStyle name="Normal 5 2 3 3 2 2 2 2 2 4" xfId="18678"/>
    <cellStyle name="Normal 5 2 3 3 2 2 2 2 2 4 2" xfId="47414"/>
    <cellStyle name="Normal 5 2 3 3 2 2 2 2 2 5" xfId="33090"/>
    <cellStyle name="Normal 5 2 3 3 2 2 2 2 3" xfId="5995"/>
    <cellStyle name="Normal 5 2 3 3 2 2 2 2 3 2" xfId="13255"/>
    <cellStyle name="Normal 5 2 3 3 2 2 2 2 3 2 2" xfId="27633"/>
    <cellStyle name="Normal 5 2 3 3 2 2 2 2 3 2 2 2" xfId="56367"/>
    <cellStyle name="Normal 5 2 3 3 2 2 2 2 3 2 3" xfId="42043"/>
    <cellStyle name="Normal 5 2 3 3 2 2 2 2 3 3" xfId="20470"/>
    <cellStyle name="Normal 5 2 3 3 2 2 2 2 3 3 2" xfId="49205"/>
    <cellStyle name="Normal 5 2 3 3 2 2 2 2 3 4" xfId="34881"/>
    <cellStyle name="Normal 5 2 3 3 2 2 2 2 4" xfId="9668"/>
    <cellStyle name="Normal 5 2 3 3 2 2 2 2 4 2" xfId="24051"/>
    <cellStyle name="Normal 5 2 3 3 2 2 2 2 4 2 2" xfId="52786"/>
    <cellStyle name="Normal 5 2 3 3 2 2 2 2 4 3" xfId="38462"/>
    <cellStyle name="Normal 5 2 3 3 2 2 2 2 5" xfId="16888"/>
    <cellStyle name="Normal 5 2 3 3 2 2 2 2 5 2" xfId="45624"/>
    <cellStyle name="Normal 5 2 3 3 2 2 2 2 6" xfId="31300"/>
    <cellStyle name="Normal 5 2 3 3 2 2 2 3" xfId="3230"/>
    <cellStyle name="Normal 5 2 3 3 2 2 2 3 2" xfId="6890"/>
    <cellStyle name="Normal 5 2 3 3 2 2 2 3 2 2" xfId="14150"/>
    <cellStyle name="Normal 5 2 3 3 2 2 2 3 2 2 2" xfId="28528"/>
    <cellStyle name="Normal 5 2 3 3 2 2 2 3 2 2 2 2" xfId="57262"/>
    <cellStyle name="Normal 5 2 3 3 2 2 2 3 2 2 3" xfId="42938"/>
    <cellStyle name="Normal 5 2 3 3 2 2 2 3 2 3" xfId="21365"/>
    <cellStyle name="Normal 5 2 3 3 2 2 2 3 2 3 2" xfId="50100"/>
    <cellStyle name="Normal 5 2 3 3 2 2 2 3 2 4" xfId="35776"/>
    <cellStyle name="Normal 5 2 3 3 2 2 2 3 3" xfId="10563"/>
    <cellStyle name="Normal 5 2 3 3 2 2 2 3 3 2" xfId="24946"/>
    <cellStyle name="Normal 5 2 3 3 2 2 2 3 3 2 2" xfId="53681"/>
    <cellStyle name="Normal 5 2 3 3 2 2 2 3 3 3" xfId="39357"/>
    <cellStyle name="Normal 5 2 3 3 2 2 2 3 4" xfId="17783"/>
    <cellStyle name="Normal 5 2 3 3 2 2 2 3 4 2" xfId="46519"/>
    <cellStyle name="Normal 5 2 3 3 2 2 2 3 5" xfId="32195"/>
    <cellStyle name="Normal 5 2 3 3 2 2 2 4" xfId="5095"/>
    <cellStyle name="Normal 5 2 3 3 2 2 2 4 2" xfId="12360"/>
    <cellStyle name="Normal 5 2 3 3 2 2 2 4 2 2" xfId="26738"/>
    <cellStyle name="Normal 5 2 3 3 2 2 2 4 2 2 2" xfId="55472"/>
    <cellStyle name="Normal 5 2 3 3 2 2 2 4 2 3" xfId="41148"/>
    <cellStyle name="Normal 5 2 3 3 2 2 2 4 3" xfId="19575"/>
    <cellStyle name="Normal 5 2 3 3 2 2 2 4 3 2" xfId="48310"/>
    <cellStyle name="Normal 5 2 3 3 2 2 2 4 4" xfId="33986"/>
    <cellStyle name="Normal 5 2 3 3 2 2 2 5" xfId="8767"/>
    <cellStyle name="Normal 5 2 3 3 2 2 2 5 2" xfId="23156"/>
    <cellStyle name="Normal 5 2 3 3 2 2 2 5 2 2" xfId="51891"/>
    <cellStyle name="Normal 5 2 3 3 2 2 2 5 3" xfId="37567"/>
    <cellStyle name="Normal 5 2 3 3 2 2 2 6" xfId="15993"/>
    <cellStyle name="Normal 5 2 3 3 2 2 2 6 2" xfId="44729"/>
    <cellStyle name="Normal 5 2 3 3 2 2 2 7" xfId="30405"/>
    <cellStyle name="Normal 5 2 3 3 2 2 3" xfId="1887"/>
    <cellStyle name="Normal 5 2 3 3 2 2 3 2" xfId="3679"/>
    <cellStyle name="Normal 5 2 3 3 2 2 3 2 2" xfId="7338"/>
    <cellStyle name="Normal 5 2 3 3 2 2 3 2 2 2" xfId="14598"/>
    <cellStyle name="Normal 5 2 3 3 2 2 3 2 2 2 2" xfId="28976"/>
    <cellStyle name="Normal 5 2 3 3 2 2 3 2 2 2 2 2" xfId="57710"/>
    <cellStyle name="Normal 5 2 3 3 2 2 3 2 2 2 3" xfId="43386"/>
    <cellStyle name="Normal 5 2 3 3 2 2 3 2 2 3" xfId="21813"/>
    <cellStyle name="Normal 5 2 3 3 2 2 3 2 2 3 2" xfId="50548"/>
    <cellStyle name="Normal 5 2 3 3 2 2 3 2 2 4" xfId="36224"/>
    <cellStyle name="Normal 5 2 3 3 2 2 3 2 3" xfId="11011"/>
    <cellStyle name="Normal 5 2 3 3 2 2 3 2 3 2" xfId="25394"/>
    <cellStyle name="Normal 5 2 3 3 2 2 3 2 3 2 2" xfId="54129"/>
    <cellStyle name="Normal 5 2 3 3 2 2 3 2 3 3" xfId="39805"/>
    <cellStyle name="Normal 5 2 3 3 2 2 3 2 4" xfId="18231"/>
    <cellStyle name="Normal 5 2 3 3 2 2 3 2 4 2" xfId="46967"/>
    <cellStyle name="Normal 5 2 3 3 2 2 3 2 5" xfId="32643"/>
    <cellStyle name="Normal 5 2 3 3 2 2 3 3" xfId="5548"/>
    <cellStyle name="Normal 5 2 3 3 2 2 3 3 2" xfId="12808"/>
    <cellStyle name="Normal 5 2 3 3 2 2 3 3 2 2" xfId="27186"/>
    <cellStyle name="Normal 5 2 3 3 2 2 3 3 2 2 2" xfId="55920"/>
    <cellStyle name="Normal 5 2 3 3 2 2 3 3 2 3" xfId="41596"/>
    <cellStyle name="Normal 5 2 3 3 2 2 3 3 3" xfId="20023"/>
    <cellStyle name="Normal 5 2 3 3 2 2 3 3 3 2" xfId="48758"/>
    <cellStyle name="Normal 5 2 3 3 2 2 3 3 4" xfId="34434"/>
    <cellStyle name="Normal 5 2 3 3 2 2 3 4" xfId="9221"/>
    <cellStyle name="Normal 5 2 3 3 2 2 3 4 2" xfId="23604"/>
    <cellStyle name="Normal 5 2 3 3 2 2 3 4 2 2" xfId="52339"/>
    <cellStyle name="Normal 5 2 3 3 2 2 3 4 3" xfId="38015"/>
    <cellStyle name="Normal 5 2 3 3 2 2 3 5" xfId="16441"/>
    <cellStyle name="Normal 5 2 3 3 2 2 3 5 2" xfId="45177"/>
    <cellStyle name="Normal 5 2 3 3 2 2 3 6" xfId="30853"/>
    <cellStyle name="Normal 5 2 3 3 2 2 4" xfId="2783"/>
    <cellStyle name="Normal 5 2 3 3 2 2 4 2" xfId="6443"/>
    <cellStyle name="Normal 5 2 3 3 2 2 4 2 2" xfId="13703"/>
    <cellStyle name="Normal 5 2 3 3 2 2 4 2 2 2" xfId="28081"/>
    <cellStyle name="Normal 5 2 3 3 2 2 4 2 2 2 2" xfId="56815"/>
    <cellStyle name="Normal 5 2 3 3 2 2 4 2 2 3" xfId="42491"/>
    <cellStyle name="Normal 5 2 3 3 2 2 4 2 3" xfId="20918"/>
    <cellStyle name="Normal 5 2 3 3 2 2 4 2 3 2" xfId="49653"/>
    <cellStyle name="Normal 5 2 3 3 2 2 4 2 4" xfId="35329"/>
    <cellStyle name="Normal 5 2 3 3 2 2 4 3" xfId="10116"/>
    <cellStyle name="Normal 5 2 3 3 2 2 4 3 2" xfId="24499"/>
    <cellStyle name="Normal 5 2 3 3 2 2 4 3 2 2" xfId="53234"/>
    <cellStyle name="Normal 5 2 3 3 2 2 4 3 3" xfId="38910"/>
    <cellStyle name="Normal 5 2 3 3 2 2 4 4" xfId="17336"/>
    <cellStyle name="Normal 5 2 3 3 2 2 4 4 2" xfId="46072"/>
    <cellStyle name="Normal 5 2 3 3 2 2 4 5" xfId="31748"/>
    <cellStyle name="Normal 5 2 3 3 2 2 5" xfId="4648"/>
    <cellStyle name="Normal 5 2 3 3 2 2 5 2" xfId="11913"/>
    <cellStyle name="Normal 5 2 3 3 2 2 5 2 2" xfId="26291"/>
    <cellStyle name="Normal 5 2 3 3 2 2 5 2 2 2" xfId="55025"/>
    <cellStyle name="Normal 5 2 3 3 2 2 5 2 3" xfId="40701"/>
    <cellStyle name="Normal 5 2 3 3 2 2 5 3" xfId="19128"/>
    <cellStyle name="Normal 5 2 3 3 2 2 5 3 2" xfId="47863"/>
    <cellStyle name="Normal 5 2 3 3 2 2 5 4" xfId="33539"/>
    <cellStyle name="Normal 5 2 3 3 2 2 6" xfId="8320"/>
    <cellStyle name="Normal 5 2 3 3 2 2 6 2" xfId="22709"/>
    <cellStyle name="Normal 5 2 3 3 2 2 6 2 2" xfId="51444"/>
    <cellStyle name="Normal 5 2 3 3 2 2 6 3" xfId="37120"/>
    <cellStyle name="Normal 5 2 3 3 2 2 7" xfId="15546"/>
    <cellStyle name="Normal 5 2 3 3 2 2 7 2" xfId="44282"/>
    <cellStyle name="Normal 5 2 3 3 2 2 8" xfId="29958"/>
    <cellStyle name="Normal 5 2 3 3 2 3" xfId="1127"/>
    <cellStyle name="Normal 5 2 3 3 2 3 2" xfId="2110"/>
    <cellStyle name="Normal 5 2 3 3 2 3 2 2" xfId="3902"/>
    <cellStyle name="Normal 5 2 3 3 2 3 2 2 2" xfId="7561"/>
    <cellStyle name="Normal 5 2 3 3 2 3 2 2 2 2" xfId="14821"/>
    <cellStyle name="Normal 5 2 3 3 2 3 2 2 2 2 2" xfId="29199"/>
    <cellStyle name="Normal 5 2 3 3 2 3 2 2 2 2 2 2" xfId="57933"/>
    <cellStyle name="Normal 5 2 3 3 2 3 2 2 2 2 3" xfId="43609"/>
    <cellStyle name="Normal 5 2 3 3 2 3 2 2 2 3" xfId="22036"/>
    <cellStyle name="Normal 5 2 3 3 2 3 2 2 2 3 2" xfId="50771"/>
    <cellStyle name="Normal 5 2 3 3 2 3 2 2 2 4" xfId="36447"/>
    <cellStyle name="Normal 5 2 3 3 2 3 2 2 3" xfId="11234"/>
    <cellStyle name="Normal 5 2 3 3 2 3 2 2 3 2" xfId="25617"/>
    <cellStyle name="Normal 5 2 3 3 2 3 2 2 3 2 2" xfId="54352"/>
    <cellStyle name="Normal 5 2 3 3 2 3 2 2 3 3" xfId="40028"/>
    <cellStyle name="Normal 5 2 3 3 2 3 2 2 4" xfId="18454"/>
    <cellStyle name="Normal 5 2 3 3 2 3 2 2 4 2" xfId="47190"/>
    <cellStyle name="Normal 5 2 3 3 2 3 2 2 5" xfId="32866"/>
    <cellStyle name="Normal 5 2 3 3 2 3 2 3" xfId="5771"/>
    <cellStyle name="Normal 5 2 3 3 2 3 2 3 2" xfId="13031"/>
    <cellStyle name="Normal 5 2 3 3 2 3 2 3 2 2" xfId="27409"/>
    <cellStyle name="Normal 5 2 3 3 2 3 2 3 2 2 2" xfId="56143"/>
    <cellStyle name="Normal 5 2 3 3 2 3 2 3 2 3" xfId="41819"/>
    <cellStyle name="Normal 5 2 3 3 2 3 2 3 3" xfId="20246"/>
    <cellStyle name="Normal 5 2 3 3 2 3 2 3 3 2" xfId="48981"/>
    <cellStyle name="Normal 5 2 3 3 2 3 2 3 4" xfId="34657"/>
    <cellStyle name="Normal 5 2 3 3 2 3 2 4" xfId="9444"/>
    <cellStyle name="Normal 5 2 3 3 2 3 2 4 2" xfId="23827"/>
    <cellStyle name="Normal 5 2 3 3 2 3 2 4 2 2" xfId="52562"/>
    <cellStyle name="Normal 5 2 3 3 2 3 2 4 3" xfId="38238"/>
    <cellStyle name="Normal 5 2 3 3 2 3 2 5" xfId="16664"/>
    <cellStyle name="Normal 5 2 3 3 2 3 2 5 2" xfId="45400"/>
    <cellStyle name="Normal 5 2 3 3 2 3 2 6" xfId="31076"/>
    <cellStyle name="Normal 5 2 3 3 2 3 3" xfId="3006"/>
    <cellStyle name="Normal 5 2 3 3 2 3 3 2" xfId="6666"/>
    <cellStyle name="Normal 5 2 3 3 2 3 3 2 2" xfId="13926"/>
    <cellStyle name="Normal 5 2 3 3 2 3 3 2 2 2" xfId="28304"/>
    <cellStyle name="Normal 5 2 3 3 2 3 3 2 2 2 2" xfId="57038"/>
    <cellStyle name="Normal 5 2 3 3 2 3 3 2 2 3" xfId="42714"/>
    <cellStyle name="Normal 5 2 3 3 2 3 3 2 3" xfId="21141"/>
    <cellStyle name="Normal 5 2 3 3 2 3 3 2 3 2" xfId="49876"/>
    <cellStyle name="Normal 5 2 3 3 2 3 3 2 4" xfId="35552"/>
    <cellStyle name="Normal 5 2 3 3 2 3 3 3" xfId="10339"/>
    <cellStyle name="Normal 5 2 3 3 2 3 3 3 2" xfId="24722"/>
    <cellStyle name="Normal 5 2 3 3 2 3 3 3 2 2" xfId="53457"/>
    <cellStyle name="Normal 5 2 3 3 2 3 3 3 3" xfId="39133"/>
    <cellStyle name="Normal 5 2 3 3 2 3 3 4" xfId="17559"/>
    <cellStyle name="Normal 5 2 3 3 2 3 3 4 2" xfId="46295"/>
    <cellStyle name="Normal 5 2 3 3 2 3 3 5" xfId="31971"/>
    <cellStyle name="Normal 5 2 3 3 2 3 4" xfId="4871"/>
    <cellStyle name="Normal 5 2 3 3 2 3 4 2" xfId="12136"/>
    <cellStyle name="Normal 5 2 3 3 2 3 4 2 2" xfId="26514"/>
    <cellStyle name="Normal 5 2 3 3 2 3 4 2 2 2" xfId="55248"/>
    <cellStyle name="Normal 5 2 3 3 2 3 4 2 3" xfId="40924"/>
    <cellStyle name="Normal 5 2 3 3 2 3 4 3" xfId="19351"/>
    <cellStyle name="Normal 5 2 3 3 2 3 4 3 2" xfId="48086"/>
    <cellStyle name="Normal 5 2 3 3 2 3 4 4" xfId="33762"/>
    <cellStyle name="Normal 5 2 3 3 2 3 5" xfId="8543"/>
    <cellStyle name="Normal 5 2 3 3 2 3 5 2" xfId="22932"/>
    <cellStyle name="Normal 5 2 3 3 2 3 5 2 2" xfId="51667"/>
    <cellStyle name="Normal 5 2 3 3 2 3 5 3" xfId="37343"/>
    <cellStyle name="Normal 5 2 3 3 2 3 6" xfId="15769"/>
    <cellStyle name="Normal 5 2 3 3 2 3 6 2" xfId="44505"/>
    <cellStyle name="Normal 5 2 3 3 2 3 7" xfId="30181"/>
    <cellStyle name="Normal 5 2 3 3 2 4" xfId="1659"/>
    <cellStyle name="Normal 5 2 3 3 2 4 2" xfId="3455"/>
    <cellStyle name="Normal 5 2 3 3 2 4 2 2" xfId="7114"/>
    <cellStyle name="Normal 5 2 3 3 2 4 2 2 2" xfId="14374"/>
    <cellStyle name="Normal 5 2 3 3 2 4 2 2 2 2" xfId="28752"/>
    <cellStyle name="Normal 5 2 3 3 2 4 2 2 2 2 2" xfId="57486"/>
    <cellStyle name="Normal 5 2 3 3 2 4 2 2 2 3" xfId="43162"/>
    <cellStyle name="Normal 5 2 3 3 2 4 2 2 3" xfId="21589"/>
    <cellStyle name="Normal 5 2 3 3 2 4 2 2 3 2" xfId="50324"/>
    <cellStyle name="Normal 5 2 3 3 2 4 2 2 4" xfId="36000"/>
    <cellStyle name="Normal 5 2 3 3 2 4 2 3" xfId="10787"/>
    <cellStyle name="Normal 5 2 3 3 2 4 2 3 2" xfId="25170"/>
    <cellStyle name="Normal 5 2 3 3 2 4 2 3 2 2" xfId="53905"/>
    <cellStyle name="Normal 5 2 3 3 2 4 2 3 3" xfId="39581"/>
    <cellStyle name="Normal 5 2 3 3 2 4 2 4" xfId="18007"/>
    <cellStyle name="Normal 5 2 3 3 2 4 2 4 2" xfId="46743"/>
    <cellStyle name="Normal 5 2 3 3 2 4 2 5" xfId="32419"/>
    <cellStyle name="Normal 5 2 3 3 2 4 3" xfId="5324"/>
    <cellStyle name="Normal 5 2 3 3 2 4 3 2" xfId="12584"/>
    <cellStyle name="Normal 5 2 3 3 2 4 3 2 2" xfId="26962"/>
    <cellStyle name="Normal 5 2 3 3 2 4 3 2 2 2" xfId="55696"/>
    <cellStyle name="Normal 5 2 3 3 2 4 3 2 3" xfId="41372"/>
    <cellStyle name="Normal 5 2 3 3 2 4 3 3" xfId="19799"/>
    <cellStyle name="Normal 5 2 3 3 2 4 3 3 2" xfId="48534"/>
    <cellStyle name="Normal 5 2 3 3 2 4 3 4" xfId="34210"/>
    <cellStyle name="Normal 5 2 3 3 2 4 4" xfId="8997"/>
    <cellStyle name="Normal 5 2 3 3 2 4 4 2" xfId="23380"/>
    <cellStyle name="Normal 5 2 3 3 2 4 4 2 2" xfId="52115"/>
    <cellStyle name="Normal 5 2 3 3 2 4 4 3" xfId="37791"/>
    <cellStyle name="Normal 5 2 3 3 2 4 5" xfId="16217"/>
    <cellStyle name="Normal 5 2 3 3 2 4 5 2" xfId="44953"/>
    <cellStyle name="Normal 5 2 3 3 2 4 6" xfId="30629"/>
    <cellStyle name="Normal 5 2 3 3 2 5" xfId="2559"/>
    <cellStyle name="Normal 5 2 3 3 2 5 2" xfId="6219"/>
    <cellStyle name="Normal 5 2 3 3 2 5 2 2" xfId="13479"/>
    <cellStyle name="Normal 5 2 3 3 2 5 2 2 2" xfId="27857"/>
    <cellStyle name="Normal 5 2 3 3 2 5 2 2 2 2" xfId="56591"/>
    <cellStyle name="Normal 5 2 3 3 2 5 2 2 3" xfId="42267"/>
    <cellStyle name="Normal 5 2 3 3 2 5 2 3" xfId="20694"/>
    <cellStyle name="Normal 5 2 3 3 2 5 2 3 2" xfId="49429"/>
    <cellStyle name="Normal 5 2 3 3 2 5 2 4" xfId="35105"/>
    <cellStyle name="Normal 5 2 3 3 2 5 3" xfId="9892"/>
    <cellStyle name="Normal 5 2 3 3 2 5 3 2" xfId="24275"/>
    <cellStyle name="Normal 5 2 3 3 2 5 3 2 2" xfId="53010"/>
    <cellStyle name="Normal 5 2 3 3 2 5 3 3" xfId="38686"/>
    <cellStyle name="Normal 5 2 3 3 2 5 4" xfId="17112"/>
    <cellStyle name="Normal 5 2 3 3 2 5 4 2" xfId="45848"/>
    <cellStyle name="Normal 5 2 3 3 2 5 5" xfId="31524"/>
    <cellStyle name="Normal 5 2 3 3 2 6" xfId="4422"/>
    <cellStyle name="Normal 5 2 3 3 2 6 2" xfId="11689"/>
    <cellStyle name="Normal 5 2 3 3 2 6 2 2" xfId="26067"/>
    <cellStyle name="Normal 5 2 3 3 2 6 2 2 2" xfId="54801"/>
    <cellStyle name="Normal 5 2 3 3 2 6 2 3" xfId="40477"/>
    <cellStyle name="Normal 5 2 3 3 2 6 3" xfId="18904"/>
    <cellStyle name="Normal 5 2 3 3 2 6 3 2" xfId="47639"/>
    <cellStyle name="Normal 5 2 3 3 2 6 4" xfId="33315"/>
    <cellStyle name="Normal 5 2 3 3 2 7" xfId="8093"/>
    <cellStyle name="Normal 5 2 3 3 2 7 2" xfId="22485"/>
    <cellStyle name="Normal 5 2 3 3 2 7 2 2" xfId="51220"/>
    <cellStyle name="Normal 5 2 3 3 2 7 3" xfId="36896"/>
    <cellStyle name="Normal 5 2 3 3 2 8" xfId="15322"/>
    <cellStyle name="Normal 5 2 3 3 2 8 2" xfId="44058"/>
    <cellStyle name="Normal 5 2 3 3 2 9" xfId="29734"/>
    <cellStyle name="Normal 5 2 3 3 3" xfId="790"/>
    <cellStyle name="Normal 5 2 3 3 3 2" xfId="1239"/>
    <cellStyle name="Normal 5 2 3 3 3 2 2" xfId="2222"/>
    <cellStyle name="Normal 5 2 3 3 3 2 2 2" xfId="4014"/>
    <cellStyle name="Normal 5 2 3 3 3 2 2 2 2" xfId="7673"/>
    <cellStyle name="Normal 5 2 3 3 3 2 2 2 2 2" xfId="14933"/>
    <cellStyle name="Normal 5 2 3 3 3 2 2 2 2 2 2" xfId="29311"/>
    <cellStyle name="Normal 5 2 3 3 3 2 2 2 2 2 2 2" xfId="58045"/>
    <cellStyle name="Normal 5 2 3 3 3 2 2 2 2 2 3" xfId="43721"/>
    <cellStyle name="Normal 5 2 3 3 3 2 2 2 2 3" xfId="22148"/>
    <cellStyle name="Normal 5 2 3 3 3 2 2 2 2 3 2" xfId="50883"/>
    <cellStyle name="Normal 5 2 3 3 3 2 2 2 2 4" xfId="36559"/>
    <cellStyle name="Normal 5 2 3 3 3 2 2 2 3" xfId="11346"/>
    <cellStyle name="Normal 5 2 3 3 3 2 2 2 3 2" xfId="25729"/>
    <cellStyle name="Normal 5 2 3 3 3 2 2 2 3 2 2" xfId="54464"/>
    <cellStyle name="Normal 5 2 3 3 3 2 2 2 3 3" xfId="40140"/>
    <cellStyle name="Normal 5 2 3 3 3 2 2 2 4" xfId="18566"/>
    <cellStyle name="Normal 5 2 3 3 3 2 2 2 4 2" xfId="47302"/>
    <cellStyle name="Normal 5 2 3 3 3 2 2 2 5" xfId="32978"/>
    <cellStyle name="Normal 5 2 3 3 3 2 2 3" xfId="5883"/>
    <cellStyle name="Normal 5 2 3 3 3 2 2 3 2" xfId="13143"/>
    <cellStyle name="Normal 5 2 3 3 3 2 2 3 2 2" xfId="27521"/>
    <cellStyle name="Normal 5 2 3 3 3 2 2 3 2 2 2" xfId="56255"/>
    <cellStyle name="Normal 5 2 3 3 3 2 2 3 2 3" xfId="41931"/>
    <cellStyle name="Normal 5 2 3 3 3 2 2 3 3" xfId="20358"/>
    <cellStyle name="Normal 5 2 3 3 3 2 2 3 3 2" xfId="49093"/>
    <cellStyle name="Normal 5 2 3 3 3 2 2 3 4" xfId="34769"/>
    <cellStyle name="Normal 5 2 3 3 3 2 2 4" xfId="9556"/>
    <cellStyle name="Normal 5 2 3 3 3 2 2 4 2" xfId="23939"/>
    <cellStyle name="Normal 5 2 3 3 3 2 2 4 2 2" xfId="52674"/>
    <cellStyle name="Normal 5 2 3 3 3 2 2 4 3" xfId="38350"/>
    <cellStyle name="Normal 5 2 3 3 3 2 2 5" xfId="16776"/>
    <cellStyle name="Normal 5 2 3 3 3 2 2 5 2" xfId="45512"/>
    <cellStyle name="Normal 5 2 3 3 3 2 2 6" xfId="31188"/>
    <cellStyle name="Normal 5 2 3 3 3 2 3" xfId="3118"/>
    <cellStyle name="Normal 5 2 3 3 3 2 3 2" xfId="6778"/>
    <cellStyle name="Normal 5 2 3 3 3 2 3 2 2" xfId="14038"/>
    <cellStyle name="Normal 5 2 3 3 3 2 3 2 2 2" xfId="28416"/>
    <cellStyle name="Normal 5 2 3 3 3 2 3 2 2 2 2" xfId="57150"/>
    <cellStyle name="Normal 5 2 3 3 3 2 3 2 2 3" xfId="42826"/>
    <cellStyle name="Normal 5 2 3 3 3 2 3 2 3" xfId="21253"/>
    <cellStyle name="Normal 5 2 3 3 3 2 3 2 3 2" xfId="49988"/>
    <cellStyle name="Normal 5 2 3 3 3 2 3 2 4" xfId="35664"/>
    <cellStyle name="Normal 5 2 3 3 3 2 3 3" xfId="10451"/>
    <cellStyle name="Normal 5 2 3 3 3 2 3 3 2" xfId="24834"/>
    <cellStyle name="Normal 5 2 3 3 3 2 3 3 2 2" xfId="53569"/>
    <cellStyle name="Normal 5 2 3 3 3 2 3 3 3" xfId="39245"/>
    <cellStyle name="Normal 5 2 3 3 3 2 3 4" xfId="17671"/>
    <cellStyle name="Normal 5 2 3 3 3 2 3 4 2" xfId="46407"/>
    <cellStyle name="Normal 5 2 3 3 3 2 3 5" xfId="32083"/>
    <cellStyle name="Normal 5 2 3 3 3 2 4" xfId="4983"/>
    <cellStyle name="Normal 5 2 3 3 3 2 4 2" xfId="12248"/>
    <cellStyle name="Normal 5 2 3 3 3 2 4 2 2" xfId="26626"/>
    <cellStyle name="Normal 5 2 3 3 3 2 4 2 2 2" xfId="55360"/>
    <cellStyle name="Normal 5 2 3 3 3 2 4 2 3" xfId="41036"/>
    <cellStyle name="Normal 5 2 3 3 3 2 4 3" xfId="19463"/>
    <cellStyle name="Normal 5 2 3 3 3 2 4 3 2" xfId="48198"/>
    <cellStyle name="Normal 5 2 3 3 3 2 4 4" xfId="33874"/>
    <cellStyle name="Normal 5 2 3 3 3 2 5" xfId="8655"/>
    <cellStyle name="Normal 5 2 3 3 3 2 5 2" xfId="23044"/>
    <cellStyle name="Normal 5 2 3 3 3 2 5 2 2" xfId="51779"/>
    <cellStyle name="Normal 5 2 3 3 3 2 5 3" xfId="37455"/>
    <cellStyle name="Normal 5 2 3 3 3 2 6" xfId="15881"/>
    <cellStyle name="Normal 5 2 3 3 3 2 6 2" xfId="44617"/>
    <cellStyle name="Normal 5 2 3 3 3 2 7" xfId="30293"/>
    <cellStyle name="Normal 5 2 3 3 3 3" xfId="1775"/>
    <cellStyle name="Normal 5 2 3 3 3 3 2" xfId="3567"/>
    <cellStyle name="Normal 5 2 3 3 3 3 2 2" xfId="7226"/>
    <cellStyle name="Normal 5 2 3 3 3 3 2 2 2" xfId="14486"/>
    <cellStyle name="Normal 5 2 3 3 3 3 2 2 2 2" xfId="28864"/>
    <cellStyle name="Normal 5 2 3 3 3 3 2 2 2 2 2" xfId="57598"/>
    <cellStyle name="Normal 5 2 3 3 3 3 2 2 2 3" xfId="43274"/>
    <cellStyle name="Normal 5 2 3 3 3 3 2 2 3" xfId="21701"/>
    <cellStyle name="Normal 5 2 3 3 3 3 2 2 3 2" xfId="50436"/>
    <cellStyle name="Normal 5 2 3 3 3 3 2 2 4" xfId="36112"/>
    <cellStyle name="Normal 5 2 3 3 3 3 2 3" xfId="10899"/>
    <cellStyle name="Normal 5 2 3 3 3 3 2 3 2" xfId="25282"/>
    <cellStyle name="Normal 5 2 3 3 3 3 2 3 2 2" xfId="54017"/>
    <cellStyle name="Normal 5 2 3 3 3 3 2 3 3" xfId="39693"/>
    <cellStyle name="Normal 5 2 3 3 3 3 2 4" xfId="18119"/>
    <cellStyle name="Normal 5 2 3 3 3 3 2 4 2" xfId="46855"/>
    <cellStyle name="Normal 5 2 3 3 3 3 2 5" xfId="32531"/>
    <cellStyle name="Normal 5 2 3 3 3 3 3" xfId="5436"/>
    <cellStyle name="Normal 5 2 3 3 3 3 3 2" xfId="12696"/>
    <cellStyle name="Normal 5 2 3 3 3 3 3 2 2" xfId="27074"/>
    <cellStyle name="Normal 5 2 3 3 3 3 3 2 2 2" xfId="55808"/>
    <cellStyle name="Normal 5 2 3 3 3 3 3 2 3" xfId="41484"/>
    <cellStyle name="Normal 5 2 3 3 3 3 3 3" xfId="19911"/>
    <cellStyle name="Normal 5 2 3 3 3 3 3 3 2" xfId="48646"/>
    <cellStyle name="Normal 5 2 3 3 3 3 3 4" xfId="34322"/>
    <cellStyle name="Normal 5 2 3 3 3 3 4" xfId="9109"/>
    <cellStyle name="Normal 5 2 3 3 3 3 4 2" xfId="23492"/>
    <cellStyle name="Normal 5 2 3 3 3 3 4 2 2" xfId="52227"/>
    <cellStyle name="Normal 5 2 3 3 3 3 4 3" xfId="37903"/>
    <cellStyle name="Normal 5 2 3 3 3 3 5" xfId="16329"/>
    <cellStyle name="Normal 5 2 3 3 3 3 5 2" xfId="45065"/>
    <cellStyle name="Normal 5 2 3 3 3 3 6" xfId="30741"/>
    <cellStyle name="Normal 5 2 3 3 3 4" xfId="2671"/>
    <cellStyle name="Normal 5 2 3 3 3 4 2" xfId="6331"/>
    <cellStyle name="Normal 5 2 3 3 3 4 2 2" xfId="13591"/>
    <cellStyle name="Normal 5 2 3 3 3 4 2 2 2" xfId="27969"/>
    <cellStyle name="Normal 5 2 3 3 3 4 2 2 2 2" xfId="56703"/>
    <cellStyle name="Normal 5 2 3 3 3 4 2 2 3" xfId="42379"/>
    <cellStyle name="Normal 5 2 3 3 3 4 2 3" xfId="20806"/>
    <cellStyle name="Normal 5 2 3 3 3 4 2 3 2" xfId="49541"/>
    <cellStyle name="Normal 5 2 3 3 3 4 2 4" xfId="35217"/>
    <cellStyle name="Normal 5 2 3 3 3 4 3" xfId="10004"/>
    <cellStyle name="Normal 5 2 3 3 3 4 3 2" xfId="24387"/>
    <cellStyle name="Normal 5 2 3 3 3 4 3 2 2" xfId="53122"/>
    <cellStyle name="Normal 5 2 3 3 3 4 3 3" xfId="38798"/>
    <cellStyle name="Normal 5 2 3 3 3 4 4" xfId="17224"/>
    <cellStyle name="Normal 5 2 3 3 3 4 4 2" xfId="45960"/>
    <cellStyle name="Normal 5 2 3 3 3 4 5" xfId="31636"/>
    <cellStyle name="Normal 5 2 3 3 3 5" xfId="4535"/>
    <cellStyle name="Normal 5 2 3 3 3 5 2" xfId="11801"/>
    <cellStyle name="Normal 5 2 3 3 3 5 2 2" xfId="26179"/>
    <cellStyle name="Normal 5 2 3 3 3 5 2 2 2" xfId="54913"/>
    <cellStyle name="Normal 5 2 3 3 3 5 2 3" xfId="40589"/>
    <cellStyle name="Normal 5 2 3 3 3 5 3" xfId="19016"/>
    <cellStyle name="Normal 5 2 3 3 3 5 3 2" xfId="47751"/>
    <cellStyle name="Normal 5 2 3 3 3 5 4" xfId="33427"/>
    <cellStyle name="Normal 5 2 3 3 3 6" xfId="8208"/>
    <cellStyle name="Normal 5 2 3 3 3 6 2" xfId="22597"/>
    <cellStyle name="Normal 5 2 3 3 3 6 2 2" xfId="51332"/>
    <cellStyle name="Normal 5 2 3 3 3 6 3" xfId="37008"/>
    <cellStyle name="Normal 5 2 3 3 3 7" xfId="15434"/>
    <cellStyle name="Normal 5 2 3 3 3 7 2" xfId="44170"/>
    <cellStyle name="Normal 5 2 3 3 3 8" xfId="29846"/>
    <cellStyle name="Normal 5 2 3 3 4" xfId="1015"/>
    <cellStyle name="Normal 5 2 3 3 4 2" xfId="1998"/>
    <cellStyle name="Normal 5 2 3 3 4 2 2" xfId="3790"/>
    <cellStyle name="Normal 5 2 3 3 4 2 2 2" xfId="7449"/>
    <cellStyle name="Normal 5 2 3 3 4 2 2 2 2" xfId="14709"/>
    <cellStyle name="Normal 5 2 3 3 4 2 2 2 2 2" xfId="29087"/>
    <cellStyle name="Normal 5 2 3 3 4 2 2 2 2 2 2" xfId="57821"/>
    <cellStyle name="Normal 5 2 3 3 4 2 2 2 2 3" xfId="43497"/>
    <cellStyle name="Normal 5 2 3 3 4 2 2 2 3" xfId="21924"/>
    <cellStyle name="Normal 5 2 3 3 4 2 2 2 3 2" xfId="50659"/>
    <cellStyle name="Normal 5 2 3 3 4 2 2 2 4" xfId="36335"/>
    <cellStyle name="Normal 5 2 3 3 4 2 2 3" xfId="11122"/>
    <cellStyle name="Normal 5 2 3 3 4 2 2 3 2" xfId="25505"/>
    <cellStyle name="Normal 5 2 3 3 4 2 2 3 2 2" xfId="54240"/>
    <cellStyle name="Normal 5 2 3 3 4 2 2 3 3" xfId="39916"/>
    <cellStyle name="Normal 5 2 3 3 4 2 2 4" xfId="18342"/>
    <cellStyle name="Normal 5 2 3 3 4 2 2 4 2" xfId="47078"/>
    <cellStyle name="Normal 5 2 3 3 4 2 2 5" xfId="32754"/>
    <cellStyle name="Normal 5 2 3 3 4 2 3" xfId="5659"/>
    <cellStyle name="Normal 5 2 3 3 4 2 3 2" xfId="12919"/>
    <cellStyle name="Normal 5 2 3 3 4 2 3 2 2" xfId="27297"/>
    <cellStyle name="Normal 5 2 3 3 4 2 3 2 2 2" xfId="56031"/>
    <cellStyle name="Normal 5 2 3 3 4 2 3 2 3" xfId="41707"/>
    <cellStyle name="Normal 5 2 3 3 4 2 3 3" xfId="20134"/>
    <cellStyle name="Normal 5 2 3 3 4 2 3 3 2" xfId="48869"/>
    <cellStyle name="Normal 5 2 3 3 4 2 3 4" xfId="34545"/>
    <cellStyle name="Normal 5 2 3 3 4 2 4" xfId="9332"/>
    <cellStyle name="Normal 5 2 3 3 4 2 4 2" xfId="23715"/>
    <cellStyle name="Normal 5 2 3 3 4 2 4 2 2" xfId="52450"/>
    <cellStyle name="Normal 5 2 3 3 4 2 4 3" xfId="38126"/>
    <cellStyle name="Normal 5 2 3 3 4 2 5" xfId="16552"/>
    <cellStyle name="Normal 5 2 3 3 4 2 5 2" xfId="45288"/>
    <cellStyle name="Normal 5 2 3 3 4 2 6" xfId="30964"/>
    <cellStyle name="Normal 5 2 3 3 4 3" xfId="2894"/>
    <cellStyle name="Normal 5 2 3 3 4 3 2" xfId="6554"/>
    <cellStyle name="Normal 5 2 3 3 4 3 2 2" xfId="13814"/>
    <cellStyle name="Normal 5 2 3 3 4 3 2 2 2" xfId="28192"/>
    <cellStyle name="Normal 5 2 3 3 4 3 2 2 2 2" xfId="56926"/>
    <cellStyle name="Normal 5 2 3 3 4 3 2 2 3" xfId="42602"/>
    <cellStyle name="Normal 5 2 3 3 4 3 2 3" xfId="21029"/>
    <cellStyle name="Normal 5 2 3 3 4 3 2 3 2" xfId="49764"/>
    <cellStyle name="Normal 5 2 3 3 4 3 2 4" xfId="35440"/>
    <cellStyle name="Normal 5 2 3 3 4 3 3" xfId="10227"/>
    <cellStyle name="Normal 5 2 3 3 4 3 3 2" xfId="24610"/>
    <cellStyle name="Normal 5 2 3 3 4 3 3 2 2" xfId="53345"/>
    <cellStyle name="Normal 5 2 3 3 4 3 3 3" xfId="39021"/>
    <cellStyle name="Normal 5 2 3 3 4 3 4" xfId="17447"/>
    <cellStyle name="Normal 5 2 3 3 4 3 4 2" xfId="46183"/>
    <cellStyle name="Normal 5 2 3 3 4 3 5" xfId="31859"/>
    <cellStyle name="Normal 5 2 3 3 4 4" xfId="4759"/>
    <cellStyle name="Normal 5 2 3 3 4 4 2" xfId="12024"/>
    <cellStyle name="Normal 5 2 3 3 4 4 2 2" xfId="26402"/>
    <cellStyle name="Normal 5 2 3 3 4 4 2 2 2" xfId="55136"/>
    <cellStyle name="Normal 5 2 3 3 4 4 2 3" xfId="40812"/>
    <cellStyle name="Normal 5 2 3 3 4 4 3" xfId="19239"/>
    <cellStyle name="Normal 5 2 3 3 4 4 3 2" xfId="47974"/>
    <cellStyle name="Normal 5 2 3 3 4 4 4" xfId="33650"/>
    <cellStyle name="Normal 5 2 3 3 4 5" xfId="8431"/>
    <cellStyle name="Normal 5 2 3 3 4 5 2" xfId="22820"/>
    <cellStyle name="Normal 5 2 3 3 4 5 2 2" xfId="51555"/>
    <cellStyle name="Normal 5 2 3 3 4 5 3" xfId="37231"/>
    <cellStyle name="Normal 5 2 3 3 4 6" xfId="15657"/>
    <cellStyle name="Normal 5 2 3 3 4 6 2" xfId="44393"/>
    <cellStyle name="Normal 5 2 3 3 4 7" xfId="30069"/>
    <cellStyle name="Normal 5 2 3 3 5" xfId="1539"/>
    <cellStyle name="Normal 5 2 3 3 5 2" xfId="3343"/>
    <cellStyle name="Normal 5 2 3 3 5 2 2" xfId="7002"/>
    <cellStyle name="Normal 5 2 3 3 5 2 2 2" xfId="14262"/>
    <cellStyle name="Normal 5 2 3 3 5 2 2 2 2" xfId="28640"/>
    <cellStyle name="Normal 5 2 3 3 5 2 2 2 2 2" xfId="57374"/>
    <cellStyle name="Normal 5 2 3 3 5 2 2 2 3" xfId="43050"/>
    <cellStyle name="Normal 5 2 3 3 5 2 2 3" xfId="21477"/>
    <cellStyle name="Normal 5 2 3 3 5 2 2 3 2" xfId="50212"/>
    <cellStyle name="Normal 5 2 3 3 5 2 2 4" xfId="35888"/>
    <cellStyle name="Normal 5 2 3 3 5 2 3" xfId="10675"/>
    <cellStyle name="Normal 5 2 3 3 5 2 3 2" xfId="25058"/>
    <cellStyle name="Normal 5 2 3 3 5 2 3 2 2" xfId="53793"/>
    <cellStyle name="Normal 5 2 3 3 5 2 3 3" xfId="39469"/>
    <cellStyle name="Normal 5 2 3 3 5 2 4" xfId="17895"/>
    <cellStyle name="Normal 5 2 3 3 5 2 4 2" xfId="46631"/>
    <cellStyle name="Normal 5 2 3 3 5 2 5" xfId="32307"/>
    <cellStyle name="Normal 5 2 3 3 5 3" xfId="5212"/>
    <cellStyle name="Normal 5 2 3 3 5 3 2" xfId="12472"/>
    <cellStyle name="Normal 5 2 3 3 5 3 2 2" xfId="26850"/>
    <cellStyle name="Normal 5 2 3 3 5 3 2 2 2" xfId="55584"/>
    <cellStyle name="Normal 5 2 3 3 5 3 2 3" xfId="41260"/>
    <cellStyle name="Normal 5 2 3 3 5 3 3" xfId="19687"/>
    <cellStyle name="Normal 5 2 3 3 5 3 3 2" xfId="48422"/>
    <cellStyle name="Normal 5 2 3 3 5 3 4" xfId="34098"/>
    <cellStyle name="Normal 5 2 3 3 5 4" xfId="8885"/>
    <cellStyle name="Normal 5 2 3 3 5 4 2" xfId="23268"/>
    <cellStyle name="Normal 5 2 3 3 5 4 2 2" xfId="52003"/>
    <cellStyle name="Normal 5 2 3 3 5 4 3" xfId="37679"/>
    <cellStyle name="Normal 5 2 3 3 5 5" xfId="16105"/>
    <cellStyle name="Normal 5 2 3 3 5 5 2" xfId="44841"/>
    <cellStyle name="Normal 5 2 3 3 5 6" xfId="30517"/>
    <cellStyle name="Normal 5 2 3 3 6" xfId="2447"/>
    <cellStyle name="Normal 5 2 3 3 6 2" xfId="6107"/>
    <cellStyle name="Normal 5 2 3 3 6 2 2" xfId="13367"/>
    <cellStyle name="Normal 5 2 3 3 6 2 2 2" xfId="27745"/>
    <cellStyle name="Normal 5 2 3 3 6 2 2 2 2" xfId="56479"/>
    <cellStyle name="Normal 5 2 3 3 6 2 2 3" xfId="42155"/>
    <cellStyle name="Normal 5 2 3 3 6 2 3" xfId="20582"/>
    <cellStyle name="Normal 5 2 3 3 6 2 3 2" xfId="49317"/>
    <cellStyle name="Normal 5 2 3 3 6 2 4" xfId="34993"/>
    <cellStyle name="Normal 5 2 3 3 6 3" xfId="9780"/>
    <cellStyle name="Normal 5 2 3 3 6 3 2" xfId="24163"/>
    <cellStyle name="Normal 5 2 3 3 6 3 2 2" xfId="52898"/>
    <cellStyle name="Normal 5 2 3 3 6 3 3" xfId="38574"/>
    <cellStyle name="Normal 5 2 3 3 6 4" xfId="17000"/>
    <cellStyle name="Normal 5 2 3 3 6 4 2" xfId="45736"/>
    <cellStyle name="Normal 5 2 3 3 6 5" xfId="31412"/>
    <cellStyle name="Normal 5 2 3 3 7" xfId="4306"/>
    <cellStyle name="Normal 5 2 3 3 7 2" xfId="11576"/>
    <cellStyle name="Normal 5 2 3 3 7 2 2" xfId="25955"/>
    <cellStyle name="Normal 5 2 3 3 7 2 2 2" xfId="54689"/>
    <cellStyle name="Normal 5 2 3 3 7 2 3" xfId="40365"/>
    <cellStyle name="Normal 5 2 3 3 7 3" xfId="18792"/>
    <cellStyle name="Normal 5 2 3 3 7 3 2" xfId="47527"/>
    <cellStyle name="Normal 5 2 3 3 7 4" xfId="33203"/>
    <cellStyle name="Normal 5 2 3 3 8" xfId="7975"/>
    <cellStyle name="Normal 5 2 3 3 8 2" xfId="22373"/>
    <cellStyle name="Normal 5 2 3 3 8 2 2" xfId="51108"/>
    <cellStyle name="Normal 5 2 3 3 8 3" xfId="36784"/>
    <cellStyle name="Normal 5 2 3 3 9" xfId="15210"/>
    <cellStyle name="Normal 5 2 3 3 9 2" xfId="43946"/>
    <cellStyle name="Normal 5 2 3 4" xfId="563"/>
    <cellStyle name="Normal 5 2 3 4 2" xfId="848"/>
    <cellStyle name="Normal 5 2 3 4 2 2" xfId="1295"/>
    <cellStyle name="Normal 5 2 3 4 2 2 2" xfId="2278"/>
    <cellStyle name="Normal 5 2 3 4 2 2 2 2" xfId="4070"/>
    <cellStyle name="Normal 5 2 3 4 2 2 2 2 2" xfId="7729"/>
    <cellStyle name="Normal 5 2 3 4 2 2 2 2 2 2" xfId="14989"/>
    <cellStyle name="Normal 5 2 3 4 2 2 2 2 2 2 2" xfId="29367"/>
    <cellStyle name="Normal 5 2 3 4 2 2 2 2 2 2 2 2" xfId="58101"/>
    <cellStyle name="Normal 5 2 3 4 2 2 2 2 2 2 3" xfId="43777"/>
    <cellStyle name="Normal 5 2 3 4 2 2 2 2 2 3" xfId="22204"/>
    <cellStyle name="Normal 5 2 3 4 2 2 2 2 2 3 2" xfId="50939"/>
    <cellStyle name="Normal 5 2 3 4 2 2 2 2 2 4" xfId="36615"/>
    <cellStyle name="Normal 5 2 3 4 2 2 2 2 3" xfId="11402"/>
    <cellStyle name="Normal 5 2 3 4 2 2 2 2 3 2" xfId="25785"/>
    <cellStyle name="Normal 5 2 3 4 2 2 2 2 3 2 2" xfId="54520"/>
    <cellStyle name="Normal 5 2 3 4 2 2 2 2 3 3" xfId="40196"/>
    <cellStyle name="Normal 5 2 3 4 2 2 2 2 4" xfId="18622"/>
    <cellStyle name="Normal 5 2 3 4 2 2 2 2 4 2" xfId="47358"/>
    <cellStyle name="Normal 5 2 3 4 2 2 2 2 5" xfId="33034"/>
    <cellStyle name="Normal 5 2 3 4 2 2 2 3" xfId="5939"/>
    <cellStyle name="Normal 5 2 3 4 2 2 2 3 2" xfId="13199"/>
    <cellStyle name="Normal 5 2 3 4 2 2 2 3 2 2" xfId="27577"/>
    <cellStyle name="Normal 5 2 3 4 2 2 2 3 2 2 2" xfId="56311"/>
    <cellStyle name="Normal 5 2 3 4 2 2 2 3 2 3" xfId="41987"/>
    <cellStyle name="Normal 5 2 3 4 2 2 2 3 3" xfId="20414"/>
    <cellStyle name="Normal 5 2 3 4 2 2 2 3 3 2" xfId="49149"/>
    <cellStyle name="Normal 5 2 3 4 2 2 2 3 4" xfId="34825"/>
    <cellStyle name="Normal 5 2 3 4 2 2 2 4" xfId="9612"/>
    <cellStyle name="Normal 5 2 3 4 2 2 2 4 2" xfId="23995"/>
    <cellStyle name="Normal 5 2 3 4 2 2 2 4 2 2" xfId="52730"/>
    <cellStyle name="Normal 5 2 3 4 2 2 2 4 3" xfId="38406"/>
    <cellStyle name="Normal 5 2 3 4 2 2 2 5" xfId="16832"/>
    <cellStyle name="Normal 5 2 3 4 2 2 2 5 2" xfId="45568"/>
    <cellStyle name="Normal 5 2 3 4 2 2 2 6" xfId="31244"/>
    <cellStyle name="Normal 5 2 3 4 2 2 3" xfId="3174"/>
    <cellStyle name="Normal 5 2 3 4 2 2 3 2" xfId="6834"/>
    <cellStyle name="Normal 5 2 3 4 2 2 3 2 2" xfId="14094"/>
    <cellStyle name="Normal 5 2 3 4 2 2 3 2 2 2" xfId="28472"/>
    <cellStyle name="Normal 5 2 3 4 2 2 3 2 2 2 2" xfId="57206"/>
    <cellStyle name="Normal 5 2 3 4 2 2 3 2 2 3" xfId="42882"/>
    <cellStyle name="Normal 5 2 3 4 2 2 3 2 3" xfId="21309"/>
    <cellStyle name="Normal 5 2 3 4 2 2 3 2 3 2" xfId="50044"/>
    <cellStyle name="Normal 5 2 3 4 2 2 3 2 4" xfId="35720"/>
    <cellStyle name="Normal 5 2 3 4 2 2 3 3" xfId="10507"/>
    <cellStyle name="Normal 5 2 3 4 2 2 3 3 2" xfId="24890"/>
    <cellStyle name="Normal 5 2 3 4 2 2 3 3 2 2" xfId="53625"/>
    <cellStyle name="Normal 5 2 3 4 2 2 3 3 3" xfId="39301"/>
    <cellStyle name="Normal 5 2 3 4 2 2 3 4" xfId="17727"/>
    <cellStyle name="Normal 5 2 3 4 2 2 3 4 2" xfId="46463"/>
    <cellStyle name="Normal 5 2 3 4 2 2 3 5" xfId="32139"/>
    <cellStyle name="Normal 5 2 3 4 2 2 4" xfId="5039"/>
    <cellStyle name="Normal 5 2 3 4 2 2 4 2" xfId="12304"/>
    <cellStyle name="Normal 5 2 3 4 2 2 4 2 2" xfId="26682"/>
    <cellStyle name="Normal 5 2 3 4 2 2 4 2 2 2" xfId="55416"/>
    <cellStyle name="Normal 5 2 3 4 2 2 4 2 3" xfId="41092"/>
    <cellStyle name="Normal 5 2 3 4 2 2 4 3" xfId="19519"/>
    <cellStyle name="Normal 5 2 3 4 2 2 4 3 2" xfId="48254"/>
    <cellStyle name="Normal 5 2 3 4 2 2 4 4" xfId="33930"/>
    <cellStyle name="Normal 5 2 3 4 2 2 5" xfId="8711"/>
    <cellStyle name="Normal 5 2 3 4 2 2 5 2" xfId="23100"/>
    <cellStyle name="Normal 5 2 3 4 2 2 5 2 2" xfId="51835"/>
    <cellStyle name="Normal 5 2 3 4 2 2 5 3" xfId="37511"/>
    <cellStyle name="Normal 5 2 3 4 2 2 6" xfId="15937"/>
    <cellStyle name="Normal 5 2 3 4 2 2 6 2" xfId="44673"/>
    <cellStyle name="Normal 5 2 3 4 2 2 7" xfId="30349"/>
    <cellStyle name="Normal 5 2 3 4 2 3" xfId="1831"/>
    <cellStyle name="Normal 5 2 3 4 2 3 2" xfId="3623"/>
    <cellStyle name="Normal 5 2 3 4 2 3 2 2" xfId="7282"/>
    <cellStyle name="Normal 5 2 3 4 2 3 2 2 2" xfId="14542"/>
    <cellStyle name="Normal 5 2 3 4 2 3 2 2 2 2" xfId="28920"/>
    <cellStyle name="Normal 5 2 3 4 2 3 2 2 2 2 2" xfId="57654"/>
    <cellStyle name="Normal 5 2 3 4 2 3 2 2 2 3" xfId="43330"/>
    <cellStyle name="Normal 5 2 3 4 2 3 2 2 3" xfId="21757"/>
    <cellStyle name="Normal 5 2 3 4 2 3 2 2 3 2" xfId="50492"/>
    <cellStyle name="Normal 5 2 3 4 2 3 2 2 4" xfId="36168"/>
    <cellStyle name="Normal 5 2 3 4 2 3 2 3" xfId="10955"/>
    <cellStyle name="Normal 5 2 3 4 2 3 2 3 2" xfId="25338"/>
    <cellStyle name="Normal 5 2 3 4 2 3 2 3 2 2" xfId="54073"/>
    <cellStyle name="Normal 5 2 3 4 2 3 2 3 3" xfId="39749"/>
    <cellStyle name="Normal 5 2 3 4 2 3 2 4" xfId="18175"/>
    <cellStyle name="Normal 5 2 3 4 2 3 2 4 2" xfId="46911"/>
    <cellStyle name="Normal 5 2 3 4 2 3 2 5" xfId="32587"/>
    <cellStyle name="Normal 5 2 3 4 2 3 3" xfId="5492"/>
    <cellStyle name="Normal 5 2 3 4 2 3 3 2" xfId="12752"/>
    <cellStyle name="Normal 5 2 3 4 2 3 3 2 2" xfId="27130"/>
    <cellStyle name="Normal 5 2 3 4 2 3 3 2 2 2" xfId="55864"/>
    <cellStyle name="Normal 5 2 3 4 2 3 3 2 3" xfId="41540"/>
    <cellStyle name="Normal 5 2 3 4 2 3 3 3" xfId="19967"/>
    <cellStyle name="Normal 5 2 3 4 2 3 3 3 2" xfId="48702"/>
    <cellStyle name="Normal 5 2 3 4 2 3 3 4" xfId="34378"/>
    <cellStyle name="Normal 5 2 3 4 2 3 4" xfId="9165"/>
    <cellStyle name="Normal 5 2 3 4 2 3 4 2" xfId="23548"/>
    <cellStyle name="Normal 5 2 3 4 2 3 4 2 2" xfId="52283"/>
    <cellStyle name="Normal 5 2 3 4 2 3 4 3" xfId="37959"/>
    <cellStyle name="Normal 5 2 3 4 2 3 5" xfId="16385"/>
    <cellStyle name="Normal 5 2 3 4 2 3 5 2" xfId="45121"/>
    <cellStyle name="Normal 5 2 3 4 2 3 6" xfId="30797"/>
    <cellStyle name="Normal 5 2 3 4 2 4" xfId="2727"/>
    <cellStyle name="Normal 5 2 3 4 2 4 2" xfId="6387"/>
    <cellStyle name="Normal 5 2 3 4 2 4 2 2" xfId="13647"/>
    <cellStyle name="Normal 5 2 3 4 2 4 2 2 2" xfId="28025"/>
    <cellStyle name="Normal 5 2 3 4 2 4 2 2 2 2" xfId="56759"/>
    <cellStyle name="Normal 5 2 3 4 2 4 2 2 3" xfId="42435"/>
    <cellStyle name="Normal 5 2 3 4 2 4 2 3" xfId="20862"/>
    <cellStyle name="Normal 5 2 3 4 2 4 2 3 2" xfId="49597"/>
    <cellStyle name="Normal 5 2 3 4 2 4 2 4" xfId="35273"/>
    <cellStyle name="Normal 5 2 3 4 2 4 3" xfId="10060"/>
    <cellStyle name="Normal 5 2 3 4 2 4 3 2" xfId="24443"/>
    <cellStyle name="Normal 5 2 3 4 2 4 3 2 2" xfId="53178"/>
    <cellStyle name="Normal 5 2 3 4 2 4 3 3" xfId="38854"/>
    <cellStyle name="Normal 5 2 3 4 2 4 4" xfId="17280"/>
    <cellStyle name="Normal 5 2 3 4 2 4 4 2" xfId="46016"/>
    <cellStyle name="Normal 5 2 3 4 2 4 5" xfId="31692"/>
    <cellStyle name="Normal 5 2 3 4 2 5" xfId="4592"/>
    <cellStyle name="Normal 5 2 3 4 2 5 2" xfId="11857"/>
    <cellStyle name="Normal 5 2 3 4 2 5 2 2" xfId="26235"/>
    <cellStyle name="Normal 5 2 3 4 2 5 2 2 2" xfId="54969"/>
    <cellStyle name="Normal 5 2 3 4 2 5 2 3" xfId="40645"/>
    <cellStyle name="Normal 5 2 3 4 2 5 3" xfId="19072"/>
    <cellStyle name="Normal 5 2 3 4 2 5 3 2" xfId="47807"/>
    <cellStyle name="Normal 5 2 3 4 2 5 4" xfId="33483"/>
    <cellStyle name="Normal 5 2 3 4 2 6" xfId="8264"/>
    <cellStyle name="Normal 5 2 3 4 2 6 2" xfId="22653"/>
    <cellStyle name="Normal 5 2 3 4 2 6 2 2" xfId="51388"/>
    <cellStyle name="Normal 5 2 3 4 2 6 3" xfId="37064"/>
    <cellStyle name="Normal 5 2 3 4 2 7" xfId="15490"/>
    <cellStyle name="Normal 5 2 3 4 2 7 2" xfId="44226"/>
    <cellStyle name="Normal 5 2 3 4 2 8" xfId="29902"/>
    <cellStyle name="Normal 5 2 3 4 3" xfId="1071"/>
    <cellStyle name="Normal 5 2 3 4 3 2" xfId="2054"/>
    <cellStyle name="Normal 5 2 3 4 3 2 2" xfId="3846"/>
    <cellStyle name="Normal 5 2 3 4 3 2 2 2" xfId="7505"/>
    <cellStyle name="Normal 5 2 3 4 3 2 2 2 2" xfId="14765"/>
    <cellStyle name="Normal 5 2 3 4 3 2 2 2 2 2" xfId="29143"/>
    <cellStyle name="Normal 5 2 3 4 3 2 2 2 2 2 2" xfId="57877"/>
    <cellStyle name="Normal 5 2 3 4 3 2 2 2 2 3" xfId="43553"/>
    <cellStyle name="Normal 5 2 3 4 3 2 2 2 3" xfId="21980"/>
    <cellStyle name="Normal 5 2 3 4 3 2 2 2 3 2" xfId="50715"/>
    <cellStyle name="Normal 5 2 3 4 3 2 2 2 4" xfId="36391"/>
    <cellStyle name="Normal 5 2 3 4 3 2 2 3" xfId="11178"/>
    <cellStyle name="Normal 5 2 3 4 3 2 2 3 2" xfId="25561"/>
    <cellStyle name="Normal 5 2 3 4 3 2 2 3 2 2" xfId="54296"/>
    <cellStyle name="Normal 5 2 3 4 3 2 2 3 3" xfId="39972"/>
    <cellStyle name="Normal 5 2 3 4 3 2 2 4" xfId="18398"/>
    <cellStyle name="Normal 5 2 3 4 3 2 2 4 2" xfId="47134"/>
    <cellStyle name="Normal 5 2 3 4 3 2 2 5" xfId="32810"/>
    <cellStyle name="Normal 5 2 3 4 3 2 3" xfId="5715"/>
    <cellStyle name="Normal 5 2 3 4 3 2 3 2" xfId="12975"/>
    <cellStyle name="Normal 5 2 3 4 3 2 3 2 2" xfId="27353"/>
    <cellStyle name="Normal 5 2 3 4 3 2 3 2 2 2" xfId="56087"/>
    <cellStyle name="Normal 5 2 3 4 3 2 3 2 3" xfId="41763"/>
    <cellStyle name="Normal 5 2 3 4 3 2 3 3" xfId="20190"/>
    <cellStyle name="Normal 5 2 3 4 3 2 3 3 2" xfId="48925"/>
    <cellStyle name="Normal 5 2 3 4 3 2 3 4" xfId="34601"/>
    <cellStyle name="Normal 5 2 3 4 3 2 4" xfId="9388"/>
    <cellStyle name="Normal 5 2 3 4 3 2 4 2" xfId="23771"/>
    <cellStyle name="Normal 5 2 3 4 3 2 4 2 2" xfId="52506"/>
    <cellStyle name="Normal 5 2 3 4 3 2 4 3" xfId="38182"/>
    <cellStyle name="Normal 5 2 3 4 3 2 5" xfId="16608"/>
    <cellStyle name="Normal 5 2 3 4 3 2 5 2" xfId="45344"/>
    <cellStyle name="Normal 5 2 3 4 3 2 6" xfId="31020"/>
    <cellStyle name="Normal 5 2 3 4 3 3" xfId="2950"/>
    <cellStyle name="Normal 5 2 3 4 3 3 2" xfId="6610"/>
    <cellStyle name="Normal 5 2 3 4 3 3 2 2" xfId="13870"/>
    <cellStyle name="Normal 5 2 3 4 3 3 2 2 2" xfId="28248"/>
    <cellStyle name="Normal 5 2 3 4 3 3 2 2 2 2" xfId="56982"/>
    <cellStyle name="Normal 5 2 3 4 3 3 2 2 3" xfId="42658"/>
    <cellStyle name="Normal 5 2 3 4 3 3 2 3" xfId="21085"/>
    <cellStyle name="Normal 5 2 3 4 3 3 2 3 2" xfId="49820"/>
    <cellStyle name="Normal 5 2 3 4 3 3 2 4" xfId="35496"/>
    <cellStyle name="Normal 5 2 3 4 3 3 3" xfId="10283"/>
    <cellStyle name="Normal 5 2 3 4 3 3 3 2" xfId="24666"/>
    <cellStyle name="Normal 5 2 3 4 3 3 3 2 2" xfId="53401"/>
    <cellStyle name="Normal 5 2 3 4 3 3 3 3" xfId="39077"/>
    <cellStyle name="Normal 5 2 3 4 3 3 4" xfId="17503"/>
    <cellStyle name="Normal 5 2 3 4 3 3 4 2" xfId="46239"/>
    <cellStyle name="Normal 5 2 3 4 3 3 5" xfId="31915"/>
    <cellStyle name="Normal 5 2 3 4 3 4" xfId="4815"/>
    <cellStyle name="Normal 5 2 3 4 3 4 2" xfId="12080"/>
    <cellStyle name="Normal 5 2 3 4 3 4 2 2" xfId="26458"/>
    <cellStyle name="Normal 5 2 3 4 3 4 2 2 2" xfId="55192"/>
    <cellStyle name="Normal 5 2 3 4 3 4 2 3" xfId="40868"/>
    <cellStyle name="Normal 5 2 3 4 3 4 3" xfId="19295"/>
    <cellStyle name="Normal 5 2 3 4 3 4 3 2" xfId="48030"/>
    <cellStyle name="Normal 5 2 3 4 3 4 4" xfId="33706"/>
    <cellStyle name="Normal 5 2 3 4 3 5" xfId="8487"/>
    <cellStyle name="Normal 5 2 3 4 3 5 2" xfId="22876"/>
    <cellStyle name="Normal 5 2 3 4 3 5 2 2" xfId="51611"/>
    <cellStyle name="Normal 5 2 3 4 3 5 3" xfId="37287"/>
    <cellStyle name="Normal 5 2 3 4 3 6" xfId="15713"/>
    <cellStyle name="Normal 5 2 3 4 3 6 2" xfId="44449"/>
    <cellStyle name="Normal 5 2 3 4 3 7" xfId="30125"/>
    <cellStyle name="Normal 5 2 3 4 4" xfId="1602"/>
    <cellStyle name="Normal 5 2 3 4 4 2" xfId="3399"/>
    <cellStyle name="Normal 5 2 3 4 4 2 2" xfId="7058"/>
    <cellStyle name="Normal 5 2 3 4 4 2 2 2" xfId="14318"/>
    <cellStyle name="Normal 5 2 3 4 4 2 2 2 2" xfId="28696"/>
    <cellStyle name="Normal 5 2 3 4 4 2 2 2 2 2" xfId="57430"/>
    <cellStyle name="Normal 5 2 3 4 4 2 2 2 3" xfId="43106"/>
    <cellStyle name="Normal 5 2 3 4 4 2 2 3" xfId="21533"/>
    <cellStyle name="Normal 5 2 3 4 4 2 2 3 2" xfId="50268"/>
    <cellStyle name="Normal 5 2 3 4 4 2 2 4" xfId="35944"/>
    <cellStyle name="Normal 5 2 3 4 4 2 3" xfId="10731"/>
    <cellStyle name="Normal 5 2 3 4 4 2 3 2" xfId="25114"/>
    <cellStyle name="Normal 5 2 3 4 4 2 3 2 2" xfId="53849"/>
    <cellStyle name="Normal 5 2 3 4 4 2 3 3" xfId="39525"/>
    <cellStyle name="Normal 5 2 3 4 4 2 4" xfId="17951"/>
    <cellStyle name="Normal 5 2 3 4 4 2 4 2" xfId="46687"/>
    <cellStyle name="Normal 5 2 3 4 4 2 5" xfId="32363"/>
    <cellStyle name="Normal 5 2 3 4 4 3" xfId="5268"/>
    <cellStyle name="Normal 5 2 3 4 4 3 2" xfId="12528"/>
    <cellStyle name="Normal 5 2 3 4 4 3 2 2" xfId="26906"/>
    <cellStyle name="Normal 5 2 3 4 4 3 2 2 2" xfId="55640"/>
    <cellStyle name="Normal 5 2 3 4 4 3 2 3" xfId="41316"/>
    <cellStyle name="Normal 5 2 3 4 4 3 3" xfId="19743"/>
    <cellStyle name="Normal 5 2 3 4 4 3 3 2" xfId="48478"/>
    <cellStyle name="Normal 5 2 3 4 4 3 4" xfId="34154"/>
    <cellStyle name="Normal 5 2 3 4 4 4" xfId="8941"/>
    <cellStyle name="Normal 5 2 3 4 4 4 2" xfId="23324"/>
    <cellStyle name="Normal 5 2 3 4 4 4 2 2" xfId="52059"/>
    <cellStyle name="Normal 5 2 3 4 4 4 3" xfId="37735"/>
    <cellStyle name="Normal 5 2 3 4 4 5" xfId="16161"/>
    <cellStyle name="Normal 5 2 3 4 4 5 2" xfId="44897"/>
    <cellStyle name="Normal 5 2 3 4 4 6" xfId="30573"/>
    <cellStyle name="Normal 5 2 3 4 5" xfId="2503"/>
    <cellStyle name="Normal 5 2 3 4 5 2" xfId="6163"/>
    <cellStyle name="Normal 5 2 3 4 5 2 2" xfId="13423"/>
    <cellStyle name="Normal 5 2 3 4 5 2 2 2" xfId="27801"/>
    <cellStyle name="Normal 5 2 3 4 5 2 2 2 2" xfId="56535"/>
    <cellStyle name="Normal 5 2 3 4 5 2 2 3" xfId="42211"/>
    <cellStyle name="Normal 5 2 3 4 5 2 3" xfId="20638"/>
    <cellStyle name="Normal 5 2 3 4 5 2 3 2" xfId="49373"/>
    <cellStyle name="Normal 5 2 3 4 5 2 4" xfId="35049"/>
    <cellStyle name="Normal 5 2 3 4 5 3" xfId="9836"/>
    <cellStyle name="Normal 5 2 3 4 5 3 2" xfId="24219"/>
    <cellStyle name="Normal 5 2 3 4 5 3 2 2" xfId="52954"/>
    <cellStyle name="Normal 5 2 3 4 5 3 3" xfId="38630"/>
    <cellStyle name="Normal 5 2 3 4 5 4" xfId="17056"/>
    <cellStyle name="Normal 5 2 3 4 5 4 2" xfId="45792"/>
    <cellStyle name="Normal 5 2 3 4 5 5" xfId="31468"/>
    <cellStyle name="Normal 5 2 3 4 6" xfId="4366"/>
    <cellStyle name="Normal 5 2 3 4 6 2" xfId="11633"/>
    <cellStyle name="Normal 5 2 3 4 6 2 2" xfId="26011"/>
    <cellStyle name="Normal 5 2 3 4 6 2 2 2" xfId="54745"/>
    <cellStyle name="Normal 5 2 3 4 6 2 3" xfId="40421"/>
    <cellStyle name="Normal 5 2 3 4 6 3" xfId="18848"/>
    <cellStyle name="Normal 5 2 3 4 6 3 2" xfId="47583"/>
    <cellStyle name="Normal 5 2 3 4 6 4" xfId="33259"/>
    <cellStyle name="Normal 5 2 3 4 7" xfId="8036"/>
    <cellStyle name="Normal 5 2 3 4 7 2" xfId="22429"/>
    <cellStyle name="Normal 5 2 3 4 7 2 2" xfId="51164"/>
    <cellStyle name="Normal 5 2 3 4 7 3" xfId="36840"/>
    <cellStyle name="Normal 5 2 3 4 8" xfId="15266"/>
    <cellStyle name="Normal 5 2 3 4 8 2" xfId="44002"/>
    <cellStyle name="Normal 5 2 3 4 9" xfId="29678"/>
    <cellStyle name="Normal 5 2 3 5" xfId="732"/>
    <cellStyle name="Normal 5 2 3 5 2" xfId="1183"/>
    <cellStyle name="Normal 5 2 3 5 2 2" xfId="2166"/>
    <cellStyle name="Normal 5 2 3 5 2 2 2" xfId="3958"/>
    <cellStyle name="Normal 5 2 3 5 2 2 2 2" xfId="7617"/>
    <cellStyle name="Normal 5 2 3 5 2 2 2 2 2" xfId="14877"/>
    <cellStyle name="Normal 5 2 3 5 2 2 2 2 2 2" xfId="29255"/>
    <cellStyle name="Normal 5 2 3 5 2 2 2 2 2 2 2" xfId="57989"/>
    <cellStyle name="Normal 5 2 3 5 2 2 2 2 2 3" xfId="43665"/>
    <cellStyle name="Normal 5 2 3 5 2 2 2 2 3" xfId="22092"/>
    <cellStyle name="Normal 5 2 3 5 2 2 2 2 3 2" xfId="50827"/>
    <cellStyle name="Normal 5 2 3 5 2 2 2 2 4" xfId="36503"/>
    <cellStyle name="Normal 5 2 3 5 2 2 2 3" xfId="11290"/>
    <cellStyle name="Normal 5 2 3 5 2 2 2 3 2" xfId="25673"/>
    <cellStyle name="Normal 5 2 3 5 2 2 2 3 2 2" xfId="54408"/>
    <cellStyle name="Normal 5 2 3 5 2 2 2 3 3" xfId="40084"/>
    <cellStyle name="Normal 5 2 3 5 2 2 2 4" xfId="18510"/>
    <cellStyle name="Normal 5 2 3 5 2 2 2 4 2" xfId="47246"/>
    <cellStyle name="Normal 5 2 3 5 2 2 2 5" xfId="32922"/>
    <cellStyle name="Normal 5 2 3 5 2 2 3" xfId="5827"/>
    <cellStyle name="Normal 5 2 3 5 2 2 3 2" xfId="13087"/>
    <cellStyle name="Normal 5 2 3 5 2 2 3 2 2" xfId="27465"/>
    <cellStyle name="Normal 5 2 3 5 2 2 3 2 2 2" xfId="56199"/>
    <cellStyle name="Normal 5 2 3 5 2 2 3 2 3" xfId="41875"/>
    <cellStyle name="Normal 5 2 3 5 2 2 3 3" xfId="20302"/>
    <cellStyle name="Normal 5 2 3 5 2 2 3 3 2" xfId="49037"/>
    <cellStyle name="Normal 5 2 3 5 2 2 3 4" xfId="34713"/>
    <cellStyle name="Normal 5 2 3 5 2 2 4" xfId="9500"/>
    <cellStyle name="Normal 5 2 3 5 2 2 4 2" xfId="23883"/>
    <cellStyle name="Normal 5 2 3 5 2 2 4 2 2" xfId="52618"/>
    <cellStyle name="Normal 5 2 3 5 2 2 4 3" xfId="38294"/>
    <cellStyle name="Normal 5 2 3 5 2 2 5" xfId="16720"/>
    <cellStyle name="Normal 5 2 3 5 2 2 5 2" xfId="45456"/>
    <cellStyle name="Normal 5 2 3 5 2 2 6" xfId="31132"/>
    <cellStyle name="Normal 5 2 3 5 2 3" xfId="3062"/>
    <cellStyle name="Normal 5 2 3 5 2 3 2" xfId="6722"/>
    <cellStyle name="Normal 5 2 3 5 2 3 2 2" xfId="13982"/>
    <cellStyle name="Normal 5 2 3 5 2 3 2 2 2" xfId="28360"/>
    <cellStyle name="Normal 5 2 3 5 2 3 2 2 2 2" xfId="57094"/>
    <cellStyle name="Normal 5 2 3 5 2 3 2 2 3" xfId="42770"/>
    <cellStyle name="Normal 5 2 3 5 2 3 2 3" xfId="21197"/>
    <cellStyle name="Normal 5 2 3 5 2 3 2 3 2" xfId="49932"/>
    <cellStyle name="Normal 5 2 3 5 2 3 2 4" xfId="35608"/>
    <cellStyle name="Normal 5 2 3 5 2 3 3" xfId="10395"/>
    <cellStyle name="Normal 5 2 3 5 2 3 3 2" xfId="24778"/>
    <cellStyle name="Normal 5 2 3 5 2 3 3 2 2" xfId="53513"/>
    <cellStyle name="Normal 5 2 3 5 2 3 3 3" xfId="39189"/>
    <cellStyle name="Normal 5 2 3 5 2 3 4" xfId="17615"/>
    <cellStyle name="Normal 5 2 3 5 2 3 4 2" xfId="46351"/>
    <cellStyle name="Normal 5 2 3 5 2 3 5" xfId="32027"/>
    <cellStyle name="Normal 5 2 3 5 2 4" xfId="4927"/>
    <cellStyle name="Normal 5 2 3 5 2 4 2" xfId="12192"/>
    <cellStyle name="Normal 5 2 3 5 2 4 2 2" xfId="26570"/>
    <cellStyle name="Normal 5 2 3 5 2 4 2 2 2" xfId="55304"/>
    <cellStyle name="Normal 5 2 3 5 2 4 2 3" xfId="40980"/>
    <cellStyle name="Normal 5 2 3 5 2 4 3" xfId="19407"/>
    <cellStyle name="Normal 5 2 3 5 2 4 3 2" xfId="48142"/>
    <cellStyle name="Normal 5 2 3 5 2 4 4" xfId="33818"/>
    <cellStyle name="Normal 5 2 3 5 2 5" xfId="8599"/>
    <cellStyle name="Normal 5 2 3 5 2 5 2" xfId="22988"/>
    <cellStyle name="Normal 5 2 3 5 2 5 2 2" xfId="51723"/>
    <cellStyle name="Normal 5 2 3 5 2 5 3" xfId="37399"/>
    <cellStyle name="Normal 5 2 3 5 2 6" xfId="15825"/>
    <cellStyle name="Normal 5 2 3 5 2 6 2" xfId="44561"/>
    <cellStyle name="Normal 5 2 3 5 2 7" xfId="30237"/>
    <cellStyle name="Normal 5 2 3 5 3" xfId="1719"/>
    <cellStyle name="Normal 5 2 3 5 3 2" xfId="3511"/>
    <cellStyle name="Normal 5 2 3 5 3 2 2" xfId="7170"/>
    <cellStyle name="Normal 5 2 3 5 3 2 2 2" xfId="14430"/>
    <cellStyle name="Normal 5 2 3 5 3 2 2 2 2" xfId="28808"/>
    <cellStyle name="Normal 5 2 3 5 3 2 2 2 2 2" xfId="57542"/>
    <cellStyle name="Normal 5 2 3 5 3 2 2 2 3" xfId="43218"/>
    <cellStyle name="Normal 5 2 3 5 3 2 2 3" xfId="21645"/>
    <cellStyle name="Normal 5 2 3 5 3 2 2 3 2" xfId="50380"/>
    <cellStyle name="Normal 5 2 3 5 3 2 2 4" xfId="36056"/>
    <cellStyle name="Normal 5 2 3 5 3 2 3" xfId="10843"/>
    <cellStyle name="Normal 5 2 3 5 3 2 3 2" xfId="25226"/>
    <cellStyle name="Normal 5 2 3 5 3 2 3 2 2" xfId="53961"/>
    <cellStyle name="Normal 5 2 3 5 3 2 3 3" xfId="39637"/>
    <cellStyle name="Normal 5 2 3 5 3 2 4" xfId="18063"/>
    <cellStyle name="Normal 5 2 3 5 3 2 4 2" xfId="46799"/>
    <cellStyle name="Normal 5 2 3 5 3 2 5" xfId="32475"/>
    <cellStyle name="Normal 5 2 3 5 3 3" xfId="5380"/>
    <cellStyle name="Normal 5 2 3 5 3 3 2" xfId="12640"/>
    <cellStyle name="Normal 5 2 3 5 3 3 2 2" xfId="27018"/>
    <cellStyle name="Normal 5 2 3 5 3 3 2 2 2" xfId="55752"/>
    <cellStyle name="Normal 5 2 3 5 3 3 2 3" xfId="41428"/>
    <cellStyle name="Normal 5 2 3 5 3 3 3" xfId="19855"/>
    <cellStyle name="Normal 5 2 3 5 3 3 3 2" xfId="48590"/>
    <cellStyle name="Normal 5 2 3 5 3 3 4" xfId="34266"/>
    <cellStyle name="Normal 5 2 3 5 3 4" xfId="9053"/>
    <cellStyle name="Normal 5 2 3 5 3 4 2" xfId="23436"/>
    <cellStyle name="Normal 5 2 3 5 3 4 2 2" xfId="52171"/>
    <cellStyle name="Normal 5 2 3 5 3 4 3" xfId="37847"/>
    <cellStyle name="Normal 5 2 3 5 3 5" xfId="16273"/>
    <cellStyle name="Normal 5 2 3 5 3 5 2" xfId="45009"/>
    <cellStyle name="Normal 5 2 3 5 3 6" xfId="30685"/>
    <cellStyle name="Normal 5 2 3 5 4" xfId="2615"/>
    <cellStyle name="Normal 5 2 3 5 4 2" xfId="6275"/>
    <cellStyle name="Normal 5 2 3 5 4 2 2" xfId="13535"/>
    <cellStyle name="Normal 5 2 3 5 4 2 2 2" xfId="27913"/>
    <cellStyle name="Normal 5 2 3 5 4 2 2 2 2" xfId="56647"/>
    <cellStyle name="Normal 5 2 3 5 4 2 2 3" xfId="42323"/>
    <cellStyle name="Normal 5 2 3 5 4 2 3" xfId="20750"/>
    <cellStyle name="Normal 5 2 3 5 4 2 3 2" xfId="49485"/>
    <cellStyle name="Normal 5 2 3 5 4 2 4" xfId="35161"/>
    <cellStyle name="Normal 5 2 3 5 4 3" xfId="9948"/>
    <cellStyle name="Normal 5 2 3 5 4 3 2" xfId="24331"/>
    <cellStyle name="Normal 5 2 3 5 4 3 2 2" xfId="53066"/>
    <cellStyle name="Normal 5 2 3 5 4 3 3" xfId="38742"/>
    <cellStyle name="Normal 5 2 3 5 4 4" xfId="17168"/>
    <cellStyle name="Normal 5 2 3 5 4 4 2" xfId="45904"/>
    <cellStyle name="Normal 5 2 3 5 4 5" xfId="31580"/>
    <cellStyle name="Normal 5 2 3 5 5" xfId="4479"/>
    <cellStyle name="Normal 5 2 3 5 5 2" xfId="11745"/>
    <cellStyle name="Normal 5 2 3 5 5 2 2" xfId="26123"/>
    <cellStyle name="Normal 5 2 3 5 5 2 2 2" xfId="54857"/>
    <cellStyle name="Normal 5 2 3 5 5 2 3" xfId="40533"/>
    <cellStyle name="Normal 5 2 3 5 5 3" xfId="18960"/>
    <cellStyle name="Normal 5 2 3 5 5 3 2" xfId="47695"/>
    <cellStyle name="Normal 5 2 3 5 5 4" xfId="33371"/>
    <cellStyle name="Normal 5 2 3 5 6" xfId="8152"/>
    <cellStyle name="Normal 5 2 3 5 6 2" xfId="22541"/>
    <cellStyle name="Normal 5 2 3 5 6 2 2" xfId="51276"/>
    <cellStyle name="Normal 5 2 3 5 6 3" xfId="36952"/>
    <cellStyle name="Normal 5 2 3 5 7" xfId="15378"/>
    <cellStyle name="Normal 5 2 3 5 7 2" xfId="44114"/>
    <cellStyle name="Normal 5 2 3 5 8" xfId="29790"/>
    <cellStyle name="Normal 5 2 3 6" xfId="959"/>
    <cellStyle name="Normal 5 2 3 6 2" xfId="1942"/>
    <cellStyle name="Normal 5 2 3 6 2 2" xfId="3734"/>
    <cellStyle name="Normal 5 2 3 6 2 2 2" xfId="7393"/>
    <cellStyle name="Normal 5 2 3 6 2 2 2 2" xfId="14653"/>
    <cellStyle name="Normal 5 2 3 6 2 2 2 2 2" xfId="29031"/>
    <cellStyle name="Normal 5 2 3 6 2 2 2 2 2 2" xfId="57765"/>
    <cellStyle name="Normal 5 2 3 6 2 2 2 2 3" xfId="43441"/>
    <cellStyle name="Normal 5 2 3 6 2 2 2 3" xfId="21868"/>
    <cellStyle name="Normal 5 2 3 6 2 2 2 3 2" xfId="50603"/>
    <cellStyle name="Normal 5 2 3 6 2 2 2 4" xfId="36279"/>
    <cellStyle name="Normal 5 2 3 6 2 2 3" xfId="11066"/>
    <cellStyle name="Normal 5 2 3 6 2 2 3 2" xfId="25449"/>
    <cellStyle name="Normal 5 2 3 6 2 2 3 2 2" xfId="54184"/>
    <cellStyle name="Normal 5 2 3 6 2 2 3 3" xfId="39860"/>
    <cellStyle name="Normal 5 2 3 6 2 2 4" xfId="18286"/>
    <cellStyle name="Normal 5 2 3 6 2 2 4 2" xfId="47022"/>
    <cellStyle name="Normal 5 2 3 6 2 2 5" xfId="32698"/>
    <cellStyle name="Normal 5 2 3 6 2 3" xfId="5603"/>
    <cellStyle name="Normal 5 2 3 6 2 3 2" xfId="12863"/>
    <cellStyle name="Normal 5 2 3 6 2 3 2 2" xfId="27241"/>
    <cellStyle name="Normal 5 2 3 6 2 3 2 2 2" xfId="55975"/>
    <cellStyle name="Normal 5 2 3 6 2 3 2 3" xfId="41651"/>
    <cellStyle name="Normal 5 2 3 6 2 3 3" xfId="20078"/>
    <cellStyle name="Normal 5 2 3 6 2 3 3 2" xfId="48813"/>
    <cellStyle name="Normal 5 2 3 6 2 3 4" xfId="34489"/>
    <cellStyle name="Normal 5 2 3 6 2 4" xfId="9276"/>
    <cellStyle name="Normal 5 2 3 6 2 4 2" xfId="23659"/>
    <cellStyle name="Normal 5 2 3 6 2 4 2 2" xfId="52394"/>
    <cellStyle name="Normal 5 2 3 6 2 4 3" xfId="38070"/>
    <cellStyle name="Normal 5 2 3 6 2 5" xfId="16496"/>
    <cellStyle name="Normal 5 2 3 6 2 5 2" xfId="45232"/>
    <cellStyle name="Normal 5 2 3 6 2 6" xfId="30908"/>
    <cellStyle name="Normal 5 2 3 6 3" xfId="2838"/>
    <cellStyle name="Normal 5 2 3 6 3 2" xfId="6498"/>
    <cellStyle name="Normal 5 2 3 6 3 2 2" xfId="13758"/>
    <cellStyle name="Normal 5 2 3 6 3 2 2 2" xfId="28136"/>
    <cellStyle name="Normal 5 2 3 6 3 2 2 2 2" xfId="56870"/>
    <cellStyle name="Normal 5 2 3 6 3 2 2 3" xfId="42546"/>
    <cellStyle name="Normal 5 2 3 6 3 2 3" xfId="20973"/>
    <cellStyle name="Normal 5 2 3 6 3 2 3 2" xfId="49708"/>
    <cellStyle name="Normal 5 2 3 6 3 2 4" xfId="35384"/>
    <cellStyle name="Normal 5 2 3 6 3 3" xfId="10171"/>
    <cellStyle name="Normal 5 2 3 6 3 3 2" xfId="24554"/>
    <cellStyle name="Normal 5 2 3 6 3 3 2 2" xfId="53289"/>
    <cellStyle name="Normal 5 2 3 6 3 3 3" xfId="38965"/>
    <cellStyle name="Normal 5 2 3 6 3 4" xfId="17391"/>
    <cellStyle name="Normal 5 2 3 6 3 4 2" xfId="46127"/>
    <cellStyle name="Normal 5 2 3 6 3 5" xfId="31803"/>
    <cellStyle name="Normal 5 2 3 6 4" xfId="4703"/>
    <cellStyle name="Normal 5 2 3 6 4 2" xfId="11968"/>
    <cellStyle name="Normal 5 2 3 6 4 2 2" xfId="26346"/>
    <cellStyle name="Normal 5 2 3 6 4 2 2 2" xfId="55080"/>
    <cellStyle name="Normal 5 2 3 6 4 2 3" xfId="40756"/>
    <cellStyle name="Normal 5 2 3 6 4 3" xfId="19183"/>
    <cellStyle name="Normal 5 2 3 6 4 3 2" xfId="47918"/>
    <cellStyle name="Normal 5 2 3 6 4 4" xfId="33594"/>
    <cellStyle name="Normal 5 2 3 6 5" xfId="8375"/>
    <cellStyle name="Normal 5 2 3 6 5 2" xfId="22764"/>
    <cellStyle name="Normal 5 2 3 6 5 2 2" xfId="51499"/>
    <cellStyle name="Normal 5 2 3 6 5 3" xfId="37175"/>
    <cellStyle name="Normal 5 2 3 6 6" xfId="15601"/>
    <cellStyle name="Normal 5 2 3 6 6 2" xfId="44337"/>
    <cellStyle name="Normal 5 2 3 6 7" xfId="30013"/>
    <cellStyle name="Normal 5 2 3 7" xfId="1472"/>
    <cellStyle name="Normal 5 2 3 7 2" xfId="3287"/>
    <cellStyle name="Normal 5 2 3 7 2 2" xfId="6946"/>
    <cellStyle name="Normal 5 2 3 7 2 2 2" xfId="14206"/>
    <cellStyle name="Normal 5 2 3 7 2 2 2 2" xfId="28584"/>
    <cellStyle name="Normal 5 2 3 7 2 2 2 2 2" xfId="57318"/>
    <cellStyle name="Normal 5 2 3 7 2 2 2 3" xfId="42994"/>
    <cellStyle name="Normal 5 2 3 7 2 2 3" xfId="21421"/>
    <cellStyle name="Normal 5 2 3 7 2 2 3 2" xfId="50156"/>
    <cellStyle name="Normal 5 2 3 7 2 2 4" xfId="35832"/>
    <cellStyle name="Normal 5 2 3 7 2 3" xfId="10619"/>
    <cellStyle name="Normal 5 2 3 7 2 3 2" xfId="25002"/>
    <cellStyle name="Normal 5 2 3 7 2 3 2 2" xfId="53737"/>
    <cellStyle name="Normal 5 2 3 7 2 3 3" xfId="39413"/>
    <cellStyle name="Normal 5 2 3 7 2 4" xfId="17839"/>
    <cellStyle name="Normal 5 2 3 7 2 4 2" xfId="46575"/>
    <cellStyle name="Normal 5 2 3 7 2 5" xfId="32251"/>
    <cellStyle name="Normal 5 2 3 7 3" xfId="5155"/>
    <cellStyle name="Normal 5 2 3 7 3 2" xfId="12416"/>
    <cellStyle name="Normal 5 2 3 7 3 2 2" xfId="26794"/>
    <cellStyle name="Normal 5 2 3 7 3 2 2 2" xfId="55528"/>
    <cellStyle name="Normal 5 2 3 7 3 2 3" xfId="41204"/>
    <cellStyle name="Normal 5 2 3 7 3 3" xfId="19631"/>
    <cellStyle name="Normal 5 2 3 7 3 3 2" xfId="48366"/>
    <cellStyle name="Normal 5 2 3 7 3 4" xfId="34042"/>
    <cellStyle name="Normal 5 2 3 7 4" xfId="8828"/>
    <cellStyle name="Normal 5 2 3 7 4 2" xfId="23212"/>
    <cellStyle name="Normal 5 2 3 7 4 2 2" xfId="51947"/>
    <cellStyle name="Normal 5 2 3 7 4 3" xfId="37623"/>
    <cellStyle name="Normal 5 2 3 7 5" xfId="16049"/>
    <cellStyle name="Normal 5 2 3 7 5 2" xfId="44785"/>
    <cellStyle name="Normal 5 2 3 7 6" xfId="30461"/>
    <cellStyle name="Normal 5 2 3 8" xfId="2391"/>
    <cellStyle name="Normal 5 2 3 8 2" xfId="6051"/>
    <cellStyle name="Normal 5 2 3 8 2 2" xfId="13311"/>
    <cellStyle name="Normal 5 2 3 8 2 2 2" xfId="27689"/>
    <cellStyle name="Normal 5 2 3 8 2 2 2 2" xfId="56423"/>
    <cellStyle name="Normal 5 2 3 8 2 2 3" xfId="42099"/>
    <cellStyle name="Normal 5 2 3 8 2 3" xfId="20526"/>
    <cellStyle name="Normal 5 2 3 8 2 3 2" xfId="49261"/>
    <cellStyle name="Normal 5 2 3 8 2 4" xfId="34937"/>
    <cellStyle name="Normal 5 2 3 8 3" xfId="9724"/>
    <cellStyle name="Normal 5 2 3 8 3 2" xfId="24107"/>
    <cellStyle name="Normal 5 2 3 8 3 2 2" xfId="52842"/>
    <cellStyle name="Normal 5 2 3 8 3 3" xfId="38518"/>
    <cellStyle name="Normal 5 2 3 8 4" xfId="16944"/>
    <cellStyle name="Normal 5 2 3 8 4 2" xfId="45680"/>
    <cellStyle name="Normal 5 2 3 8 5" xfId="31356"/>
    <cellStyle name="Normal 5 2 3 9" xfId="4244"/>
    <cellStyle name="Normal 5 2 3 9 2" xfId="11520"/>
    <cellStyle name="Normal 5 2 3 9 2 2" xfId="25899"/>
    <cellStyle name="Normal 5 2 3 9 2 2 2" xfId="54633"/>
    <cellStyle name="Normal 5 2 3 9 2 3" xfId="40309"/>
    <cellStyle name="Normal 5 2 3 9 3" xfId="18736"/>
    <cellStyle name="Normal 5 2 3 9 3 2" xfId="47471"/>
    <cellStyle name="Normal 5 2 3 9 4" xfId="33147"/>
    <cellStyle name="Normal 5 2 4" xfId="346"/>
    <cellStyle name="Normal 5 2 4 10" xfId="15168"/>
    <cellStyle name="Normal 5 2 4 10 2" xfId="43904"/>
    <cellStyle name="Normal 5 2 4 11" xfId="29580"/>
    <cellStyle name="Normal 5 2 4 2" xfId="446"/>
    <cellStyle name="Normal 5 2 4 2 10" xfId="29636"/>
    <cellStyle name="Normal 5 2 4 2 2" xfId="646"/>
    <cellStyle name="Normal 5 2 4 2 2 2" xfId="918"/>
    <cellStyle name="Normal 5 2 4 2 2 2 2" xfId="1365"/>
    <cellStyle name="Normal 5 2 4 2 2 2 2 2" xfId="2348"/>
    <cellStyle name="Normal 5 2 4 2 2 2 2 2 2" xfId="4140"/>
    <cellStyle name="Normal 5 2 4 2 2 2 2 2 2 2" xfId="7799"/>
    <cellStyle name="Normal 5 2 4 2 2 2 2 2 2 2 2" xfId="15059"/>
    <cellStyle name="Normal 5 2 4 2 2 2 2 2 2 2 2 2" xfId="29437"/>
    <cellStyle name="Normal 5 2 4 2 2 2 2 2 2 2 2 2 2" xfId="58171"/>
    <cellStyle name="Normal 5 2 4 2 2 2 2 2 2 2 2 3" xfId="43847"/>
    <cellStyle name="Normal 5 2 4 2 2 2 2 2 2 2 3" xfId="22274"/>
    <cellStyle name="Normal 5 2 4 2 2 2 2 2 2 2 3 2" xfId="51009"/>
    <cellStyle name="Normal 5 2 4 2 2 2 2 2 2 2 4" xfId="36685"/>
    <cellStyle name="Normal 5 2 4 2 2 2 2 2 2 3" xfId="11472"/>
    <cellStyle name="Normal 5 2 4 2 2 2 2 2 2 3 2" xfId="25855"/>
    <cellStyle name="Normal 5 2 4 2 2 2 2 2 2 3 2 2" xfId="54590"/>
    <cellStyle name="Normal 5 2 4 2 2 2 2 2 2 3 3" xfId="40266"/>
    <cellStyle name="Normal 5 2 4 2 2 2 2 2 2 4" xfId="18692"/>
    <cellStyle name="Normal 5 2 4 2 2 2 2 2 2 4 2" xfId="47428"/>
    <cellStyle name="Normal 5 2 4 2 2 2 2 2 2 5" xfId="33104"/>
    <cellStyle name="Normal 5 2 4 2 2 2 2 2 3" xfId="6009"/>
    <cellStyle name="Normal 5 2 4 2 2 2 2 2 3 2" xfId="13269"/>
    <cellStyle name="Normal 5 2 4 2 2 2 2 2 3 2 2" xfId="27647"/>
    <cellStyle name="Normal 5 2 4 2 2 2 2 2 3 2 2 2" xfId="56381"/>
    <cellStyle name="Normal 5 2 4 2 2 2 2 2 3 2 3" xfId="42057"/>
    <cellStyle name="Normal 5 2 4 2 2 2 2 2 3 3" xfId="20484"/>
    <cellStyle name="Normal 5 2 4 2 2 2 2 2 3 3 2" xfId="49219"/>
    <cellStyle name="Normal 5 2 4 2 2 2 2 2 3 4" xfId="34895"/>
    <cellStyle name="Normal 5 2 4 2 2 2 2 2 4" xfId="9682"/>
    <cellStyle name="Normal 5 2 4 2 2 2 2 2 4 2" xfId="24065"/>
    <cellStyle name="Normal 5 2 4 2 2 2 2 2 4 2 2" xfId="52800"/>
    <cellStyle name="Normal 5 2 4 2 2 2 2 2 4 3" xfId="38476"/>
    <cellStyle name="Normal 5 2 4 2 2 2 2 2 5" xfId="16902"/>
    <cellStyle name="Normal 5 2 4 2 2 2 2 2 5 2" xfId="45638"/>
    <cellStyle name="Normal 5 2 4 2 2 2 2 2 6" xfId="31314"/>
    <cellStyle name="Normal 5 2 4 2 2 2 2 3" xfId="3244"/>
    <cellStyle name="Normal 5 2 4 2 2 2 2 3 2" xfId="6904"/>
    <cellStyle name="Normal 5 2 4 2 2 2 2 3 2 2" xfId="14164"/>
    <cellStyle name="Normal 5 2 4 2 2 2 2 3 2 2 2" xfId="28542"/>
    <cellStyle name="Normal 5 2 4 2 2 2 2 3 2 2 2 2" xfId="57276"/>
    <cellStyle name="Normal 5 2 4 2 2 2 2 3 2 2 3" xfId="42952"/>
    <cellStyle name="Normal 5 2 4 2 2 2 2 3 2 3" xfId="21379"/>
    <cellStyle name="Normal 5 2 4 2 2 2 2 3 2 3 2" xfId="50114"/>
    <cellStyle name="Normal 5 2 4 2 2 2 2 3 2 4" xfId="35790"/>
    <cellStyle name="Normal 5 2 4 2 2 2 2 3 3" xfId="10577"/>
    <cellStyle name="Normal 5 2 4 2 2 2 2 3 3 2" xfId="24960"/>
    <cellStyle name="Normal 5 2 4 2 2 2 2 3 3 2 2" xfId="53695"/>
    <cellStyle name="Normal 5 2 4 2 2 2 2 3 3 3" xfId="39371"/>
    <cellStyle name="Normal 5 2 4 2 2 2 2 3 4" xfId="17797"/>
    <cellStyle name="Normal 5 2 4 2 2 2 2 3 4 2" xfId="46533"/>
    <cellStyle name="Normal 5 2 4 2 2 2 2 3 5" xfId="32209"/>
    <cellStyle name="Normal 5 2 4 2 2 2 2 4" xfId="5109"/>
    <cellStyle name="Normal 5 2 4 2 2 2 2 4 2" xfId="12374"/>
    <cellStyle name="Normal 5 2 4 2 2 2 2 4 2 2" xfId="26752"/>
    <cellStyle name="Normal 5 2 4 2 2 2 2 4 2 2 2" xfId="55486"/>
    <cellStyle name="Normal 5 2 4 2 2 2 2 4 2 3" xfId="41162"/>
    <cellStyle name="Normal 5 2 4 2 2 2 2 4 3" xfId="19589"/>
    <cellStyle name="Normal 5 2 4 2 2 2 2 4 3 2" xfId="48324"/>
    <cellStyle name="Normal 5 2 4 2 2 2 2 4 4" xfId="34000"/>
    <cellStyle name="Normal 5 2 4 2 2 2 2 5" xfId="8781"/>
    <cellStyle name="Normal 5 2 4 2 2 2 2 5 2" xfId="23170"/>
    <cellStyle name="Normal 5 2 4 2 2 2 2 5 2 2" xfId="51905"/>
    <cellStyle name="Normal 5 2 4 2 2 2 2 5 3" xfId="37581"/>
    <cellStyle name="Normal 5 2 4 2 2 2 2 6" xfId="16007"/>
    <cellStyle name="Normal 5 2 4 2 2 2 2 6 2" xfId="44743"/>
    <cellStyle name="Normal 5 2 4 2 2 2 2 7" xfId="30419"/>
    <cellStyle name="Normal 5 2 4 2 2 2 3" xfId="1901"/>
    <cellStyle name="Normal 5 2 4 2 2 2 3 2" xfId="3693"/>
    <cellStyle name="Normal 5 2 4 2 2 2 3 2 2" xfId="7352"/>
    <cellStyle name="Normal 5 2 4 2 2 2 3 2 2 2" xfId="14612"/>
    <cellStyle name="Normal 5 2 4 2 2 2 3 2 2 2 2" xfId="28990"/>
    <cellStyle name="Normal 5 2 4 2 2 2 3 2 2 2 2 2" xfId="57724"/>
    <cellStyle name="Normal 5 2 4 2 2 2 3 2 2 2 3" xfId="43400"/>
    <cellStyle name="Normal 5 2 4 2 2 2 3 2 2 3" xfId="21827"/>
    <cellStyle name="Normal 5 2 4 2 2 2 3 2 2 3 2" xfId="50562"/>
    <cellStyle name="Normal 5 2 4 2 2 2 3 2 2 4" xfId="36238"/>
    <cellStyle name="Normal 5 2 4 2 2 2 3 2 3" xfId="11025"/>
    <cellStyle name="Normal 5 2 4 2 2 2 3 2 3 2" xfId="25408"/>
    <cellStyle name="Normal 5 2 4 2 2 2 3 2 3 2 2" xfId="54143"/>
    <cellStyle name="Normal 5 2 4 2 2 2 3 2 3 3" xfId="39819"/>
    <cellStyle name="Normal 5 2 4 2 2 2 3 2 4" xfId="18245"/>
    <cellStyle name="Normal 5 2 4 2 2 2 3 2 4 2" xfId="46981"/>
    <cellStyle name="Normal 5 2 4 2 2 2 3 2 5" xfId="32657"/>
    <cellStyle name="Normal 5 2 4 2 2 2 3 3" xfId="5562"/>
    <cellStyle name="Normal 5 2 4 2 2 2 3 3 2" xfId="12822"/>
    <cellStyle name="Normal 5 2 4 2 2 2 3 3 2 2" xfId="27200"/>
    <cellStyle name="Normal 5 2 4 2 2 2 3 3 2 2 2" xfId="55934"/>
    <cellStyle name="Normal 5 2 4 2 2 2 3 3 2 3" xfId="41610"/>
    <cellStyle name="Normal 5 2 4 2 2 2 3 3 3" xfId="20037"/>
    <cellStyle name="Normal 5 2 4 2 2 2 3 3 3 2" xfId="48772"/>
    <cellStyle name="Normal 5 2 4 2 2 2 3 3 4" xfId="34448"/>
    <cellStyle name="Normal 5 2 4 2 2 2 3 4" xfId="9235"/>
    <cellStyle name="Normal 5 2 4 2 2 2 3 4 2" xfId="23618"/>
    <cellStyle name="Normal 5 2 4 2 2 2 3 4 2 2" xfId="52353"/>
    <cellStyle name="Normal 5 2 4 2 2 2 3 4 3" xfId="38029"/>
    <cellStyle name="Normal 5 2 4 2 2 2 3 5" xfId="16455"/>
    <cellStyle name="Normal 5 2 4 2 2 2 3 5 2" xfId="45191"/>
    <cellStyle name="Normal 5 2 4 2 2 2 3 6" xfId="30867"/>
    <cellStyle name="Normal 5 2 4 2 2 2 4" xfId="2797"/>
    <cellStyle name="Normal 5 2 4 2 2 2 4 2" xfId="6457"/>
    <cellStyle name="Normal 5 2 4 2 2 2 4 2 2" xfId="13717"/>
    <cellStyle name="Normal 5 2 4 2 2 2 4 2 2 2" xfId="28095"/>
    <cellStyle name="Normal 5 2 4 2 2 2 4 2 2 2 2" xfId="56829"/>
    <cellStyle name="Normal 5 2 4 2 2 2 4 2 2 3" xfId="42505"/>
    <cellStyle name="Normal 5 2 4 2 2 2 4 2 3" xfId="20932"/>
    <cellStyle name="Normal 5 2 4 2 2 2 4 2 3 2" xfId="49667"/>
    <cellStyle name="Normal 5 2 4 2 2 2 4 2 4" xfId="35343"/>
    <cellStyle name="Normal 5 2 4 2 2 2 4 3" xfId="10130"/>
    <cellStyle name="Normal 5 2 4 2 2 2 4 3 2" xfId="24513"/>
    <cellStyle name="Normal 5 2 4 2 2 2 4 3 2 2" xfId="53248"/>
    <cellStyle name="Normal 5 2 4 2 2 2 4 3 3" xfId="38924"/>
    <cellStyle name="Normal 5 2 4 2 2 2 4 4" xfId="17350"/>
    <cellStyle name="Normal 5 2 4 2 2 2 4 4 2" xfId="46086"/>
    <cellStyle name="Normal 5 2 4 2 2 2 4 5" xfId="31762"/>
    <cellStyle name="Normal 5 2 4 2 2 2 5" xfId="4662"/>
    <cellStyle name="Normal 5 2 4 2 2 2 5 2" xfId="11927"/>
    <cellStyle name="Normal 5 2 4 2 2 2 5 2 2" xfId="26305"/>
    <cellStyle name="Normal 5 2 4 2 2 2 5 2 2 2" xfId="55039"/>
    <cellStyle name="Normal 5 2 4 2 2 2 5 2 3" xfId="40715"/>
    <cellStyle name="Normal 5 2 4 2 2 2 5 3" xfId="19142"/>
    <cellStyle name="Normal 5 2 4 2 2 2 5 3 2" xfId="47877"/>
    <cellStyle name="Normal 5 2 4 2 2 2 5 4" xfId="33553"/>
    <cellStyle name="Normal 5 2 4 2 2 2 6" xfId="8334"/>
    <cellStyle name="Normal 5 2 4 2 2 2 6 2" xfId="22723"/>
    <cellStyle name="Normal 5 2 4 2 2 2 6 2 2" xfId="51458"/>
    <cellStyle name="Normal 5 2 4 2 2 2 6 3" xfId="37134"/>
    <cellStyle name="Normal 5 2 4 2 2 2 7" xfId="15560"/>
    <cellStyle name="Normal 5 2 4 2 2 2 7 2" xfId="44296"/>
    <cellStyle name="Normal 5 2 4 2 2 2 8" xfId="29972"/>
    <cellStyle name="Normal 5 2 4 2 2 3" xfId="1141"/>
    <cellStyle name="Normal 5 2 4 2 2 3 2" xfId="2124"/>
    <cellStyle name="Normal 5 2 4 2 2 3 2 2" xfId="3916"/>
    <cellStyle name="Normal 5 2 4 2 2 3 2 2 2" xfId="7575"/>
    <cellStyle name="Normal 5 2 4 2 2 3 2 2 2 2" xfId="14835"/>
    <cellStyle name="Normal 5 2 4 2 2 3 2 2 2 2 2" xfId="29213"/>
    <cellStyle name="Normal 5 2 4 2 2 3 2 2 2 2 2 2" xfId="57947"/>
    <cellStyle name="Normal 5 2 4 2 2 3 2 2 2 2 3" xfId="43623"/>
    <cellStyle name="Normal 5 2 4 2 2 3 2 2 2 3" xfId="22050"/>
    <cellStyle name="Normal 5 2 4 2 2 3 2 2 2 3 2" xfId="50785"/>
    <cellStyle name="Normal 5 2 4 2 2 3 2 2 2 4" xfId="36461"/>
    <cellStyle name="Normal 5 2 4 2 2 3 2 2 3" xfId="11248"/>
    <cellStyle name="Normal 5 2 4 2 2 3 2 2 3 2" xfId="25631"/>
    <cellStyle name="Normal 5 2 4 2 2 3 2 2 3 2 2" xfId="54366"/>
    <cellStyle name="Normal 5 2 4 2 2 3 2 2 3 3" xfId="40042"/>
    <cellStyle name="Normal 5 2 4 2 2 3 2 2 4" xfId="18468"/>
    <cellStyle name="Normal 5 2 4 2 2 3 2 2 4 2" xfId="47204"/>
    <cellStyle name="Normal 5 2 4 2 2 3 2 2 5" xfId="32880"/>
    <cellStyle name="Normal 5 2 4 2 2 3 2 3" xfId="5785"/>
    <cellStyle name="Normal 5 2 4 2 2 3 2 3 2" xfId="13045"/>
    <cellStyle name="Normal 5 2 4 2 2 3 2 3 2 2" xfId="27423"/>
    <cellStyle name="Normal 5 2 4 2 2 3 2 3 2 2 2" xfId="56157"/>
    <cellStyle name="Normal 5 2 4 2 2 3 2 3 2 3" xfId="41833"/>
    <cellStyle name="Normal 5 2 4 2 2 3 2 3 3" xfId="20260"/>
    <cellStyle name="Normal 5 2 4 2 2 3 2 3 3 2" xfId="48995"/>
    <cellStyle name="Normal 5 2 4 2 2 3 2 3 4" xfId="34671"/>
    <cellStyle name="Normal 5 2 4 2 2 3 2 4" xfId="9458"/>
    <cellStyle name="Normal 5 2 4 2 2 3 2 4 2" xfId="23841"/>
    <cellStyle name="Normal 5 2 4 2 2 3 2 4 2 2" xfId="52576"/>
    <cellStyle name="Normal 5 2 4 2 2 3 2 4 3" xfId="38252"/>
    <cellStyle name="Normal 5 2 4 2 2 3 2 5" xfId="16678"/>
    <cellStyle name="Normal 5 2 4 2 2 3 2 5 2" xfId="45414"/>
    <cellStyle name="Normal 5 2 4 2 2 3 2 6" xfId="31090"/>
    <cellStyle name="Normal 5 2 4 2 2 3 3" xfId="3020"/>
    <cellStyle name="Normal 5 2 4 2 2 3 3 2" xfId="6680"/>
    <cellStyle name="Normal 5 2 4 2 2 3 3 2 2" xfId="13940"/>
    <cellStyle name="Normal 5 2 4 2 2 3 3 2 2 2" xfId="28318"/>
    <cellStyle name="Normal 5 2 4 2 2 3 3 2 2 2 2" xfId="57052"/>
    <cellStyle name="Normal 5 2 4 2 2 3 3 2 2 3" xfId="42728"/>
    <cellStyle name="Normal 5 2 4 2 2 3 3 2 3" xfId="21155"/>
    <cellStyle name="Normal 5 2 4 2 2 3 3 2 3 2" xfId="49890"/>
    <cellStyle name="Normal 5 2 4 2 2 3 3 2 4" xfId="35566"/>
    <cellStyle name="Normal 5 2 4 2 2 3 3 3" xfId="10353"/>
    <cellStyle name="Normal 5 2 4 2 2 3 3 3 2" xfId="24736"/>
    <cellStyle name="Normal 5 2 4 2 2 3 3 3 2 2" xfId="53471"/>
    <cellStyle name="Normal 5 2 4 2 2 3 3 3 3" xfId="39147"/>
    <cellStyle name="Normal 5 2 4 2 2 3 3 4" xfId="17573"/>
    <cellStyle name="Normal 5 2 4 2 2 3 3 4 2" xfId="46309"/>
    <cellStyle name="Normal 5 2 4 2 2 3 3 5" xfId="31985"/>
    <cellStyle name="Normal 5 2 4 2 2 3 4" xfId="4885"/>
    <cellStyle name="Normal 5 2 4 2 2 3 4 2" xfId="12150"/>
    <cellStyle name="Normal 5 2 4 2 2 3 4 2 2" xfId="26528"/>
    <cellStyle name="Normal 5 2 4 2 2 3 4 2 2 2" xfId="55262"/>
    <cellStyle name="Normal 5 2 4 2 2 3 4 2 3" xfId="40938"/>
    <cellStyle name="Normal 5 2 4 2 2 3 4 3" xfId="19365"/>
    <cellStyle name="Normal 5 2 4 2 2 3 4 3 2" xfId="48100"/>
    <cellStyle name="Normal 5 2 4 2 2 3 4 4" xfId="33776"/>
    <cellStyle name="Normal 5 2 4 2 2 3 5" xfId="8557"/>
    <cellStyle name="Normal 5 2 4 2 2 3 5 2" xfId="22946"/>
    <cellStyle name="Normal 5 2 4 2 2 3 5 2 2" xfId="51681"/>
    <cellStyle name="Normal 5 2 4 2 2 3 5 3" xfId="37357"/>
    <cellStyle name="Normal 5 2 4 2 2 3 6" xfId="15783"/>
    <cellStyle name="Normal 5 2 4 2 2 3 6 2" xfId="44519"/>
    <cellStyle name="Normal 5 2 4 2 2 3 7" xfId="30195"/>
    <cellStyle name="Normal 5 2 4 2 2 4" xfId="1673"/>
    <cellStyle name="Normal 5 2 4 2 2 4 2" xfId="3469"/>
    <cellStyle name="Normal 5 2 4 2 2 4 2 2" xfId="7128"/>
    <cellStyle name="Normal 5 2 4 2 2 4 2 2 2" xfId="14388"/>
    <cellStyle name="Normal 5 2 4 2 2 4 2 2 2 2" xfId="28766"/>
    <cellStyle name="Normal 5 2 4 2 2 4 2 2 2 2 2" xfId="57500"/>
    <cellStyle name="Normal 5 2 4 2 2 4 2 2 2 3" xfId="43176"/>
    <cellStyle name="Normal 5 2 4 2 2 4 2 2 3" xfId="21603"/>
    <cellStyle name="Normal 5 2 4 2 2 4 2 2 3 2" xfId="50338"/>
    <cellStyle name="Normal 5 2 4 2 2 4 2 2 4" xfId="36014"/>
    <cellStyle name="Normal 5 2 4 2 2 4 2 3" xfId="10801"/>
    <cellStyle name="Normal 5 2 4 2 2 4 2 3 2" xfId="25184"/>
    <cellStyle name="Normal 5 2 4 2 2 4 2 3 2 2" xfId="53919"/>
    <cellStyle name="Normal 5 2 4 2 2 4 2 3 3" xfId="39595"/>
    <cellStyle name="Normal 5 2 4 2 2 4 2 4" xfId="18021"/>
    <cellStyle name="Normal 5 2 4 2 2 4 2 4 2" xfId="46757"/>
    <cellStyle name="Normal 5 2 4 2 2 4 2 5" xfId="32433"/>
    <cellStyle name="Normal 5 2 4 2 2 4 3" xfId="5338"/>
    <cellStyle name="Normal 5 2 4 2 2 4 3 2" xfId="12598"/>
    <cellStyle name="Normal 5 2 4 2 2 4 3 2 2" xfId="26976"/>
    <cellStyle name="Normal 5 2 4 2 2 4 3 2 2 2" xfId="55710"/>
    <cellStyle name="Normal 5 2 4 2 2 4 3 2 3" xfId="41386"/>
    <cellStyle name="Normal 5 2 4 2 2 4 3 3" xfId="19813"/>
    <cellStyle name="Normal 5 2 4 2 2 4 3 3 2" xfId="48548"/>
    <cellStyle name="Normal 5 2 4 2 2 4 3 4" xfId="34224"/>
    <cellStyle name="Normal 5 2 4 2 2 4 4" xfId="9011"/>
    <cellStyle name="Normal 5 2 4 2 2 4 4 2" xfId="23394"/>
    <cellStyle name="Normal 5 2 4 2 2 4 4 2 2" xfId="52129"/>
    <cellStyle name="Normal 5 2 4 2 2 4 4 3" xfId="37805"/>
    <cellStyle name="Normal 5 2 4 2 2 4 5" xfId="16231"/>
    <cellStyle name="Normal 5 2 4 2 2 4 5 2" xfId="44967"/>
    <cellStyle name="Normal 5 2 4 2 2 4 6" xfId="30643"/>
    <cellStyle name="Normal 5 2 4 2 2 5" xfId="2573"/>
    <cellStyle name="Normal 5 2 4 2 2 5 2" xfId="6233"/>
    <cellStyle name="Normal 5 2 4 2 2 5 2 2" xfId="13493"/>
    <cellStyle name="Normal 5 2 4 2 2 5 2 2 2" xfId="27871"/>
    <cellStyle name="Normal 5 2 4 2 2 5 2 2 2 2" xfId="56605"/>
    <cellStyle name="Normal 5 2 4 2 2 5 2 2 3" xfId="42281"/>
    <cellStyle name="Normal 5 2 4 2 2 5 2 3" xfId="20708"/>
    <cellStyle name="Normal 5 2 4 2 2 5 2 3 2" xfId="49443"/>
    <cellStyle name="Normal 5 2 4 2 2 5 2 4" xfId="35119"/>
    <cellStyle name="Normal 5 2 4 2 2 5 3" xfId="9906"/>
    <cellStyle name="Normal 5 2 4 2 2 5 3 2" xfId="24289"/>
    <cellStyle name="Normal 5 2 4 2 2 5 3 2 2" xfId="53024"/>
    <cellStyle name="Normal 5 2 4 2 2 5 3 3" xfId="38700"/>
    <cellStyle name="Normal 5 2 4 2 2 5 4" xfId="17126"/>
    <cellStyle name="Normal 5 2 4 2 2 5 4 2" xfId="45862"/>
    <cellStyle name="Normal 5 2 4 2 2 5 5" xfId="31538"/>
    <cellStyle name="Normal 5 2 4 2 2 6" xfId="4436"/>
    <cellStyle name="Normal 5 2 4 2 2 6 2" xfId="11703"/>
    <cellStyle name="Normal 5 2 4 2 2 6 2 2" xfId="26081"/>
    <cellStyle name="Normal 5 2 4 2 2 6 2 2 2" xfId="54815"/>
    <cellStyle name="Normal 5 2 4 2 2 6 2 3" xfId="40491"/>
    <cellStyle name="Normal 5 2 4 2 2 6 3" xfId="18918"/>
    <cellStyle name="Normal 5 2 4 2 2 6 3 2" xfId="47653"/>
    <cellStyle name="Normal 5 2 4 2 2 6 4" xfId="33329"/>
    <cellStyle name="Normal 5 2 4 2 2 7" xfId="8107"/>
    <cellStyle name="Normal 5 2 4 2 2 7 2" xfId="22499"/>
    <cellStyle name="Normal 5 2 4 2 2 7 2 2" xfId="51234"/>
    <cellStyle name="Normal 5 2 4 2 2 7 3" xfId="36910"/>
    <cellStyle name="Normal 5 2 4 2 2 8" xfId="15336"/>
    <cellStyle name="Normal 5 2 4 2 2 8 2" xfId="44072"/>
    <cellStyle name="Normal 5 2 4 2 2 9" xfId="29748"/>
    <cellStyle name="Normal 5 2 4 2 3" xfId="804"/>
    <cellStyle name="Normal 5 2 4 2 3 2" xfId="1253"/>
    <cellStyle name="Normal 5 2 4 2 3 2 2" xfId="2236"/>
    <cellStyle name="Normal 5 2 4 2 3 2 2 2" xfId="4028"/>
    <cellStyle name="Normal 5 2 4 2 3 2 2 2 2" xfId="7687"/>
    <cellStyle name="Normal 5 2 4 2 3 2 2 2 2 2" xfId="14947"/>
    <cellStyle name="Normal 5 2 4 2 3 2 2 2 2 2 2" xfId="29325"/>
    <cellStyle name="Normal 5 2 4 2 3 2 2 2 2 2 2 2" xfId="58059"/>
    <cellStyle name="Normal 5 2 4 2 3 2 2 2 2 2 3" xfId="43735"/>
    <cellStyle name="Normal 5 2 4 2 3 2 2 2 2 3" xfId="22162"/>
    <cellStyle name="Normal 5 2 4 2 3 2 2 2 2 3 2" xfId="50897"/>
    <cellStyle name="Normal 5 2 4 2 3 2 2 2 2 4" xfId="36573"/>
    <cellStyle name="Normal 5 2 4 2 3 2 2 2 3" xfId="11360"/>
    <cellStyle name="Normal 5 2 4 2 3 2 2 2 3 2" xfId="25743"/>
    <cellStyle name="Normal 5 2 4 2 3 2 2 2 3 2 2" xfId="54478"/>
    <cellStyle name="Normal 5 2 4 2 3 2 2 2 3 3" xfId="40154"/>
    <cellStyle name="Normal 5 2 4 2 3 2 2 2 4" xfId="18580"/>
    <cellStyle name="Normal 5 2 4 2 3 2 2 2 4 2" xfId="47316"/>
    <cellStyle name="Normal 5 2 4 2 3 2 2 2 5" xfId="32992"/>
    <cellStyle name="Normal 5 2 4 2 3 2 2 3" xfId="5897"/>
    <cellStyle name="Normal 5 2 4 2 3 2 2 3 2" xfId="13157"/>
    <cellStyle name="Normal 5 2 4 2 3 2 2 3 2 2" xfId="27535"/>
    <cellStyle name="Normal 5 2 4 2 3 2 2 3 2 2 2" xfId="56269"/>
    <cellStyle name="Normal 5 2 4 2 3 2 2 3 2 3" xfId="41945"/>
    <cellStyle name="Normal 5 2 4 2 3 2 2 3 3" xfId="20372"/>
    <cellStyle name="Normal 5 2 4 2 3 2 2 3 3 2" xfId="49107"/>
    <cellStyle name="Normal 5 2 4 2 3 2 2 3 4" xfId="34783"/>
    <cellStyle name="Normal 5 2 4 2 3 2 2 4" xfId="9570"/>
    <cellStyle name="Normal 5 2 4 2 3 2 2 4 2" xfId="23953"/>
    <cellStyle name="Normal 5 2 4 2 3 2 2 4 2 2" xfId="52688"/>
    <cellStyle name="Normal 5 2 4 2 3 2 2 4 3" xfId="38364"/>
    <cellStyle name="Normal 5 2 4 2 3 2 2 5" xfId="16790"/>
    <cellStyle name="Normal 5 2 4 2 3 2 2 5 2" xfId="45526"/>
    <cellStyle name="Normal 5 2 4 2 3 2 2 6" xfId="31202"/>
    <cellStyle name="Normal 5 2 4 2 3 2 3" xfId="3132"/>
    <cellStyle name="Normal 5 2 4 2 3 2 3 2" xfId="6792"/>
    <cellStyle name="Normal 5 2 4 2 3 2 3 2 2" xfId="14052"/>
    <cellStyle name="Normal 5 2 4 2 3 2 3 2 2 2" xfId="28430"/>
    <cellStyle name="Normal 5 2 4 2 3 2 3 2 2 2 2" xfId="57164"/>
    <cellStyle name="Normal 5 2 4 2 3 2 3 2 2 3" xfId="42840"/>
    <cellStyle name="Normal 5 2 4 2 3 2 3 2 3" xfId="21267"/>
    <cellStyle name="Normal 5 2 4 2 3 2 3 2 3 2" xfId="50002"/>
    <cellStyle name="Normal 5 2 4 2 3 2 3 2 4" xfId="35678"/>
    <cellStyle name="Normal 5 2 4 2 3 2 3 3" xfId="10465"/>
    <cellStyle name="Normal 5 2 4 2 3 2 3 3 2" xfId="24848"/>
    <cellStyle name="Normal 5 2 4 2 3 2 3 3 2 2" xfId="53583"/>
    <cellStyle name="Normal 5 2 4 2 3 2 3 3 3" xfId="39259"/>
    <cellStyle name="Normal 5 2 4 2 3 2 3 4" xfId="17685"/>
    <cellStyle name="Normal 5 2 4 2 3 2 3 4 2" xfId="46421"/>
    <cellStyle name="Normal 5 2 4 2 3 2 3 5" xfId="32097"/>
    <cellStyle name="Normal 5 2 4 2 3 2 4" xfId="4997"/>
    <cellStyle name="Normal 5 2 4 2 3 2 4 2" xfId="12262"/>
    <cellStyle name="Normal 5 2 4 2 3 2 4 2 2" xfId="26640"/>
    <cellStyle name="Normal 5 2 4 2 3 2 4 2 2 2" xfId="55374"/>
    <cellStyle name="Normal 5 2 4 2 3 2 4 2 3" xfId="41050"/>
    <cellStyle name="Normal 5 2 4 2 3 2 4 3" xfId="19477"/>
    <cellStyle name="Normal 5 2 4 2 3 2 4 3 2" xfId="48212"/>
    <cellStyle name="Normal 5 2 4 2 3 2 4 4" xfId="33888"/>
    <cellStyle name="Normal 5 2 4 2 3 2 5" xfId="8669"/>
    <cellStyle name="Normal 5 2 4 2 3 2 5 2" xfId="23058"/>
    <cellStyle name="Normal 5 2 4 2 3 2 5 2 2" xfId="51793"/>
    <cellStyle name="Normal 5 2 4 2 3 2 5 3" xfId="37469"/>
    <cellStyle name="Normal 5 2 4 2 3 2 6" xfId="15895"/>
    <cellStyle name="Normal 5 2 4 2 3 2 6 2" xfId="44631"/>
    <cellStyle name="Normal 5 2 4 2 3 2 7" xfId="30307"/>
    <cellStyle name="Normal 5 2 4 2 3 3" xfId="1789"/>
    <cellStyle name="Normal 5 2 4 2 3 3 2" xfId="3581"/>
    <cellStyle name="Normal 5 2 4 2 3 3 2 2" xfId="7240"/>
    <cellStyle name="Normal 5 2 4 2 3 3 2 2 2" xfId="14500"/>
    <cellStyle name="Normal 5 2 4 2 3 3 2 2 2 2" xfId="28878"/>
    <cellStyle name="Normal 5 2 4 2 3 3 2 2 2 2 2" xfId="57612"/>
    <cellStyle name="Normal 5 2 4 2 3 3 2 2 2 3" xfId="43288"/>
    <cellStyle name="Normal 5 2 4 2 3 3 2 2 3" xfId="21715"/>
    <cellStyle name="Normal 5 2 4 2 3 3 2 2 3 2" xfId="50450"/>
    <cellStyle name="Normal 5 2 4 2 3 3 2 2 4" xfId="36126"/>
    <cellStyle name="Normal 5 2 4 2 3 3 2 3" xfId="10913"/>
    <cellStyle name="Normal 5 2 4 2 3 3 2 3 2" xfId="25296"/>
    <cellStyle name="Normal 5 2 4 2 3 3 2 3 2 2" xfId="54031"/>
    <cellStyle name="Normal 5 2 4 2 3 3 2 3 3" xfId="39707"/>
    <cellStyle name="Normal 5 2 4 2 3 3 2 4" xfId="18133"/>
    <cellStyle name="Normal 5 2 4 2 3 3 2 4 2" xfId="46869"/>
    <cellStyle name="Normal 5 2 4 2 3 3 2 5" xfId="32545"/>
    <cellStyle name="Normal 5 2 4 2 3 3 3" xfId="5450"/>
    <cellStyle name="Normal 5 2 4 2 3 3 3 2" xfId="12710"/>
    <cellStyle name="Normal 5 2 4 2 3 3 3 2 2" xfId="27088"/>
    <cellStyle name="Normal 5 2 4 2 3 3 3 2 2 2" xfId="55822"/>
    <cellStyle name="Normal 5 2 4 2 3 3 3 2 3" xfId="41498"/>
    <cellStyle name="Normal 5 2 4 2 3 3 3 3" xfId="19925"/>
    <cellStyle name="Normal 5 2 4 2 3 3 3 3 2" xfId="48660"/>
    <cellStyle name="Normal 5 2 4 2 3 3 3 4" xfId="34336"/>
    <cellStyle name="Normal 5 2 4 2 3 3 4" xfId="9123"/>
    <cellStyle name="Normal 5 2 4 2 3 3 4 2" xfId="23506"/>
    <cellStyle name="Normal 5 2 4 2 3 3 4 2 2" xfId="52241"/>
    <cellStyle name="Normal 5 2 4 2 3 3 4 3" xfId="37917"/>
    <cellStyle name="Normal 5 2 4 2 3 3 5" xfId="16343"/>
    <cellStyle name="Normal 5 2 4 2 3 3 5 2" xfId="45079"/>
    <cellStyle name="Normal 5 2 4 2 3 3 6" xfId="30755"/>
    <cellStyle name="Normal 5 2 4 2 3 4" xfId="2685"/>
    <cellStyle name="Normal 5 2 4 2 3 4 2" xfId="6345"/>
    <cellStyle name="Normal 5 2 4 2 3 4 2 2" xfId="13605"/>
    <cellStyle name="Normal 5 2 4 2 3 4 2 2 2" xfId="27983"/>
    <cellStyle name="Normal 5 2 4 2 3 4 2 2 2 2" xfId="56717"/>
    <cellStyle name="Normal 5 2 4 2 3 4 2 2 3" xfId="42393"/>
    <cellStyle name="Normal 5 2 4 2 3 4 2 3" xfId="20820"/>
    <cellStyle name="Normal 5 2 4 2 3 4 2 3 2" xfId="49555"/>
    <cellStyle name="Normal 5 2 4 2 3 4 2 4" xfId="35231"/>
    <cellStyle name="Normal 5 2 4 2 3 4 3" xfId="10018"/>
    <cellStyle name="Normal 5 2 4 2 3 4 3 2" xfId="24401"/>
    <cellStyle name="Normal 5 2 4 2 3 4 3 2 2" xfId="53136"/>
    <cellStyle name="Normal 5 2 4 2 3 4 3 3" xfId="38812"/>
    <cellStyle name="Normal 5 2 4 2 3 4 4" xfId="17238"/>
    <cellStyle name="Normal 5 2 4 2 3 4 4 2" xfId="45974"/>
    <cellStyle name="Normal 5 2 4 2 3 4 5" xfId="31650"/>
    <cellStyle name="Normal 5 2 4 2 3 5" xfId="4549"/>
    <cellStyle name="Normal 5 2 4 2 3 5 2" xfId="11815"/>
    <cellStyle name="Normal 5 2 4 2 3 5 2 2" xfId="26193"/>
    <cellStyle name="Normal 5 2 4 2 3 5 2 2 2" xfId="54927"/>
    <cellStyle name="Normal 5 2 4 2 3 5 2 3" xfId="40603"/>
    <cellStyle name="Normal 5 2 4 2 3 5 3" xfId="19030"/>
    <cellStyle name="Normal 5 2 4 2 3 5 3 2" xfId="47765"/>
    <cellStyle name="Normal 5 2 4 2 3 5 4" xfId="33441"/>
    <cellStyle name="Normal 5 2 4 2 3 6" xfId="8222"/>
    <cellStyle name="Normal 5 2 4 2 3 6 2" xfId="22611"/>
    <cellStyle name="Normal 5 2 4 2 3 6 2 2" xfId="51346"/>
    <cellStyle name="Normal 5 2 4 2 3 6 3" xfId="37022"/>
    <cellStyle name="Normal 5 2 4 2 3 7" xfId="15448"/>
    <cellStyle name="Normal 5 2 4 2 3 7 2" xfId="44184"/>
    <cellStyle name="Normal 5 2 4 2 3 8" xfId="29860"/>
    <cellStyle name="Normal 5 2 4 2 4" xfId="1029"/>
    <cellStyle name="Normal 5 2 4 2 4 2" xfId="2012"/>
    <cellStyle name="Normal 5 2 4 2 4 2 2" xfId="3804"/>
    <cellStyle name="Normal 5 2 4 2 4 2 2 2" xfId="7463"/>
    <cellStyle name="Normal 5 2 4 2 4 2 2 2 2" xfId="14723"/>
    <cellStyle name="Normal 5 2 4 2 4 2 2 2 2 2" xfId="29101"/>
    <cellStyle name="Normal 5 2 4 2 4 2 2 2 2 2 2" xfId="57835"/>
    <cellStyle name="Normal 5 2 4 2 4 2 2 2 2 3" xfId="43511"/>
    <cellStyle name="Normal 5 2 4 2 4 2 2 2 3" xfId="21938"/>
    <cellStyle name="Normal 5 2 4 2 4 2 2 2 3 2" xfId="50673"/>
    <cellStyle name="Normal 5 2 4 2 4 2 2 2 4" xfId="36349"/>
    <cellStyle name="Normal 5 2 4 2 4 2 2 3" xfId="11136"/>
    <cellStyle name="Normal 5 2 4 2 4 2 2 3 2" xfId="25519"/>
    <cellStyle name="Normal 5 2 4 2 4 2 2 3 2 2" xfId="54254"/>
    <cellStyle name="Normal 5 2 4 2 4 2 2 3 3" xfId="39930"/>
    <cellStyle name="Normal 5 2 4 2 4 2 2 4" xfId="18356"/>
    <cellStyle name="Normal 5 2 4 2 4 2 2 4 2" xfId="47092"/>
    <cellStyle name="Normal 5 2 4 2 4 2 2 5" xfId="32768"/>
    <cellStyle name="Normal 5 2 4 2 4 2 3" xfId="5673"/>
    <cellStyle name="Normal 5 2 4 2 4 2 3 2" xfId="12933"/>
    <cellStyle name="Normal 5 2 4 2 4 2 3 2 2" xfId="27311"/>
    <cellStyle name="Normal 5 2 4 2 4 2 3 2 2 2" xfId="56045"/>
    <cellStyle name="Normal 5 2 4 2 4 2 3 2 3" xfId="41721"/>
    <cellStyle name="Normal 5 2 4 2 4 2 3 3" xfId="20148"/>
    <cellStyle name="Normal 5 2 4 2 4 2 3 3 2" xfId="48883"/>
    <cellStyle name="Normal 5 2 4 2 4 2 3 4" xfId="34559"/>
    <cellStyle name="Normal 5 2 4 2 4 2 4" xfId="9346"/>
    <cellStyle name="Normal 5 2 4 2 4 2 4 2" xfId="23729"/>
    <cellStyle name="Normal 5 2 4 2 4 2 4 2 2" xfId="52464"/>
    <cellStyle name="Normal 5 2 4 2 4 2 4 3" xfId="38140"/>
    <cellStyle name="Normal 5 2 4 2 4 2 5" xfId="16566"/>
    <cellStyle name="Normal 5 2 4 2 4 2 5 2" xfId="45302"/>
    <cellStyle name="Normal 5 2 4 2 4 2 6" xfId="30978"/>
    <cellStyle name="Normal 5 2 4 2 4 3" xfId="2908"/>
    <cellStyle name="Normal 5 2 4 2 4 3 2" xfId="6568"/>
    <cellStyle name="Normal 5 2 4 2 4 3 2 2" xfId="13828"/>
    <cellStyle name="Normal 5 2 4 2 4 3 2 2 2" xfId="28206"/>
    <cellStyle name="Normal 5 2 4 2 4 3 2 2 2 2" xfId="56940"/>
    <cellStyle name="Normal 5 2 4 2 4 3 2 2 3" xfId="42616"/>
    <cellStyle name="Normal 5 2 4 2 4 3 2 3" xfId="21043"/>
    <cellStyle name="Normal 5 2 4 2 4 3 2 3 2" xfId="49778"/>
    <cellStyle name="Normal 5 2 4 2 4 3 2 4" xfId="35454"/>
    <cellStyle name="Normal 5 2 4 2 4 3 3" xfId="10241"/>
    <cellStyle name="Normal 5 2 4 2 4 3 3 2" xfId="24624"/>
    <cellStyle name="Normal 5 2 4 2 4 3 3 2 2" xfId="53359"/>
    <cellStyle name="Normal 5 2 4 2 4 3 3 3" xfId="39035"/>
    <cellStyle name="Normal 5 2 4 2 4 3 4" xfId="17461"/>
    <cellStyle name="Normal 5 2 4 2 4 3 4 2" xfId="46197"/>
    <cellStyle name="Normal 5 2 4 2 4 3 5" xfId="31873"/>
    <cellStyle name="Normal 5 2 4 2 4 4" xfId="4773"/>
    <cellStyle name="Normal 5 2 4 2 4 4 2" xfId="12038"/>
    <cellStyle name="Normal 5 2 4 2 4 4 2 2" xfId="26416"/>
    <cellStyle name="Normal 5 2 4 2 4 4 2 2 2" xfId="55150"/>
    <cellStyle name="Normal 5 2 4 2 4 4 2 3" xfId="40826"/>
    <cellStyle name="Normal 5 2 4 2 4 4 3" xfId="19253"/>
    <cellStyle name="Normal 5 2 4 2 4 4 3 2" xfId="47988"/>
    <cellStyle name="Normal 5 2 4 2 4 4 4" xfId="33664"/>
    <cellStyle name="Normal 5 2 4 2 4 5" xfId="8445"/>
    <cellStyle name="Normal 5 2 4 2 4 5 2" xfId="22834"/>
    <cellStyle name="Normal 5 2 4 2 4 5 2 2" xfId="51569"/>
    <cellStyle name="Normal 5 2 4 2 4 5 3" xfId="37245"/>
    <cellStyle name="Normal 5 2 4 2 4 6" xfId="15671"/>
    <cellStyle name="Normal 5 2 4 2 4 6 2" xfId="44407"/>
    <cellStyle name="Normal 5 2 4 2 4 7" xfId="30083"/>
    <cellStyle name="Normal 5 2 4 2 5" xfId="1553"/>
    <cellStyle name="Normal 5 2 4 2 5 2" xfId="3357"/>
    <cellStyle name="Normal 5 2 4 2 5 2 2" xfId="7016"/>
    <cellStyle name="Normal 5 2 4 2 5 2 2 2" xfId="14276"/>
    <cellStyle name="Normal 5 2 4 2 5 2 2 2 2" xfId="28654"/>
    <cellStyle name="Normal 5 2 4 2 5 2 2 2 2 2" xfId="57388"/>
    <cellStyle name="Normal 5 2 4 2 5 2 2 2 3" xfId="43064"/>
    <cellStyle name="Normal 5 2 4 2 5 2 2 3" xfId="21491"/>
    <cellStyle name="Normal 5 2 4 2 5 2 2 3 2" xfId="50226"/>
    <cellStyle name="Normal 5 2 4 2 5 2 2 4" xfId="35902"/>
    <cellStyle name="Normal 5 2 4 2 5 2 3" xfId="10689"/>
    <cellStyle name="Normal 5 2 4 2 5 2 3 2" xfId="25072"/>
    <cellStyle name="Normal 5 2 4 2 5 2 3 2 2" xfId="53807"/>
    <cellStyle name="Normal 5 2 4 2 5 2 3 3" xfId="39483"/>
    <cellStyle name="Normal 5 2 4 2 5 2 4" xfId="17909"/>
    <cellStyle name="Normal 5 2 4 2 5 2 4 2" xfId="46645"/>
    <cellStyle name="Normal 5 2 4 2 5 2 5" xfId="32321"/>
    <cellStyle name="Normal 5 2 4 2 5 3" xfId="5226"/>
    <cellStyle name="Normal 5 2 4 2 5 3 2" xfId="12486"/>
    <cellStyle name="Normal 5 2 4 2 5 3 2 2" xfId="26864"/>
    <cellStyle name="Normal 5 2 4 2 5 3 2 2 2" xfId="55598"/>
    <cellStyle name="Normal 5 2 4 2 5 3 2 3" xfId="41274"/>
    <cellStyle name="Normal 5 2 4 2 5 3 3" xfId="19701"/>
    <cellStyle name="Normal 5 2 4 2 5 3 3 2" xfId="48436"/>
    <cellStyle name="Normal 5 2 4 2 5 3 4" xfId="34112"/>
    <cellStyle name="Normal 5 2 4 2 5 4" xfId="8899"/>
    <cellStyle name="Normal 5 2 4 2 5 4 2" xfId="23282"/>
    <cellStyle name="Normal 5 2 4 2 5 4 2 2" xfId="52017"/>
    <cellStyle name="Normal 5 2 4 2 5 4 3" xfId="37693"/>
    <cellStyle name="Normal 5 2 4 2 5 5" xfId="16119"/>
    <cellStyle name="Normal 5 2 4 2 5 5 2" xfId="44855"/>
    <cellStyle name="Normal 5 2 4 2 5 6" xfId="30531"/>
    <cellStyle name="Normal 5 2 4 2 6" xfId="2461"/>
    <cellStyle name="Normal 5 2 4 2 6 2" xfId="6121"/>
    <cellStyle name="Normal 5 2 4 2 6 2 2" xfId="13381"/>
    <cellStyle name="Normal 5 2 4 2 6 2 2 2" xfId="27759"/>
    <cellStyle name="Normal 5 2 4 2 6 2 2 2 2" xfId="56493"/>
    <cellStyle name="Normal 5 2 4 2 6 2 2 3" xfId="42169"/>
    <cellStyle name="Normal 5 2 4 2 6 2 3" xfId="20596"/>
    <cellStyle name="Normal 5 2 4 2 6 2 3 2" xfId="49331"/>
    <cellStyle name="Normal 5 2 4 2 6 2 4" xfId="35007"/>
    <cellStyle name="Normal 5 2 4 2 6 3" xfId="9794"/>
    <cellStyle name="Normal 5 2 4 2 6 3 2" xfId="24177"/>
    <cellStyle name="Normal 5 2 4 2 6 3 2 2" xfId="52912"/>
    <cellStyle name="Normal 5 2 4 2 6 3 3" xfId="38588"/>
    <cellStyle name="Normal 5 2 4 2 6 4" xfId="17014"/>
    <cellStyle name="Normal 5 2 4 2 6 4 2" xfId="45750"/>
    <cellStyle name="Normal 5 2 4 2 6 5" xfId="31426"/>
    <cellStyle name="Normal 5 2 4 2 7" xfId="4320"/>
    <cellStyle name="Normal 5 2 4 2 7 2" xfId="11590"/>
    <cellStyle name="Normal 5 2 4 2 7 2 2" xfId="25969"/>
    <cellStyle name="Normal 5 2 4 2 7 2 2 2" xfId="54703"/>
    <cellStyle name="Normal 5 2 4 2 7 2 3" xfId="40379"/>
    <cellStyle name="Normal 5 2 4 2 7 3" xfId="18806"/>
    <cellStyle name="Normal 5 2 4 2 7 3 2" xfId="47541"/>
    <cellStyle name="Normal 5 2 4 2 7 4" xfId="33217"/>
    <cellStyle name="Normal 5 2 4 2 8" xfId="7989"/>
    <cellStyle name="Normal 5 2 4 2 8 2" xfId="22387"/>
    <cellStyle name="Normal 5 2 4 2 8 2 2" xfId="51122"/>
    <cellStyle name="Normal 5 2 4 2 8 3" xfId="36798"/>
    <cellStyle name="Normal 5 2 4 2 9" xfId="15224"/>
    <cellStyle name="Normal 5 2 4 2 9 2" xfId="43960"/>
    <cellStyle name="Normal 5 2 4 3" xfId="585"/>
    <cellStyle name="Normal 5 2 4 3 2" xfId="862"/>
    <cellStyle name="Normal 5 2 4 3 2 2" xfId="1309"/>
    <cellStyle name="Normal 5 2 4 3 2 2 2" xfId="2292"/>
    <cellStyle name="Normal 5 2 4 3 2 2 2 2" xfId="4084"/>
    <cellStyle name="Normal 5 2 4 3 2 2 2 2 2" xfId="7743"/>
    <cellStyle name="Normal 5 2 4 3 2 2 2 2 2 2" xfId="15003"/>
    <cellStyle name="Normal 5 2 4 3 2 2 2 2 2 2 2" xfId="29381"/>
    <cellStyle name="Normal 5 2 4 3 2 2 2 2 2 2 2 2" xfId="58115"/>
    <cellStyle name="Normal 5 2 4 3 2 2 2 2 2 2 3" xfId="43791"/>
    <cellStyle name="Normal 5 2 4 3 2 2 2 2 2 3" xfId="22218"/>
    <cellStyle name="Normal 5 2 4 3 2 2 2 2 2 3 2" xfId="50953"/>
    <cellStyle name="Normal 5 2 4 3 2 2 2 2 2 4" xfId="36629"/>
    <cellStyle name="Normal 5 2 4 3 2 2 2 2 3" xfId="11416"/>
    <cellStyle name="Normal 5 2 4 3 2 2 2 2 3 2" xfId="25799"/>
    <cellStyle name="Normal 5 2 4 3 2 2 2 2 3 2 2" xfId="54534"/>
    <cellStyle name="Normal 5 2 4 3 2 2 2 2 3 3" xfId="40210"/>
    <cellStyle name="Normal 5 2 4 3 2 2 2 2 4" xfId="18636"/>
    <cellStyle name="Normal 5 2 4 3 2 2 2 2 4 2" xfId="47372"/>
    <cellStyle name="Normal 5 2 4 3 2 2 2 2 5" xfId="33048"/>
    <cellStyle name="Normal 5 2 4 3 2 2 2 3" xfId="5953"/>
    <cellStyle name="Normal 5 2 4 3 2 2 2 3 2" xfId="13213"/>
    <cellStyle name="Normal 5 2 4 3 2 2 2 3 2 2" xfId="27591"/>
    <cellStyle name="Normal 5 2 4 3 2 2 2 3 2 2 2" xfId="56325"/>
    <cellStyle name="Normal 5 2 4 3 2 2 2 3 2 3" xfId="42001"/>
    <cellStyle name="Normal 5 2 4 3 2 2 2 3 3" xfId="20428"/>
    <cellStyle name="Normal 5 2 4 3 2 2 2 3 3 2" xfId="49163"/>
    <cellStyle name="Normal 5 2 4 3 2 2 2 3 4" xfId="34839"/>
    <cellStyle name="Normal 5 2 4 3 2 2 2 4" xfId="9626"/>
    <cellStyle name="Normal 5 2 4 3 2 2 2 4 2" xfId="24009"/>
    <cellStyle name="Normal 5 2 4 3 2 2 2 4 2 2" xfId="52744"/>
    <cellStyle name="Normal 5 2 4 3 2 2 2 4 3" xfId="38420"/>
    <cellStyle name="Normal 5 2 4 3 2 2 2 5" xfId="16846"/>
    <cellStyle name="Normal 5 2 4 3 2 2 2 5 2" xfId="45582"/>
    <cellStyle name="Normal 5 2 4 3 2 2 2 6" xfId="31258"/>
    <cellStyle name="Normal 5 2 4 3 2 2 3" xfId="3188"/>
    <cellStyle name="Normal 5 2 4 3 2 2 3 2" xfId="6848"/>
    <cellStyle name="Normal 5 2 4 3 2 2 3 2 2" xfId="14108"/>
    <cellStyle name="Normal 5 2 4 3 2 2 3 2 2 2" xfId="28486"/>
    <cellStyle name="Normal 5 2 4 3 2 2 3 2 2 2 2" xfId="57220"/>
    <cellStyle name="Normal 5 2 4 3 2 2 3 2 2 3" xfId="42896"/>
    <cellStyle name="Normal 5 2 4 3 2 2 3 2 3" xfId="21323"/>
    <cellStyle name="Normal 5 2 4 3 2 2 3 2 3 2" xfId="50058"/>
    <cellStyle name="Normal 5 2 4 3 2 2 3 2 4" xfId="35734"/>
    <cellStyle name="Normal 5 2 4 3 2 2 3 3" xfId="10521"/>
    <cellStyle name="Normal 5 2 4 3 2 2 3 3 2" xfId="24904"/>
    <cellStyle name="Normal 5 2 4 3 2 2 3 3 2 2" xfId="53639"/>
    <cellStyle name="Normal 5 2 4 3 2 2 3 3 3" xfId="39315"/>
    <cellStyle name="Normal 5 2 4 3 2 2 3 4" xfId="17741"/>
    <cellStyle name="Normal 5 2 4 3 2 2 3 4 2" xfId="46477"/>
    <cellStyle name="Normal 5 2 4 3 2 2 3 5" xfId="32153"/>
    <cellStyle name="Normal 5 2 4 3 2 2 4" xfId="5053"/>
    <cellStyle name="Normal 5 2 4 3 2 2 4 2" xfId="12318"/>
    <cellStyle name="Normal 5 2 4 3 2 2 4 2 2" xfId="26696"/>
    <cellStyle name="Normal 5 2 4 3 2 2 4 2 2 2" xfId="55430"/>
    <cellStyle name="Normal 5 2 4 3 2 2 4 2 3" xfId="41106"/>
    <cellStyle name="Normal 5 2 4 3 2 2 4 3" xfId="19533"/>
    <cellStyle name="Normal 5 2 4 3 2 2 4 3 2" xfId="48268"/>
    <cellStyle name="Normal 5 2 4 3 2 2 4 4" xfId="33944"/>
    <cellStyle name="Normal 5 2 4 3 2 2 5" xfId="8725"/>
    <cellStyle name="Normal 5 2 4 3 2 2 5 2" xfId="23114"/>
    <cellStyle name="Normal 5 2 4 3 2 2 5 2 2" xfId="51849"/>
    <cellStyle name="Normal 5 2 4 3 2 2 5 3" xfId="37525"/>
    <cellStyle name="Normal 5 2 4 3 2 2 6" xfId="15951"/>
    <cellStyle name="Normal 5 2 4 3 2 2 6 2" xfId="44687"/>
    <cellStyle name="Normal 5 2 4 3 2 2 7" xfId="30363"/>
    <cellStyle name="Normal 5 2 4 3 2 3" xfId="1845"/>
    <cellStyle name="Normal 5 2 4 3 2 3 2" xfId="3637"/>
    <cellStyle name="Normal 5 2 4 3 2 3 2 2" xfId="7296"/>
    <cellStyle name="Normal 5 2 4 3 2 3 2 2 2" xfId="14556"/>
    <cellStyle name="Normal 5 2 4 3 2 3 2 2 2 2" xfId="28934"/>
    <cellStyle name="Normal 5 2 4 3 2 3 2 2 2 2 2" xfId="57668"/>
    <cellStyle name="Normal 5 2 4 3 2 3 2 2 2 3" xfId="43344"/>
    <cellStyle name="Normal 5 2 4 3 2 3 2 2 3" xfId="21771"/>
    <cellStyle name="Normal 5 2 4 3 2 3 2 2 3 2" xfId="50506"/>
    <cellStyle name="Normal 5 2 4 3 2 3 2 2 4" xfId="36182"/>
    <cellStyle name="Normal 5 2 4 3 2 3 2 3" xfId="10969"/>
    <cellStyle name="Normal 5 2 4 3 2 3 2 3 2" xfId="25352"/>
    <cellStyle name="Normal 5 2 4 3 2 3 2 3 2 2" xfId="54087"/>
    <cellStyle name="Normal 5 2 4 3 2 3 2 3 3" xfId="39763"/>
    <cellStyle name="Normal 5 2 4 3 2 3 2 4" xfId="18189"/>
    <cellStyle name="Normal 5 2 4 3 2 3 2 4 2" xfId="46925"/>
    <cellStyle name="Normal 5 2 4 3 2 3 2 5" xfId="32601"/>
    <cellStyle name="Normal 5 2 4 3 2 3 3" xfId="5506"/>
    <cellStyle name="Normal 5 2 4 3 2 3 3 2" xfId="12766"/>
    <cellStyle name="Normal 5 2 4 3 2 3 3 2 2" xfId="27144"/>
    <cellStyle name="Normal 5 2 4 3 2 3 3 2 2 2" xfId="55878"/>
    <cellStyle name="Normal 5 2 4 3 2 3 3 2 3" xfId="41554"/>
    <cellStyle name="Normal 5 2 4 3 2 3 3 3" xfId="19981"/>
    <cellStyle name="Normal 5 2 4 3 2 3 3 3 2" xfId="48716"/>
    <cellStyle name="Normal 5 2 4 3 2 3 3 4" xfId="34392"/>
    <cellStyle name="Normal 5 2 4 3 2 3 4" xfId="9179"/>
    <cellStyle name="Normal 5 2 4 3 2 3 4 2" xfId="23562"/>
    <cellStyle name="Normal 5 2 4 3 2 3 4 2 2" xfId="52297"/>
    <cellStyle name="Normal 5 2 4 3 2 3 4 3" xfId="37973"/>
    <cellStyle name="Normal 5 2 4 3 2 3 5" xfId="16399"/>
    <cellStyle name="Normal 5 2 4 3 2 3 5 2" xfId="45135"/>
    <cellStyle name="Normal 5 2 4 3 2 3 6" xfId="30811"/>
    <cellStyle name="Normal 5 2 4 3 2 4" xfId="2741"/>
    <cellStyle name="Normal 5 2 4 3 2 4 2" xfId="6401"/>
    <cellStyle name="Normal 5 2 4 3 2 4 2 2" xfId="13661"/>
    <cellStyle name="Normal 5 2 4 3 2 4 2 2 2" xfId="28039"/>
    <cellStyle name="Normal 5 2 4 3 2 4 2 2 2 2" xfId="56773"/>
    <cellStyle name="Normal 5 2 4 3 2 4 2 2 3" xfId="42449"/>
    <cellStyle name="Normal 5 2 4 3 2 4 2 3" xfId="20876"/>
    <cellStyle name="Normal 5 2 4 3 2 4 2 3 2" xfId="49611"/>
    <cellStyle name="Normal 5 2 4 3 2 4 2 4" xfId="35287"/>
    <cellStyle name="Normal 5 2 4 3 2 4 3" xfId="10074"/>
    <cellStyle name="Normal 5 2 4 3 2 4 3 2" xfId="24457"/>
    <cellStyle name="Normal 5 2 4 3 2 4 3 2 2" xfId="53192"/>
    <cellStyle name="Normal 5 2 4 3 2 4 3 3" xfId="38868"/>
    <cellStyle name="Normal 5 2 4 3 2 4 4" xfId="17294"/>
    <cellStyle name="Normal 5 2 4 3 2 4 4 2" xfId="46030"/>
    <cellStyle name="Normal 5 2 4 3 2 4 5" xfId="31706"/>
    <cellStyle name="Normal 5 2 4 3 2 5" xfId="4606"/>
    <cellStyle name="Normal 5 2 4 3 2 5 2" xfId="11871"/>
    <cellStyle name="Normal 5 2 4 3 2 5 2 2" xfId="26249"/>
    <cellStyle name="Normal 5 2 4 3 2 5 2 2 2" xfId="54983"/>
    <cellStyle name="Normal 5 2 4 3 2 5 2 3" xfId="40659"/>
    <cellStyle name="Normal 5 2 4 3 2 5 3" xfId="19086"/>
    <cellStyle name="Normal 5 2 4 3 2 5 3 2" xfId="47821"/>
    <cellStyle name="Normal 5 2 4 3 2 5 4" xfId="33497"/>
    <cellStyle name="Normal 5 2 4 3 2 6" xfId="8278"/>
    <cellStyle name="Normal 5 2 4 3 2 6 2" xfId="22667"/>
    <cellStyle name="Normal 5 2 4 3 2 6 2 2" xfId="51402"/>
    <cellStyle name="Normal 5 2 4 3 2 6 3" xfId="37078"/>
    <cellStyle name="Normal 5 2 4 3 2 7" xfId="15504"/>
    <cellStyle name="Normal 5 2 4 3 2 7 2" xfId="44240"/>
    <cellStyle name="Normal 5 2 4 3 2 8" xfId="29916"/>
    <cellStyle name="Normal 5 2 4 3 3" xfId="1085"/>
    <cellStyle name="Normal 5 2 4 3 3 2" xfId="2068"/>
    <cellStyle name="Normal 5 2 4 3 3 2 2" xfId="3860"/>
    <cellStyle name="Normal 5 2 4 3 3 2 2 2" xfId="7519"/>
    <cellStyle name="Normal 5 2 4 3 3 2 2 2 2" xfId="14779"/>
    <cellStyle name="Normal 5 2 4 3 3 2 2 2 2 2" xfId="29157"/>
    <cellStyle name="Normal 5 2 4 3 3 2 2 2 2 2 2" xfId="57891"/>
    <cellStyle name="Normal 5 2 4 3 3 2 2 2 2 3" xfId="43567"/>
    <cellStyle name="Normal 5 2 4 3 3 2 2 2 3" xfId="21994"/>
    <cellStyle name="Normal 5 2 4 3 3 2 2 2 3 2" xfId="50729"/>
    <cellStyle name="Normal 5 2 4 3 3 2 2 2 4" xfId="36405"/>
    <cellStyle name="Normal 5 2 4 3 3 2 2 3" xfId="11192"/>
    <cellStyle name="Normal 5 2 4 3 3 2 2 3 2" xfId="25575"/>
    <cellStyle name="Normal 5 2 4 3 3 2 2 3 2 2" xfId="54310"/>
    <cellStyle name="Normal 5 2 4 3 3 2 2 3 3" xfId="39986"/>
    <cellStyle name="Normal 5 2 4 3 3 2 2 4" xfId="18412"/>
    <cellStyle name="Normal 5 2 4 3 3 2 2 4 2" xfId="47148"/>
    <cellStyle name="Normal 5 2 4 3 3 2 2 5" xfId="32824"/>
    <cellStyle name="Normal 5 2 4 3 3 2 3" xfId="5729"/>
    <cellStyle name="Normal 5 2 4 3 3 2 3 2" xfId="12989"/>
    <cellStyle name="Normal 5 2 4 3 3 2 3 2 2" xfId="27367"/>
    <cellStyle name="Normal 5 2 4 3 3 2 3 2 2 2" xfId="56101"/>
    <cellStyle name="Normal 5 2 4 3 3 2 3 2 3" xfId="41777"/>
    <cellStyle name="Normal 5 2 4 3 3 2 3 3" xfId="20204"/>
    <cellStyle name="Normal 5 2 4 3 3 2 3 3 2" xfId="48939"/>
    <cellStyle name="Normal 5 2 4 3 3 2 3 4" xfId="34615"/>
    <cellStyle name="Normal 5 2 4 3 3 2 4" xfId="9402"/>
    <cellStyle name="Normal 5 2 4 3 3 2 4 2" xfId="23785"/>
    <cellStyle name="Normal 5 2 4 3 3 2 4 2 2" xfId="52520"/>
    <cellStyle name="Normal 5 2 4 3 3 2 4 3" xfId="38196"/>
    <cellStyle name="Normal 5 2 4 3 3 2 5" xfId="16622"/>
    <cellStyle name="Normal 5 2 4 3 3 2 5 2" xfId="45358"/>
    <cellStyle name="Normal 5 2 4 3 3 2 6" xfId="31034"/>
    <cellStyle name="Normal 5 2 4 3 3 3" xfId="2964"/>
    <cellStyle name="Normal 5 2 4 3 3 3 2" xfId="6624"/>
    <cellStyle name="Normal 5 2 4 3 3 3 2 2" xfId="13884"/>
    <cellStyle name="Normal 5 2 4 3 3 3 2 2 2" xfId="28262"/>
    <cellStyle name="Normal 5 2 4 3 3 3 2 2 2 2" xfId="56996"/>
    <cellStyle name="Normal 5 2 4 3 3 3 2 2 3" xfId="42672"/>
    <cellStyle name="Normal 5 2 4 3 3 3 2 3" xfId="21099"/>
    <cellStyle name="Normal 5 2 4 3 3 3 2 3 2" xfId="49834"/>
    <cellStyle name="Normal 5 2 4 3 3 3 2 4" xfId="35510"/>
    <cellStyle name="Normal 5 2 4 3 3 3 3" xfId="10297"/>
    <cellStyle name="Normal 5 2 4 3 3 3 3 2" xfId="24680"/>
    <cellStyle name="Normal 5 2 4 3 3 3 3 2 2" xfId="53415"/>
    <cellStyle name="Normal 5 2 4 3 3 3 3 3" xfId="39091"/>
    <cellStyle name="Normal 5 2 4 3 3 3 4" xfId="17517"/>
    <cellStyle name="Normal 5 2 4 3 3 3 4 2" xfId="46253"/>
    <cellStyle name="Normal 5 2 4 3 3 3 5" xfId="31929"/>
    <cellStyle name="Normal 5 2 4 3 3 4" xfId="4829"/>
    <cellStyle name="Normal 5 2 4 3 3 4 2" xfId="12094"/>
    <cellStyle name="Normal 5 2 4 3 3 4 2 2" xfId="26472"/>
    <cellStyle name="Normal 5 2 4 3 3 4 2 2 2" xfId="55206"/>
    <cellStyle name="Normal 5 2 4 3 3 4 2 3" xfId="40882"/>
    <cellStyle name="Normal 5 2 4 3 3 4 3" xfId="19309"/>
    <cellStyle name="Normal 5 2 4 3 3 4 3 2" xfId="48044"/>
    <cellStyle name="Normal 5 2 4 3 3 4 4" xfId="33720"/>
    <cellStyle name="Normal 5 2 4 3 3 5" xfId="8501"/>
    <cellStyle name="Normal 5 2 4 3 3 5 2" xfId="22890"/>
    <cellStyle name="Normal 5 2 4 3 3 5 2 2" xfId="51625"/>
    <cellStyle name="Normal 5 2 4 3 3 5 3" xfId="37301"/>
    <cellStyle name="Normal 5 2 4 3 3 6" xfId="15727"/>
    <cellStyle name="Normal 5 2 4 3 3 6 2" xfId="44463"/>
    <cellStyle name="Normal 5 2 4 3 3 7" xfId="30139"/>
    <cellStyle name="Normal 5 2 4 3 4" xfId="1617"/>
    <cellStyle name="Normal 5 2 4 3 4 2" xfId="3413"/>
    <cellStyle name="Normal 5 2 4 3 4 2 2" xfId="7072"/>
    <cellStyle name="Normal 5 2 4 3 4 2 2 2" xfId="14332"/>
    <cellStyle name="Normal 5 2 4 3 4 2 2 2 2" xfId="28710"/>
    <cellStyle name="Normal 5 2 4 3 4 2 2 2 2 2" xfId="57444"/>
    <cellStyle name="Normal 5 2 4 3 4 2 2 2 3" xfId="43120"/>
    <cellStyle name="Normal 5 2 4 3 4 2 2 3" xfId="21547"/>
    <cellStyle name="Normal 5 2 4 3 4 2 2 3 2" xfId="50282"/>
    <cellStyle name="Normal 5 2 4 3 4 2 2 4" xfId="35958"/>
    <cellStyle name="Normal 5 2 4 3 4 2 3" xfId="10745"/>
    <cellStyle name="Normal 5 2 4 3 4 2 3 2" xfId="25128"/>
    <cellStyle name="Normal 5 2 4 3 4 2 3 2 2" xfId="53863"/>
    <cellStyle name="Normal 5 2 4 3 4 2 3 3" xfId="39539"/>
    <cellStyle name="Normal 5 2 4 3 4 2 4" xfId="17965"/>
    <cellStyle name="Normal 5 2 4 3 4 2 4 2" xfId="46701"/>
    <cellStyle name="Normal 5 2 4 3 4 2 5" xfId="32377"/>
    <cellStyle name="Normal 5 2 4 3 4 3" xfId="5282"/>
    <cellStyle name="Normal 5 2 4 3 4 3 2" xfId="12542"/>
    <cellStyle name="Normal 5 2 4 3 4 3 2 2" xfId="26920"/>
    <cellStyle name="Normal 5 2 4 3 4 3 2 2 2" xfId="55654"/>
    <cellStyle name="Normal 5 2 4 3 4 3 2 3" xfId="41330"/>
    <cellStyle name="Normal 5 2 4 3 4 3 3" xfId="19757"/>
    <cellStyle name="Normal 5 2 4 3 4 3 3 2" xfId="48492"/>
    <cellStyle name="Normal 5 2 4 3 4 3 4" xfId="34168"/>
    <cellStyle name="Normal 5 2 4 3 4 4" xfId="8955"/>
    <cellStyle name="Normal 5 2 4 3 4 4 2" xfId="23338"/>
    <cellStyle name="Normal 5 2 4 3 4 4 2 2" xfId="52073"/>
    <cellStyle name="Normal 5 2 4 3 4 4 3" xfId="37749"/>
    <cellStyle name="Normal 5 2 4 3 4 5" xfId="16175"/>
    <cellStyle name="Normal 5 2 4 3 4 5 2" xfId="44911"/>
    <cellStyle name="Normal 5 2 4 3 4 6" xfId="30587"/>
    <cellStyle name="Normal 5 2 4 3 5" xfId="2517"/>
    <cellStyle name="Normal 5 2 4 3 5 2" xfId="6177"/>
    <cellStyle name="Normal 5 2 4 3 5 2 2" xfId="13437"/>
    <cellStyle name="Normal 5 2 4 3 5 2 2 2" xfId="27815"/>
    <cellStyle name="Normal 5 2 4 3 5 2 2 2 2" xfId="56549"/>
    <cellStyle name="Normal 5 2 4 3 5 2 2 3" xfId="42225"/>
    <cellStyle name="Normal 5 2 4 3 5 2 3" xfId="20652"/>
    <cellStyle name="Normal 5 2 4 3 5 2 3 2" xfId="49387"/>
    <cellStyle name="Normal 5 2 4 3 5 2 4" xfId="35063"/>
    <cellStyle name="Normal 5 2 4 3 5 3" xfId="9850"/>
    <cellStyle name="Normal 5 2 4 3 5 3 2" xfId="24233"/>
    <cellStyle name="Normal 5 2 4 3 5 3 2 2" xfId="52968"/>
    <cellStyle name="Normal 5 2 4 3 5 3 3" xfId="38644"/>
    <cellStyle name="Normal 5 2 4 3 5 4" xfId="17070"/>
    <cellStyle name="Normal 5 2 4 3 5 4 2" xfId="45806"/>
    <cellStyle name="Normal 5 2 4 3 5 5" xfId="31482"/>
    <cellStyle name="Normal 5 2 4 3 6" xfId="4380"/>
    <cellStyle name="Normal 5 2 4 3 6 2" xfId="11647"/>
    <cellStyle name="Normal 5 2 4 3 6 2 2" xfId="26025"/>
    <cellStyle name="Normal 5 2 4 3 6 2 2 2" xfId="54759"/>
    <cellStyle name="Normal 5 2 4 3 6 2 3" xfId="40435"/>
    <cellStyle name="Normal 5 2 4 3 6 3" xfId="18862"/>
    <cellStyle name="Normal 5 2 4 3 6 3 2" xfId="47597"/>
    <cellStyle name="Normal 5 2 4 3 6 4" xfId="33273"/>
    <cellStyle name="Normal 5 2 4 3 7" xfId="8051"/>
    <cellStyle name="Normal 5 2 4 3 7 2" xfId="22443"/>
    <cellStyle name="Normal 5 2 4 3 7 2 2" xfId="51178"/>
    <cellStyle name="Normal 5 2 4 3 7 3" xfId="36854"/>
    <cellStyle name="Normal 5 2 4 3 8" xfId="15280"/>
    <cellStyle name="Normal 5 2 4 3 8 2" xfId="44016"/>
    <cellStyle name="Normal 5 2 4 3 9" xfId="29692"/>
    <cellStyle name="Normal 5 2 4 4" xfId="747"/>
    <cellStyle name="Normal 5 2 4 4 2" xfId="1197"/>
    <cellStyle name="Normal 5 2 4 4 2 2" xfId="2180"/>
    <cellStyle name="Normal 5 2 4 4 2 2 2" xfId="3972"/>
    <cellStyle name="Normal 5 2 4 4 2 2 2 2" xfId="7631"/>
    <cellStyle name="Normal 5 2 4 4 2 2 2 2 2" xfId="14891"/>
    <cellStyle name="Normal 5 2 4 4 2 2 2 2 2 2" xfId="29269"/>
    <cellStyle name="Normal 5 2 4 4 2 2 2 2 2 2 2" xfId="58003"/>
    <cellStyle name="Normal 5 2 4 4 2 2 2 2 2 3" xfId="43679"/>
    <cellStyle name="Normal 5 2 4 4 2 2 2 2 3" xfId="22106"/>
    <cellStyle name="Normal 5 2 4 4 2 2 2 2 3 2" xfId="50841"/>
    <cellStyle name="Normal 5 2 4 4 2 2 2 2 4" xfId="36517"/>
    <cellStyle name="Normal 5 2 4 4 2 2 2 3" xfId="11304"/>
    <cellStyle name="Normal 5 2 4 4 2 2 2 3 2" xfId="25687"/>
    <cellStyle name="Normal 5 2 4 4 2 2 2 3 2 2" xfId="54422"/>
    <cellStyle name="Normal 5 2 4 4 2 2 2 3 3" xfId="40098"/>
    <cellStyle name="Normal 5 2 4 4 2 2 2 4" xfId="18524"/>
    <cellStyle name="Normal 5 2 4 4 2 2 2 4 2" xfId="47260"/>
    <cellStyle name="Normal 5 2 4 4 2 2 2 5" xfId="32936"/>
    <cellStyle name="Normal 5 2 4 4 2 2 3" xfId="5841"/>
    <cellStyle name="Normal 5 2 4 4 2 2 3 2" xfId="13101"/>
    <cellStyle name="Normal 5 2 4 4 2 2 3 2 2" xfId="27479"/>
    <cellStyle name="Normal 5 2 4 4 2 2 3 2 2 2" xfId="56213"/>
    <cellStyle name="Normal 5 2 4 4 2 2 3 2 3" xfId="41889"/>
    <cellStyle name="Normal 5 2 4 4 2 2 3 3" xfId="20316"/>
    <cellStyle name="Normal 5 2 4 4 2 2 3 3 2" xfId="49051"/>
    <cellStyle name="Normal 5 2 4 4 2 2 3 4" xfId="34727"/>
    <cellStyle name="Normal 5 2 4 4 2 2 4" xfId="9514"/>
    <cellStyle name="Normal 5 2 4 4 2 2 4 2" xfId="23897"/>
    <cellStyle name="Normal 5 2 4 4 2 2 4 2 2" xfId="52632"/>
    <cellStyle name="Normal 5 2 4 4 2 2 4 3" xfId="38308"/>
    <cellStyle name="Normal 5 2 4 4 2 2 5" xfId="16734"/>
    <cellStyle name="Normal 5 2 4 4 2 2 5 2" xfId="45470"/>
    <cellStyle name="Normal 5 2 4 4 2 2 6" xfId="31146"/>
    <cellStyle name="Normal 5 2 4 4 2 3" xfId="3076"/>
    <cellStyle name="Normal 5 2 4 4 2 3 2" xfId="6736"/>
    <cellStyle name="Normal 5 2 4 4 2 3 2 2" xfId="13996"/>
    <cellStyle name="Normal 5 2 4 4 2 3 2 2 2" xfId="28374"/>
    <cellStyle name="Normal 5 2 4 4 2 3 2 2 2 2" xfId="57108"/>
    <cellStyle name="Normal 5 2 4 4 2 3 2 2 3" xfId="42784"/>
    <cellStyle name="Normal 5 2 4 4 2 3 2 3" xfId="21211"/>
    <cellStyle name="Normal 5 2 4 4 2 3 2 3 2" xfId="49946"/>
    <cellStyle name="Normal 5 2 4 4 2 3 2 4" xfId="35622"/>
    <cellStyle name="Normal 5 2 4 4 2 3 3" xfId="10409"/>
    <cellStyle name="Normal 5 2 4 4 2 3 3 2" xfId="24792"/>
    <cellStyle name="Normal 5 2 4 4 2 3 3 2 2" xfId="53527"/>
    <cellStyle name="Normal 5 2 4 4 2 3 3 3" xfId="39203"/>
    <cellStyle name="Normal 5 2 4 4 2 3 4" xfId="17629"/>
    <cellStyle name="Normal 5 2 4 4 2 3 4 2" xfId="46365"/>
    <cellStyle name="Normal 5 2 4 4 2 3 5" xfId="32041"/>
    <cellStyle name="Normal 5 2 4 4 2 4" xfId="4941"/>
    <cellStyle name="Normal 5 2 4 4 2 4 2" xfId="12206"/>
    <cellStyle name="Normal 5 2 4 4 2 4 2 2" xfId="26584"/>
    <cellStyle name="Normal 5 2 4 4 2 4 2 2 2" xfId="55318"/>
    <cellStyle name="Normal 5 2 4 4 2 4 2 3" xfId="40994"/>
    <cellStyle name="Normal 5 2 4 4 2 4 3" xfId="19421"/>
    <cellStyle name="Normal 5 2 4 4 2 4 3 2" xfId="48156"/>
    <cellStyle name="Normal 5 2 4 4 2 4 4" xfId="33832"/>
    <cellStyle name="Normal 5 2 4 4 2 5" xfId="8613"/>
    <cellStyle name="Normal 5 2 4 4 2 5 2" xfId="23002"/>
    <cellStyle name="Normal 5 2 4 4 2 5 2 2" xfId="51737"/>
    <cellStyle name="Normal 5 2 4 4 2 5 3" xfId="37413"/>
    <cellStyle name="Normal 5 2 4 4 2 6" xfId="15839"/>
    <cellStyle name="Normal 5 2 4 4 2 6 2" xfId="44575"/>
    <cellStyle name="Normal 5 2 4 4 2 7" xfId="30251"/>
    <cellStyle name="Normal 5 2 4 4 3" xfId="1733"/>
    <cellStyle name="Normal 5 2 4 4 3 2" xfId="3525"/>
    <cellStyle name="Normal 5 2 4 4 3 2 2" xfId="7184"/>
    <cellStyle name="Normal 5 2 4 4 3 2 2 2" xfId="14444"/>
    <cellStyle name="Normal 5 2 4 4 3 2 2 2 2" xfId="28822"/>
    <cellStyle name="Normal 5 2 4 4 3 2 2 2 2 2" xfId="57556"/>
    <cellStyle name="Normal 5 2 4 4 3 2 2 2 3" xfId="43232"/>
    <cellStyle name="Normal 5 2 4 4 3 2 2 3" xfId="21659"/>
    <cellStyle name="Normal 5 2 4 4 3 2 2 3 2" xfId="50394"/>
    <cellStyle name="Normal 5 2 4 4 3 2 2 4" xfId="36070"/>
    <cellStyle name="Normal 5 2 4 4 3 2 3" xfId="10857"/>
    <cellStyle name="Normal 5 2 4 4 3 2 3 2" xfId="25240"/>
    <cellStyle name="Normal 5 2 4 4 3 2 3 2 2" xfId="53975"/>
    <cellStyle name="Normal 5 2 4 4 3 2 3 3" xfId="39651"/>
    <cellStyle name="Normal 5 2 4 4 3 2 4" xfId="18077"/>
    <cellStyle name="Normal 5 2 4 4 3 2 4 2" xfId="46813"/>
    <cellStyle name="Normal 5 2 4 4 3 2 5" xfId="32489"/>
    <cellStyle name="Normal 5 2 4 4 3 3" xfId="5394"/>
    <cellStyle name="Normal 5 2 4 4 3 3 2" xfId="12654"/>
    <cellStyle name="Normal 5 2 4 4 3 3 2 2" xfId="27032"/>
    <cellStyle name="Normal 5 2 4 4 3 3 2 2 2" xfId="55766"/>
    <cellStyle name="Normal 5 2 4 4 3 3 2 3" xfId="41442"/>
    <cellStyle name="Normal 5 2 4 4 3 3 3" xfId="19869"/>
    <cellStyle name="Normal 5 2 4 4 3 3 3 2" xfId="48604"/>
    <cellStyle name="Normal 5 2 4 4 3 3 4" xfId="34280"/>
    <cellStyle name="Normal 5 2 4 4 3 4" xfId="9067"/>
    <cellStyle name="Normal 5 2 4 4 3 4 2" xfId="23450"/>
    <cellStyle name="Normal 5 2 4 4 3 4 2 2" xfId="52185"/>
    <cellStyle name="Normal 5 2 4 4 3 4 3" xfId="37861"/>
    <cellStyle name="Normal 5 2 4 4 3 5" xfId="16287"/>
    <cellStyle name="Normal 5 2 4 4 3 5 2" xfId="45023"/>
    <cellStyle name="Normal 5 2 4 4 3 6" xfId="30699"/>
    <cellStyle name="Normal 5 2 4 4 4" xfId="2629"/>
    <cellStyle name="Normal 5 2 4 4 4 2" xfId="6289"/>
    <cellStyle name="Normal 5 2 4 4 4 2 2" xfId="13549"/>
    <cellStyle name="Normal 5 2 4 4 4 2 2 2" xfId="27927"/>
    <cellStyle name="Normal 5 2 4 4 4 2 2 2 2" xfId="56661"/>
    <cellStyle name="Normal 5 2 4 4 4 2 2 3" xfId="42337"/>
    <cellStyle name="Normal 5 2 4 4 4 2 3" xfId="20764"/>
    <cellStyle name="Normal 5 2 4 4 4 2 3 2" xfId="49499"/>
    <cellStyle name="Normal 5 2 4 4 4 2 4" xfId="35175"/>
    <cellStyle name="Normal 5 2 4 4 4 3" xfId="9962"/>
    <cellStyle name="Normal 5 2 4 4 4 3 2" xfId="24345"/>
    <cellStyle name="Normal 5 2 4 4 4 3 2 2" xfId="53080"/>
    <cellStyle name="Normal 5 2 4 4 4 3 3" xfId="38756"/>
    <cellStyle name="Normal 5 2 4 4 4 4" xfId="17182"/>
    <cellStyle name="Normal 5 2 4 4 4 4 2" xfId="45918"/>
    <cellStyle name="Normal 5 2 4 4 4 5" xfId="31594"/>
    <cellStyle name="Normal 5 2 4 4 5" xfId="4493"/>
    <cellStyle name="Normal 5 2 4 4 5 2" xfId="11759"/>
    <cellStyle name="Normal 5 2 4 4 5 2 2" xfId="26137"/>
    <cellStyle name="Normal 5 2 4 4 5 2 2 2" xfId="54871"/>
    <cellStyle name="Normal 5 2 4 4 5 2 3" xfId="40547"/>
    <cellStyle name="Normal 5 2 4 4 5 3" xfId="18974"/>
    <cellStyle name="Normal 5 2 4 4 5 3 2" xfId="47709"/>
    <cellStyle name="Normal 5 2 4 4 5 4" xfId="33385"/>
    <cellStyle name="Normal 5 2 4 4 6" xfId="8166"/>
    <cellStyle name="Normal 5 2 4 4 6 2" xfId="22555"/>
    <cellStyle name="Normal 5 2 4 4 6 2 2" xfId="51290"/>
    <cellStyle name="Normal 5 2 4 4 6 3" xfId="36966"/>
    <cellStyle name="Normal 5 2 4 4 7" xfId="15392"/>
    <cellStyle name="Normal 5 2 4 4 7 2" xfId="44128"/>
    <cellStyle name="Normal 5 2 4 4 8" xfId="29804"/>
    <cellStyle name="Normal 5 2 4 5" xfId="973"/>
    <cellStyle name="Normal 5 2 4 5 2" xfId="1956"/>
    <cellStyle name="Normal 5 2 4 5 2 2" xfId="3748"/>
    <cellStyle name="Normal 5 2 4 5 2 2 2" xfId="7407"/>
    <cellStyle name="Normal 5 2 4 5 2 2 2 2" xfId="14667"/>
    <cellStyle name="Normal 5 2 4 5 2 2 2 2 2" xfId="29045"/>
    <cellStyle name="Normal 5 2 4 5 2 2 2 2 2 2" xfId="57779"/>
    <cellStyle name="Normal 5 2 4 5 2 2 2 2 3" xfId="43455"/>
    <cellStyle name="Normal 5 2 4 5 2 2 2 3" xfId="21882"/>
    <cellStyle name="Normal 5 2 4 5 2 2 2 3 2" xfId="50617"/>
    <cellStyle name="Normal 5 2 4 5 2 2 2 4" xfId="36293"/>
    <cellStyle name="Normal 5 2 4 5 2 2 3" xfId="11080"/>
    <cellStyle name="Normal 5 2 4 5 2 2 3 2" xfId="25463"/>
    <cellStyle name="Normal 5 2 4 5 2 2 3 2 2" xfId="54198"/>
    <cellStyle name="Normal 5 2 4 5 2 2 3 3" xfId="39874"/>
    <cellStyle name="Normal 5 2 4 5 2 2 4" xfId="18300"/>
    <cellStyle name="Normal 5 2 4 5 2 2 4 2" xfId="47036"/>
    <cellStyle name="Normal 5 2 4 5 2 2 5" xfId="32712"/>
    <cellStyle name="Normal 5 2 4 5 2 3" xfId="5617"/>
    <cellStyle name="Normal 5 2 4 5 2 3 2" xfId="12877"/>
    <cellStyle name="Normal 5 2 4 5 2 3 2 2" xfId="27255"/>
    <cellStyle name="Normal 5 2 4 5 2 3 2 2 2" xfId="55989"/>
    <cellStyle name="Normal 5 2 4 5 2 3 2 3" xfId="41665"/>
    <cellStyle name="Normal 5 2 4 5 2 3 3" xfId="20092"/>
    <cellStyle name="Normal 5 2 4 5 2 3 3 2" xfId="48827"/>
    <cellStyle name="Normal 5 2 4 5 2 3 4" xfId="34503"/>
    <cellStyle name="Normal 5 2 4 5 2 4" xfId="9290"/>
    <cellStyle name="Normal 5 2 4 5 2 4 2" xfId="23673"/>
    <cellStyle name="Normal 5 2 4 5 2 4 2 2" xfId="52408"/>
    <cellStyle name="Normal 5 2 4 5 2 4 3" xfId="38084"/>
    <cellStyle name="Normal 5 2 4 5 2 5" xfId="16510"/>
    <cellStyle name="Normal 5 2 4 5 2 5 2" xfId="45246"/>
    <cellStyle name="Normal 5 2 4 5 2 6" xfId="30922"/>
    <cellStyle name="Normal 5 2 4 5 3" xfId="2852"/>
    <cellStyle name="Normal 5 2 4 5 3 2" xfId="6512"/>
    <cellStyle name="Normal 5 2 4 5 3 2 2" xfId="13772"/>
    <cellStyle name="Normal 5 2 4 5 3 2 2 2" xfId="28150"/>
    <cellStyle name="Normal 5 2 4 5 3 2 2 2 2" xfId="56884"/>
    <cellStyle name="Normal 5 2 4 5 3 2 2 3" xfId="42560"/>
    <cellStyle name="Normal 5 2 4 5 3 2 3" xfId="20987"/>
    <cellStyle name="Normal 5 2 4 5 3 2 3 2" xfId="49722"/>
    <cellStyle name="Normal 5 2 4 5 3 2 4" xfId="35398"/>
    <cellStyle name="Normal 5 2 4 5 3 3" xfId="10185"/>
    <cellStyle name="Normal 5 2 4 5 3 3 2" xfId="24568"/>
    <cellStyle name="Normal 5 2 4 5 3 3 2 2" xfId="53303"/>
    <cellStyle name="Normal 5 2 4 5 3 3 3" xfId="38979"/>
    <cellStyle name="Normal 5 2 4 5 3 4" xfId="17405"/>
    <cellStyle name="Normal 5 2 4 5 3 4 2" xfId="46141"/>
    <cellStyle name="Normal 5 2 4 5 3 5" xfId="31817"/>
    <cellStyle name="Normal 5 2 4 5 4" xfId="4717"/>
    <cellStyle name="Normal 5 2 4 5 4 2" xfId="11982"/>
    <cellStyle name="Normal 5 2 4 5 4 2 2" xfId="26360"/>
    <cellStyle name="Normal 5 2 4 5 4 2 2 2" xfId="55094"/>
    <cellStyle name="Normal 5 2 4 5 4 2 3" xfId="40770"/>
    <cellStyle name="Normal 5 2 4 5 4 3" xfId="19197"/>
    <cellStyle name="Normal 5 2 4 5 4 3 2" xfId="47932"/>
    <cellStyle name="Normal 5 2 4 5 4 4" xfId="33608"/>
    <cellStyle name="Normal 5 2 4 5 5" xfId="8389"/>
    <cellStyle name="Normal 5 2 4 5 5 2" xfId="22778"/>
    <cellStyle name="Normal 5 2 4 5 5 2 2" xfId="51513"/>
    <cellStyle name="Normal 5 2 4 5 5 3" xfId="37189"/>
    <cellStyle name="Normal 5 2 4 5 6" xfId="15615"/>
    <cellStyle name="Normal 5 2 4 5 6 2" xfId="44351"/>
    <cellStyle name="Normal 5 2 4 5 7" xfId="30027"/>
    <cellStyle name="Normal 5 2 4 6" xfId="1492"/>
    <cellStyle name="Normal 5 2 4 6 2" xfId="3301"/>
    <cellStyle name="Normal 5 2 4 6 2 2" xfId="6960"/>
    <cellStyle name="Normal 5 2 4 6 2 2 2" xfId="14220"/>
    <cellStyle name="Normal 5 2 4 6 2 2 2 2" xfId="28598"/>
    <cellStyle name="Normal 5 2 4 6 2 2 2 2 2" xfId="57332"/>
    <cellStyle name="Normal 5 2 4 6 2 2 2 3" xfId="43008"/>
    <cellStyle name="Normal 5 2 4 6 2 2 3" xfId="21435"/>
    <cellStyle name="Normal 5 2 4 6 2 2 3 2" xfId="50170"/>
    <cellStyle name="Normal 5 2 4 6 2 2 4" xfId="35846"/>
    <cellStyle name="Normal 5 2 4 6 2 3" xfId="10633"/>
    <cellStyle name="Normal 5 2 4 6 2 3 2" xfId="25016"/>
    <cellStyle name="Normal 5 2 4 6 2 3 2 2" xfId="53751"/>
    <cellStyle name="Normal 5 2 4 6 2 3 3" xfId="39427"/>
    <cellStyle name="Normal 5 2 4 6 2 4" xfId="17853"/>
    <cellStyle name="Normal 5 2 4 6 2 4 2" xfId="46589"/>
    <cellStyle name="Normal 5 2 4 6 2 5" xfId="32265"/>
    <cellStyle name="Normal 5 2 4 6 3" xfId="5169"/>
    <cellStyle name="Normal 5 2 4 6 3 2" xfId="12430"/>
    <cellStyle name="Normal 5 2 4 6 3 2 2" xfId="26808"/>
    <cellStyle name="Normal 5 2 4 6 3 2 2 2" xfId="55542"/>
    <cellStyle name="Normal 5 2 4 6 3 2 3" xfId="41218"/>
    <cellStyle name="Normal 5 2 4 6 3 3" xfId="19645"/>
    <cellStyle name="Normal 5 2 4 6 3 3 2" xfId="48380"/>
    <cellStyle name="Normal 5 2 4 6 3 4" xfId="34056"/>
    <cellStyle name="Normal 5 2 4 6 4" xfId="8843"/>
    <cellStyle name="Normal 5 2 4 6 4 2" xfId="23226"/>
    <cellStyle name="Normal 5 2 4 6 4 2 2" xfId="51961"/>
    <cellStyle name="Normal 5 2 4 6 4 3" xfId="37637"/>
    <cellStyle name="Normal 5 2 4 6 5" xfId="16063"/>
    <cellStyle name="Normal 5 2 4 6 5 2" xfId="44799"/>
    <cellStyle name="Normal 5 2 4 6 6" xfId="30475"/>
    <cellStyle name="Normal 5 2 4 7" xfId="2405"/>
    <cellStyle name="Normal 5 2 4 7 2" xfId="6065"/>
    <cellStyle name="Normal 5 2 4 7 2 2" xfId="13325"/>
    <cellStyle name="Normal 5 2 4 7 2 2 2" xfId="27703"/>
    <cellStyle name="Normal 5 2 4 7 2 2 2 2" xfId="56437"/>
    <cellStyle name="Normal 5 2 4 7 2 2 3" xfId="42113"/>
    <cellStyle name="Normal 5 2 4 7 2 3" xfId="20540"/>
    <cellStyle name="Normal 5 2 4 7 2 3 2" xfId="49275"/>
    <cellStyle name="Normal 5 2 4 7 2 4" xfId="34951"/>
    <cellStyle name="Normal 5 2 4 7 3" xfId="9738"/>
    <cellStyle name="Normal 5 2 4 7 3 2" xfId="24121"/>
    <cellStyle name="Normal 5 2 4 7 3 2 2" xfId="52856"/>
    <cellStyle name="Normal 5 2 4 7 3 3" xfId="38532"/>
    <cellStyle name="Normal 5 2 4 7 4" xfId="16958"/>
    <cellStyle name="Normal 5 2 4 7 4 2" xfId="45694"/>
    <cellStyle name="Normal 5 2 4 7 5" xfId="31370"/>
    <cellStyle name="Normal 5 2 4 8" xfId="4262"/>
    <cellStyle name="Normal 5 2 4 8 2" xfId="11534"/>
    <cellStyle name="Normal 5 2 4 8 2 2" xfId="25913"/>
    <cellStyle name="Normal 5 2 4 8 2 2 2" xfId="54647"/>
    <cellStyle name="Normal 5 2 4 8 2 3" xfId="40323"/>
    <cellStyle name="Normal 5 2 4 8 3" xfId="18750"/>
    <cellStyle name="Normal 5 2 4 8 3 2" xfId="47485"/>
    <cellStyle name="Normal 5 2 4 8 4" xfId="33161"/>
    <cellStyle name="Normal 5 2 4 9" xfId="7930"/>
    <cellStyle name="Normal 5 2 4 9 2" xfId="22331"/>
    <cellStyle name="Normal 5 2 4 9 2 2" xfId="51066"/>
    <cellStyle name="Normal 5 2 4 9 3" xfId="36742"/>
    <cellStyle name="Normal 5 2 5" xfId="418"/>
    <cellStyle name="Normal 5 2 5 10" xfId="29608"/>
    <cellStyle name="Normal 5 2 5 2" xfId="618"/>
    <cellStyle name="Normal 5 2 5 2 2" xfId="890"/>
    <cellStyle name="Normal 5 2 5 2 2 2" xfId="1337"/>
    <cellStyle name="Normal 5 2 5 2 2 2 2" xfId="2320"/>
    <cellStyle name="Normal 5 2 5 2 2 2 2 2" xfId="4112"/>
    <cellStyle name="Normal 5 2 5 2 2 2 2 2 2" xfId="7771"/>
    <cellStyle name="Normal 5 2 5 2 2 2 2 2 2 2" xfId="15031"/>
    <cellStyle name="Normal 5 2 5 2 2 2 2 2 2 2 2" xfId="29409"/>
    <cellStyle name="Normal 5 2 5 2 2 2 2 2 2 2 2 2" xfId="58143"/>
    <cellStyle name="Normal 5 2 5 2 2 2 2 2 2 2 3" xfId="43819"/>
    <cellStyle name="Normal 5 2 5 2 2 2 2 2 2 3" xfId="22246"/>
    <cellStyle name="Normal 5 2 5 2 2 2 2 2 2 3 2" xfId="50981"/>
    <cellStyle name="Normal 5 2 5 2 2 2 2 2 2 4" xfId="36657"/>
    <cellStyle name="Normal 5 2 5 2 2 2 2 2 3" xfId="11444"/>
    <cellStyle name="Normal 5 2 5 2 2 2 2 2 3 2" xfId="25827"/>
    <cellStyle name="Normal 5 2 5 2 2 2 2 2 3 2 2" xfId="54562"/>
    <cellStyle name="Normal 5 2 5 2 2 2 2 2 3 3" xfId="40238"/>
    <cellStyle name="Normal 5 2 5 2 2 2 2 2 4" xfId="18664"/>
    <cellStyle name="Normal 5 2 5 2 2 2 2 2 4 2" xfId="47400"/>
    <cellStyle name="Normal 5 2 5 2 2 2 2 2 5" xfId="33076"/>
    <cellStyle name="Normal 5 2 5 2 2 2 2 3" xfId="5981"/>
    <cellStyle name="Normal 5 2 5 2 2 2 2 3 2" xfId="13241"/>
    <cellStyle name="Normal 5 2 5 2 2 2 2 3 2 2" xfId="27619"/>
    <cellStyle name="Normal 5 2 5 2 2 2 2 3 2 2 2" xfId="56353"/>
    <cellStyle name="Normal 5 2 5 2 2 2 2 3 2 3" xfId="42029"/>
    <cellStyle name="Normal 5 2 5 2 2 2 2 3 3" xfId="20456"/>
    <cellStyle name="Normal 5 2 5 2 2 2 2 3 3 2" xfId="49191"/>
    <cellStyle name="Normal 5 2 5 2 2 2 2 3 4" xfId="34867"/>
    <cellStyle name="Normal 5 2 5 2 2 2 2 4" xfId="9654"/>
    <cellStyle name="Normal 5 2 5 2 2 2 2 4 2" xfId="24037"/>
    <cellStyle name="Normal 5 2 5 2 2 2 2 4 2 2" xfId="52772"/>
    <cellStyle name="Normal 5 2 5 2 2 2 2 4 3" xfId="38448"/>
    <cellStyle name="Normal 5 2 5 2 2 2 2 5" xfId="16874"/>
    <cellStyle name="Normal 5 2 5 2 2 2 2 5 2" xfId="45610"/>
    <cellStyle name="Normal 5 2 5 2 2 2 2 6" xfId="31286"/>
    <cellStyle name="Normal 5 2 5 2 2 2 3" xfId="3216"/>
    <cellStyle name="Normal 5 2 5 2 2 2 3 2" xfId="6876"/>
    <cellStyle name="Normal 5 2 5 2 2 2 3 2 2" xfId="14136"/>
    <cellStyle name="Normal 5 2 5 2 2 2 3 2 2 2" xfId="28514"/>
    <cellStyle name="Normal 5 2 5 2 2 2 3 2 2 2 2" xfId="57248"/>
    <cellStyle name="Normal 5 2 5 2 2 2 3 2 2 3" xfId="42924"/>
    <cellStyle name="Normal 5 2 5 2 2 2 3 2 3" xfId="21351"/>
    <cellStyle name="Normal 5 2 5 2 2 2 3 2 3 2" xfId="50086"/>
    <cellStyle name="Normal 5 2 5 2 2 2 3 2 4" xfId="35762"/>
    <cellStyle name="Normal 5 2 5 2 2 2 3 3" xfId="10549"/>
    <cellStyle name="Normal 5 2 5 2 2 2 3 3 2" xfId="24932"/>
    <cellStyle name="Normal 5 2 5 2 2 2 3 3 2 2" xfId="53667"/>
    <cellStyle name="Normal 5 2 5 2 2 2 3 3 3" xfId="39343"/>
    <cellStyle name="Normal 5 2 5 2 2 2 3 4" xfId="17769"/>
    <cellStyle name="Normal 5 2 5 2 2 2 3 4 2" xfId="46505"/>
    <cellStyle name="Normal 5 2 5 2 2 2 3 5" xfId="32181"/>
    <cellStyle name="Normal 5 2 5 2 2 2 4" xfId="5081"/>
    <cellStyle name="Normal 5 2 5 2 2 2 4 2" xfId="12346"/>
    <cellStyle name="Normal 5 2 5 2 2 2 4 2 2" xfId="26724"/>
    <cellStyle name="Normal 5 2 5 2 2 2 4 2 2 2" xfId="55458"/>
    <cellStyle name="Normal 5 2 5 2 2 2 4 2 3" xfId="41134"/>
    <cellStyle name="Normal 5 2 5 2 2 2 4 3" xfId="19561"/>
    <cellStyle name="Normal 5 2 5 2 2 2 4 3 2" xfId="48296"/>
    <cellStyle name="Normal 5 2 5 2 2 2 4 4" xfId="33972"/>
    <cellStyle name="Normal 5 2 5 2 2 2 5" xfId="8753"/>
    <cellStyle name="Normal 5 2 5 2 2 2 5 2" xfId="23142"/>
    <cellStyle name="Normal 5 2 5 2 2 2 5 2 2" xfId="51877"/>
    <cellStyle name="Normal 5 2 5 2 2 2 5 3" xfId="37553"/>
    <cellStyle name="Normal 5 2 5 2 2 2 6" xfId="15979"/>
    <cellStyle name="Normal 5 2 5 2 2 2 6 2" xfId="44715"/>
    <cellStyle name="Normal 5 2 5 2 2 2 7" xfId="30391"/>
    <cellStyle name="Normal 5 2 5 2 2 3" xfId="1873"/>
    <cellStyle name="Normal 5 2 5 2 2 3 2" xfId="3665"/>
    <cellStyle name="Normal 5 2 5 2 2 3 2 2" xfId="7324"/>
    <cellStyle name="Normal 5 2 5 2 2 3 2 2 2" xfId="14584"/>
    <cellStyle name="Normal 5 2 5 2 2 3 2 2 2 2" xfId="28962"/>
    <cellStyle name="Normal 5 2 5 2 2 3 2 2 2 2 2" xfId="57696"/>
    <cellStyle name="Normal 5 2 5 2 2 3 2 2 2 3" xfId="43372"/>
    <cellStyle name="Normal 5 2 5 2 2 3 2 2 3" xfId="21799"/>
    <cellStyle name="Normal 5 2 5 2 2 3 2 2 3 2" xfId="50534"/>
    <cellStyle name="Normal 5 2 5 2 2 3 2 2 4" xfId="36210"/>
    <cellStyle name="Normal 5 2 5 2 2 3 2 3" xfId="10997"/>
    <cellStyle name="Normal 5 2 5 2 2 3 2 3 2" xfId="25380"/>
    <cellStyle name="Normal 5 2 5 2 2 3 2 3 2 2" xfId="54115"/>
    <cellStyle name="Normal 5 2 5 2 2 3 2 3 3" xfId="39791"/>
    <cellStyle name="Normal 5 2 5 2 2 3 2 4" xfId="18217"/>
    <cellStyle name="Normal 5 2 5 2 2 3 2 4 2" xfId="46953"/>
    <cellStyle name="Normal 5 2 5 2 2 3 2 5" xfId="32629"/>
    <cellStyle name="Normal 5 2 5 2 2 3 3" xfId="5534"/>
    <cellStyle name="Normal 5 2 5 2 2 3 3 2" xfId="12794"/>
    <cellStyle name="Normal 5 2 5 2 2 3 3 2 2" xfId="27172"/>
    <cellStyle name="Normal 5 2 5 2 2 3 3 2 2 2" xfId="55906"/>
    <cellStyle name="Normal 5 2 5 2 2 3 3 2 3" xfId="41582"/>
    <cellStyle name="Normal 5 2 5 2 2 3 3 3" xfId="20009"/>
    <cellStyle name="Normal 5 2 5 2 2 3 3 3 2" xfId="48744"/>
    <cellStyle name="Normal 5 2 5 2 2 3 3 4" xfId="34420"/>
    <cellStyle name="Normal 5 2 5 2 2 3 4" xfId="9207"/>
    <cellStyle name="Normal 5 2 5 2 2 3 4 2" xfId="23590"/>
    <cellStyle name="Normal 5 2 5 2 2 3 4 2 2" xfId="52325"/>
    <cellStyle name="Normal 5 2 5 2 2 3 4 3" xfId="38001"/>
    <cellStyle name="Normal 5 2 5 2 2 3 5" xfId="16427"/>
    <cellStyle name="Normal 5 2 5 2 2 3 5 2" xfId="45163"/>
    <cellStyle name="Normal 5 2 5 2 2 3 6" xfId="30839"/>
    <cellStyle name="Normal 5 2 5 2 2 4" xfId="2769"/>
    <cellStyle name="Normal 5 2 5 2 2 4 2" xfId="6429"/>
    <cellStyle name="Normal 5 2 5 2 2 4 2 2" xfId="13689"/>
    <cellStyle name="Normal 5 2 5 2 2 4 2 2 2" xfId="28067"/>
    <cellStyle name="Normal 5 2 5 2 2 4 2 2 2 2" xfId="56801"/>
    <cellStyle name="Normal 5 2 5 2 2 4 2 2 3" xfId="42477"/>
    <cellStyle name="Normal 5 2 5 2 2 4 2 3" xfId="20904"/>
    <cellStyle name="Normal 5 2 5 2 2 4 2 3 2" xfId="49639"/>
    <cellStyle name="Normal 5 2 5 2 2 4 2 4" xfId="35315"/>
    <cellStyle name="Normal 5 2 5 2 2 4 3" xfId="10102"/>
    <cellStyle name="Normal 5 2 5 2 2 4 3 2" xfId="24485"/>
    <cellStyle name="Normal 5 2 5 2 2 4 3 2 2" xfId="53220"/>
    <cellStyle name="Normal 5 2 5 2 2 4 3 3" xfId="38896"/>
    <cellStyle name="Normal 5 2 5 2 2 4 4" xfId="17322"/>
    <cellStyle name="Normal 5 2 5 2 2 4 4 2" xfId="46058"/>
    <cellStyle name="Normal 5 2 5 2 2 4 5" xfId="31734"/>
    <cellStyle name="Normal 5 2 5 2 2 5" xfId="4634"/>
    <cellStyle name="Normal 5 2 5 2 2 5 2" xfId="11899"/>
    <cellStyle name="Normal 5 2 5 2 2 5 2 2" xfId="26277"/>
    <cellStyle name="Normal 5 2 5 2 2 5 2 2 2" xfId="55011"/>
    <cellStyle name="Normal 5 2 5 2 2 5 2 3" xfId="40687"/>
    <cellStyle name="Normal 5 2 5 2 2 5 3" xfId="19114"/>
    <cellStyle name="Normal 5 2 5 2 2 5 3 2" xfId="47849"/>
    <cellStyle name="Normal 5 2 5 2 2 5 4" xfId="33525"/>
    <cellStyle name="Normal 5 2 5 2 2 6" xfId="8306"/>
    <cellStyle name="Normal 5 2 5 2 2 6 2" xfId="22695"/>
    <cellStyle name="Normal 5 2 5 2 2 6 2 2" xfId="51430"/>
    <cellStyle name="Normal 5 2 5 2 2 6 3" xfId="37106"/>
    <cellStyle name="Normal 5 2 5 2 2 7" xfId="15532"/>
    <cellStyle name="Normal 5 2 5 2 2 7 2" xfId="44268"/>
    <cellStyle name="Normal 5 2 5 2 2 8" xfId="29944"/>
    <cellStyle name="Normal 5 2 5 2 3" xfId="1113"/>
    <cellStyle name="Normal 5 2 5 2 3 2" xfId="2096"/>
    <cellStyle name="Normal 5 2 5 2 3 2 2" xfId="3888"/>
    <cellStyle name="Normal 5 2 5 2 3 2 2 2" xfId="7547"/>
    <cellStyle name="Normal 5 2 5 2 3 2 2 2 2" xfId="14807"/>
    <cellStyle name="Normal 5 2 5 2 3 2 2 2 2 2" xfId="29185"/>
    <cellStyle name="Normal 5 2 5 2 3 2 2 2 2 2 2" xfId="57919"/>
    <cellStyle name="Normal 5 2 5 2 3 2 2 2 2 3" xfId="43595"/>
    <cellStyle name="Normal 5 2 5 2 3 2 2 2 3" xfId="22022"/>
    <cellStyle name="Normal 5 2 5 2 3 2 2 2 3 2" xfId="50757"/>
    <cellStyle name="Normal 5 2 5 2 3 2 2 2 4" xfId="36433"/>
    <cellStyle name="Normal 5 2 5 2 3 2 2 3" xfId="11220"/>
    <cellStyle name="Normal 5 2 5 2 3 2 2 3 2" xfId="25603"/>
    <cellStyle name="Normal 5 2 5 2 3 2 2 3 2 2" xfId="54338"/>
    <cellStyle name="Normal 5 2 5 2 3 2 2 3 3" xfId="40014"/>
    <cellStyle name="Normal 5 2 5 2 3 2 2 4" xfId="18440"/>
    <cellStyle name="Normal 5 2 5 2 3 2 2 4 2" xfId="47176"/>
    <cellStyle name="Normal 5 2 5 2 3 2 2 5" xfId="32852"/>
    <cellStyle name="Normal 5 2 5 2 3 2 3" xfId="5757"/>
    <cellStyle name="Normal 5 2 5 2 3 2 3 2" xfId="13017"/>
    <cellStyle name="Normal 5 2 5 2 3 2 3 2 2" xfId="27395"/>
    <cellStyle name="Normal 5 2 5 2 3 2 3 2 2 2" xfId="56129"/>
    <cellStyle name="Normal 5 2 5 2 3 2 3 2 3" xfId="41805"/>
    <cellStyle name="Normal 5 2 5 2 3 2 3 3" xfId="20232"/>
    <cellStyle name="Normal 5 2 5 2 3 2 3 3 2" xfId="48967"/>
    <cellStyle name="Normal 5 2 5 2 3 2 3 4" xfId="34643"/>
    <cellStyle name="Normal 5 2 5 2 3 2 4" xfId="9430"/>
    <cellStyle name="Normal 5 2 5 2 3 2 4 2" xfId="23813"/>
    <cellStyle name="Normal 5 2 5 2 3 2 4 2 2" xfId="52548"/>
    <cellStyle name="Normal 5 2 5 2 3 2 4 3" xfId="38224"/>
    <cellStyle name="Normal 5 2 5 2 3 2 5" xfId="16650"/>
    <cellStyle name="Normal 5 2 5 2 3 2 5 2" xfId="45386"/>
    <cellStyle name="Normal 5 2 5 2 3 2 6" xfId="31062"/>
    <cellStyle name="Normal 5 2 5 2 3 3" xfId="2992"/>
    <cellStyle name="Normal 5 2 5 2 3 3 2" xfId="6652"/>
    <cellStyle name="Normal 5 2 5 2 3 3 2 2" xfId="13912"/>
    <cellStyle name="Normal 5 2 5 2 3 3 2 2 2" xfId="28290"/>
    <cellStyle name="Normal 5 2 5 2 3 3 2 2 2 2" xfId="57024"/>
    <cellStyle name="Normal 5 2 5 2 3 3 2 2 3" xfId="42700"/>
    <cellStyle name="Normal 5 2 5 2 3 3 2 3" xfId="21127"/>
    <cellStyle name="Normal 5 2 5 2 3 3 2 3 2" xfId="49862"/>
    <cellStyle name="Normal 5 2 5 2 3 3 2 4" xfId="35538"/>
    <cellStyle name="Normal 5 2 5 2 3 3 3" xfId="10325"/>
    <cellStyle name="Normal 5 2 5 2 3 3 3 2" xfId="24708"/>
    <cellStyle name="Normal 5 2 5 2 3 3 3 2 2" xfId="53443"/>
    <cellStyle name="Normal 5 2 5 2 3 3 3 3" xfId="39119"/>
    <cellStyle name="Normal 5 2 5 2 3 3 4" xfId="17545"/>
    <cellStyle name="Normal 5 2 5 2 3 3 4 2" xfId="46281"/>
    <cellStyle name="Normal 5 2 5 2 3 3 5" xfId="31957"/>
    <cellStyle name="Normal 5 2 5 2 3 4" xfId="4857"/>
    <cellStyle name="Normal 5 2 5 2 3 4 2" xfId="12122"/>
    <cellStyle name="Normal 5 2 5 2 3 4 2 2" xfId="26500"/>
    <cellStyle name="Normal 5 2 5 2 3 4 2 2 2" xfId="55234"/>
    <cellStyle name="Normal 5 2 5 2 3 4 2 3" xfId="40910"/>
    <cellStyle name="Normal 5 2 5 2 3 4 3" xfId="19337"/>
    <cellStyle name="Normal 5 2 5 2 3 4 3 2" xfId="48072"/>
    <cellStyle name="Normal 5 2 5 2 3 4 4" xfId="33748"/>
    <cellStyle name="Normal 5 2 5 2 3 5" xfId="8529"/>
    <cellStyle name="Normal 5 2 5 2 3 5 2" xfId="22918"/>
    <cellStyle name="Normal 5 2 5 2 3 5 2 2" xfId="51653"/>
    <cellStyle name="Normal 5 2 5 2 3 5 3" xfId="37329"/>
    <cellStyle name="Normal 5 2 5 2 3 6" xfId="15755"/>
    <cellStyle name="Normal 5 2 5 2 3 6 2" xfId="44491"/>
    <cellStyle name="Normal 5 2 5 2 3 7" xfId="30167"/>
    <cellStyle name="Normal 5 2 5 2 4" xfId="1645"/>
    <cellStyle name="Normal 5 2 5 2 4 2" xfId="3441"/>
    <cellStyle name="Normal 5 2 5 2 4 2 2" xfId="7100"/>
    <cellStyle name="Normal 5 2 5 2 4 2 2 2" xfId="14360"/>
    <cellStyle name="Normal 5 2 5 2 4 2 2 2 2" xfId="28738"/>
    <cellStyle name="Normal 5 2 5 2 4 2 2 2 2 2" xfId="57472"/>
    <cellStyle name="Normal 5 2 5 2 4 2 2 2 3" xfId="43148"/>
    <cellStyle name="Normal 5 2 5 2 4 2 2 3" xfId="21575"/>
    <cellStyle name="Normal 5 2 5 2 4 2 2 3 2" xfId="50310"/>
    <cellStyle name="Normal 5 2 5 2 4 2 2 4" xfId="35986"/>
    <cellStyle name="Normal 5 2 5 2 4 2 3" xfId="10773"/>
    <cellStyle name="Normal 5 2 5 2 4 2 3 2" xfId="25156"/>
    <cellStyle name="Normal 5 2 5 2 4 2 3 2 2" xfId="53891"/>
    <cellStyle name="Normal 5 2 5 2 4 2 3 3" xfId="39567"/>
    <cellStyle name="Normal 5 2 5 2 4 2 4" xfId="17993"/>
    <cellStyle name="Normal 5 2 5 2 4 2 4 2" xfId="46729"/>
    <cellStyle name="Normal 5 2 5 2 4 2 5" xfId="32405"/>
    <cellStyle name="Normal 5 2 5 2 4 3" xfId="5310"/>
    <cellStyle name="Normal 5 2 5 2 4 3 2" xfId="12570"/>
    <cellStyle name="Normal 5 2 5 2 4 3 2 2" xfId="26948"/>
    <cellStyle name="Normal 5 2 5 2 4 3 2 2 2" xfId="55682"/>
    <cellStyle name="Normal 5 2 5 2 4 3 2 3" xfId="41358"/>
    <cellStyle name="Normal 5 2 5 2 4 3 3" xfId="19785"/>
    <cellStyle name="Normal 5 2 5 2 4 3 3 2" xfId="48520"/>
    <cellStyle name="Normal 5 2 5 2 4 3 4" xfId="34196"/>
    <cellStyle name="Normal 5 2 5 2 4 4" xfId="8983"/>
    <cellStyle name="Normal 5 2 5 2 4 4 2" xfId="23366"/>
    <cellStyle name="Normal 5 2 5 2 4 4 2 2" xfId="52101"/>
    <cellStyle name="Normal 5 2 5 2 4 4 3" xfId="37777"/>
    <cellStyle name="Normal 5 2 5 2 4 5" xfId="16203"/>
    <cellStyle name="Normal 5 2 5 2 4 5 2" xfId="44939"/>
    <cellStyle name="Normal 5 2 5 2 4 6" xfId="30615"/>
    <cellStyle name="Normal 5 2 5 2 5" xfId="2545"/>
    <cellStyle name="Normal 5 2 5 2 5 2" xfId="6205"/>
    <cellStyle name="Normal 5 2 5 2 5 2 2" xfId="13465"/>
    <cellStyle name="Normal 5 2 5 2 5 2 2 2" xfId="27843"/>
    <cellStyle name="Normal 5 2 5 2 5 2 2 2 2" xfId="56577"/>
    <cellStyle name="Normal 5 2 5 2 5 2 2 3" xfId="42253"/>
    <cellStyle name="Normal 5 2 5 2 5 2 3" xfId="20680"/>
    <cellStyle name="Normal 5 2 5 2 5 2 3 2" xfId="49415"/>
    <cellStyle name="Normal 5 2 5 2 5 2 4" xfId="35091"/>
    <cellStyle name="Normal 5 2 5 2 5 3" xfId="9878"/>
    <cellStyle name="Normal 5 2 5 2 5 3 2" xfId="24261"/>
    <cellStyle name="Normal 5 2 5 2 5 3 2 2" xfId="52996"/>
    <cellStyle name="Normal 5 2 5 2 5 3 3" xfId="38672"/>
    <cellStyle name="Normal 5 2 5 2 5 4" xfId="17098"/>
    <cellStyle name="Normal 5 2 5 2 5 4 2" xfId="45834"/>
    <cellStyle name="Normal 5 2 5 2 5 5" xfId="31510"/>
    <cellStyle name="Normal 5 2 5 2 6" xfId="4408"/>
    <cellStyle name="Normal 5 2 5 2 6 2" xfId="11675"/>
    <cellStyle name="Normal 5 2 5 2 6 2 2" xfId="26053"/>
    <cellStyle name="Normal 5 2 5 2 6 2 2 2" xfId="54787"/>
    <cellStyle name="Normal 5 2 5 2 6 2 3" xfId="40463"/>
    <cellStyle name="Normal 5 2 5 2 6 3" xfId="18890"/>
    <cellStyle name="Normal 5 2 5 2 6 3 2" xfId="47625"/>
    <cellStyle name="Normal 5 2 5 2 6 4" xfId="33301"/>
    <cellStyle name="Normal 5 2 5 2 7" xfId="8079"/>
    <cellStyle name="Normal 5 2 5 2 7 2" xfId="22471"/>
    <cellStyle name="Normal 5 2 5 2 7 2 2" xfId="51206"/>
    <cellStyle name="Normal 5 2 5 2 7 3" xfId="36882"/>
    <cellStyle name="Normal 5 2 5 2 8" xfId="15308"/>
    <cellStyle name="Normal 5 2 5 2 8 2" xfId="44044"/>
    <cellStyle name="Normal 5 2 5 2 9" xfId="29720"/>
    <cellStyle name="Normal 5 2 5 3" xfId="776"/>
    <cellStyle name="Normal 5 2 5 3 2" xfId="1225"/>
    <cellStyle name="Normal 5 2 5 3 2 2" xfId="2208"/>
    <cellStyle name="Normal 5 2 5 3 2 2 2" xfId="4000"/>
    <cellStyle name="Normal 5 2 5 3 2 2 2 2" xfId="7659"/>
    <cellStyle name="Normal 5 2 5 3 2 2 2 2 2" xfId="14919"/>
    <cellStyle name="Normal 5 2 5 3 2 2 2 2 2 2" xfId="29297"/>
    <cellStyle name="Normal 5 2 5 3 2 2 2 2 2 2 2" xfId="58031"/>
    <cellStyle name="Normal 5 2 5 3 2 2 2 2 2 3" xfId="43707"/>
    <cellStyle name="Normal 5 2 5 3 2 2 2 2 3" xfId="22134"/>
    <cellStyle name="Normal 5 2 5 3 2 2 2 2 3 2" xfId="50869"/>
    <cellStyle name="Normal 5 2 5 3 2 2 2 2 4" xfId="36545"/>
    <cellStyle name="Normal 5 2 5 3 2 2 2 3" xfId="11332"/>
    <cellStyle name="Normal 5 2 5 3 2 2 2 3 2" xfId="25715"/>
    <cellStyle name="Normal 5 2 5 3 2 2 2 3 2 2" xfId="54450"/>
    <cellStyle name="Normal 5 2 5 3 2 2 2 3 3" xfId="40126"/>
    <cellStyle name="Normal 5 2 5 3 2 2 2 4" xfId="18552"/>
    <cellStyle name="Normal 5 2 5 3 2 2 2 4 2" xfId="47288"/>
    <cellStyle name="Normal 5 2 5 3 2 2 2 5" xfId="32964"/>
    <cellStyle name="Normal 5 2 5 3 2 2 3" xfId="5869"/>
    <cellStyle name="Normal 5 2 5 3 2 2 3 2" xfId="13129"/>
    <cellStyle name="Normal 5 2 5 3 2 2 3 2 2" xfId="27507"/>
    <cellStyle name="Normal 5 2 5 3 2 2 3 2 2 2" xfId="56241"/>
    <cellStyle name="Normal 5 2 5 3 2 2 3 2 3" xfId="41917"/>
    <cellStyle name="Normal 5 2 5 3 2 2 3 3" xfId="20344"/>
    <cellStyle name="Normal 5 2 5 3 2 2 3 3 2" xfId="49079"/>
    <cellStyle name="Normal 5 2 5 3 2 2 3 4" xfId="34755"/>
    <cellStyle name="Normal 5 2 5 3 2 2 4" xfId="9542"/>
    <cellStyle name="Normal 5 2 5 3 2 2 4 2" xfId="23925"/>
    <cellStyle name="Normal 5 2 5 3 2 2 4 2 2" xfId="52660"/>
    <cellStyle name="Normal 5 2 5 3 2 2 4 3" xfId="38336"/>
    <cellStyle name="Normal 5 2 5 3 2 2 5" xfId="16762"/>
    <cellStyle name="Normal 5 2 5 3 2 2 5 2" xfId="45498"/>
    <cellStyle name="Normal 5 2 5 3 2 2 6" xfId="31174"/>
    <cellStyle name="Normal 5 2 5 3 2 3" xfId="3104"/>
    <cellStyle name="Normal 5 2 5 3 2 3 2" xfId="6764"/>
    <cellStyle name="Normal 5 2 5 3 2 3 2 2" xfId="14024"/>
    <cellStyle name="Normal 5 2 5 3 2 3 2 2 2" xfId="28402"/>
    <cellStyle name="Normal 5 2 5 3 2 3 2 2 2 2" xfId="57136"/>
    <cellStyle name="Normal 5 2 5 3 2 3 2 2 3" xfId="42812"/>
    <cellStyle name="Normal 5 2 5 3 2 3 2 3" xfId="21239"/>
    <cellStyle name="Normal 5 2 5 3 2 3 2 3 2" xfId="49974"/>
    <cellStyle name="Normal 5 2 5 3 2 3 2 4" xfId="35650"/>
    <cellStyle name="Normal 5 2 5 3 2 3 3" xfId="10437"/>
    <cellStyle name="Normal 5 2 5 3 2 3 3 2" xfId="24820"/>
    <cellStyle name="Normal 5 2 5 3 2 3 3 2 2" xfId="53555"/>
    <cellStyle name="Normal 5 2 5 3 2 3 3 3" xfId="39231"/>
    <cellStyle name="Normal 5 2 5 3 2 3 4" xfId="17657"/>
    <cellStyle name="Normal 5 2 5 3 2 3 4 2" xfId="46393"/>
    <cellStyle name="Normal 5 2 5 3 2 3 5" xfId="32069"/>
    <cellStyle name="Normal 5 2 5 3 2 4" xfId="4969"/>
    <cellStyle name="Normal 5 2 5 3 2 4 2" xfId="12234"/>
    <cellStyle name="Normal 5 2 5 3 2 4 2 2" xfId="26612"/>
    <cellStyle name="Normal 5 2 5 3 2 4 2 2 2" xfId="55346"/>
    <cellStyle name="Normal 5 2 5 3 2 4 2 3" xfId="41022"/>
    <cellStyle name="Normal 5 2 5 3 2 4 3" xfId="19449"/>
    <cellStyle name="Normal 5 2 5 3 2 4 3 2" xfId="48184"/>
    <cellStyle name="Normal 5 2 5 3 2 4 4" xfId="33860"/>
    <cellStyle name="Normal 5 2 5 3 2 5" xfId="8641"/>
    <cellStyle name="Normal 5 2 5 3 2 5 2" xfId="23030"/>
    <cellStyle name="Normal 5 2 5 3 2 5 2 2" xfId="51765"/>
    <cellStyle name="Normal 5 2 5 3 2 5 3" xfId="37441"/>
    <cellStyle name="Normal 5 2 5 3 2 6" xfId="15867"/>
    <cellStyle name="Normal 5 2 5 3 2 6 2" xfId="44603"/>
    <cellStyle name="Normal 5 2 5 3 2 7" xfId="30279"/>
    <cellStyle name="Normal 5 2 5 3 3" xfId="1761"/>
    <cellStyle name="Normal 5 2 5 3 3 2" xfId="3553"/>
    <cellStyle name="Normal 5 2 5 3 3 2 2" xfId="7212"/>
    <cellStyle name="Normal 5 2 5 3 3 2 2 2" xfId="14472"/>
    <cellStyle name="Normal 5 2 5 3 3 2 2 2 2" xfId="28850"/>
    <cellStyle name="Normal 5 2 5 3 3 2 2 2 2 2" xfId="57584"/>
    <cellStyle name="Normal 5 2 5 3 3 2 2 2 3" xfId="43260"/>
    <cellStyle name="Normal 5 2 5 3 3 2 2 3" xfId="21687"/>
    <cellStyle name="Normal 5 2 5 3 3 2 2 3 2" xfId="50422"/>
    <cellStyle name="Normal 5 2 5 3 3 2 2 4" xfId="36098"/>
    <cellStyle name="Normal 5 2 5 3 3 2 3" xfId="10885"/>
    <cellStyle name="Normal 5 2 5 3 3 2 3 2" xfId="25268"/>
    <cellStyle name="Normal 5 2 5 3 3 2 3 2 2" xfId="54003"/>
    <cellStyle name="Normal 5 2 5 3 3 2 3 3" xfId="39679"/>
    <cellStyle name="Normal 5 2 5 3 3 2 4" xfId="18105"/>
    <cellStyle name="Normal 5 2 5 3 3 2 4 2" xfId="46841"/>
    <cellStyle name="Normal 5 2 5 3 3 2 5" xfId="32517"/>
    <cellStyle name="Normal 5 2 5 3 3 3" xfId="5422"/>
    <cellStyle name="Normal 5 2 5 3 3 3 2" xfId="12682"/>
    <cellStyle name="Normal 5 2 5 3 3 3 2 2" xfId="27060"/>
    <cellStyle name="Normal 5 2 5 3 3 3 2 2 2" xfId="55794"/>
    <cellStyle name="Normal 5 2 5 3 3 3 2 3" xfId="41470"/>
    <cellStyle name="Normal 5 2 5 3 3 3 3" xfId="19897"/>
    <cellStyle name="Normal 5 2 5 3 3 3 3 2" xfId="48632"/>
    <cellStyle name="Normal 5 2 5 3 3 3 4" xfId="34308"/>
    <cellStyle name="Normal 5 2 5 3 3 4" xfId="9095"/>
    <cellStyle name="Normal 5 2 5 3 3 4 2" xfId="23478"/>
    <cellStyle name="Normal 5 2 5 3 3 4 2 2" xfId="52213"/>
    <cellStyle name="Normal 5 2 5 3 3 4 3" xfId="37889"/>
    <cellStyle name="Normal 5 2 5 3 3 5" xfId="16315"/>
    <cellStyle name="Normal 5 2 5 3 3 5 2" xfId="45051"/>
    <cellStyle name="Normal 5 2 5 3 3 6" xfId="30727"/>
    <cellStyle name="Normal 5 2 5 3 4" xfId="2657"/>
    <cellStyle name="Normal 5 2 5 3 4 2" xfId="6317"/>
    <cellStyle name="Normal 5 2 5 3 4 2 2" xfId="13577"/>
    <cellStyle name="Normal 5 2 5 3 4 2 2 2" xfId="27955"/>
    <cellStyle name="Normal 5 2 5 3 4 2 2 2 2" xfId="56689"/>
    <cellStyle name="Normal 5 2 5 3 4 2 2 3" xfId="42365"/>
    <cellStyle name="Normal 5 2 5 3 4 2 3" xfId="20792"/>
    <cellStyle name="Normal 5 2 5 3 4 2 3 2" xfId="49527"/>
    <cellStyle name="Normal 5 2 5 3 4 2 4" xfId="35203"/>
    <cellStyle name="Normal 5 2 5 3 4 3" xfId="9990"/>
    <cellStyle name="Normal 5 2 5 3 4 3 2" xfId="24373"/>
    <cellStyle name="Normal 5 2 5 3 4 3 2 2" xfId="53108"/>
    <cellStyle name="Normal 5 2 5 3 4 3 3" xfId="38784"/>
    <cellStyle name="Normal 5 2 5 3 4 4" xfId="17210"/>
    <cellStyle name="Normal 5 2 5 3 4 4 2" xfId="45946"/>
    <cellStyle name="Normal 5 2 5 3 4 5" xfId="31622"/>
    <cellStyle name="Normal 5 2 5 3 5" xfId="4521"/>
    <cellStyle name="Normal 5 2 5 3 5 2" xfId="11787"/>
    <cellStyle name="Normal 5 2 5 3 5 2 2" xfId="26165"/>
    <cellStyle name="Normal 5 2 5 3 5 2 2 2" xfId="54899"/>
    <cellStyle name="Normal 5 2 5 3 5 2 3" xfId="40575"/>
    <cellStyle name="Normal 5 2 5 3 5 3" xfId="19002"/>
    <cellStyle name="Normal 5 2 5 3 5 3 2" xfId="47737"/>
    <cellStyle name="Normal 5 2 5 3 5 4" xfId="33413"/>
    <cellStyle name="Normal 5 2 5 3 6" xfId="8194"/>
    <cellStyle name="Normal 5 2 5 3 6 2" xfId="22583"/>
    <cellStyle name="Normal 5 2 5 3 6 2 2" xfId="51318"/>
    <cellStyle name="Normal 5 2 5 3 6 3" xfId="36994"/>
    <cellStyle name="Normal 5 2 5 3 7" xfId="15420"/>
    <cellStyle name="Normal 5 2 5 3 7 2" xfId="44156"/>
    <cellStyle name="Normal 5 2 5 3 8" xfId="29832"/>
    <cellStyle name="Normal 5 2 5 4" xfId="1001"/>
    <cellStyle name="Normal 5 2 5 4 2" xfId="1984"/>
    <cellStyle name="Normal 5 2 5 4 2 2" xfId="3776"/>
    <cellStyle name="Normal 5 2 5 4 2 2 2" xfId="7435"/>
    <cellStyle name="Normal 5 2 5 4 2 2 2 2" xfId="14695"/>
    <cellStyle name="Normal 5 2 5 4 2 2 2 2 2" xfId="29073"/>
    <cellStyle name="Normal 5 2 5 4 2 2 2 2 2 2" xfId="57807"/>
    <cellStyle name="Normal 5 2 5 4 2 2 2 2 3" xfId="43483"/>
    <cellStyle name="Normal 5 2 5 4 2 2 2 3" xfId="21910"/>
    <cellStyle name="Normal 5 2 5 4 2 2 2 3 2" xfId="50645"/>
    <cellStyle name="Normal 5 2 5 4 2 2 2 4" xfId="36321"/>
    <cellStyle name="Normal 5 2 5 4 2 2 3" xfId="11108"/>
    <cellStyle name="Normal 5 2 5 4 2 2 3 2" xfId="25491"/>
    <cellStyle name="Normal 5 2 5 4 2 2 3 2 2" xfId="54226"/>
    <cellStyle name="Normal 5 2 5 4 2 2 3 3" xfId="39902"/>
    <cellStyle name="Normal 5 2 5 4 2 2 4" xfId="18328"/>
    <cellStyle name="Normal 5 2 5 4 2 2 4 2" xfId="47064"/>
    <cellStyle name="Normal 5 2 5 4 2 2 5" xfId="32740"/>
    <cellStyle name="Normal 5 2 5 4 2 3" xfId="5645"/>
    <cellStyle name="Normal 5 2 5 4 2 3 2" xfId="12905"/>
    <cellStyle name="Normal 5 2 5 4 2 3 2 2" xfId="27283"/>
    <cellStyle name="Normal 5 2 5 4 2 3 2 2 2" xfId="56017"/>
    <cellStyle name="Normal 5 2 5 4 2 3 2 3" xfId="41693"/>
    <cellStyle name="Normal 5 2 5 4 2 3 3" xfId="20120"/>
    <cellStyle name="Normal 5 2 5 4 2 3 3 2" xfId="48855"/>
    <cellStyle name="Normal 5 2 5 4 2 3 4" xfId="34531"/>
    <cellStyle name="Normal 5 2 5 4 2 4" xfId="9318"/>
    <cellStyle name="Normal 5 2 5 4 2 4 2" xfId="23701"/>
    <cellStyle name="Normal 5 2 5 4 2 4 2 2" xfId="52436"/>
    <cellStyle name="Normal 5 2 5 4 2 4 3" xfId="38112"/>
    <cellStyle name="Normal 5 2 5 4 2 5" xfId="16538"/>
    <cellStyle name="Normal 5 2 5 4 2 5 2" xfId="45274"/>
    <cellStyle name="Normal 5 2 5 4 2 6" xfId="30950"/>
    <cellStyle name="Normal 5 2 5 4 3" xfId="2880"/>
    <cellStyle name="Normal 5 2 5 4 3 2" xfId="6540"/>
    <cellStyle name="Normal 5 2 5 4 3 2 2" xfId="13800"/>
    <cellStyle name="Normal 5 2 5 4 3 2 2 2" xfId="28178"/>
    <cellStyle name="Normal 5 2 5 4 3 2 2 2 2" xfId="56912"/>
    <cellStyle name="Normal 5 2 5 4 3 2 2 3" xfId="42588"/>
    <cellStyle name="Normal 5 2 5 4 3 2 3" xfId="21015"/>
    <cellStyle name="Normal 5 2 5 4 3 2 3 2" xfId="49750"/>
    <cellStyle name="Normal 5 2 5 4 3 2 4" xfId="35426"/>
    <cellStyle name="Normal 5 2 5 4 3 3" xfId="10213"/>
    <cellStyle name="Normal 5 2 5 4 3 3 2" xfId="24596"/>
    <cellStyle name="Normal 5 2 5 4 3 3 2 2" xfId="53331"/>
    <cellStyle name="Normal 5 2 5 4 3 3 3" xfId="39007"/>
    <cellStyle name="Normal 5 2 5 4 3 4" xfId="17433"/>
    <cellStyle name="Normal 5 2 5 4 3 4 2" xfId="46169"/>
    <cellStyle name="Normal 5 2 5 4 3 5" xfId="31845"/>
    <cellStyle name="Normal 5 2 5 4 4" xfId="4745"/>
    <cellStyle name="Normal 5 2 5 4 4 2" xfId="12010"/>
    <cellStyle name="Normal 5 2 5 4 4 2 2" xfId="26388"/>
    <cellStyle name="Normal 5 2 5 4 4 2 2 2" xfId="55122"/>
    <cellStyle name="Normal 5 2 5 4 4 2 3" xfId="40798"/>
    <cellStyle name="Normal 5 2 5 4 4 3" xfId="19225"/>
    <cellStyle name="Normal 5 2 5 4 4 3 2" xfId="47960"/>
    <cellStyle name="Normal 5 2 5 4 4 4" xfId="33636"/>
    <cellStyle name="Normal 5 2 5 4 5" xfId="8417"/>
    <cellStyle name="Normal 5 2 5 4 5 2" xfId="22806"/>
    <cellStyle name="Normal 5 2 5 4 5 2 2" xfId="51541"/>
    <cellStyle name="Normal 5 2 5 4 5 3" xfId="37217"/>
    <cellStyle name="Normal 5 2 5 4 6" xfId="15643"/>
    <cellStyle name="Normal 5 2 5 4 6 2" xfId="44379"/>
    <cellStyle name="Normal 5 2 5 4 7" xfId="30055"/>
    <cellStyle name="Normal 5 2 5 5" xfId="1525"/>
    <cellStyle name="Normal 5 2 5 5 2" xfId="3329"/>
    <cellStyle name="Normal 5 2 5 5 2 2" xfId="6988"/>
    <cellStyle name="Normal 5 2 5 5 2 2 2" xfId="14248"/>
    <cellStyle name="Normal 5 2 5 5 2 2 2 2" xfId="28626"/>
    <cellStyle name="Normal 5 2 5 5 2 2 2 2 2" xfId="57360"/>
    <cellStyle name="Normal 5 2 5 5 2 2 2 3" xfId="43036"/>
    <cellStyle name="Normal 5 2 5 5 2 2 3" xfId="21463"/>
    <cellStyle name="Normal 5 2 5 5 2 2 3 2" xfId="50198"/>
    <cellStyle name="Normal 5 2 5 5 2 2 4" xfId="35874"/>
    <cellStyle name="Normal 5 2 5 5 2 3" xfId="10661"/>
    <cellStyle name="Normal 5 2 5 5 2 3 2" xfId="25044"/>
    <cellStyle name="Normal 5 2 5 5 2 3 2 2" xfId="53779"/>
    <cellStyle name="Normal 5 2 5 5 2 3 3" xfId="39455"/>
    <cellStyle name="Normal 5 2 5 5 2 4" xfId="17881"/>
    <cellStyle name="Normal 5 2 5 5 2 4 2" xfId="46617"/>
    <cellStyle name="Normal 5 2 5 5 2 5" xfId="32293"/>
    <cellStyle name="Normal 5 2 5 5 3" xfId="5198"/>
    <cellStyle name="Normal 5 2 5 5 3 2" xfId="12458"/>
    <cellStyle name="Normal 5 2 5 5 3 2 2" xfId="26836"/>
    <cellStyle name="Normal 5 2 5 5 3 2 2 2" xfId="55570"/>
    <cellStyle name="Normal 5 2 5 5 3 2 3" xfId="41246"/>
    <cellStyle name="Normal 5 2 5 5 3 3" xfId="19673"/>
    <cellStyle name="Normal 5 2 5 5 3 3 2" xfId="48408"/>
    <cellStyle name="Normal 5 2 5 5 3 4" xfId="34084"/>
    <cellStyle name="Normal 5 2 5 5 4" xfId="8871"/>
    <cellStyle name="Normal 5 2 5 5 4 2" xfId="23254"/>
    <cellStyle name="Normal 5 2 5 5 4 2 2" xfId="51989"/>
    <cellStyle name="Normal 5 2 5 5 4 3" xfId="37665"/>
    <cellStyle name="Normal 5 2 5 5 5" xfId="16091"/>
    <cellStyle name="Normal 5 2 5 5 5 2" xfId="44827"/>
    <cellStyle name="Normal 5 2 5 5 6" xfId="30503"/>
    <cellStyle name="Normal 5 2 5 6" xfId="2433"/>
    <cellStyle name="Normal 5 2 5 6 2" xfId="6093"/>
    <cellStyle name="Normal 5 2 5 6 2 2" xfId="13353"/>
    <cellStyle name="Normal 5 2 5 6 2 2 2" xfId="27731"/>
    <cellStyle name="Normal 5 2 5 6 2 2 2 2" xfId="56465"/>
    <cellStyle name="Normal 5 2 5 6 2 2 3" xfId="42141"/>
    <cellStyle name="Normal 5 2 5 6 2 3" xfId="20568"/>
    <cellStyle name="Normal 5 2 5 6 2 3 2" xfId="49303"/>
    <cellStyle name="Normal 5 2 5 6 2 4" xfId="34979"/>
    <cellStyle name="Normal 5 2 5 6 3" xfId="9766"/>
    <cellStyle name="Normal 5 2 5 6 3 2" xfId="24149"/>
    <cellStyle name="Normal 5 2 5 6 3 2 2" xfId="52884"/>
    <cellStyle name="Normal 5 2 5 6 3 3" xfId="38560"/>
    <cellStyle name="Normal 5 2 5 6 4" xfId="16986"/>
    <cellStyle name="Normal 5 2 5 6 4 2" xfId="45722"/>
    <cellStyle name="Normal 5 2 5 6 5" xfId="31398"/>
    <cellStyle name="Normal 5 2 5 7" xfId="4292"/>
    <cellStyle name="Normal 5 2 5 7 2" xfId="11562"/>
    <cellStyle name="Normal 5 2 5 7 2 2" xfId="25941"/>
    <cellStyle name="Normal 5 2 5 7 2 2 2" xfId="54675"/>
    <cellStyle name="Normal 5 2 5 7 2 3" xfId="40351"/>
    <cellStyle name="Normal 5 2 5 7 3" xfId="18778"/>
    <cellStyle name="Normal 5 2 5 7 3 2" xfId="47513"/>
    <cellStyle name="Normal 5 2 5 7 4" xfId="33189"/>
    <cellStyle name="Normal 5 2 5 8" xfId="7961"/>
    <cellStyle name="Normal 5 2 5 8 2" xfId="22359"/>
    <cellStyle name="Normal 5 2 5 8 2 2" xfId="51094"/>
    <cellStyle name="Normal 5 2 5 8 3" xfId="36770"/>
    <cellStyle name="Normal 5 2 5 9" xfId="15196"/>
    <cellStyle name="Normal 5 2 5 9 2" xfId="43932"/>
    <cellStyle name="Normal 5 2 6" xfId="530"/>
    <cellStyle name="Normal 5 2 6 2" xfId="833"/>
    <cellStyle name="Normal 5 2 6 2 2" xfId="1281"/>
    <cellStyle name="Normal 5 2 6 2 2 2" xfId="2264"/>
    <cellStyle name="Normal 5 2 6 2 2 2 2" xfId="4056"/>
    <cellStyle name="Normal 5 2 6 2 2 2 2 2" xfId="7715"/>
    <cellStyle name="Normal 5 2 6 2 2 2 2 2 2" xfId="14975"/>
    <cellStyle name="Normal 5 2 6 2 2 2 2 2 2 2" xfId="29353"/>
    <cellStyle name="Normal 5 2 6 2 2 2 2 2 2 2 2" xfId="58087"/>
    <cellStyle name="Normal 5 2 6 2 2 2 2 2 2 3" xfId="43763"/>
    <cellStyle name="Normal 5 2 6 2 2 2 2 2 3" xfId="22190"/>
    <cellStyle name="Normal 5 2 6 2 2 2 2 2 3 2" xfId="50925"/>
    <cellStyle name="Normal 5 2 6 2 2 2 2 2 4" xfId="36601"/>
    <cellStyle name="Normal 5 2 6 2 2 2 2 3" xfId="11388"/>
    <cellStyle name="Normal 5 2 6 2 2 2 2 3 2" xfId="25771"/>
    <cellStyle name="Normal 5 2 6 2 2 2 2 3 2 2" xfId="54506"/>
    <cellStyle name="Normal 5 2 6 2 2 2 2 3 3" xfId="40182"/>
    <cellStyle name="Normal 5 2 6 2 2 2 2 4" xfId="18608"/>
    <cellStyle name="Normal 5 2 6 2 2 2 2 4 2" xfId="47344"/>
    <cellStyle name="Normal 5 2 6 2 2 2 2 5" xfId="33020"/>
    <cellStyle name="Normal 5 2 6 2 2 2 3" xfId="5925"/>
    <cellStyle name="Normal 5 2 6 2 2 2 3 2" xfId="13185"/>
    <cellStyle name="Normal 5 2 6 2 2 2 3 2 2" xfId="27563"/>
    <cellStyle name="Normal 5 2 6 2 2 2 3 2 2 2" xfId="56297"/>
    <cellStyle name="Normal 5 2 6 2 2 2 3 2 3" xfId="41973"/>
    <cellStyle name="Normal 5 2 6 2 2 2 3 3" xfId="20400"/>
    <cellStyle name="Normal 5 2 6 2 2 2 3 3 2" xfId="49135"/>
    <cellStyle name="Normal 5 2 6 2 2 2 3 4" xfId="34811"/>
    <cellStyle name="Normal 5 2 6 2 2 2 4" xfId="9598"/>
    <cellStyle name="Normal 5 2 6 2 2 2 4 2" xfId="23981"/>
    <cellStyle name="Normal 5 2 6 2 2 2 4 2 2" xfId="52716"/>
    <cellStyle name="Normal 5 2 6 2 2 2 4 3" xfId="38392"/>
    <cellStyle name="Normal 5 2 6 2 2 2 5" xfId="16818"/>
    <cellStyle name="Normal 5 2 6 2 2 2 5 2" xfId="45554"/>
    <cellStyle name="Normal 5 2 6 2 2 2 6" xfId="31230"/>
    <cellStyle name="Normal 5 2 6 2 2 3" xfId="3160"/>
    <cellStyle name="Normal 5 2 6 2 2 3 2" xfId="6820"/>
    <cellStyle name="Normal 5 2 6 2 2 3 2 2" xfId="14080"/>
    <cellStyle name="Normal 5 2 6 2 2 3 2 2 2" xfId="28458"/>
    <cellStyle name="Normal 5 2 6 2 2 3 2 2 2 2" xfId="57192"/>
    <cellStyle name="Normal 5 2 6 2 2 3 2 2 3" xfId="42868"/>
    <cellStyle name="Normal 5 2 6 2 2 3 2 3" xfId="21295"/>
    <cellStyle name="Normal 5 2 6 2 2 3 2 3 2" xfId="50030"/>
    <cellStyle name="Normal 5 2 6 2 2 3 2 4" xfId="35706"/>
    <cellStyle name="Normal 5 2 6 2 2 3 3" xfId="10493"/>
    <cellStyle name="Normal 5 2 6 2 2 3 3 2" xfId="24876"/>
    <cellStyle name="Normal 5 2 6 2 2 3 3 2 2" xfId="53611"/>
    <cellStyle name="Normal 5 2 6 2 2 3 3 3" xfId="39287"/>
    <cellStyle name="Normal 5 2 6 2 2 3 4" xfId="17713"/>
    <cellStyle name="Normal 5 2 6 2 2 3 4 2" xfId="46449"/>
    <cellStyle name="Normal 5 2 6 2 2 3 5" xfId="32125"/>
    <cellStyle name="Normal 5 2 6 2 2 4" xfId="5025"/>
    <cellStyle name="Normal 5 2 6 2 2 4 2" xfId="12290"/>
    <cellStyle name="Normal 5 2 6 2 2 4 2 2" xfId="26668"/>
    <cellStyle name="Normal 5 2 6 2 2 4 2 2 2" xfId="55402"/>
    <cellStyle name="Normal 5 2 6 2 2 4 2 3" xfId="41078"/>
    <cellStyle name="Normal 5 2 6 2 2 4 3" xfId="19505"/>
    <cellStyle name="Normal 5 2 6 2 2 4 3 2" xfId="48240"/>
    <cellStyle name="Normal 5 2 6 2 2 4 4" xfId="33916"/>
    <cellStyle name="Normal 5 2 6 2 2 5" xfId="8697"/>
    <cellStyle name="Normal 5 2 6 2 2 5 2" xfId="23086"/>
    <cellStyle name="Normal 5 2 6 2 2 5 2 2" xfId="51821"/>
    <cellStyle name="Normal 5 2 6 2 2 5 3" xfId="37497"/>
    <cellStyle name="Normal 5 2 6 2 2 6" xfId="15923"/>
    <cellStyle name="Normal 5 2 6 2 2 6 2" xfId="44659"/>
    <cellStyle name="Normal 5 2 6 2 2 7" xfId="30335"/>
    <cellStyle name="Normal 5 2 6 2 3" xfId="1817"/>
    <cellStyle name="Normal 5 2 6 2 3 2" xfId="3609"/>
    <cellStyle name="Normal 5 2 6 2 3 2 2" xfId="7268"/>
    <cellStyle name="Normal 5 2 6 2 3 2 2 2" xfId="14528"/>
    <cellStyle name="Normal 5 2 6 2 3 2 2 2 2" xfId="28906"/>
    <cellStyle name="Normal 5 2 6 2 3 2 2 2 2 2" xfId="57640"/>
    <cellStyle name="Normal 5 2 6 2 3 2 2 2 3" xfId="43316"/>
    <cellStyle name="Normal 5 2 6 2 3 2 2 3" xfId="21743"/>
    <cellStyle name="Normal 5 2 6 2 3 2 2 3 2" xfId="50478"/>
    <cellStyle name="Normal 5 2 6 2 3 2 2 4" xfId="36154"/>
    <cellStyle name="Normal 5 2 6 2 3 2 3" xfId="10941"/>
    <cellStyle name="Normal 5 2 6 2 3 2 3 2" xfId="25324"/>
    <cellStyle name="Normal 5 2 6 2 3 2 3 2 2" xfId="54059"/>
    <cellStyle name="Normal 5 2 6 2 3 2 3 3" xfId="39735"/>
    <cellStyle name="Normal 5 2 6 2 3 2 4" xfId="18161"/>
    <cellStyle name="Normal 5 2 6 2 3 2 4 2" xfId="46897"/>
    <cellStyle name="Normal 5 2 6 2 3 2 5" xfId="32573"/>
    <cellStyle name="Normal 5 2 6 2 3 3" xfId="5478"/>
    <cellStyle name="Normal 5 2 6 2 3 3 2" xfId="12738"/>
    <cellStyle name="Normal 5 2 6 2 3 3 2 2" xfId="27116"/>
    <cellStyle name="Normal 5 2 6 2 3 3 2 2 2" xfId="55850"/>
    <cellStyle name="Normal 5 2 6 2 3 3 2 3" xfId="41526"/>
    <cellStyle name="Normal 5 2 6 2 3 3 3" xfId="19953"/>
    <cellStyle name="Normal 5 2 6 2 3 3 3 2" xfId="48688"/>
    <cellStyle name="Normal 5 2 6 2 3 3 4" xfId="34364"/>
    <cellStyle name="Normal 5 2 6 2 3 4" xfId="9151"/>
    <cellStyle name="Normal 5 2 6 2 3 4 2" xfId="23534"/>
    <cellStyle name="Normal 5 2 6 2 3 4 2 2" xfId="52269"/>
    <cellStyle name="Normal 5 2 6 2 3 4 3" xfId="37945"/>
    <cellStyle name="Normal 5 2 6 2 3 5" xfId="16371"/>
    <cellStyle name="Normal 5 2 6 2 3 5 2" xfId="45107"/>
    <cellStyle name="Normal 5 2 6 2 3 6" xfId="30783"/>
    <cellStyle name="Normal 5 2 6 2 4" xfId="2713"/>
    <cellStyle name="Normal 5 2 6 2 4 2" xfId="6373"/>
    <cellStyle name="Normal 5 2 6 2 4 2 2" xfId="13633"/>
    <cellStyle name="Normal 5 2 6 2 4 2 2 2" xfId="28011"/>
    <cellStyle name="Normal 5 2 6 2 4 2 2 2 2" xfId="56745"/>
    <cellStyle name="Normal 5 2 6 2 4 2 2 3" xfId="42421"/>
    <cellStyle name="Normal 5 2 6 2 4 2 3" xfId="20848"/>
    <cellStyle name="Normal 5 2 6 2 4 2 3 2" xfId="49583"/>
    <cellStyle name="Normal 5 2 6 2 4 2 4" xfId="35259"/>
    <cellStyle name="Normal 5 2 6 2 4 3" xfId="10046"/>
    <cellStyle name="Normal 5 2 6 2 4 3 2" xfId="24429"/>
    <cellStyle name="Normal 5 2 6 2 4 3 2 2" xfId="53164"/>
    <cellStyle name="Normal 5 2 6 2 4 3 3" xfId="38840"/>
    <cellStyle name="Normal 5 2 6 2 4 4" xfId="17266"/>
    <cellStyle name="Normal 5 2 6 2 4 4 2" xfId="46002"/>
    <cellStyle name="Normal 5 2 6 2 4 5" xfId="31678"/>
    <cellStyle name="Normal 5 2 6 2 5" xfId="4578"/>
    <cellStyle name="Normal 5 2 6 2 5 2" xfId="11843"/>
    <cellStyle name="Normal 5 2 6 2 5 2 2" xfId="26221"/>
    <cellStyle name="Normal 5 2 6 2 5 2 2 2" xfId="54955"/>
    <cellStyle name="Normal 5 2 6 2 5 2 3" xfId="40631"/>
    <cellStyle name="Normal 5 2 6 2 5 3" xfId="19058"/>
    <cellStyle name="Normal 5 2 6 2 5 3 2" xfId="47793"/>
    <cellStyle name="Normal 5 2 6 2 5 4" xfId="33469"/>
    <cellStyle name="Normal 5 2 6 2 6" xfId="8250"/>
    <cellStyle name="Normal 5 2 6 2 6 2" xfId="22639"/>
    <cellStyle name="Normal 5 2 6 2 6 2 2" xfId="51374"/>
    <cellStyle name="Normal 5 2 6 2 6 3" xfId="37050"/>
    <cellStyle name="Normal 5 2 6 2 7" xfId="15476"/>
    <cellStyle name="Normal 5 2 6 2 7 2" xfId="44212"/>
    <cellStyle name="Normal 5 2 6 2 8" xfId="29888"/>
    <cellStyle name="Normal 5 2 6 3" xfId="1057"/>
    <cellStyle name="Normal 5 2 6 3 2" xfId="2040"/>
    <cellStyle name="Normal 5 2 6 3 2 2" xfId="3832"/>
    <cellStyle name="Normal 5 2 6 3 2 2 2" xfId="7491"/>
    <cellStyle name="Normal 5 2 6 3 2 2 2 2" xfId="14751"/>
    <cellStyle name="Normal 5 2 6 3 2 2 2 2 2" xfId="29129"/>
    <cellStyle name="Normal 5 2 6 3 2 2 2 2 2 2" xfId="57863"/>
    <cellStyle name="Normal 5 2 6 3 2 2 2 2 3" xfId="43539"/>
    <cellStyle name="Normal 5 2 6 3 2 2 2 3" xfId="21966"/>
    <cellStyle name="Normal 5 2 6 3 2 2 2 3 2" xfId="50701"/>
    <cellStyle name="Normal 5 2 6 3 2 2 2 4" xfId="36377"/>
    <cellStyle name="Normal 5 2 6 3 2 2 3" xfId="11164"/>
    <cellStyle name="Normal 5 2 6 3 2 2 3 2" xfId="25547"/>
    <cellStyle name="Normal 5 2 6 3 2 2 3 2 2" xfId="54282"/>
    <cellStyle name="Normal 5 2 6 3 2 2 3 3" xfId="39958"/>
    <cellStyle name="Normal 5 2 6 3 2 2 4" xfId="18384"/>
    <cellStyle name="Normal 5 2 6 3 2 2 4 2" xfId="47120"/>
    <cellStyle name="Normal 5 2 6 3 2 2 5" xfId="32796"/>
    <cellStyle name="Normal 5 2 6 3 2 3" xfId="5701"/>
    <cellStyle name="Normal 5 2 6 3 2 3 2" xfId="12961"/>
    <cellStyle name="Normal 5 2 6 3 2 3 2 2" xfId="27339"/>
    <cellStyle name="Normal 5 2 6 3 2 3 2 2 2" xfId="56073"/>
    <cellStyle name="Normal 5 2 6 3 2 3 2 3" xfId="41749"/>
    <cellStyle name="Normal 5 2 6 3 2 3 3" xfId="20176"/>
    <cellStyle name="Normal 5 2 6 3 2 3 3 2" xfId="48911"/>
    <cellStyle name="Normal 5 2 6 3 2 3 4" xfId="34587"/>
    <cellStyle name="Normal 5 2 6 3 2 4" xfId="9374"/>
    <cellStyle name="Normal 5 2 6 3 2 4 2" xfId="23757"/>
    <cellStyle name="Normal 5 2 6 3 2 4 2 2" xfId="52492"/>
    <cellStyle name="Normal 5 2 6 3 2 4 3" xfId="38168"/>
    <cellStyle name="Normal 5 2 6 3 2 5" xfId="16594"/>
    <cellStyle name="Normal 5 2 6 3 2 5 2" xfId="45330"/>
    <cellStyle name="Normal 5 2 6 3 2 6" xfId="31006"/>
    <cellStyle name="Normal 5 2 6 3 3" xfId="2936"/>
    <cellStyle name="Normal 5 2 6 3 3 2" xfId="6596"/>
    <cellStyle name="Normal 5 2 6 3 3 2 2" xfId="13856"/>
    <cellStyle name="Normal 5 2 6 3 3 2 2 2" xfId="28234"/>
    <cellStyle name="Normal 5 2 6 3 3 2 2 2 2" xfId="56968"/>
    <cellStyle name="Normal 5 2 6 3 3 2 2 3" xfId="42644"/>
    <cellStyle name="Normal 5 2 6 3 3 2 3" xfId="21071"/>
    <cellStyle name="Normal 5 2 6 3 3 2 3 2" xfId="49806"/>
    <cellStyle name="Normal 5 2 6 3 3 2 4" xfId="35482"/>
    <cellStyle name="Normal 5 2 6 3 3 3" xfId="10269"/>
    <cellStyle name="Normal 5 2 6 3 3 3 2" xfId="24652"/>
    <cellStyle name="Normal 5 2 6 3 3 3 2 2" xfId="53387"/>
    <cellStyle name="Normal 5 2 6 3 3 3 3" xfId="39063"/>
    <cellStyle name="Normal 5 2 6 3 3 4" xfId="17489"/>
    <cellStyle name="Normal 5 2 6 3 3 4 2" xfId="46225"/>
    <cellStyle name="Normal 5 2 6 3 3 5" xfId="31901"/>
    <cellStyle name="Normal 5 2 6 3 4" xfId="4801"/>
    <cellStyle name="Normal 5 2 6 3 4 2" xfId="12066"/>
    <cellStyle name="Normal 5 2 6 3 4 2 2" xfId="26444"/>
    <cellStyle name="Normal 5 2 6 3 4 2 2 2" xfId="55178"/>
    <cellStyle name="Normal 5 2 6 3 4 2 3" xfId="40854"/>
    <cellStyle name="Normal 5 2 6 3 4 3" xfId="19281"/>
    <cellStyle name="Normal 5 2 6 3 4 3 2" xfId="48016"/>
    <cellStyle name="Normal 5 2 6 3 4 4" xfId="33692"/>
    <cellStyle name="Normal 5 2 6 3 5" xfId="8473"/>
    <cellStyle name="Normal 5 2 6 3 5 2" xfId="22862"/>
    <cellStyle name="Normal 5 2 6 3 5 2 2" xfId="51597"/>
    <cellStyle name="Normal 5 2 6 3 5 3" xfId="37273"/>
    <cellStyle name="Normal 5 2 6 3 6" xfId="15699"/>
    <cellStyle name="Normal 5 2 6 3 6 2" xfId="44435"/>
    <cellStyle name="Normal 5 2 6 3 7" xfId="30111"/>
    <cellStyle name="Normal 5 2 6 4" xfId="1587"/>
    <cellStyle name="Normal 5 2 6 4 2" xfId="3385"/>
    <cellStyle name="Normal 5 2 6 4 2 2" xfId="7044"/>
    <cellStyle name="Normal 5 2 6 4 2 2 2" xfId="14304"/>
    <cellStyle name="Normal 5 2 6 4 2 2 2 2" xfId="28682"/>
    <cellStyle name="Normal 5 2 6 4 2 2 2 2 2" xfId="57416"/>
    <cellStyle name="Normal 5 2 6 4 2 2 2 3" xfId="43092"/>
    <cellStyle name="Normal 5 2 6 4 2 2 3" xfId="21519"/>
    <cellStyle name="Normal 5 2 6 4 2 2 3 2" xfId="50254"/>
    <cellStyle name="Normal 5 2 6 4 2 2 4" xfId="35930"/>
    <cellStyle name="Normal 5 2 6 4 2 3" xfId="10717"/>
    <cellStyle name="Normal 5 2 6 4 2 3 2" xfId="25100"/>
    <cellStyle name="Normal 5 2 6 4 2 3 2 2" xfId="53835"/>
    <cellStyle name="Normal 5 2 6 4 2 3 3" xfId="39511"/>
    <cellStyle name="Normal 5 2 6 4 2 4" xfId="17937"/>
    <cellStyle name="Normal 5 2 6 4 2 4 2" xfId="46673"/>
    <cellStyle name="Normal 5 2 6 4 2 5" xfId="32349"/>
    <cellStyle name="Normal 5 2 6 4 3" xfId="5254"/>
    <cellStyle name="Normal 5 2 6 4 3 2" xfId="12514"/>
    <cellStyle name="Normal 5 2 6 4 3 2 2" xfId="26892"/>
    <cellStyle name="Normal 5 2 6 4 3 2 2 2" xfId="55626"/>
    <cellStyle name="Normal 5 2 6 4 3 2 3" xfId="41302"/>
    <cellStyle name="Normal 5 2 6 4 3 3" xfId="19729"/>
    <cellStyle name="Normal 5 2 6 4 3 3 2" xfId="48464"/>
    <cellStyle name="Normal 5 2 6 4 3 4" xfId="34140"/>
    <cellStyle name="Normal 5 2 6 4 4" xfId="8927"/>
    <cellStyle name="Normal 5 2 6 4 4 2" xfId="23310"/>
    <cellStyle name="Normal 5 2 6 4 4 2 2" xfId="52045"/>
    <cellStyle name="Normal 5 2 6 4 4 3" xfId="37721"/>
    <cellStyle name="Normal 5 2 6 4 5" xfId="16147"/>
    <cellStyle name="Normal 5 2 6 4 5 2" xfId="44883"/>
    <cellStyle name="Normal 5 2 6 4 6" xfId="30559"/>
    <cellStyle name="Normal 5 2 6 5" xfId="2489"/>
    <cellStyle name="Normal 5 2 6 5 2" xfId="6149"/>
    <cellStyle name="Normal 5 2 6 5 2 2" xfId="13409"/>
    <cellStyle name="Normal 5 2 6 5 2 2 2" xfId="27787"/>
    <cellStyle name="Normal 5 2 6 5 2 2 2 2" xfId="56521"/>
    <cellStyle name="Normal 5 2 6 5 2 2 3" xfId="42197"/>
    <cellStyle name="Normal 5 2 6 5 2 3" xfId="20624"/>
    <cellStyle name="Normal 5 2 6 5 2 3 2" xfId="49359"/>
    <cellStyle name="Normal 5 2 6 5 2 4" xfId="35035"/>
    <cellStyle name="Normal 5 2 6 5 3" xfId="9822"/>
    <cellStyle name="Normal 5 2 6 5 3 2" xfId="24205"/>
    <cellStyle name="Normal 5 2 6 5 3 2 2" xfId="52940"/>
    <cellStyle name="Normal 5 2 6 5 3 3" xfId="38616"/>
    <cellStyle name="Normal 5 2 6 5 4" xfId="17042"/>
    <cellStyle name="Normal 5 2 6 5 4 2" xfId="45778"/>
    <cellStyle name="Normal 5 2 6 5 5" xfId="31454"/>
    <cellStyle name="Normal 5 2 6 6" xfId="4351"/>
    <cellStyle name="Normal 5 2 6 6 2" xfId="11619"/>
    <cellStyle name="Normal 5 2 6 6 2 2" xfId="25997"/>
    <cellStyle name="Normal 5 2 6 6 2 2 2" xfId="54731"/>
    <cellStyle name="Normal 5 2 6 6 2 3" xfId="40407"/>
    <cellStyle name="Normal 5 2 6 6 3" xfId="18834"/>
    <cellStyle name="Normal 5 2 6 6 3 2" xfId="47569"/>
    <cellStyle name="Normal 5 2 6 6 4" xfId="33245"/>
    <cellStyle name="Normal 5 2 6 7" xfId="8021"/>
    <cellStyle name="Normal 5 2 6 7 2" xfId="22415"/>
    <cellStyle name="Normal 5 2 6 7 2 2" xfId="51150"/>
    <cellStyle name="Normal 5 2 6 7 3" xfId="36826"/>
    <cellStyle name="Normal 5 2 6 8" xfId="15252"/>
    <cellStyle name="Normal 5 2 6 8 2" xfId="43988"/>
    <cellStyle name="Normal 5 2 6 9" xfId="29664"/>
    <cellStyle name="Normal 5 2 7" xfId="718"/>
    <cellStyle name="Normal 5 2 7 2" xfId="1169"/>
    <cellStyle name="Normal 5 2 7 2 2" xfId="2152"/>
    <cellStyle name="Normal 5 2 7 2 2 2" xfId="3944"/>
    <cellStyle name="Normal 5 2 7 2 2 2 2" xfId="7603"/>
    <cellStyle name="Normal 5 2 7 2 2 2 2 2" xfId="14863"/>
    <cellStyle name="Normal 5 2 7 2 2 2 2 2 2" xfId="29241"/>
    <cellStyle name="Normal 5 2 7 2 2 2 2 2 2 2" xfId="57975"/>
    <cellStyle name="Normal 5 2 7 2 2 2 2 2 3" xfId="43651"/>
    <cellStyle name="Normal 5 2 7 2 2 2 2 3" xfId="22078"/>
    <cellStyle name="Normal 5 2 7 2 2 2 2 3 2" xfId="50813"/>
    <cellStyle name="Normal 5 2 7 2 2 2 2 4" xfId="36489"/>
    <cellStyle name="Normal 5 2 7 2 2 2 3" xfId="11276"/>
    <cellStyle name="Normal 5 2 7 2 2 2 3 2" xfId="25659"/>
    <cellStyle name="Normal 5 2 7 2 2 2 3 2 2" xfId="54394"/>
    <cellStyle name="Normal 5 2 7 2 2 2 3 3" xfId="40070"/>
    <cellStyle name="Normal 5 2 7 2 2 2 4" xfId="18496"/>
    <cellStyle name="Normal 5 2 7 2 2 2 4 2" xfId="47232"/>
    <cellStyle name="Normal 5 2 7 2 2 2 5" xfId="32908"/>
    <cellStyle name="Normal 5 2 7 2 2 3" xfId="5813"/>
    <cellStyle name="Normal 5 2 7 2 2 3 2" xfId="13073"/>
    <cellStyle name="Normal 5 2 7 2 2 3 2 2" xfId="27451"/>
    <cellStyle name="Normal 5 2 7 2 2 3 2 2 2" xfId="56185"/>
    <cellStyle name="Normal 5 2 7 2 2 3 2 3" xfId="41861"/>
    <cellStyle name="Normal 5 2 7 2 2 3 3" xfId="20288"/>
    <cellStyle name="Normal 5 2 7 2 2 3 3 2" xfId="49023"/>
    <cellStyle name="Normal 5 2 7 2 2 3 4" xfId="34699"/>
    <cellStyle name="Normal 5 2 7 2 2 4" xfId="9486"/>
    <cellStyle name="Normal 5 2 7 2 2 4 2" xfId="23869"/>
    <cellStyle name="Normal 5 2 7 2 2 4 2 2" xfId="52604"/>
    <cellStyle name="Normal 5 2 7 2 2 4 3" xfId="38280"/>
    <cellStyle name="Normal 5 2 7 2 2 5" xfId="16706"/>
    <cellStyle name="Normal 5 2 7 2 2 5 2" xfId="45442"/>
    <cellStyle name="Normal 5 2 7 2 2 6" xfId="31118"/>
    <cellStyle name="Normal 5 2 7 2 3" xfId="3048"/>
    <cellStyle name="Normal 5 2 7 2 3 2" xfId="6708"/>
    <cellStyle name="Normal 5 2 7 2 3 2 2" xfId="13968"/>
    <cellStyle name="Normal 5 2 7 2 3 2 2 2" xfId="28346"/>
    <cellStyle name="Normal 5 2 7 2 3 2 2 2 2" xfId="57080"/>
    <cellStyle name="Normal 5 2 7 2 3 2 2 3" xfId="42756"/>
    <cellStyle name="Normal 5 2 7 2 3 2 3" xfId="21183"/>
    <cellStyle name="Normal 5 2 7 2 3 2 3 2" xfId="49918"/>
    <cellStyle name="Normal 5 2 7 2 3 2 4" xfId="35594"/>
    <cellStyle name="Normal 5 2 7 2 3 3" xfId="10381"/>
    <cellStyle name="Normal 5 2 7 2 3 3 2" xfId="24764"/>
    <cellStyle name="Normal 5 2 7 2 3 3 2 2" xfId="53499"/>
    <cellStyle name="Normal 5 2 7 2 3 3 3" xfId="39175"/>
    <cellStyle name="Normal 5 2 7 2 3 4" xfId="17601"/>
    <cellStyle name="Normal 5 2 7 2 3 4 2" xfId="46337"/>
    <cellStyle name="Normal 5 2 7 2 3 5" xfId="32013"/>
    <cellStyle name="Normal 5 2 7 2 4" xfId="4913"/>
    <cellStyle name="Normal 5 2 7 2 4 2" xfId="12178"/>
    <cellStyle name="Normal 5 2 7 2 4 2 2" xfId="26556"/>
    <cellStyle name="Normal 5 2 7 2 4 2 2 2" xfId="55290"/>
    <cellStyle name="Normal 5 2 7 2 4 2 3" xfId="40966"/>
    <cellStyle name="Normal 5 2 7 2 4 3" xfId="19393"/>
    <cellStyle name="Normal 5 2 7 2 4 3 2" xfId="48128"/>
    <cellStyle name="Normal 5 2 7 2 4 4" xfId="33804"/>
    <cellStyle name="Normal 5 2 7 2 5" xfId="8585"/>
    <cellStyle name="Normal 5 2 7 2 5 2" xfId="22974"/>
    <cellStyle name="Normal 5 2 7 2 5 2 2" xfId="51709"/>
    <cellStyle name="Normal 5 2 7 2 5 3" xfId="37385"/>
    <cellStyle name="Normal 5 2 7 2 6" xfId="15811"/>
    <cellStyle name="Normal 5 2 7 2 6 2" xfId="44547"/>
    <cellStyle name="Normal 5 2 7 2 7" xfId="30223"/>
    <cellStyle name="Normal 5 2 7 3" xfId="1705"/>
    <cellStyle name="Normal 5 2 7 3 2" xfId="3497"/>
    <cellStyle name="Normal 5 2 7 3 2 2" xfId="7156"/>
    <cellStyle name="Normal 5 2 7 3 2 2 2" xfId="14416"/>
    <cellStyle name="Normal 5 2 7 3 2 2 2 2" xfId="28794"/>
    <cellStyle name="Normal 5 2 7 3 2 2 2 2 2" xfId="57528"/>
    <cellStyle name="Normal 5 2 7 3 2 2 2 3" xfId="43204"/>
    <cellStyle name="Normal 5 2 7 3 2 2 3" xfId="21631"/>
    <cellStyle name="Normal 5 2 7 3 2 2 3 2" xfId="50366"/>
    <cellStyle name="Normal 5 2 7 3 2 2 4" xfId="36042"/>
    <cellStyle name="Normal 5 2 7 3 2 3" xfId="10829"/>
    <cellStyle name="Normal 5 2 7 3 2 3 2" xfId="25212"/>
    <cellStyle name="Normal 5 2 7 3 2 3 2 2" xfId="53947"/>
    <cellStyle name="Normal 5 2 7 3 2 3 3" xfId="39623"/>
    <cellStyle name="Normal 5 2 7 3 2 4" xfId="18049"/>
    <cellStyle name="Normal 5 2 7 3 2 4 2" xfId="46785"/>
    <cellStyle name="Normal 5 2 7 3 2 5" xfId="32461"/>
    <cellStyle name="Normal 5 2 7 3 3" xfId="5366"/>
    <cellStyle name="Normal 5 2 7 3 3 2" xfId="12626"/>
    <cellStyle name="Normal 5 2 7 3 3 2 2" xfId="27004"/>
    <cellStyle name="Normal 5 2 7 3 3 2 2 2" xfId="55738"/>
    <cellStyle name="Normal 5 2 7 3 3 2 3" xfId="41414"/>
    <cellStyle name="Normal 5 2 7 3 3 3" xfId="19841"/>
    <cellStyle name="Normal 5 2 7 3 3 3 2" xfId="48576"/>
    <cellStyle name="Normal 5 2 7 3 3 4" xfId="34252"/>
    <cellStyle name="Normal 5 2 7 3 4" xfId="9039"/>
    <cellStyle name="Normal 5 2 7 3 4 2" xfId="23422"/>
    <cellStyle name="Normal 5 2 7 3 4 2 2" xfId="52157"/>
    <cellStyle name="Normal 5 2 7 3 4 3" xfId="37833"/>
    <cellStyle name="Normal 5 2 7 3 5" xfId="16259"/>
    <cellStyle name="Normal 5 2 7 3 5 2" xfId="44995"/>
    <cellStyle name="Normal 5 2 7 3 6" xfId="30671"/>
    <cellStyle name="Normal 5 2 7 4" xfId="2601"/>
    <cellStyle name="Normal 5 2 7 4 2" xfId="6261"/>
    <cellStyle name="Normal 5 2 7 4 2 2" xfId="13521"/>
    <cellStyle name="Normal 5 2 7 4 2 2 2" xfId="27899"/>
    <cellStyle name="Normal 5 2 7 4 2 2 2 2" xfId="56633"/>
    <cellStyle name="Normal 5 2 7 4 2 2 3" xfId="42309"/>
    <cellStyle name="Normal 5 2 7 4 2 3" xfId="20736"/>
    <cellStyle name="Normal 5 2 7 4 2 3 2" xfId="49471"/>
    <cellStyle name="Normal 5 2 7 4 2 4" xfId="35147"/>
    <cellStyle name="Normal 5 2 7 4 3" xfId="9934"/>
    <cellStyle name="Normal 5 2 7 4 3 2" xfId="24317"/>
    <cellStyle name="Normal 5 2 7 4 3 2 2" xfId="53052"/>
    <cellStyle name="Normal 5 2 7 4 3 3" xfId="38728"/>
    <cellStyle name="Normal 5 2 7 4 4" xfId="17154"/>
    <cellStyle name="Normal 5 2 7 4 4 2" xfId="45890"/>
    <cellStyle name="Normal 5 2 7 4 5" xfId="31566"/>
    <cellStyle name="Normal 5 2 7 5" xfId="4465"/>
    <cellStyle name="Normal 5 2 7 5 2" xfId="11731"/>
    <cellStyle name="Normal 5 2 7 5 2 2" xfId="26109"/>
    <cellStyle name="Normal 5 2 7 5 2 2 2" xfId="54843"/>
    <cellStyle name="Normal 5 2 7 5 2 3" xfId="40519"/>
    <cellStyle name="Normal 5 2 7 5 3" xfId="18946"/>
    <cellStyle name="Normal 5 2 7 5 3 2" xfId="47681"/>
    <cellStyle name="Normal 5 2 7 5 4" xfId="33357"/>
    <cellStyle name="Normal 5 2 7 6" xfId="8138"/>
    <cellStyle name="Normal 5 2 7 6 2" xfId="22527"/>
    <cellStyle name="Normal 5 2 7 6 2 2" xfId="51262"/>
    <cellStyle name="Normal 5 2 7 6 3" xfId="36938"/>
    <cellStyle name="Normal 5 2 7 7" xfId="15364"/>
    <cellStyle name="Normal 5 2 7 7 2" xfId="44100"/>
    <cellStyle name="Normal 5 2 7 8" xfId="29776"/>
    <cellStyle name="Normal 5 2 8" xfId="945"/>
    <cellStyle name="Normal 5 2 8 2" xfId="1928"/>
    <cellStyle name="Normal 5 2 8 2 2" xfId="3720"/>
    <cellStyle name="Normal 5 2 8 2 2 2" xfId="7379"/>
    <cellStyle name="Normal 5 2 8 2 2 2 2" xfId="14639"/>
    <cellStyle name="Normal 5 2 8 2 2 2 2 2" xfId="29017"/>
    <cellStyle name="Normal 5 2 8 2 2 2 2 2 2" xfId="57751"/>
    <cellStyle name="Normal 5 2 8 2 2 2 2 3" xfId="43427"/>
    <cellStyle name="Normal 5 2 8 2 2 2 3" xfId="21854"/>
    <cellStyle name="Normal 5 2 8 2 2 2 3 2" xfId="50589"/>
    <cellStyle name="Normal 5 2 8 2 2 2 4" xfId="36265"/>
    <cellStyle name="Normal 5 2 8 2 2 3" xfId="11052"/>
    <cellStyle name="Normal 5 2 8 2 2 3 2" xfId="25435"/>
    <cellStyle name="Normal 5 2 8 2 2 3 2 2" xfId="54170"/>
    <cellStyle name="Normal 5 2 8 2 2 3 3" xfId="39846"/>
    <cellStyle name="Normal 5 2 8 2 2 4" xfId="18272"/>
    <cellStyle name="Normal 5 2 8 2 2 4 2" xfId="47008"/>
    <cellStyle name="Normal 5 2 8 2 2 5" xfId="32684"/>
    <cellStyle name="Normal 5 2 8 2 3" xfId="5589"/>
    <cellStyle name="Normal 5 2 8 2 3 2" xfId="12849"/>
    <cellStyle name="Normal 5 2 8 2 3 2 2" xfId="27227"/>
    <cellStyle name="Normal 5 2 8 2 3 2 2 2" xfId="55961"/>
    <cellStyle name="Normal 5 2 8 2 3 2 3" xfId="41637"/>
    <cellStyle name="Normal 5 2 8 2 3 3" xfId="20064"/>
    <cellStyle name="Normal 5 2 8 2 3 3 2" xfId="48799"/>
    <cellStyle name="Normal 5 2 8 2 3 4" xfId="34475"/>
    <cellStyle name="Normal 5 2 8 2 4" xfId="9262"/>
    <cellStyle name="Normal 5 2 8 2 4 2" xfId="23645"/>
    <cellStyle name="Normal 5 2 8 2 4 2 2" xfId="52380"/>
    <cellStyle name="Normal 5 2 8 2 4 3" xfId="38056"/>
    <cellStyle name="Normal 5 2 8 2 5" xfId="16482"/>
    <cellStyle name="Normal 5 2 8 2 5 2" xfId="45218"/>
    <cellStyle name="Normal 5 2 8 2 6" xfId="30894"/>
    <cellStyle name="Normal 5 2 8 3" xfId="2824"/>
    <cellStyle name="Normal 5 2 8 3 2" xfId="6484"/>
    <cellStyle name="Normal 5 2 8 3 2 2" xfId="13744"/>
    <cellStyle name="Normal 5 2 8 3 2 2 2" xfId="28122"/>
    <cellStyle name="Normal 5 2 8 3 2 2 2 2" xfId="56856"/>
    <cellStyle name="Normal 5 2 8 3 2 2 3" xfId="42532"/>
    <cellStyle name="Normal 5 2 8 3 2 3" xfId="20959"/>
    <cellStyle name="Normal 5 2 8 3 2 3 2" xfId="49694"/>
    <cellStyle name="Normal 5 2 8 3 2 4" xfId="35370"/>
    <cellStyle name="Normal 5 2 8 3 3" xfId="10157"/>
    <cellStyle name="Normal 5 2 8 3 3 2" xfId="24540"/>
    <cellStyle name="Normal 5 2 8 3 3 2 2" xfId="53275"/>
    <cellStyle name="Normal 5 2 8 3 3 3" xfId="38951"/>
    <cellStyle name="Normal 5 2 8 3 4" xfId="17377"/>
    <cellStyle name="Normal 5 2 8 3 4 2" xfId="46113"/>
    <cellStyle name="Normal 5 2 8 3 5" xfId="31789"/>
    <cellStyle name="Normal 5 2 8 4" xfId="4689"/>
    <cellStyle name="Normal 5 2 8 4 2" xfId="11954"/>
    <cellStyle name="Normal 5 2 8 4 2 2" xfId="26332"/>
    <cellStyle name="Normal 5 2 8 4 2 2 2" xfId="55066"/>
    <cellStyle name="Normal 5 2 8 4 2 3" xfId="40742"/>
    <cellStyle name="Normal 5 2 8 4 3" xfId="19169"/>
    <cellStyle name="Normal 5 2 8 4 3 2" xfId="47904"/>
    <cellStyle name="Normal 5 2 8 4 4" xfId="33580"/>
    <cellStyle name="Normal 5 2 8 5" xfId="8361"/>
    <cellStyle name="Normal 5 2 8 5 2" xfId="22750"/>
    <cellStyle name="Normal 5 2 8 5 2 2" xfId="51485"/>
    <cellStyle name="Normal 5 2 8 5 3" xfId="37161"/>
    <cellStyle name="Normal 5 2 8 6" xfId="15587"/>
    <cellStyle name="Normal 5 2 8 6 2" xfId="44323"/>
    <cellStyle name="Normal 5 2 8 7" xfId="29999"/>
    <cellStyle name="Normal 5 2 9" xfId="1445"/>
    <cellStyle name="Normal 5 2 9 2" xfId="3273"/>
    <cellStyle name="Normal 5 2 9 2 2" xfId="6932"/>
    <cellStyle name="Normal 5 2 9 2 2 2" xfId="14192"/>
    <cellStyle name="Normal 5 2 9 2 2 2 2" xfId="28570"/>
    <cellStyle name="Normal 5 2 9 2 2 2 2 2" xfId="57304"/>
    <cellStyle name="Normal 5 2 9 2 2 2 3" xfId="42980"/>
    <cellStyle name="Normal 5 2 9 2 2 3" xfId="21407"/>
    <cellStyle name="Normal 5 2 9 2 2 3 2" xfId="50142"/>
    <cellStyle name="Normal 5 2 9 2 2 4" xfId="35818"/>
    <cellStyle name="Normal 5 2 9 2 3" xfId="10605"/>
    <cellStyle name="Normal 5 2 9 2 3 2" xfId="24988"/>
    <cellStyle name="Normal 5 2 9 2 3 2 2" xfId="53723"/>
    <cellStyle name="Normal 5 2 9 2 3 3" xfId="39399"/>
    <cellStyle name="Normal 5 2 9 2 4" xfId="17825"/>
    <cellStyle name="Normal 5 2 9 2 4 2" xfId="46561"/>
    <cellStyle name="Normal 5 2 9 2 5" xfId="32237"/>
    <cellStyle name="Normal 5 2 9 3" xfId="5140"/>
    <cellStyle name="Normal 5 2 9 3 2" xfId="12402"/>
    <cellStyle name="Normal 5 2 9 3 2 2" xfId="26780"/>
    <cellStyle name="Normal 5 2 9 3 2 2 2" xfId="55514"/>
    <cellStyle name="Normal 5 2 9 3 2 3" xfId="41190"/>
    <cellStyle name="Normal 5 2 9 3 3" xfId="19617"/>
    <cellStyle name="Normal 5 2 9 3 3 2" xfId="48352"/>
    <cellStyle name="Normal 5 2 9 3 4" xfId="34028"/>
    <cellStyle name="Normal 5 2 9 4" xfId="8812"/>
    <cellStyle name="Normal 5 2 9 4 2" xfId="23198"/>
    <cellStyle name="Normal 5 2 9 4 2 2" xfId="51933"/>
    <cellStyle name="Normal 5 2 9 4 3" xfId="37609"/>
    <cellStyle name="Normal 5 2 9 5" xfId="16035"/>
    <cellStyle name="Normal 5 2 9 5 2" xfId="44771"/>
    <cellStyle name="Normal 5 2 9 6" xfId="30447"/>
    <cellStyle name="Normal 5 3" xfId="187"/>
    <cellStyle name="Normal 5 3 10" xfId="4227"/>
    <cellStyle name="Normal 5 3 10 2" xfId="11508"/>
    <cellStyle name="Normal 5 3 10 2 2" xfId="25888"/>
    <cellStyle name="Normal 5 3 10 2 2 2" xfId="54622"/>
    <cellStyle name="Normal 5 3 10 2 3" xfId="40298"/>
    <cellStyle name="Normal 5 3 10 3" xfId="18725"/>
    <cellStyle name="Normal 5 3 10 3 2" xfId="47460"/>
    <cellStyle name="Normal 5 3 10 4" xfId="33136"/>
    <cellStyle name="Normal 5 3 11" xfId="7896"/>
    <cellStyle name="Normal 5 3 11 2" xfId="22306"/>
    <cellStyle name="Normal 5 3 11 2 2" xfId="51041"/>
    <cellStyle name="Normal 5 3 11 3" xfId="36717"/>
    <cellStyle name="Normal 5 3 12" xfId="15143"/>
    <cellStyle name="Normal 5 3 12 2" xfId="43879"/>
    <cellStyle name="Normal 5 3 13" xfId="29555"/>
    <cellStyle name="Normal 5 3 2" xfId="289"/>
    <cellStyle name="Normal 5 3 2 10" xfId="7916"/>
    <cellStyle name="Normal 5 3 2 10 2" xfId="22320"/>
    <cellStyle name="Normal 5 3 2 10 2 2" xfId="51055"/>
    <cellStyle name="Normal 5 3 2 10 3" xfId="36731"/>
    <cellStyle name="Normal 5 3 2 11" xfId="15157"/>
    <cellStyle name="Normal 5 3 2 11 2" xfId="43893"/>
    <cellStyle name="Normal 5 3 2 12" xfId="29569"/>
    <cellStyle name="Normal 5 3 2 2" xfId="363"/>
    <cellStyle name="Normal 5 3 2 2 10" xfId="15185"/>
    <cellStyle name="Normal 5 3 2 2 10 2" xfId="43921"/>
    <cellStyle name="Normal 5 3 2 2 11" xfId="29597"/>
    <cellStyle name="Normal 5 3 2 2 2" xfId="463"/>
    <cellStyle name="Normal 5 3 2 2 2 10" xfId="29653"/>
    <cellStyle name="Normal 5 3 2 2 2 2" xfId="663"/>
    <cellStyle name="Normal 5 3 2 2 2 2 2" xfId="935"/>
    <cellStyle name="Normal 5 3 2 2 2 2 2 2" xfId="1382"/>
    <cellStyle name="Normal 5 3 2 2 2 2 2 2 2" xfId="2365"/>
    <cellStyle name="Normal 5 3 2 2 2 2 2 2 2 2" xfId="4157"/>
    <cellStyle name="Normal 5 3 2 2 2 2 2 2 2 2 2" xfId="7816"/>
    <cellStyle name="Normal 5 3 2 2 2 2 2 2 2 2 2 2" xfId="15076"/>
    <cellStyle name="Normal 5 3 2 2 2 2 2 2 2 2 2 2 2" xfId="29454"/>
    <cellStyle name="Normal 5 3 2 2 2 2 2 2 2 2 2 2 2 2" xfId="58188"/>
    <cellStyle name="Normal 5 3 2 2 2 2 2 2 2 2 2 2 3" xfId="43864"/>
    <cellStyle name="Normal 5 3 2 2 2 2 2 2 2 2 2 3" xfId="22291"/>
    <cellStyle name="Normal 5 3 2 2 2 2 2 2 2 2 2 3 2" xfId="51026"/>
    <cellStyle name="Normal 5 3 2 2 2 2 2 2 2 2 2 4" xfId="36702"/>
    <cellStyle name="Normal 5 3 2 2 2 2 2 2 2 2 3" xfId="11489"/>
    <cellStyle name="Normal 5 3 2 2 2 2 2 2 2 2 3 2" xfId="25872"/>
    <cellStyle name="Normal 5 3 2 2 2 2 2 2 2 2 3 2 2" xfId="54607"/>
    <cellStyle name="Normal 5 3 2 2 2 2 2 2 2 2 3 3" xfId="40283"/>
    <cellStyle name="Normal 5 3 2 2 2 2 2 2 2 2 4" xfId="18709"/>
    <cellStyle name="Normal 5 3 2 2 2 2 2 2 2 2 4 2" xfId="47445"/>
    <cellStyle name="Normal 5 3 2 2 2 2 2 2 2 2 5" xfId="33121"/>
    <cellStyle name="Normal 5 3 2 2 2 2 2 2 2 3" xfId="6026"/>
    <cellStyle name="Normal 5 3 2 2 2 2 2 2 2 3 2" xfId="13286"/>
    <cellStyle name="Normal 5 3 2 2 2 2 2 2 2 3 2 2" xfId="27664"/>
    <cellStyle name="Normal 5 3 2 2 2 2 2 2 2 3 2 2 2" xfId="56398"/>
    <cellStyle name="Normal 5 3 2 2 2 2 2 2 2 3 2 3" xfId="42074"/>
    <cellStyle name="Normal 5 3 2 2 2 2 2 2 2 3 3" xfId="20501"/>
    <cellStyle name="Normal 5 3 2 2 2 2 2 2 2 3 3 2" xfId="49236"/>
    <cellStyle name="Normal 5 3 2 2 2 2 2 2 2 3 4" xfId="34912"/>
    <cellStyle name="Normal 5 3 2 2 2 2 2 2 2 4" xfId="9699"/>
    <cellStyle name="Normal 5 3 2 2 2 2 2 2 2 4 2" xfId="24082"/>
    <cellStyle name="Normal 5 3 2 2 2 2 2 2 2 4 2 2" xfId="52817"/>
    <cellStyle name="Normal 5 3 2 2 2 2 2 2 2 4 3" xfId="38493"/>
    <cellStyle name="Normal 5 3 2 2 2 2 2 2 2 5" xfId="16919"/>
    <cellStyle name="Normal 5 3 2 2 2 2 2 2 2 5 2" xfId="45655"/>
    <cellStyle name="Normal 5 3 2 2 2 2 2 2 2 6" xfId="31331"/>
    <cellStyle name="Normal 5 3 2 2 2 2 2 2 3" xfId="3261"/>
    <cellStyle name="Normal 5 3 2 2 2 2 2 2 3 2" xfId="6921"/>
    <cellStyle name="Normal 5 3 2 2 2 2 2 2 3 2 2" xfId="14181"/>
    <cellStyle name="Normal 5 3 2 2 2 2 2 2 3 2 2 2" xfId="28559"/>
    <cellStyle name="Normal 5 3 2 2 2 2 2 2 3 2 2 2 2" xfId="57293"/>
    <cellStyle name="Normal 5 3 2 2 2 2 2 2 3 2 2 3" xfId="42969"/>
    <cellStyle name="Normal 5 3 2 2 2 2 2 2 3 2 3" xfId="21396"/>
    <cellStyle name="Normal 5 3 2 2 2 2 2 2 3 2 3 2" xfId="50131"/>
    <cellStyle name="Normal 5 3 2 2 2 2 2 2 3 2 4" xfId="35807"/>
    <cellStyle name="Normal 5 3 2 2 2 2 2 2 3 3" xfId="10594"/>
    <cellStyle name="Normal 5 3 2 2 2 2 2 2 3 3 2" xfId="24977"/>
    <cellStyle name="Normal 5 3 2 2 2 2 2 2 3 3 2 2" xfId="53712"/>
    <cellStyle name="Normal 5 3 2 2 2 2 2 2 3 3 3" xfId="39388"/>
    <cellStyle name="Normal 5 3 2 2 2 2 2 2 3 4" xfId="17814"/>
    <cellStyle name="Normal 5 3 2 2 2 2 2 2 3 4 2" xfId="46550"/>
    <cellStyle name="Normal 5 3 2 2 2 2 2 2 3 5" xfId="32226"/>
    <cellStyle name="Normal 5 3 2 2 2 2 2 2 4" xfId="5126"/>
    <cellStyle name="Normal 5 3 2 2 2 2 2 2 4 2" xfId="12391"/>
    <cellStyle name="Normal 5 3 2 2 2 2 2 2 4 2 2" xfId="26769"/>
    <cellStyle name="Normal 5 3 2 2 2 2 2 2 4 2 2 2" xfId="55503"/>
    <cellStyle name="Normal 5 3 2 2 2 2 2 2 4 2 3" xfId="41179"/>
    <cellStyle name="Normal 5 3 2 2 2 2 2 2 4 3" xfId="19606"/>
    <cellStyle name="Normal 5 3 2 2 2 2 2 2 4 3 2" xfId="48341"/>
    <cellStyle name="Normal 5 3 2 2 2 2 2 2 4 4" xfId="34017"/>
    <cellStyle name="Normal 5 3 2 2 2 2 2 2 5" xfId="8798"/>
    <cellStyle name="Normal 5 3 2 2 2 2 2 2 5 2" xfId="23187"/>
    <cellStyle name="Normal 5 3 2 2 2 2 2 2 5 2 2" xfId="51922"/>
    <cellStyle name="Normal 5 3 2 2 2 2 2 2 5 3" xfId="37598"/>
    <cellStyle name="Normal 5 3 2 2 2 2 2 2 6" xfId="16024"/>
    <cellStyle name="Normal 5 3 2 2 2 2 2 2 6 2" xfId="44760"/>
    <cellStyle name="Normal 5 3 2 2 2 2 2 2 7" xfId="30436"/>
    <cellStyle name="Normal 5 3 2 2 2 2 2 3" xfId="1918"/>
    <cellStyle name="Normal 5 3 2 2 2 2 2 3 2" xfId="3710"/>
    <cellStyle name="Normal 5 3 2 2 2 2 2 3 2 2" xfId="7369"/>
    <cellStyle name="Normal 5 3 2 2 2 2 2 3 2 2 2" xfId="14629"/>
    <cellStyle name="Normal 5 3 2 2 2 2 2 3 2 2 2 2" xfId="29007"/>
    <cellStyle name="Normal 5 3 2 2 2 2 2 3 2 2 2 2 2" xfId="57741"/>
    <cellStyle name="Normal 5 3 2 2 2 2 2 3 2 2 2 3" xfId="43417"/>
    <cellStyle name="Normal 5 3 2 2 2 2 2 3 2 2 3" xfId="21844"/>
    <cellStyle name="Normal 5 3 2 2 2 2 2 3 2 2 3 2" xfId="50579"/>
    <cellStyle name="Normal 5 3 2 2 2 2 2 3 2 2 4" xfId="36255"/>
    <cellStyle name="Normal 5 3 2 2 2 2 2 3 2 3" xfId="11042"/>
    <cellStyle name="Normal 5 3 2 2 2 2 2 3 2 3 2" xfId="25425"/>
    <cellStyle name="Normal 5 3 2 2 2 2 2 3 2 3 2 2" xfId="54160"/>
    <cellStyle name="Normal 5 3 2 2 2 2 2 3 2 3 3" xfId="39836"/>
    <cellStyle name="Normal 5 3 2 2 2 2 2 3 2 4" xfId="18262"/>
    <cellStyle name="Normal 5 3 2 2 2 2 2 3 2 4 2" xfId="46998"/>
    <cellStyle name="Normal 5 3 2 2 2 2 2 3 2 5" xfId="32674"/>
    <cellStyle name="Normal 5 3 2 2 2 2 2 3 3" xfId="5579"/>
    <cellStyle name="Normal 5 3 2 2 2 2 2 3 3 2" xfId="12839"/>
    <cellStyle name="Normal 5 3 2 2 2 2 2 3 3 2 2" xfId="27217"/>
    <cellStyle name="Normal 5 3 2 2 2 2 2 3 3 2 2 2" xfId="55951"/>
    <cellStyle name="Normal 5 3 2 2 2 2 2 3 3 2 3" xfId="41627"/>
    <cellStyle name="Normal 5 3 2 2 2 2 2 3 3 3" xfId="20054"/>
    <cellStyle name="Normal 5 3 2 2 2 2 2 3 3 3 2" xfId="48789"/>
    <cellStyle name="Normal 5 3 2 2 2 2 2 3 3 4" xfId="34465"/>
    <cellStyle name="Normal 5 3 2 2 2 2 2 3 4" xfId="9252"/>
    <cellStyle name="Normal 5 3 2 2 2 2 2 3 4 2" xfId="23635"/>
    <cellStyle name="Normal 5 3 2 2 2 2 2 3 4 2 2" xfId="52370"/>
    <cellStyle name="Normal 5 3 2 2 2 2 2 3 4 3" xfId="38046"/>
    <cellStyle name="Normal 5 3 2 2 2 2 2 3 5" xfId="16472"/>
    <cellStyle name="Normal 5 3 2 2 2 2 2 3 5 2" xfId="45208"/>
    <cellStyle name="Normal 5 3 2 2 2 2 2 3 6" xfId="30884"/>
    <cellStyle name="Normal 5 3 2 2 2 2 2 4" xfId="2814"/>
    <cellStyle name="Normal 5 3 2 2 2 2 2 4 2" xfId="6474"/>
    <cellStyle name="Normal 5 3 2 2 2 2 2 4 2 2" xfId="13734"/>
    <cellStyle name="Normal 5 3 2 2 2 2 2 4 2 2 2" xfId="28112"/>
    <cellStyle name="Normal 5 3 2 2 2 2 2 4 2 2 2 2" xfId="56846"/>
    <cellStyle name="Normal 5 3 2 2 2 2 2 4 2 2 3" xfId="42522"/>
    <cellStyle name="Normal 5 3 2 2 2 2 2 4 2 3" xfId="20949"/>
    <cellStyle name="Normal 5 3 2 2 2 2 2 4 2 3 2" xfId="49684"/>
    <cellStyle name="Normal 5 3 2 2 2 2 2 4 2 4" xfId="35360"/>
    <cellStyle name="Normal 5 3 2 2 2 2 2 4 3" xfId="10147"/>
    <cellStyle name="Normal 5 3 2 2 2 2 2 4 3 2" xfId="24530"/>
    <cellStyle name="Normal 5 3 2 2 2 2 2 4 3 2 2" xfId="53265"/>
    <cellStyle name="Normal 5 3 2 2 2 2 2 4 3 3" xfId="38941"/>
    <cellStyle name="Normal 5 3 2 2 2 2 2 4 4" xfId="17367"/>
    <cellStyle name="Normal 5 3 2 2 2 2 2 4 4 2" xfId="46103"/>
    <cellStyle name="Normal 5 3 2 2 2 2 2 4 5" xfId="31779"/>
    <cellStyle name="Normal 5 3 2 2 2 2 2 5" xfId="4679"/>
    <cellStyle name="Normal 5 3 2 2 2 2 2 5 2" xfId="11944"/>
    <cellStyle name="Normal 5 3 2 2 2 2 2 5 2 2" xfId="26322"/>
    <cellStyle name="Normal 5 3 2 2 2 2 2 5 2 2 2" xfId="55056"/>
    <cellStyle name="Normal 5 3 2 2 2 2 2 5 2 3" xfId="40732"/>
    <cellStyle name="Normal 5 3 2 2 2 2 2 5 3" xfId="19159"/>
    <cellStyle name="Normal 5 3 2 2 2 2 2 5 3 2" xfId="47894"/>
    <cellStyle name="Normal 5 3 2 2 2 2 2 5 4" xfId="33570"/>
    <cellStyle name="Normal 5 3 2 2 2 2 2 6" xfId="8351"/>
    <cellStyle name="Normal 5 3 2 2 2 2 2 6 2" xfId="22740"/>
    <cellStyle name="Normal 5 3 2 2 2 2 2 6 2 2" xfId="51475"/>
    <cellStyle name="Normal 5 3 2 2 2 2 2 6 3" xfId="37151"/>
    <cellStyle name="Normal 5 3 2 2 2 2 2 7" xfId="15577"/>
    <cellStyle name="Normal 5 3 2 2 2 2 2 7 2" xfId="44313"/>
    <cellStyle name="Normal 5 3 2 2 2 2 2 8" xfId="29989"/>
    <cellStyle name="Normal 5 3 2 2 2 2 3" xfId="1158"/>
    <cellStyle name="Normal 5 3 2 2 2 2 3 2" xfId="2141"/>
    <cellStyle name="Normal 5 3 2 2 2 2 3 2 2" xfId="3933"/>
    <cellStyle name="Normal 5 3 2 2 2 2 3 2 2 2" xfId="7592"/>
    <cellStyle name="Normal 5 3 2 2 2 2 3 2 2 2 2" xfId="14852"/>
    <cellStyle name="Normal 5 3 2 2 2 2 3 2 2 2 2 2" xfId="29230"/>
    <cellStyle name="Normal 5 3 2 2 2 2 3 2 2 2 2 2 2" xfId="57964"/>
    <cellStyle name="Normal 5 3 2 2 2 2 3 2 2 2 2 3" xfId="43640"/>
    <cellStyle name="Normal 5 3 2 2 2 2 3 2 2 2 3" xfId="22067"/>
    <cellStyle name="Normal 5 3 2 2 2 2 3 2 2 2 3 2" xfId="50802"/>
    <cellStyle name="Normal 5 3 2 2 2 2 3 2 2 2 4" xfId="36478"/>
    <cellStyle name="Normal 5 3 2 2 2 2 3 2 2 3" xfId="11265"/>
    <cellStyle name="Normal 5 3 2 2 2 2 3 2 2 3 2" xfId="25648"/>
    <cellStyle name="Normal 5 3 2 2 2 2 3 2 2 3 2 2" xfId="54383"/>
    <cellStyle name="Normal 5 3 2 2 2 2 3 2 2 3 3" xfId="40059"/>
    <cellStyle name="Normal 5 3 2 2 2 2 3 2 2 4" xfId="18485"/>
    <cellStyle name="Normal 5 3 2 2 2 2 3 2 2 4 2" xfId="47221"/>
    <cellStyle name="Normal 5 3 2 2 2 2 3 2 2 5" xfId="32897"/>
    <cellStyle name="Normal 5 3 2 2 2 2 3 2 3" xfId="5802"/>
    <cellStyle name="Normal 5 3 2 2 2 2 3 2 3 2" xfId="13062"/>
    <cellStyle name="Normal 5 3 2 2 2 2 3 2 3 2 2" xfId="27440"/>
    <cellStyle name="Normal 5 3 2 2 2 2 3 2 3 2 2 2" xfId="56174"/>
    <cellStyle name="Normal 5 3 2 2 2 2 3 2 3 2 3" xfId="41850"/>
    <cellStyle name="Normal 5 3 2 2 2 2 3 2 3 3" xfId="20277"/>
    <cellStyle name="Normal 5 3 2 2 2 2 3 2 3 3 2" xfId="49012"/>
    <cellStyle name="Normal 5 3 2 2 2 2 3 2 3 4" xfId="34688"/>
    <cellStyle name="Normal 5 3 2 2 2 2 3 2 4" xfId="9475"/>
    <cellStyle name="Normal 5 3 2 2 2 2 3 2 4 2" xfId="23858"/>
    <cellStyle name="Normal 5 3 2 2 2 2 3 2 4 2 2" xfId="52593"/>
    <cellStyle name="Normal 5 3 2 2 2 2 3 2 4 3" xfId="38269"/>
    <cellStyle name="Normal 5 3 2 2 2 2 3 2 5" xfId="16695"/>
    <cellStyle name="Normal 5 3 2 2 2 2 3 2 5 2" xfId="45431"/>
    <cellStyle name="Normal 5 3 2 2 2 2 3 2 6" xfId="31107"/>
    <cellStyle name="Normal 5 3 2 2 2 2 3 3" xfId="3037"/>
    <cellStyle name="Normal 5 3 2 2 2 2 3 3 2" xfId="6697"/>
    <cellStyle name="Normal 5 3 2 2 2 2 3 3 2 2" xfId="13957"/>
    <cellStyle name="Normal 5 3 2 2 2 2 3 3 2 2 2" xfId="28335"/>
    <cellStyle name="Normal 5 3 2 2 2 2 3 3 2 2 2 2" xfId="57069"/>
    <cellStyle name="Normal 5 3 2 2 2 2 3 3 2 2 3" xfId="42745"/>
    <cellStyle name="Normal 5 3 2 2 2 2 3 3 2 3" xfId="21172"/>
    <cellStyle name="Normal 5 3 2 2 2 2 3 3 2 3 2" xfId="49907"/>
    <cellStyle name="Normal 5 3 2 2 2 2 3 3 2 4" xfId="35583"/>
    <cellStyle name="Normal 5 3 2 2 2 2 3 3 3" xfId="10370"/>
    <cellStyle name="Normal 5 3 2 2 2 2 3 3 3 2" xfId="24753"/>
    <cellStyle name="Normal 5 3 2 2 2 2 3 3 3 2 2" xfId="53488"/>
    <cellStyle name="Normal 5 3 2 2 2 2 3 3 3 3" xfId="39164"/>
    <cellStyle name="Normal 5 3 2 2 2 2 3 3 4" xfId="17590"/>
    <cellStyle name="Normal 5 3 2 2 2 2 3 3 4 2" xfId="46326"/>
    <cellStyle name="Normal 5 3 2 2 2 2 3 3 5" xfId="32002"/>
    <cellStyle name="Normal 5 3 2 2 2 2 3 4" xfId="4902"/>
    <cellStyle name="Normal 5 3 2 2 2 2 3 4 2" xfId="12167"/>
    <cellStyle name="Normal 5 3 2 2 2 2 3 4 2 2" xfId="26545"/>
    <cellStyle name="Normal 5 3 2 2 2 2 3 4 2 2 2" xfId="55279"/>
    <cellStyle name="Normal 5 3 2 2 2 2 3 4 2 3" xfId="40955"/>
    <cellStyle name="Normal 5 3 2 2 2 2 3 4 3" xfId="19382"/>
    <cellStyle name="Normal 5 3 2 2 2 2 3 4 3 2" xfId="48117"/>
    <cellStyle name="Normal 5 3 2 2 2 2 3 4 4" xfId="33793"/>
    <cellStyle name="Normal 5 3 2 2 2 2 3 5" xfId="8574"/>
    <cellStyle name="Normal 5 3 2 2 2 2 3 5 2" xfId="22963"/>
    <cellStyle name="Normal 5 3 2 2 2 2 3 5 2 2" xfId="51698"/>
    <cellStyle name="Normal 5 3 2 2 2 2 3 5 3" xfId="37374"/>
    <cellStyle name="Normal 5 3 2 2 2 2 3 6" xfId="15800"/>
    <cellStyle name="Normal 5 3 2 2 2 2 3 6 2" xfId="44536"/>
    <cellStyle name="Normal 5 3 2 2 2 2 3 7" xfId="30212"/>
    <cellStyle name="Normal 5 3 2 2 2 2 4" xfId="1690"/>
    <cellStyle name="Normal 5 3 2 2 2 2 4 2" xfId="3486"/>
    <cellStyle name="Normal 5 3 2 2 2 2 4 2 2" xfId="7145"/>
    <cellStyle name="Normal 5 3 2 2 2 2 4 2 2 2" xfId="14405"/>
    <cellStyle name="Normal 5 3 2 2 2 2 4 2 2 2 2" xfId="28783"/>
    <cellStyle name="Normal 5 3 2 2 2 2 4 2 2 2 2 2" xfId="57517"/>
    <cellStyle name="Normal 5 3 2 2 2 2 4 2 2 2 3" xfId="43193"/>
    <cellStyle name="Normal 5 3 2 2 2 2 4 2 2 3" xfId="21620"/>
    <cellStyle name="Normal 5 3 2 2 2 2 4 2 2 3 2" xfId="50355"/>
    <cellStyle name="Normal 5 3 2 2 2 2 4 2 2 4" xfId="36031"/>
    <cellStyle name="Normal 5 3 2 2 2 2 4 2 3" xfId="10818"/>
    <cellStyle name="Normal 5 3 2 2 2 2 4 2 3 2" xfId="25201"/>
    <cellStyle name="Normal 5 3 2 2 2 2 4 2 3 2 2" xfId="53936"/>
    <cellStyle name="Normal 5 3 2 2 2 2 4 2 3 3" xfId="39612"/>
    <cellStyle name="Normal 5 3 2 2 2 2 4 2 4" xfId="18038"/>
    <cellStyle name="Normal 5 3 2 2 2 2 4 2 4 2" xfId="46774"/>
    <cellStyle name="Normal 5 3 2 2 2 2 4 2 5" xfId="32450"/>
    <cellStyle name="Normal 5 3 2 2 2 2 4 3" xfId="5355"/>
    <cellStyle name="Normal 5 3 2 2 2 2 4 3 2" xfId="12615"/>
    <cellStyle name="Normal 5 3 2 2 2 2 4 3 2 2" xfId="26993"/>
    <cellStyle name="Normal 5 3 2 2 2 2 4 3 2 2 2" xfId="55727"/>
    <cellStyle name="Normal 5 3 2 2 2 2 4 3 2 3" xfId="41403"/>
    <cellStyle name="Normal 5 3 2 2 2 2 4 3 3" xfId="19830"/>
    <cellStyle name="Normal 5 3 2 2 2 2 4 3 3 2" xfId="48565"/>
    <cellStyle name="Normal 5 3 2 2 2 2 4 3 4" xfId="34241"/>
    <cellStyle name="Normal 5 3 2 2 2 2 4 4" xfId="9028"/>
    <cellStyle name="Normal 5 3 2 2 2 2 4 4 2" xfId="23411"/>
    <cellStyle name="Normal 5 3 2 2 2 2 4 4 2 2" xfId="52146"/>
    <cellStyle name="Normal 5 3 2 2 2 2 4 4 3" xfId="37822"/>
    <cellStyle name="Normal 5 3 2 2 2 2 4 5" xfId="16248"/>
    <cellStyle name="Normal 5 3 2 2 2 2 4 5 2" xfId="44984"/>
    <cellStyle name="Normal 5 3 2 2 2 2 4 6" xfId="30660"/>
    <cellStyle name="Normal 5 3 2 2 2 2 5" xfId="2590"/>
    <cellStyle name="Normal 5 3 2 2 2 2 5 2" xfId="6250"/>
    <cellStyle name="Normal 5 3 2 2 2 2 5 2 2" xfId="13510"/>
    <cellStyle name="Normal 5 3 2 2 2 2 5 2 2 2" xfId="27888"/>
    <cellStyle name="Normal 5 3 2 2 2 2 5 2 2 2 2" xfId="56622"/>
    <cellStyle name="Normal 5 3 2 2 2 2 5 2 2 3" xfId="42298"/>
    <cellStyle name="Normal 5 3 2 2 2 2 5 2 3" xfId="20725"/>
    <cellStyle name="Normal 5 3 2 2 2 2 5 2 3 2" xfId="49460"/>
    <cellStyle name="Normal 5 3 2 2 2 2 5 2 4" xfId="35136"/>
    <cellStyle name="Normal 5 3 2 2 2 2 5 3" xfId="9923"/>
    <cellStyle name="Normal 5 3 2 2 2 2 5 3 2" xfId="24306"/>
    <cellStyle name="Normal 5 3 2 2 2 2 5 3 2 2" xfId="53041"/>
    <cellStyle name="Normal 5 3 2 2 2 2 5 3 3" xfId="38717"/>
    <cellStyle name="Normal 5 3 2 2 2 2 5 4" xfId="17143"/>
    <cellStyle name="Normal 5 3 2 2 2 2 5 4 2" xfId="45879"/>
    <cellStyle name="Normal 5 3 2 2 2 2 5 5" xfId="31555"/>
    <cellStyle name="Normal 5 3 2 2 2 2 6" xfId="4453"/>
    <cellStyle name="Normal 5 3 2 2 2 2 6 2" xfId="11720"/>
    <cellStyle name="Normal 5 3 2 2 2 2 6 2 2" xfId="26098"/>
    <cellStyle name="Normal 5 3 2 2 2 2 6 2 2 2" xfId="54832"/>
    <cellStyle name="Normal 5 3 2 2 2 2 6 2 3" xfId="40508"/>
    <cellStyle name="Normal 5 3 2 2 2 2 6 3" xfId="18935"/>
    <cellStyle name="Normal 5 3 2 2 2 2 6 3 2" xfId="47670"/>
    <cellStyle name="Normal 5 3 2 2 2 2 6 4" xfId="33346"/>
    <cellStyle name="Normal 5 3 2 2 2 2 7" xfId="8124"/>
    <cellStyle name="Normal 5 3 2 2 2 2 7 2" xfId="22516"/>
    <cellStyle name="Normal 5 3 2 2 2 2 7 2 2" xfId="51251"/>
    <cellStyle name="Normal 5 3 2 2 2 2 7 3" xfId="36927"/>
    <cellStyle name="Normal 5 3 2 2 2 2 8" xfId="15353"/>
    <cellStyle name="Normal 5 3 2 2 2 2 8 2" xfId="44089"/>
    <cellStyle name="Normal 5 3 2 2 2 2 9" xfId="29765"/>
    <cellStyle name="Normal 5 3 2 2 2 3" xfId="821"/>
    <cellStyle name="Normal 5 3 2 2 2 3 2" xfId="1270"/>
    <cellStyle name="Normal 5 3 2 2 2 3 2 2" xfId="2253"/>
    <cellStyle name="Normal 5 3 2 2 2 3 2 2 2" xfId="4045"/>
    <cellStyle name="Normal 5 3 2 2 2 3 2 2 2 2" xfId="7704"/>
    <cellStyle name="Normal 5 3 2 2 2 3 2 2 2 2 2" xfId="14964"/>
    <cellStyle name="Normal 5 3 2 2 2 3 2 2 2 2 2 2" xfId="29342"/>
    <cellStyle name="Normal 5 3 2 2 2 3 2 2 2 2 2 2 2" xfId="58076"/>
    <cellStyle name="Normal 5 3 2 2 2 3 2 2 2 2 2 3" xfId="43752"/>
    <cellStyle name="Normal 5 3 2 2 2 3 2 2 2 2 3" xfId="22179"/>
    <cellStyle name="Normal 5 3 2 2 2 3 2 2 2 2 3 2" xfId="50914"/>
    <cellStyle name="Normal 5 3 2 2 2 3 2 2 2 2 4" xfId="36590"/>
    <cellStyle name="Normal 5 3 2 2 2 3 2 2 2 3" xfId="11377"/>
    <cellStyle name="Normal 5 3 2 2 2 3 2 2 2 3 2" xfId="25760"/>
    <cellStyle name="Normal 5 3 2 2 2 3 2 2 2 3 2 2" xfId="54495"/>
    <cellStyle name="Normal 5 3 2 2 2 3 2 2 2 3 3" xfId="40171"/>
    <cellStyle name="Normal 5 3 2 2 2 3 2 2 2 4" xfId="18597"/>
    <cellStyle name="Normal 5 3 2 2 2 3 2 2 2 4 2" xfId="47333"/>
    <cellStyle name="Normal 5 3 2 2 2 3 2 2 2 5" xfId="33009"/>
    <cellStyle name="Normal 5 3 2 2 2 3 2 2 3" xfId="5914"/>
    <cellStyle name="Normal 5 3 2 2 2 3 2 2 3 2" xfId="13174"/>
    <cellStyle name="Normal 5 3 2 2 2 3 2 2 3 2 2" xfId="27552"/>
    <cellStyle name="Normal 5 3 2 2 2 3 2 2 3 2 2 2" xfId="56286"/>
    <cellStyle name="Normal 5 3 2 2 2 3 2 2 3 2 3" xfId="41962"/>
    <cellStyle name="Normal 5 3 2 2 2 3 2 2 3 3" xfId="20389"/>
    <cellStyle name="Normal 5 3 2 2 2 3 2 2 3 3 2" xfId="49124"/>
    <cellStyle name="Normal 5 3 2 2 2 3 2 2 3 4" xfId="34800"/>
    <cellStyle name="Normal 5 3 2 2 2 3 2 2 4" xfId="9587"/>
    <cellStyle name="Normal 5 3 2 2 2 3 2 2 4 2" xfId="23970"/>
    <cellStyle name="Normal 5 3 2 2 2 3 2 2 4 2 2" xfId="52705"/>
    <cellStyle name="Normal 5 3 2 2 2 3 2 2 4 3" xfId="38381"/>
    <cellStyle name="Normal 5 3 2 2 2 3 2 2 5" xfId="16807"/>
    <cellStyle name="Normal 5 3 2 2 2 3 2 2 5 2" xfId="45543"/>
    <cellStyle name="Normal 5 3 2 2 2 3 2 2 6" xfId="31219"/>
    <cellStyle name="Normal 5 3 2 2 2 3 2 3" xfId="3149"/>
    <cellStyle name="Normal 5 3 2 2 2 3 2 3 2" xfId="6809"/>
    <cellStyle name="Normal 5 3 2 2 2 3 2 3 2 2" xfId="14069"/>
    <cellStyle name="Normal 5 3 2 2 2 3 2 3 2 2 2" xfId="28447"/>
    <cellStyle name="Normal 5 3 2 2 2 3 2 3 2 2 2 2" xfId="57181"/>
    <cellStyle name="Normal 5 3 2 2 2 3 2 3 2 2 3" xfId="42857"/>
    <cellStyle name="Normal 5 3 2 2 2 3 2 3 2 3" xfId="21284"/>
    <cellStyle name="Normal 5 3 2 2 2 3 2 3 2 3 2" xfId="50019"/>
    <cellStyle name="Normal 5 3 2 2 2 3 2 3 2 4" xfId="35695"/>
    <cellStyle name="Normal 5 3 2 2 2 3 2 3 3" xfId="10482"/>
    <cellStyle name="Normal 5 3 2 2 2 3 2 3 3 2" xfId="24865"/>
    <cellStyle name="Normal 5 3 2 2 2 3 2 3 3 2 2" xfId="53600"/>
    <cellStyle name="Normal 5 3 2 2 2 3 2 3 3 3" xfId="39276"/>
    <cellStyle name="Normal 5 3 2 2 2 3 2 3 4" xfId="17702"/>
    <cellStyle name="Normal 5 3 2 2 2 3 2 3 4 2" xfId="46438"/>
    <cellStyle name="Normal 5 3 2 2 2 3 2 3 5" xfId="32114"/>
    <cellStyle name="Normal 5 3 2 2 2 3 2 4" xfId="5014"/>
    <cellStyle name="Normal 5 3 2 2 2 3 2 4 2" xfId="12279"/>
    <cellStyle name="Normal 5 3 2 2 2 3 2 4 2 2" xfId="26657"/>
    <cellStyle name="Normal 5 3 2 2 2 3 2 4 2 2 2" xfId="55391"/>
    <cellStyle name="Normal 5 3 2 2 2 3 2 4 2 3" xfId="41067"/>
    <cellStyle name="Normal 5 3 2 2 2 3 2 4 3" xfId="19494"/>
    <cellStyle name="Normal 5 3 2 2 2 3 2 4 3 2" xfId="48229"/>
    <cellStyle name="Normal 5 3 2 2 2 3 2 4 4" xfId="33905"/>
    <cellStyle name="Normal 5 3 2 2 2 3 2 5" xfId="8686"/>
    <cellStyle name="Normal 5 3 2 2 2 3 2 5 2" xfId="23075"/>
    <cellStyle name="Normal 5 3 2 2 2 3 2 5 2 2" xfId="51810"/>
    <cellStyle name="Normal 5 3 2 2 2 3 2 5 3" xfId="37486"/>
    <cellStyle name="Normal 5 3 2 2 2 3 2 6" xfId="15912"/>
    <cellStyle name="Normal 5 3 2 2 2 3 2 6 2" xfId="44648"/>
    <cellStyle name="Normal 5 3 2 2 2 3 2 7" xfId="30324"/>
    <cellStyle name="Normal 5 3 2 2 2 3 3" xfId="1806"/>
    <cellStyle name="Normal 5 3 2 2 2 3 3 2" xfId="3598"/>
    <cellStyle name="Normal 5 3 2 2 2 3 3 2 2" xfId="7257"/>
    <cellStyle name="Normal 5 3 2 2 2 3 3 2 2 2" xfId="14517"/>
    <cellStyle name="Normal 5 3 2 2 2 3 3 2 2 2 2" xfId="28895"/>
    <cellStyle name="Normal 5 3 2 2 2 3 3 2 2 2 2 2" xfId="57629"/>
    <cellStyle name="Normal 5 3 2 2 2 3 3 2 2 2 3" xfId="43305"/>
    <cellStyle name="Normal 5 3 2 2 2 3 3 2 2 3" xfId="21732"/>
    <cellStyle name="Normal 5 3 2 2 2 3 3 2 2 3 2" xfId="50467"/>
    <cellStyle name="Normal 5 3 2 2 2 3 3 2 2 4" xfId="36143"/>
    <cellStyle name="Normal 5 3 2 2 2 3 3 2 3" xfId="10930"/>
    <cellStyle name="Normal 5 3 2 2 2 3 3 2 3 2" xfId="25313"/>
    <cellStyle name="Normal 5 3 2 2 2 3 3 2 3 2 2" xfId="54048"/>
    <cellStyle name="Normal 5 3 2 2 2 3 3 2 3 3" xfId="39724"/>
    <cellStyle name="Normal 5 3 2 2 2 3 3 2 4" xfId="18150"/>
    <cellStyle name="Normal 5 3 2 2 2 3 3 2 4 2" xfId="46886"/>
    <cellStyle name="Normal 5 3 2 2 2 3 3 2 5" xfId="32562"/>
    <cellStyle name="Normal 5 3 2 2 2 3 3 3" xfId="5467"/>
    <cellStyle name="Normal 5 3 2 2 2 3 3 3 2" xfId="12727"/>
    <cellStyle name="Normal 5 3 2 2 2 3 3 3 2 2" xfId="27105"/>
    <cellStyle name="Normal 5 3 2 2 2 3 3 3 2 2 2" xfId="55839"/>
    <cellStyle name="Normal 5 3 2 2 2 3 3 3 2 3" xfId="41515"/>
    <cellStyle name="Normal 5 3 2 2 2 3 3 3 3" xfId="19942"/>
    <cellStyle name="Normal 5 3 2 2 2 3 3 3 3 2" xfId="48677"/>
    <cellStyle name="Normal 5 3 2 2 2 3 3 3 4" xfId="34353"/>
    <cellStyle name="Normal 5 3 2 2 2 3 3 4" xfId="9140"/>
    <cellStyle name="Normal 5 3 2 2 2 3 3 4 2" xfId="23523"/>
    <cellStyle name="Normal 5 3 2 2 2 3 3 4 2 2" xfId="52258"/>
    <cellStyle name="Normal 5 3 2 2 2 3 3 4 3" xfId="37934"/>
    <cellStyle name="Normal 5 3 2 2 2 3 3 5" xfId="16360"/>
    <cellStyle name="Normal 5 3 2 2 2 3 3 5 2" xfId="45096"/>
    <cellStyle name="Normal 5 3 2 2 2 3 3 6" xfId="30772"/>
    <cellStyle name="Normal 5 3 2 2 2 3 4" xfId="2702"/>
    <cellStyle name="Normal 5 3 2 2 2 3 4 2" xfId="6362"/>
    <cellStyle name="Normal 5 3 2 2 2 3 4 2 2" xfId="13622"/>
    <cellStyle name="Normal 5 3 2 2 2 3 4 2 2 2" xfId="28000"/>
    <cellStyle name="Normal 5 3 2 2 2 3 4 2 2 2 2" xfId="56734"/>
    <cellStyle name="Normal 5 3 2 2 2 3 4 2 2 3" xfId="42410"/>
    <cellStyle name="Normal 5 3 2 2 2 3 4 2 3" xfId="20837"/>
    <cellStyle name="Normal 5 3 2 2 2 3 4 2 3 2" xfId="49572"/>
    <cellStyle name="Normal 5 3 2 2 2 3 4 2 4" xfId="35248"/>
    <cellStyle name="Normal 5 3 2 2 2 3 4 3" xfId="10035"/>
    <cellStyle name="Normal 5 3 2 2 2 3 4 3 2" xfId="24418"/>
    <cellStyle name="Normal 5 3 2 2 2 3 4 3 2 2" xfId="53153"/>
    <cellStyle name="Normal 5 3 2 2 2 3 4 3 3" xfId="38829"/>
    <cellStyle name="Normal 5 3 2 2 2 3 4 4" xfId="17255"/>
    <cellStyle name="Normal 5 3 2 2 2 3 4 4 2" xfId="45991"/>
    <cellStyle name="Normal 5 3 2 2 2 3 4 5" xfId="31667"/>
    <cellStyle name="Normal 5 3 2 2 2 3 5" xfId="4566"/>
    <cellStyle name="Normal 5 3 2 2 2 3 5 2" xfId="11832"/>
    <cellStyle name="Normal 5 3 2 2 2 3 5 2 2" xfId="26210"/>
    <cellStyle name="Normal 5 3 2 2 2 3 5 2 2 2" xfId="54944"/>
    <cellStyle name="Normal 5 3 2 2 2 3 5 2 3" xfId="40620"/>
    <cellStyle name="Normal 5 3 2 2 2 3 5 3" xfId="19047"/>
    <cellStyle name="Normal 5 3 2 2 2 3 5 3 2" xfId="47782"/>
    <cellStyle name="Normal 5 3 2 2 2 3 5 4" xfId="33458"/>
    <cellStyle name="Normal 5 3 2 2 2 3 6" xfId="8239"/>
    <cellStyle name="Normal 5 3 2 2 2 3 6 2" xfId="22628"/>
    <cellStyle name="Normal 5 3 2 2 2 3 6 2 2" xfId="51363"/>
    <cellStyle name="Normal 5 3 2 2 2 3 6 3" xfId="37039"/>
    <cellStyle name="Normal 5 3 2 2 2 3 7" xfId="15465"/>
    <cellStyle name="Normal 5 3 2 2 2 3 7 2" xfId="44201"/>
    <cellStyle name="Normal 5 3 2 2 2 3 8" xfId="29877"/>
    <cellStyle name="Normal 5 3 2 2 2 4" xfId="1046"/>
    <cellStyle name="Normal 5 3 2 2 2 4 2" xfId="2029"/>
    <cellStyle name="Normal 5 3 2 2 2 4 2 2" xfId="3821"/>
    <cellStyle name="Normal 5 3 2 2 2 4 2 2 2" xfId="7480"/>
    <cellStyle name="Normal 5 3 2 2 2 4 2 2 2 2" xfId="14740"/>
    <cellStyle name="Normal 5 3 2 2 2 4 2 2 2 2 2" xfId="29118"/>
    <cellStyle name="Normal 5 3 2 2 2 4 2 2 2 2 2 2" xfId="57852"/>
    <cellStyle name="Normal 5 3 2 2 2 4 2 2 2 2 3" xfId="43528"/>
    <cellStyle name="Normal 5 3 2 2 2 4 2 2 2 3" xfId="21955"/>
    <cellStyle name="Normal 5 3 2 2 2 4 2 2 2 3 2" xfId="50690"/>
    <cellStyle name="Normal 5 3 2 2 2 4 2 2 2 4" xfId="36366"/>
    <cellStyle name="Normal 5 3 2 2 2 4 2 2 3" xfId="11153"/>
    <cellStyle name="Normal 5 3 2 2 2 4 2 2 3 2" xfId="25536"/>
    <cellStyle name="Normal 5 3 2 2 2 4 2 2 3 2 2" xfId="54271"/>
    <cellStyle name="Normal 5 3 2 2 2 4 2 2 3 3" xfId="39947"/>
    <cellStyle name="Normal 5 3 2 2 2 4 2 2 4" xfId="18373"/>
    <cellStyle name="Normal 5 3 2 2 2 4 2 2 4 2" xfId="47109"/>
    <cellStyle name="Normal 5 3 2 2 2 4 2 2 5" xfId="32785"/>
    <cellStyle name="Normal 5 3 2 2 2 4 2 3" xfId="5690"/>
    <cellStyle name="Normal 5 3 2 2 2 4 2 3 2" xfId="12950"/>
    <cellStyle name="Normal 5 3 2 2 2 4 2 3 2 2" xfId="27328"/>
    <cellStyle name="Normal 5 3 2 2 2 4 2 3 2 2 2" xfId="56062"/>
    <cellStyle name="Normal 5 3 2 2 2 4 2 3 2 3" xfId="41738"/>
    <cellStyle name="Normal 5 3 2 2 2 4 2 3 3" xfId="20165"/>
    <cellStyle name="Normal 5 3 2 2 2 4 2 3 3 2" xfId="48900"/>
    <cellStyle name="Normal 5 3 2 2 2 4 2 3 4" xfId="34576"/>
    <cellStyle name="Normal 5 3 2 2 2 4 2 4" xfId="9363"/>
    <cellStyle name="Normal 5 3 2 2 2 4 2 4 2" xfId="23746"/>
    <cellStyle name="Normal 5 3 2 2 2 4 2 4 2 2" xfId="52481"/>
    <cellStyle name="Normal 5 3 2 2 2 4 2 4 3" xfId="38157"/>
    <cellStyle name="Normal 5 3 2 2 2 4 2 5" xfId="16583"/>
    <cellStyle name="Normal 5 3 2 2 2 4 2 5 2" xfId="45319"/>
    <cellStyle name="Normal 5 3 2 2 2 4 2 6" xfId="30995"/>
    <cellStyle name="Normal 5 3 2 2 2 4 3" xfId="2925"/>
    <cellStyle name="Normal 5 3 2 2 2 4 3 2" xfId="6585"/>
    <cellStyle name="Normal 5 3 2 2 2 4 3 2 2" xfId="13845"/>
    <cellStyle name="Normal 5 3 2 2 2 4 3 2 2 2" xfId="28223"/>
    <cellStyle name="Normal 5 3 2 2 2 4 3 2 2 2 2" xfId="56957"/>
    <cellStyle name="Normal 5 3 2 2 2 4 3 2 2 3" xfId="42633"/>
    <cellStyle name="Normal 5 3 2 2 2 4 3 2 3" xfId="21060"/>
    <cellStyle name="Normal 5 3 2 2 2 4 3 2 3 2" xfId="49795"/>
    <cellStyle name="Normal 5 3 2 2 2 4 3 2 4" xfId="35471"/>
    <cellStyle name="Normal 5 3 2 2 2 4 3 3" xfId="10258"/>
    <cellStyle name="Normal 5 3 2 2 2 4 3 3 2" xfId="24641"/>
    <cellStyle name="Normal 5 3 2 2 2 4 3 3 2 2" xfId="53376"/>
    <cellStyle name="Normal 5 3 2 2 2 4 3 3 3" xfId="39052"/>
    <cellStyle name="Normal 5 3 2 2 2 4 3 4" xfId="17478"/>
    <cellStyle name="Normal 5 3 2 2 2 4 3 4 2" xfId="46214"/>
    <cellStyle name="Normal 5 3 2 2 2 4 3 5" xfId="31890"/>
    <cellStyle name="Normal 5 3 2 2 2 4 4" xfId="4790"/>
    <cellStyle name="Normal 5 3 2 2 2 4 4 2" xfId="12055"/>
    <cellStyle name="Normal 5 3 2 2 2 4 4 2 2" xfId="26433"/>
    <cellStyle name="Normal 5 3 2 2 2 4 4 2 2 2" xfId="55167"/>
    <cellStyle name="Normal 5 3 2 2 2 4 4 2 3" xfId="40843"/>
    <cellStyle name="Normal 5 3 2 2 2 4 4 3" xfId="19270"/>
    <cellStyle name="Normal 5 3 2 2 2 4 4 3 2" xfId="48005"/>
    <cellStyle name="Normal 5 3 2 2 2 4 4 4" xfId="33681"/>
    <cellStyle name="Normal 5 3 2 2 2 4 5" xfId="8462"/>
    <cellStyle name="Normal 5 3 2 2 2 4 5 2" xfId="22851"/>
    <cellStyle name="Normal 5 3 2 2 2 4 5 2 2" xfId="51586"/>
    <cellStyle name="Normal 5 3 2 2 2 4 5 3" xfId="37262"/>
    <cellStyle name="Normal 5 3 2 2 2 4 6" xfId="15688"/>
    <cellStyle name="Normal 5 3 2 2 2 4 6 2" xfId="44424"/>
    <cellStyle name="Normal 5 3 2 2 2 4 7" xfId="30100"/>
    <cellStyle name="Normal 5 3 2 2 2 5" xfId="1570"/>
    <cellStyle name="Normal 5 3 2 2 2 5 2" xfId="3374"/>
    <cellStyle name="Normal 5 3 2 2 2 5 2 2" xfId="7033"/>
    <cellStyle name="Normal 5 3 2 2 2 5 2 2 2" xfId="14293"/>
    <cellStyle name="Normal 5 3 2 2 2 5 2 2 2 2" xfId="28671"/>
    <cellStyle name="Normal 5 3 2 2 2 5 2 2 2 2 2" xfId="57405"/>
    <cellStyle name="Normal 5 3 2 2 2 5 2 2 2 3" xfId="43081"/>
    <cellStyle name="Normal 5 3 2 2 2 5 2 2 3" xfId="21508"/>
    <cellStyle name="Normal 5 3 2 2 2 5 2 2 3 2" xfId="50243"/>
    <cellStyle name="Normal 5 3 2 2 2 5 2 2 4" xfId="35919"/>
    <cellStyle name="Normal 5 3 2 2 2 5 2 3" xfId="10706"/>
    <cellStyle name="Normal 5 3 2 2 2 5 2 3 2" xfId="25089"/>
    <cellStyle name="Normal 5 3 2 2 2 5 2 3 2 2" xfId="53824"/>
    <cellStyle name="Normal 5 3 2 2 2 5 2 3 3" xfId="39500"/>
    <cellStyle name="Normal 5 3 2 2 2 5 2 4" xfId="17926"/>
    <cellStyle name="Normal 5 3 2 2 2 5 2 4 2" xfId="46662"/>
    <cellStyle name="Normal 5 3 2 2 2 5 2 5" xfId="32338"/>
    <cellStyle name="Normal 5 3 2 2 2 5 3" xfId="5243"/>
    <cellStyle name="Normal 5 3 2 2 2 5 3 2" xfId="12503"/>
    <cellStyle name="Normal 5 3 2 2 2 5 3 2 2" xfId="26881"/>
    <cellStyle name="Normal 5 3 2 2 2 5 3 2 2 2" xfId="55615"/>
    <cellStyle name="Normal 5 3 2 2 2 5 3 2 3" xfId="41291"/>
    <cellStyle name="Normal 5 3 2 2 2 5 3 3" xfId="19718"/>
    <cellStyle name="Normal 5 3 2 2 2 5 3 3 2" xfId="48453"/>
    <cellStyle name="Normal 5 3 2 2 2 5 3 4" xfId="34129"/>
    <cellStyle name="Normal 5 3 2 2 2 5 4" xfId="8916"/>
    <cellStyle name="Normal 5 3 2 2 2 5 4 2" xfId="23299"/>
    <cellStyle name="Normal 5 3 2 2 2 5 4 2 2" xfId="52034"/>
    <cellStyle name="Normal 5 3 2 2 2 5 4 3" xfId="37710"/>
    <cellStyle name="Normal 5 3 2 2 2 5 5" xfId="16136"/>
    <cellStyle name="Normal 5 3 2 2 2 5 5 2" xfId="44872"/>
    <cellStyle name="Normal 5 3 2 2 2 5 6" xfId="30548"/>
    <cellStyle name="Normal 5 3 2 2 2 6" xfId="2478"/>
    <cellStyle name="Normal 5 3 2 2 2 6 2" xfId="6138"/>
    <cellStyle name="Normal 5 3 2 2 2 6 2 2" xfId="13398"/>
    <cellStyle name="Normal 5 3 2 2 2 6 2 2 2" xfId="27776"/>
    <cellStyle name="Normal 5 3 2 2 2 6 2 2 2 2" xfId="56510"/>
    <cellStyle name="Normal 5 3 2 2 2 6 2 2 3" xfId="42186"/>
    <cellStyle name="Normal 5 3 2 2 2 6 2 3" xfId="20613"/>
    <cellStyle name="Normal 5 3 2 2 2 6 2 3 2" xfId="49348"/>
    <cellStyle name="Normal 5 3 2 2 2 6 2 4" xfId="35024"/>
    <cellStyle name="Normal 5 3 2 2 2 6 3" xfId="9811"/>
    <cellStyle name="Normal 5 3 2 2 2 6 3 2" xfId="24194"/>
    <cellStyle name="Normal 5 3 2 2 2 6 3 2 2" xfId="52929"/>
    <cellStyle name="Normal 5 3 2 2 2 6 3 3" xfId="38605"/>
    <cellStyle name="Normal 5 3 2 2 2 6 4" xfId="17031"/>
    <cellStyle name="Normal 5 3 2 2 2 6 4 2" xfId="45767"/>
    <cellStyle name="Normal 5 3 2 2 2 6 5" xfId="31443"/>
    <cellStyle name="Normal 5 3 2 2 2 7" xfId="4337"/>
    <cellStyle name="Normal 5 3 2 2 2 7 2" xfId="11607"/>
    <cellStyle name="Normal 5 3 2 2 2 7 2 2" xfId="25986"/>
    <cellStyle name="Normal 5 3 2 2 2 7 2 2 2" xfId="54720"/>
    <cellStyle name="Normal 5 3 2 2 2 7 2 3" xfId="40396"/>
    <cellStyle name="Normal 5 3 2 2 2 7 3" xfId="18823"/>
    <cellStyle name="Normal 5 3 2 2 2 7 3 2" xfId="47558"/>
    <cellStyle name="Normal 5 3 2 2 2 7 4" xfId="33234"/>
    <cellStyle name="Normal 5 3 2 2 2 8" xfId="8006"/>
    <cellStyle name="Normal 5 3 2 2 2 8 2" xfId="22404"/>
    <cellStyle name="Normal 5 3 2 2 2 8 2 2" xfId="51139"/>
    <cellStyle name="Normal 5 3 2 2 2 8 3" xfId="36815"/>
    <cellStyle name="Normal 5 3 2 2 2 9" xfId="15241"/>
    <cellStyle name="Normal 5 3 2 2 2 9 2" xfId="43977"/>
    <cellStyle name="Normal 5 3 2 2 3" xfId="602"/>
    <cellStyle name="Normal 5 3 2 2 3 2" xfId="879"/>
    <cellStyle name="Normal 5 3 2 2 3 2 2" xfId="1326"/>
    <cellStyle name="Normal 5 3 2 2 3 2 2 2" xfId="2309"/>
    <cellStyle name="Normal 5 3 2 2 3 2 2 2 2" xfId="4101"/>
    <cellStyle name="Normal 5 3 2 2 3 2 2 2 2 2" xfId="7760"/>
    <cellStyle name="Normal 5 3 2 2 3 2 2 2 2 2 2" xfId="15020"/>
    <cellStyle name="Normal 5 3 2 2 3 2 2 2 2 2 2 2" xfId="29398"/>
    <cellStyle name="Normal 5 3 2 2 3 2 2 2 2 2 2 2 2" xfId="58132"/>
    <cellStyle name="Normal 5 3 2 2 3 2 2 2 2 2 2 3" xfId="43808"/>
    <cellStyle name="Normal 5 3 2 2 3 2 2 2 2 2 3" xfId="22235"/>
    <cellStyle name="Normal 5 3 2 2 3 2 2 2 2 2 3 2" xfId="50970"/>
    <cellStyle name="Normal 5 3 2 2 3 2 2 2 2 2 4" xfId="36646"/>
    <cellStyle name="Normal 5 3 2 2 3 2 2 2 2 3" xfId="11433"/>
    <cellStyle name="Normal 5 3 2 2 3 2 2 2 2 3 2" xfId="25816"/>
    <cellStyle name="Normal 5 3 2 2 3 2 2 2 2 3 2 2" xfId="54551"/>
    <cellStyle name="Normal 5 3 2 2 3 2 2 2 2 3 3" xfId="40227"/>
    <cellStyle name="Normal 5 3 2 2 3 2 2 2 2 4" xfId="18653"/>
    <cellStyle name="Normal 5 3 2 2 3 2 2 2 2 4 2" xfId="47389"/>
    <cellStyle name="Normal 5 3 2 2 3 2 2 2 2 5" xfId="33065"/>
    <cellStyle name="Normal 5 3 2 2 3 2 2 2 3" xfId="5970"/>
    <cellStyle name="Normal 5 3 2 2 3 2 2 2 3 2" xfId="13230"/>
    <cellStyle name="Normal 5 3 2 2 3 2 2 2 3 2 2" xfId="27608"/>
    <cellStyle name="Normal 5 3 2 2 3 2 2 2 3 2 2 2" xfId="56342"/>
    <cellStyle name="Normal 5 3 2 2 3 2 2 2 3 2 3" xfId="42018"/>
    <cellStyle name="Normal 5 3 2 2 3 2 2 2 3 3" xfId="20445"/>
    <cellStyle name="Normal 5 3 2 2 3 2 2 2 3 3 2" xfId="49180"/>
    <cellStyle name="Normal 5 3 2 2 3 2 2 2 3 4" xfId="34856"/>
    <cellStyle name="Normal 5 3 2 2 3 2 2 2 4" xfId="9643"/>
    <cellStyle name="Normal 5 3 2 2 3 2 2 2 4 2" xfId="24026"/>
    <cellStyle name="Normal 5 3 2 2 3 2 2 2 4 2 2" xfId="52761"/>
    <cellStyle name="Normal 5 3 2 2 3 2 2 2 4 3" xfId="38437"/>
    <cellStyle name="Normal 5 3 2 2 3 2 2 2 5" xfId="16863"/>
    <cellStyle name="Normal 5 3 2 2 3 2 2 2 5 2" xfId="45599"/>
    <cellStyle name="Normal 5 3 2 2 3 2 2 2 6" xfId="31275"/>
    <cellStyle name="Normal 5 3 2 2 3 2 2 3" xfId="3205"/>
    <cellStyle name="Normal 5 3 2 2 3 2 2 3 2" xfId="6865"/>
    <cellStyle name="Normal 5 3 2 2 3 2 2 3 2 2" xfId="14125"/>
    <cellStyle name="Normal 5 3 2 2 3 2 2 3 2 2 2" xfId="28503"/>
    <cellStyle name="Normal 5 3 2 2 3 2 2 3 2 2 2 2" xfId="57237"/>
    <cellStyle name="Normal 5 3 2 2 3 2 2 3 2 2 3" xfId="42913"/>
    <cellStyle name="Normal 5 3 2 2 3 2 2 3 2 3" xfId="21340"/>
    <cellStyle name="Normal 5 3 2 2 3 2 2 3 2 3 2" xfId="50075"/>
    <cellStyle name="Normal 5 3 2 2 3 2 2 3 2 4" xfId="35751"/>
    <cellStyle name="Normal 5 3 2 2 3 2 2 3 3" xfId="10538"/>
    <cellStyle name="Normal 5 3 2 2 3 2 2 3 3 2" xfId="24921"/>
    <cellStyle name="Normal 5 3 2 2 3 2 2 3 3 2 2" xfId="53656"/>
    <cellStyle name="Normal 5 3 2 2 3 2 2 3 3 3" xfId="39332"/>
    <cellStyle name="Normal 5 3 2 2 3 2 2 3 4" xfId="17758"/>
    <cellStyle name="Normal 5 3 2 2 3 2 2 3 4 2" xfId="46494"/>
    <cellStyle name="Normal 5 3 2 2 3 2 2 3 5" xfId="32170"/>
    <cellStyle name="Normal 5 3 2 2 3 2 2 4" xfId="5070"/>
    <cellStyle name="Normal 5 3 2 2 3 2 2 4 2" xfId="12335"/>
    <cellStyle name="Normal 5 3 2 2 3 2 2 4 2 2" xfId="26713"/>
    <cellStyle name="Normal 5 3 2 2 3 2 2 4 2 2 2" xfId="55447"/>
    <cellStyle name="Normal 5 3 2 2 3 2 2 4 2 3" xfId="41123"/>
    <cellStyle name="Normal 5 3 2 2 3 2 2 4 3" xfId="19550"/>
    <cellStyle name="Normal 5 3 2 2 3 2 2 4 3 2" xfId="48285"/>
    <cellStyle name="Normal 5 3 2 2 3 2 2 4 4" xfId="33961"/>
    <cellStyle name="Normal 5 3 2 2 3 2 2 5" xfId="8742"/>
    <cellStyle name="Normal 5 3 2 2 3 2 2 5 2" xfId="23131"/>
    <cellStyle name="Normal 5 3 2 2 3 2 2 5 2 2" xfId="51866"/>
    <cellStyle name="Normal 5 3 2 2 3 2 2 5 3" xfId="37542"/>
    <cellStyle name="Normal 5 3 2 2 3 2 2 6" xfId="15968"/>
    <cellStyle name="Normal 5 3 2 2 3 2 2 6 2" xfId="44704"/>
    <cellStyle name="Normal 5 3 2 2 3 2 2 7" xfId="30380"/>
    <cellStyle name="Normal 5 3 2 2 3 2 3" xfId="1862"/>
    <cellStyle name="Normal 5 3 2 2 3 2 3 2" xfId="3654"/>
    <cellStyle name="Normal 5 3 2 2 3 2 3 2 2" xfId="7313"/>
    <cellStyle name="Normal 5 3 2 2 3 2 3 2 2 2" xfId="14573"/>
    <cellStyle name="Normal 5 3 2 2 3 2 3 2 2 2 2" xfId="28951"/>
    <cellStyle name="Normal 5 3 2 2 3 2 3 2 2 2 2 2" xfId="57685"/>
    <cellStyle name="Normal 5 3 2 2 3 2 3 2 2 2 3" xfId="43361"/>
    <cellStyle name="Normal 5 3 2 2 3 2 3 2 2 3" xfId="21788"/>
    <cellStyle name="Normal 5 3 2 2 3 2 3 2 2 3 2" xfId="50523"/>
    <cellStyle name="Normal 5 3 2 2 3 2 3 2 2 4" xfId="36199"/>
    <cellStyle name="Normal 5 3 2 2 3 2 3 2 3" xfId="10986"/>
    <cellStyle name="Normal 5 3 2 2 3 2 3 2 3 2" xfId="25369"/>
    <cellStyle name="Normal 5 3 2 2 3 2 3 2 3 2 2" xfId="54104"/>
    <cellStyle name="Normal 5 3 2 2 3 2 3 2 3 3" xfId="39780"/>
    <cellStyle name="Normal 5 3 2 2 3 2 3 2 4" xfId="18206"/>
    <cellStyle name="Normal 5 3 2 2 3 2 3 2 4 2" xfId="46942"/>
    <cellStyle name="Normal 5 3 2 2 3 2 3 2 5" xfId="32618"/>
    <cellStyle name="Normal 5 3 2 2 3 2 3 3" xfId="5523"/>
    <cellStyle name="Normal 5 3 2 2 3 2 3 3 2" xfId="12783"/>
    <cellStyle name="Normal 5 3 2 2 3 2 3 3 2 2" xfId="27161"/>
    <cellStyle name="Normal 5 3 2 2 3 2 3 3 2 2 2" xfId="55895"/>
    <cellStyle name="Normal 5 3 2 2 3 2 3 3 2 3" xfId="41571"/>
    <cellStyle name="Normal 5 3 2 2 3 2 3 3 3" xfId="19998"/>
    <cellStyle name="Normal 5 3 2 2 3 2 3 3 3 2" xfId="48733"/>
    <cellStyle name="Normal 5 3 2 2 3 2 3 3 4" xfId="34409"/>
    <cellStyle name="Normal 5 3 2 2 3 2 3 4" xfId="9196"/>
    <cellStyle name="Normal 5 3 2 2 3 2 3 4 2" xfId="23579"/>
    <cellStyle name="Normal 5 3 2 2 3 2 3 4 2 2" xfId="52314"/>
    <cellStyle name="Normal 5 3 2 2 3 2 3 4 3" xfId="37990"/>
    <cellStyle name="Normal 5 3 2 2 3 2 3 5" xfId="16416"/>
    <cellStyle name="Normal 5 3 2 2 3 2 3 5 2" xfId="45152"/>
    <cellStyle name="Normal 5 3 2 2 3 2 3 6" xfId="30828"/>
    <cellStyle name="Normal 5 3 2 2 3 2 4" xfId="2758"/>
    <cellStyle name="Normal 5 3 2 2 3 2 4 2" xfId="6418"/>
    <cellStyle name="Normal 5 3 2 2 3 2 4 2 2" xfId="13678"/>
    <cellStyle name="Normal 5 3 2 2 3 2 4 2 2 2" xfId="28056"/>
    <cellStyle name="Normal 5 3 2 2 3 2 4 2 2 2 2" xfId="56790"/>
    <cellStyle name="Normal 5 3 2 2 3 2 4 2 2 3" xfId="42466"/>
    <cellStyle name="Normal 5 3 2 2 3 2 4 2 3" xfId="20893"/>
    <cellStyle name="Normal 5 3 2 2 3 2 4 2 3 2" xfId="49628"/>
    <cellStyle name="Normal 5 3 2 2 3 2 4 2 4" xfId="35304"/>
    <cellStyle name="Normal 5 3 2 2 3 2 4 3" xfId="10091"/>
    <cellStyle name="Normal 5 3 2 2 3 2 4 3 2" xfId="24474"/>
    <cellStyle name="Normal 5 3 2 2 3 2 4 3 2 2" xfId="53209"/>
    <cellStyle name="Normal 5 3 2 2 3 2 4 3 3" xfId="38885"/>
    <cellStyle name="Normal 5 3 2 2 3 2 4 4" xfId="17311"/>
    <cellStyle name="Normal 5 3 2 2 3 2 4 4 2" xfId="46047"/>
    <cellStyle name="Normal 5 3 2 2 3 2 4 5" xfId="31723"/>
    <cellStyle name="Normal 5 3 2 2 3 2 5" xfId="4623"/>
    <cellStyle name="Normal 5 3 2 2 3 2 5 2" xfId="11888"/>
    <cellStyle name="Normal 5 3 2 2 3 2 5 2 2" xfId="26266"/>
    <cellStyle name="Normal 5 3 2 2 3 2 5 2 2 2" xfId="55000"/>
    <cellStyle name="Normal 5 3 2 2 3 2 5 2 3" xfId="40676"/>
    <cellStyle name="Normal 5 3 2 2 3 2 5 3" xfId="19103"/>
    <cellStyle name="Normal 5 3 2 2 3 2 5 3 2" xfId="47838"/>
    <cellStyle name="Normal 5 3 2 2 3 2 5 4" xfId="33514"/>
    <cellStyle name="Normal 5 3 2 2 3 2 6" xfId="8295"/>
    <cellStyle name="Normal 5 3 2 2 3 2 6 2" xfId="22684"/>
    <cellStyle name="Normal 5 3 2 2 3 2 6 2 2" xfId="51419"/>
    <cellStyle name="Normal 5 3 2 2 3 2 6 3" xfId="37095"/>
    <cellStyle name="Normal 5 3 2 2 3 2 7" xfId="15521"/>
    <cellStyle name="Normal 5 3 2 2 3 2 7 2" xfId="44257"/>
    <cellStyle name="Normal 5 3 2 2 3 2 8" xfId="29933"/>
    <cellStyle name="Normal 5 3 2 2 3 3" xfId="1102"/>
    <cellStyle name="Normal 5 3 2 2 3 3 2" xfId="2085"/>
    <cellStyle name="Normal 5 3 2 2 3 3 2 2" xfId="3877"/>
    <cellStyle name="Normal 5 3 2 2 3 3 2 2 2" xfId="7536"/>
    <cellStyle name="Normal 5 3 2 2 3 3 2 2 2 2" xfId="14796"/>
    <cellStyle name="Normal 5 3 2 2 3 3 2 2 2 2 2" xfId="29174"/>
    <cellStyle name="Normal 5 3 2 2 3 3 2 2 2 2 2 2" xfId="57908"/>
    <cellStyle name="Normal 5 3 2 2 3 3 2 2 2 2 3" xfId="43584"/>
    <cellStyle name="Normal 5 3 2 2 3 3 2 2 2 3" xfId="22011"/>
    <cellStyle name="Normal 5 3 2 2 3 3 2 2 2 3 2" xfId="50746"/>
    <cellStyle name="Normal 5 3 2 2 3 3 2 2 2 4" xfId="36422"/>
    <cellStyle name="Normal 5 3 2 2 3 3 2 2 3" xfId="11209"/>
    <cellStyle name="Normal 5 3 2 2 3 3 2 2 3 2" xfId="25592"/>
    <cellStyle name="Normal 5 3 2 2 3 3 2 2 3 2 2" xfId="54327"/>
    <cellStyle name="Normal 5 3 2 2 3 3 2 2 3 3" xfId="40003"/>
    <cellStyle name="Normal 5 3 2 2 3 3 2 2 4" xfId="18429"/>
    <cellStyle name="Normal 5 3 2 2 3 3 2 2 4 2" xfId="47165"/>
    <cellStyle name="Normal 5 3 2 2 3 3 2 2 5" xfId="32841"/>
    <cellStyle name="Normal 5 3 2 2 3 3 2 3" xfId="5746"/>
    <cellStyle name="Normal 5 3 2 2 3 3 2 3 2" xfId="13006"/>
    <cellStyle name="Normal 5 3 2 2 3 3 2 3 2 2" xfId="27384"/>
    <cellStyle name="Normal 5 3 2 2 3 3 2 3 2 2 2" xfId="56118"/>
    <cellStyle name="Normal 5 3 2 2 3 3 2 3 2 3" xfId="41794"/>
    <cellStyle name="Normal 5 3 2 2 3 3 2 3 3" xfId="20221"/>
    <cellStyle name="Normal 5 3 2 2 3 3 2 3 3 2" xfId="48956"/>
    <cellStyle name="Normal 5 3 2 2 3 3 2 3 4" xfId="34632"/>
    <cellStyle name="Normal 5 3 2 2 3 3 2 4" xfId="9419"/>
    <cellStyle name="Normal 5 3 2 2 3 3 2 4 2" xfId="23802"/>
    <cellStyle name="Normal 5 3 2 2 3 3 2 4 2 2" xfId="52537"/>
    <cellStyle name="Normal 5 3 2 2 3 3 2 4 3" xfId="38213"/>
    <cellStyle name="Normal 5 3 2 2 3 3 2 5" xfId="16639"/>
    <cellStyle name="Normal 5 3 2 2 3 3 2 5 2" xfId="45375"/>
    <cellStyle name="Normal 5 3 2 2 3 3 2 6" xfId="31051"/>
    <cellStyle name="Normal 5 3 2 2 3 3 3" xfId="2981"/>
    <cellStyle name="Normal 5 3 2 2 3 3 3 2" xfId="6641"/>
    <cellStyle name="Normal 5 3 2 2 3 3 3 2 2" xfId="13901"/>
    <cellStyle name="Normal 5 3 2 2 3 3 3 2 2 2" xfId="28279"/>
    <cellStyle name="Normal 5 3 2 2 3 3 3 2 2 2 2" xfId="57013"/>
    <cellStyle name="Normal 5 3 2 2 3 3 3 2 2 3" xfId="42689"/>
    <cellStyle name="Normal 5 3 2 2 3 3 3 2 3" xfId="21116"/>
    <cellStyle name="Normal 5 3 2 2 3 3 3 2 3 2" xfId="49851"/>
    <cellStyle name="Normal 5 3 2 2 3 3 3 2 4" xfId="35527"/>
    <cellStyle name="Normal 5 3 2 2 3 3 3 3" xfId="10314"/>
    <cellStyle name="Normal 5 3 2 2 3 3 3 3 2" xfId="24697"/>
    <cellStyle name="Normal 5 3 2 2 3 3 3 3 2 2" xfId="53432"/>
    <cellStyle name="Normal 5 3 2 2 3 3 3 3 3" xfId="39108"/>
    <cellStyle name="Normal 5 3 2 2 3 3 3 4" xfId="17534"/>
    <cellStyle name="Normal 5 3 2 2 3 3 3 4 2" xfId="46270"/>
    <cellStyle name="Normal 5 3 2 2 3 3 3 5" xfId="31946"/>
    <cellStyle name="Normal 5 3 2 2 3 3 4" xfId="4846"/>
    <cellStyle name="Normal 5 3 2 2 3 3 4 2" xfId="12111"/>
    <cellStyle name="Normal 5 3 2 2 3 3 4 2 2" xfId="26489"/>
    <cellStyle name="Normal 5 3 2 2 3 3 4 2 2 2" xfId="55223"/>
    <cellStyle name="Normal 5 3 2 2 3 3 4 2 3" xfId="40899"/>
    <cellStyle name="Normal 5 3 2 2 3 3 4 3" xfId="19326"/>
    <cellStyle name="Normal 5 3 2 2 3 3 4 3 2" xfId="48061"/>
    <cellStyle name="Normal 5 3 2 2 3 3 4 4" xfId="33737"/>
    <cellStyle name="Normal 5 3 2 2 3 3 5" xfId="8518"/>
    <cellStyle name="Normal 5 3 2 2 3 3 5 2" xfId="22907"/>
    <cellStyle name="Normal 5 3 2 2 3 3 5 2 2" xfId="51642"/>
    <cellStyle name="Normal 5 3 2 2 3 3 5 3" xfId="37318"/>
    <cellStyle name="Normal 5 3 2 2 3 3 6" xfId="15744"/>
    <cellStyle name="Normal 5 3 2 2 3 3 6 2" xfId="44480"/>
    <cellStyle name="Normal 5 3 2 2 3 3 7" xfId="30156"/>
    <cellStyle name="Normal 5 3 2 2 3 4" xfId="1634"/>
    <cellStyle name="Normal 5 3 2 2 3 4 2" xfId="3430"/>
    <cellStyle name="Normal 5 3 2 2 3 4 2 2" xfId="7089"/>
    <cellStyle name="Normal 5 3 2 2 3 4 2 2 2" xfId="14349"/>
    <cellStyle name="Normal 5 3 2 2 3 4 2 2 2 2" xfId="28727"/>
    <cellStyle name="Normal 5 3 2 2 3 4 2 2 2 2 2" xfId="57461"/>
    <cellStyle name="Normal 5 3 2 2 3 4 2 2 2 3" xfId="43137"/>
    <cellStyle name="Normal 5 3 2 2 3 4 2 2 3" xfId="21564"/>
    <cellStyle name="Normal 5 3 2 2 3 4 2 2 3 2" xfId="50299"/>
    <cellStyle name="Normal 5 3 2 2 3 4 2 2 4" xfId="35975"/>
    <cellStyle name="Normal 5 3 2 2 3 4 2 3" xfId="10762"/>
    <cellStyle name="Normal 5 3 2 2 3 4 2 3 2" xfId="25145"/>
    <cellStyle name="Normal 5 3 2 2 3 4 2 3 2 2" xfId="53880"/>
    <cellStyle name="Normal 5 3 2 2 3 4 2 3 3" xfId="39556"/>
    <cellStyle name="Normal 5 3 2 2 3 4 2 4" xfId="17982"/>
    <cellStyle name="Normal 5 3 2 2 3 4 2 4 2" xfId="46718"/>
    <cellStyle name="Normal 5 3 2 2 3 4 2 5" xfId="32394"/>
    <cellStyle name="Normal 5 3 2 2 3 4 3" xfId="5299"/>
    <cellStyle name="Normal 5 3 2 2 3 4 3 2" xfId="12559"/>
    <cellStyle name="Normal 5 3 2 2 3 4 3 2 2" xfId="26937"/>
    <cellStyle name="Normal 5 3 2 2 3 4 3 2 2 2" xfId="55671"/>
    <cellStyle name="Normal 5 3 2 2 3 4 3 2 3" xfId="41347"/>
    <cellStyle name="Normal 5 3 2 2 3 4 3 3" xfId="19774"/>
    <cellStyle name="Normal 5 3 2 2 3 4 3 3 2" xfId="48509"/>
    <cellStyle name="Normal 5 3 2 2 3 4 3 4" xfId="34185"/>
    <cellStyle name="Normal 5 3 2 2 3 4 4" xfId="8972"/>
    <cellStyle name="Normal 5 3 2 2 3 4 4 2" xfId="23355"/>
    <cellStyle name="Normal 5 3 2 2 3 4 4 2 2" xfId="52090"/>
    <cellStyle name="Normal 5 3 2 2 3 4 4 3" xfId="37766"/>
    <cellStyle name="Normal 5 3 2 2 3 4 5" xfId="16192"/>
    <cellStyle name="Normal 5 3 2 2 3 4 5 2" xfId="44928"/>
    <cellStyle name="Normal 5 3 2 2 3 4 6" xfId="30604"/>
    <cellStyle name="Normal 5 3 2 2 3 5" xfId="2534"/>
    <cellStyle name="Normal 5 3 2 2 3 5 2" xfId="6194"/>
    <cellStyle name="Normal 5 3 2 2 3 5 2 2" xfId="13454"/>
    <cellStyle name="Normal 5 3 2 2 3 5 2 2 2" xfId="27832"/>
    <cellStyle name="Normal 5 3 2 2 3 5 2 2 2 2" xfId="56566"/>
    <cellStyle name="Normal 5 3 2 2 3 5 2 2 3" xfId="42242"/>
    <cellStyle name="Normal 5 3 2 2 3 5 2 3" xfId="20669"/>
    <cellStyle name="Normal 5 3 2 2 3 5 2 3 2" xfId="49404"/>
    <cellStyle name="Normal 5 3 2 2 3 5 2 4" xfId="35080"/>
    <cellStyle name="Normal 5 3 2 2 3 5 3" xfId="9867"/>
    <cellStyle name="Normal 5 3 2 2 3 5 3 2" xfId="24250"/>
    <cellStyle name="Normal 5 3 2 2 3 5 3 2 2" xfId="52985"/>
    <cellStyle name="Normal 5 3 2 2 3 5 3 3" xfId="38661"/>
    <cellStyle name="Normal 5 3 2 2 3 5 4" xfId="17087"/>
    <cellStyle name="Normal 5 3 2 2 3 5 4 2" xfId="45823"/>
    <cellStyle name="Normal 5 3 2 2 3 5 5" xfId="31499"/>
    <cellStyle name="Normal 5 3 2 2 3 6" xfId="4397"/>
    <cellStyle name="Normal 5 3 2 2 3 6 2" xfId="11664"/>
    <cellStyle name="Normal 5 3 2 2 3 6 2 2" xfId="26042"/>
    <cellStyle name="Normal 5 3 2 2 3 6 2 2 2" xfId="54776"/>
    <cellStyle name="Normal 5 3 2 2 3 6 2 3" xfId="40452"/>
    <cellStyle name="Normal 5 3 2 2 3 6 3" xfId="18879"/>
    <cellStyle name="Normal 5 3 2 2 3 6 3 2" xfId="47614"/>
    <cellStyle name="Normal 5 3 2 2 3 6 4" xfId="33290"/>
    <cellStyle name="Normal 5 3 2 2 3 7" xfId="8068"/>
    <cellStyle name="Normal 5 3 2 2 3 7 2" xfId="22460"/>
    <cellStyle name="Normal 5 3 2 2 3 7 2 2" xfId="51195"/>
    <cellStyle name="Normal 5 3 2 2 3 7 3" xfId="36871"/>
    <cellStyle name="Normal 5 3 2 2 3 8" xfId="15297"/>
    <cellStyle name="Normal 5 3 2 2 3 8 2" xfId="44033"/>
    <cellStyle name="Normal 5 3 2 2 3 9" xfId="29709"/>
    <cellStyle name="Normal 5 3 2 2 4" xfId="764"/>
    <cellStyle name="Normal 5 3 2 2 4 2" xfId="1214"/>
    <cellStyle name="Normal 5 3 2 2 4 2 2" xfId="2197"/>
    <cellStyle name="Normal 5 3 2 2 4 2 2 2" xfId="3989"/>
    <cellStyle name="Normal 5 3 2 2 4 2 2 2 2" xfId="7648"/>
    <cellStyle name="Normal 5 3 2 2 4 2 2 2 2 2" xfId="14908"/>
    <cellStyle name="Normal 5 3 2 2 4 2 2 2 2 2 2" xfId="29286"/>
    <cellStyle name="Normal 5 3 2 2 4 2 2 2 2 2 2 2" xfId="58020"/>
    <cellStyle name="Normal 5 3 2 2 4 2 2 2 2 2 3" xfId="43696"/>
    <cellStyle name="Normal 5 3 2 2 4 2 2 2 2 3" xfId="22123"/>
    <cellStyle name="Normal 5 3 2 2 4 2 2 2 2 3 2" xfId="50858"/>
    <cellStyle name="Normal 5 3 2 2 4 2 2 2 2 4" xfId="36534"/>
    <cellStyle name="Normal 5 3 2 2 4 2 2 2 3" xfId="11321"/>
    <cellStyle name="Normal 5 3 2 2 4 2 2 2 3 2" xfId="25704"/>
    <cellStyle name="Normal 5 3 2 2 4 2 2 2 3 2 2" xfId="54439"/>
    <cellStyle name="Normal 5 3 2 2 4 2 2 2 3 3" xfId="40115"/>
    <cellStyle name="Normal 5 3 2 2 4 2 2 2 4" xfId="18541"/>
    <cellStyle name="Normal 5 3 2 2 4 2 2 2 4 2" xfId="47277"/>
    <cellStyle name="Normal 5 3 2 2 4 2 2 2 5" xfId="32953"/>
    <cellStyle name="Normal 5 3 2 2 4 2 2 3" xfId="5858"/>
    <cellStyle name="Normal 5 3 2 2 4 2 2 3 2" xfId="13118"/>
    <cellStyle name="Normal 5 3 2 2 4 2 2 3 2 2" xfId="27496"/>
    <cellStyle name="Normal 5 3 2 2 4 2 2 3 2 2 2" xfId="56230"/>
    <cellStyle name="Normal 5 3 2 2 4 2 2 3 2 3" xfId="41906"/>
    <cellStyle name="Normal 5 3 2 2 4 2 2 3 3" xfId="20333"/>
    <cellStyle name="Normal 5 3 2 2 4 2 2 3 3 2" xfId="49068"/>
    <cellStyle name="Normal 5 3 2 2 4 2 2 3 4" xfId="34744"/>
    <cellStyle name="Normal 5 3 2 2 4 2 2 4" xfId="9531"/>
    <cellStyle name="Normal 5 3 2 2 4 2 2 4 2" xfId="23914"/>
    <cellStyle name="Normal 5 3 2 2 4 2 2 4 2 2" xfId="52649"/>
    <cellStyle name="Normal 5 3 2 2 4 2 2 4 3" xfId="38325"/>
    <cellStyle name="Normal 5 3 2 2 4 2 2 5" xfId="16751"/>
    <cellStyle name="Normal 5 3 2 2 4 2 2 5 2" xfId="45487"/>
    <cellStyle name="Normal 5 3 2 2 4 2 2 6" xfId="31163"/>
    <cellStyle name="Normal 5 3 2 2 4 2 3" xfId="3093"/>
    <cellStyle name="Normal 5 3 2 2 4 2 3 2" xfId="6753"/>
    <cellStyle name="Normal 5 3 2 2 4 2 3 2 2" xfId="14013"/>
    <cellStyle name="Normal 5 3 2 2 4 2 3 2 2 2" xfId="28391"/>
    <cellStyle name="Normal 5 3 2 2 4 2 3 2 2 2 2" xfId="57125"/>
    <cellStyle name="Normal 5 3 2 2 4 2 3 2 2 3" xfId="42801"/>
    <cellStyle name="Normal 5 3 2 2 4 2 3 2 3" xfId="21228"/>
    <cellStyle name="Normal 5 3 2 2 4 2 3 2 3 2" xfId="49963"/>
    <cellStyle name="Normal 5 3 2 2 4 2 3 2 4" xfId="35639"/>
    <cellStyle name="Normal 5 3 2 2 4 2 3 3" xfId="10426"/>
    <cellStyle name="Normal 5 3 2 2 4 2 3 3 2" xfId="24809"/>
    <cellStyle name="Normal 5 3 2 2 4 2 3 3 2 2" xfId="53544"/>
    <cellStyle name="Normal 5 3 2 2 4 2 3 3 3" xfId="39220"/>
    <cellStyle name="Normal 5 3 2 2 4 2 3 4" xfId="17646"/>
    <cellStyle name="Normal 5 3 2 2 4 2 3 4 2" xfId="46382"/>
    <cellStyle name="Normal 5 3 2 2 4 2 3 5" xfId="32058"/>
    <cellStyle name="Normal 5 3 2 2 4 2 4" xfId="4958"/>
    <cellStyle name="Normal 5 3 2 2 4 2 4 2" xfId="12223"/>
    <cellStyle name="Normal 5 3 2 2 4 2 4 2 2" xfId="26601"/>
    <cellStyle name="Normal 5 3 2 2 4 2 4 2 2 2" xfId="55335"/>
    <cellStyle name="Normal 5 3 2 2 4 2 4 2 3" xfId="41011"/>
    <cellStyle name="Normal 5 3 2 2 4 2 4 3" xfId="19438"/>
    <cellStyle name="Normal 5 3 2 2 4 2 4 3 2" xfId="48173"/>
    <cellStyle name="Normal 5 3 2 2 4 2 4 4" xfId="33849"/>
    <cellStyle name="Normal 5 3 2 2 4 2 5" xfId="8630"/>
    <cellStyle name="Normal 5 3 2 2 4 2 5 2" xfId="23019"/>
    <cellStyle name="Normal 5 3 2 2 4 2 5 2 2" xfId="51754"/>
    <cellStyle name="Normal 5 3 2 2 4 2 5 3" xfId="37430"/>
    <cellStyle name="Normal 5 3 2 2 4 2 6" xfId="15856"/>
    <cellStyle name="Normal 5 3 2 2 4 2 6 2" xfId="44592"/>
    <cellStyle name="Normal 5 3 2 2 4 2 7" xfId="30268"/>
    <cellStyle name="Normal 5 3 2 2 4 3" xfId="1750"/>
    <cellStyle name="Normal 5 3 2 2 4 3 2" xfId="3542"/>
    <cellStyle name="Normal 5 3 2 2 4 3 2 2" xfId="7201"/>
    <cellStyle name="Normal 5 3 2 2 4 3 2 2 2" xfId="14461"/>
    <cellStyle name="Normal 5 3 2 2 4 3 2 2 2 2" xfId="28839"/>
    <cellStyle name="Normal 5 3 2 2 4 3 2 2 2 2 2" xfId="57573"/>
    <cellStyle name="Normal 5 3 2 2 4 3 2 2 2 3" xfId="43249"/>
    <cellStyle name="Normal 5 3 2 2 4 3 2 2 3" xfId="21676"/>
    <cellStyle name="Normal 5 3 2 2 4 3 2 2 3 2" xfId="50411"/>
    <cellStyle name="Normal 5 3 2 2 4 3 2 2 4" xfId="36087"/>
    <cellStyle name="Normal 5 3 2 2 4 3 2 3" xfId="10874"/>
    <cellStyle name="Normal 5 3 2 2 4 3 2 3 2" xfId="25257"/>
    <cellStyle name="Normal 5 3 2 2 4 3 2 3 2 2" xfId="53992"/>
    <cellStyle name="Normal 5 3 2 2 4 3 2 3 3" xfId="39668"/>
    <cellStyle name="Normal 5 3 2 2 4 3 2 4" xfId="18094"/>
    <cellStyle name="Normal 5 3 2 2 4 3 2 4 2" xfId="46830"/>
    <cellStyle name="Normal 5 3 2 2 4 3 2 5" xfId="32506"/>
    <cellStyle name="Normal 5 3 2 2 4 3 3" xfId="5411"/>
    <cellStyle name="Normal 5 3 2 2 4 3 3 2" xfId="12671"/>
    <cellStyle name="Normal 5 3 2 2 4 3 3 2 2" xfId="27049"/>
    <cellStyle name="Normal 5 3 2 2 4 3 3 2 2 2" xfId="55783"/>
    <cellStyle name="Normal 5 3 2 2 4 3 3 2 3" xfId="41459"/>
    <cellStyle name="Normal 5 3 2 2 4 3 3 3" xfId="19886"/>
    <cellStyle name="Normal 5 3 2 2 4 3 3 3 2" xfId="48621"/>
    <cellStyle name="Normal 5 3 2 2 4 3 3 4" xfId="34297"/>
    <cellStyle name="Normal 5 3 2 2 4 3 4" xfId="9084"/>
    <cellStyle name="Normal 5 3 2 2 4 3 4 2" xfId="23467"/>
    <cellStyle name="Normal 5 3 2 2 4 3 4 2 2" xfId="52202"/>
    <cellStyle name="Normal 5 3 2 2 4 3 4 3" xfId="37878"/>
    <cellStyle name="Normal 5 3 2 2 4 3 5" xfId="16304"/>
    <cellStyle name="Normal 5 3 2 2 4 3 5 2" xfId="45040"/>
    <cellStyle name="Normal 5 3 2 2 4 3 6" xfId="30716"/>
    <cellStyle name="Normal 5 3 2 2 4 4" xfId="2646"/>
    <cellStyle name="Normal 5 3 2 2 4 4 2" xfId="6306"/>
    <cellStyle name="Normal 5 3 2 2 4 4 2 2" xfId="13566"/>
    <cellStyle name="Normal 5 3 2 2 4 4 2 2 2" xfId="27944"/>
    <cellStyle name="Normal 5 3 2 2 4 4 2 2 2 2" xfId="56678"/>
    <cellStyle name="Normal 5 3 2 2 4 4 2 2 3" xfId="42354"/>
    <cellStyle name="Normal 5 3 2 2 4 4 2 3" xfId="20781"/>
    <cellStyle name="Normal 5 3 2 2 4 4 2 3 2" xfId="49516"/>
    <cellStyle name="Normal 5 3 2 2 4 4 2 4" xfId="35192"/>
    <cellStyle name="Normal 5 3 2 2 4 4 3" xfId="9979"/>
    <cellStyle name="Normal 5 3 2 2 4 4 3 2" xfId="24362"/>
    <cellStyle name="Normal 5 3 2 2 4 4 3 2 2" xfId="53097"/>
    <cellStyle name="Normal 5 3 2 2 4 4 3 3" xfId="38773"/>
    <cellStyle name="Normal 5 3 2 2 4 4 4" xfId="17199"/>
    <cellStyle name="Normal 5 3 2 2 4 4 4 2" xfId="45935"/>
    <cellStyle name="Normal 5 3 2 2 4 4 5" xfId="31611"/>
    <cellStyle name="Normal 5 3 2 2 4 5" xfId="4510"/>
    <cellStyle name="Normal 5 3 2 2 4 5 2" xfId="11776"/>
    <cellStyle name="Normal 5 3 2 2 4 5 2 2" xfId="26154"/>
    <cellStyle name="Normal 5 3 2 2 4 5 2 2 2" xfId="54888"/>
    <cellStyle name="Normal 5 3 2 2 4 5 2 3" xfId="40564"/>
    <cellStyle name="Normal 5 3 2 2 4 5 3" xfId="18991"/>
    <cellStyle name="Normal 5 3 2 2 4 5 3 2" xfId="47726"/>
    <cellStyle name="Normal 5 3 2 2 4 5 4" xfId="33402"/>
    <cellStyle name="Normal 5 3 2 2 4 6" xfId="8183"/>
    <cellStyle name="Normal 5 3 2 2 4 6 2" xfId="22572"/>
    <cellStyle name="Normal 5 3 2 2 4 6 2 2" xfId="51307"/>
    <cellStyle name="Normal 5 3 2 2 4 6 3" xfId="36983"/>
    <cellStyle name="Normal 5 3 2 2 4 7" xfId="15409"/>
    <cellStyle name="Normal 5 3 2 2 4 7 2" xfId="44145"/>
    <cellStyle name="Normal 5 3 2 2 4 8" xfId="29821"/>
    <cellStyle name="Normal 5 3 2 2 5" xfId="990"/>
    <cellStyle name="Normal 5 3 2 2 5 2" xfId="1973"/>
    <cellStyle name="Normal 5 3 2 2 5 2 2" xfId="3765"/>
    <cellStyle name="Normal 5 3 2 2 5 2 2 2" xfId="7424"/>
    <cellStyle name="Normal 5 3 2 2 5 2 2 2 2" xfId="14684"/>
    <cellStyle name="Normal 5 3 2 2 5 2 2 2 2 2" xfId="29062"/>
    <cellStyle name="Normal 5 3 2 2 5 2 2 2 2 2 2" xfId="57796"/>
    <cellStyle name="Normal 5 3 2 2 5 2 2 2 2 3" xfId="43472"/>
    <cellStyle name="Normal 5 3 2 2 5 2 2 2 3" xfId="21899"/>
    <cellStyle name="Normal 5 3 2 2 5 2 2 2 3 2" xfId="50634"/>
    <cellStyle name="Normal 5 3 2 2 5 2 2 2 4" xfId="36310"/>
    <cellStyle name="Normal 5 3 2 2 5 2 2 3" xfId="11097"/>
    <cellStyle name="Normal 5 3 2 2 5 2 2 3 2" xfId="25480"/>
    <cellStyle name="Normal 5 3 2 2 5 2 2 3 2 2" xfId="54215"/>
    <cellStyle name="Normal 5 3 2 2 5 2 2 3 3" xfId="39891"/>
    <cellStyle name="Normal 5 3 2 2 5 2 2 4" xfId="18317"/>
    <cellStyle name="Normal 5 3 2 2 5 2 2 4 2" xfId="47053"/>
    <cellStyle name="Normal 5 3 2 2 5 2 2 5" xfId="32729"/>
    <cellStyle name="Normal 5 3 2 2 5 2 3" xfId="5634"/>
    <cellStyle name="Normal 5 3 2 2 5 2 3 2" xfId="12894"/>
    <cellStyle name="Normal 5 3 2 2 5 2 3 2 2" xfId="27272"/>
    <cellStyle name="Normal 5 3 2 2 5 2 3 2 2 2" xfId="56006"/>
    <cellStyle name="Normal 5 3 2 2 5 2 3 2 3" xfId="41682"/>
    <cellStyle name="Normal 5 3 2 2 5 2 3 3" xfId="20109"/>
    <cellStyle name="Normal 5 3 2 2 5 2 3 3 2" xfId="48844"/>
    <cellStyle name="Normal 5 3 2 2 5 2 3 4" xfId="34520"/>
    <cellStyle name="Normal 5 3 2 2 5 2 4" xfId="9307"/>
    <cellStyle name="Normal 5 3 2 2 5 2 4 2" xfId="23690"/>
    <cellStyle name="Normal 5 3 2 2 5 2 4 2 2" xfId="52425"/>
    <cellStyle name="Normal 5 3 2 2 5 2 4 3" xfId="38101"/>
    <cellStyle name="Normal 5 3 2 2 5 2 5" xfId="16527"/>
    <cellStyle name="Normal 5 3 2 2 5 2 5 2" xfId="45263"/>
    <cellStyle name="Normal 5 3 2 2 5 2 6" xfId="30939"/>
    <cellStyle name="Normal 5 3 2 2 5 3" xfId="2869"/>
    <cellStyle name="Normal 5 3 2 2 5 3 2" xfId="6529"/>
    <cellStyle name="Normal 5 3 2 2 5 3 2 2" xfId="13789"/>
    <cellStyle name="Normal 5 3 2 2 5 3 2 2 2" xfId="28167"/>
    <cellStyle name="Normal 5 3 2 2 5 3 2 2 2 2" xfId="56901"/>
    <cellStyle name="Normal 5 3 2 2 5 3 2 2 3" xfId="42577"/>
    <cellStyle name="Normal 5 3 2 2 5 3 2 3" xfId="21004"/>
    <cellStyle name="Normal 5 3 2 2 5 3 2 3 2" xfId="49739"/>
    <cellStyle name="Normal 5 3 2 2 5 3 2 4" xfId="35415"/>
    <cellStyle name="Normal 5 3 2 2 5 3 3" xfId="10202"/>
    <cellStyle name="Normal 5 3 2 2 5 3 3 2" xfId="24585"/>
    <cellStyle name="Normal 5 3 2 2 5 3 3 2 2" xfId="53320"/>
    <cellStyle name="Normal 5 3 2 2 5 3 3 3" xfId="38996"/>
    <cellStyle name="Normal 5 3 2 2 5 3 4" xfId="17422"/>
    <cellStyle name="Normal 5 3 2 2 5 3 4 2" xfId="46158"/>
    <cellStyle name="Normal 5 3 2 2 5 3 5" xfId="31834"/>
    <cellStyle name="Normal 5 3 2 2 5 4" xfId="4734"/>
    <cellStyle name="Normal 5 3 2 2 5 4 2" xfId="11999"/>
    <cellStyle name="Normal 5 3 2 2 5 4 2 2" xfId="26377"/>
    <cellStyle name="Normal 5 3 2 2 5 4 2 2 2" xfId="55111"/>
    <cellStyle name="Normal 5 3 2 2 5 4 2 3" xfId="40787"/>
    <cellStyle name="Normal 5 3 2 2 5 4 3" xfId="19214"/>
    <cellStyle name="Normal 5 3 2 2 5 4 3 2" xfId="47949"/>
    <cellStyle name="Normal 5 3 2 2 5 4 4" xfId="33625"/>
    <cellStyle name="Normal 5 3 2 2 5 5" xfId="8406"/>
    <cellStyle name="Normal 5 3 2 2 5 5 2" xfId="22795"/>
    <cellStyle name="Normal 5 3 2 2 5 5 2 2" xfId="51530"/>
    <cellStyle name="Normal 5 3 2 2 5 5 3" xfId="37206"/>
    <cellStyle name="Normal 5 3 2 2 5 6" xfId="15632"/>
    <cellStyle name="Normal 5 3 2 2 5 6 2" xfId="44368"/>
    <cellStyle name="Normal 5 3 2 2 5 7" xfId="30044"/>
    <cellStyle name="Normal 5 3 2 2 6" xfId="1509"/>
    <cellStyle name="Normal 5 3 2 2 6 2" xfId="3318"/>
    <cellStyle name="Normal 5 3 2 2 6 2 2" xfId="6977"/>
    <cellStyle name="Normal 5 3 2 2 6 2 2 2" xfId="14237"/>
    <cellStyle name="Normal 5 3 2 2 6 2 2 2 2" xfId="28615"/>
    <cellStyle name="Normal 5 3 2 2 6 2 2 2 2 2" xfId="57349"/>
    <cellStyle name="Normal 5 3 2 2 6 2 2 2 3" xfId="43025"/>
    <cellStyle name="Normal 5 3 2 2 6 2 2 3" xfId="21452"/>
    <cellStyle name="Normal 5 3 2 2 6 2 2 3 2" xfId="50187"/>
    <cellStyle name="Normal 5 3 2 2 6 2 2 4" xfId="35863"/>
    <cellStyle name="Normal 5 3 2 2 6 2 3" xfId="10650"/>
    <cellStyle name="Normal 5 3 2 2 6 2 3 2" xfId="25033"/>
    <cellStyle name="Normal 5 3 2 2 6 2 3 2 2" xfId="53768"/>
    <cellStyle name="Normal 5 3 2 2 6 2 3 3" xfId="39444"/>
    <cellStyle name="Normal 5 3 2 2 6 2 4" xfId="17870"/>
    <cellStyle name="Normal 5 3 2 2 6 2 4 2" xfId="46606"/>
    <cellStyle name="Normal 5 3 2 2 6 2 5" xfId="32282"/>
    <cellStyle name="Normal 5 3 2 2 6 3" xfId="5186"/>
    <cellStyle name="Normal 5 3 2 2 6 3 2" xfId="12447"/>
    <cellStyle name="Normal 5 3 2 2 6 3 2 2" xfId="26825"/>
    <cellStyle name="Normal 5 3 2 2 6 3 2 2 2" xfId="55559"/>
    <cellStyle name="Normal 5 3 2 2 6 3 2 3" xfId="41235"/>
    <cellStyle name="Normal 5 3 2 2 6 3 3" xfId="19662"/>
    <cellStyle name="Normal 5 3 2 2 6 3 3 2" xfId="48397"/>
    <cellStyle name="Normal 5 3 2 2 6 3 4" xfId="34073"/>
    <cellStyle name="Normal 5 3 2 2 6 4" xfId="8860"/>
    <cellStyle name="Normal 5 3 2 2 6 4 2" xfId="23243"/>
    <cellStyle name="Normal 5 3 2 2 6 4 2 2" xfId="51978"/>
    <cellStyle name="Normal 5 3 2 2 6 4 3" xfId="37654"/>
    <cellStyle name="Normal 5 3 2 2 6 5" xfId="16080"/>
    <cellStyle name="Normal 5 3 2 2 6 5 2" xfId="44816"/>
    <cellStyle name="Normal 5 3 2 2 6 6" xfId="30492"/>
    <cellStyle name="Normal 5 3 2 2 7" xfId="2422"/>
    <cellStyle name="Normal 5 3 2 2 7 2" xfId="6082"/>
    <cellStyle name="Normal 5 3 2 2 7 2 2" xfId="13342"/>
    <cellStyle name="Normal 5 3 2 2 7 2 2 2" xfId="27720"/>
    <cellStyle name="Normal 5 3 2 2 7 2 2 2 2" xfId="56454"/>
    <cellStyle name="Normal 5 3 2 2 7 2 2 3" xfId="42130"/>
    <cellStyle name="Normal 5 3 2 2 7 2 3" xfId="20557"/>
    <cellStyle name="Normal 5 3 2 2 7 2 3 2" xfId="49292"/>
    <cellStyle name="Normal 5 3 2 2 7 2 4" xfId="34968"/>
    <cellStyle name="Normal 5 3 2 2 7 3" xfId="9755"/>
    <cellStyle name="Normal 5 3 2 2 7 3 2" xfId="24138"/>
    <cellStyle name="Normal 5 3 2 2 7 3 2 2" xfId="52873"/>
    <cellStyle name="Normal 5 3 2 2 7 3 3" xfId="38549"/>
    <cellStyle name="Normal 5 3 2 2 7 4" xfId="16975"/>
    <cellStyle name="Normal 5 3 2 2 7 4 2" xfId="45711"/>
    <cellStyle name="Normal 5 3 2 2 7 5" xfId="31387"/>
    <cellStyle name="Normal 5 3 2 2 8" xfId="4279"/>
    <cellStyle name="Normal 5 3 2 2 8 2" xfId="11551"/>
    <cellStyle name="Normal 5 3 2 2 8 2 2" xfId="25930"/>
    <cellStyle name="Normal 5 3 2 2 8 2 2 2" xfId="54664"/>
    <cellStyle name="Normal 5 3 2 2 8 2 3" xfId="40340"/>
    <cellStyle name="Normal 5 3 2 2 8 3" xfId="18767"/>
    <cellStyle name="Normal 5 3 2 2 8 3 2" xfId="47502"/>
    <cellStyle name="Normal 5 3 2 2 8 4" xfId="33178"/>
    <cellStyle name="Normal 5 3 2 2 9" xfId="7947"/>
    <cellStyle name="Normal 5 3 2 2 9 2" xfId="22348"/>
    <cellStyle name="Normal 5 3 2 2 9 2 2" xfId="51083"/>
    <cellStyle name="Normal 5 3 2 2 9 3" xfId="36759"/>
    <cellStyle name="Normal 5 3 2 3" xfId="435"/>
    <cellStyle name="Normal 5 3 2 3 10" xfId="29625"/>
    <cellStyle name="Normal 5 3 2 3 2" xfId="635"/>
    <cellStyle name="Normal 5 3 2 3 2 2" xfId="907"/>
    <cellStyle name="Normal 5 3 2 3 2 2 2" xfId="1354"/>
    <cellStyle name="Normal 5 3 2 3 2 2 2 2" xfId="2337"/>
    <cellStyle name="Normal 5 3 2 3 2 2 2 2 2" xfId="4129"/>
    <cellStyle name="Normal 5 3 2 3 2 2 2 2 2 2" xfId="7788"/>
    <cellStyle name="Normal 5 3 2 3 2 2 2 2 2 2 2" xfId="15048"/>
    <cellStyle name="Normal 5 3 2 3 2 2 2 2 2 2 2 2" xfId="29426"/>
    <cellStyle name="Normal 5 3 2 3 2 2 2 2 2 2 2 2 2" xfId="58160"/>
    <cellStyle name="Normal 5 3 2 3 2 2 2 2 2 2 2 3" xfId="43836"/>
    <cellStyle name="Normal 5 3 2 3 2 2 2 2 2 2 3" xfId="22263"/>
    <cellStyle name="Normal 5 3 2 3 2 2 2 2 2 2 3 2" xfId="50998"/>
    <cellStyle name="Normal 5 3 2 3 2 2 2 2 2 2 4" xfId="36674"/>
    <cellStyle name="Normal 5 3 2 3 2 2 2 2 2 3" xfId="11461"/>
    <cellStyle name="Normal 5 3 2 3 2 2 2 2 2 3 2" xfId="25844"/>
    <cellStyle name="Normal 5 3 2 3 2 2 2 2 2 3 2 2" xfId="54579"/>
    <cellStyle name="Normal 5 3 2 3 2 2 2 2 2 3 3" xfId="40255"/>
    <cellStyle name="Normal 5 3 2 3 2 2 2 2 2 4" xfId="18681"/>
    <cellStyle name="Normal 5 3 2 3 2 2 2 2 2 4 2" xfId="47417"/>
    <cellStyle name="Normal 5 3 2 3 2 2 2 2 2 5" xfId="33093"/>
    <cellStyle name="Normal 5 3 2 3 2 2 2 2 3" xfId="5998"/>
    <cellStyle name="Normal 5 3 2 3 2 2 2 2 3 2" xfId="13258"/>
    <cellStyle name="Normal 5 3 2 3 2 2 2 2 3 2 2" xfId="27636"/>
    <cellStyle name="Normal 5 3 2 3 2 2 2 2 3 2 2 2" xfId="56370"/>
    <cellStyle name="Normal 5 3 2 3 2 2 2 2 3 2 3" xfId="42046"/>
    <cellStyle name="Normal 5 3 2 3 2 2 2 2 3 3" xfId="20473"/>
    <cellStyle name="Normal 5 3 2 3 2 2 2 2 3 3 2" xfId="49208"/>
    <cellStyle name="Normal 5 3 2 3 2 2 2 2 3 4" xfId="34884"/>
    <cellStyle name="Normal 5 3 2 3 2 2 2 2 4" xfId="9671"/>
    <cellStyle name="Normal 5 3 2 3 2 2 2 2 4 2" xfId="24054"/>
    <cellStyle name="Normal 5 3 2 3 2 2 2 2 4 2 2" xfId="52789"/>
    <cellStyle name="Normal 5 3 2 3 2 2 2 2 4 3" xfId="38465"/>
    <cellStyle name="Normal 5 3 2 3 2 2 2 2 5" xfId="16891"/>
    <cellStyle name="Normal 5 3 2 3 2 2 2 2 5 2" xfId="45627"/>
    <cellStyle name="Normal 5 3 2 3 2 2 2 2 6" xfId="31303"/>
    <cellStyle name="Normal 5 3 2 3 2 2 2 3" xfId="3233"/>
    <cellStyle name="Normal 5 3 2 3 2 2 2 3 2" xfId="6893"/>
    <cellStyle name="Normal 5 3 2 3 2 2 2 3 2 2" xfId="14153"/>
    <cellStyle name="Normal 5 3 2 3 2 2 2 3 2 2 2" xfId="28531"/>
    <cellStyle name="Normal 5 3 2 3 2 2 2 3 2 2 2 2" xfId="57265"/>
    <cellStyle name="Normal 5 3 2 3 2 2 2 3 2 2 3" xfId="42941"/>
    <cellStyle name="Normal 5 3 2 3 2 2 2 3 2 3" xfId="21368"/>
    <cellStyle name="Normal 5 3 2 3 2 2 2 3 2 3 2" xfId="50103"/>
    <cellStyle name="Normal 5 3 2 3 2 2 2 3 2 4" xfId="35779"/>
    <cellStyle name="Normal 5 3 2 3 2 2 2 3 3" xfId="10566"/>
    <cellStyle name="Normal 5 3 2 3 2 2 2 3 3 2" xfId="24949"/>
    <cellStyle name="Normal 5 3 2 3 2 2 2 3 3 2 2" xfId="53684"/>
    <cellStyle name="Normal 5 3 2 3 2 2 2 3 3 3" xfId="39360"/>
    <cellStyle name="Normal 5 3 2 3 2 2 2 3 4" xfId="17786"/>
    <cellStyle name="Normal 5 3 2 3 2 2 2 3 4 2" xfId="46522"/>
    <cellStyle name="Normal 5 3 2 3 2 2 2 3 5" xfId="32198"/>
    <cellStyle name="Normal 5 3 2 3 2 2 2 4" xfId="5098"/>
    <cellStyle name="Normal 5 3 2 3 2 2 2 4 2" xfId="12363"/>
    <cellStyle name="Normal 5 3 2 3 2 2 2 4 2 2" xfId="26741"/>
    <cellStyle name="Normal 5 3 2 3 2 2 2 4 2 2 2" xfId="55475"/>
    <cellStyle name="Normal 5 3 2 3 2 2 2 4 2 3" xfId="41151"/>
    <cellStyle name="Normal 5 3 2 3 2 2 2 4 3" xfId="19578"/>
    <cellStyle name="Normal 5 3 2 3 2 2 2 4 3 2" xfId="48313"/>
    <cellStyle name="Normal 5 3 2 3 2 2 2 4 4" xfId="33989"/>
    <cellStyle name="Normal 5 3 2 3 2 2 2 5" xfId="8770"/>
    <cellStyle name="Normal 5 3 2 3 2 2 2 5 2" xfId="23159"/>
    <cellStyle name="Normal 5 3 2 3 2 2 2 5 2 2" xfId="51894"/>
    <cellStyle name="Normal 5 3 2 3 2 2 2 5 3" xfId="37570"/>
    <cellStyle name="Normal 5 3 2 3 2 2 2 6" xfId="15996"/>
    <cellStyle name="Normal 5 3 2 3 2 2 2 6 2" xfId="44732"/>
    <cellStyle name="Normal 5 3 2 3 2 2 2 7" xfId="30408"/>
    <cellStyle name="Normal 5 3 2 3 2 2 3" xfId="1890"/>
    <cellStyle name="Normal 5 3 2 3 2 2 3 2" xfId="3682"/>
    <cellStyle name="Normal 5 3 2 3 2 2 3 2 2" xfId="7341"/>
    <cellStyle name="Normal 5 3 2 3 2 2 3 2 2 2" xfId="14601"/>
    <cellStyle name="Normal 5 3 2 3 2 2 3 2 2 2 2" xfId="28979"/>
    <cellStyle name="Normal 5 3 2 3 2 2 3 2 2 2 2 2" xfId="57713"/>
    <cellStyle name="Normal 5 3 2 3 2 2 3 2 2 2 3" xfId="43389"/>
    <cellStyle name="Normal 5 3 2 3 2 2 3 2 2 3" xfId="21816"/>
    <cellStyle name="Normal 5 3 2 3 2 2 3 2 2 3 2" xfId="50551"/>
    <cellStyle name="Normal 5 3 2 3 2 2 3 2 2 4" xfId="36227"/>
    <cellStyle name="Normal 5 3 2 3 2 2 3 2 3" xfId="11014"/>
    <cellStyle name="Normal 5 3 2 3 2 2 3 2 3 2" xfId="25397"/>
    <cellStyle name="Normal 5 3 2 3 2 2 3 2 3 2 2" xfId="54132"/>
    <cellStyle name="Normal 5 3 2 3 2 2 3 2 3 3" xfId="39808"/>
    <cellStyle name="Normal 5 3 2 3 2 2 3 2 4" xfId="18234"/>
    <cellStyle name="Normal 5 3 2 3 2 2 3 2 4 2" xfId="46970"/>
    <cellStyle name="Normal 5 3 2 3 2 2 3 2 5" xfId="32646"/>
    <cellStyle name="Normal 5 3 2 3 2 2 3 3" xfId="5551"/>
    <cellStyle name="Normal 5 3 2 3 2 2 3 3 2" xfId="12811"/>
    <cellStyle name="Normal 5 3 2 3 2 2 3 3 2 2" xfId="27189"/>
    <cellStyle name="Normal 5 3 2 3 2 2 3 3 2 2 2" xfId="55923"/>
    <cellStyle name="Normal 5 3 2 3 2 2 3 3 2 3" xfId="41599"/>
    <cellStyle name="Normal 5 3 2 3 2 2 3 3 3" xfId="20026"/>
    <cellStyle name="Normal 5 3 2 3 2 2 3 3 3 2" xfId="48761"/>
    <cellStyle name="Normal 5 3 2 3 2 2 3 3 4" xfId="34437"/>
    <cellStyle name="Normal 5 3 2 3 2 2 3 4" xfId="9224"/>
    <cellStyle name="Normal 5 3 2 3 2 2 3 4 2" xfId="23607"/>
    <cellStyle name="Normal 5 3 2 3 2 2 3 4 2 2" xfId="52342"/>
    <cellStyle name="Normal 5 3 2 3 2 2 3 4 3" xfId="38018"/>
    <cellStyle name="Normal 5 3 2 3 2 2 3 5" xfId="16444"/>
    <cellStyle name="Normal 5 3 2 3 2 2 3 5 2" xfId="45180"/>
    <cellStyle name="Normal 5 3 2 3 2 2 3 6" xfId="30856"/>
    <cellStyle name="Normal 5 3 2 3 2 2 4" xfId="2786"/>
    <cellStyle name="Normal 5 3 2 3 2 2 4 2" xfId="6446"/>
    <cellStyle name="Normal 5 3 2 3 2 2 4 2 2" xfId="13706"/>
    <cellStyle name="Normal 5 3 2 3 2 2 4 2 2 2" xfId="28084"/>
    <cellStyle name="Normal 5 3 2 3 2 2 4 2 2 2 2" xfId="56818"/>
    <cellStyle name="Normal 5 3 2 3 2 2 4 2 2 3" xfId="42494"/>
    <cellStyle name="Normal 5 3 2 3 2 2 4 2 3" xfId="20921"/>
    <cellStyle name="Normal 5 3 2 3 2 2 4 2 3 2" xfId="49656"/>
    <cellStyle name="Normal 5 3 2 3 2 2 4 2 4" xfId="35332"/>
    <cellStyle name="Normal 5 3 2 3 2 2 4 3" xfId="10119"/>
    <cellStyle name="Normal 5 3 2 3 2 2 4 3 2" xfId="24502"/>
    <cellStyle name="Normal 5 3 2 3 2 2 4 3 2 2" xfId="53237"/>
    <cellStyle name="Normal 5 3 2 3 2 2 4 3 3" xfId="38913"/>
    <cellStyle name="Normal 5 3 2 3 2 2 4 4" xfId="17339"/>
    <cellStyle name="Normal 5 3 2 3 2 2 4 4 2" xfId="46075"/>
    <cellStyle name="Normal 5 3 2 3 2 2 4 5" xfId="31751"/>
    <cellStyle name="Normal 5 3 2 3 2 2 5" xfId="4651"/>
    <cellStyle name="Normal 5 3 2 3 2 2 5 2" xfId="11916"/>
    <cellStyle name="Normal 5 3 2 3 2 2 5 2 2" xfId="26294"/>
    <cellStyle name="Normal 5 3 2 3 2 2 5 2 2 2" xfId="55028"/>
    <cellStyle name="Normal 5 3 2 3 2 2 5 2 3" xfId="40704"/>
    <cellStyle name="Normal 5 3 2 3 2 2 5 3" xfId="19131"/>
    <cellStyle name="Normal 5 3 2 3 2 2 5 3 2" xfId="47866"/>
    <cellStyle name="Normal 5 3 2 3 2 2 5 4" xfId="33542"/>
    <cellStyle name="Normal 5 3 2 3 2 2 6" xfId="8323"/>
    <cellStyle name="Normal 5 3 2 3 2 2 6 2" xfId="22712"/>
    <cellStyle name="Normal 5 3 2 3 2 2 6 2 2" xfId="51447"/>
    <cellStyle name="Normal 5 3 2 3 2 2 6 3" xfId="37123"/>
    <cellStyle name="Normal 5 3 2 3 2 2 7" xfId="15549"/>
    <cellStyle name="Normal 5 3 2 3 2 2 7 2" xfId="44285"/>
    <cellStyle name="Normal 5 3 2 3 2 2 8" xfId="29961"/>
    <cellStyle name="Normal 5 3 2 3 2 3" xfId="1130"/>
    <cellStyle name="Normal 5 3 2 3 2 3 2" xfId="2113"/>
    <cellStyle name="Normal 5 3 2 3 2 3 2 2" xfId="3905"/>
    <cellStyle name="Normal 5 3 2 3 2 3 2 2 2" xfId="7564"/>
    <cellStyle name="Normal 5 3 2 3 2 3 2 2 2 2" xfId="14824"/>
    <cellStyle name="Normal 5 3 2 3 2 3 2 2 2 2 2" xfId="29202"/>
    <cellStyle name="Normal 5 3 2 3 2 3 2 2 2 2 2 2" xfId="57936"/>
    <cellStyle name="Normal 5 3 2 3 2 3 2 2 2 2 3" xfId="43612"/>
    <cellStyle name="Normal 5 3 2 3 2 3 2 2 2 3" xfId="22039"/>
    <cellStyle name="Normal 5 3 2 3 2 3 2 2 2 3 2" xfId="50774"/>
    <cellStyle name="Normal 5 3 2 3 2 3 2 2 2 4" xfId="36450"/>
    <cellStyle name="Normal 5 3 2 3 2 3 2 2 3" xfId="11237"/>
    <cellStyle name="Normal 5 3 2 3 2 3 2 2 3 2" xfId="25620"/>
    <cellStyle name="Normal 5 3 2 3 2 3 2 2 3 2 2" xfId="54355"/>
    <cellStyle name="Normal 5 3 2 3 2 3 2 2 3 3" xfId="40031"/>
    <cellStyle name="Normal 5 3 2 3 2 3 2 2 4" xfId="18457"/>
    <cellStyle name="Normal 5 3 2 3 2 3 2 2 4 2" xfId="47193"/>
    <cellStyle name="Normal 5 3 2 3 2 3 2 2 5" xfId="32869"/>
    <cellStyle name="Normal 5 3 2 3 2 3 2 3" xfId="5774"/>
    <cellStyle name="Normal 5 3 2 3 2 3 2 3 2" xfId="13034"/>
    <cellStyle name="Normal 5 3 2 3 2 3 2 3 2 2" xfId="27412"/>
    <cellStyle name="Normal 5 3 2 3 2 3 2 3 2 2 2" xfId="56146"/>
    <cellStyle name="Normal 5 3 2 3 2 3 2 3 2 3" xfId="41822"/>
    <cellStyle name="Normal 5 3 2 3 2 3 2 3 3" xfId="20249"/>
    <cellStyle name="Normal 5 3 2 3 2 3 2 3 3 2" xfId="48984"/>
    <cellStyle name="Normal 5 3 2 3 2 3 2 3 4" xfId="34660"/>
    <cellStyle name="Normal 5 3 2 3 2 3 2 4" xfId="9447"/>
    <cellStyle name="Normal 5 3 2 3 2 3 2 4 2" xfId="23830"/>
    <cellStyle name="Normal 5 3 2 3 2 3 2 4 2 2" xfId="52565"/>
    <cellStyle name="Normal 5 3 2 3 2 3 2 4 3" xfId="38241"/>
    <cellStyle name="Normal 5 3 2 3 2 3 2 5" xfId="16667"/>
    <cellStyle name="Normal 5 3 2 3 2 3 2 5 2" xfId="45403"/>
    <cellStyle name="Normal 5 3 2 3 2 3 2 6" xfId="31079"/>
    <cellStyle name="Normal 5 3 2 3 2 3 3" xfId="3009"/>
    <cellStyle name="Normal 5 3 2 3 2 3 3 2" xfId="6669"/>
    <cellStyle name="Normal 5 3 2 3 2 3 3 2 2" xfId="13929"/>
    <cellStyle name="Normal 5 3 2 3 2 3 3 2 2 2" xfId="28307"/>
    <cellStyle name="Normal 5 3 2 3 2 3 3 2 2 2 2" xfId="57041"/>
    <cellStyle name="Normal 5 3 2 3 2 3 3 2 2 3" xfId="42717"/>
    <cellStyle name="Normal 5 3 2 3 2 3 3 2 3" xfId="21144"/>
    <cellStyle name="Normal 5 3 2 3 2 3 3 2 3 2" xfId="49879"/>
    <cellStyle name="Normal 5 3 2 3 2 3 3 2 4" xfId="35555"/>
    <cellStyle name="Normal 5 3 2 3 2 3 3 3" xfId="10342"/>
    <cellStyle name="Normal 5 3 2 3 2 3 3 3 2" xfId="24725"/>
    <cellStyle name="Normal 5 3 2 3 2 3 3 3 2 2" xfId="53460"/>
    <cellStyle name="Normal 5 3 2 3 2 3 3 3 3" xfId="39136"/>
    <cellStyle name="Normal 5 3 2 3 2 3 3 4" xfId="17562"/>
    <cellStyle name="Normal 5 3 2 3 2 3 3 4 2" xfId="46298"/>
    <cellStyle name="Normal 5 3 2 3 2 3 3 5" xfId="31974"/>
    <cellStyle name="Normal 5 3 2 3 2 3 4" xfId="4874"/>
    <cellStyle name="Normal 5 3 2 3 2 3 4 2" xfId="12139"/>
    <cellStyle name="Normal 5 3 2 3 2 3 4 2 2" xfId="26517"/>
    <cellStyle name="Normal 5 3 2 3 2 3 4 2 2 2" xfId="55251"/>
    <cellStyle name="Normal 5 3 2 3 2 3 4 2 3" xfId="40927"/>
    <cellStyle name="Normal 5 3 2 3 2 3 4 3" xfId="19354"/>
    <cellStyle name="Normal 5 3 2 3 2 3 4 3 2" xfId="48089"/>
    <cellStyle name="Normal 5 3 2 3 2 3 4 4" xfId="33765"/>
    <cellStyle name="Normal 5 3 2 3 2 3 5" xfId="8546"/>
    <cellStyle name="Normal 5 3 2 3 2 3 5 2" xfId="22935"/>
    <cellStyle name="Normal 5 3 2 3 2 3 5 2 2" xfId="51670"/>
    <cellStyle name="Normal 5 3 2 3 2 3 5 3" xfId="37346"/>
    <cellStyle name="Normal 5 3 2 3 2 3 6" xfId="15772"/>
    <cellStyle name="Normal 5 3 2 3 2 3 6 2" xfId="44508"/>
    <cellStyle name="Normal 5 3 2 3 2 3 7" xfId="30184"/>
    <cellStyle name="Normal 5 3 2 3 2 4" xfId="1662"/>
    <cellStyle name="Normal 5 3 2 3 2 4 2" xfId="3458"/>
    <cellStyle name="Normal 5 3 2 3 2 4 2 2" xfId="7117"/>
    <cellStyle name="Normal 5 3 2 3 2 4 2 2 2" xfId="14377"/>
    <cellStyle name="Normal 5 3 2 3 2 4 2 2 2 2" xfId="28755"/>
    <cellStyle name="Normal 5 3 2 3 2 4 2 2 2 2 2" xfId="57489"/>
    <cellStyle name="Normal 5 3 2 3 2 4 2 2 2 3" xfId="43165"/>
    <cellStyle name="Normal 5 3 2 3 2 4 2 2 3" xfId="21592"/>
    <cellStyle name="Normal 5 3 2 3 2 4 2 2 3 2" xfId="50327"/>
    <cellStyle name="Normal 5 3 2 3 2 4 2 2 4" xfId="36003"/>
    <cellStyle name="Normal 5 3 2 3 2 4 2 3" xfId="10790"/>
    <cellStyle name="Normal 5 3 2 3 2 4 2 3 2" xfId="25173"/>
    <cellStyle name="Normal 5 3 2 3 2 4 2 3 2 2" xfId="53908"/>
    <cellStyle name="Normal 5 3 2 3 2 4 2 3 3" xfId="39584"/>
    <cellStyle name="Normal 5 3 2 3 2 4 2 4" xfId="18010"/>
    <cellStyle name="Normal 5 3 2 3 2 4 2 4 2" xfId="46746"/>
    <cellStyle name="Normal 5 3 2 3 2 4 2 5" xfId="32422"/>
    <cellStyle name="Normal 5 3 2 3 2 4 3" xfId="5327"/>
    <cellStyle name="Normal 5 3 2 3 2 4 3 2" xfId="12587"/>
    <cellStyle name="Normal 5 3 2 3 2 4 3 2 2" xfId="26965"/>
    <cellStyle name="Normal 5 3 2 3 2 4 3 2 2 2" xfId="55699"/>
    <cellStyle name="Normal 5 3 2 3 2 4 3 2 3" xfId="41375"/>
    <cellStyle name="Normal 5 3 2 3 2 4 3 3" xfId="19802"/>
    <cellStyle name="Normal 5 3 2 3 2 4 3 3 2" xfId="48537"/>
    <cellStyle name="Normal 5 3 2 3 2 4 3 4" xfId="34213"/>
    <cellStyle name="Normal 5 3 2 3 2 4 4" xfId="9000"/>
    <cellStyle name="Normal 5 3 2 3 2 4 4 2" xfId="23383"/>
    <cellStyle name="Normal 5 3 2 3 2 4 4 2 2" xfId="52118"/>
    <cellStyle name="Normal 5 3 2 3 2 4 4 3" xfId="37794"/>
    <cellStyle name="Normal 5 3 2 3 2 4 5" xfId="16220"/>
    <cellStyle name="Normal 5 3 2 3 2 4 5 2" xfId="44956"/>
    <cellStyle name="Normal 5 3 2 3 2 4 6" xfId="30632"/>
    <cellStyle name="Normal 5 3 2 3 2 5" xfId="2562"/>
    <cellStyle name="Normal 5 3 2 3 2 5 2" xfId="6222"/>
    <cellStyle name="Normal 5 3 2 3 2 5 2 2" xfId="13482"/>
    <cellStyle name="Normal 5 3 2 3 2 5 2 2 2" xfId="27860"/>
    <cellStyle name="Normal 5 3 2 3 2 5 2 2 2 2" xfId="56594"/>
    <cellStyle name="Normal 5 3 2 3 2 5 2 2 3" xfId="42270"/>
    <cellStyle name="Normal 5 3 2 3 2 5 2 3" xfId="20697"/>
    <cellStyle name="Normal 5 3 2 3 2 5 2 3 2" xfId="49432"/>
    <cellStyle name="Normal 5 3 2 3 2 5 2 4" xfId="35108"/>
    <cellStyle name="Normal 5 3 2 3 2 5 3" xfId="9895"/>
    <cellStyle name="Normal 5 3 2 3 2 5 3 2" xfId="24278"/>
    <cellStyle name="Normal 5 3 2 3 2 5 3 2 2" xfId="53013"/>
    <cellStyle name="Normal 5 3 2 3 2 5 3 3" xfId="38689"/>
    <cellStyle name="Normal 5 3 2 3 2 5 4" xfId="17115"/>
    <cellStyle name="Normal 5 3 2 3 2 5 4 2" xfId="45851"/>
    <cellStyle name="Normal 5 3 2 3 2 5 5" xfId="31527"/>
    <cellStyle name="Normal 5 3 2 3 2 6" xfId="4425"/>
    <cellStyle name="Normal 5 3 2 3 2 6 2" xfId="11692"/>
    <cellStyle name="Normal 5 3 2 3 2 6 2 2" xfId="26070"/>
    <cellStyle name="Normal 5 3 2 3 2 6 2 2 2" xfId="54804"/>
    <cellStyle name="Normal 5 3 2 3 2 6 2 3" xfId="40480"/>
    <cellStyle name="Normal 5 3 2 3 2 6 3" xfId="18907"/>
    <cellStyle name="Normal 5 3 2 3 2 6 3 2" xfId="47642"/>
    <cellStyle name="Normal 5 3 2 3 2 6 4" xfId="33318"/>
    <cellStyle name="Normal 5 3 2 3 2 7" xfId="8096"/>
    <cellStyle name="Normal 5 3 2 3 2 7 2" xfId="22488"/>
    <cellStyle name="Normal 5 3 2 3 2 7 2 2" xfId="51223"/>
    <cellStyle name="Normal 5 3 2 3 2 7 3" xfId="36899"/>
    <cellStyle name="Normal 5 3 2 3 2 8" xfId="15325"/>
    <cellStyle name="Normal 5 3 2 3 2 8 2" xfId="44061"/>
    <cellStyle name="Normal 5 3 2 3 2 9" xfId="29737"/>
    <cellStyle name="Normal 5 3 2 3 3" xfId="793"/>
    <cellStyle name="Normal 5 3 2 3 3 2" xfId="1242"/>
    <cellStyle name="Normal 5 3 2 3 3 2 2" xfId="2225"/>
    <cellStyle name="Normal 5 3 2 3 3 2 2 2" xfId="4017"/>
    <cellStyle name="Normal 5 3 2 3 3 2 2 2 2" xfId="7676"/>
    <cellStyle name="Normal 5 3 2 3 3 2 2 2 2 2" xfId="14936"/>
    <cellStyle name="Normal 5 3 2 3 3 2 2 2 2 2 2" xfId="29314"/>
    <cellStyle name="Normal 5 3 2 3 3 2 2 2 2 2 2 2" xfId="58048"/>
    <cellStyle name="Normal 5 3 2 3 3 2 2 2 2 2 3" xfId="43724"/>
    <cellStyle name="Normal 5 3 2 3 3 2 2 2 2 3" xfId="22151"/>
    <cellStyle name="Normal 5 3 2 3 3 2 2 2 2 3 2" xfId="50886"/>
    <cellStyle name="Normal 5 3 2 3 3 2 2 2 2 4" xfId="36562"/>
    <cellStyle name="Normal 5 3 2 3 3 2 2 2 3" xfId="11349"/>
    <cellStyle name="Normal 5 3 2 3 3 2 2 2 3 2" xfId="25732"/>
    <cellStyle name="Normal 5 3 2 3 3 2 2 2 3 2 2" xfId="54467"/>
    <cellStyle name="Normal 5 3 2 3 3 2 2 2 3 3" xfId="40143"/>
    <cellStyle name="Normal 5 3 2 3 3 2 2 2 4" xfId="18569"/>
    <cellStyle name="Normal 5 3 2 3 3 2 2 2 4 2" xfId="47305"/>
    <cellStyle name="Normal 5 3 2 3 3 2 2 2 5" xfId="32981"/>
    <cellStyle name="Normal 5 3 2 3 3 2 2 3" xfId="5886"/>
    <cellStyle name="Normal 5 3 2 3 3 2 2 3 2" xfId="13146"/>
    <cellStyle name="Normal 5 3 2 3 3 2 2 3 2 2" xfId="27524"/>
    <cellStyle name="Normal 5 3 2 3 3 2 2 3 2 2 2" xfId="56258"/>
    <cellStyle name="Normal 5 3 2 3 3 2 2 3 2 3" xfId="41934"/>
    <cellStyle name="Normal 5 3 2 3 3 2 2 3 3" xfId="20361"/>
    <cellStyle name="Normal 5 3 2 3 3 2 2 3 3 2" xfId="49096"/>
    <cellStyle name="Normal 5 3 2 3 3 2 2 3 4" xfId="34772"/>
    <cellStyle name="Normal 5 3 2 3 3 2 2 4" xfId="9559"/>
    <cellStyle name="Normal 5 3 2 3 3 2 2 4 2" xfId="23942"/>
    <cellStyle name="Normal 5 3 2 3 3 2 2 4 2 2" xfId="52677"/>
    <cellStyle name="Normal 5 3 2 3 3 2 2 4 3" xfId="38353"/>
    <cellStyle name="Normal 5 3 2 3 3 2 2 5" xfId="16779"/>
    <cellStyle name="Normal 5 3 2 3 3 2 2 5 2" xfId="45515"/>
    <cellStyle name="Normal 5 3 2 3 3 2 2 6" xfId="31191"/>
    <cellStyle name="Normal 5 3 2 3 3 2 3" xfId="3121"/>
    <cellStyle name="Normal 5 3 2 3 3 2 3 2" xfId="6781"/>
    <cellStyle name="Normal 5 3 2 3 3 2 3 2 2" xfId="14041"/>
    <cellStyle name="Normal 5 3 2 3 3 2 3 2 2 2" xfId="28419"/>
    <cellStyle name="Normal 5 3 2 3 3 2 3 2 2 2 2" xfId="57153"/>
    <cellStyle name="Normal 5 3 2 3 3 2 3 2 2 3" xfId="42829"/>
    <cellStyle name="Normal 5 3 2 3 3 2 3 2 3" xfId="21256"/>
    <cellStyle name="Normal 5 3 2 3 3 2 3 2 3 2" xfId="49991"/>
    <cellStyle name="Normal 5 3 2 3 3 2 3 2 4" xfId="35667"/>
    <cellStyle name="Normal 5 3 2 3 3 2 3 3" xfId="10454"/>
    <cellStyle name="Normal 5 3 2 3 3 2 3 3 2" xfId="24837"/>
    <cellStyle name="Normal 5 3 2 3 3 2 3 3 2 2" xfId="53572"/>
    <cellStyle name="Normal 5 3 2 3 3 2 3 3 3" xfId="39248"/>
    <cellStyle name="Normal 5 3 2 3 3 2 3 4" xfId="17674"/>
    <cellStyle name="Normal 5 3 2 3 3 2 3 4 2" xfId="46410"/>
    <cellStyle name="Normal 5 3 2 3 3 2 3 5" xfId="32086"/>
    <cellStyle name="Normal 5 3 2 3 3 2 4" xfId="4986"/>
    <cellStyle name="Normal 5 3 2 3 3 2 4 2" xfId="12251"/>
    <cellStyle name="Normal 5 3 2 3 3 2 4 2 2" xfId="26629"/>
    <cellStyle name="Normal 5 3 2 3 3 2 4 2 2 2" xfId="55363"/>
    <cellStyle name="Normal 5 3 2 3 3 2 4 2 3" xfId="41039"/>
    <cellStyle name="Normal 5 3 2 3 3 2 4 3" xfId="19466"/>
    <cellStyle name="Normal 5 3 2 3 3 2 4 3 2" xfId="48201"/>
    <cellStyle name="Normal 5 3 2 3 3 2 4 4" xfId="33877"/>
    <cellStyle name="Normal 5 3 2 3 3 2 5" xfId="8658"/>
    <cellStyle name="Normal 5 3 2 3 3 2 5 2" xfId="23047"/>
    <cellStyle name="Normal 5 3 2 3 3 2 5 2 2" xfId="51782"/>
    <cellStyle name="Normal 5 3 2 3 3 2 5 3" xfId="37458"/>
    <cellStyle name="Normal 5 3 2 3 3 2 6" xfId="15884"/>
    <cellStyle name="Normal 5 3 2 3 3 2 6 2" xfId="44620"/>
    <cellStyle name="Normal 5 3 2 3 3 2 7" xfId="30296"/>
    <cellStyle name="Normal 5 3 2 3 3 3" xfId="1778"/>
    <cellStyle name="Normal 5 3 2 3 3 3 2" xfId="3570"/>
    <cellStyle name="Normal 5 3 2 3 3 3 2 2" xfId="7229"/>
    <cellStyle name="Normal 5 3 2 3 3 3 2 2 2" xfId="14489"/>
    <cellStyle name="Normal 5 3 2 3 3 3 2 2 2 2" xfId="28867"/>
    <cellStyle name="Normal 5 3 2 3 3 3 2 2 2 2 2" xfId="57601"/>
    <cellStyle name="Normal 5 3 2 3 3 3 2 2 2 3" xfId="43277"/>
    <cellStyle name="Normal 5 3 2 3 3 3 2 2 3" xfId="21704"/>
    <cellStyle name="Normal 5 3 2 3 3 3 2 2 3 2" xfId="50439"/>
    <cellStyle name="Normal 5 3 2 3 3 3 2 2 4" xfId="36115"/>
    <cellStyle name="Normal 5 3 2 3 3 3 2 3" xfId="10902"/>
    <cellStyle name="Normal 5 3 2 3 3 3 2 3 2" xfId="25285"/>
    <cellStyle name="Normal 5 3 2 3 3 3 2 3 2 2" xfId="54020"/>
    <cellStyle name="Normal 5 3 2 3 3 3 2 3 3" xfId="39696"/>
    <cellStyle name="Normal 5 3 2 3 3 3 2 4" xfId="18122"/>
    <cellStyle name="Normal 5 3 2 3 3 3 2 4 2" xfId="46858"/>
    <cellStyle name="Normal 5 3 2 3 3 3 2 5" xfId="32534"/>
    <cellStyle name="Normal 5 3 2 3 3 3 3" xfId="5439"/>
    <cellStyle name="Normal 5 3 2 3 3 3 3 2" xfId="12699"/>
    <cellStyle name="Normal 5 3 2 3 3 3 3 2 2" xfId="27077"/>
    <cellStyle name="Normal 5 3 2 3 3 3 3 2 2 2" xfId="55811"/>
    <cellStyle name="Normal 5 3 2 3 3 3 3 2 3" xfId="41487"/>
    <cellStyle name="Normal 5 3 2 3 3 3 3 3" xfId="19914"/>
    <cellStyle name="Normal 5 3 2 3 3 3 3 3 2" xfId="48649"/>
    <cellStyle name="Normal 5 3 2 3 3 3 3 4" xfId="34325"/>
    <cellStyle name="Normal 5 3 2 3 3 3 4" xfId="9112"/>
    <cellStyle name="Normal 5 3 2 3 3 3 4 2" xfId="23495"/>
    <cellStyle name="Normal 5 3 2 3 3 3 4 2 2" xfId="52230"/>
    <cellStyle name="Normal 5 3 2 3 3 3 4 3" xfId="37906"/>
    <cellStyle name="Normal 5 3 2 3 3 3 5" xfId="16332"/>
    <cellStyle name="Normal 5 3 2 3 3 3 5 2" xfId="45068"/>
    <cellStyle name="Normal 5 3 2 3 3 3 6" xfId="30744"/>
    <cellStyle name="Normal 5 3 2 3 3 4" xfId="2674"/>
    <cellStyle name="Normal 5 3 2 3 3 4 2" xfId="6334"/>
    <cellStyle name="Normal 5 3 2 3 3 4 2 2" xfId="13594"/>
    <cellStyle name="Normal 5 3 2 3 3 4 2 2 2" xfId="27972"/>
    <cellStyle name="Normal 5 3 2 3 3 4 2 2 2 2" xfId="56706"/>
    <cellStyle name="Normal 5 3 2 3 3 4 2 2 3" xfId="42382"/>
    <cellStyle name="Normal 5 3 2 3 3 4 2 3" xfId="20809"/>
    <cellStyle name="Normal 5 3 2 3 3 4 2 3 2" xfId="49544"/>
    <cellStyle name="Normal 5 3 2 3 3 4 2 4" xfId="35220"/>
    <cellStyle name="Normal 5 3 2 3 3 4 3" xfId="10007"/>
    <cellStyle name="Normal 5 3 2 3 3 4 3 2" xfId="24390"/>
    <cellStyle name="Normal 5 3 2 3 3 4 3 2 2" xfId="53125"/>
    <cellStyle name="Normal 5 3 2 3 3 4 3 3" xfId="38801"/>
    <cellStyle name="Normal 5 3 2 3 3 4 4" xfId="17227"/>
    <cellStyle name="Normal 5 3 2 3 3 4 4 2" xfId="45963"/>
    <cellStyle name="Normal 5 3 2 3 3 4 5" xfId="31639"/>
    <cellStyle name="Normal 5 3 2 3 3 5" xfId="4538"/>
    <cellStyle name="Normal 5 3 2 3 3 5 2" xfId="11804"/>
    <cellStyle name="Normal 5 3 2 3 3 5 2 2" xfId="26182"/>
    <cellStyle name="Normal 5 3 2 3 3 5 2 2 2" xfId="54916"/>
    <cellStyle name="Normal 5 3 2 3 3 5 2 3" xfId="40592"/>
    <cellStyle name="Normal 5 3 2 3 3 5 3" xfId="19019"/>
    <cellStyle name="Normal 5 3 2 3 3 5 3 2" xfId="47754"/>
    <cellStyle name="Normal 5 3 2 3 3 5 4" xfId="33430"/>
    <cellStyle name="Normal 5 3 2 3 3 6" xfId="8211"/>
    <cellStyle name="Normal 5 3 2 3 3 6 2" xfId="22600"/>
    <cellStyle name="Normal 5 3 2 3 3 6 2 2" xfId="51335"/>
    <cellStyle name="Normal 5 3 2 3 3 6 3" xfId="37011"/>
    <cellStyle name="Normal 5 3 2 3 3 7" xfId="15437"/>
    <cellStyle name="Normal 5 3 2 3 3 7 2" xfId="44173"/>
    <cellStyle name="Normal 5 3 2 3 3 8" xfId="29849"/>
    <cellStyle name="Normal 5 3 2 3 4" xfId="1018"/>
    <cellStyle name="Normal 5 3 2 3 4 2" xfId="2001"/>
    <cellStyle name="Normal 5 3 2 3 4 2 2" xfId="3793"/>
    <cellStyle name="Normal 5 3 2 3 4 2 2 2" xfId="7452"/>
    <cellStyle name="Normal 5 3 2 3 4 2 2 2 2" xfId="14712"/>
    <cellStyle name="Normal 5 3 2 3 4 2 2 2 2 2" xfId="29090"/>
    <cellStyle name="Normal 5 3 2 3 4 2 2 2 2 2 2" xfId="57824"/>
    <cellStyle name="Normal 5 3 2 3 4 2 2 2 2 3" xfId="43500"/>
    <cellStyle name="Normal 5 3 2 3 4 2 2 2 3" xfId="21927"/>
    <cellStyle name="Normal 5 3 2 3 4 2 2 2 3 2" xfId="50662"/>
    <cellStyle name="Normal 5 3 2 3 4 2 2 2 4" xfId="36338"/>
    <cellStyle name="Normal 5 3 2 3 4 2 2 3" xfId="11125"/>
    <cellStyle name="Normal 5 3 2 3 4 2 2 3 2" xfId="25508"/>
    <cellStyle name="Normal 5 3 2 3 4 2 2 3 2 2" xfId="54243"/>
    <cellStyle name="Normal 5 3 2 3 4 2 2 3 3" xfId="39919"/>
    <cellStyle name="Normal 5 3 2 3 4 2 2 4" xfId="18345"/>
    <cellStyle name="Normal 5 3 2 3 4 2 2 4 2" xfId="47081"/>
    <cellStyle name="Normal 5 3 2 3 4 2 2 5" xfId="32757"/>
    <cellStyle name="Normal 5 3 2 3 4 2 3" xfId="5662"/>
    <cellStyle name="Normal 5 3 2 3 4 2 3 2" xfId="12922"/>
    <cellStyle name="Normal 5 3 2 3 4 2 3 2 2" xfId="27300"/>
    <cellStyle name="Normal 5 3 2 3 4 2 3 2 2 2" xfId="56034"/>
    <cellStyle name="Normal 5 3 2 3 4 2 3 2 3" xfId="41710"/>
    <cellStyle name="Normal 5 3 2 3 4 2 3 3" xfId="20137"/>
    <cellStyle name="Normal 5 3 2 3 4 2 3 3 2" xfId="48872"/>
    <cellStyle name="Normal 5 3 2 3 4 2 3 4" xfId="34548"/>
    <cellStyle name="Normal 5 3 2 3 4 2 4" xfId="9335"/>
    <cellStyle name="Normal 5 3 2 3 4 2 4 2" xfId="23718"/>
    <cellStyle name="Normal 5 3 2 3 4 2 4 2 2" xfId="52453"/>
    <cellStyle name="Normal 5 3 2 3 4 2 4 3" xfId="38129"/>
    <cellStyle name="Normal 5 3 2 3 4 2 5" xfId="16555"/>
    <cellStyle name="Normal 5 3 2 3 4 2 5 2" xfId="45291"/>
    <cellStyle name="Normal 5 3 2 3 4 2 6" xfId="30967"/>
    <cellStyle name="Normal 5 3 2 3 4 3" xfId="2897"/>
    <cellStyle name="Normal 5 3 2 3 4 3 2" xfId="6557"/>
    <cellStyle name="Normal 5 3 2 3 4 3 2 2" xfId="13817"/>
    <cellStyle name="Normal 5 3 2 3 4 3 2 2 2" xfId="28195"/>
    <cellStyle name="Normal 5 3 2 3 4 3 2 2 2 2" xfId="56929"/>
    <cellStyle name="Normal 5 3 2 3 4 3 2 2 3" xfId="42605"/>
    <cellStyle name="Normal 5 3 2 3 4 3 2 3" xfId="21032"/>
    <cellStyle name="Normal 5 3 2 3 4 3 2 3 2" xfId="49767"/>
    <cellStyle name="Normal 5 3 2 3 4 3 2 4" xfId="35443"/>
    <cellStyle name="Normal 5 3 2 3 4 3 3" xfId="10230"/>
    <cellStyle name="Normal 5 3 2 3 4 3 3 2" xfId="24613"/>
    <cellStyle name="Normal 5 3 2 3 4 3 3 2 2" xfId="53348"/>
    <cellStyle name="Normal 5 3 2 3 4 3 3 3" xfId="39024"/>
    <cellStyle name="Normal 5 3 2 3 4 3 4" xfId="17450"/>
    <cellStyle name="Normal 5 3 2 3 4 3 4 2" xfId="46186"/>
    <cellStyle name="Normal 5 3 2 3 4 3 5" xfId="31862"/>
    <cellStyle name="Normal 5 3 2 3 4 4" xfId="4762"/>
    <cellStyle name="Normal 5 3 2 3 4 4 2" xfId="12027"/>
    <cellStyle name="Normal 5 3 2 3 4 4 2 2" xfId="26405"/>
    <cellStyle name="Normal 5 3 2 3 4 4 2 2 2" xfId="55139"/>
    <cellStyle name="Normal 5 3 2 3 4 4 2 3" xfId="40815"/>
    <cellStyle name="Normal 5 3 2 3 4 4 3" xfId="19242"/>
    <cellStyle name="Normal 5 3 2 3 4 4 3 2" xfId="47977"/>
    <cellStyle name="Normal 5 3 2 3 4 4 4" xfId="33653"/>
    <cellStyle name="Normal 5 3 2 3 4 5" xfId="8434"/>
    <cellStyle name="Normal 5 3 2 3 4 5 2" xfId="22823"/>
    <cellStyle name="Normal 5 3 2 3 4 5 2 2" xfId="51558"/>
    <cellStyle name="Normal 5 3 2 3 4 5 3" xfId="37234"/>
    <cellStyle name="Normal 5 3 2 3 4 6" xfId="15660"/>
    <cellStyle name="Normal 5 3 2 3 4 6 2" xfId="44396"/>
    <cellStyle name="Normal 5 3 2 3 4 7" xfId="30072"/>
    <cellStyle name="Normal 5 3 2 3 5" xfId="1542"/>
    <cellStyle name="Normal 5 3 2 3 5 2" xfId="3346"/>
    <cellStyle name="Normal 5 3 2 3 5 2 2" xfId="7005"/>
    <cellStyle name="Normal 5 3 2 3 5 2 2 2" xfId="14265"/>
    <cellStyle name="Normal 5 3 2 3 5 2 2 2 2" xfId="28643"/>
    <cellStyle name="Normal 5 3 2 3 5 2 2 2 2 2" xfId="57377"/>
    <cellStyle name="Normal 5 3 2 3 5 2 2 2 3" xfId="43053"/>
    <cellStyle name="Normal 5 3 2 3 5 2 2 3" xfId="21480"/>
    <cellStyle name="Normal 5 3 2 3 5 2 2 3 2" xfId="50215"/>
    <cellStyle name="Normal 5 3 2 3 5 2 2 4" xfId="35891"/>
    <cellStyle name="Normal 5 3 2 3 5 2 3" xfId="10678"/>
    <cellStyle name="Normal 5 3 2 3 5 2 3 2" xfId="25061"/>
    <cellStyle name="Normal 5 3 2 3 5 2 3 2 2" xfId="53796"/>
    <cellStyle name="Normal 5 3 2 3 5 2 3 3" xfId="39472"/>
    <cellStyle name="Normal 5 3 2 3 5 2 4" xfId="17898"/>
    <cellStyle name="Normal 5 3 2 3 5 2 4 2" xfId="46634"/>
    <cellStyle name="Normal 5 3 2 3 5 2 5" xfId="32310"/>
    <cellStyle name="Normal 5 3 2 3 5 3" xfId="5215"/>
    <cellStyle name="Normal 5 3 2 3 5 3 2" xfId="12475"/>
    <cellStyle name="Normal 5 3 2 3 5 3 2 2" xfId="26853"/>
    <cellStyle name="Normal 5 3 2 3 5 3 2 2 2" xfId="55587"/>
    <cellStyle name="Normal 5 3 2 3 5 3 2 3" xfId="41263"/>
    <cellStyle name="Normal 5 3 2 3 5 3 3" xfId="19690"/>
    <cellStyle name="Normal 5 3 2 3 5 3 3 2" xfId="48425"/>
    <cellStyle name="Normal 5 3 2 3 5 3 4" xfId="34101"/>
    <cellStyle name="Normal 5 3 2 3 5 4" xfId="8888"/>
    <cellStyle name="Normal 5 3 2 3 5 4 2" xfId="23271"/>
    <cellStyle name="Normal 5 3 2 3 5 4 2 2" xfId="52006"/>
    <cellStyle name="Normal 5 3 2 3 5 4 3" xfId="37682"/>
    <cellStyle name="Normal 5 3 2 3 5 5" xfId="16108"/>
    <cellStyle name="Normal 5 3 2 3 5 5 2" xfId="44844"/>
    <cellStyle name="Normal 5 3 2 3 5 6" xfId="30520"/>
    <cellStyle name="Normal 5 3 2 3 6" xfId="2450"/>
    <cellStyle name="Normal 5 3 2 3 6 2" xfId="6110"/>
    <cellStyle name="Normal 5 3 2 3 6 2 2" xfId="13370"/>
    <cellStyle name="Normal 5 3 2 3 6 2 2 2" xfId="27748"/>
    <cellStyle name="Normal 5 3 2 3 6 2 2 2 2" xfId="56482"/>
    <cellStyle name="Normal 5 3 2 3 6 2 2 3" xfId="42158"/>
    <cellStyle name="Normal 5 3 2 3 6 2 3" xfId="20585"/>
    <cellStyle name="Normal 5 3 2 3 6 2 3 2" xfId="49320"/>
    <cellStyle name="Normal 5 3 2 3 6 2 4" xfId="34996"/>
    <cellStyle name="Normal 5 3 2 3 6 3" xfId="9783"/>
    <cellStyle name="Normal 5 3 2 3 6 3 2" xfId="24166"/>
    <cellStyle name="Normal 5 3 2 3 6 3 2 2" xfId="52901"/>
    <cellStyle name="Normal 5 3 2 3 6 3 3" xfId="38577"/>
    <cellStyle name="Normal 5 3 2 3 6 4" xfId="17003"/>
    <cellStyle name="Normal 5 3 2 3 6 4 2" xfId="45739"/>
    <cellStyle name="Normal 5 3 2 3 6 5" xfId="31415"/>
    <cellStyle name="Normal 5 3 2 3 7" xfId="4309"/>
    <cellStyle name="Normal 5 3 2 3 7 2" xfId="11579"/>
    <cellStyle name="Normal 5 3 2 3 7 2 2" xfId="25958"/>
    <cellStyle name="Normal 5 3 2 3 7 2 2 2" xfId="54692"/>
    <cellStyle name="Normal 5 3 2 3 7 2 3" xfId="40368"/>
    <cellStyle name="Normal 5 3 2 3 7 3" xfId="18795"/>
    <cellStyle name="Normal 5 3 2 3 7 3 2" xfId="47530"/>
    <cellStyle name="Normal 5 3 2 3 7 4" xfId="33206"/>
    <cellStyle name="Normal 5 3 2 3 8" xfId="7978"/>
    <cellStyle name="Normal 5 3 2 3 8 2" xfId="22376"/>
    <cellStyle name="Normal 5 3 2 3 8 2 2" xfId="51111"/>
    <cellStyle name="Normal 5 3 2 3 8 3" xfId="36787"/>
    <cellStyle name="Normal 5 3 2 3 9" xfId="15213"/>
    <cellStyle name="Normal 5 3 2 3 9 2" xfId="43949"/>
    <cellStyle name="Normal 5 3 2 4" xfId="568"/>
    <cellStyle name="Normal 5 3 2 4 2" xfId="851"/>
    <cellStyle name="Normal 5 3 2 4 2 2" xfId="1298"/>
    <cellStyle name="Normal 5 3 2 4 2 2 2" xfId="2281"/>
    <cellStyle name="Normal 5 3 2 4 2 2 2 2" xfId="4073"/>
    <cellStyle name="Normal 5 3 2 4 2 2 2 2 2" xfId="7732"/>
    <cellStyle name="Normal 5 3 2 4 2 2 2 2 2 2" xfId="14992"/>
    <cellStyle name="Normal 5 3 2 4 2 2 2 2 2 2 2" xfId="29370"/>
    <cellStyle name="Normal 5 3 2 4 2 2 2 2 2 2 2 2" xfId="58104"/>
    <cellStyle name="Normal 5 3 2 4 2 2 2 2 2 2 3" xfId="43780"/>
    <cellStyle name="Normal 5 3 2 4 2 2 2 2 2 3" xfId="22207"/>
    <cellStyle name="Normal 5 3 2 4 2 2 2 2 2 3 2" xfId="50942"/>
    <cellStyle name="Normal 5 3 2 4 2 2 2 2 2 4" xfId="36618"/>
    <cellStyle name="Normal 5 3 2 4 2 2 2 2 3" xfId="11405"/>
    <cellStyle name="Normal 5 3 2 4 2 2 2 2 3 2" xfId="25788"/>
    <cellStyle name="Normal 5 3 2 4 2 2 2 2 3 2 2" xfId="54523"/>
    <cellStyle name="Normal 5 3 2 4 2 2 2 2 3 3" xfId="40199"/>
    <cellStyle name="Normal 5 3 2 4 2 2 2 2 4" xfId="18625"/>
    <cellStyle name="Normal 5 3 2 4 2 2 2 2 4 2" xfId="47361"/>
    <cellStyle name="Normal 5 3 2 4 2 2 2 2 5" xfId="33037"/>
    <cellStyle name="Normal 5 3 2 4 2 2 2 3" xfId="5942"/>
    <cellStyle name="Normal 5 3 2 4 2 2 2 3 2" xfId="13202"/>
    <cellStyle name="Normal 5 3 2 4 2 2 2 3 2 2" xfId="27580"/>
    <cellStyle name="Normal 5 3 2 4 2 2 2 3 2 2 2" xfId="56314"/>
    <cellStyle name="Normal 5 3 2 4 2 2 2 3 2 3" xfId="41990"/>
    <cellStyle name="Normal 5 3 2 4 2 2 2 3 3" xfId="20417"/>
    <cellStyle name="Normal 5 3 2 4 2 2 2 3 3 2" xfId="49152"/>
    <cellStyle name="Normal 5 3 2 4 2 2 2 3 4" xfId="34828"/>
    <cellStyle name="Normal 5 3 2 4 2 2 2 4" xfId="9615"/>
    <cellStyle name="Normal 5 3 2 4 2 2 2 4 2" xfId="23998"/>
    <cellStyle name="Normal 5 3 2 4 2 2 2 4 2 2" xfId="52733"/>
    <cellStyle name="Normal 5 3 2 4 2 2 2 4 3" xfId="38409"/>
    <cellStyle name="Normal 5 3 2 4 2 2 2 5" xfId="16835"/>
    <cellStyle name="Normal 5 3 2 4 2 2 2 5 2" xfId="45571"/>
    <cellStyle name="Normal 5 3 2 4 2 2 2 6" xfId="31247"/>
    <cellStyle name="Normal 5 3 2 4 2 2 3" xfId="3177"/>
    <cellStyle name="Normal 5 3 2 4 2 2 3 2" xfId="6837"/>
    <cellStyle name="Normal 5 3 2 4 2 2 3 2 2" xfId="14097"/>
    <cellStyle name="Normal 5 3 2 4 2 2 3 2 2 2" xfId="28475"/>
    <cellStyle name="Normal 5 3 2 4 2 2 3 2 2 2 2" xfId="57209"/>
    <cellStyle name="Normal 5 3 2 4 2 2 3 2 2 3" xfId="42885"/>
    <cellStyle name="Normal 5 3 2 4 2 2 3 2 3" xfId="21312"/>
    <cellStyle name="Normal 5 3 2 4 2 2 3 2 3 2" xfId="50047"/>
    <cellStyle name="Normal 5 3 2 4 2 2 3 2 4" xfId="35723"/>
    <cellStyle name="Normal 5 3 2 4 2 2 3 3" xfId="10510"/>
    <cellStyle name="Normal 5 3 2 4 2 2 3 3 2" xfId="24893"/>
    <cellStyle name="Normal 5 3 2 4 2 2 3 3 2 2" xfId="53628"/>
    <cellStyle name="Normal 5 3 2 4 2 2 3 3 3" xfId="39304"/>
    <cellStyle name="Normal 5 3 2 4 2 2 3 4" xfId="17730"/>
    <cellStyle name="Normal 5 3 2 4 2 2 3 4 2" xfId="46466"/>
    <cellStyle name="Normal 5 3 2 4 2 2 3 5" xfId="32142"/>
    <cellStyle name="Normal 5 3 2 4 2 2 4" xfId="5042"/>
    <cellStyle name="Normal 5 3 2 4 2 2 4 2" xfId="12307"/>
    <cellStyle name="Normal 5 3 2 4 2 2 4 2 2" xfId="26685"/>
    <cellStyle name="Normal 5 3 2 4 2 2 4 2 2 2" xfId="55419"/>
    <cellStyle name="Normal 5 3 2 4 2 2 4 2 3" xfId="41095"/>
    <cellStyle name="Normal 5 3 2 4 2 2 4 3" xfId="19522"/>
    <cellStyle name="Normal 5 3 2 4 2 2 4 3 2" xfId="48257"/>
    <cellStyle name="Normal 5 3 2 4 2 2 4 4" xfId="33933"/>
    <cellStyle name="Normal 5 3 2 4 2 2 5" xfId="8714"/>
    <cellStyle name="Normal 5 3 2 4 2 2 5 2" xfId="23103"/>
    <cellStyle name="Normal 5 3 2 4 2 2 5 2 2" xfId="51838"/>
    <cellStyle name="Normal 5 3 2 4 2 2 5 3" xfId="37514"/>
    <cellStyle name="Normal 5 3 2 4 2 2 6" xfId="15940"/>
    <cellStyle name="Normal 5 3 2 4 2 2 6 2" xfId="44676"/>
    <cellStyle name="Normal 5 3 2 4 2 2 7" xfId="30352"/>
    <cellStyle name="Normal 5 3 2 4 2 3" xfId="1834"/>
    <cellStyle name="Normal 5 3 2 4 2 3 2" xfId="3626"/>
    <cellStyle name="Normal 5 3 2 4 2 3 2 2" xfId="7285"/>
    <cellStyle name="Normal 5 3 2 4 2 3 2 2 2" xfId="14545"/>
    <cellStyle name="Normal 5 3 2 4 2 3 2 2 2 2" xfId="28923"/>
    <cellStyle name="Normal 5 3 2 4 2 3 2 2 2 2 2" xfId="57657"/>
    <cellStyle name="Normal 5 3 2 4 2 3 2 2 2 3" xfId="43333"/>
    <cellStyle name="Normal 5 3 2 4 2 3 2 2 3" xfId="21760"/>
    <cellStyle name="Normal 5 3 2 4 2 3 2 2 3 2" xfId="50495"/>
    <cellStyle name="Normal 5 3 2 4 2 3 2 2 4" xfId="36171"/>
    <cellStyle name="Normal 5 3 2 4 2 3 2 3" xfId="10958"/>
    <cellStyle name="Normal 5 3 2 4 2 3 2 3 2" xfId="25341"/>
    <cellStyle name="Normal 5 3 2 4 2 3 2 3 2 2" xfId="54076"/>
    <cellStyle name="Normal 5 3 2 4 2 3 2 3 3" xfId="39752"/>
    <cellStyle name="Normal 5 3 2 4 2 3 2 4" xfId="18178"/>
    <cellStyle name="Normal 5 3 2 4 2 3 2 4 2" xfId="46914"/>
    <cellStyle name="Normal 5 3 2 4 2 3 2 5" xfId="32590"/>
    <cellStyle name="Normal 5 3 2 4 2 3 3" xfId="5495"/>
    <cellStyle name="Normal 5 3 2 4 2 3 3 2" xfId="12755"/>
    <cellStyle name="Normal 5 3 2 4 2 3 3 2 2" xfId="27133"/>
    <cellStyle name="Normal 5 3 2 4 2 3 3 2 2 2" xfId="55867"/>
    <cellStyle name="Normal 5 3 2 4 2 3 3 2 3" xfId="41543"/>
    <cellStyle name="Normal 5 3 2 4 2 3 3 3" xfId="19970"/>
    <cellStyle name="Normal 5 3 2 4 2 3 3 3 2" xfId="48705"/>
    <cellStyle name="Normal 5 3 2 4 2 3 3 4" xfId="34381"/>
    <cellStyle name="Normal 5 3 2 4 2 3 4" xfId="9168"/>
    <cellStyle name="Normal 5 3 2 4 2 3 4 2" xfId="23551"/>
    <cellStyle name="Normal 5 3 2 4 2 3 4 2 2" xfId="52286"/>
    <cellStyle name="Normal 5 3 2 4 2 3 4 3" xfId="37962"/>
    <cellStyle name="Normal 5 3 2 4 2 3 5" xfId="16388"/>
    <cellStyle name="Normal 5 3 2 4 2 3 5 2" xfId="45124"/>
    <cellStyle name="Normal 5 3 2 4 2 3 6" xfId="30800"/>
    <cellStyle name="Normal 5 3 2 4 2 4" xfId="2730"/>
    <cellStyle name="Normal 5 3 2 4 2 4 2" xfId="6390"/>
    <cellStyle name="Normal 5 3 2 4 2 4 2 2" xfId="13650"/>
    <cellStyle name="Normal 5 3 2 4 2 4 2 2 2" xfId="28028"/>
    <cellStyle name="Normal 5 3 2 4 2 4 2 2 2 2" xfId="56762"/>
    <cellStyle name="Normal 5 3 2 4 2 4 2 2 3" xfId="42438"/>
    <cellStyle name="Normal 5 3 2 4 2 4 2 3" xfId="20865"/>
    <cellStyle name="Normal 5 3 2 4 2 4 2 3 2" xfId="49600"/>
    <cellStyle name="Normal 5 3 2 4 2 4 2 4" xfId="35276"/>
    <cellStyle name="Normal 5 3 2 4 2 4 3" xfId="10063"/>
    <cellStyle name="Normal 5 3 2 4 2 4 3 2" xfId="24446"/>
    <cellStyle name="Normal 5 3 2 4 2 4 3 2 2" xfId="53181"/>
    <cellStyle name="Normal 5 3 2 4 2 4 3 3" xfId="38857"/>
    <cellStyle name="Normal 5 3 2 4 2 4 4" xfId="17283"/>
    <cellStyle name="Normal 5 3 2 4 2 4 4 2" xfId="46019"/>
    <cellStyle name="Normal 5 3 2 4 2 4 5" xfId="31695"/>
    <cellStyle name="Normal 5 3 2 4 2 5" xfId="4595"/>
    <cellStyle name="Normal 5 3 2 4 2 5 2" xfId="11860"/>
    <cellStyle name="Normal 5 3 2 4 2 5 2 2" xfId="26238"/>
    <cellStyle name="Normal 5 3 2 4 2 5 2 2 2" xfId="54972"/>
    <cellStyle name="Normal 5 3 2 4 2 5 2 3" xfId="40648"/>
    <cellStyle name="Normal 5 3 2 4 2 5 3" xfId="19075"/>
    <cellStyle name="Normal 5 3 2 4 2 5 3 2" xfId="47810"/>
    <cellStyle name="Normal 5 3 2 4 2 5 4" xfId="33486"/>
    <cellStyle name="Normal 5 3 2 4 2 6" xfId="8267"/>
    <cellStyle name="Normal 5 3 2 4 2 6 2" xfId="22656"/>
    <cellStyle name="Normal 5 3 2 4 2 6 2 2" xfId="51391"/>
    <cellStyle name="Normal 5 3 2 4 2 6 3" xfId="37067"/>
    <cellStyle name="Normal 5 3 2 4 2 7" xfId="15493"/>
    <cellStyle name="Normal 5 3 2 4 2 7 2" xfId="44229"/>
    <cellStyle name="Normal 5 3 2 4 2 8" xfId="29905"/>
    <cellStyle name="Normal 5 3 2 4 3" xfId="1074"/>
    <cellStyle name="Normal 5 3 2 4 3 2" xfId="2057"/>
    <cellStyle name="Normal 5 3 2 4 3 2 2" xfId="3849"/>
    <cellStyle name="Normal 5 3 2 4 3 2 2 2" xfId="7508"/>
    <cellStyle name="Normal 5 3 2 4 3 2 2 2 2" xfId="14768"/>
    <cellStyle name="Normal 5 3 2 4 3 2 2 2 2 2" xfId="29146"/>
    <cellStyle name="Normal 5 3 2 4 3 2 2 2 2 2 2" xfId="57880"/>
    <cellStyle name="Normal 5 3 2 4 3 2 2 2 2 3" xfId="43556"/>
    <cellStyle name="Normal 5 3 2 4 3 2 2 2 3" xfId="21983"/>
    <cellStyle name="Normal 5 3 2 4 3 2 2 2 3 2" xfId="50718"/>
    <cellStyle name="Normal 5 3 2 4 3 2 2 2 4" xfId="36394"/>
    <cellStyle name="Normal 5 3 2 4 3 2 2 3" xfId="11181"/>
    <cellStyle name="Normal 5 3 2 4 3 2 2 3 2" xfId="25564"/>
    <cellStyle name="Normal 5 3 2 4 3 2 2 3 2 2" xfId="54299"/>
    <cellStyle name="Normal 5 3 2 4 3 2 2 3 3" xfId="39975"/>
    <cellStyle name="Normal 5 3 2 4 3 2 2 4" xfId="18401"/>
    <cellStyle name="Normal 5 3 2 4 3 2 2 4 2" xfId="47137"/>
    <cellStyle name="Normal 5 3 2 4 3 2 2 5" xfId="32813"/>
    <cellStyle name="Normal 5 3 2 4 3 2 3" xfId="5718"/>
    <cellStyle name="Normal 5 3 2 4 3 2 3 2" xfId="12978"/>
    <cellStyle name="Normal 5 3 2 4 3 2 3 2 2" xfId="27356"/>
    <cellStyle name="Normal 5 3 2 4 3 2 3 2 2 2" xfId="56090"/>
    <cellStyle name="Normal 5 3 2 4 3 2 3 2 3" xfId="41766"/>
    <cellStyle name="Normal 5 3 2 4 3 2 3 3" xfId="20193"/>
    <cellStyle name="Normal 5 3 2 4 3 2 3 3 2" xfId="48928"/>
    <cellStyle name="Normal 5 3 2 4 3 2 3 4" xfId="34604"/>
    <cellStyle name="Normal 5 3 2 4 3 2 4" xfId="9391"/>
    <cellStyle name="Normal 5 3 2 4 3 2 4 2" xfId="23774"/>
    <cellStyle name="Normal 5 3 2 4 3 2 4 2 2" xfId="52509"/>
    <cellStyle name="Normal 5 3 2 4 3 2 4 3" xfId="38185"/>
    <cellStyle name="Normal 5 3 2 4 3 2 5" xfId="16611"/>
    <cellStyle name="Normal 5 3 2 4 3 2 5 2" xfId="45347"/>
    <cellStyle name="Normal 5 3 2 4 3 2 6" xfId="31023"/>
    <cellStyle name="Normal 5 3 2 4 3 3" xfId="2953"/>
    <cellStyle name="Normal 5 3 2 4 3 3 2" xfId="6613"/>
    <cellStyle name="Normal 5 3 2 4 3 3 2 2" xfId="13873"/>
    <cellStyle name="Normal 5 3 2 4 3 3 2 2 2" xfId="28251"/>
    <cellStyle name="Normal 5 3 2 4 3 3 2 2 2 2" xfId="56985"/>
    <cellStyle name="Normal 5 3 2 4 3 3 2 2 3" xfId="42661"/>
    <cellStyle name="Normal 5 3 2 4 3 3 2 3" xfId="21088"/>
    <cellStyle name="Normal 5 3 2 4 3 3 2 3 2" xfId="49823"/>
    <cellStyle name="Normal 5 3 2 4 3 3 2 4" xfId="35499"/>
    <cellStyle name="Normal 5 3 2 4 3 3 3" xfId="10286"/>
    <cellStyle name="Normal 5 3 2 4 3 3 3 2" xfId="24669"/>
    <cellStyle name="Normal 5 3 2 4 3 3 3 2 2" xfId="53404"/>
    <cellStyle name="Normal 5 3 2 4 3 3 3 3" xfId="39080"/>
    <cellStyle name="Normal 5 3 2 4 3 3 4" xfId="17506"/>
    <cellStyle name="Normal 5 3 2 4 3 3 4 2" xfId="46242"/>
    <cellStyle name="Normal 5 3 2 4 3 3 5" xfId="31918"/>
    <cellStyle name="Normal 5 3 2 4 3 4" xfId="4818"/>
    <cellStyle name="Normal 5 3 2 4 3 4 2" xfId="12083"/>
    <cellStyle name="Normal 5 3 2 4 3 4 2 2" xfId="26461"/>
    <cellStyle name="Normal 5 3 2 4 3 4 2 2 2" xfId="55195"/>
    <cellStyle name="Normal 5 3 2 4 3 4 2 3" xfId="40871"/>
    <cellStyle name="Normal 5 3 2 4 3 4 3" xfId="19298"/>
    <cellStyle name="Normal 5 3 2 4 3 4 3 2" xfId="48033"/>
    <cellStyle name="Normal 5 3 2 4 3 4 4" xfId="33709"/>
    <cellStyle name="Normal 5 3 2 4 3 5" xfId="8490"/>
    <cellStyle name="Normal 5 3 2 4 3 5 2" xfId="22879"/>
    <cellStyle name="Normal 5 3 2 4 3 5 2 2" xfId="51614"/>
    <cellStyle name="Normal 5 3 2 4 3 5 3" xfId="37290"/>
    <cellStyle name="Normal 5 3 2 4 3 6" xfId="15716"/>
    <cellStyle name="Normal 5 3 2 4 3 6 2" xfId="44452"/>
    <cellStyle name="Normal 5 3 2 4 3 7" xfId="30128"/>
    <cellStyle name="Normal 5 3 2 4 4" xfId="1605"/>
    <cellStyle name="Normal 5 3 2 4 4 2" xfId="3402"/>
    <cellStyle name="Normal 5 3 2 4 4 2 2" xfId="7061"/>
    <cellStyle name="Normal 5 3 2 4 4 2 2 2" xfId="14321"/>
    <cellStyle name="Normal 5 3 2 4 4 2 2 2 2" xfId="28699"/>
    <cellStyle name="Normal 5 3 2 4 4 2 2 2 2 2" xfId="57433"/>
    <cellStyle name="Normal 5 3 2 4 4 2 2 2 3" xfId="43109"/>
    <cellStyle name="Normal 5 3 2 4 4 2 2 3" xfId="21536"/>
    <cellStyle name="Normal 5 3 2 4 4 2 2 3 2" xfId="50271"/>
    <cellStyle name="Normal 5 3 2 4 4 2 2 4" xfId="35947"/>
    <cellStyle name="Normal 5 3 2 4 4 2 3" xfId="10734"/>
    <cellStyle name="Normal 5 3 2 4 4 2 3 2" xfId="25117"/>
    <cellStyle name="Normal 5 3 2 4 4 2 3 2 2" xfId="53852"/>
    <cellStyle name="Normal 5 3 2 4 4 2 3 3" xfId="39528"/>
    <cellStyle name="Normal 5 3 2 4 4 2 4" xfId="17954"/>
    <cellStyle name="Normal 5 3 2 4 4 2 4 2" xfId="46690"/>
    <cellStyle name="Normal 5 3 2 4 4 2 5" xfId="32366"/>
    <cellStyle name="Normal 5 3 2 4 4 3" xfId="5271"/>
    <cellStyle name="Normal 5 3 2 4 4 3 2" xfId="12531"/>
    <cellStyle name="Normal 5 3 2 4 4 3 2 2" xfId="26909"/>
    <cellStyle name="Normal 5 3 2 4 4 3 2 2 2" xfId="55643"/>
    <cellStyle name="Normal 5 3 2 4 4 3 2 3" xfId="41319"/>
    <cellStyle name="Normal 5 3 2 4 4 3 3" xfId="19746"/>
    <cellStyle name="Normal 5 3 2 4 4 3 3 2" xfId="48481"/>
    <cellStyle name="Normal 5 3 2 4 4 3 4" xfId="34157"/>
    <cellStyle name="Normal 5 3 2 4 4 4" xfId="8944"/>
    <cellStyle name="Normal 5 3 2 4 4 4 2" xfId="23327"/>
    <cellStyle name="Normal 5 3 2 4 4 4 2 2" xfId="52062"/>
    <cellStyle name="Normal 5 3 2 4 4 4 3" xfId="37738"/>
    <cellStyle name="Normal 5 3 2 4 4 5" xfId="16164"/>
    <cellStyle name="Normal 5 3 2 4 4 5 2" xfId="44900"/>
    <cellStyle name="Normal 5 3 2 4 4 6" xfId="30576"/>
    <cellStyle name="Normal 5 3 2 4 5" xfId="2506"/>
    <cellStyle name="Normal 5 3 2 4 5 2" xfId="6166"/>
    <cellStyle name="Normal 5 3 2 4 5 2 2" xfId="13426"/>
    <cellStyle name="Normal 5 3 2 4 5 2 2 2" xfId="27804"/>
    <cellStyle name="Normal 5 3 2 4 5 2 2 2 2" xfId="56538"/>
    <cellStyle name="Normal 5 3 2 4 5 2 2 3" xfId="42214"/>
    <cellStyle name="Normal 5 3 2 4 5 2 3" xfId="20641"/>
    <cellStyle name="Normal 5 3 2 4 5 2 3 2" xfId="49376"/>
    <cellStyle name="Normal 5 3 2 4 5 2 4" xfId="35052"/>
    <cellStyle name="Normal 5 3 2 4 5 3" xfId="9839"/>
    <cellStyle name="Normal 5 3 2 4 5 3 2" xfId="24222"/>
    <cellStyle name="Normal 5 3 2 4 5 3 2 2" xfId="52957"/>
    <cellStyle name="Normal 5 3 2 4 5 3 3" xfId="38633"/>
    <cellStyle name="Normal 5 3 2 4 5 4" xfId="17059"/>
    <cellStyle name="Normal 5 3 2 4 5 4 2" xfId="45795"/>
    <cellStyle name="Normal 5 3 2 4 5 5" xfId="31471"/>
    <cellStyle name="Normal 5 3 2 4 6" xfId="4369"/>
    <cellStyle name="Normal 5 3 2 4 6 2" xfId="11636"/>
    <cellStyle name="Normal 5 3 2 4 6 2 2" xfId="26014"/>
    <cellStyle name="Normal 5 3 2 4 6 2 2 2" xfId="54748"/>
    <cellStyle name="Normal 5 3 2 4 6 2 3" xfId="40424"/>
    <cellStyle name="Normal 5 3 2 4 6 3" xfId="18851"/>
    <cellStyle name="Normal 5 3 2 4 6 3 2" xfId="47586"/>
    <cellStyle name="Normal 5 3 2 4 6 4" xfId="33262"/>
    <cellStyle name="Normal 5 3 2 4 7" xfId="8039"/>
    <cellStyle name="Normal 5 3 2 4 7 2" xfId="22432"/>
    <cellStyle name="Normal 5 3 2 4 7 2 2" xfId="51167"/>
    <cellStyle name="Normal 5 3 2 4 7 3" xfId="36843"/>
    <cellStyle name="Normal 5 3 2 4 8" xfId="15269"/>
    <cellStyle name="Normal 5 3 2 4 8 2" xfId="44005"/>
    <cellStyle name="Normal 5 3 2 4 9" xfId="29681"/>
    <cellStyle name="Normal 5 3 2 5" xfId="735"/>
    <cellStyle name="Normal 5 3 2 5 2" xfId="1186"/>
    <cellStyle name="Normal 5 3 2 5 2 2" xfId="2169"/>
    <cellStyle name="Normal 5 3 2 5 2 2 2" xfId="3961"/>
    <cellStyle name="Normal 5 3 2 5 2 2 2 2" xfId="7620"/>
    <cellStyle name="Normal 5 3 2 5 2 2 2 2 2" xfId="14880"/>
    <cellStyle name="Normal 5 3 2 5 2 2 2 2 2 2" xfId="29258"/>
    <cellStyle name="Normal 5 3 2 5 2 2 2 2 2 2 2" xfId="57992"/>
    <cellStyle name="Normal 5 3 2 5 2 2 2 2 2 3" xfId="43668"/>
    <cellStyle name="Normal 5 3 2 5 2 2 2 2 3" xfId="22095"/>
    <cellStyle name="Normal 5 3 2 5 2 2 2 2 3 2" xfId="50830"/>
    <cellStyle name="Normal 5 3 2 5 2 2 2 2 4" xfId="36506"/>
    <cellStyle name="Normal 5 3 2 5 2 2 2 3" xfId="11293"/>
    <cellStyle name="Normal 5 3 2 5 2 2 2 3 2" xfId="25676"/>
    <cellStyle name="Normal 5 3 2 5 2 2 2 3 2 2" xfId="54411"/>
    <cellStyle name="Normal 5 3 2 5 2 2 2 3 3" xfId="40087"/>
    <cellStyle name="Normal 5 3 2 5 2 2 2 4" xfId="18513"/>
    <cellStyle name="Normal 5 3 2 5 2 2 2 4 2" xfId="47249"/>
    <cellStyle name="Normal 5 3 2 5 2 2 2 5" xfId="32925"/>
    <cellStyle name="Normal 5 3 2 5 2 2 3" xfId="5830"/>
    <cellStyle name="Normal 5 3 2 5 2 2 3 2" xfId="13090"/>
    <cellStyle name="Normal 5 3 2 5 2 2 3 2 2" xfId="27468"/>
    <cellStyle name="Normal 5 3 2 5 2 2 3 2 2 2" xfId="56202"/>
    <cellStyle name="Normal 5 3 2 5 2 2 3 2 3" xfId="41878"/>
    <cellStyle name="Normal 5 3 2 5 2 2 3 3" xfId="20305"/>
    <cellStyle name="Normal 5 3 2 5 2 2 3 3 2" xfId="49040"/>
    <cellStyle name="Normal 5 3 2 5 2 2 3 4" xfId="34716"/>
    <cellStyle name="Normal 5 3 2 5 2 2 4" xfId="9503"/>
    <cellStyle name="Normal 5 3 2 5 2 2 4 2" xfId="23886"/>
    <cellStyle name="Normal 5 3 2 5 2 2 4 2 2" xfId="52621"/>
    <cellStyle name="Normal 5 3 2 5 2 2 4 3" xfId="38297"/>
    <cellStyle name="Normal 5 3 2 5 2 2 5" xfId="16723"/>
    <cellStyle name="Normal 5 3 2 5 2 2 5 2" xfId="45459"/>
    <cellStyle name="Normal 5 3 2 5 2 2 6" xfId="31135"/>
    <cellStyle name="Normal 5 3 2 5 2 3" xfId="3065"/>
    <cellStyle name="Normal 5 3 2 5 2 3 2" xfId="6725"/>
    <cellStyle name="Normal 5 3 2 5 2 3 2 2" xfId="13985"/>
    <cellStyle name="Normal 5 3 2 5 2 3 2 2 2" xfId="28363"/>
    <cellStyle name="Normal 5 3 2 5 2 3 2 2 2 2" xfId="57097"/>
    <cellStyle name="Normal 5 3 2 5 2 3 2 2 3" xfId="42773"/>
    <cellStyle name="Normal 5 3 2 5 2 3 2 3" xfId="21200"/>
    <cellStyle name="Normal 5 3 2 5 2 3 2 3 2" xfId="49935"/>
    <cellStyle name="Normal 5 3 2 5 2 3 2 4" xfId="35611"/>
    <cellStyle name="Normal 5 3 2 5 2 3 3" xfId="10398"/>
    <cellStyle name="Normal 5 3 2 5 2 3 3 2" xfId="24781"/>
    <cellStyle name="Normal 5 3 2 5 2 3 3 2 2" xfId="53516"/>
    <cellStyle name="Normal 5 3 2 5 2 3 3 3" xfId="39192"/>
    <cellStyle name="Normal 5 3 2 5 2 3 4" xfId="17618"/>
    <cellStyle name="Normal 5 3 2 5 2 3 4 2" xfId="46354"/>
    <cellStyle name="Normal 5 3 2 5 2 3 5" xfId="32030"/>
    <cellStyle name="Normal 5 3 2 5 2 4" xfId="4930"/>
    <cellStyle name="Normal 5 3 2 5 2 4 2" xfId="12195"/>
    <cellStyle name="Normal 5 3 2 5 2 4 2 2" xfId="26573"/>
    <cellStyle name="Normal 5 3 2 5 2 4 2 2 2" xfId="55307"/>
    <cellStyle name="Normal 5 3 2 5 2 4 2 3" xfId="40983"/>
    <cellStyle name="Normal 5 3 2 5 2 4 3" xfId="19410"/>
    <cellStyle name="Normal 5 3 2 5 2 4 3 2" xfId="48145"/>
    <cellStyle name="Normal 5 3 2 5 2 4 4" xfId="33821"/>
    <cellStyle name="Normal 5 3 2 5 2 5" xfId="8602"/>
    <cellStyle name="Normal 5 3 2 5 2 5 2" xfId="22991"/>
    <cellStyle name="Normal 5 3 2 5 2 5 2 2" xfId="51726"/>
    <cellStyle name="Normal 5 3 2 5 2 5 3" xfId="37402"/>
    <cellStyle name="Normal 5 3 2 5 2 6" xfId="15828"/>
    <cellStyle name="Normal 5 3 2 5 2 6 2" xfId="44564"/>
    <cellStyle name="Normal 5 3 2 5 2 7" xfId="30240"/>
    <cellStyle name="Normal 5 3 2 5 3" xfId="1722"/>
    <cellStyle name="Normal 5 3 2 5 3 2" xfId="3514"/>
    <cellStyle name="Normal 5 3 2 5 3 2 2" xfId="7173"/>
    <cellStyle name="Normal 5 3 2 5 3 2 2 2" xfId="14433"/>
    <cellStyle name="Normal 5 3 2 5 3 2 2 2 2" xfId="28811"/>
    <cellStyle name="Normal 5 3 2 5 3 2 2 2 2 2" xfId="57545"/>
    <cellStyle name="Normal 5 3 2 5 3 2 2 2 3" xfId="43221"/>
    <cellStyle name="Normal 5 3 2 5 3 2 2 3" xfId="21648"/>
    <cellStyle name="Normal 5 3 2 5 3 2 2 3 2" xfId="50383"/>
    <cellStyle name="Normal 5 3 2 5 3 2 2 4" xfId="36059"/>
    <cellStyle name="Normal 5 3 2 5 3 2 3" xfId="10846"/>
    <cellStyle name="Normal 5 3 2 5 3 2 3 2" xfId="25229"/>
    <cellStyle name="Normal 5 3 2 5 3 2 3 2 2" xfId="53964"/>
    <cellStyle name="Normal 5 3 2 5 3 2 3 3" xfId="39640"/>
    <cellStyle name="Normal 5 3 2 5 3 2 4" xfId="18066"/>
    <cellStyle name="Normal 5 3 2 5 3 2 4 2" xfId="46802"/>
    <cellStyle name="Normal 5 3 2 5 3 2 5" xfId="32478"/>
    <cellStyle name="Normal 5 3 2 5 3 3" xfId="5383"/>
    <cellStyle name="Normal 5 3 2 5 3 3 2" xfId="12643"/>
    <cellStyle name="Normal 5 3 2 5 3 3 2 2" xfId="27021"/>
    <cellStyle name="Normal 5 3 2 5 3 3 2 2 2" xfId="55755"/>
    <cellStyle name="Normal 5 3 2 5 3 3 2 3" xfId="41431"/>
    <cellStyle name="Normal 5 3 2 5 3 3 3" xfId="19858"/>
    <cellStyle name="Normal 5 3 2 5 3 3 3 2" xfId="48593"/>
    <cellStyle name="Normal 5 3 2 5 3 3 4" xfId="34269"/>
    <cellStyle name="Normal 5 3 2 5 3 4" xfId="9056"/>
    <cellStyle name="Normal 5 3 2 5 3 4 2" xfId="23439"/>
    <cellStyle name="Normal 5 3 2 5 3 4 2 2" xfId="52174"/>
    <cellStyle name="Normal 5 3 2 5 3 4 3" xfId="37850"/>
    <cellStyle name="Normal 5 3 2 5 3 5" xfId="16276"/>
    <cellStyle name="Normal 5 3 2 5 3 5 2" xfId="45012"/>
    <cellStyle name="Normal 5 3 2 5 3 6" xfId="30688"/>
    <cellStyle name="Normal 5 3 2 5 4" xfId="2618"/>
    <cellStyle name="Normal 5 3 2 5 4 2" xfId="6278"/>
    <cellStyle name="Normal 5 3 2 5 4 2 2" xfId="13538"/>
    <cellStyle name="Normal 5 3 2 5 4 2 2 2" xfId="27916"/>
    <cellStyle name="Normal 5 3 2 5 4 2 2 2 2" xfId="56650"/>
    <cellStyle name="Normal 5 3 2 5 4 2 2 3" xfId="42326"/>
    <cellStyle name="Normal 5 3 2 5 4 2 3" xfId="20753"/>
    <cellStyle name="Normal 5 3 2 5 4 2 3 2" xfId="49488"/>
    <cellStyle name="Normal 5 3 2 5 4 2 4" xfId="35164"/>
    <cellStyle name="Normal 5 3 2 5 4 3" xfId="9951"/>
    <cellStyle name="Normal 5 3 2 5 4 3 2" xfId="24334"/>
    <cellStyle name="Normal 5 3 2 5 4 3 2 2" xfId="53069"/>
    <cellStyle name="Normal 5 3 2 5 4 3 3" xfId="38745"/>
    <cellStyle name="Normal 5 3 2 5 4 4" xfId="17171"/>
    <cellStyle name="Normal 5 3 2 5 4 4 2" xfId="45907"/>
    <cellStyle name="Normal 5 3 2 5 4 5" xfId="31583"/>
    <cellStyle name="Normal 5 3 2 5 5" xfId="4482"/>
    <cellStyle name="Normal 5 3 2 5 5 2" xfId="11748"/>
    <cellStyle name="Normal 5 3 2 5 5 2 2" xfId="26126"/>
    <cellStyle name="Normal 5 3 2 5 5 2 2 2" xfId="54860"/>
    <cellStyle name="Normal 5 3 2 5 5 2 3" xfId="40536"/>
    <cellStyle name="Normal 5 3 2 5 5 3" xfId="18963"/>
    <cellStyle name="Normal 5 3 2 5 5 3 2" xfId="47698"/>
    <cellStyle name="Normal 5 3 2 5 5 4" xfId="33374"/>
    <cellStyle name="Normal 5 3 2 5 6" xfId="8155"/>
    <cellStyle name="Normal 5 3 2 5 6 2" xfId="22544"/>
    <cellStyle name="Normal 5 3 2 5 6 2 2" xfId="51279"/>
    <cellStyle name="Normal 5 3 2 5 6 3" xfId="36955"/>
    <cellStyle name="Normal 5 3 2 5 7" xfId="15381"/>
    <cellStyle name="Normal 5 3 2 5 7 2" xfId="44117"/>
    <cellStyle name="Normal 5 3 2 5 8" xfId="29793"/>
    <cellStyle name="Normal 5 3 2 6" xfId="962"/>
    <cellStyle name="Normal 5 3 2 6 2" xfId="1945"/>
    <cellStyle name="Normal 5 3 2 6 2 2" xfId="3737"/>
    <cellStyle name="Normal 5 3 2 6 2 2 2" xfId="7396"/>
    <cellStyle name="Normal 5 3 2 6 2 2 2 2" xfId="14656"/>
    <cellStyle name="Normal 5 3 2 6 2 2 2 2 2" xfId="29034"/>
    <cellStyle name="Normal 5 3 2 6 2 2 2 2 2 2" xfId="57768"/>
    <cellStyle name="Normal 5 3 2 6 2 2 2 2 3" xfId="43444"/>
    <cellStyle name="Normal 5 3 2 6 2 2 2 3" xfId="21871"/>
    <cellStyle name="Normal 5 3 2 6 2 2 2 3 2" xfId="50606"/>
    <cellStyle name="Normal 5 3 2 6 2 2 2 4" xfId="36282"/>
    <cellStyle name="Normal 5 3 2 6 2 2 3" xfId="11069"/>
    <cellStyle name="Normal 5 3 2 6 2 2 3 2" xfId="25452"/>
    <cellStyle name="Normal 5 3 2 6 2 2 3 2 2" xfId="54187"/>
    <cellStyle name="Normal 5 3 2 6 2 2 3 3" xfId="39863"/>
    <cellStyle name="Normal 5 3 2 6 2 2 4" xfId="18289"/>
    <cellStyle name="Normal 5 3 2 6 2 2 4 2" xfId="47025"/>
    <cellStyle name="Normal 5 3 2 6 2 2 5" xfId="32701"/>
    <cellStyle name="Normal 5 3 2 6 2 3" xfId="5606"/>
    <cellStyle name="Normal 5 3 2 6 2 3 2" xfId="12866"/>
    <cellStyle name="Normal 5 3 2 6 2 3 2 2" xfId="27244"/>
    <cellStyle name="Normal 5 3 2 6 2 3 2 2 2" xfId="55978"/>
    <cellStyle name="Normal 5 3 2 6 2 3 2 3" xfId="41654"/>
    <cellStyle name="Normal 5 3 2 6 2 3 3" xfId="20081"/>
    <cellStyle name="Normal 5 3 2 6 2 3 3 2" xfId="48816"/>
    <cellStyle name="Normal 5 3 2 6 2 3 4" xfId="34492"/>
    <cellStyle name="Normal 5 3 2 6 2 4" xfId="9279"/>
    <cellStyle name="Normal 5 3 2 6 2 4 2" xfId="23662"/>
    <cellStyle name="Normal 5 3 2 6 2 4 2 2" xfId="52397"/>
    <cellStyle name="Normal 5 3 2 6 2 4 3" xfId="38073"/>
    <cellStyle name="Normal 5 3 2 6 2 5" xfId="16499"/>
    <cellStyle name="Normal 5 3 2 6 2 5 2" xfId="45235"/>
    <cellStyle name="Normal 5 3 2 6 2 6" xfId="30911"/>
    <cellStyle name="Normal 5 3 2 6 3" xfId="2841"/>
    <cellStyle name="Normal 5 3 2 6 3 2" xfId="6501"/>
    <cellStyle name="Normal 5 3 2 6 3 2 2" xfId="13761"/>
    <cellStyle name="Normal 5 3 2 6 3 2 2 2" xfId="28139"/>
    <cellStyle name="Normal 5 3 2 6 3 2 2 2 2" xfId="56873"/>
    <cellStyle name="Normal 5 3 2 6 3 2 2 3" xfId="42549"/>
    <cellStyle name="Normal 5 3 2 6 3 2 3" xfId="20976"/>
    <cellStyle name="Normal 5 3 2 6 3 2 3 2" xfId="49711"/>
    <cellStyle name="Normal 5 3 2 6 3 2 4" xfId="35387"/>
    <cellStyle name="Normal 5 3 2 6 3 3" xfId="10174"/>
    <cellStyle name="Normal 5 3 2 6 3 3 2" xfId="24557"/>
    <cellStyle name="Normal 5 3 2 6 3 3 2 2" xfId="53292"/>
    <cellStyle name="Normal 5 3 2 6 3 3 3" xfId="38968"/>
    <cellStyle name="Normal 5 3 2 6 3 4" xfId="17394"/>
    <cellStyle name="Normal 5 3 2 6 3 4 2" xfId="46130"/>
    <cellStyle name="Normal 5 3 2 6 3 5" xfId="31806"/>
    <cellStyle name="Normal 5 3 2 6 4" xfId="4706"/>
    <cellStyle name="Normal 5 3 2 6 4 2" xfId="11971"/>
    <cellStyle name="Normal 5 3 2 6 4 2 2" xfId="26349"/>
    <cellStyle name="Normal 5 3 2 6 4 2 2 2" xfId="55083"/>
    <cellStyle name="Normal 5 3 2 6 4 2 3" xfId="40759"/>
    <cellStyle name="Normal 5 3 2 6 4 3" xfId="19186"/>
    <cellStyle name="Normal 5 3 2 6 4 3 2" xfId="47921"/>
    <cellStyle name="Normal 5 3 2 6 4 4" xfId="33597"/>
    <cellStyle name="Normal 5 3 2 6 5" xfId="8378"/>
    <cellStyle name="Normal 5 3 2 6 5 2" xfId="22767"/>
    <cellStyle name="Normal 5 3 2 6 5 2 2" xfId="51502"/>
    <cellStyle name="Normal 5 3 2 6 5 3" xfId="37178"/>
    <cellStyle name="Normal 5 3 2 6 6" xfId="15604"/>
    <cellStyle name="Normal 5 3 2 6 6 2" xfId="44340"/>
    <cellStyle name="Normal 5 3 2 6 7" xfId="30016"/>
    <cellStyle name="Normal 5 3 2 7" xfId="1476"/>
    <cellStyle name="Normal 5 3 2 7 2" xfId="3290"/>
    <cellStyle name="Normal 5 3 2 7 2 2" xfId="6949"/>
    <cellStyle name="Normal 5 3 2 7 2 2 2" xfId="14209"/>
    <cellStyle name="Normal 5 3 2 7 2 2 2 2" xfId="28587"/>
    <cellStyle name="Normal 5 3 2 7 2 2 2 2 2" xfId="57321"/>
    <cellStyle name="Normal 5 3 2 7 2 2 2 3" xfId="42997"/>
    <cellStyle name="Normal 5 3 2 7 2 2 3" xfId="21424"/>
    <cellStyle name="Normal 5 3 2 7 2 2 3 2" xfId="50159"/>
    <cellStyle name="Normal 5 3 2 7 2 2 4" xfId="35835"/>
    <cellStyle name="Normal 5 3 2 7 2 3" xfId="10622"/>
    <cellStyle name="Normal 5 3 2 7 2 3 2" xfId="25005"/>
    <cellStyle name="Normal 5 3 2 7 2 3 2 2" xfId="53740"/>
    <cellStyle name="Normal 5 3 2 7 2 3 3" xfId="39416"/>
    <cellStyle name="Normal 5 3 2 7 2 4" xfId="17842"/>
    <cellStyle name="Normal 5 3 2 7 2 4 2" xfId="46578"/>
    <cellStyle name="Normal 5 3 2 7 2 5" xfId="32254"/>
    <cellStyle name="Normal 5 3 2 7 3" xfId="5158"/>
    <cellStyle name="Normal 5 3 2 7 3 2" xfId="12419"/>
    <cellStyle name="Normal 5 3 2 7 3 2 2" xfId="26797"/>
    <cellStyle name="Normal 5 3 2 7 3 2 2 2" xfId="55531"/>
    <cellStyle name="Normal 5 3 2 7 3 2 3" xfId="41207"/>
    <cellStyle name="Normal 5 3 2 7 3 3" xfId="19634"/>
    <cellStyle name="Normal 5 3 2 7 3 3 2" xfId="48369"/>
    <cellStyle name="Normal 5 3 2 7 3 4" xfId="34045"/>
    <cellStyle name="Normal 5 3 2 7 4" xfId="8831"/>
    <cellStyle name="Normal 5 3 2 7 4 2" xfId="23215"/>
    <cellStyle name="Normal 5 3 2 7 4 2 2" xfId="51950"/>
    <cellStyle name="Normal 5 3 2 7 4 3" xfId="37626"/>
    <cellStyle name="Normal 5 3 2 7 5" xfId="16052"/>
    <cellStyle name="Normal 5 3 2 7 5 2" xfId="44788"/>
    <cellStyle name="Normal 5 3 2 7 6" xfId="30464"/>
    <cellStyle name="Normal 5 3 2 8" xfId="2394"/>
    <cellStyle name="Normal 5 3 2 8 2" xfId="6054"/>
    <cellStyle name="Normal 5 3 2 8 2 2" xfId="13314"/>
    <cellStyle name="Normal 5 3 2 8 2 2 2" xfId="27692"/>
    <cellStyle name="Normal 5 3 2 8 2 2 2 2" xfId="56426"/>
    <cellStyle name="Normal 5 3 2 8 2 2 3" xfId="42102"/>
    <cellStyle name="Normal 5 3 2 8 2 3" xfId="20529"/>
    <cellStyle name="Normal 5 3 2 8 2 3 2" xfId="49264"/>
    <cellStyle name="Normal 5 3 2 8 2 4" xfId="34940"/>
    <cellStyle name="Normal 5 3 2 8 3" xfId="9727"/>
    <cellStyle name="Normal 5 3 2 8 3 2" xfId="24110"/>
    <cellStyle name="Normal 5 3 2 8 3 2 2" xfId="52845"/>
    <cellStyle name="Normal 5 3 2 8 3 3" xfId="38521"/>
    <cellStyle name="Normal 5 3 2 8 4" xfId="16947"/>
    <cellStyle name="Normal 5 3 2 8 4 2" xfId="45683"/>
    <cellStyle name="Normal 5 3 2 8 5" xfId="31359"/>
    <cellStyle name="Normal 5 3 2 9" xfId="4248"/>
    <cellStyle name="Normal 5 3 2 9 2" xfId="11523"/>
    <cellStyle name="Normal 5 3 2 9 2 2" xfId="25902"/>
    <cellStyle name="Normal 5 3 2 9 2 2 2" xfId="54636"/>
    <cellStyle name="Normal 5 3 2 9 2 3" xfId="40312"/>
    <cellStyle name="Normal 5 3 2 9 3" xfId="18739"/>
    <cellStyle name="Normal 5 3 2 9 3 2" xfId="47474"/>
    <cellStyle name="Normal 5 3 2 9 4" xfId="33150"/>
    <cellStyle name="Normal 5 3 3" xfId="349"/>
    <cellStyle name="Normal 5 3 3 10" xfId="15171"/>
    <cellStyle name="Normal 5 3 3 10 2" xfId="43907"/>
    <cellStyle name="Normal 5 3 3 11" xfId="29583"/>
    <cellStyle name="Normal 5 3 3 2" xfId="449"/>
    <cellStyle name="Normal 5 3 3 2 10" xfId="29639"/>
    <cellStyle name="Normal 5 3 3 2 2" xfId="649"/>
    <cellStyle name="Normal 5 3 3 2 2 2" xfId="921"/>
    <cellStyle name="Normal 5 3 3 2 2 2 2" xfId="1368"/>
    <cellStyle name="Normal 5 3 3 2 2 2 2 2" xfId="2351"/>
    <cellStyle name="Normal 5 3 3 2 2 2 2 2 2" xfId="4143"/>
    <cellStyle name="Normal 5 3 3 2 2 2 2 2 2 2" xfId="7802"/>
    <cellStyle name="Normal 5 3 3 2 2 2 2 2 2 2 2" xfId="15062"/>
    <cellStyle name="Normal 5 3 3 2 2 2 2 2 2 2 2 2" xfId="29440"/>
    <cellStyle name="Normal 5 3 3 2 2 2 2 2 2 2 2 2 2" xfId="58174"/>
    <cellStyle name="Normal 5 3 3 2 2 2 2 2 2 2 2 3" xfId="43850"/>
    <cellStyle name="Normal 5 3 3 2 2 2 2 2 2 2 3" xfId="22277"/>
    <cellStyle name="Normal 5 3 3 2 2 2 2 2 2 2 3 2" xfId="51012"/>
    <cellStyle name="Normal 5 3 3 2 2 2 2 2 2 2 4" xfId="36688"/>
    <cellStyle name="Normal 5 3 3 2 2 2 2 2 2 3" xfId="11475"/>
    <cellStyle name="Normal 5 3 3 2 2 2 2 2 2 3 2" xfId="25858"/>
    <cellStyle name="Normal 5 3 3 2 2 2 2 2 2 3 2 2" xfId="54593"/>
    <cellStyle name="Normal 5 3 3 2 2 2 2 2 2 3 3" xfId="40269"/>
    <cellStyle name="Normal 5 3 3 2 2 2 2 2 2 4" xfId="18695"/>
    <cellStyle name="Normal 5 3 3 2 2 2 2 2 2 4 2" xfId="47431"/>
    <cellStyle name="Normal 5 3 3 2 2 2 2 2 2 5" xfId="33107"/>
    <cellStyle name="Normal 5 3 3 2 2 2 2 2 3" xfId="6012"/>
    <cellStyle name="Normal 5 3 3 2 2 2 2 2 3 2" xfId="13272"/>
    <cellStyle name="Normal 5 3 3 2 2 2 2 2 3 2 2" xfId="27650"/>
    <cellStyle name="Normal 5 3 3 2 2 2 2 2 3 2 2 2" xfId="56384"/>
    <cellStyle name="Normal 5 3 3 2 2 2 2 2 3 2 3" xfId="42060"/>
    <cellStyle name="Normal 5 3 3 2 2 2 2 2 3 3" xfId="20487"/>
    <cellStyle name="Normal 5 3 3 2 2 2 2 2 3 3 2" xfId="49222"/>
    <cellStyle name="Normal 5 3 3 2 2 2 2 2 3 4" xfId="34898"/>
    <cellStyle name="Normal 5 3 3 2 2 2 2 2 4" xfId="9685"/>
    <cellStyle name="Normal 5 3 3 2 2 2 2 2 4 2" xfId="24068"/>
    <cellStyle name="Normal 5 3 3 2 2 2 2 2 4 2 2" xfId="52803"/>
    <cellStyle name="Normal 5 3 3 2 2 2 2 2 4 3" xfId="38479"/>
    <cellStyle name="Normal 5 3 3 2 2 2 2 2 5" xfId="16905"/>
    <cellStyle name="Normal 5 3 3 2 2 2 2 2 5 2" xfId="45641"/>
    <cellStyle name="Normal 5 3 3 2 2 2 2 2 6" xfId="31317"/>
    <cellStyle name="Normal 5 3 3 2 2 2 2 3" xfId="3247"/>
    <cellStyle name="Normal 5 3 3 2 2 2 2 3 2" xfId="6907"/>
    <cellStyle name="Normal 5 3 3 2 2 2 2 3 2 2" xfId="14167"/>
    <cellStyle name="Normal 5 3 3 2 2 2 2 3 2 2 2" xfId="28545"/>
    <cellStyle name="Normal 5 3 3 2 2 2 2 3 2 2 2 2" xfId="57279"/>
    <cellStyle name="Normal 5 3 3 2 2 2 2 3 2 2 3" xfId="42955"/>
    <cellStyle name="Normal 5 3 3 2 2 2 2 3 2 3" xfId="21382"/>
    <cellStyle name="Normal 5 3 3 2 2 2 2 3 2 3 2" xfId="50117"/>
    <cellStyle name="Normal 5 3 3 2 2 2 2 3 2 4" xfId="35793"/>
    <cellStyle name="Normal 5 3 3 2 2 2 2 3 3" xfId="10580"/>
    <cellStyle name="Normal 5 3 3 2 2 2 2 3 3 2" xfId="24963"/>
    <cellStyle name="Normal 5 3 3 2 2 2 2 3 3 2 2" xfId="53698"/>
    <cellStyle name="Normal 5 3 3 2 2 2 2 3 3 3" xfId="39374"/>
    <cellStyle name="Normal 5 3 3 2 2 2 2 3 4" xfId="17800"/>
    <cellStyle name="Normal 5 3 3 2 2 2 2 3 4 2" xfId="46536"/>
    <cellStyle name="Normal 5 3 3 2 2 2 2 3 5" xfId="32212"/>
    <cellStyle name="Normal 5 3 3 2 2 2 2 4" xfId="5112"/>
    <cellStyle name="Normal 5 3 3 2 2 2 2 4 2" xfId="12377"/>
    <cellStyle name="Normal 5 3 3 2 2 2 2 4 2 2" xfId="26755"/>
    <cellStyle name="Normal 5 3 3 2 2 2 2 4 2 2 2" xfId="55489"/>
    <cellStyle name="Normal 5 3 3 2 2 2 2 4 2 3" xfId="41165"/>
    <cellStyle name="Normal 5 3 3 2 2 2 2 4 3" xfId="19592"/>
    <cellStyle name="Normal 5 3 3 2 2 2 2 4 3 2" xfId="48327"/>
    <cellStyle name="Normal 5 3 3 2 2 2 2 4 4" xfId="34003"/>
    <cellStyle name="Normal 5 3 3 2 2 2 2 5" xfId="8784"/>
    <cellStyle name="Normal 5 3 3 2 2 2 2 5 2" xfId="23173"/>
    <cellStyle name="Normal 5 3 3 2 2 2 2 5 2 2" xfId="51908"/>
    <cellStyle name="Normal 5 3 3 2 2 2 2 5 3" xfId="37584"/>
    <cellStyle name="Normal 5 3 3 2 2 2 2 6" xfId="16010"/>
    <cellStyle name="Normal 5 3 3 2 2 2 2 6 2" xfId="44746"/>
    <cellStyle name="Normal 5 3 3 2 2 2 2 7" xfId="30422"/>
    <cellStyle name="Normal 5 3 3 2 2 2 3" xfId="1904"/>
    <cellStyle name="Normal 5 3 3 2 2 2 3 2" xfId="3696"/>
    <cellStyle name="Normal 5 3 3 2 2 2 3 2 2" xfId="7355"/>
    <cellStyle name="Normal 5 3 3 2 2 2 3 2 2 2" xfId="14615"/>
    <cellStyle name="Normal 5 3 3 2 2 2 3 2 2 2 2" xfId="28993"/>
    <cellStyle name="Normal 5 3 3 2 2 2 3 2 2 2 2 2" xfId="57727"/>
    <cellStyle name="Normal 5 3 3 2 2 2 3 2 2 2 3" xfId="43403"/>
    <cellStyle name="Normal 5 3 3 2 2 2 3 2 2 3" xfId="21830"/>
    <cellStyle name="Normal 5 3 3 2 2 2 3 2 2 3 2" xfId="50565"/>
    <cellStyle name="Normal 5 3 3 2 2 2 3 2 2 4" xfId="36241"/>
    <cellStyle name="Normal 5 3 3 2 2 2 3 2 3" xfId="11028"/>
    <cellStyle name="Normal 5 3 3 2 2 2 3 2 3 2" xfId="25411"/>
    <cellStyle name="Normal 5 3 3 2 2 2 3 2 3 2 2" xfId="54146"/>
    <cellStyle name="Normal 5 3 3 2 2 2 3 2 3 3" xfId="39822"/>
    <cellStyle name="Normal 5 3 3 2 2 2 3 2 4" xfId="18248"/>
    <cellStyle name="Normal 5 3 3 2 2 2 3 2 4 2" xfId="46984"/>
    <cellStyle name="Normal 5 3 3 2 2 2 3 2 5" xfId="32660"/>
    <cellStyle name="Normal 5 3 3 2 2 2 3 3" xfId="5565"/>
    <cellStyle name="Normal 5 3 3 2 2 2 3 3 2" xfId="12825"/>
    <cellStyle name="Normal 5 3 3 2 2 2 3 3 2 2" xfId="27203"/>
    <cellStyle name="Normal 5 3 3 2 2 2 3 3 2 2 2" xfId="55937"/>
    <cellStyle name="Normal 5 3 3 2 2 2 3 3 2 3" xfId="41613"/>
    <cellStyle name="Normal 5 3 3 2 2 2 3 3 3" xfId="20040"/>
    <cellStyle name="Normal 5 3 3 2 2 2 3 3 3 2" xfId="48775"/>
    <cellStyle name="Normal 5 3 3 2 2 2 3 3 4" xfId="34451"/>
    <cellStyle name="Normal 5 3 3 2 2 2 3 4" xfId="9238"/>
    <cellStyle name="Normal 5 3 3 2 2 2 3 4 2" xfId="23621"/>
    <cellStyle name="Normal 5 3 3 2 2 2 3 4 2 2" xfId="52356"/>
    <cellStyle name="Normal 5 3 3 2 2 2 3 4 3" xfId="38032"/>
    <cellStyle name="Normal 5 3 3 2 2 2 3 5" xfId="16458"/>
    <cellStyle name="Normal 5 3 3 2 2 2 3 5 2" xfId="45194"/>
    <cellStyle name="Normal 5 3 3 2 2 2 3 6" xfId="30870"/>
    <cellStyle name="Normal 5 3 3 2 2 2 4" xfId="2800"/>
    <cellStyle name="Normal 5 3 3 2 2 2 4 2" xfId="6460"/>
    <cellStyle name="Normal 5 3 3 2 2 2 4 2 2" xfId="13720"/>
    <cellStyle name="Normal 5 3 3 2 2 2 4 2 2 2" xfId="28098"/>
    <cellStyle name="Normal 5 3 3 2 2 2 4 2 2 2 2" xfId="56832"/>
    <cellStyle name="Normal 5 3 3 2 2 2 4 2 2 3" xfId="42508"/>
    <cellStyle name="Normal 5 3 3 2 2 2 4 2 3" xfId="20935"/>
    <cellStyle name="Normal 5 3 3 2 2 2 4 2 3 2" xfId="49670"/>
    <cellStyle name="Normal 5 3 3 2 2 2 4 2 4" xfId="35346"/>
    <cellStyle name="Normal 5 3 3 2 2 2 4 3" xfId="10133"/>
    <cellStyle name="Normal 5 3 3 2 2 2 4 3 2" xfId="24516"/>
    <cellStyle name="Normal 5 3 3 2 2 2 4 3 2 2" xfId="53251"/>
    <cellStyle name="Normal 5 3 3 2 2 2 4 3 3" xfId="38927"/>
    <cellStyle name="Normal 5 3 3 2 2 2 4 4" xfId="17353"/>
    <cellStyle name="Normal 5 3 3 2 2 2 4 4 2" xfId="46089"/>
    <cellStyle name="Normal 5 3 3 2 2 2 4 5" xfId="31765"/>
    <cellStyle name="Normal 5 3 3 2 2 2 5" xfId="4665"/>
    <cellStyle name="Normal 5 3 3 2 2 2 5 2" xfId="11930"/>
    <cellStyle name="Normal 5 3 3 2 2 2 5 2 2" xfId="26308"/>
    <cellStyle name="Normal 5 3 3 2 2 2 5 2 2 2" xfId="55042"/>
    <cellStyle name="Normal 5 3 3 2 2 2 5 2 3" xfId="40718"/>
    <cellStyle name="Normal 5 3 3 2 2 2 5 3" xfId="19145"/>
    <cellStyle name="Normal 5 3 3 2 2 2 5 3 2" xfId="47880"/>
    <cellStyle name="Normal 5 3 3 2 2 2 5 4" xfId="33556"/>
    <cellStyle name="Normal 5 3 3 2 2 2 6" xfId="8337"/>
    <cellStyle name="Normal 5 3 3 2 2 2 6 2" xfId="22726"/>
    <cellStyle name="Normal 5 3 3 2 2 2 6 2 2" xfId="51461"/>
    <cellStyle name="Normal 5 3 3 2 2 2 6 3" xfId="37137"/>
    <cellStyle name="Normal 5 3 3 2 2 2 7" xfId="15563"/>
    <cellStyle name="Normal 5 3 3 2 2 2 7 2" xfId="44299"/>
    <cellStyle name="Normal 5 3 3 2 2 2 8" xfId="29975"/>
    <cellStyle name="Normal 5 3 3 2 2 3" xfId="1144"/>
    <cellStyle name="Normal 5 3 3 2 2 3 2" xfId="2127"/>
    <cellStyle name="Normal 5 3 3 2 2 3 2 2" xfId="3919"/>
    <cellStyle name="Normal 5 3 3 2 2 3 2 2 2" xfId="7578"/>
    <cellStyle name="Normal 5 3 3 2 2 3 2 2 2 2" xfId="14838"/>
    <cellStyle name="Normal 5 3 3 2 2 3 2 2 2 2 2" xfId="29216"/>
    <cellStyle name="Normal 5 3 3 2 2 3 2 2 2 2 2 2" xfId="57950"/>
    <cellStyle name="Normal 5 3 3 2 2 3 2 2 2 2 3" xfId="43626"/>
    <cellStyle name="Normal 5 3 3 2 2 3 2 2 2 3" xfId="22053"/>
    <cellStyle name="Normal 5 3 3 2 2 3 2 2 2 3 2" xfId="50788"/>
    <cellStyle name="Normal 5 3 3 2 2 3 2 2 2 4" xfId="36464"/>
    <cellStyle name="Normal 5 3 3 2 2 3 2 2 3" xfId="11251"/>
    <cellStyle name="Normal 5 3 3 2 2 3 2 2 3 2" xfId="25634"/>
    <cellStyle name="Normal 5 3 3 2 2 3 2 2 3 2 2" xfId="54369"/>
    <cellStyle name="Normal 5 3 3 2 2 3 2 2 3 3" xfId="40045"/>
    <cellStyle name="Normal 5 3 3 2 2 3 2 2 4" xfId="18471"/>
    <cellStyle name="Normal 5 3 3 2 2 3 2 2 4 2" xfId="47207"/>
    <cellStyle name="Normal 5 3 3 2 2 3 2 2 5" xfId="32883"/>
    <cellStyle name="Normal 5 3 3 2 2 3 2 3" xfId="5788"/>
    <cellStyle name="Normal 5 3 3 2 2 3 2 3 2" xfId="13048"/>
    <cellStyle name="Normal 5 3 3 2 2 3 2 3 2 2" xfId="27426"/>
    <cellStyle name="Normal 5 3 3 2 2 3 2 3 2 2 2" xfId="56160"/>
    <cellStyle name="Normal 5 3 3 2 2 3 2 3 2 3" xfId="41836"/>
    <cellStyle name="Normal 5 3 3 2 2 3 2 3 3" xfId="20263"/>
    <cellStyle name="Normal 5 3 3 2 2 3 2 3 3 2" xfId="48998"/>
    <cellStyle name="Normal 5 3 3 2 2 3 2 3 4" xfId="34674"/>
    <cellStyle name="Normal 5 3 3 2 2 3 2 4" xfId="9461"/>
    <cellStyle name="Normal 5 3 3 2 2 3 2 4 2" xfId="23844"/>
    <cellStyle name="Normal 5 3 3 2 2 3 2 4 2 2" xfId="52579"/>
    <cellStyle name="Normal 5 3 3 2 2 3 2 4 3" xfId="38255"/>
    <cellStyle name="Normal 5 3 3 2 2 3 2 5" xfId="16681"/>
    <cellStyle name="Normal 5 3 3 2 2 3 2 5 2" xfId="45417"/>
    <cellStyle name="Normal 5 3 3 2 2 3 2 6" xfId="31093"/>
    <cellStyle name="Normal 5 3 3 2 2 3 3" xfId="3023"/>
    <cellStyle name="Normal 5 3 3 2 2 3 3 2" xfId="6683"/>
    <cellStyle name="Normal 5 3 3 2 2 3 3 2 2" xfId="13943"/>
    <cellStyle name="Normal 5 3 3 2 2 3 3 2 2 2" xfId="28321"/>
    <cellStyle name="Normal 5 3 3 2 2 3 3 2 2 2 2" xfId="57055"/>
    <cellStyle name="Normal 5 3 3 2 2 3 3 2 2 3" xfId="42731"/>
    <cellStyle name="Normal 5 3 3 2 2 3 3 2 3" xfId="21158"/>
    <cellStyle name="Normal 5 3 3 2 2 3 3 2 3 2" xfId="49893"/>
    <cellStyle name="Normal 5 3 3 2 2 3 3 2 4" xfId="35569"/>
    <cellStyle name="Normal 5 3 3 2 2 3 3 3" xfId="10356"/>
    <cellStyle name="Normal 5 3 3 2 2 3 3 3 2" xfId="24739"/>
    <cellStyle name="Normal 5 3 3 2 2 3 3 3 2 2" xfId="53474"/>
    <cellStyle name="Normal 5 3 3 2 2 3 3 3 3" xfId="39150"/>
    <cellStyle name="Normal 5 3 3 2 2 3 3 4" xfId="17576"/>
    <cellStyle name="Normal 5 3 3 2 2 3 3 4 2" xfId="46312"/>
    <cellStyle name="Normal 5 3 3 2 2 3 3 5" xfId="31988"/>
    <cellStyle name="Normal 5 3 3 2 2 3 4" xfId="4888"/>
    <cellStyle name="Normal 5 3 3 2 2 3 4 2" xfId="12153"/>
    <cellStyle name="Normal 5 3 3 2 2 3 4 2 2" xfId="26531"/>
    <cellStyle name="Normal 5 3 3 2 2 3 4 2 2 2" xfId="55265"/>
    <cellStyle name="Normal 5 3 3 2 2 3 4 2 3" xfId="40941"/>
    <cellStyle name="Normal 5 3 3 2 2 3 4 3" xfId="19368"/>
    <cellStyle name="Normal 5 3 3 2 2 3 4 3 2" xfId="48103"/>
    <cellStyle name="Normal 5 3 3 2 2 3 4 4" xfId="33779"/>
    <cellStyle name="Normal 5 3 3 2 2 3 5" xfId="8560"/>
    <cellStyle name="Normal 5 3 3 2 2 3 5 2" xfId="22949"/>
    <cellStyle name="Normal 5 3 3 2 2 3 5 2 2" xfId="51684"/>
    <cellStyle name="Normal 5 3 3 2 2 3 5 3" xfId="37360"/>
    <cellStyle name="Normal 5 3 3 2 2 3 6" xfId="15786"/>
    <cellStyle name="Normal 5 3 3 2 2 3 6 2" xfId="44522"/>
    <cellStyle name="Normal 5 3 3 2 2 3 7" xfId="30198"/>
    <cellStyle name="Normal 5 3 3 2 2 4" xfId="1676"/>
    <cellStyle name="Normal 5 3 3 2 2 4 2" xfId="3472"/>
    <cellStyle name="Normal 5 3 3 2 2 4 2 2" xfId="7131"/>
    <cellStyle name="Normal 5 3 3 2 2 4 2 2 2" xfId="14391"/>
    <cellStyle name="Normal 5 3 3 2 2 4 2 2 2 2" xfId="28769"/>
    <cellStyle name="Normal 5 3 3 2 2 4 2 2 2 2 2" xfId="57503"/>
    <cellStyle name="Normal 5 3 3 2 2 4 2 2 2 3" xfId="43179"/>
    <cellStyle name="Normal 5 3 3 2 2 4 2 2 3" xfId="21606"/>
    <cellStyle name="Normal 5 3 3 2 2 4 2 2 3 2" xfId="50341"/>
    <cellStyle name="Normal 5 3 3 2 2 4 2 2 4" xfId="36017"/>
    <cellStyle name="Normal 5 3 3 2 2 4 2 3" xfId="10804"/>
    <cellStyle name="Normal 5 3 3 2 2 4 2 3 2" xfId="25187"/>
    <cellStyle name="Normal 5 3 3 2 2 4 2 3 2 2" xfId="53922"/>
    <cellStyle name="Normal 5 3 3 2 2 4 2 3 3" xfId="39598"/>
    <cellStyle name="Normal 5 3 3 2 2 4 2 4" xfId="18024"/>
    <cellStyle name="Normal 5 3 3 2 2 4 2 4 2" xfId="46760"/>
    <cellStyle name="Normal 5 3 3 2 2 4 2 5" xfId="32436"/>
    <cellStyle name="Normal 5 3 3 2 2 4 3" xfId="5341"/>
    <cellStyle name="Normal 5 3 3 2 2 4 3 2" xfId="12601"/>
    <cellStyle name="Normal 5 3 3 2 2 4 3 2 2" xfId="26979"/>
    <cellStyle name="Normal 5 3 3 2 2 4 3 2 2 2" xfId="55713"/>
    <cellStyle name="Normal 5 3 3 2 2 4 3 2 3" xfId="41389"/>
    <cellStyle name="Normal 5 3 3 2 2 4 3 3" xfId="19816"/>
    <cellStyle name="Normal 5 3 3 2 2 4 3 3 2" xfId="48551"/>
    <cellStyle name="Normal 5 3 3 2 2 4 3 4" xfId="34227"/>
    <cellStyle name="Normal 5 3 3 2 2 4 4" xfId="9014"/>
    <cellStyle name="Normal 5 3 3 2 2 4 4 2" xfId="23397"/>
    <cellStyle name="Normal 5 3 3 2 2 4 4 2 2" xfId="52132"/>
    <cellStyle name="Normal 5 3 3 2 2 4 4 3" xfId="37808"/>
    <cellStyle name="Normal 5 3 3 2 2 4 5" xfId="16234"/>
    <cellStyle name="Normal 5 3 3 2 2 4 5 2" xfId="44970"/>
    <cellStyle name="Normal 5 3 3 2 2 4 6" xfId="30646"/>
    <cellStyle name="Normal 5 3 3 2 2 5" xfId="2576"/>
    <cellStyle name="Normal 5 3 3 2 2 5 2" xfId="6236"/>
    <cellStyle name="Normal 5 3 3 2 2 5 2 2" xfId="13496"/>
    <cellStyle name="Normal 5 3 3 2 2 5 2 2 2" xfId="27874"/>
    <cellStyle name="Normal 5 3 3 2 2 5 2 2 2 2" xfId="56608"/>
    <cellStyle name="Normal 5 3 3 2 2 5 2 2 3" xfId="42284"/>
    <cellStyle name="Normal 5 3 3 2 2 5 2 3" xfId="20711"/>
    <cellStyle name="Normal 5 3 3 2 2 5 2 3 2" xfId="49446"/>
    <cellStyle name="Normal 5 3 3 2 2 5 2 4" xfId="35122"/>
    <cellStyle name="Normal 5 3 3 2 2 5 3" xfId="9909"/>
    <cellStyle name="Normal 5 3 3 2 2 5 3 2" xfId="24292"/>
    <cellStyle name="Normal 5 3 3 2 2 5 3 2 2" xfId="53027"/>
    <cellStyle name="Normal 5 3 3 2 2 5 3 3" xfId="38703"/>
    <cellStyle name="Normal 5 3 3 2 2 5 4" xfId="17129"/>
    <cellStyle name="Normal 5 3 3 2 2 5 4 2" xfId="45865"/>
    <cellStyle name="Normal 5 3 3 2 2 5 5" xfId="31541"/>
    <cellStyle name="Normal 5 3 3 2 2 6" xfId="4439"/>
    <cellStyle name="Normal 5 3 3 2 2 6 2" xfId="11706"/>
    <cellStyle name="Normal 5 3 3 2 2 6 2 2" xfId="26084"/>
    <cellStyle name="Normal 5 3 3 2 2 6 2 2 2" xfId="54818"/>
    <cellStyle name="Normal 5 3 3 2 2 6 2 3" xfId="40494"/>
    <cellStyle name="Normal 5 3 3 2 2 6 3" xfId="18921"/>
    <cellStyle name="Normal 5 3 3 2 2 6 3 2" xfId="47656"/>
    <cellStyle name="Normal 5 3 3 2 2 6 4" xfId="33332"/>
    <cellStyle name="Normal 5 3 3 2 2 7" xfId="8110"/>
    <cellStyle name="Normal 5 3 3 2 2 7 2" xfId="22502"/>
    <cellStyle name="Normal 5 3 3 2 2 7 2 2" xfId="51237"/>
    <cellStyle name="Normal 5 3 3 2 2 7 3" xfId="36913"/>
    <cellStyle name="Normal 5 3 3 2 2 8" xfId="15339"/>
    <cellStyle name="Normal 5 3 3 2 2 8 2" xfId="44075"/>
    <cellStyle name="Normal 5 3 3 2 2 9" xfId="29751"/>
    <cellStyle name="Normal 5 3 3 2 3" xfId="807"/>
    <cellStyle name="Normal 5 3 3 2 3 2" xfId="1256"/>
    <cellStyle name="Normal 5 3 3 2 3 2 2" xfId="2239"/>
    <cellStyle name="Normal 5 3 3 2 3 2 2 2" xfId="4031"/>
    <cellStyle name="Normal 5 3 3 2 3 2 2 2 2" xfId="7690"/>
    <cellStyle name="Normal 5 3 3 2 3 2 2 2 2 2" xfId="14950"/>
    <cellStyle name="Normal 5 3 3 2 3 2 2 2 2 2 2" xfId="29328"/>
    <cellStyle name="Normal 5 3 3 2 3 2 2 2 2 2 2 2" xfId="58062"/>
    <cellStyle name="Normal 5 3 3 2 3 2 2 2 2 2 3" xfId="43738"/>
    <cellStyle name="Normal 5 3 3 2 3 2 2 2 2 3" xfId="22165"/>
    <cellStyle name="Normal 5 3 3 2 3 2 2 2 2 3 2" xfId="50900"/>
    <cellStyle name="Normal 5 3 3 2 3 2 2 2 2 4" xfId="36576"/>
    <cellStyle name="Normal 5 3 3 2 3 2 2 2 3" xfId="11363"/>
    <cellStyle name="Normal 5 3 3 2 3 2 2 2 3 2" xfId="25746"/>
    <cellStyle name="Normal 5 3 3 2 3 2 2 2 3 2 2" xfId="54481"/>
    <cellStyle name="Normal 5 3 3 2 3 2 2 2 3 3" xfId="40157"/>
    <cellStyle name="Normal 5 3 3 2 3 2 2 2 4" xfId="18583"/>
    <cellStyle name="Normal 5 3 3 2 3 2 2 2 4 2" xfId="47319"/>
    <cellStyle name="Normal 5 3 3 2 3 2 2 2 5" xfId="32995"/>
    <cellStyle name="Normal 5 3 3 2 3 2 2 3" xfId="5900"/>
    <cellStyle name="Normal 5 3 3 2 3 2 2 3 2" xfId="13160"/>
    <cellStyle name="Normal 5 3 3 2 3 2 2 3 2 2" xfId="27538"/>
    <cellStyle name="Normal 5 3 3 2 3 2 2 3 2 2 2" xfId="56272"/>
    <cellStyle name="Normal 5 3 3 2 3 2 2 3 2 3" xfId="41948"/>
    <cellStyle name="Normal 5 3 3 2 3 2 2 3 3" xfId="20375"/>
    <cellStyle name="Normal 5 3 3 2 3 2 2 3 3 2" xfId="49110"/>
    <cellStyle name="Normal 5 3 3 2 3 2 2 3 4" xfId="34786"/>
    <cellStyle name="Normal 5 3 3 2 3 2 2 4" xfId="9573"/>
    <cellStyle name="Normal 5 3 3 2 3 2 2 4 2" xfId="23956"/>
    <cellStyle name="Normal 5 3 3 2 3 2 2 4 2 2" xfId="52691"/>
    <cellStyle name="Normal 5 3 3 2 3 2 2 4 3" xfId="38367"/>
    <cellStyle name="Normal 5 3 3 2 3 2 2 5" xfId="16793"/>
    <cellStyle name="Normal 5 3 3 2 3 2 2 5 2" xfId="45529"/>
    <cellStyle name="Normal 5 3 3 2 3 2 2 6" xfId="31205"/>
    <cellStyle name="Normal 5 3 3 2 3 2 3" xfId="3135"/>
    <cellStyle name="Normal 5 3 3 2 3 2 3 2" xfId="6795"/>
    <cellStyle name="Normal 5 3 3 2 3 2 3 2 2" xfId="14055"/>
    <cellStyle name="Normal 5 3 3 2 3 2 3 2 2 2" xfId="28433"/>
    <cellStyle name="Normal 5 3 3 2 3 2 3 2 2 2 2" xfId="57167"/>
    <cellStyle name="Normal 5 3 3 2 3 2 3 2 2 3" xfId="42843"/>
    <cellStyle name="Normal 5 3 3 2 3 2 3 2 3" xfId="21270"/>
    <cellStyle name="Normal 5 3 3 2 3 2 3 2 3 2" xfId="50005"/>
    <cellStyle name="Normal 5 3 3 2 3 2 3 2 4" xfId="35681"/>
    <cellStyle name="Normal 5 3 3 2 3 2 3 3" xfId="10468"/>
    <cellStyle name="Normal 5 3 3 2 3 2 3 3 2" xfId="24851"/>
    <cellStyle name="Normal 5 3 3 2 3 2 3 3 2 2" xfId="53586"/>
    <cellStyle name="Normal 5 3 3 2 3 2 3 3 3" xfId="39262"/>
    <cellStyle name="Normal 5 3 3 2 3 2 3 4" xfId="17688"/>
    <cellStyle name="Normal 5 3 3 2 3 2 3 4 2" xfId="46424"/>
    <cellStyle name="Normal 5 3 3 2 3 2 3 5" xfId="32100"/>
    <cellStyle name="Normal 5 3 3 2 3 2 4" xfId="5000"/>
    <cellStyle name="Normal 5 3 3 2 3 2 4 2" xfId="12265"/>
    <cellStyle name="Normal 5 3 3 2 3 2 4 2 2" xfId="26643"/>
    <cellStyle name="Normal 5 3 3 2 3 2 4 2 2 2" xfId="55377"/>
    <cellStyle name="Normal 5 3 3 2 3 2 4 2 3" xfId="41053"/>
    <cellStyle name="Normal 5 3 3 2 3 2 4 3" xfId="19480"/>
    <cellStyle name="Normal 5 3 3 2 3 2 4 3 2" xfId="48215"/>
    <cellStyle name="Normal 5 3 3 2 3 2 4 4" xfId="33891"/>
    <cellStyle name="Normal 5 3 3 2 3 2 5" xfId="8672"/>
    <cellStyle name="Normal 5 3 3 2 3 2 5 2" xfId="23061"/>
    <cellStyle name="Normal 5 3 3 2 3 2 5 2 2" xfId="51796"/>
    <cellStyle name="Normal 5 3 3 2 3 2 5 3" xfId="37472"/>
    <cellStyle name="Normal 5 3 3 2 3 2 6" xfId="15898"/>
    <cellStyle name="Normal 5 3 3 2 3 2 6 2" xfId="44634"/>
    <cellStyle name="Normal 5 3 3 2 3 2 7" xfId="30310"/>
    <cellStyle name="Normal 5 3 3 2 3 3" xfId="1792"/>
    <cellStyle name="Normal 5 3 3 2 3 3 2" xfId="3584"/>
    <cellStyle name="Normal 5 3 3 2 3 3 2 2" xfId="7243"/>
    <cellStyle name="Normal 5 3 3 2 3 3 2 2 2" xfId="14503"/>
    <cellStyle name="Normal 5 3 3 2 3 3 2 2 2 2" xfId="28881"/>
    <cellStyle name="Normal 5 3 3 2 3 3 2 2 2 2 2" xfId="57615"/>
    <cellStyle name="Normal 5 3 3 2 3 3 2 2 2 3" xfId="43291"/>
    <cellStyle name="Normal 5 3 3 2 3 3 2 2 3" xfId="21718"/>
    <cellStyle name="Normal 5 3 3 2 3 3 2 2 3 2" xfId="50453"/>
    <cellStyle name="Normal 5 3 3 2 3 3 2 2 4" xfId="36129"/>
    <cellStyle name="Normal 5 3 3 2 3 3 2 3" xfId="10916"/>
    <cellStyle name="Normal 5 3 3 2 3 3 2 3 2" xfId="25299"/>
    <cellStyle name="Normal 5 3 3 2 3 3 2 3 2 2" xfId="54034"/>
    <cellStyle name="Normal 5 3 3 2 3 3 2 3 3" xfId="39710"/>
    <cellStyle name="Normal 5 3 3 2 3 3 2 4" xfId="18136"/>
    <cellStyle name="Normal 5 3 3 2 3 3 2 4 2" xfId="46872"/>
    <cellStyle name="Normal 5 3 3 2 3 3 2 5" xfId="32548"/>
    <cellStyle name="Normal 5 3 3 2 3 3 3" xfId="5453"/>
    <cellStyle name="Normal 5 3 3 2 3 3 3 2" xfId="12713"/>
    <cellStyle name="Normal 5 3 3 2 3 3 3 2 2" xfId="27091"/>
    <cellStyle name="Normal 5 3 3 2 3 3 3 2 2 2" xfId="55825"/>
    <cellStyle name="Normal 5 3 3 2 3 3 3 2 3" xfId="41501"/>
    <cellStyle name="Normal 5 3 3 2 3 3 3 3" xfId="19928"/>
    <cellStyle name="Normal 5 3 3 2 3 3 3 3 2" xfId="48663"/>
    <cellStyle name="Normal 5 3 3 2 3 3 3 4" xfId="34339"/>
    <cellStyle name="Normal 5 3 3 2 3 3 4" xfId="9126"/>
    <cellStyle name="Normal 5 3 3 2 3 3 4 2" xfId="23509"/>
    <cellStyle name="Normal 5 3 3 2 3 3 4 2 2" xfId="52244"/>
    <cellStyle name="Normal 5 3 3 2 3 3 4 3" xfId="37920"/>
    <cellStyle name="Normal 5 3 3 2 3 3 5" xfId="16346"/>
    <cellStyle name="Normal 5 3 3 2 3 3 5 2" xfId="45082"/>
    <cellStyle name="Normal 5 3 3 2 3 3 6" xfId="30758"/>
    <cellStyle name="Normal 5 3 3 2 3 4" xfId="2688"/>
    <cellStyle name="Normal 5 3 3 2 3 4 2" xfId="6348"/>
    <cellStyle name="Normal 5 3 3 2 3 4 2 2" xfId="13608"/>
    <cellStyle name="Normal 5 3 3 2 3 4 2 2 2" xfId="27986"/>
    <cellStyle name="Normal 5 3 3 2 3 4 2 2 2 2" xfId="56720"/>
    <cellStyle name="Normal 5 3 3 2 3 4 2 2 3" xfId="42396"/>
    <cellStyle name="Normal 5 3 3 2 3 4 2 3" xfId="20823"/>
    <cellStyle name="Normal 5 3 3 2 3 4 2 3 2" xfId="49558"/>
    <cellStyle name="Normal 5 3 3 2 3 4 2 4" xfId="35234"/>
    <cellStyle name="Normal 5 3 3 2 3 4 3" xfId="10021"/>
    <cellStyle name="Normal 5 3 3 2 3 4 3 2" xfId="24404"/>
    <cellStyle name="Normal 5 3 3 2 3 4 3 2 2" xfId="53139"/>
    <cellStyle name="Normal 5 3 3 2 3 4 3 3" xfId="38815"/>
    <cellStyle name="Normal 5 3 3 2 3 4 4" xfId="17241"/>
    <cellStyle name="Normal 5 3 3 2 3 4 4 2" xfId="45977"/>
    <cellStyle name="Normal 5 3 3 2 3 4 5" xfId="31653"/>
    <cellStyle name="Normal 5 3 3 2 3 5" xfId="4552"/>
    <cellStyle name="Normal 5 3 3 2 3 5 2" xfId="11818"/>
    <cellStyle name="Normal 5 3 3 2 3 5 2 2" xfId="26196"/>
    <cellStyle name="Normal 5 3 3 2 3 5 2 2 2" xfId="54930"/>
    <cellStyle name="Normal 5 3 3 2 3 5 2 3" xfId="40606"/>
    <cellStyle name="Normal 5 3 3 2 3 5 3" xfId="19033"/>
    <cellStyle name="Normal 5 3 3 2 3 5 3 2" xfId="47768"/>
    <cellStyle name="Normal 5 3 3 2 3 5 4" xfId="33444"/>
    <cellStyle name="Normal 5 3 3 2 3 6" xfId="8225"/>
    <cellStyle name="Normal 5 3 3 2 3 6 2" xfId="22614"/>
    <cellStyle name="Normal 5 3 3 2 3 6 2 2" xfId="51349"/>
    <cellStyle name="Normal 5 3 3 2 3 6 3" xfId="37025"/>
    <cellStyle name="Normal 5 3 3 2 3 7" xfId="15451"/>
    <cellStyle name="Normal 5 3 3 2 3 7 2" xfId="44187"/>
    <cellStyle name="Normal 5 3 3 2 3 8" xfId="29863"/>
    <cellStyle name="Normal 5 3 3 2 4" xfId="1032"/>
    <cellStyle name="Normal 5 3 3 2 4 2" xfId="2015"/>
    <cellStyle name="Normal 5 3 3 2 4 2 2" xfId="3807"/>
    <cellStyle name="Normal 5 3 3 2 4 2 2 2" xfId="7466"/>
    <cellStyle name="Normal 5 3 3 2 4 2 2 2 2" xfId="14726"/>
    <cellStyle name="Normal 5 3 3 2 4 2 2 2 2 2" xfId="29104"/>
    <cellStyle name="Normal 5 3 3 2 4 2 2 2 2 2 2" xfId="57838"/>
    <cellStyle name="Normal 5 3 3 2 4 2 2 2 2 3" xfId="43514"/>
    <cellStyle name="Normal 5 3 3 2 4 2 2 2 3" xfId="21941"/>
    <cellStyle name="Normal 5 3 3 2 4 2 2 2 3 2" xfId="50676"/>
    <cellStyle name="Normal 5 3 3 2 4 2 2 2 4" xfId="36352"/>
    <cellStyle name="Normal 5 3 3 2 4 2 2 3" xfId="11139"/>
    <cellStyle name="Normal 5 3 3 2 4 2 2 3 2" xfId="25522"/>
    <cellStyle name="Normal 5 3 3 2 4 2 2 3 2 2" xfId="54257"/>
    <cellStyle name="Normal 5 3 3 2 4 2 2 3 3" xfId="39933"/>
    <cellStyle name="Normal 5 3 3 2 4 2 2 4" xfId="18359"/>
    <cellStyle name="Normal 5 3 3 2 4 2 2 4 2" xfId="47095"/>
    <cellStyle name="Normal 5 3 3 2 4 2 2 5" xfId="32771"/>
    <cellStyle name="Normal 5 3 3 2 4 2 3" xfId="5676"/>
    <cellStyle name="Normal 5 3 3 2 4 2 3 2" xfId="12936"/>
    <cellStyle name="Normal 5 3 3 2 4 2 3 2 2" xfId="27314"/>
    <cellStyle name="Normal 5 3 3 2 4 2 3 2 2 2" xfId="56048"/>
    <cellStyle name="Normal 5 3 3 2 4 2 3 2 3" xfId="41724"/>
    <cellStyle name="Normal 5 3 3 2 4 2 3 3" xfId="20151"/>
    <cellStyle name="Normal 5 3 3 2 4 2 3 3 2" xfId="48886"/>
    <cellStyle name="Normal 5 3 3 2 4 2 3 4" xfId="34562"/>
    <cellStyle name="Normal 5 3 3 2 4 2 4" xfId="9349"/>
    <cellStyle name="Normal 5 3 3 2 4 2 4 2" xfId="23732"/>
    <cellStyle name="Normal 5 3 3 2 4 2 4 2 2" xfId="52467"/>
    <cellStyle name="Normal 5 3 3 2 4 2 4 3" xfId="38143"/>
    <cellStyle name="Normal 5 3 3 2 4 2 5" xfId="16569"/>
    <cellStyle name="Normal 5 3 3 2 4 2 5 2" xfId="45305"/>
    <cellStyle name="Normal 5 3 3 2 4 2 6" xfId="30981"/>
    <cellStyle name="Normal 5 3 3 2 4 3" xfId="2911"/>
    <cellStyle name="Normal 5 3 3 2 4 3 2" xfId="6571"/>
    <cellStyle name="Normal 5 3 3 2 4 3 2 2" xfId="13831"/>
    <cellStyle name="Normal 5 3 3 2 4 3 2 2 2" xfId="28209"/>
    <cellStyle name="Normal 5 3 3 2 4 3 2 2 2 2" xfId="56943"/>
    <cellStyle name="Normal 5 3 3 2 4 3 2 2 3" xfId="42619"/>
    <cellStyle name="Normal 5 3 3 2 4 3 2 3" xfId="21046"/>
    <cellStyle name="Normal 5 3 3 2 4 3 2 3 2" xfId="49781"/>
    <cellStyle name="Normal 5 3 3 2 4 3 2 4" xfId="35457"/>
    <cellStyle name="Normal 5 3 3 2 4 3 3" xfId="10244"/>
    <cellStyle name="Normal 5 3 3 2 4 3 3 2" xfId="24627"/>
    <cellStyle name="Normal 5 3 3 2 4 3 3 2 2" xfId="53362"/>
    <cellStyle name="Normal 5 3 3 2 4 3 3 3" xfId="39038"/>
    <cellStyle name="Normal 5 3 3 2 4 3 4" xfId="17464"/>
    <cellStyle name="Normal 5 3 3 2 4 3 4 2" xfId="46200"/>
    <cellStyle name="Normal 5 3 3 2 4 3 5" xfId="31876"/>
    <cellStyle name="Normal 5 3 3 2 4 4" xfId="4776"/>
    <cellStyle name="Normal 5 3 3 2 4 4 2" xfId="12041"/>
    <cellStyle name="Normal 5 3 3 2 4 4 2 2" xfId="26419"/>
    <cellStyle name="Normal 5 3 3 2 4 4 2 2 2" xfId="55153"/>
    <cellStyle name="Normal 5 3 3 2 4 4 2 3" xfId="40829"/>
    <cellStyle name="Normal 5 3 3 2 4 4 3" xfId="19256"/>
    <cellStyle name="Normal 5 3 3 2 4 4 3 2" xfId="47991"/>
    <cellStyle name="Normal 5 3 3 2 4 4 4" xfId="33667"/>
    <cellStyle name="Normal 5 3 3 2 4 5" xfId="8448"/>
    <cellStyle name="Normal 5 3 3 2 4 5 2" xfId="22837"/>
    <cellStyle name="Normal 5 3 3 2 4 5 2 2" xfId="51572"/>
    <cellStyle name="Normal 5 3 3 2 4 5 3" xfId="37248"/>
    <cellStyle name="Normal 5 3 3 2 4 6" xfId="15674"/>
    <cellStyle name="Normal 5 3 3 2 4 6 2" xfId="44410"/>
    <cellStyle name="Normal 5 3 3 2 4 7" xfId="30086"/>
    <cellStyle name="Normal 5 3 3 2 5" xfId="1556"/>
    <cellStyle name="Normal 5 3 3 2 5 2" xfId="3360"/>
    <cellStyle name="Normal 5 3 3 2 5 2 2" xfId="7019"/>
    <cellStyle name="Normal 5 3 3 2 5 2 2 2" xfId="14279"/>
    <cellStyle name="Normal 5 3 3 2 5 2 2 2 2" xfId="28657"/>
    <cellStyle name="Normal 5 3 3 2 5 2 2 2 2 2" xfId="57391"/>
    <cellStyle name="Normal 5 3 3 2 5 2 2 2 3" xfId="43067"/>
    <cellStyle name="Normal 5 3 3 2 5 2 2 3" xfId="21494"/>
    <cellStyle name="Normal 5 3 3 2 5 2 2 3 2" xfId="50229"/>
    <cellStyle name="Normal 5 3 3 2 5 2 2 4" xfId="35905"/>
    <cellStyle name="Normal 5 3 3 2 5 2 3" xfId="10692"/>
    <cellStyle name="Normal 5 3 3 2 5 2 3 2" xfId="25075"/>
    <cellStyle name="Normal 5 3 3 2 5 2 3 2 2" xfId="53810"/>
    <cellStyle name="Normal 5 3 3 2 5 2 3 3" xfId="39486"/>
    <cellStyle name="Normal 5 3 3 2 5 2 4" xfId="17912"/>
    <cellStyle name="Normal 5 3 3 2 5 2 4 2" xfId="46648"/>
    <cellStyle name="Normal 5 3 3 2 5 2 5" xfId="32324"/>
    <cellStyle name="Normal 5 3 3 2 5 3" xfId="5229"/>
    <cellStyle name="Normal 5 3 3 2 5 3 2" xfId="12489"/>
    <cellStyle name="Normal 5 3 3 2 5 3 2 2" xfId="26867"/>
    <cellStyle name="Normal 5 3 3 2 5 3 2 2 2" xfId="55601"/>
    <cellStyle name="Normal 5 3 3 2 5 3 2 3" xfId="41277"/>
    <cellStyle name="Normal 5 3 3 2 5 3 3" xfId="19704"/>
    <cellStyle name="Normal 5 3 3 2 5 3 3 2" xfId="48439"/>
    <cellStyle name="Normal 5 3 3 2 5 3 4" xfId="34115"/>
    <cellStyle name="Normal 5 3 3 2 5 4" xfId="8902"/>
    <cellStyle name="Normal 5 3 3 2 5 4 2" xfId="23285"/>
    <cellStyle name="Normal 5 3 3 2 5 4 2 2" xfId="52020"/>
    <cellStyle name="Normal 5 3 3 2 5 4 3" xfId="37696"/>
    <cellStyle name="Normal 5 3 3 2 5 5" xfId="16122"/>
    <cellStyle name="Normal 5 3 3 2 5 5 2" xfId="44858"/>
    <cellStyle name="Normal 5 3 3 2 5 6" xfId="30534"/>
    <cellStyle name="Normal 5 3 3 2 6" xfId="2464"/>
    <cellStyle name="Normal 5 3 3 2 6 2" xfId="6124"/>
    <cellStyle name="Normal 5 3 3 2 6 2 2" xfId="13384"/>
    <cellStyle name="Normal 5 3 3 2 6 2 2 2" xfId="27762"/>
    <cellStyle name="Normal 5 3 3 2 6 2 2 2 2" xfId="56496"/>
    <cellStyle name="Normal 5 3 3 2 6 2 2 3" xfId="42172"/>
    <cellStyle name="Normal 5 3 3 2 6 2 3" xfId="20599"/>
    <cellStyle name="Normal 5 3 3 2 6 2 3 2" xfId="49334"/>
    <cellStyle name="Normal 5 3 3 2 6 2 4" xfId="35010"/>
    <cellStyle name="Normal 5 3 3 2 6 3" xfId="9797"/>
    <cellStyle name="Normal 5 3 3 2 6 3 2" xfId="24180"/>
    <cellStyle name="Normal 5 3 3 2 6 3 2 2" xfId="52915"/>
    <cellStyle name="Normal 5 3 3 2 6 3 3" xfId="38591"/>
    <cellStyle name="Normal 5 3 3 2 6 4" xfId="17017"/>
    <cellStyle name="Normal 5 3 3 2 6 4 2" xfId="45753"/>
    <cellStyle name="Normal 5 3 3 2 6 5" xfId="31429"/>
    <cellStyle name="Normal 5 3 3 2 7" xfId="4323"/>
    <cellStyle name="Normal 5 3 3 2 7 2" xfId="11593"/>
    <cellStyle name="Normal 5 3 3 2 7 2 2" xfId="25972"/>
    <cellStyle name="Normal 5 3 3 2 7 2 2 2" xfId="54706"/>
    <cellStyle name="Normal 5 3 3 2 7 2 3" xfId="40382"/>
    <cellStyle name="Normal 5 3 3 2 7 3" xfId="18809"/>
    <cellStyle name="Normal 5 3 3 2 7 3 2" xfId="47544"/>
    <cellStyle name="Normal 5 3 3 2 7 4" xfId="33220"/>
    <cellStyle name="Normal 5 3 3 2 8" xfId="7992"/>
    <cellStyle name="Normal 5 3 3 2 8 2" xfId="22390"/>
    <cellStyle name="Normal 5 3 3 2 8 2 2" xfId="51125"/>
    <cellStyle name="Normal 5 3 3 2 8 3" xfId="36801"/>
    <cellStyle name="Normal 5 3 3 2 9" xfId="15227"/>
    <cellStyle name="Normal 5 3 3 2 9 2" xfId="43963"/>
    <cellStyle name="Normal 5 3 3 3" xfId="588"/>
    <cellStyle name="Normal 5 3 3 3 2" xfId="865"/>
    <cellStyle name="Normal 5 3 3 3 2 2" xfId="1312"/>
    <cellStyle name="Normal 5 3 3 3 2 2 2" xfId="2295"/>
    <cellStyle name="Normal 5 3 3 3 2 2 2 2" xfId="4087"/>
    <cellStyle name="Normal 5 3 3 3 2 2 2 2 2" xfId="7746"/>
    <cellStyle name="Normal 5 3 3 3 2 2 2 2 2 2" xfId="15006"/>
    <cellStyle name="Normal 5 3 3 3 2 2 2 2 2 2 2" xfId="29384"/>
    <cellStyle name="Normal 5 3 3 3 2 2 2 2 2 2 2 2" xfId="58118"/>
    <cellStyle name="Normal 5 3 3 3 2 2 2 2 2 2 3" xfId="43794"/>
    <cellStyle name="Normal 5 3 3 3 2 2 2 2 2 3" xfId="22221"/>
    <cellStyle name="Normal 5 3 3 3 2 2 2 2 2 3 2" xfId="50956"/>
    <cellStyle name="Normal 5 3 3 3 2 2 2 2 2 4" xfId="36632"/>
    <cellStyle name="Normal 5 3 3 3 2 2 2 2 3" xfId="11419"/>
    <cellStyle name="Normal 5 3 3 3 2 2 2 2 3 2" xfId="25802"/>
    <cellStyle name="Normal 5 3 3 3 2 2 2 2 3 2 2" xfId="54537"/>
    <cellStyle name="Normal 5 3 3 3 2 2 2 2 3 3" xfId="40213"/>
    <cellStyle name="Normal 5 3 3 3 2 2 2 2 4" xfId="18639"/>
    <cellStyle name="Normal 5 3 3 3 2 2 2 2 4 2" xfId="47375"/>
    <cellStyle name="Normal 5 3 3 3 2 2 2 2 5" xfId="33051"/>
    <cellStyle name="Normal 5 3 3 3 2 2 2 3" xfId="5956"/>
    <cellStyle name="Normal 5 3 3 3 2 2 2 3 2" xfId="13216"/>
    <cellStyle name="Normal 5 3 3 3 2 2 2 3 2 2" xfId="27594"/>
    <cellStyle name="Normal 5 3 3 3 2 2 2 3 2 2 2" xfId="56328"/>
    <cellStyle name="Normal 5 3 3 3 2 2 2 3 2 3" xfId="42004"/>
    <cellStyle name="Normal 5 3 3 3 2 2 2 3 3" xfId="20431"/>
    <cellStyle name="Normal 5 3 3 3 2 2 2 3 3 2" xfId="49166"/>
    <cellStyle name="Normal 5 3 3 3 2 2 2 3 4" xfId="34842"/>
    <cellStyle name="Normal 5 3 3 3 2 2 2 4" xfId="9629"/>
    <cellStyle name="Normal 5 3 3 3 2 2 2 4 2" xfId="24012"/>
    <cellStyle name="Normal 5 3 3 3 2 2 2 4 2 2" xfId="52747"/>
    <cellStyle name="Normal 5 3 3 3 2 2 2 4 3" xfId="38423"/>
    <cellStyle name="Normal 5 3 3 3 2 2 2 5" xfId="16849"/>
    <cellStyle name="Normal 5 3 3 3 2 2 2 5 2" xfId="45585"/>
    <cellStyle name="Normal 5 3 3 3 2 2 2 6" xfId="31261"/>
    <cellStyle name="Normal 5 3 3 3 2 2 3" xfId="3191"/>
    <cellStyle name="Normal 5 3 3 3 2 2 3 2" xfId="6851"/>
    <cellStyle name="Normal 5 3 3 3 2 2 3 2 2" xfId="14111"/>
    <cellStyle name="Normal 5 3 3 3 2 2 3 2 2 2" xfId="28489"/>
    <cellStyle name="Normal 5 3 3 3 2 2 3 2 2 2 2" xfId="57223"/>
    <cellStyle name="Normal 5 3 3 3 2 2 3 2 2 3" xfId="42899"/>
    <cellStyle name="Normal 5 3 3 3 2 2 3 2 3" xfId="21326"/>
    <cellStyle name="Normal 5 3 3 3 2 2 3 2 3 2" xfId="50061"/>
    <cellStyle name="Normal 5 3 3 3 2 2 3 2 4" xfId="35737"/>
    <cellStyle name="Normal 5 3 3 3 2 2 3 3" xfId="10524"/>
    <cellStyle name="Normal 5 3 3 3 2 2 3 3 2" xfId="24907"/>
    <cellStyle name="Normal 5 3 3 3 2 2 3 3 2 2" xfId="53642"/>
    <cellStyle name="Normal 5 3 3 3 2 2 3 3 3" xfId="39318"/>
    <cellStyle name="Normal 5 3 3 3 2 2 3 4" xfId="17744"/>
    <cellStyle name="Normal 5 3 3 3 2 2 3 4 2" xfId="46480"/>
    <cellStyle name="Normal 5 3 3 3 2 2 3 5" xfId="32156"/>
    <cellStyle name="Normal 5 3 3 3 2 2 4" xfId="5056"/>
    <cellStyle name="Normal 5 3 3 3 2 2 4 2" xfId="12321"/>
    <cellStyle name="Normal 5 3 3 3 2 2 4 2 2" xfId="26699"/>
    <cellStyle name="Normal 5 3 3 3 2 2 4 2 2 2" xfId="55433"/>
    <cellStyle name="Normal 5 3 3 3 2 2 4 2 3" xfId="41109"/>
    <cellStyle name="Normal 5 3 3 3 2 2 4 3" xfId="19536"/>
    <cellStyle name="Normal 5 3 3 3 2 2 4 3 2" xfId="48271"/>
    <cellStyle name="Normal 5 3 3 3 2 2 4 4" xfId="33947"/>
    <cellStyle name="Normal 5 3 3 3 2 2 5" xfId="8728"/>
    <cellStyle name="Normal 5 3 3 3 2 2 5 2" xfId="23117"/>
    <cellStyle name="Normal 5 3 3 3 2 2 5 2 2" xfId="51852"/>
    <cellStyle name="Normal 5 3 3 3 2 2 5 3" xfId="37528"/>
    <cellStyle name="Normal 5 3 3 3 2 2 6" xfId="15954"/>
    <cellStyle name="Normal 5 3 3 3 2 2 6 2" xfId="44690"/>
    <cellStyle name="Normal 5 3 3 3 2 2 7" xfId="30366"/>
    <cellStyle name="Normal 5 3 3 3 2 3" xfId="1848"/>
    <cellStyle name="Normal 5 3 3 3 2 3 2" xfId="3640"/>
    <cellStyle name="Normal 5 3 3 3 2 3 2 2" xfId="7299"/>
    <cellStyle name="Normal 5 3 3 3 2 3 2 2 2" xfId="14559"/>
    <cellStyle name="Normal 5 3 3 3 2 3 2 2 2 2" xfId="28937"/>
    <cellStyle name="Normal 5 3 3 3 2 3 2 2 2 2 2" xfId="57671"/>
    <cellStyle name="Normal 5 3 3 3 2 3 2 2 2 3" xfId="43347"/>
    <cellStyle name="Normal 5 3 3 3 2 3 2 2 3" xfId="21774"/>
    <cellStyle name="Normal 5 3 3 3 2 3 2 2 3 2" xfId="50509"/>
    <cellStyle name="Normal 5 3 3 3 2 3 2 2 4" xfId="36185"/>
    <cellStyle name="Normal 5 3 3 3 2 3 2 3" xfId="10972"/>
    <cellStyle name="Normal 5 3 3 3 2 3 2 3 2" xfId="25355"/>
    <cellStyle name="Normal 5 3 3 3 2 3 2 3 2 2" xfId="54090"/>
    <cellStyle name="Normal 5 3 3 3 2 3 2 3 3" xfId="39766"/>
    <cellStyle name="Normal 5 3 3 3 2 3 2 4" xfId="18192"/>
    <cellStyle name="Normal 5 3 3 3 2 3 2 4 2" xfId="46928"/>
    <cellStyle name="Normal 5 3 3 3 2 3 2 5" xfId="32604"/>
    <cellStyle name="Normal 5 3 3 3 2 3 3" xfId="5509"/>
    <cellStyle name="Normal 5 3 3 3 2 3 3 2" xfId="12769"/>
    <cellStyle name="Normal 5 3 3 3 2 3 3 2 2" xfId="27147"/>
    <cellStyle name="Normal 5 3 3 3 2 3 3 2 2 2" xfId="55881"/>
    <cellStyle name="Normal 5 3 3 3 2 3 3 2 3" xfId="41557"/>
    <cellStyle name="Normal 5 3 3 3 2 3 3 3" xfId="19984"/>
    <cellStyle name="Normal 5 3 3 3 2 3 3 3 2" xfId="48719"/>
    <cellStyle name="Normal 5 3 3 3 2 3 3 4" xfId="34395"/>
    <cellStyle name="Normal 5 3 3 3 2 3 4" xfId="9182"/>
    <cellStyle name="Normal 5 3 3 3 2 3 4 2" xfId="23565"/>
    <cellStyle name="Normal 5 3 3 3 2 3 4 2 2" xfId="52300"/>
    <cellStyle name="Normal 5 3 3 3 2 3 4 3" xfId="37976"/>
    <cellStyle name="Normal 5 3 3 3 2 3 5" xfId="16402"/>
    <cellStyle name="Normal 5 3 3 3 2 3 5 2" xfId="45138"/>
    <cellStyle name="Normal 5 3 3 3 2 3 6" xfId="30814"/>
    <cellStyle name="Normal 5 3 3 3 2 4" xfId="2744"/>
    <cellStyle name="Normal 5 3 3 3 2 4 2" xfId="6404"/>
    <cellStyle name="Normal 5 3 3 3 2 4 2 2" xfId="13664"/>
    <cellStyle name="Normal 5 3 3 3 2 4 2 2 2" xfId="28042"/>
    <cellStyle name="Normal 5 3 3 3 2 4 2 2 2 2" xfId="56776"/>
    <cellStyle name="Normal 5 3 3 3 2 4 2 2 3" xfId="42452"/>
    <cellStyle name="Normal 5 3 3 3 2 4 2 3" xfId="20879"/>
    <cellStyle name="Normal 5 3 3 3 2 4 2 3 2" xfId="49614"/>
    <cellStyle name="Normal 5 3 3 3 2 4 2 4" xfId="35290"/>
    <cellStyle name="Normal 5 3 3 3 2 4 3" xfId="10077"/>
    <cellStyle name="Normal 5 3 3 3 2 4 3 2" xfId="24460"/>
    <cellStyle name="Normal 5 3 3 3 2 4 3 2 2" xfId="53195"/>
    <cellStyle name="Normal 5 3 3 3 2 4 3 3" xfId="38871"/>
    <cellStyle name="Normal 5 3 3 3 2 4 4" xfId="17297"/>
    <cellStyle name="Normal 5 3 3 3 2 4 4 2" xfId="46033"/>
    <cellStyle name="Normal 5 3 3 3 2 4 5" xfId="31709"/>
    <cellStyle name="Normal 5 3 3 3 2 5" xfId="4609"/>
    <cellStyle name="Normal 5 3 3 3 2 5 2" xfId="11874"/>
    <cellStyle name="Normal 5 3 3 3 2 5 2 2" xfId="26252"/>
    <cellStyle name="Normal 5 3 3 3 2 5 2 2 2" xfId="54986"/>
    <cellStyle name="Normal 5 3 3 3 2 5 2 3" xfId="40662"/>
    <cellStyle name="Normal 5 3 3 3 2 5 3" xfId="19089"/>
    <cellStyle name="Normal 5 3 3 3 2 5 3 2" xfId="47824"/>
    <cellStyle name="Normal 5 3 3 3 2 5 4" xfId="33500"/>
    <cellStyle name="Normal 5 3 3 3 2 6" xfId="8281"/>
    <cellStyle name="Normal 5 3 3 3 2 6 2" xfId="22670"/>
    <cellStyle name="Normal 5 3 3 3 2 6 2 2" xfId="51405"/>
    <cellStyle name="Normal 5 3 3 3 2 6 3" xfId="37081"/>
    <cellStyle name="Normal 5 3 3 3 2 7" xfId="15507"/>
    <cellStyle name="Normal 5 3 3 3 2 7 2" xfId="44243"/>
    <cellStyle name="Normal 5 3 3 3 2 8" xfId="29919"/>
    <cellStyle name="Normal 5 3 3 3 3" xfId="1088"/>
    <cellStyle name="Normal 5 3 3 3 3 2" xfId="2071"/>
    <cellStyle name="Normal 5 3 3 3 3 2 2" xfId="3863"/>
    <cellStyle name="Normal 5 3 3 3 3 2 2 2" xfId="7522"/>
    <cellStyle name="Normal 5 3 3 3 3 2 2 2 2" xfId="14782"/>
    <cellStyle name="Normal 5 3 3 3 3 2 2 2 2 2" xfId="29160"/>
    <cellStyle name="Normal 5 3 3 3 3 2 2 2 2 2 2" xfId="57894"/>
    <cellStyle name="Normal 5 3 3 3 3 2 2 2 2 3" xfId="43570"/>
    <cellStyle name="Normal 5 3 3 3 3 2 2 2 3" xfId="21997"/>
    <cellStyle name="Normal 5 3 3 3 3 2 2 2 3 2" xfId="50732"/>
    <cellStyle name="Normal 5 3 3 3 3 2 2 2 4" xfId="36408"/>
    <cellStyle name="Normal 5 3 3 3 3 2 2 3" xfId="11195"/>
    <cellStyle name="Normal 5 3 3 3 3 2 2 3 2" xfId="25578"/>
    <cellStyle name="Normal 5 3 3 3 3 2 2 3 2 2" xfId="54313"/>
    <cellStyle name="Normal 5 3 3 3 3 2 2 3 3" xfId="39989"/>
    <cellStyle name="Normal 5 3 3 3 3 2 2 4" xfId="18415"/>
    <cellStyle name="Normal 5 3 3 3 3 2 2 4 2" xfId="47151"/>
    <cellStyle name="Normal 5 3 3 3 3 2 2 5" xfId="32827"/>
    <cellStyle name="Normal 5 3 3 3 3 2 3" xfId="5732"/>
    <cellStyle name="Normal 5 3 3 3 3 2 3 2" xfId="12992"/>
    <cellStyle name="Normal 5 3 3 3 3 2 3 2 2" xfId="27370"/>
    <cellStyle name="Normal 5 3 3 3 3 2 3 2 2 2" xfId="56104"/>
    <cellStyle name="Normal 5 3 3 3 3 2 3 2 3" xfId="41780"/>
    <cellStyle name="Normal 5 3 3 3 3 2 3 3" xfId="20207"/>
    <cellStyle name="Normal 5 3 3 3 3 2 3 3 2" xfId="48942"/>
    <cellStyle name="Normal 5 3 3 3 3 2 3 4" xfId="34618"/>
    <cellStyle name="Normal 5 3 3 3 3 2 4" xfId="9405"/>
    <cellStyle name="Normal 5 3 3 3 3 2 4 2" xfId="23788"/>
    <cellStyle name="Normal 5 3 3 3 3 2 4 2 2" xfId="52523"/>
    <cellStyle name="Normal 5 3 3 3 3 2 4 3" xfId="38199"/>
    <cellStyle name="Normal 5 3 3 3 3 2 5" xfId="16625"/>
    <cellStyle name="Normal 5 3 3 3 3 2 5 2" xfId="45361"/>
    <cellStyle name="Normal 5 3 3 3 3 2 6" xfId="31037"/>
    <cellStyle name="Normal 5 3 3 3 3 3" xfId="2967"/>
    <cellStyle name="Normal 5 3 3 3 3 3 2" xfId="6627"/>
    <cellStyle name="Normal 5 3 3 3 3 3 2 2" xfId="13887"/>
    <cellStyle name="Normal 5 3 3 3 3 3 2 2 2" xfId="28265"/>
    <cellStyle name="Normal 5 3 3 3 3 3 2 2 2 2" xfId="56999"/>
    <cellStyle name="Normal 5 3 3 3 3 3 2 2 3" xfId="42675"/>
    <cellStyle name="Normal 5 3 3 3 3 3 2 3" xfId="21102"/>
    <cellStyle name="Normal 5 3 3 3 3 3 2 3 2" xfId="49837"/>
    <cellStyle name="Normal 5 3 3 3 3 3 2 4" xfId="35513"/>
    <cellStyle name="Normal 5 3 3 3 3 3 3" xfId="10300"/>
    <cellStyle name="Normal 5 3 3 3 3 3 3 2" xfId="24683"/>
    <cellStyle name="Normal 5 3 3 3 3 3 3 2 2" xfId="53418"/>
    <cellStyle name="Normal 5 3 3 3 3 3 3 3" xfId="39094"/>
    <cellStyle name="Normal 5 3 3 3 3 3 4" xfId="17520"/>
    <cellStyle name="Normal 5 3 3 3 3 3 4 2" xfId="46256"/>
    <cellStyle name="Normal 5 3 3 3 3 3 5" xfId="31932"/>
    <cellStyle name="Normal 5 3 3 3 3 4" xfId="4832"/>
    <cellStyle name="Normal 5 3 3 3 3 4 2" xfId="12097"/>
    <cellStyle name="Normal 5 3 3 3 3 4 2 2" xfId="26475"/>
    <cellStyle name="Normal 5 3 3 3 3 4 2 2 2" xfId="55209"/>
    <cellStyle name="Normal 5 3 3 3 3 4 2 3" xfId="40885"/>
    <cellStyle name="Normal 5 3 3 3 3 4 3" xfId="19312"/>
    <cellStyle name="Normal 5 3 3 3 3 4 3 2" xfId="48047"/>
    <cellStyle name="Normal 5 3 3 3 3 4 4" xfId="33723"/>
    <cellStyle name="Normal 5 3 3 3 3 5" xfId="8504"/>
    <cellStyle name="Normal 5 3 3 3 3 5 2" xfId="22893"/>
    <cellStyle name="Normal 5 3 3 3 3 5 2 2" xfId="51628"/>
    <cellStyle name="Normal 5 3 3 3 3 5 3" xfId="37304"/>
    <cellStyle name="Normal 5 3 3 3 3 6" xfId="15730"/>
    <cellStyle name="Normal 5 3 3 3 3 6 2" xfId="44466"/>
    <cellStyle name="Normal 5 3 3 3 3 7" xfId="30142"/>
    <cellStyle name="Normal 5 3 3 3 4" xfId="1620"/>
    <cellStyle name="Normal 5 3 3 3 4 2" xfId="3416"/>
    <cellStyle name="Normal 5 3 3 3 4 2 2" xfId="7075"/>
    <cellStyle name="Normal 5 3 3 3 4 2 2 2" xfId="14335"/>
    <cellStyle name="Normal 5 3 3 3 4 2 2 2 2" xfId="28713"/>
    <cellStyle name="Normal 5 3 3 3 4 2 2 2 2 2" xfId="57447"/>
    <cellStyle name="Normal 5 3 3 3 4 2 2 2 3" xfId="43123"/>
    <cellStyle name="Normal 5 3 3 3 4 2 2 3" xfId="21550"/>
    <cellStyle name="Normal 5 3 3 3 4 2 2 3 2" xfId="50285"/>
    <cellStyle name="Normal 5 3 3 3 4 2 2 4" xfId="35961"/>
    <cellStyle name="Normal 5 3 3 3 4 2 3" xfId="10748"/>
    <cellStyle name="Normal 5 3 3 3 4 2 3 2" xfId="25131"/>
    <cellStyle name="Normal 5 3 3 3 4 2 3 2 2" xfId="53866"/>
    <cellStyle name="Normal 5 3 3 3 4 2 3 3" xfId="39542"/>
    <cellStyle name="Normal 5 3 3 3 4 2 4" xfId="17968"/>
    <cellStyle name="Normal 5 3 3 3 4 2 4 2" xfId="46704"/>
    <cellStyle name="Normal 5 3 3 3 4 2 5" xfId="32380"/>
    <cellStyle name="Normal 5 3 3 3 4 3" xfId="5285"/>
    <cellStyle name="Normal 5 3 3 3 4 3 2" xfId="12545"/>
    <cellStyle name="Normal 5 3 3 3 4 3 2 2" xfId="26923"/>
    <cellStyle name="Normal 5 3 3 3 4 3 2 2 2" xfId="55657"/>
    <cellStyle name="Normal 5 3 3 3 4 3 2 3" xfId="41333"/>
    <cellStyle name="Normal 5 3 3 3 4 3 3" xfId="19760"/>
    <cellStyle name="Normal 5 3 3 3 4 3 3 2" xfId="48495"/>
    <cellStyle name="Normal 5 3 3 3 4 3 4" xfId="34171"/>
    <cellStyle name="Normal 5 3 3 3 4 4" xfId="8958"/>
    <cellStyle name="Normal 5 3 3 3 4 4 2" xfId="23341"/>
    <cellStyle name="Normal 5 3 3 3 4 4 2 2" xfId="52076"/>
    <cellStyle name="Normal 5 3 3 3 4 4 3" xfId="37752"/>
    <cellStyle name="Normal 5 3 3 3 4 5" xfId="16178"/>
    <cellStyle name="Normal 5 3 3 3 4 5 2" xfId="44914"/>
    <cellStyle name="Normal 5 3 3 3 4 6" xfId="30590"/>
    <cellStyle name="Normal 5 3 3 3 5" xfId="2520"/>
    <cellStyle name="Normal 5 3 3 3 5 2" xfId="6180"/>
    <cellStyle name="Normal 5 3 3 3 5 2 2" xfId="13440"/>
    <cellStyle name="Normal 5 3 3 3 5 2 2 2" xfId="27818"/>
    <cellStyle name="Normal 5 3 3 3 5 2 2 2 2" xfId="56552"/>
    <cellStyle name="Normal 5 3 3 3 5 2 2 3" xfId="42228"/>
    <cellStyle name="Normal 5 3 3 3 5 2 3" xfId="20655"/>
    <cellStyle name="Normal 5 3 3 3 5 2 3 2" xfId="49390"/>
    <cellStyle name="Normal 5 3 3 3 5 2 4" xfId="35066"/>
    <cellStyle name="Normal 5 3 3 3 5 3" xfId="9853"/>
    <cellStyle name="Normal 5 3 3 3 5 3 2" xfId="24236"/>
    <cellStyle name="Normal 5 3 3 3 5 3 2 2" xfId="52971"/>
    <cellStyle name="Normal 5 3 3 3 5 3 3" xfId="38647"/>
    <cellStyle name="Normal 5 3 3 3 5 4" xfId="17073"/>
    <cellStyle name="Normal 5 3 3 3 5 4 2" xfId="45809"/>
    <cellStyle name="Normal 5 3 3 3 5 5" xfId="31485"/>
    <cellStyle name="Normal 5 3 3 3 6" xfId="4383"/>
    <cellStyle name="Normal 5 3 3 3 6 2" xfId="11650"/>
    <cellStyle name="Normal 5 3 3 3 6 2 2" xfId="26028"/>
    <cellStyle name="Normal 5 3 3 3 6 2 2 2" xfId="54762"/>
    <cellStyle name="Normal 5 3 3 3 6 2 3" xfId="40438"/>
    <cellStyle name="Normal 5 3 3 3 6 3" xfId="18865"/>
    <cellStyle name="Normal 5 3 3 3 6 3 2" xfId="47600"/>
    <cellStyle name="Normal 5 3 3 3 6 4" xfId="33276"/>
    <cellStyle name="Normal 5 3 3 3 7" xfId="8054"/>
    <cellStyle name="Normal 5 3 3 3 7 2" xfId="22446"/>
    <cellStyle name="Normal 5 3 3 3 7 2 2" xfId="51181"/>
    <cellStyle name="Normal 5 3 3 3 7 3" xfId="36857"/>
    <cellStyle name="Normal 5 3 3 3 8" xfId="15283"/>
    <cellStyle name="Normal 5 3 3 3 8 2" xfId="44019"/>
    <cellStyle name="Normal 5 3 3 3 9" xfId="29695"/>
    <cellStyle name="Normal 5 3 3 4" xfId="750"/>
    <cellStyle name="Normal 5 3 3 4 2" xfId="1200"/>
    <cellStyle name="Normal 5 3 3 4 2 2" xfId="2183"/>
    <cellStyle name="Normal 5 3 3 4 2 2 2" xfId="3975"/>
    <cellStyle name="Normal 5 3 3 4 2 2 2 2" xfId="7634"/>
    <cellStyle name="Normal 5 3 3 4 2 2 2 2 2" xfId="14894"/>
    <cellStyle name="Normal 5 3 3 4 2 2 2 2 2 2" xfId="29272"/>
    <cellStyle name="Normal 5 3 3 4 2 2 2 2 2 2 2" xfId="58006"/>
    <cellStyle name="Normal 5 3 3 4 2 2 2 2 2 3" xfId="43682"/>
    <cellStyle name="Normal 5 3 3 4 2 2 2 2 3" xfId="22109"/>
    <cellStyle name="Normal 5 3 3 4 2 2 2 2 3 2" xfId="50844"/>
    <cellStyle name="Normal 5 3 3 4 2 2 2 2 4" xfId="36520"/>
    <cellStyle name="Normal 5 3 3 4 2 2 2 3" xfId="11307"/>
    <cellStyle name="Normal 5 3 3 4 2 2 2 3 2" xfId="25690"/>
    <cellStyle name="Normal 5 3 3 4 2 2 2 3 2 2" xfId="54425"/>
    <cellStyle name="Normal 5 3 3 4 2 2 2 3 3" xfId="40101"/>
    <cellStyle name="Normal 5 3 3 4 2 2 2 4" xfId="18527"/>
    <cellStyle name="Normal 5 3 3 4 2 2 2 4 2" xfId="47263"/>
    <cellStyle name="Normal 5 3 3 4 2 2 2 5" xfId="32939"/>
    <cellStyle name="Normal 5 3 3 4 2 2 3" xfId="5844"/>
    <cellStyle name="Normal 5 3 3 4 2 2 3 2" xfId="13104"/>
    <cellStyle name="Normal 5 3 3 4 2 2 3 2 2" xfId="27482"/>
    <cellStyle name="Normal 5 3 3 4 2 2 3 2 2 2" xfId="56216"/>
    <cellStyle name="Normal 5 3 3 4 2 2 3 2 3" xfId="41892"/>
    <cellStyle name="Normal 5 3 3 4 2 2 3 3" xfId="20319"/>
    <cellStyle name="Normal 5 3 3 4 2 2 3 3 2" xfId="49054"/>
    <cellStyle name="Normal 5 3 3 4 2 2 3 4" xfId="34730"/>
    <cellStyle name="Normal 5 3 3 4 2 2 4" xfId="9517"/>
    <cellStyle name="Normal 5 3 3 4 2 2 4 2" xfId="23900"/>
    <cellStyle name="Normal 5 3 3 4 2 2 4 2 2" xfId="52635"/>
    <cellStyle name="Normal 5 3 3 4 2 2 4 3" xfId="38311"/>
    <cellStyle name="Normal 5 3 3 4 2 2 5" xfId="16737"/>
    <cellStyle name="Normal 5 3 3 4 2 2 5 2" xfId="45473"/>
    <cellStyle name="Normal 5 3 3 4 2 2 6" xfId="31149"/>
    <cellStyle name="Normal 5 3 3 4 2 3" xfId="3079"/>
    <cellStyle name="Normal 5 3 3 4 2 3 2" xfId="6739"/>
    <cellStyle name="Normal 5 3 3 4 2 3 2 2" xfId="13999"/>
    <cellStyle name="Normal 5 3 3 4 2 3 2 2 2" xfId="28377"/>
    <cellStyle name="Normal 5 3 3 4 2 3 2 2 2 2" xfId="57111"/>
    <cellStyle name="Normal 5 3 3 4 2 3 2 2 3" xfId="42787"/>
    <cellStyle name="Normal 5 3 3 4 2 3 2 3" xfId="21214"/>
    <cellStyle name="Normal 5 3 3 4 2 3 2 3 2" xfId="49949"/>
    <cellStyle name="Normal 5 3 3 4 2 3 2 4" xfId="35625"/>
    <cellStyle name="Normal 5 3 3 4 2 3 3" xfId="10412"/>
    <cellStyle name="Normal 5 3 3 4 2 3 3 2" xfId="24795"/>
    <cellStyle name="Normal 5 3 3 4 2 3 3 2 2" xfId="53530"/>
    <cellStyle name="Normal 5 3 3 4 2 3 3 3" xfId="39206"/>
    <cellStyle name="Normal 5 3 3 4 2 3 4" xfId="17632"/>
    <cellStyle name="Normal 5 3 3 4 2 3 4 2" xfId="46368"/>
    <cellStyle name="Normal 5 3 3 4 2 3 5" xfId="32044"/>
    <cellStyle name="Normal 5 3 3 4 2 4" xfId="4944"/>
    <cellStyle name="Normal 5 3 3 4 2 4 2" xfId="12209"/>
    <cellStyle name="Normal 5 3 3 4 2 4 2 2" xfId="26587"/>
    <cellStyle name="Normal 5 3 3 4 2 4 2 2 2" xfId="55321"/>
    <cellStyle name="Normal 5 3 3 4 2 4 2 3" xfId="40997"/>
    <cellStyle name="Normal 5 3 3 4 2 4 3" xfId="19424"/>
    <cellStyle name="Normal 5 3 3 4 2 4 3 2" xfId="48159"/>
    <cellStyle name="Normal 5 3 3 4 2 4 4" xfId="33835"/>
    <cellStyle name="Normal 5 3 3 4 2 5" xfId="8616"/>
    <cellStyle name="Normal 5 3 3 4 2 5 2" xfId="23005"/>
    <cellStyle name="Normal 5 3 3 4 2 5 2 2" xfId="51740"/>
    <cellStyle name="Normal 5 3 3 4 2 5 3" xfId="37416"/>
    <cellStyle name="Normal 5 3 3 4 2 6" xfId="15842"/>
    <cellStyle name="Normal 5 3 3 4 2 6 2" xfId="44578"/>
    <cellStyle name="Normal 5 3 3 4 2 7" xfId="30254"/>
    <cellStyle name="Normal 5 3 3 4 3" xfId="1736"/>
    <cellStyle name="Normal 5 3 3 4 3 2" xfId="3528"/>
    <cellStyle name="Normal 5 3 3 4 3 2 2" xfId="7187"/>
    <cellStyle name="Normal 5 3 3 4 3 2 2 2" xfId="14447"/>
    <cellStyle name="Normal 5 3 3 4 3 2 2 2 2" xfId="28825"/>
    <cellStyle name="Normal 5 3 3 4 3 2 2 2 2 2" xfId="57559"/>
    <cellStyle name="Normal 5 3 3 4 3 2 2 2 3" xfId="43235"/>
    <cellStyle name="Normal 5 3 3 4 3 2 2 3" xfId="21662"/>
    <cellStyle name="Normal 5 3 3 4 3 2 2 3 2" xfId="50397"/>
    <cellStyle name="Normal 5 3 3 4 3 2 2 4" xfId="36073"/>
    <cellStyle name="Normal 5 3 3 4 3 2 3" xfId="10860"/>
    <cellStyle name="Normal 5 3 3 4 3 2 3 2" xfId="25243"/>
    <cellStyle name="Normal 5 3 3 4 3 2 3 2 2" xfId="53978"/>
    <cellStyle name="Normal 5 3 3 4 3 2 3 3" xfId="39654"/>
    <cellStyle name="Normal 5 3 3 4 3 2 4" xfId="18080"/>
    <cellStyle name="Normal 5 3 3 4 3 2 4 2" xfId="46816"/>
    <cellStyle name="Normal 5 3 3 4 3 2 5" xfId="32492"/>
    <cellStyle name="Normal 5 3 3 4 3 3" xfId="5397"/>
    <cellStyle name="Normal 5 3 3 4 3 3 2" xfId="12657"/>
    <cellStyle name="Normal 5 3 3 4 3 3 2 2" xfId="27035"/>
    <cellStyle name="Normal 5 3 3 4 3 3 2 2 2" xfId="55769"/>
    <cellStyle name="Normal 5 3 3 4 3 3 2 3" xfId="41445"/>
    <cellStyle name="Normal 5 3 3 4 3 3 3" xfId="19872"/>
    <cellStyle name="Normal 5 3 3 4 3 3 3 2" xfId="48607"/>
    <cellStyle name="Normal 5 3 3 4 3 3 4" xfId="34283"/>
    <cellStyle name="Normal 5 3 3 4 3 4" xfId="9070"/>
    <cellStyle name="Normal 5 3 3 4 3 4 2" xfId="23453"/>
    <cellStyle name="Normal 5 3 3 4 3 4 2 2" xfId="52188"/>
    <cellStyle name="Normal 5 3 3 4 3 4 3" xfId="37864"/>
    <cellStyle name="Normal 5 3 3 4 3 5" xfId="16290"/>
    <cellStyle name="Normal 5 3 3 4 3 5 2" xfId="45026"/>
    <cellStyle name="Normal 5 3 3 4 3 6" xfId="30702"/>
    <cellStyle name="Normal 5 3 3 4 4" xfId="2632"/>
    <cellStyle name="Normal 5 3 3 4 4 2" xfId="6292"/>
    <cellStyle name="Normal 5 3 3 4 4 2 2" xfId="13552"/>
    <cellStyle name="Normal 5 3 3 4 4 2 2 2" xfId="27930"/>
    <cellStyle name="Normal 5 3 3 4 4 2 2 2 2" xfId="56664"/>
    <cellStyle name="Normal 5 3 3 4 4 2 2 3" xfId="42340"/>
    <cellStyle name="Normal 5 3 3 4 4 2 3" xfId="20767"/>
    <cellStyle name="Normal 5 3 3 4 4 2 3 2" xfId="49502"/>
    <cellStyle name="Normal 5 3 3 4 4 2 4" xfId="35178"/>
    <cellStyle name="Normal 5 3 3 4 4 3" xfId="9965"/>
    <cellStyle name="Normal 5 3 3 4 4 3 2" xfId="24348"/>
    <cellStyle name="Normal 5 3 3 4 4 3 2 2" xfId="53083"/>
    <cellStyle name="Normal 5 3 3 4 4 3 3" xfId="38759"/>
    <cellStyle name="Normal 5 3 3 4 4 4" xfId="17185"/>
    <cellStyle name="Normal 5 3 3 4 4 4 2" xfId="45921"/>
    <cellStyle name="Normal 5 3 3 4 4 5" xfId="31597"/>
    <cellStyle name="Normal 5 3 3 4 5" xfId="4496"/>
    <cellStyle name="Normal 5 3 3 4 5 2" xfId="11762"/>
    <cellStyle name="Normal 5 3 3 4 5 2 2" xfId="26140"/>
    <cellStyle name="Normal 5 3 3 4 5 2 2 2" xfId="54874"/>
    <cellStyle name="Normal 5 3 3 4 5 2 3" xfId="40550"/>
    <cellStyle name="Normal 5 3 3 4 5 3" xfId="18977"/>
    <cellStyle name="Normal 5 3 3 4 5 3 2" xfId="47712"/>
    <cellStyle name="Normal 5 3 3 4 5 4" xfId="33388"/>
    <cellStyle name="Normal 5 3 3 4 6" xfId="8169"/>
    <cellStyle name="Normal 5 3 3 4 6 2" xfId="22558"/>
    <cellStyle name="Normal 5 3 3 4 6 2 2" xfId="51293"/>
    <cellStyle name="Normal 5 3 3 4 6 3" xfId="36969"/>
    <cellStyle name="Normal 5 3 3 4 7" xfId="15395"/>
    <cellStyle name="Normal 5 3 3 4 7 2" xfId="44131"/>
    <cellStyle name="Normal 5 3 3 4 8" xfId="29807"/>
    <cellStyle name="Normal 5 3 3 5" xfId="976"/>
    <cellStyle name="Normal 5 3 3 5 2" xfId="1959"/>
    <cellStyle name="Normal 5 3 3 5 2 2" xfId="3751"/>
    <cellStyle name="Normal 5 3 3 5 2 2 2" xfId="7410"/>
    <cellStyle name="Normal 5 3 3 5 2 2 2 2" xfId="14670"/>
    <cellStyle name="Normal 5 3 3 5 2 2 2 2 2" xfId="29048"/>
    <cellStyle name="Normal 5 3 3 5 2 2 2 2 2 2" xfId="57782"/>
    <cellStyle name="Normal 5 3 3 5 2 2 2 2 3" xfId="43458"/>
    <cellStyle name="Normal 5 3 3 5 2 2 2 3" xfId="21885"/>
    <cellStyle name="Normal 5 3 3 5 2 2 2 3 2" xfId="50620"/>
    <cellStyle name="Normal 5 3 3 5 2 2 2 4" xfId="36296"/>
    <cellStyle name="Normal 5 3 3 5 2 2 3" xfId="11083"/>
    <cellStyle name="Normal 5 3 3 5 2 2 3 2" xfId="25466"/>
    <cellStyle name="Normal 5 3 3 5 2 2 3 2 2" xfId="54201"/>
    <cellStyle name="Normal 5 3 3 5 2 2 3 3" xfId="39877"/>
    <cellStyle name="Normal 5 3 3 5 2 2 4" xfId="18303"/>
    <cellStyle name="Normal 5 3 3 5 2 2 4 2" xfId="47039"/>
    <cellStyle name="Normal 5 3 3 5 2 2 5" xfId="32715"/>
    <cellStyle name="Normal 5 3 3 5 2 3" xfId="5620"/>
    <cellStyle name="Normal 5 3 3 5 2 3 2" xfId="12880"/>
    <cellStyle name="Normal 5 3 3 5 2 3 2 2" xfId="27258"/>
    <cellStyle name="Normal 5 3 3 5 2 3 2 2 2" xfId="55992"/>
    <cellStyle name="Normal 5 3 3 5 2 3 2 3" xfId="41668"/>
    <cellStyle name="Normal 5 3 3 5 2 3 3" xfId="20095"/>
    <cellStyle name="Normal 5 3 3 5 2 3 3 2" xfId="48830"/>
    <cellStyle name="Normal 5 3 3 5 2 3 4" xfId="34506"/>
    <cellStyle name="Normal 5 3 3 5 2 4" xfId="9293"/>
    <cellStyle name="Normal 5 3 3 5 2 4 2" xfId="23676"/>
    <cellStyle name="Normal 5 3 3 5 2 4 2 2" xfId="52411"/>
    <cellStyle name="Normal 5 3 3 5 2 4 3" xfId="38087"/>
    <cellStyle name="Normal 5 3 3 5 2 5" xfId="16513"/>
    <cellStyle name="Normal 5 3 3 5 2 5 2" xfId="45249"/>
    <cellStyle name="Normal 5 3 3 5 2 6" xfId="30925"/>
    <cellStyle name="Normal 5 3 3 5 3" xfId="2855"/>
    <cellStyle name="Normal 5 3 3 5 3 2" xfId="6515"/>
    <cellStyle name="Normal 5 3 3 5 3 2 2" xfId="13775"/>
    <cellStyle name="Normal 5 3 3 5 3 2 2 2" xfId="28153"/>
    <cellStyle name="Normal 5 3 3 5 3 2 2 2 2" xfId="56887"/>
    <cellStyle name="Normal 5 3 3 5 3 2 2 3" xfId="42563"/>
    <cellStyle name="Normal 5 3 3 5 3 2 3" xfId="20990"/>
    <cellStyle name="Normal 5 3 3 5 3 2 3 2" xfId="49725"/>
    <cellStyle name="Normal 5 3 3 5 3 2 4" xfId="35401"/>
    <cellStyle name="Normal 5 3 3 5 3 3" xfId="10188"/>
    <cellStyle name="Normal 5 3 3 5 3 3 2" xfId="24571"/>
    <cellStyle name="Normal 5 3 3 5 3 3 2 2" xfId="53306"/>
    <cellStyle name="Normal 5 3 3 5 3 3 3" xfId="38982"/>
    <cellStyle name="Normal 5 3 3 5 3 4" xfId="17408"/>
    <cellStyle name="Normal 5 3 3 5 3 4 2" xfId="46144"/>
    <cellStyle name="Normal 5 3 3 5 3 5" xfId="31820"/>
    <cellStyle name="Normal 5 3 3 5 4" xfId="4720"/>
    <cellStyle name="Normal 5 3 3 5 4 2" xfId="11985"/>
    <cellStyle name="Normal 5 3 3 5 4 2 2" xfId="26363"/>
    <cellStyle name="Normal 5 3 3 5 4 2 2 2" xfId="55097"/>
    <cellStyle name="Normal 5 3 3 5 4 2 3" xfId="40773"/>
    <cellStyle name="Normal 5 3 3 5 4 3" xfId="19200"/>
    <cellStyle name="Normal 5 3 3 5 4 3 2" xfId="47935"/>
    <cellStyle name="Normal 5 3 3 5 4 4" xfId="33611"/>
    <cellStyle name="Normal 5 3 3 5 5" xfId="8392"/>
    <cellStyle name="Normal 5 3 3 5 5 2" xfId="22781"/>
    <cellStyle name="Normal 5 3 3 5 5 2 2" xfId="51516"/>
    <cellStyle name="Normal 5 3 3 5 5 3" xfId="37192"/>
    <cellStyle name="Normal 5 3 3 5 6" xfId="15618"/>
    <cellStyle name="Normal 5 3 3 5 6 2" xfId="44354"/>
    <cellStyle name="Normal 5 3 3 5 7" xfId="30030"/>
    <cellStyle name="Normal 5 3 3 6" xfId="1495"/>
    <cellStyle name="Normal 5 3 3 6 2" xfId="3304"/>
    <cellStyle name="Normal 5 3 3 6 2 2" xfId="6963"/>
    <cellStyle name="Normal 5 3 3 6 2 2 2" xfId="14223"/>
    <cellStyle name="Normal 5 3 3 6 2 2 2 2" xfId="28601"/>
    <cellStyle name="Normal 5 3 3 6 2 2 2 2 2" xfId="57335"/>
    <cellStyle name="Normal 5 3 3 6 2 2 2 3" xfId="43011"/>
    <cellStyle name="Normal 5 3 3 6 2 2 3" xfId="21438"/>
    <cellStyle name="Normal 5 3 3 6 2 2 3 2" xfId="50173"/>
    <cellStyle name="Normal 5 3 3 6 2 2 4" xfId="35849"/>
    <cellStyle name="Normal 5 3 3 6 2 3" xfId="10636"/>
    <cellStyle name="Normal 5 3 3 6 2 3 2" xfId="25019"/>
    <cellStyle name="Normal 5 3 3 6 2 3 2 2" xfId="53754"/>
    <cellStyle name="Normal 5 3 3 6 2 3 3" xfId="39430"/>
    <cellStyle name="Normal 5 3 3 6 2 4" xfId="17856"/>
    <cellStyle name="Normal 5 3 3 6 2 4 2" xfId="46592"/>
    <cellStyle name="Normal 5 3 3 6 2 5" xfId="32268"/>
    <cellStyle name="Normal 5 3 3 6 3" xfId="5172"/>
    <cellStyle name="Normal 5 3 3 6 3 2" xfId="12433"/>
    <cellStyle name="Normal 5 3 3 6 3 2 2" xfId="26811"/>
    <cellStyle name="Normal 5 3 3 6 3 2 2 2" xfId="55545"/>
    <cellStyle name="Normal 5 3 3 6 3 2 3" xfId="41221"/>
    <cellStyle name="Normal 5 3 3 6 3 3" xfId="19648"/>
    <cellStyle name="Normal 5 3 3 6 3 3 2" xfId="48383"/>
    <cellStyle name="Normal 5 3 3 6 3 4" xfId="34059"/>
    <cellStyle name="Normal 5 3 3 6 4" xfId="8846"/>
    <cellStyle name="Normal 5 3 3 6 4 2" xfId="23229"/>
    <cellStyle name="Normal 5 3 3 6 4 2 2" xfId="51964"/>
    <cellStyle name="Normal 5 3 3 6 4 3" xfId="37640"/>
    <cellStyle name="Normal 5 3 3 6 5" xfId="16066"/>
    <cellStyle name="Normal 5 3 3 6 5 2" xfId="44802"/>
    <cellStyle name="Normal 5 3 3 6 6" xfId="30478"/>
    <cellStyle name="Normal 5 3 3 7" xfId="2408"/>
    <cellStyle name="Normal 5 3 3 7 2" xfId="6068"/>
    <cellStyle name="Normal 5 3 3 7 2 2" xfId="13328"/>
    <cellStyle name="Normal 5 3 3 7 2 2 2" xfId="27706"/>
    <cellStyle name="Normal 5 3 3 7 2 2 2 2" xfId="56440"/>
    <cellStyle name="Normal 5 3 3 7 2 2 3" xfId="42116"/>
    <cellStyle name="Normal 5 3 3 7 2 3" xfId="20543"/>
    <cellStyle name="Normal 5 3 3 7 2 3 2" xfId="49278"/>
    <cellStyle name="Normal 5 3 3 7 2 4" xfId="34954"/>
    <cellStyle name="Normal 5 3 3 7 3" xfId="9741"/>
    <cellStyle name="Normal 5 3 3 7 3 2" xfId="24124"/>
    <cellStyle name="Normal 5 3 3 7 3 2 2" xfId="52859"/>
    <cellStyle name="Normal 5 3 3 7 3 3" xfId="38535"/>
    <cellStyle name="Normal 5 3 3 7 4" xfId="16961"/>
    <cellStyle name="Normal 5 3 3 7 4 2" xfId="45697"/>
    <cellStyle name="Normal 5 3 3 7 5" xfId="31373"/>
    <cellStyle name="Normal 5 3 3 8" xfId="4265"/>
    <cellStyle name="Normal 5 3 3 8 2" xfId="11537"/>
    <cellStyle name="Normal 5 3 3 8 2 2" xfId="25916"/>
    <cellStyle name="Normal 5 3 3 8 2 2 2" xfId="54650"/>
    <cellStyle name="Normal 5 3 3 8 2 3" xfId="40326"/>
    <cellStyle name="Normal 5 3 3 8 3" xfId="18753"/>
    <cellStyle name="Normal 5 3 3 8 3 2" xfId="47488"/>
    <cellStyle name="Normal 5 3 3 8 4" xfId="33164"/>
    <cellStyle name="Normal 5 3 3 9" xfId="7933"/>
    <cellStyle name="Normal 5 3 3 9 2" xfId="22334"/>
    <cellStyle name="Normal 5 3 3 9 2 2" xfId="51069"/>
    <cellStyle name="Normal 5 3 3 9 3" xfId="36745"/>
    <cellStyle name="Normal 5 3 4" xfId="421"/>
    <cellStyle name="Normal 5 3 4 10" xfId="29611"/>
    <cellStyle name="Normal 5 3 4 2" xfId="621"/>
    <cellStyle name="Normal 5 3 4 2 2" xfId="893"/>
    <cellStyle name="Normal 5 3 4 2 2 2" xfId="1340"/>
    <cellStyle name="Normal 5 3 4 2 2 2 2" xfId="2323"/>
    <cellStyle name="Normal 5 3 4 2 2 2 2 2" xfId="4115"/>
    <cellStyle name="Normal 5 3 4 2 2 2 2 2 2" xfId="7774"/>
    <cellStyle name="Normal 5 3 4 2 2 2 2 2 2 2" xfId="15034"/>
    <cellStyle name="Normal 5 3 4 2 2 2 2 2 2 2 2" xfId="29412"/>
    <cellStyle name="Normal 5 3 4 2 2 2 2 2 2 2 2 2" xfId="58146"/>
    <cellStyle name="Normal 5 3 4 2 2 2 2 2 2 2 3" xfId="43822"/>
    <cellStyle name="Normal 5 3 4 2 2 2 2 2 2 3" xfId="22249"/>
    <cellStyle name="Normal 5 3 4 2 2 2 2 2 2 3 2" xfId="50984"/>
    <cellStyle name="Normal 5 3 4 2 2 2 2 2 2 4" xfId="36660"/>
    <cellStyle name="Normal 5 3 4 2 2 2 2 2 3" xfId="11447"/>
    <cellStyle name="Normal 5 3 4 2 2 2 2 2 3 2" xfId="25830"/>
    <cellStyle name="Normal 5 3 4 2 2 2 2 2 3 2 2" xfId="54565"/>
    <cellStyle name="Normal 5 3 4 2 2 2 2 2 3 3" xfId="40241"/>
    <cellStyle name="Normal 5 3 4 2 2 2 2 2 4" xfId="18667"/>
    <cellStyle name="Normal 5 3 4 2 2 2 2 2 4 2" xfId="47403"/>
    <cellStyle name="Normal 5 3 4 2 2 2 2 2 5" xfId="33079"/>
    <cellStyle name="Normal 5 3 4 2 2 2 2 3" xfId="5984"/>
    <cellStyle name="Normal 5 3 4 2 2 2 2 3 2" xfId="13244"/>
    <cellStyle name="Normal 5 3 4 2 2 2 2 3 2 2" xfId="27622"/>
    <cellStyle name="Normal 5 3 4 2 2 2 2 3 2 2 2" xfId="56356"/>
    <cellStyle name="Normal 5 3 4 2 2 2 2 3 2 3" xfId="42032"/>
    <cellStyle name="Normal 5 3 4 2 2 2 2 3 3" xfId="20459"/>
    <cellStyle name="Normal 5 3 4 2 2 2 2 3 3 2" xfId="49194"/>
    <cellStyle name="Normal 5 3 4 2 2 2 2 3 4" xfId="34870"/>
    <cellStyle name="Normal 5 3 4 2 2 2 2 4" xfId="9657"/>
    <cellStyle name="Normal 5 3 4 2 2 2 2 4 2" xfId="24040"/>
    <cellStyle name="Normal 5 3 4 2 2 2 2 4 2 2" xfId="52775"/>
    <cellStyle name="Normal 5 3 4 2 2 2 2 4 3" xfId="38451"/>
    <cellStyle name="Normal 5 3 4 2 2 2 2 5" xfId="16877"/>
    <cellStyle name="Normal 5 3 4 2 2 2 2 5 2" xfId="45613"/>
    <cellStyle name="Normal 5 3 4 2 2 2 2 6" xfId="31289"/>
    <cellStyle name="Normal 5 3 4 2 2 2 3" xfId="3219"/>
    <cellStyle name="Normal 5 3 4 2 2 2 3 2" xfId="6879"/>
    <cellStyle name="Normal 5 3 4 2 2 2 3 2 2" xfId="14139"/>
    <cellStyle name="Normal 5 3 4 2 2 2 3 2 2 2" xfId="28517"/>
    <cellStyle name="Normal 5 3 4 2 2 2 3 2 2 2 2" xfId="57251"/>
    <cellStyle name="Normal 5 3 4 2 2 2 3 2 2 3" xfId="42927"/>
    <cellStyle name="Normal 5 3 4 2 2 2 3 2 3" xfId="21354"/>
    <cellStyle name="Normal 5 3 4 2 2 2 3 2 3 2" xfId="50089"/>
    <cellStyle name="Normal 5 3 4 2 2 2 3 2 4" xfId="35765"/>
    <cellStyle name="Normal 5 3 4 2 2 2 3 3" xfId="10552"/>
    <cellStyle name="Normal 5 3 4 2 2 2 3 3 2" xfId="24935"/>
    <cellStyle name="Normal 5 3 4 2 2 2 3 3 2 2" xfId="53670"/>
    <cellStyle name="Normal 5 3 4 2 2 2 3 3 3" xfId="39346"/>
    <cellStyle name="Normal 5 3 4 2 2 2 3 4" xfId="17772"/>
    <cellStyle name="Normal 5 3 4 2 2 2 3 4 2" xfId="46508"/>
    <cellStyle name="Normal 5 3 4 2 2 2 3 5" xfId="32184"/>
    <cellStyle name="Normal 5 3 4 2 2 2 4" xfId="5084"/>
    <cellStyle name="Normal 5 3 4 2 2 2 4 2" xfId="12349"/>
    <cellStyle name="Normal 5 3 4 2 2 2 4 2 2" xfId="26727"/>
    <cellStyle name="Normal 5 3 4 2 2 2 4 2 2 2" xfId="55461"/>
    <cellStyle name="Normal 5 3 4 2 2 2 4 2 3" xfId="41137"/>
    <cellStyle name="Normal 5 3 4 2 2 2 4 3" xfId="19564"/>
    <cellStyle name="Normal 5 3 4 2 2 2 4 3 2" xfId="48299"/>
    <cellStyle name="Normal 5 3 4 2 2 2 4 4" xfId="33975"/>
    <cellStyle name="Normal 5 3 4 2 2 2 5" xfId="8756"/>
    <cellStyle name="Normal 5 3 4 2 2 2 5 2" xfId="23145"/>
    <cellStyle name="Normal 5 3 4 2 2 2 5 2 2" xfId="51880"/>
    <cellStyle name="Normal 5 3 4 2 2 2 5 3" xfId="37556"/>
    <cellStyle name="Normal 5 3 4 2 2 2 6" xfId="15982"/>
    <cellStyle name="Normal 5 3 4 2 2 2 6 2" xfId="44718"/>
    <cellStyle name="Normal 5 3 4 2 2 2 7" xfId="30394"/>
    <cellStyle name="Normal 5 3 4 2 2 3" xfId="1876"/>
    <cellStyle name="Normal 5 3 4 2 2 3 2" xfId="3668"/>
    <cellStyle name="Normal 5 3 4 2 2 3 2 2" xfId="7327"/>
    <cellStyle name="Normal 5 3 4 2 2 3 2 2 2" xfId="14587"/>
    <cellStyle name="Normal 5 3 4 2 2 3 2 2 2 2" xfId="28965"/>
    <cellStyle name="Normal 5 3 4 2 2 3 2 2 2 2 2" xfId="57699"/>
    <cellStyle name="Normal 5 3 4 2 2 3 2 2 2 3" xfId="43375"/>
    <cellStyle name="Normal 5 3 4 2 2 3 2 2 3" xfId="21802"/>
    <cellStyle name="Normal 5 3 4 2 2 3 2 2 3 2" xfId="50537"/>
    <cellStyle name="Normal 5 3 4 2 2 3 2 2 4" xfId="36213"/>
    <cellStyle name="Normal 5 3 4 2 2 3 2 3" xfId="11000"/>
    <cellStyle name="Normal 5 3 4 2 2 3 2 3 2" xfId="25383"/>
    <cellStyle name="Normal 5 3 4 2 2 3 2 3 2 2" xfId="54118"/>
    <cellStyle name="Normal 5 3 4 2 2 3 2 3 3" xfId="39794"/>
    <cellStyle name="Normal 5 3 4 2 2 3 2 4" xfId="18220"/>
    <cellStyle name="Normal 5 3 4 2 2 3 2 4 2" xfId="46956"/>
    <cellStyle name="Normal 5 3 4 2 2 3 2 5" xfId="32632"/>
    <cellStyle name="Normal 5 3 4 2 2 3 3" xfId="5537"/>
    <cellStyle name="Normal 5 3 4 2 2 3 3 2" xfId="12797"/>
    <cellStyle name="Normal 5 3 4 2 2 3 3 2 2" xfId="27175"/>
    <cellStyle name="Normal 5 3 4 2 2 3 3 2 2 2" xfId="55909"/>
    <cellStyle name="Normal 5 3 4 2 2 3 3 2 3" xfId="41585"/>
    <cellStyle name="Normal 5 3 4 2 2 3 3 3" xfId="20012"/>
    <cellStyle name="Normal 5 3 4 2 2 3 3 3 2" xfId="48747"/>
    <cellStyle name="Normal 5 3 4 2 2 3 3 4" xfId="34423"/>
    <cellStyle name="Normal 5 3 4 2 2 3 4" xfId="9210"/>
    <cellStyle name="Normal 5 3 4 2 2 3 4 2" xfId="23593"/>
    <cellStyle name="Normal 5 3 4 2 2 3 4 2 2" xfId="52328"/>
    <cellStyle name="Normal 5 3 4 2 2 3 4 3" xfId="38004"/>
    <cellStyle name="Normal 5 3 4 2 2 3 5" xfId="16430"/>
    <cellStyle name="Normal 5 3 4 2 2 3 5 2" xfId="45166"/>
    <cellStyle name="Normal 5 3 4 2 2 3 6" xfId="30842"/>
    <cellStyle name="Normal 5 3 4 2 2 4" xfId="2772"/>
    <cellStyle name="Normal 5 3 4 2 2 4 2" xfId="6432"/>
    <cellStyle name="Normal 5 3 4 2 2 4 2 2" xfId="13692"/>
    <cellStyle name="Normal 5 3 4 2 2 4 2 2 2" xfId="28070"/>
    <cellStyle name="Normal 5 3 4 2 2 4 2 2 2 2" xfId="56804"/>
    <cellStyle name="Normal 5 3 4 2 2 4 2 2 3" xfId="42480"/>
    <cellStyle name="Normal 5 3 4 2 2 4 2 3" xfId="20907"/>
    <cellStyle name="Normal 5 3 4 2 2 4 2 3 2" xfId="49642"/>
    <cellStyle name="Normal 5 3 4 2 2 4 2 4" xfId="35318"/>
    <cellStyle name="Normal 5 3 4 2 2 4 3" xfId="10105"/>
    <cellStyle name="Normal 5 3 4 2 2 4 3 2" xfId="24488"/>
    <cellStyle name="Normal 5 3 4 2 2 4 3 2 2" xfId="53223"/>
    <cellStyle name="Normal 5 3 4 2 2 4 3 3" xfId="38899"/>
    <cellStyle name="Normal 5 3 4 2 2 4 4" xfId="17325"/>
    <cellStyle name="Normal 5 3 4 2 2 4 4 2" xfId="46061"/>
    <cellStyle name="Normal 5 3 4 2 2 4 5" xfId="31737"/>
    <cellStyle name="Normal 5 3 4 2 2 5" xfId="4637"/>
    <cellStyle name="Normal 5 3 4 2 2 5 2" xfId="11902"/>
    <cellStyle name="Normal 5 3 4 2 2 5 2 2" xfId="26280"/>
    <cellStyle name="Normal 5 3 4 2 2 5 2 2 2" xfId="55014"/>
    <cellStyle name="Normal 5 3 4 2 2 5 2 3" xfId="40690"/>
    <cellStyle name="Normal 5 3 4 2 2 5 3" xfId="19117"/>
    <cellStyle name="Normal 5 3 4 2 2 5 3 2" xfId="47852"/>
    <cellStyle name="Normal 5 3 4 2 2 5 4" xfId="33528"/>
    <cellStyle name="Normal 5 3 4 2 2 6" xfId="8309"/>
    <cellStyle name="Normal 5 3 4 2 2 6 2" xfId="22698"/>
    <cellStyle name="Normal 5 3 4 2 2 6 2 2" xfId="51433"/>
    <cellStyle name="Normal 5 3 4 2 2 6 3" xfId="37109"/>
    <cellStyle name="Normal 5 3 4 2 2 7" xfId="15535"/>
    <cellStyle name="Normal 5 3 4 2 2 7 2" xfId="44271"/>
    <cellStyle name="Normal 5 3 4 2 2 8" xfId="29947"/>
    <cellStyle name="Normal 5 3 4 2 3" xfId="1116"/>
    <cellStyle name="Normal 5 3 4 2 3 2" xfId="2099"/>
    <cellStyle name="Normal 5 3 4 2 3 2 2" xfId="3891"/>
    <cellStyle name="Normal 5 3 4 2 3 2 2 2" xfId="7550"/>
    <cellStyle name="Normal 5 3 4 2 3 2 2 2 2" xfId="14810"/>
    <cellStyle name="Normal 5 3 4 2 3 2 2 2 2 2" xfId="29188"/>
    <cellStyle name="Normal 5 3 4 2 3 2 2 2 2 2 2" xfId="57922"/>
    <cellStyle name="Normal 5 3 4 2 3 2 2 2 2 3" xfId="43598"/>
    <cellStyle name="Normal 5 3 4 2 3 2 2 2 3" xfId="22025"/>
    <cellStyle name="Normal 5 3 4 2 3 2 2 2 3 2" xfId="50760"/>
    <cellStyle name="Normal 5 3 4 2 3 2 2 2 4" xfId="36436"/>
    <cellStyle name="Normal 5 3 4 2 3 2 2 3" xfId="11223"/>
    <cellStyle name="Normal 5 3 4 2 3 2 2 3 2" xfId="25606"/>
    <cellStyle name="Normal 5 3 4 2 3 2 2 3 2 2" xfId="54341"/>
    <cellStyle name="Normal 5 3 4 2 3 2 2 3 3" xfId="40017"/>
    <cellStyle name="Normal 5 3 4 2 3 2 2 4" xfId="18443"/>
    <cellStyle name="Normal 5 3 4 2 3 2 2 4 2" xfId="47179"/>
    <cellStyle name="Normal 5 3 4 2 3 2 2 5" xfId="32855"/>
    <cellStyle name="Normal 5 3 4 2 3 2 3" xfId="5760"/>
    <cellStyle name="Normal 5 3 4 2 3 2 3 2" xfId="13020"/>
    <cellStyle name="Normal 5 3 4 2 3 2 3 2 2" xfId="27398"/>
    <cellStyle name="Normal 5 3 4 2 3 2 3 2 2 2" xfId="56132"/>
    <cellStyle name="Normal 5 3 4 2 3 2 3 2 3" xfId="41808"/>
    <cellStyle name="Normal 5 3 4 2 3 2 3 3" xfId="20235"/>
    <cellStyle name="Normal 5 3 4 2 3 2 3 3 2" xfId="48970"/>
    <cellStyle name="Normal 5 3 4 2 3 2 3 4" xfId="34646"/>
    <cellStyle name="Normal 5 3 4 2 3 2 4" xfId="9433"/>
    <cellStyle name="Normal 5 3 4 2 3 2 4 2" xfId="23816"/>
    <cellStyle name="Normal 5 3 4 2 3 2 4 2 2" xfId="52551"/>
    <cellStyle name="Normal 5 3 4 2 3 2 4 3" xfId="38227"/>
    <cellStyle name="Normal 5 3 4 2 3 2 5" xfId="16653"/>
    <cellStyle name="Normal 5 3 4 2 3 2 5 2" xfId="45389"/>
    <cellStyle name="Normal 5 3 4 2 3 2 6" xfId="31065"/>
    <cellStyle name="Normal 5 3 4 2 3 3" xfId="2995"/>
    <cellStyle name="Normal 5 3 4 2 3 3 2" xfId="6655"/>
    <cellStyle name="Normal 5 3 4 2 3 3 2 2" xfId="13915"/>
    <cellStyle name="Normal 5 3 4 2 3 3 2 2 2" xfId="28293"/>
    <cellStyle name="Normal 5 3 4 2 3 3 2 2 2 2" xfId="57027"/>
    <cellStyle name="Normal 5 3 4 2 3 3 2 2 3" xfId="42703"/>
    <cellStyle name="Normal 5 3 4 2 3 3 2 3" xfId="21130"/>
    <cellStyle name="Normal 5 3 4 2 3 3 2 3 2" xfId="49865"/>
    <cellStyle name="Normal 5 3 4 2 3 3 2 4" xfId="35541"/>
    <cellStyle name="Normal 5 3 4 2 3 3 3" xfId="10328"/>
    <cellStyle name="Normal 5 3 4 2 3 3 3 2" xfId="24711"/>
    <cellStyle name="Normal 5 3 4 2 3 3 3 2 2" xfId="53446"/>
    <cellStyle name="Normal 5 3 4 2 3 3 3 3" xfId="39122"/>
    <cellStyle name="Normal 5 3 4 2 3 3 4" xfId="17548"/>
    <cellStyle name="Normal 5 3 4 2 3 3 4 2" xfId="46284"/>
    <cellStyle name="Normal 5 3 4 2 3 3 5" xfId="31960"/>
    <cellStyle name="Normal 5 3 4 2 3 4" xfId="4860"/>
    <cellStyle name="Normal 5 3 4 2 3 4 2" xfId="12125"/>
    <cellStyle name="Normal 5 3 4 2 3 4 2 2" xfId="26503"/>
    <cellStyle name="Normal 5 3 4 2 3 4 2 2 2" xfId="55237"/>
    <cellStyle name="Normal 5 3 4 2 3 4 2 3" xfId="40913"/>
    <cellStyle name="Normal 5 3 4 2 3 4 3" xfId="19340"/>
    <cellStyle name="Normal 5 3 4 2 3 4 3 2" xfId="48075"/>
    <cellStyle name="Normal 5 3 4 2 3 4 4" xfId="33751"/>
    <cellStyle name="Normal 5 3 4 2 3 5" xfId="8532"/>
    <cellStyle name="Normal 5 3 4 2 3 5 2" xfId="22921"/>
    <cellStyle name="Normal 5 3 4 2 3 5 2 2" xfId="51656"/>
    <cellStyle name="Normal 5 3 4 2 3 5 3" xfId="37332"/>
    <cellStyle name="Normal 5 3 4 2 3 6" xfId="15758"/>
    <cellStyle name="Normal 5 3 4 2 3 6 2" xfId="44494"/>
    <cellStyle name="Normal 5 3 4 2 3 7" xfId="30170"/>
    <cellStyle name="Normal 5 3 4 2 4" xfId="1648"/>
    <cellStyle name="Normal 5 3 4 2 4 2" xfId="3444"/>
    <cellStyle name="Normal 5 3 4 2 4 2 2" xfId="7103"/>
    <cellStyle name="Normal 5 3 4 2 4 2 2 2" xfId="14363"/>
    <cellStyle name="Normal 5 3 4 2 4 2 2 2 2" xfId="28741"/>
    <cellStyle name="Normal 5 3 4 2 4 2 2 2 2 2" xfId="57475"/>
    <cellStyle name="Normal 5 3 4 2 4 2 2 2 3" xfId="43151"/>
    <cellStyle name="Normal 5 3 4 2 4 2 2 3" xfId="21578"/>
    <cellStyle name="Normal 5 3 4 2 4 2 2 3 2" xfId="50313"/>
    <cellStyle name="Normal 5 3 4 2 4 2 2 4" xfId="35989"/>
    <cellStyle name="Normal 5 3 4 2 4 2 3" xfId="10776"/>
    <cellStyle name="Normal 5 3 4 2 4 2 3 2" xfId="25159"/>
    <cellStyle name="Normal 5 3 4 2 4 2 3 2 2" xfId="53894"/>
    <cellStyle name="Normal 5 3 4 2 4 2 3 3" xfId="39570"/>
    <cellStyle name="Normal 5 3 4 2 4 2 4" xfId="17996"/>
    <cellStyle name="Normal 5 3 4 2 4 2 4 2" xfId="46732"/>
    <cellStyle name="Normal 5 3 4 2 4 2 5" xfId="32408"/>
    <cellStyle name="Normal 5 3 4 2 4 3" xfId="5313"/>
    <cellStyle name="Normal 5 3 4 2 4 3 2" xfId="12573"/>
    <cellStyle name="Normal 5 3 4 2 4 3 2 2" xfId="26951"/>
    <cellStyle name="Normal 5 3 4 2 4 3 2 2 2" xfId="55685"/>
    <cellStyle name="Normal 5 3 4 2 4 3 2 3" xfId="41361"/>
    <cellStyle name="Normal 5 3 4 2 4 3 3" xfId="19788"/>
    <cellStyle name="Normal 5 3 4 2 4 3 3 2" xfId="48523"/>
    <cellStyle name="Normal 5 3 4 2 4 3 4" xfId="34199"/>
    <cellStyle name="Normal 5 3 4 2 4 4" xfId="8986"/>
    <cellStyle name="Normal 5 3 4 2 4 4 2" xfId="23369"/>
    <cellStyle name="Normal 5 3 4 2 4 4 2 2" xfId="52104"/>
    <cellStyle name="Normal 5 3 4 2 4 4 3" xfId="37780"/>
    <cellStyle name="Normal 5 3 4 2 4 5" xfId="16206"/>
    <cellStyle name="Normal 5 3 4 2 4 5 2" xfId="44942"/>
    <cellStyle name="Normal 5 3 4 2 4 6" xfId="30618"/>
    <cellStyle name="Normal 5 3 4 2 5" xfId="2548"/>
    <cellStyle name="Normal 5 3 4 2 5 2" xfId="6208"/>
    <cellStyle name="Normal 5 3 4 2 5 2 2" xfId="13468"/>
    <cellStyle name="Normal 5 3 4 2 5 2 2 2" xfId="27846"/>
    <cellStyle name="Normal 5 3 4 2 5 2 2 2 2" xfId="56580"/>
    <cellStyle name="Normal 5 3 4 2 5 2 2 3" xfId="42256"/>
    <cellStyle name="Normal 5 3 4 2 5 2 3" xfId="20683"/>
    <cellStyle name="Normal 5 3 4 2 5 2 3 2" xfId="49418"/>
    <cellStyle name="Normal 5 3 4 2 5 2 4" xfId="35094"/>
    <cellStyle name="Normal 5 3 4 2 5 3" xfId="9881"/>
    <cellStyle name="Normal 5 3 4 2 5 3 2" xfId="24264"/>
    <cellStyle name="Normal 5 3 4 2 5 3 2 2" xfId="52999"/>
    <cellStyle name="Normal 5 3 4 2 5 3 3" xfId="38675"/>
    <cellStyle name="Normal 5 3 4 2 5 4" xfId="17101"/>
    <cellStyle name="Normal 5 3 4 2 5 4 2" xfId="45837"/>
    <cellStyle name="Normal 5 3 4 2 5 5" xfId="31513"/>
    <cellStyle name="Normal 5 3 4 2 6" xfId="4411"/>
    <cellStyle name="Normal 5 3 4 2 6 2" xfId="11678"/>
    <cellStyle name="Normal 5 3 4 2 6 2 2" xfId="26056"/>
    <cellStyle name="Normal 5 3 4 2 6 2 2 2" xfId="54790"/>
    <cellStyle name="Normal 5 3 4 2 6 2 3" xfId="40466"/>
    <cellStyle name="Normal 5 3 4 2 6 3" xfId="18893"/>
    <cellStyle name="Normal 5 3 4 2 6 3 2" xfId="47628"/>
    <cellStyle name="Normal 5 3 4 2 6 4" xfId="33304"/>
    <cellStyle name="Normal 5 3 4 2 7" xfId="8082"/>
    <cellStyle name="Normal 5 3 4 2 7 2" xfId="22474"/>
    <cellStyle name="Normal 5 3 4 2 7 2 2" xfId="51209"/>
    <cellStyle name="Normal 5 3 4 2 7 3" xfId="36885"/>
    <cellStyle name="Normal 5 3 4 2 8" xfId="15311"/>
    <cellStyle name="Normal 5 3 4 2 8 2" xfId="44047"/>
    <cellStyle name="Normal 5 3 4 2 9" xfId="29723"/>
    <cellStyle name="Normal 5 3 4 3" xfId="779"/>
    <cellStyle name="Normal 5 3 4 3 2" xfId="1228"/>
    <cellStyle name="Normal 5 3 4 3 2 2" xfId="2211"/>
    <cellStyle name="Normal 5 3 4 3 2 2 2" xfId="4003"/>
    <cellStyle name="Normal 5 3 4 3 2 2 2 2" xfId="7662"/>
    <cellStyle name="Normal 5 3 4 3 2 2 2 2 2" xfId="14922"/>
    <cellStyle name="Normal 5 3 4 3 2 2 2 2 2 2" xfId="29300"/>
    <cellStyle name="Normal 5 3 4 3 2 2 2 2 2 2 2" xfId="58034"/>
    <cellStyle name="Normal 5 3 4 3 2 2 2 2 2 3" xfId="43710"/>
    <cellStyle name="Normal 5 3 4 3 2 2 2 2 3" xfId="22137"/>
    <cellStyle name="Normal 5 3 4 3 2 2 2 2 3 2" xfId="50872"/>
    <cellStyle name="Normal 5 3 4 3 2 2 2 2 4" xfId="36548"/>
    <cellStyle name="Normal 5 3 4 3 2 2 2 3" xfId="11335"/>
    <cellStyle name="Normal 5 3 4 3 2 2 2 3 2" xfId="25718"/>
    <cellStyle name="Normal 5 3 4 3 2 2 2 3 2 2" xfId="54453"/>
    <cellStyle name="Normal 5 3 4 3 2 2 2 3 3" xfId="40129"/>
    <cellStyle name="Normal 5 3 4 3 2 2 2 4" xfId="18555"/>
    <cellStyle name="Normal 5 3 4 3 2 2 2 4 2" xfId="47291"/>
    <cellStyle name="Normal 5 3 4 3 2 2 2 5" xfId="32967"/>
    <cellStyle name="Normal 5 3 4 3 2 2 3" xfId="5872"/>
    <cellStyle name="Normal 5 3 4 3 2 2 3 2" xfId="13132"/>
    <cellStyle name="Normal 5 3 4 3 2 2 3 2 2" xfId="27510"/>
    <cellStyle name="Normal 5 3 4 3 2 2 3 2 2 2" xfId="56244"/>
    <cellStyle name="Normal 5 3 4 3 2 2 3 2 3" xfId="41920"/>
    <cellStyle name="Normal 5 3 4 3 2 2 3 3" xfId="20347"/>
    <cellStyle name="Normal 5 3 4 3 2 2 3 3 2" xfId="49082"/>
    <cellStyle name="Normal 5 3 4 3 2 2 3 4" xfId="34758"/>
    <cellStyle name="Normal 5 3 4 3 2 2 4" xfId="9545"/>
    <cellStyle name="Normal 5 3 4 3 2 2 4 2" xfId="23928"/>
    <cellStyle name="Normal 5 3 4 3 2 2 4 2 2" xfId="52663"/>
    <cellStyle name="Normal 5 3 4 3 2 2 4 3" xfId="38339"/>
    <cellStyle name="Normal 5 3 4 3 2 2 5" xfId="16765"/>
    <cellStyle name="Normal 5 3 4 3 2 2 5 2" xfId="45501"/>
    <cellStyle name="Normal 5 3 4 3 2 2 6" xfId="31177"/>
    <cellStyle name="Normal 5 3 4 3 2 3" xfId="3107"/>
    <cellStyle name="Normal 5 3 4 3 2 3 2" xfId="6767"/>
    <cellStyle name="Normal 5 3 4 3 2 3 2 2" xfId="14027"/>
    <cellStyle name="Normal 5 3 4 3 2 3 2 2 2" xfId="28405"/>
    <cellStyle name="Normal 5 3 4 3 2 3 2 2 2 2" xfId="57139"/>
    <cellStyle name="Normal 5 3 4 3 2 3 2 2 3" xfId="42815"/>
    <cellStyle name="Normal 5 3 4 3 2 3 2 3" xfId="21242"/>
    <cellStyle name="Normal 5 3 4 3 2 3 2 3 2" xfId="49977"/>
    <cellStyle name="Normal 5 3 4 3 2 3 2 4" xfId="35653"/>
    <cellStyle name="Normal 5 3 4 3 2 3 3" xfId="10440"/>
    <cellStyle name="Normal 5 3 4 3 2 3 3 2" xfId="24823"/>
    <cellStyle name="Normal 5 3 4 3 2 3 3 2 2" xfId="53558"/>
    <cellStyle name="Normal 5 3 4 3 2 3 3 3" xfId="39234"/>
    <cellStyle name="Normal 5 3 4 3 2 3 4" xfId="17660"/>
    <cellStyle name="Normal 5 3 4 3 2 3 4 2" xfId="46396"/>
    <cellStyle name="Normal 5 3 4 3 2 3 5" xfId="32072"/>
    <cellStyle name="Normal 5 3 4 3 2 4" xfId="4972"/>
    <cellStyle name="Normal 5 3 4 3 2 4 2" xfId="12237"/>
    <cellStyle name="Normal 5 3 4 3 2 4 2 2" xfId="26615"/>
    <cellStyle name="Normal 5 3 4 3 2 4 2 2 2" xfId="55349"/>
    <cellStyle name="Normal 5 3 4 3 2 4 2 3" xfId="41025"/>
    <cellStyle name="Normal 5 3 4 3 2 4 3" xfId="19452"/>
    <cellStyle name="Normal 5 3 4 3 2 4 3 2" xfId="48187"/>
    <cellStyle name="Normal 5 3 4 3 2 4 4" xfId="33863"/>
    <cellStyle name="Normal 5 3 4 3 2 5" xfId="8644"/>
    <cellStyle name="Normal 5 3 4 3 2 5 2" xfId="23033"/>
    <cellStyle name="Normal 5 3 4 3 2 5 2 2" xfId="51768"/>
    <cellStyle name="Normal 5 3 4 3 2 5 3" xfId="37444"/>
    <cellStyle name="Normal 5 3 4 3 2 6" xfId="15870"/>
    <cellStyle name="Normal 5 3 4 3 2 6 2" xfId="44606"/>
    <cellStyle name="Normal 5 3 4 3 2 7" xfId="30282"/>
    <cellStyle name="Normal 5 3 4 3 3" xfId="1764"/>
    <cellStyle name="Normal 5 3 4 3 3 2" xfId="3556"/>
    <cellStyle name="Normal 5 3 4 3 3 2 2" xfId="7215"/>
    <cellStyle name="Normal 5 3 4 3 3 2 2 2" xfId="14475"/>
    <cellStyle name="Normal 5 3 4 3 3 2 2 2 2" xfId="28853"/>
    <cellStyle name="Normal 5 3 4 3 3 2 2 2 2 2" xfId="57587"/>
    <cellStyle name="Normal 5 3 4 3 3 2 2 2 3" xfId="43263"/>
    <cellStyle name="Normal 5 3 4 3 3 2 2 3" xfId="21690"/>
    <cellStyle name="Normal 5 3 4 3 3 2 2 3 2" xfId="50425"/>
    <cellStyle name="Normal 5 3 4 3 3 2 2 4" xfId="36101"/>
    <cellStyle name="Normal 5 3 4 3 3 2 3" xfId="10888"/>
    <cellStyle name="Normal 5 3 4 3 3 2 3 2" xfId="25271"/>
    <cellStyle name="Normal 5 3 4 3 3 2 3 2 2" xfId="54006"/>
    <cellStyle name="Normal 5 3 4 3 3 2 3 3" xfId="39682"/>
    <cellStyle name="Normal 5 3 4 3 3 2 4" xfId="18108"/>
    <cellStyle name="Normal 5 3 4 3 3 2 4 2" xfId="46844"/>
    <cellStyle name="Normal 5 3 4 3 3 2 5" xfId="32520"/>
    <cellStyle name="Normal 5 3 4 3 3 3" xfId="5425"/>
    <cellStyle name="Normal 5 3 4 3 3 3 2" xfId="12685"/>
    <cellStyle name="Normal 5 3 4 3 3 3 2 2" xfId="27063"/>
    <cellStyle name="Normal 5 3 4 3 3 3 2 2 2" xfId="55797"/>
    <cellStyle name="Normal 5 3 4 3 3 3 2 3" xfId="41473"/>
    <cellStyle name="Normal 5 3 4 3 3 3 3" xfId="19900"/>
    <cellStyle name="Normal 5 3 4 3 3 3 3 2" xfId="48635"/>
    <cellStyle name="Normal 5 3 4 3 3 3 4" xfId="34311"/>
    <cellStyle name="Normal 5 3 4 3 3 4" xfId="9098"/>
    <cellStyle name="Normal 5 3 4 3 3 4 2" xfId="23481"/>
    <cellStyle name="Normal 5 3 4 3 3 4 2 2" xfId="52216"/>
    <cellStyle name="Normal 5 3 4 3 3 4 3" xfId="37892"/>
    <cellStyle name="Normal 5 3 4 3 3 5" xfId="16318"/>
    <cellStyle name="Normal 5 3 4 3 3 5 2" xfId="45054"/>
    <cellStyle name="Normal 5 3 4 3 3 6" xfId="30730"/>
    <cellStyle name="Normal 5 3 4 3 4" xfId="2660"/>
    <cellStyle name="Normal 5 3 4 3 4 2" xfId="6320"/>
    <cellStyle name="Normal 5 3 4 3 4 2 2" xfId="13580"/>
    <cellStyle name="Normal 5 3 4 3 4 2 2 2" xfId="27958"/>
    <cellStyle name="Normal 5 3 4 3 4 2 2 2 2" xfId="56692"/>
    <cellStyle name="Normal 5 3 4 3 4 2 2 3" xfId="42368"/>
    <cellStyle name="Normal 5 3 4 3 4 2 3" xfId="20795"/>
    <cellStyle name="Normal 5 3 4 3 4 2 3 2" xfId="49530"/>
    <cellStyle name="Normal 5 3 4 3 4 2 4" xfId="35206"/>
    <cellStyle name="Normal 5 3 4 3 4 3" xfId="9993"/>
    <cellStyle name="Normal 5 3 4 3 4 3 2" xfId="24376"/>
    <cellStyle name="Normal 5 3 4 3 4 3 2 2" xfId="53111"/>
    <cellStyle name="Normal 5 3 4 3 4 3 3" xfId="38787"/>
    <cellStyle name="Normal 5 3 4 3 4 4" xfId="17213"/>
    <cellStyle name="Normal 5 3 4 3 4 4 2" xfId="45949"/>
    <cellStyle name="Normal 5 3 4 3 4 5" xfId="31625"/>
    <cellStyle name="Normal 5 3 4 3 5" xfId="4524"/>
    <cellStyle name="Normal 5 3 4 3 5 2" xfId="11790"/>
    <cellStyle name="Normal 5 3 4 3 5 2 2" xfId="26168"/>
    <cellStyle name="Normal 5 3 4 3 5 2 2 2" xfId="54902"/>
    <cellStyle name="Normal 5 3 4 3 5 2 3" xfId="40578"/>
    <cellStyle name="Normal 5 3 4 3 5 3" xfId="19005"/>
    <cellStyle name="Normal 5 3 4 3 5 3 2" xfId="47740"/>
    <cellStyle name="Normal 5 3 4 3 5 4" xfId="33416"/>
    <cellStyle name="Normal 5 3 4 3 6" xfId="8197"/>
    <cellStyle name="Normal 5 3 4 3 6 2" xfId="22586"/>
    <cellStyle name="Normal 5 3 4 3 6 2 2" xfId="51321"/>
    <cellStyle name="Normal 5 3 4 3 6 3" xfId="36997"/>
    <cellStyle name="Normal 5 3 4 3 7" xfId="15423"/>
    <cellStyle name="Normal 5 3 4 3 7 2" xfId="44159"/>
    <cellStyle name="Normal 5 3 4 3 8" xfId="29835"/>
    <cellStyle name="Normal 5 3 4 4" xfId="1004"/>
    <cellStyle name="Normal 5 3 4 4 2" xfId="1987"/>
    <cellStyle name="Normal 5 3 4 4 2 2" xfId="3779"/>
    <cellStyle name="Normal 5 3 4 4 2 2 2" xfId="7438"/>
    <cellStyle name="Normal 5 3 4 4 2 2 2 2" xfId="14698"/>
    <cellStyle name="Normal 5 3 4 4 2 2 2 2 2" xfId="29076"/>
    <cellStyle name="Normal 5 3 4 4 2 2 2 2 2 2" xfId="57810"/>
    <cellStyle name="Normal 5 3 4 4 2 2 2 2 3" xfId="43486"/>
    <cellStyle name="Normal 5 3 4 4 2 2 2 3" xfId="21913"/>
    <cellStyle name="Normal 5 3 4 4 2 2 2 3 2" xfId="50648"/>
    <cellStyle name="Normal 5 3 4 4 2 2 2 4" xfId="36324"/>
    <cellStyle name="Normal 5 3 4 4 2 2 3" xfId="11111"/>
    <cellStyle name="Normal 5 3 4 4 2 2 3 2" xfId="25494"/>
    <cellStyle name="Normal 5 3 4 4 2 2 3 2 2" xfId="54229"/>
    <cellStyle name="Normal 5 3 4 4 2 2 3 3" xfId="39905"/>
    <cellStyle name="Normal 5 3 4 4 2 2 4" xfId="18331"/>
    <cellStyle name="Normal 5 3 4 4 2 2 4 2" xfId="47067"/>
    <cellStyle name="Normal 5 3 4 4 2 2 5" xfId="32743"/>
    <cellStyle name="Normal 5 3 4 4 2 3" xfId="5648"/>
    <cellStyle name="Normal 5 3 4 4 2 3 2" xfId="12908"/>
    <cellStyle name="Normal 5 3 4 4 2 3 2 2" xfId="27286"/>
    <cellStyle name="Normal 5 3 4 4 2 3 2 2 2" xfId="56020"/>
    <cellStyle name="Normal 5 3 4 4 2 3 2 3" xfId="41696"/>
    <cellStyle name="Normal 5 3 4 4 2 3 3" xfId="20123"/>
    <cellStyle name="Normal 5 3 4 4 2 3 3 2" xfId="48858"/>
    <cellStyle name="Normal 5 3 4 4 2 3 4" xfId="34534"/>
    <cellStyle name="Normal 5 3 4 4 2 4" xfId="9321"/>
    <cellStyle name="Normal 5 3 4 4 2 4 2" xfId="23704"/>
    <cellStyle name="Normal 5 3 4 4 2 4 2 2" xfId="52439"/>
    <cellStyle name="Normal 5 3 4 4 2 4 3" xfId="38115"/>
    <cellStyle name="Normal 5 3 4 4 2 5" xfId="16541"/>
    <cellStyle name="Normal 5 3 4 4 2 5 2" xfId="45277"/>
    <cellStyle name="Normal 5 3 4 4 2 6" xfId="30953"/>
    <cellStyle name="Normal 5 3 4 4 3" xfId="2883"/>
    <cellStyle name="Normal 5 3 4 4 3 2" xfId="6543"/>
    <cellStyle name="Normal 5 3 4 4 3 2 2" xfId="13803"/>
    <cellStyle name="Normal 5 3 4 4 3 2 2 2" xfId="28181"/>
    <cellStyle name="Normal 5 3 4 4 3 2 2 2 2" xfId="56915"/>
    <cellStyle name="Normal 5 3 4 4 3 2 2 3" xfId="42591"/>
    <cellStyle name="Normal 5 3 4 4 3 2 3" xfId="21018"/>
    <cellStyle name="Normal 5 3 4 4 3 2 3 2" xfId="49753"/>
    <cellStyle name="Normal 5 3 4 4 3 2 4" xfId="35429"/>
    <cellStyle name="Normal 5 3 4 4 3 3" xfId="10216"/>
    <cellStyle name="Normal 5 3 4 4 3 3 2" xfId="24599"/>
    <cellStyle name="Normal 5 3 4 4 3 3 2 2" xfId="53334"/>
    <cellStyle name="Normal 5 3 4 4 3 3 3" xfId="39010"/>
    <cellStyle name="Normal 5 3 4 4 3 4" xfId="17436"/>
    <cellStyle name="Normal 5 3 4 4 3 4 2" xfId="46172"/>
    <cellStyle name="Normal 5 3 4 4 3 5" xfId="31848"/>
    <cellStyle name="Normal 5 3 4 4 4" xfId="4748"/>
    <cellStyle name="Normal 5 3 4 4 4 2" xfId="12013"/>
    <cellStyle name="Normal 5 3 4 4 4 2 2" xfId="26391"/>
    <cellStyle name="Normal 5 3 4 4 4 2 2 2" xfId="55125"/>
    <cellStyle name="Normal 5 3 4 4 4 2 3" xfId="40801"/>
    <cellStyle name="Normal 5 3 4 4 4 3" xfId="19228"/>
    <cellStyle name="Normal 5 3 4 4 4 3 2" xfId="47963"/>
    <cellStyle name="Normal 5 3 4 4 4 4" xfId="33639"/>
    <cellStyle name="Normal 5 3 4 4 5" xfId="8420"/>
    <cellStyle name="Normal 5 3 4 4 5 2" xfId="22809"/>
    <cellStyle name="Normal 5 3 4 4 5 2 2" xfId="51544"/>
    <cellStyle name="Normal 5 3 4 4 5 3" xfId="37220"/>
    <cellStyle name="Normal 5 3 4 4 6" xfId="15646"/>
    <cellStyle name="Normal 5 3 4 4 6 2" xfId="44382"/>
    <cellStyle name="Normal 5 3 4 4 7" xfId="30058"/>
    <cellStyle name="Normal 5 3 4 5" xfId="1528"/>
    <cellStyle name="Normal 5 3 4 5 2" xfId="3332"/>
    <cellStyle name="Normal 5 3 4 5 2 2" xfId="6991"/>
    <cellStyle name="Normal 5 3 4 5 2 2 2" xfId="14251"/>
    <cellStyle name="Normal 5 3 4 5 2 2 2 2" xfId="28629"/>
    <cellStyle name="Normal 5 3 4 5 2 2 2 2 2" xfId="57363"/>
    <cellStyle name="Normal 5 3 4 5 2 2 2 3" xfId="43039"/>
    <cellStyle name="Normal 5 3 4 5 2 2 3" xfId="21466"/>
    <cellStyle name="Normal 5 3 4 5 2 2 3 2" xfId="50201"/>
    <cellStyle name="Normal 5 3 4 5 2 2 4" xfId="35877"/>
    <cellStyle name="Normal 5 3 4 5 2 3" xfId="10664"/>
    <cellStyle name="Normal 5 3 4 5 2 3 2" xfId="25047"/>
    <cellStyle name="Normal 5 3 4 5 2 3 2 2" xfId="53782"/>
    <cellStyle name="Normal 5 3 4 5 2 3 3" xfId="39458"/>
    <cellStyle name="Normal 5 3 4 5 2 4" xfId="17884"/>
    <cellStyle name="Normal 5 3 4 5 2 4 2" xfId="46620"/>
    <cellStyle name="Normal 5 3 4 5 2 5" xfId="32296"/>
    <cellStyle name="Normal 5 3 4 5 3" xfId="5201"/>
    <cellStyle name="Normal 5 3 4 5 3 2" xfId="12461"/>
    <cellStyle name="Normal 5 3 4 5 3 2 2" xfId="26839"/>
    <cellStyle name="Normal 5 3 4 5 3 2 2 2" xfId="55573"/>
    <cellStyle name="Normal 5 3 4 5 3 2 3" xfId="41249"/>
    <cellStyle name="Normal 5 3 4 5 3 3" xfId="19676"/>
    <cellStyle name="Normal 5 3 4 5 3 3 2" xfId="48411"/>
    <cellStyle name="Normal 5 3 4 5 3 4" xfId="34087"/>
    <cellStyle name="Normal 5 3 4 5 4" xfId="8874"/>
    <cellStyle name="Normal 5 3 4 5 4 2" xfId="23257"/>
    <cellStyle name="Normal 5 3 4 5 4 2 2" xfId="51992"/>
    <cellStyle name="Normal 5 3 4 5 4 3" xfId="37668"/>
    <cellStyle name="Normal 5 3 4 5 5" xfId="16094"/>
    <cellStyle name="Normal 5 3 4 5 5 2" xfId="44830"/>
    <cellStyle name="Normal 5 3 4 5 6" xfId="30506"/>
    <cellStyle name="Normal 5 3 4 6" xfId="2436"/>
    <cellStyle name="Normal 5 3 4 6 2" xfId="6096"/>
    <cellStyle name="Normal 5 3 4 6 2 2" xfId="13356"/>
    <cellStyle name="Normal 5 3 4 6 2 2 2" xfId="27734"/>
    <cellStyle name="Normal 5 3 4 6 2 2 2 2" xfId="56468"/>
    <cellStyle name="Normal 5 3 4 6 2 2 3" xfId="42144"/>
    <cellStyle name="Normal 5 3 4 6 2 3" xfId="20571"/>
    <cellStyle name="Normal 5 3 4 6 2 3 2" xfId="49306"/>
    <cellStyle name="Normal 5 3 4 6 2 4" xfId="34982"/>
    <cellStyle name="Normal 5 3 4 6 3" xfId="9769"/>
    <cellStyle name="Normal 5 3 4 6 3 2" xfId="24152"/>
    <cellStyle name="Normal 5 3 4 6 3 2 2" xfId="52887"/>
    <cellStyle name="Normal 5 3 4 6 3 3" xfId="38563"/>
    <cellStyle name="Normal 5 3 4 6 4" xfId="16989"/>
    <cellStyle name="Normal 5 3 4 6 4 2" xfId="45725"/>
    <cellStyle name="Normal 5 3 4 6 5" xfId="31401"/>
    <cellStyle name="Normal 5 3 4 7" xfId="4295"/>
    <cellStyle name="Normal 5 3 4 7 2" xfId="11565"/>
    <cellStyle name="Normal 5 3 4 7 2 2" xfId="25944"/>
    <cellStyle name="Normal 5 3 4 7 2 2 2" xfId="54678"/>
    <cellStyle name="Normal 5 3 4 7 2 3" xfId="40354"/>
    <cellStyle name="Normal 5 3 4 7 3" xfId="18781"/>
    <cellStyle name="Normal 5 3 4 7 3 2" xfId="47516"/>
    <cellStyle name="Normal 5 3 4 7 4" xfId="33192"/>
    <cellStyle name="Normal 5 3 4 8" xfId="7964"/>
    <cellStyle name="Normal 5 3 4 8 2" xfId="22362"/>
    <cellStyle name="Normal 5 3 4 8 2 2" xfId="51097"/>
    <cellStyle name="Normal 5 3 4 8 3" xfId="36773"/>
    <cellStyle name="Normal 5 3 4 9" xfId="15199"/>
    <cellStyle name="Normal 5 3 4 9 2" xfId="43935"/>
    <cellStyle name="Normal 5 3 5" xfId="542"/>
    <cellStyle name="Normal 5 3 5 2" xfId="836"/>
    <cellStyle name="Normal 5 3 5 2 2" xfId="1284"/>
    <cellStyle name="Normal 5 3 5 2 2 2" xfId="2267"/>
    <cellStyle name="Normal 5 3 5 2 2 2 2" xfId="4059"/>
    <cellStyle name="Normal 5 3 5 2 2 2 2 2" xfId="7718"/>
    <cellStyle name="Normal 5 3 5 2 2 2 2 2 2" xfId="14978"/>
    <cellStyle name="Normal 5 3 5 2 2 2 2 2 2 2" xfId="29356"/>
    <cellStyle name="Normal 5 3 5 2 2 2 2 2 2 2 2" xfId="58090"/>
    <cellStyle name="Normal 5 3 5 2 2 2 2 2 2 3" xfId="43766"/>
    <cellStyle name="Normal 5 3 5 2 2 2 2 2 3" xfId="22193"/>
    <cellStyle name="Normal 5 3 5 2 2 2 2 2 3 2" xfId="50928"/>
    <cellStyle name="Normal 5 3 5 2 2 2 2 2 4" xfId="36604"/>
    <cellStyle name="Normal 5 3 5 2 2 2 2 3" xfId="11391"/>
    <cellStyle name="Normal 5 3 5 2 2 2 2 3 2" xfId="25774"/>
    <cellStyle name="Normal 5 3 5 2 2 2 2 3 2 2" xfId="54509"/>
    <cellStyle name="Normal 5 3 5 2 2 2 2 3 3" xfId="40185"/>
    <cellStyle name="Normal 5 3 5 2 2 2 2 4" xfId="18611"/>
    <cellStyle name="Normal 5 3 5 2 2 2 2 4 2" xfId="47347"/>
    <cellStyle name="Normal 5 3 5 2 2 2 2 5" xfId="33023"/>
    <cellStyle name="Normal 5 3 5 2 2 2 3" xfId="5928"/>
    <cellStyle name="Normal 5 3 5 2 2 2 3 2" xfId="13188"/>
    <cellStyle name="Normal 5 3 5 2 2 2 3 2 2" xfId="27566"/>
    <cellStyle name="Normal 5 3 5 2 2 2 3 2 2 2" xfId="56300"/>
    <cellStyle name="Normal 5 3 5 2 2 2 3 2 3" xfId="41976"/>
    <cellStyle name="Normal 5 3 5 2 2 2 3 3" xfId="20403"/>
    <cellStyle name="Normal 5 3 5 2 2 2 3 3 2" xfId="49138"/>
    <cellStyle name="Normal 5 3 5 2 2 2 3 4" xfId="34814"/>
    <cellStyle name="Normal 5 3 5 2 2 2 4" xfId="9601"/>
    <cellStyle name="Normal 5 3 5 2 2 2 4 2" xfId="23984"/>
    <cellStyle name="Normal 5 3 5 2 2 2 4 2 2" xfId="52719"/>
    <cellStyle name="Normal 5 3 5 2 2 2 4 3" xfId="38395"/>
    <cellStyle name="Normal 5 3 5 2 2 2 5" xfId="16821"/>
    <cellStyle name="Normal 5 3 5 2 2 2 5 2" xfId="45557"/>
    <cellStyle name="Normal 5 3 5 2 2 2 6" xfId="31233"/>
    <cellStyle name="Normal 5 3 5 2 2 3" xfId="3163"/>
    <cellStyle name="Normal 5 3 5 2 2 3 2" xfId="6823"/>
    <cellStyle name="Normal 5 3 5 2 2 3 2 2" xfId="14083"/>
    <cellStyle name="Normal 5 3 5 2 2 3 2 2 2" xfId="28461"/>
    <cellStyle name="Normal 5 3 5 2 2 3 2 2 2 2" xfId="57195"/>
    <cellStyle name="Normal 5 3 5 2 2 3 2 2 3" xfId="42871"/>
    <cellStyle name="Normal 5 3 5 2 2 3 2 3" xfId="21298"/>
    <cellStyle name="Normal 5 3 5 2 2 3 2 3 2" xfId="50033"/>
    <cellStyle name="Normal 5 3 5 2 2 3 2 4" xfId="35709"/>
    <cellStyle name="Normal 5 3 5 2 2 3 3" xfId="10496"/>
    <cellStyle name="Normal 5 3 5 2 2 3 3 2" xfId="24879"/>
    <cellStyle name="Normal 5 3 5 2 2 3 3 2 2" xfId="53614"/>
    <cellStyle name="Normal 5 3 5 2 2 3 3 3" xfId="39290"/>
    <cellStyle name="Normal 5 3 5 2 2 3 4" xfId="17716"/>
    <cellStyle name="Normal 5 3 5 2 2 3 4 2" xfId="46452"/>
    <cellStyle name="Normal 5 3 5 2 2 3 5" xfId="32128"/>
    <cellStyle name="Normal 5 3 5 2 2 4" xfId="5028"/>
    <cellStyle name="Normal 5 3 5 2 2 4 2" xfId="12293"/>
    <cellStyle name="Normal 5 3 5 2 2 4 2 2" xfId="26671"/>
    <cellStyle name="Normal 5 3 5 2 2 4 2 2 2" xfId="55405"/>
    <cellStyle name="Normal 5 3 5 2 2 4 2 3" xfId="41081"/>
    <cellStyle name="Normal 5 3 5 2 2 4 3" xfId="19508"/>
    <cellStyle name="Normal 5 3 5 2 2 4 3 2" xfId="48243"/>
    <cellStyle name="Normal 5 3 5 2 2 4 4" xfId="33919"/>
    <cellStyle name="Normal 5 3 5 2 2 5" xfId="8700"/>
    <cellStyle name="Normal 5 3 5 2 2 5 2" xfId="23089"/>
    <cellStyle name="Normal 5 3 5 2 2 5 2 2" xfId="51824"/>
    <cellStyle name="Normal 5 3 5 2 2 5 3" xfId="37500"/>
    <cellStyle name="Normal 5 3 5 2 2 6" xfId="15926"/>
    <cellStyle name="Normal 5 3 5 2 2 6 2" xfId="44662"/>
    <cellStyle name="Normal 5 3 5 2 2 7" xfId="30338"/>
    <cellStyle name="Normal 5 3 5 2 3" xfId="1820"/>
    <cellStyle name="Normal 5 3 5 2 3 2" xfId="3612"/>
    <cellStyle name="Normal 5 3 5 2 3 2 2" xfId="7271"/>
    <cellStyle name="Normal 5 3 5 2 3 2 2 2" xfId="14531"/>
    <cellStyle name="Normal 5 3 5 2 3 2 2 2 2" xfId="28909"/>
    <cellStyle name="Normal 5 3 5 2 3 2 2 2 2 2" xfId="57643"/>
    <cellStyle name="Normal 5 3 5 2 3 2 2 2 3" xfId="43319"/>
    <cellStyle name="Normal 5 3 5 2 3 2 2 3" xfId="21746"/>
    <cellStyle name="Normal 5 3 5 2 3 2 2 3 2" xfId="50481"/>
    <cellStyle name="Normal 5 3 5 2 3 2 2 4" xfId="36157"/>
    <cellStyle name="Normal 5 3 5 2 3 2 3" xfId="10944"/>
    <cellStyle name="Normal 5 3 5 2 3 2 3 2" xfId="25327"/>
    <cellStyle name="Normal 5 3 5 2 3 2 3 2 2" xfId="54062"/>
    <cellStyle name="Normal 5 3 5 2 3 2 3 3" xfId="39738"/>
    <cellStyle name="Normal 5 3 5 2 3 2 4" xfId="18164"/>
    <cellStyle name="Normal 5 3 5 2 3 2 4 2" xfId="46900"/>
    <cellStyle name="Normal 5 3 5 2 3 2 5" xfId="32576"/>
    <cellStyle name="Normal 5 3 5 2 3 3" xfId="5481"/>
    <cellStyle name="Normal 5 3 5 2 3 3 2" xfId="12741"/>
    <cellStyle name="Normal 5 3 5 2 3 3 2 2" xfId="27119"/>
    <cellStyle name="Normal 5 3 5 2 3 3 2 2 2" xfId="55853"/>
    <cellStyle name="Normal 5 3 5 2 3 3 2 3" xfId="41529"/>
    <cellStyle name="Normal 5 3 5 2 3 3 3" xfId="19956"/>
    <cellStyle name="Normal 5 3 5 2 3 3 3 2" xfId="48691"/>
    <cellStyle name="Normal 5 3 5 2 3 3 4" xfId="34367"/>
    <cellStyle name="Normal 5 3 5 2 3 4" xfId="9154"/>
    <cellStyle name="Normal 5 3 5 2 3 4 2" xfId="23537"/>
    <cellStyle name="Normal 5 3 5 2 3 4 2 2" xfId="52272"/>
    <cellStyle name="Normal 5 3 5 2 3 4 3" xfId="37948"/>
    <cellStyle name="Normal 5 3 5 2 3 5" xfId="16374"/>
    <cellStyle name="Normal 5 3 5 2 3 5 2" xfId="45110"/>
    <cellStyle name="Normal 5 3 5 2 3 6" xfId="30786"/>
    <cellStyle name="Normal 5 3 5 2 4" xfId="2716"/>
    <cellStyle name="Normal 5 3 5 2 4 2" xfId="6376"/>
    <cellStyle name="Normal 5 3 5 2 4 2 2" xfId="13636"/>
    <cellStyle name="Normal 5 3 5 2 4 2 2 2" xfId="28014"/>
    <cellStyle name="Normal 5 3 5 2 4 2 2 2 2" xfId="56748"/>
    <cellStyle name="Normal 5 3 5 2 4 2 2 3" xfId="42424"/>
    <cellStyle name="Normal 5 3 5 2 4 2 3" xfId="20851"/>
    <cellStyle name="Normal 5 3 5 2 4 2 3 2" xfId="49586"/>
    <cellStyle name="Normal 5 3 5 2 4 2 4" xfId="35262"/>
    <cellStyle name="Normal 5 3 5 2 4 3" xfId="10049"/>
    <cellStyle name="Normal 5 3 5 2 4 3 2" xfId="24432"/>
    <cellStyle name="Normal 5 3 5 2 4 3 2 2" xfId="53167"/>
    <cellStyle name="Normal 5 3 5 2 4 3 3" xfId="38843"/>
    <cellStyle name="Normal 5 3 5 2 4 4" xfId="17269"/>
    <cellStyle name="Normal 5 3 5 2 4 4 2" xfId="46005"/>
    <cellStyle name="Normal 5 3 5 2 4 5" xfId="31681"/>
    <cellStyle name="Normal 5 3 5 2 5" xfId="4581"/>
    <cellStyle name="Normal 5 3 5 2 5 2" xfId="11846"/>
    <cellStyle name="Normal 5 3 5 2 5 2 2" xfId="26224"/>
    <cellStyle name="Normal 5 3 5 2 5 2 2 2" xfId="54958"/>
    <cellStyle name="Normal 5 3 5 2 5 2 3" xfId="40634"/>
    <cellStyle name="Normal 5 3 5 2 5 3" xfId="19061"/>
    <cellStyle name="Normal 5 3 5 2 5 3 2" xfId="47796"/>
    <cellStyle name="Normal 5 3 5 2 5 4" xfId="33472"/>
    <cellStyle name="Normal 5 3 5 2 6" xfId="8253"/>
    <cellStyle name="Normal 5 3 5 2 6 2" xfId="22642"/>
    <cellStyle name="Normal 5 3 5 2 6 2 2" xfId="51377"/>
    <cellStyle name="Normal 5 3 5 2 6 3" xfId="37053"/>
    <cellStyle name="Normal 5 3 5 2 7" xfId="15479"/>
    <cellStyle name="Normal 5 3 5 2 7 2" xfId="44215"/>
    <cellStyle name="Normal 5 3 5 2 8" xfId="29891"/>
    <cellStyle name="Normal 5 3 5 3" xfId="1060"/>
    <cellStyle name="Normal 5 3 5 3 2" xfId="2043"/>
    <cellStyle name="Normal 5 3 5 3 2 2" xfId="3835"/>
    <cellStyle name="Normal 5 3 5 3 2 2 2" xfId="7494"/>
    <cellStyle name="Normal 5 3 5 3 2 2 2 2" xfId="14754"/>
    <cellStyle name="Normal 5 3 5 3 2 2 2 2 2" xfId="29132"/>
    <cellStyle name="Normal 5 3 5 3 2 2 2 2 2 2" xfId="57866"/>
    <cellStyle name="Normal 5 3 5 3 2 2 2 2 3" xfId="43542"/>
    <cellStyle name="Normal 5 3 5 3 2 2 2 3" xfId="21969"/>
    <cellStyle name="Normal 5 3 5 3 2 2 2 3 2" xfId="50704"/>
    <cellStyle name="Normal 5 3 5 3 2 2 2 4" xfId="36380"/>
    <cellStyle name="Normal 5 3 5 3 2 2 3" xfId="11167"/>
    <cellStyle name="Normal 5 3 5 3 2 2 3 2" xfId="25550"/>
    <cellStyle name="Normal 5 3 5 3 2 2 3 2 2" xfId="54285"/>
    <cellStyle name="Normal 5 3 5 3 2 2 3 3" xfId="39961"/>
    <cellStyle name="Normal 5 3 5 3 2 2 4" xfId="18387"/>
    <cellStyle name="Normal 5 3 5 3 2 2 4 2" xfId="47123"/>
    <cellStyle name="Normal 5 3 5 3 2 2 5" xfId="32799"/>
    <cellStyle name="Normal 5 3 5 3 2 3" xfId="5704"/>
    <cellStyle name="Normal 5 3 5 3 2 3 2" xfId="12964"/>
    <cellStyle name="Normal 5 3 5 3 2 3 2 2" xfId="27342"/>
    <cellStyle name="Normal 5 3 5 3 2 3 2 2 2" xfId="56076"/>
    <cellStyle name="Normal 5 3 5 3 2 3 2 3" xfId="41752"/>
    <cellStyle name="Normal 5 3 5 3 2 3 3" xfId="20179"/>
    <cellStyle name="Normal 5 3 5 3 2 3 3 2" xfId="48914"/>
    <cellStyle name="Normal 5 3 5 3 2 3 4" xfId="34590"/>
    <cellStyle name="Normal 5 3 5 3 2 4" xfId="9377"/>
    <cellStyle name="Normal 5 3 5 3 2 4 2" xfId="23760"/>
    <cellStyle name="Normal 5 3 5 3 2 4 2 2" xfId="52495"/>
    <cellStyle name="Normal 5 3 5 3 2 4 3" xfId="38171"/>
    <cellStyle name="Normal 5 3 5 3 2 5" xfId="16597"/>
    <cellStyle name="Normal 5 3 5 3 2 5 2" xfId="45333"/>
    <cellStyle name="Normal 5 3 5 3 2 6" xfId="31009"/>
    <cellStyle name="Normal 5 3 5 3 3" xfId="2939"/>
    <cellStyle name="Normal 5 3 5 3 3 2" xfId="6599"/>
    <cellStyle name="Normal 5 3 5 3 3 2 2" xfId="13859"/>
    <cellStyle name="Normal 5 3 5 3 3 2 2 2" xfId="28237"/>
    <cellStyle name="Normal 5 3 5 3 3 2 2 2 2" xfId="56971"/>
    <cellStyle name="Normal 5 3 5 3 3 2 2 3" xfId="42647"/>
    <cellStyle name="Normal 5 3 5 3 3 2 3" xfId="21074"/>
    <cellStyle name="Normal 5 3 5 3 3 2 3 2" xfId="49809"/>
    <cellStyle name="Normal 5 3 5 3 3 2 4" xfId="35485"/>
    <cellStyle name="Normal 5 3 5 3 3 3" xfId="10272"/>
    <cellStyle name="Normal 5 3 5 3 3 3 2" xfId="24655"/>
    <cellStyle name="Normal 5 3 5 3 3 3 2 2" xfId="53390"/>
    <cellStyle name="Normal 5 3 5 3 3 3 3" xfId="39066"/>
    <cellStyle name="Normal 5 3 5 3 3 4" xfId="17492"/>
    <cellStyle name="Normal 5 3 5 3 3 4 2" xfId="46228"/>
    <cellStyle name="Normal 5 3 5 3 3 5" xfId="31904"/>
    <cellStyle name="Normal 5 3 5 3 4" xfId="4804"/>
    <cellStyle name="Normal 5 3 5 3 4 2" xfId="12069"/>
    <cellStyle name="Normal 5 3 5 3 4 2 2" xfId="26447"/>
    <cellStyle name="Normal 5 3 5 3 4 2 2 2" xfId="55181"/>
    <cellStyle name="Normal 5 3 5 3 4 2 3" xfId="40857"/>
    <cellStyle name="Normal 5 3 5 3 4 3" xfId="19284"/>
    <cellStyle name="Normal 5 3 5 3 4 3 2" xfId="48019"/>
    <cellStyle name="Normal 5 3 5 3 4 4" xfId="33695"/>
    <cellStyle name="Normal 5 3 5 3 5" xfId="8476"/>
    <cellStyle name="Normal 5 3 5 3 5 2" xfId="22865"/>
    <cellStyle name="Normal 5 3 5 3 5 2 2" xfId="51600"/>
    <cellStyle name="Normal 5 3 5 3 5 3" xfId="37276"/>
    <cellStyle name="Normal 5 3 5 3 6" xfId="15702"/>
    <cellStyle name="Normal 5 3 5 3 6 2" xfId="44438"/>
    <cellStyle name="Normal 5 3 5 3 7" xfId="30114"/>
    <cellStyle name="Normal 5 3 5 4" xfId="1591"/>
    <cellStyle name="Normal 5 3 5 4 2" xfId="3388"/>
    <cellStyle name="Normal 5 3 5 4 2 2" xfId="7047"/>
    <cellStyle name="Normal 5 3 5 4 2 2 2" xfId="14307"/>
    <cellStyle name="Normal 5 3 5 4 2 2 2 2" xfId="28685"/>
    <cellStyle name="Normal 5 3 5 4 2 2 2 2 2" xfId="57419"/>
    <cellStyle name="Normal 5 3 5 4 2 2 2 3" xfId="43095"/>
    <cellStyle name="Normal 5 3 5 4 2 2 3" xfId="21522"/>
    <cellStyle name="Normal 5 3 5 4 2 2 3 2" xfId="50257"/>
    <cellStyle name="Normal 5 3 5 4 2 2 4" xfId="35933"/>
    <cellStyle name="Normal 5 3 5 4 2 3" xfId="10720"/>
    <cellStyle name="Normal 5 3 5 4 2 3 2" xfId="25103"/>
    <cellStyle name="Normal 5 3 5 4 2 3 2 2" xfId="53838"/>
    <cellStyle name="Normal 5 3 5 4 2 3 3" xfId="39514"/>
    <cellStyle name="Normal 5 3 5 4 2 4" xfId="17940"/>
    <cellStyle name="Normal 5 3 5 4 2 4 2" xfId="46676"/>
    <cellStyle name="Normal 5 3 5 4 2 5" xfId="32352"/>
    <cellStyle name="Normal 5 3 5 4 3" xfId="5257"/>
    <cellStyle name="Normal 5 3 5 4 3 2" xfId="12517"/>
    <cellStyle name="Normal 5 3 5 4 3 2 2" xfId="26895"/>
    <cellStyle name="Normal 5 3 5 4 3 2 2 2" xfId="55629"/>
    <cellStyle name="Normal 5 3 5 4 3 2 3" xfId="41305"/>
    <cellStyle name="Normal 5 3 5 4 3 3" xfId="19732"/>
    <cellStyle name="Normal 5 3 5 4 3 3 2" xfId="48467"/>
    <cellStyle name="Normal 5 3 5 4 3 4" xfId="34143"/>
    <cellStyle name="Normal 5 3 5 4 4" xfId="8930"/>
    <cellStyle name="Normal 5 3 5 4 4 2" xfId="23313"/>
    <cellStyle name="Normal 5 3 5 4 4 2 2" xfId="52048"/>
    <cellStyle name="Normal 5 3 5 4 4 3" xfId="37724"/>
    <cellStyle name="Normal 5 3 5 4 5" xfId="16150"/>
    <cellStyle name="Normal 5 3 5 4 5 2" xfId="44886"/>
    <cellStyle name="Normal 5 3 5 4 6" xfId="30562"/>
    <cellStyle name="Normal 5 3 5 5" xfId="2492"/>
    <cellStyle name="Normal 5 3 5 5 2" xfId="6152"/>
    <cellStyle name="Normal 5 3 5 5 2 2" xfId="13412"/>
    <cellStyle name="Normal 5 3 5 5 2 2 2" xfId="27790"/>
    <cellStyle name="Normal 5 3 5 5 2 2 2 2" xfId="56524"/>
    <cellStyle name="Normal 5 3 5 5 2 2 3" xfId="42200"/>
    <cellStyle name="Normal 5 3 5 5 2 3" xfId="20627"/>
    <cellStyle name="Normal 5 3 5 5 2 3 2" xfId="49362"/>
    <cellStyle name="Normal 5 3 5 5 2 4" xfId="35038"/>
    <cellStyle name="Normal 5 3 5 5 3" xfId="9825"/>
    <cellStyle name="Normal 5 3 5 5 3 2" xfId="24208"/>
    <cellStyle name="Normal 5 3 5 5 3 2 2" xfId="52943"/>
    <cellStyle name="Normal 5 3 5 5 3 3" xfId="38619"/>
    <cellStyle name="Normal 5 3 5 5 4" xfId="17045"/>
    <cellStyle name="Normal 5 3 5 5 4 2" xfId="45781"/>
    <cellStyle name="Normal 5 3 5 5 5" xfId="31457"/>
    <cellStyle name="Normal 5 3 5 6" xfId="4354"/>
    <cellStyle name="Normal 5 3 5 6 2" xfId="11622"/>
    <cellStyle name="Normal 5 3 5 6 2 2" xfId="26000"/>
    <cellStyle name="Normal 5 3 5 6 2 2 2" xfId="54734"/>
    <cellStyle name="Normal 5 3 5 6 2 3" xfId="40410"/>
    <cellStyle name="Normal 5 3 5 6 3" xfId="18837"/>
    <cellStyle name="Normal 5 3 5 6 3 2" xfId="47572"/>
    <cellStyle name="Normal 5 3 5 6 4" xfId="33248"/>
    <cellStyle name="Normal 5 3 5 7" xfId="8025"/>
    <cellStyle name="Normal 5 3 5 7 2" xfId="22418"/>
    <cellStyle name="Normal 5 3 5 7 2 2" xfId="51153"/>
    <cellStyle name="Normal 5 3 5 7 3" xfId="36829"/>
    <cellStyle name="Normal 5 3 5 8" xfId="15255"/>
    <cellStyle name="Normal 5 3 5 8 2" xfId="43991"/>
    <cellStyle name="Normal 5 3 5 9" xfId="29667"/>
    <cellStyle name="Normal 5 3 6" xfId="721"/>
    <cellStyle name="Normal 5 3 6 2" xfId="1172"/>
    <cellStyle name="Normal 5 3 6 2 2" xfId="2155"/>
    <cellStyle name="Normal 5 3 6 2 2 2" xfId="3947"/>
    <cellStyle name="Normal 5 3 6 2 2 2 2" xfId="7606"/>
    <cellStyle name="Normal 5 3 6 2 2 2 2 2" xfId="14866"/>
    <cellStyle name="Normal 5 3 6 2 2 2 2 2 2" xfId="29244"/>
    <cellStyle name="Normal 5 3 6 2 2 2 2 2 2 2" xfId="57978"/>
    <cellStyle name="Normal 5 3 6 2 2 2 2 2 3" xfId="43654"/>
    <cellStyle name="Normal 5 3 6 2 2 2 2 3" xfId="22081"/>
    <cellStyle name="Normal 5 3 6 2 2 2 2 3 2" xfId="50816"/>
    <cellStyle name="Normal 5 3 6 2 2 2 2 4" xfId="36492"/>
    <cellStyle name="Normal 5 3 6 2 2 2 3" xfId="11279"/>
    <cellStyle name="Normal 5 3 6 2 2 2 3 2" xfId="25662"/>
    <cellStyle name="Normal 5 3 6 2 2 2 3 2 2" xfId="54397"/>
    <cellStyle name="Normal 5 3 6 2 2 2 3 3" xfId="40073"/>
    <cellStyle name="Normal 5 3 6 2 2 2 4" xfId="18499"/>
    <cellStyle name="Normal 5 3 6 2 2 2 4 2" xfId="47235"/>
    <cellStyle name="Normal 5 3 6 2 2 2 5" xfId="32911"/>
    <cellStyle name="Normal 5 3 6 2 2 3" xfId="5816"/>
    <cellStyle name="Normal 5 3 6 2 2 3 2" xfId="13076"/>
    <cellStyle name="Normal 5 3 6 2 2 3 2 2" xfId="27454"/>
    <cellStyle name="Normal 5 3 6 2 2 3 2 2 2" xfId="56188"/>
    <cellStyle name="Normal 5 3 6 2 2 3 2 3" xfId="41864"/>
    <cellStyle name="Normal 5 3 6 2 2 3 3" xfId="20291"/>
    <cellStyle name="Normal 5 3 6 2 2 3 3 2" xfId="49026"/>
    <cellStyle name="Normal 5 3 6 2 2 3 4" xfId="34702"/>
    <cellStyle name="Normal 5 3 6 2 2 4" xfId="9489"/>
    <cellStyle name="Normal 5 3 6 2 2 4 2" xfId="23872"/>
    <cellStyle name="Normal 5 3 6 2 2 4 2 2" xfId="52607"/>
    <cellStyle name="Normal 5 3 6 2 2 4 3" xfId="38283"/>
    <cellStyle name="Normal 5 3 6 2 2 5" xfId="16709"/>
    <cellStyle name="Normal 5 3 6 2 2 5 2" xfId="45445"/>
    <cellStyle name="Normal 5 3 6 2 2 6" xfId="31121"/>
    <cellStyle name="Normal 5 3 6 2 3" xfId="3051"/>
    <cellStyle name="Normal 5 3 6 2 3 2" xfId="6711"/>
    <cellStyle name="Normal 5 3 6 2 3 2 2" xfId="13971"/>
    <cellStyle name="Normal 5 3 6 2 3 2 2 2" xfId="28349"/>
    <cellStyle name="Normal 5 3 6 2 3 2 2 2 2" xfId="57083"/>
    <cellStyle name="Normal 5 3 6 2 3 2 2 3" xfId="42759"/>
    <cellStyle name="Normal 5 3 6 2 3 2 3" xfId="21186"/>
    <cellStyle name="Normal 5 3 6 2 3 2 3 2" xfId="49921"/>
    <cellStyle name="Normal 5 3 6 2 3 2 4" xfId="35597"/>
    <cellStyle name="Normal 5 3 6 2 3 3" xfId="10384"/>
    <cellStyle name="Normal 5 3 6 2 3 3 2" xfId="24767"/>
    <cellStyle name="Normal 5 3 6 2 3 3 2 2" xfId="53502"/>
    <cellStyle name="Normal 5 3 6 2 3 3 3" xfId="39178"/>
    <cellStyle name="Normal 5 3 6 2 3 4" xfId="17604"/>
    <cellStyle name="Normal 5 3 6 2 3 4 2" xfId="46340"/>
    <cellStyle name="Normal 5 3 6 2 3 5" xfId="32016"/>
    <cellStyle name="Normal 5 3 6 2 4" xfId="4916"/>
    <cellStyle name="Normal 5 3 6 2 4 2" xfId="12181"/>
    <cellStyle name="Normal 5 3 6 2 4 2 2" xfId="26559"/>
    <cellStyle name="Normal 5 3 6 2 4 2 2 2" xfId="55293"/>
    <cellStyle name="Normal 5 3 6 2 4 2 3" xfId="40969"/>
    <cellStyle name="Normal 5 3 6 2 4 3" xfId="19396"/>
    <cellStyle name="Normal 5 3 6 2 4 3 2" xfId="48131"/>
    <cellStyle name="Normal 5 3 6 2 4 4" xfId="33807"/>
    <cellStyle name="Normal 5 3 6 2 5" xfId="8588"/>
    <cellStyle name="Normal 5 3 6 2 5 2" xfId="22977"/>
    <cellStyle name="Normal 5 3 6 2 5 2 2" xfId="51712"/>
    <cellStyle name="Normal 5 3 6 2 5 3" xfId="37388"/>
    <cellStyle name="Normal 5 3 6 2 6" xfId="15814"/>
    <cellStyle name="Normal 5 3 6 2 6 2" xfId="44550"/>
    <cellStyle name="Normal 5 3 6 2 7" xfId="30226"/>
    <cellStyle name="Normal 5 3 6 3" xfId="1708"/>
    <cellStyle name="Normal 5 3 6 3 2" xfId="3500"/>
    <cellStyle name="Normal 5 3 6 3 2 2" xfId="7159"/>
    <cellStyle name="Normal 5 3 6 3 2 2 2" xfId="14419"/>
    <cellStyle name="Normal 5 3 6 3 2 2 2 2" xfId="28797"/>
    <cellStyle name="Normal 5 3 6 3 2 2 2 2 2" xfId="57531"/>
    <cellStyle name="Normal 5 3 6 3 2 2 2 3" xfId="43207"/>
    <cellStyle name="Normal 5 3 6 3 2 2 3" xfId="21634"/>
    <cellStyle name="Normal 5 3 6 3 2 2 3 2" xfId="50369"/>
    <cellStyle name="Normal 5 3 6 3 2 2 4" xfId="36045"/>
    <cellStyle name="Normal 5 3 6 3 2 3" xfId="10832"/>
    <cellStyle name="Normal 5 3 6 3 2 3 2" xfId="25215"/>
    <cellStyle name="Normal 5 3 6 3 2 3 2 2" xfId="53950"/>
    <cellStyle name="Normal 5 3 6 3 2 3 3" xfId="39626"/>
    <cellStyle name="Normal 5 3 6 3 2 4" xfId="18052"/>
    <cellStyle name="Normal 5 3 6 3 2 4 2" xfId="46788"/>
    <cellStyle name="Normal 5 3 6 3 2 5" xfId="32464"/>
    <cellStyle name="Normal 5 3 6 3 3" xfId="5369"/>
    <cellStyle name="Normal 5 3 6 3 3 2" xfId="12629"/>
    <cellStyle name="Normal 5 3 6 3 3 2 2" xfId="27007"/>
    <cellStyle name="Normal 5 3 6 3 3 2 2 2" xfId="55741"/>
    <cellStyle name="Normal 5 3 6 3 3 2 3" xfId="41417"/>
    <cellStyle name="Normal 5 3 6 3 3 3" xfId="19844"/>
    <cellStyle name="Normal 5 3 6 3 3 3 2" xfId="48579"/>
    <cellStyle name="Normal 5 3 6 3 3 4" xfId="34255"/>
    <cellStyle name="Normal 5 3 6 3 4" xfId="9042"/>
    <cellStyle name="Normal 5 3 6 3 4 2" xfId="23425"/>
    <cellStyle name="Normal 5 3 6 3 4 2 2" xfId="52160"/>
    <cellStyle name="Normal 5 3 6 3 4 3" xfId="37836"/>
    <cellStyle name="Normal 5 3 6 3 5" xfId="16262"/>
    <cellStyle name="Normal 5 3 6 3 5 2" xfId="44998"/>
    <cellStyle name="Normal 5 3 6 3 6" xfId="30674"/>
    <cellStyle name="Normal 5 3 6 4" xfId="2604"/>
    <cellStyle name="Normal 5 3 6 4 2" xfId="6264"/>
    <cellStyle name="Normal 5 3 6 4 2 2" xfId="13524"/>
    <cellStyle name="Normal 5 3 6 4 2 2 2" xfId="27902"/>
    <cellStyle name="Normal 5 3 6 4 2 2 2 2" xfId="56636"/>
    <cellStyle name="Normal 5 3 6 4 2 2 3" xfId="42312"/>
    <cellStyle name="Normal 5 3 6 4 2 3" xfId="20739"/>
    <cellStyle name="Normal 5 3 6 4 2 3 2" xfId="49474"/>
    <cellStyle name="Normal 5 3 6 4 2 4" xfId="35150"/>
    <cellStyle name="Normal 5 3 6 4 3" xfId="9937"/>
    <cellStyle name="Normal 5 3 6 4 3 2" xfId="24320"/>
    <cellStyle name="Normal 5 3 6 4 3 2 2" xfId="53055"/>
    <cellStyle name="Normal 5 3 6 4 3 3" xfId="38731"/>
    <cellStyle name="Normal 5 3 6 4 4" xfId="17157"/>
    <cellStyle name="Normal 5 3 6 4 4 2" xfId="45893"/>
    <cellStyle name="Normal 5 3 6 4 5" xfId="31569"/>
    <cellStyle name="Normal 5 3 6 5" xfId="4468"/>
    <cellStyle name="Normal 5 3 6 5 2" xfId="11734"/>
    <cellStyle name="Normal 5 3 6 5 2 2" xfId="26112"/>
    <cellStyle name="Normal 5 3 6 5 2 2 2" xfId="54846"/>
    <cellStyle name="Normal 5 3 6 5 2 3" xfId="40522"/>
    <cellStyle name="Normal 5 3 6 5 3" xfId="18949"/>
    <cellStyle name="Normal 5 3 6 5 3 2" xfId="47684"/>
    <cellStyle name="Normal 5 3 6 5 4" xfId="33360"/>
    <cellStyle name="Normal 5 3 6 6" xfId="8141"/>
    <cellStyle name="Normal 5 3 6 6 2" xfId="22530"/>
    <cellStyle name="Normal 5 3 6 6 2 2" xfId="51265"/>
    <cellStyle name="Normal 5 3 6 6 3" xfId="36941"/>
    <cellStyle name="Normal 5 3 6 7" xfId="15367"/>
    <cellStyle name="Normal 5 3 6 7 2" xfId="44103"/>
    <cellStyle name="Normal 5 3 6 8" xfId="29779"/>
    <cellStyle name="Normal 5 3 7" xfId="948"/>
    <cellStyle name="Normal 5 3 7 2" xfId="1931"/>
    <cellStyle name="Normal 5 3 7 2 2" xfId="3723"/>
    <cellStyle name="Normal 5 3 7 2 2 2" xfId="7382"/>
    <cellStyle name="Normal 5 3 7 2 2 2 2" xfId="14642"/>
    <cellStyle name="Normal 5 3 7 2 2 2 2 2" xfId="29020"/>
    <cellStyle name="Normal 5 3 7 2 2 2 2 2 2" xfId="57754"/>
    <cellStyle name="Normal 5 3 7 2 2 2 2 3" xfId="43430"/>
    <cellStyle name="Normal 5 3 7 2 2 2 3" xfId="21857"/>
    <cellStyle name="Normal 5 3 7 2 2 2 3 2" xfId="50592"/>
    <cellStyle name="Normal 5 3 7 2 2 2 4" xfId="36268"/>
    <cellStyle name="Normal 5 3 7 2 2 3" xfId="11055"/>
    <cellStyle name="Normal 5 3 7 2 2 3 2" xfId="25438"/>
    <cellStyle name="Normal 5 3 7 2 2 3 2 2" xfId="54173"/>
    <cellStyle name="Normal 5 3 7 2 2 3 3" xfId="39849"/>
    <cellStyle name="Normal 5 3 7 2 2 4" xfId="18275"/>
    <cellStyle name="Normal 5 3 7 2 2 4 2" xfId="47011"/>
    <cellStyle name="Normal 5 3 7 2 2 5" xfId="32687"/>
    <cellStyle name="Normal 5 3 7 2 3" xfId="5592"/>
    <cellStyle name="Normal 5 3 7 2 3 2" xfId="12852"/>
    <cellStyle name="Normal 5 3 7 2 3 2 2" xfId="27230"/>
    <cellStyle name="Normal 5 3 7 2 3 2 2 2" xfId="55964"/>
    <cellStyle name="Normal 5 3 7 2 3 2 3" xfId="41640"/>
    <cellStyle name="Normal 5 3 7 2 3 3" xfId="20067"/>
    <cellStyle name="Normal 5 3 7 2 3 3 2" xfId="48802"/>
    <cellStyle name="Normal 5 3 7 2 3 4" xfId="34478"/>
    <cellStyle name="Normal 5 3 7 2 4" xfId="9265"/>
    <cellStyle name="Normal 5 3 7 2 4 2" xfId="23648"/>
    <cellStyle name="Normal 5 3 7 2 4 2 2" xfId="52383"/>
    <cellStyle name="Normal 5 3 7 2 4 3" xfId="38059"/>
    <cellStyle name="Normal 5 3 7 2 5" xfId="16485"/>
    <cellStyle name="Normal 5 3 7 2 5 2" xfId="45221"/>
    <cellStyle name="Normal 5 3 7 2 6" xfId="30897"/>
    <cellStyle name="Normal 5 3 7 3" xfId="2827"/>
    <cellStyle name="Normal 5 3 7 3 2" xfId="6487"/>
    <cellStyle name="Normal 5 3 7 3 2 2" xfId="13747"/>
    <cellStyle name="Normal 5 3 7 3 2 2 2" xfId="28125"/>
    <cellStyle name="Normal 5 3 7 3 2 2 2 2" xfId="56859"/>
    <cellStyle name="Normal 5 3 7 3 2 2 3" xfId="42535"/>
    <cellStyle name="Normal 5 3 7 3 2 3" xfId="20962"/>
    <cellStyle name="Normal 5 3 7 3 2 3 2" xfId="49697"/>
    <cellStyle name="Normal 5 3 7 3 2 4" xfId="35373"/>
    <cellStyle name="Normal 5 3 7 3 3" xfId="10160"/>
    <cellStyle name="Normal 5 3 7 3 3 2" xfId="24543"/>
    <cellStyle name="Normal 5 3 7 3 3 2 2" xfId="53278"/>
    <cellStyle name="Normal 5 3 7 3 3 3" xfId="38954"/>
    <cellStyle name="Normal 5 3 7 3 4" xfId="17380"/>
    <cellStyle name="Normal 5 3 7 3 4 2" xfId="46116"/>
    <cellStyle name="Normal 5 3 7 3 5" xfId="31792"/>
    <cellStyle name="Normal 5 3 7 4" xfId="4692"/>
    <cellStyle name="Normal 5 3 7 4 2" xfId="11957"/>
    <cellStyle name="Normal 5 3 7 4 2 2" xfId="26335"/>
    <cellStyle name="Normal 5 3 7 4 2 2 2" xfId="55069"/>
    <cellStyle name="Normal 5 3 7 4 2 3" xfId="40745"/>
    <cellStyle name="Normal 5 3 7 4 3" xfId="19172"/>
    <cellStyle name="Normal 5 3 7 4 3 2" xfId="47907"/>
    <cellStyle name="Normal 5 3 7 4 4" xfId="33583"/>
    <cellStyle name="Normal 5 3 7 5" xfId="8364"/>
    <cellStyle name="Normal 5 3 7 5 2" xfId="22753"/>
    <cellStyle name="Normal 5 3 7 5 2 2" xfId="51488"/>
    <cellStyle name="Normal 5 3 7 5 3" xfId="37164"/>
    <cellStyle name="Normal 5 3 7 6" xfId="15590"/>
    <cellStyle name="Normal 5 3 7 6 2" xfId="44326"/>
    <cellStyle name="Normal 5 3 7 7" xfId="30002"/>
    <cellStyle name="Normal 5 3 8" xfId="1452"/>
    <cellStyle name="Normal 5 3 8 2" xfId="3276"/>
    <cellStyle name="Normal 5 3 8 2 2" xfId="6935"/>
    <cellStyle name="Normal 5 3 8 2 2 2" xfId="14195"/>
    <cellStyle name="Normal 5 3 8 2 2 2 2" xfId="28573"/>
    <cellStyle name="Normal 5 3 8 2 2 2 2 2" xfId="57307"/>
    <cellStyle name="Normal 5 3 8 2 2 2 3" xfId="42983"/>
    <cellStyle name="Normal 5 3 8 2 2 3" xfId="21410"/>
    <cellStyle name="Normal 5 3 8 2 2 3 2" xfId="50145"/>
    <cellStyle name="Normal 5 3 8 2 2 4" xfId="35821"/>
    <cellStyle name="Normal 5 3 8 2 3" xfId="10608"/>
    <cellStyle name="Normal 5 3 8 2 3 2" xfId="24991"/>
    <cellStyle name="Normal 5 3 8 2 3 2 2" xfId="53726"/>
    <cellStyle name="Normal 5 3 8 2 3 3" xfId="39402"/>
    <cellStyle name="Normal 5 3 8 2 4" xfId="17828"/>
    <cellStyle name="Normal 5 3 8 2 4 2" xfId="46564"/>
    <cellStyle name="Normal 5 3 8 2 5" xfId="32240"/>
    <cellStyle name="Normal 5 3 8 3" xfId="5143"/>
    <cellStyle name="Normal 5 3 8 3 2" xfId="12405"/>
    <cellStyle name="Normal 5 3 8 3 2 2" xfId="26783"/>
    <cellStyle name="Normal 5 3 8 3 2 2 2" xfId="55517"/>
    <cellStyle name="Normal 5 3 8 3 2 3" xfId="41193"/>
    <cellStyle name="Normal 5 3 8 3 3" xfId="19620"/>
    <cellStyle name="Normal 5 3 8 3 3 2" xfId="48355"/>
    <cellStyle name="Normal 5 3 8 3 4" xfId="34031"/>
    <cellStyle name="Normal 5 3 8 4" xfId="8815"/>
    <cellStyle name="Normal 5 3 8 4 2" xfId="23201"/>
    <cellStyle name="Normal 5 3 8 4 2 2" xfId="51936"/>
    <cellStyle name="Normal 5 3 8 4 3" xfId="37612"/>
    <cellStyle name="Normal 5 3 8 5" xfId="16038"/>
    <cellStyle name="Normal 5 3 8 5 2" xfId="44774"/>
    <cellStyle name="Normal 5 3 8 6" xfId="30450"/>
    <cellStyle name="Normal 5 3 9" xfId="2380"/>
    <cellStyle name="Normal 5 3 9 2" xfId="6040"/>
    <cellStyle name="Normal 5 3 9 2 2" xfId="13300"/>
    <cellStyle name="Normal 5 3 9 2 2 2" xfId="27678"/>
    <cellStyle name="Normal 5 3 9 2 2 2 2" xfId="56412"/>
    <cellStyle name="Normal 5 3 9 2 2 3" xfId="42088"/>
    <cellStyle name="Normal 5 3 9 2 3" xfId="20515"/>
    <cellStyle name="Normal 5 3 9 2 3 2" xfId="49250"/>
    <cellStyle name="Normal 5 3 9 2 4" xfId="34926"/>
    <cellStyle name="Normal 5 3 9 3" xfId="9713"/>
    <cellStyle name="Normal 5 3 9 3 2" xfId="24096"/>
    <cellStyle name="Normal 5 3 9 3 2 2" xfId="52831"/>
    <cellStyle name="Normal 5 3 9 3 3" xfId="38507"/>
    <cellStyle name="Normal 5 3 9 4" xfId="16933"/>
    <cellStyle name="Normal 5 3 9 4 2" xfId="45669"/>
    <cellStyle name="Normal 5 3 9 5" xfId="31345"/>
    <cellStyle name="Normal 5 4" xfId="252"/>
    <cellStyle name="Normal 5 4 10" xfId="7907"/>
    <cellStyle name="Normal 5 4 10 2" xfId="22313"/>
    <cellStyle name="Normal 5 4 10 2 2" xfId="51048"/>
    <cellStyle name="Normal 5 4 10 3" xfId="36724"/>
    <cellStyle name="Normal 5 4 11" xfId="15150"/>
    <cellStyle name="Normal 5 4 11 2" xfId="43886"/>
    <cellStyle name="Normal 5 4 12" xfId="29562"/>
    <cellStyle name="Normal 5 4 2" xfId="356"/>
    <cellStyle name="Normal 5 4 2 10" xfId="15178"/>
    <cellStyle name="Normal 5 4 2 10 2" xfId="43914"/>
    <cellStyle name="Normal 5 4 2 11" xfId="29590"/>
    <cellStyle name="Normal 5 4 2 2" xfId="456"/>
    <cellStyle name="Normal 5 4 2 2 10" xfId="29646"/>
    <cellStyle name="Normal 5 4 2 2 2" xfId="656"/>
    <cellStyle name="Normal 5 4 2 2 2 2" xfId="928"/>
    <cellStyle name="Normal 5 4 2 2 2 2 2" xfId="1375"/>
    <cellStyle name="Normal 5 4 2 2 2 2 2 2" xfId="2358"/>
    <cellStyle name="Normal 5 4 2 2 2 2 2 2 2" xfId="4150"/>
    <cellStyle name="Normal 5 4 2 2 2 2 2 2 2 2" xfId="7809"/>
    <cellStyle name="Normal 5 4 2 2 2 2 2 2 2 2 2" xfId="15069"/>
    <cellStyle name="Normal 5 4 2 2 2 2 2 2 2 2 2 2" xfId="29447"/>
    <cellStyle name="Normal 5 4 2 2 2 2 2 2 2 2 2 2 2" xfId="58181"/>
    <cellStyle name="Normal 5 4 2 2 2 2 2 2 2 2 2 3" xfId="43857"/>
    <cellStyle name="Normal 5 4 2 2 2 2 2 2 2 2 3" xfId="22284"/>
    <cellStyle name="Normal 5 4 2 2 2 2 2 2 2 2 3 2" xfId="51019"/>
    <cellStyle name="Normal 5 4 2 2 2 2 2 2 2 2 4" xfId="36695"/>
    <cellStyle name="Normal 5 4 2 2 2 2 2 2 2 3" xfId="11482"/>
    <cellStyle name="Normal 5 4 2 2 2 2 2 2 2 3 2" xfId="25865"/>
    <cellStyle name="Normal 5 4 2 2 2 2 2 2 2 3 2 2" xfId="54600"/>
    <cellStyle name="Normal 5 4 2 2 2 2 2 2 2 3 3" xfId="40276"/>
    <cellStyle name="Normal 5 4 2 2 2 2 2 2 2 4" xfId="18702"/>
    <cellStyle name="Normal 5 4 2 2 2 2 2 2 2 4 2" xfId="47438"/>
    <cellStyle name="Normal 5 4 2 2 2 2 2 2 2 5" xfId="33114"/>
    <cellStyle name="Normal 5 4 2 2 2 2 2 2 3" xfId="6019"/>
    <cellStyle name="Normal 5 4 2 2 2 2 2 2 3 2" xfId="13279"/>
    <cellStyle name="Normal 5 4 2 2 2 2 2 2 3 2 2" xfId="27657"/>
    <cellStyle name="Normal 5 4 2 2 2 2 2 2 3 2 2 2" xfId="56391"/>
    <cellStyle name="Normal 5 4 2 2 2 2 2 2 3 2 3" xfId="42067"/>
    <cellStyle name="Normal 5 4 2 2 2 2 2 2 3 3" xfId="20494"/>
    <cellStyle name="Normal 5 4 2 2 2 2 2 2 3 3 2" xfId="49229"/>
    <cellStyle name="Normal 5 4 2 2 2 2 2 2 3 4" xfId="34905"/>
    <cellStyle name="Normal 5 4 2 2 2 2 2 2 4" xfId="9692"/>
    <cellStyle name="Normal 5 4 2 2 2 2 2 2 4 2" xfId="24075"/>
    <cellStyle name="Normal 5 4 2 2 2 2 2 2 4 2 2" xfId="52810"/>
    <cellStyle name="Normal 5 4 2 2 2 2 2 2 4 3" xfId="38486"/>
    <cellStyle name="Normal 5 4 2 2 2 2 2 2 5" xfId="16912"/>
    <cellStyle name="Normal 5 4 2 2 2 2 2 2 5 2" xfId="45648"/>
    <cellStyle name="Normal 5 4 2 2 2 2 2 2 6" xfId="31324"/>
    <cellStyle name="Normal 5 4 2 2 2 2 2 3" xfId="3254"/>
    <cellStyle name="Normal 5 4 2 2 2 2 2 3 2" xfId="6914"/>
    <cellStyle name="Normal 5 4 2 2 2 2 2 3 2 2" xfId="14174"/>
    <cellStyle name="Normal 5 4 2 2 2 2 2 3 2 2 2" xfId="28552"/>
    <cellStyle name="Normal 5 4 2 2 2 2 2 3 2 2 2 2" xfId="57286"/>
    <cellStyle name="Normal 5 4 2 2 2 2 2 3 2 2 3" xfId="42962"/>
    <cellStyle name="Normal 5 4 2 2 2 2 2 3 2 3" xfId="21389"/>
    <cellStyle name="Normal 5 4 2 2 2 2 2 3 2 3 2" xfId="50124"/>
    <cellStyle name="Normal 5 4 2 2 2 2 2 3 2 4" xfId="35800"/>
    <cellStyle name="Normal 5 4 2 2 2 2 2 3 3" xfId="10587"/>
    <cellStyle name="Normal 5 4 2 2 2 2 2 3 3 2" xfId="24970"/>
    <cellStyle name="Normal 5 4 2 2 2 2 2 3 3 2 2" xfId="53705"/>
    <cellStyle name="Normal 5 4 2 2 2 2 2 3 3 3" xfId="39381"/>
    <cellStyle name="Normal 5 4 2 2 2 2 2 3 4" xfId="17807"/>
    <cellStyle name="Normal 5 4 2 2 2 2 2 3 4 2" xfId="46543"/>
    <cellStyle name="Normal 5 4 2 2 2 2 2 3 5" xfId="32219"/>
    <cellStyle name="Normal 5 4 2 2 2 2 2 4" xfId="5119"/>
    <cellStyle name="Normal 5 4 2 2 2 2 2 4 2" xfId="12384"/>
    <cellStyle name="Normal 5 4 2 2 2 2 2 4 2 2" xfId="26762"/>
    <cellStyle name="Normal 5 4 2 2 2 2 2 4 2 2 2" xfId="55496"/>
    <cellStyle name="Normal 5 4 2 2 2 2 2 4 2 3" xfId="41172"/>
    <cellStyle name="Normal 5 4 2 2 2 2 2 4 3" xfId="19599"/>
    <cellStyle name="Normal 5 4 2 2 2 2 2 4 3 2" xfId="48334"/>
    <cellStyle name="Normal 5 4 2 2 2 2 2 4 4" xfId="34010"/>
    <cellStyle name="Normal 5 4 2 2 2 2 2 5" xfId="8791"/>
    <cellStyle name="Normal 5 4 2 2 2 2 2 5 2" xfId="23180"/>
    <cellStyle name="Normal 5 4 2 2 2 2 2 5 2 2" xfId="51915"/>
    <cellStyle name="Normal 5 4 2 2 2 2 2 5 3" xfId="37591"/>
    <cellStyle name="Normal 5 4 2 2 2 2 2 6" xfId="16017"/>
    <cellStyle name="Normal 5 4 2 2 2 2 2 6 2" xfId="44753"/>
    <cellStyle name="Normal 5 4 2 2 2 2 2 7" xfId="30429"/>
    <cellStyle name="Normal 5 4 2 2 2 2 3" xfId="1911"/>
    <cellStyle name="Normal 5 4 2 2 2 2 3 2" xfId="3703"/>
    <cellStyle name="Normal 5 4 2 2 2 2 3 2 2" xfId="7362"/>
    <cellStyle name="Normal 5 4 2 2 2 2 3 2 2 2" xfId="14622"/>
    <cellStyle name="Normal 5 4 2 2 2 2 3 2 2 2 2" xfId="29000"/>
    <cellStyle name="Normal 5 4 2 2 2 2 3 2 2 2 2 2" xfId="57734"/>
    <cellStyle name="Normal 5 4 2 2 2 2 3 2 2 2 3" xfId="43410"/>
    <cellStyle name="Normal 5 4 2 2 2 2 3 2 2 3" xfId="21837"/>
    <cellStyle name="Normal 5 4 2 2 2 2 3 2 2 3 2" xfId="50572"/>
    <cellStyle name="Normal 5 4 2 2 2 2 3 2 2 4" xfId="36248"/>
    <cellStyle name="Normal 5 4 2 2 2 2 3 2 3" xfId="11035"/>
    <cellStyle name="Normal 5 4 2 2 2 2 3 2 3 2" xfId="25418"/>
    <cellStyle name="Normal 5 4 2 2 2 2 3 2 3 2 2" xfId="54153"/>
    <cellStyle name="Normal 5 4 2 2 2 2 3 2 3 3" xfId="39829"/>
    <cellStyle name="Normal 5 4 2 2 2 2 3 2 4" xfId="18255"/>
    <cellStyle name="Normal 5 4 2 2 2 2 3 2 4 2" xfId="46991"/>
    <cellStyle name="Normal 5 4 2 2 2 2 3 2 5" xfId="32667"/>
    <cellStyle name="Normal 5 4 2 2 2 2 3 3" xfId="5572"/>
    <cellStyle name="Normal 5 4 2 2 2 2 3 3 2" xfId="12832"/>
    <cellStyle name="Normal 5 4 2 2 2 2 3 3 2 2" xfId="27210"/>
    <cellStyle name="Normal 5 4 2 2 2 2 3 3 2 2 2" xfId="55944"/>
    <cellStyle name="Normal 5 4 2 2 2 2 3 3 2 3" xfId="41620"/>
    <cellStyle name="Normal 5 4 2 2 2 2 3 3 3" xfId="20047"/>
    <cellStyle name="Normal 5 4 2 2 2 2 3 3 3 2" xfId="48782"/>
    <cellStyle name="Normal 5 4 2 2 2 2 3 3 4" xfId="34458"/>
    <cellStyle name="Normal 5 4 2 2 2 2 3 4" xfId="9245"/>
    <cellStyle name="Normal 5 4 2 2 2 2 3 4 2" xfId="23628"/>
    <cellStyle name="Normal 5 4 2 2 2 2 3 4 2 2" xfId="52363"/>
    <cellStyle name="Normal 5 4 2 2 2 2 3 4 3" xfId="38039"/>
    <cellStyle name="Normal 5 4 2 2 2 2 3 5" xfId="16465"/>
    <cellStyle name="Normal 5 4 2 2 2 2 3 5 2" xfId="45201"/>
    <cellStyle name="Normal 5 4 2 2 2 2 3 6" xfId="30877"/>
    <cellStyle name="Normal 5 4 2 2 2 2 4" xfId="2807"/>
    <cellStyle name="Normal 5 4 2 2 2 2 4 2" xfId="6467"/>
    <cellStyle name="Normal 5 4 2 2 2 2 4 2 2" xfId="13727"/>
    <cellStyle name="Normal 5 4 2 2 2 2 4 2 2 2" xfId="28105"/>
    <cellStyle name="Normal 5 4 2 2 2 2 4 2 2 2 2" xfId="56839"/>
    <cellStyle name="Normal 5 4 2 2 2 2 4 2 2 3" xfId="42515"/>
    <cellStyle name="Normal 5 4 2 2 2 2 4 2 3" xfId="20942"/>
    <cellStyle name="Normal 5 4 2 2 2 2 4 2 3 2" xfId="49677"/>
    <cellStyle name="Normal 5 4 2 2 2 2 4 2 4" xfId="35353"/>
    <cellStyle name="Normal 5 4 2 2 2 2 4 3" xfId="10140"/>
    <cellStyle name="Normal 5 4 2 2 2 2 4 3 2" xfId="24523"/>
    <cellStyle name="Normal 5 4 2 2 2 2 4 3 2 2" xfId="53258"/>
    <cellStyle name="Normal 5 4 2 2 2 2 4 3 3" xfId="38934"/>
    <cellStyle name="Normal 5 4 2 2 2 2 4 4" xfId="17360"/>
    <cellStyle name="Normal 5 4 2 2 2 2 4 4 2" xfId="46096"/>
    <cellStyle name="Normal 5 4 2 2 2 2 4 5" xfId="31772"/>
    <cellStyle name="Normal 5 4 2 2 2 2 5" xfId="4672"/>
    <cellStyle name="Normal 5 4 2 2 2 2 5 2" xfId="11937"/>
    <cellStyle name="Normal 5 4 2 2 2 2 5 2 2" xfId="26315"/>
    <cellStyle name="Normal 5 4 2 2 2 2 5 2 2 2" xfId="55049"/>
    <cellStyle name="Normal 5 4 2 2 2 2 5 2 3" xfId="40725"/>
    <cellStyle name="Normal 5 4 2 2 2 2 5 3" xfId="19152"/>
    <cellStyle name="Normal 5 4 2 2 2 2 5 3 2" xfId="47887"/>
    <cellStyle name="Normal 5 4 2 2 2 2 5 4" xfId="33563"/>
    <cellStyle name="Normal 5 4 2 2 2 2 6" xfId="8344"/>
    <cellStyle name="Normal 5 4 2 2 2 2 6 2" xfId="22733"/>
    <cellStyle name="Normal 5 4 2 2 2 2 6 2 2" xfId="51468"/>
    <cellStyle name="Normal 5 4 2 2 2 2 6 3" xfId="37144"/>
    <cellStyle name="Normal 5 4 2 2 2 2 7" xfId="15570"/>
    <cellStyle name="Normal 5 4 2 2 2 2 7 2" xfId="44306"/>
    <cellStyle name="Normal 5 4 2 2 2 2 8" xfId="29982"/>
    <cellStyle name="Normal 5 4 2 2 2 3" xfId="1151"/>
    <cellStyle name="Normal 5 4 2 2 2 3 2" xfId="2134"/>
    <cellStyle name="Normal 5 4 2 2 2 3 2 2" xfId="3926"/>
    <cellStyle name="Normal 5 4 2 2 2 3 2 2 2" xfId="7585"/>
    <cellStyle name="Normal 5 4 2 2 2 3 2 2 2 2" xfId="14845"/>
    <cellStyle name="Normal 5 4 2 2 2 3 2 2 2 2 2" xfId="29223"/>
    <cellStyle name="Normal 5 4 2 2 2 3 2 2 2 2 2 2" xfId="57957"/>
    <cellStyle name="Normal 5 4 2 2 2 3 2 2 2 2 3" xfId="43633"/>
    <cellStyle name="Normal 5 4 2 2 2 3 2 2 2 3" xfId="22060"/>
    <cellStyle name="Normal 5 4 2 2 2 3 2 2 2 3 2" xfId="50795"/>
    <cellStyle name="Normal 5 4 2 2 2 3 2 2 2 4" xfId="36471"/>
    <cellStyle name="Normal 5 4 2 2 2 3 2 2 3" xfId="11258"/>
    <cellStyle name="Normal 5 4 2 2 2 3 2 2 3 2" xfId="25641"/>
    <cellStyle name="Normal 5 4 2 2 2 3 2 2 3 2 2" xfId="54376"/>
    <cellStyle name="Normal 5 4 2 2 2 3 2 2 3 3" xfId="40052"/>
    <cellStyle name="Normal 5 4 2 2 2 3 2 2 4" xfId="18478"/>
    <cellStyle name="Normal 5 4 2 2 2 3 2 2 4 2" xfId="47214"/>
    <cellStyle name="Normal 5 4 2 2 2 3 2 2 5" xfId="32890"/>
    <cellStyle name="Normal 5 4 2 2 2 3 2 3" xfId="5795"/>
    <cellStyle name="Normal 5 4 2 2 2 3 2 3 2" xfId="13055"/>
    <cellStyle name="Normal 5 4 2 2 2 3 2 3 2 2" xfId="27433"/>
    <cellStyle name="Normal 5 4 2 2 2 3 2 3 2 2 2" xfId="56167"/>
    <cellStyle name="Normal 5 4 2 2 2 3 2 3 2 3" xfId="41843"/>
    <cellStyle name="Normal 5 4 2 2 2 3 2 3 3" xfId="20270"/>
    <cellStyle name="Normal 5 4 2 2 2 3 2 3 3 2" xfId="49005"/>
    <cellStyle name="Normal 5 4 2 2 2 3 2 3 4" xfId="34681"/>
    <cellStyle name="Normal 5 4 2 2 2 3 2 4" xfId="9468"/>
    <cellStyle name="Normal 5 4 2 2 2 3 2 4 2" xfId="23851"/>
    <cellStyle name="Normal 5 4 2 2 2 3 2 4 2 2" xfId="52586"/>
    <cellStyle name="Normal 5 4 2 2 2 3 2 4 3" xfId="38262"/>
    <cellStyle name="Normal 5 4 2 2 2 3 2 5" xfId="16688"/>
    <cellStyle name="Normal 5 4 2 2 2 3 2 5 2" xfId="45424"/>
    <cellStyle name="Normal 5 4 2 2 2 3 2 6" xfId="31100"/>
    <cellStyle name="Normal 5 4 2 2 2 3 3" xfId="3030"/>
    <cellStyle name="Normal 5 4 2 2 2 3 3 2" xfId="6690"/>
    <cellStyle name="Normal 5 4 2 2 2 3 3 2 2" xfId="13950"/>
    <cellStyle name="Normal 5 4 2 2 2 3 3 2 2 2" xfId="28328"/>
    <cellStyle name="Normal 5 4 2 2 2 3 3 2 2 2 2" xfId="57062"/>
    <cellStyle name="Normal 5 4 2 2 2 3 3 2 2 3" xfId="42738"/>
    <cellStyle name="Normal 5 4 2 2 2 3 3 2 3" xfId="21165"/>
    <cellStyle name="Normal 5 4 2 2 2 3 3 2 3 2" xfId="49900"/>
    <cellStyle name="Normal 5 4 2 2 2 3 3 2 4" xfId="35576"/>
    <cellStyle name="Normal 5 4 2 2 2 3 3 3" xfId="10363"/>
    <cellStyle name="Normal 5 4 2 2 2 3 3 3 2" xfId="24746"/>
    <cellStyle name="Normal 5 4 2 2 2 3 3 3 2 2" xfId="53481"/>
    <cellStyle name="Normal 5 4 2 2 2 3 3 3 3" xfId="39157"/>
    <cellStyle name="Normal 5 4 2 2 2 3 3 4" xfId="17583"/>
    <cellStyle name="Normal 5 4 2 2 2 3 3 4 2" xfId="46319"/>
    <cellStyle name="Normal 5 4 2 2 2 3 3 5" xfId="31995"/>
    <cellStyle name="Normal 5 4 2 2 2 3 4" xfId="4895"/>
    <cellStyle name="Normal 5 4 2 2 2 3 4 2" xfId="12160"/>
    <cellStyle name="Normal 5 4 2 2 2 3 4 2 2" xfId="26538"/>
    <cellStyle name="Normal 5 4 2 2 2 3 4 2 2 2" xfId="55272"/>
    <cellStyle name="Normal 5 4 2 2 2 3 4 2 3" xfId="40948"/>
    <cellStyle name="Normal 5 4 2 2 2 3 4 3" xfId="19375"/>
    <cellStyle name="Normal 5 4 2 2 2 3 4 3 2" xfId="48110"/>
    <cellStyle name="Normal 5 4 2 2 2 3 4 4" xfId="33786"/>
    <cellStyle name="Normal 5 4 2 2 2 3 5" xfId="8567"/>
    <cellStyle name="Normal 5 4 2 2 2 3 5 2" xfId="22956"/>
    <cellStyle name="Normal 5 4 2 2 2 3 5 2 2" xfId="51691"/>
    <cellStyle name="Normal 5 4 2 2 2 3 5 3" xfId="37367"/>
    <cellStyle name="Normal 5 4 2 2 2 3 6" xfId="15793"/>
    <cellStyle name="Normal 5 4 2 2 2 3 6 2" xfId="44529"/>
    <cellStyle name="Normal 5 4 2 2 2 3 7" xfId="30205"/>
    <cellStyle name="Normal 5 4 2 2 2 4" xfId="1683"/>
    <cellStyle name="Normal 5 4 2 2 2 4 2" xfId="3479"/>
    <cellStyle name="Normal 5 4 2 2 2 4 2 2" xfId="7138"/>
    <cellStyle name="Normal 5 4 2 2 2 4 2 2 2" xfId="14398"/>
    <cellStyle name="Normal 5 4 2 2 2 4 2 2 2 2" xfId="28776"/>
    <cellStyle name="Normal 5 4 2 2 2 4 2 2 2 2 2" xfId="57510"/>
    <cellStyle name="Normal 5 4 2 2 2 4 2 2 2 3" xfId="43186"/>
    <cellStyle name="Normal 5 4 2 2 2 4 2 2 3" xfId="21613"/>
    <cellStyle name="Normal 5 4 2 2 2 4 2 2 3 2" xfId="50348"/>
    <cellStyle name="Normal 5 4 2 2 2 4 2 2 4" xfId="36024"/>
    <cellStyle name="Normal 5 4 2 2 2 4 2 3" xfId="10811"/>
    <cellStyle name="Normal 5 4 2 2 2 4 2 3 2" xfId="25194"/>
    <cellStyle name="Normal 5 4 2 2 2 4 2 3 2 2" xfId="53929"/>
    <cellStyle name="Normal 5 4 2 2 2 4 2 3 3" xfId="39605"/>
    <cellStyle name="Normal 5 4 2 2 2 4 2 4" xfId="18031"/>
    <cellStyle name="Normal 5 4 2 2 2 4 2 4 2" xfId="46767"/>
    <cellStyle name="Normal 5 4 2 2 2 4 2 5" xfId="32443"/>
    <cellStyle name="Normal 5 4 2 2 2 4 3" xfId="5348"/>
    <cellStyle name="Normal 5 4 2 2 2 4 3 2" xfId="12608"/>
    <cellStyle name="Normal 5 4 2 2 2 4 3 2 2" xfId="26986"/>
    <cellStyle name="Normal 5 4 2 2 2 4 3 2 2 2" xfId="55720"/>
    <cellStyle name="Normal 5 4 2 2 2 4 3 2 3" xfId="41396"/>
    <cellStyle name="Normal 5 4 2 2 2 4 3 3" xfId="19823"/>
    <cellStyle name="Normal 5 4 2 2 2 4 3 3 2" xfId="48558"/>
    <cellStyle name="Normal 5 4 2 2 2 4 3 4" xfId="34234"/>
    <cellStyle name="Normal 5 4 2 2 2 4 4" xfId="9021"/>
    <cellStyle name="Normal 5 4 2 2 2 4 4 2" xfId="23404"/>
    <cellStyle name="Normal 5 4 2 2 2 4 4 2 2" xfId="52139"/>
    <cellStyle name="Normal 5 4 2 2 2 4 4 3" xfId="37815"/>
    <cellStyle name="Normal 5 4 2 2 2 4 5" xfId="16241"/>
    <cellStyle name="Normal 5 4 2 2 2 4 5 2" xfId="44977"/>
    <cellStyle name="Normal 5 4 2 2 2 4 6" xfId="30653"/>
    <cellStyle name="Normal 5 4 2 2 2 5" xfId="2583"/>
    <cellStyle name="Normal 5 4 2 2 2 5 2" xfId="6243"/>
    <cellStyle name="Normal 5 4 2 2 2 5 2 2" xfId="13503"/>
    <cellStyle name="Normal 5 4 2 2 2 5 2 2 2" xfId="27881"/>
    <cellStyle name="Normal 5 4 2 2 2 5 2 2 2 2" xfId="56615"/>
    <cellStyle name="Normal 5 4 2 2 2 5 2 2 3" xfId="42291"/>
    <cellStyle name="Normal 5 4 2 2 2 5 2 3" xfId="20718"/>
    <cellStyle name="Normal 5 4 2 2 2 5 2 3 2" xfId="49453"/>
    <cellStyle name="Normal 5 4 2 2 2 5 2 4" xfId="35129"/>
    <cellStyle name="Normal 5 4 2 2 2 5 3" xfId="9916"/>
    <cellStyle name="Normal 5 4 2 2 2 5 3 2" xfId="24299"/>
    <cellStyle name="Normal 5 4 2 2 2 5 3 2 2" xfId="53034"/>
    <cellStyle name="Normal 5 4 2 2 2 5 3 3" xfId="38710"/>
    <cellStyle name="Normal 5 4 2 2 2 5 4" xfId="17136"/>
    <cellStyle name="Normal 5 4 2 2 2 5 4 2" xfId="45872"/>
    <cellStyle name="Normal 5 4 2 2 2 5 5" xfId="31548"/>
    <cellStyle name="Normal 5 4 2 2 2 6" xfId="4446"/>
    <cellStyle name="Normal 5 4 2 2 2 6 2" xfId="11713"/>
    <cellStyle name="Normal 5 4 2 2 2 6 2 2" xfId="26091"/>
    <cellStyle name="Normal 5 4 2 2 2 6 2 2 2" xfId="54825"/>
    <cellStyle name="Normal 5 4 2 2 2 6 2 3" xfId="40501"/>
    <cellStyle name="Normal 5 4 2 2 2 6 3" xfId="18928"/>
    <cellStyle name="Normal 5 4 2 2 2 6 3 2" xfId="47663"/>
    <cellStyle name="Normal 5 4 2 2 2 6 4" xfId="33339"/>
    <cellStyle name="Normal 5 4 2 2 2 7" xfId="8117"/>
    <cellStyle name="Normal 5 4 2 2 2 7 2" xfId="22509"/>
    <cellStyle name="Normal 5 4 2 2 2 7 2 2" xfId="51244"/>
    <cellStyle name="Normal 5 4 2 2 2 7 3" xfId="36920"/>
    <cellStyle name="Normal 5 4 2 2 2 8" xfId="15346"/>
    <cellStyle name="Normal 5 4 2 2 2 8 2" xfId="44082"/>
    <cellStyle name="Normal 5 4 2 2 2 9" xfId="29758"/>
    <cellStyle name="Normal 5 4 2 2 3" xfId="814"/>
    <cellStyle name="Normal 5 4 2 2 3 2" xfId="1263"/>
    <cellStyle name="Normal 5 4 2 2 3 2 2" xfId="2246"/>
    <cellStyle name="Normal 5 4 2 2 3 2 2 2" xfId="4038"/>
    <cellStyle name="Normal 5 4 2 2 3 2 2 2 2" xfId="7697"/>
    <cellStyle name="Normal 5 4 2 2 3 2 2 2 2 2" xfId="14957"/>
    <cellStyle name="Normal 5 4 2 2 3 2 2 2 2 2 2" xfId="29335"/>
    <cellStyle name="Normal 5 4 2 2 3 2 2 2 2 2 2 2" xfId="58069"/>
    <cellStyle name="Normal 5 4 2 2 3 2 2 2 2 2 3" xfId="43745"/>
    <cellStyle name="Normal 5 4 2 2 3 2 2 2 2 3" xfId="22172"/>
    <cellStyle name="Normal 5 4 2 2 3 2 2 2 2 3 2" xfId="50907"/>
    <cellStyle name="Normal 5 4 2 2 3 2 2 2 2 4" xfId="36583"/>
    <cellStyle name="Normal 5 4 2 2 3 2 2 2 3" xfId="11370"/>
    <cellStyle name="Normal 5 4 2 2 3 2 2 2 3 2" xfId="25753"/>
    <cellStyle name="Normal 5 4 2 2 3 2 2 2 3 2 2" xfId="54488"/>
    <cellStyle name="Normal 5 4 2 2 3 2 2 2 3 3" xfId="40164"/>
    <cellStyle name="Normal 5 4 2 2 3 2 2 2 4" xfId="18590"/>
    <cellStyle name="Normal 5 4 2 2 3 2 2 2 4 2" xfId="47326"/>
    <cellStyle name="Normal 5 4 2 2 3 2 2 2 5" xfId="33002"/>
    <cellStyle name="Normal 5 4 2 2 3 2 2 3" xfId="5907"/>
    <cellStyle name="Normal 5 4 2 2 3 2 2 3 2" xfId="13167"/>
    <cellStyle name="Normal 5 4 2 2 3 2 2 3 2 2" xfId="27545"/>
    <cellStyle name="Normal 5 4 2 2 3 2 2 3 2 2 2" xfId="56279"/>
    <cellStyle name="Normal 5 4 2 2 3 2 2 3 2 3" xfId="41955"/>
    <cellStyle name="Normal 5 4 2 2 3 2 2 3 3" xfId="20382"/>
    <cellStyle name="Normal 5 4 2 2 3 2 2 3 3 2" xfId="49117"/>
    <cellStyle name="Normal 5 4 2 2 3 2 2 3 4" xfId="34793"/>
    <cellStyle name="Normal 5 4 2 2 3 2 2 4" xfId="9580"/>
    <cellStyle name="Normal 5 4 2 2 3 2 2 4 2" xfId="23963"/>
    <cellStyle name="Normal 5 4 2 2 3 2 2 4 2 2" xfId="52698"/>
    <cellStyle name="Normal 5 4 2 2 3 2 2 4 3" xfId="38374"/>
    <cellStyle name="Normal 5 4 2 2 3 2 2 5" xfId="16800"/>
    <cellStyle name="Normal 5 4 2 2 3 2 2 5 2" xfId="45536"/>
    <cellStyle name="Normal 5 4 2 2 3 2 2 6" xfId="31212"/>
    <cellStyle name="Normal 5 4 2 2 3 2 3" xfId="3142"/>
    <cellStyle name="Normal 5 4 2 2 3 2 3 2" xfId="6802"/>
    <cellStyle name="Normal 5 4 2 2 3 2 3 2 2" xfId="14062"/>
    <cellStyle name="Normal 5 4 2 2 3 2 3 2 2 2" xfId="28440"/>
    <cellStyle name="Normal 5 4 2 2 3 2 3 2 2 2 2" xfId="57174"/>
    <cellStyle name="Normal 5 4 2 2 3 2 3 2 2 3" xfId="42850"/>
    <cellStyle name="Normal 5 4 2 2 3 2 3 2 3" xfId="21277"/>
    <cellStyle name="Normal 5 4 2 2 3 2 3 2 3 2" xfId="50012"/>
    <cellStyle name="Normal 5 4 2 2 3 2 3 2 4" xfId="35688"/>
    <cellStyle name="Normal 5 4 2 2 3 2 3 3" xfId="10475"/>
    <cellStyle name="Normal 5 4 2 2 3 2 3 3 2" xfId="24858"/>
    <cellStyle name="Normal 5 4 2 2 3 2 3 3 2 2" xfId="53593"/>
    <cellStyle name="Normal 5 4 2 2 3 2 3 3 3" xfId="39269"/>
    <cellStyle name="Normal 5 4 2 2 3 2 3 4" xfId="17695"/>
    <cellStyle name="Normal 5 4 2 2 3 2 3 4 2" xfId="46431"/>
    <cellStyle name="Normal 5 4 2 2 3 2 3 5" xfId="32107"/>
    <cellStyle name="Normal 5 4 2 2 3 2 4" xfId="5007"/>
    <cellStyle name="Normal 5 4 2 2 3 2 4 2" xfId="12272"/>
    <cellStyle name="Normal 5 4 2 2 3 2 4 2 2" xfId="26650"/>
    <cellStyle name="Normal 5 4 2 2 3 2 4 2 2 2" xfId="55384"/>
    <cellStyle name="Normal 5 4 2 2 3 2 4 2 3" xfId="41060"/>
    <cellStyle name="Normal 5 4 2 2 3 2 4 3" xfId="19487"/>
    <cellStyle name="Normal 5 4 2 2 3 2 4 3 2" xfId="48222"/>
    <cellStyle name="Normal 5 4 2 2 3 2 4 4" xfId="33898"/>
    <cellStyle name="Normal 5 4 2 2 3 2 5" xfId="8679"/>
    <cellStyle name="Normal 5 4 2 2 3 2 5 2" xfId="23068"/>
    <cellStyle name="Normal 5 4 2 2 3 2 5 2 2" xfId="51803"/>
    <cellStyle name="Normal 5 4 2 2 3 2 5 3" xfId="37479"/>
    <cellStyle name="Normal 5 4 2 2 3 2 6" xfId="15905"/>
    <cellStyle name="Normal 5 4 2 2 3 2 6 2" xfId="44641"/>
    <cellStyle name="Normal 5 4 2 2 3 2 7" xfId="30317"/>
    <cellStyle name="Normal 5 4 2 2 3 3" xfId="1799"/>
    <cellStyle name="Normal 5 4 2 2 3 3 2" xfId="3591"/>
    <cellStyle name="Normal 5 4 2 2 3 3 2 2" xfId="7250"/>
    <cellStyle name="Normal 5 4 2 2 3 3 2 2 2" xfId="14510"/>
    <cellStyle name="Normal 5 4 2 2 3 3 2 2 2 2" xfId="28888"/>
    <cellStyle name="Normal 5 4 2 2 3 3 2 2 2 2 2" xfId="57622"/>
    <cellStyle name="Normal 5 4 2 2 3 3 2 2 2 3" xfId="43298"/>
    <cellStyle name="Normal 5 4 2 2 3 3 2 2 3" xfId="21725"/>
    <cellStyle name="Normal 5 4 2 2 3 3 2 2 3 2" xfId="50460"/>
    <cellStyle name="Normal 5 4 2 2 3 3 2 2 4" xfId="36136"/>
    <cellStyle name="Normal 5 4 2 2 3 3 2 3" xfId="10923"/>
    <cellStyle name="Normal 5 4 2 2 3 3 2 3 2" xfId="25306"/>
    <cellStyle name="Normal 5 4 2 2 3 3 2 3 2 2" xfId="54041"/>
    <cellStyle name="Normal 5 4 2 2 3 3 2 3 3" xfId="39717"/>
    <cellStyle name="Normal 5 4 2 2 3 3 2 4" xfId="18143"/>
    <cellStyle name="Normal 5 4 2 2 3 3 2 4 2" xfId="46879"/>
    <cellStyle name="Normal 5 4 2 2 3 3 2 5" xfId="32555"/>
    <cellStyle name="Normal 5 4 2 2 3 3 3" xfId="5460"/>
    <cellStyle name="Normal 5 4 2 2 3 3 3 2" xfId="12720"/>
    <cellStyle name="Normal 5 4 2 2 3 3 3 2 2" xfId="27098"/>
    <cellStyle name="Normal 5 4 2 2 3 3 3 2 2 2" xfId="55832"/>
    <cellStyle name="Normal 5 4 2 2 3 3 3 2 3" xfId="41508"/>
    <cellStyle name="Normal 5 4 2 2 3 3 3 3" xfId="19935"/>
    <cellStyle name="Normal 5 4 2 2 3 3 3 3 2" xfId="48670"/>
    <cellStyle name="Normal 5 4 2 2 3 3 3 4" xfId="34346"/>
    <cellStyle name="Normal 5 4 2 2 3 3 4" xfId="9133"/>
    <cellStyle name="Normal 5 4 2 2 3 3 4 2" xfId="23516"/>
    <cellStyle name="Normal 5 4 2 2 3 3 4 2 2" xfId="52251"/>
    <cellStyle name="Normal 5 4 2 2 3 3 4 3" xfId="37927"/>
    <cellStyle name="Normal 5 4 2 2 3 3 5" xfId="16353"/>
    <cellStyle name="Normal 5 4 2 2 3 3 5 2" xfId="45089"/>
    <cellStyle name="Normal 5 4 2 2 3 3 6" xfId="30765"/>
    <cellStyle name="Normal 5 4 2 2 3 4" xfId="2695"/>
    <cellStyle name="Normal 5 4 2 2 3 4 2" xfId="6355"/>
    <cellStyle name="Normal 5 4 2 2 3 4 2 2" xfId="13615"/>
    <cellStyle name="Normal 5 4 2 2 3 4 2 2 2" xfId="27993"/>
    <cellStyle name="Normal 5 4 2 2 3 4 2 2 2 2" xfId="56727"/>
    <cellStyle name="Normal 5 4 2 2 3 4 2 2 3" xfId="42403"/>
    <cellStyle name="Normal 5 4 2 2 3 4 2 3" xfId="20830"/>
    <cellStyle name="Normal 5 4 2 2 3 4 2 3 2" xfId="49565"/>
    <cellStyle name="Normal 5 4 2 2 3 4 2 4" xfId="35241"/>
    <cellStyle name="Normal 5 4 2 2 3 4 3" xfId="10028"/>
    <cellStyle name="Normal 5 4 2 2 3 4 3 2" xfId="24411"/>
    <cellStyle name="Normal 5 4 2 2 3 4 3 2 2" xfId="53146"/>
    <cellStyle name="Normal 5 4 2 2 3 4 3 3" xfId="38822"/>
    <cellStyle name="Normal 5 4 2 2 3 4 4" xfId="17248"/>
    <cellStyle name="Normal 5 4 2 2 3 4 4 2" xfId="45984"/>
    <cellStyle name="Normal 5 4 2 2 3 4 5" xfId="31660"/>
    <cellStyle name="Normal 5 4 2 2 3 5" xfId="4559"/>
    <cellStyle name="Normal 5 4 2 2 3 5 2" xfId="11825"/>
    <cellStyle name="Normal 5 4 2 2 3 5 2 2" xfId="26203"/>
    <cellStyle name="Normal 5 4 2 2 3 5 2 2 2" xfId="54937"/>
    <cellStyle name="Normal 5 4 2 2 3 5 2 3" xfId="40613"/>
    <cellStyle name="Normal 5 4 2 2 3 5 3" xfId="19040"/>
    <cellStyle name="Normal 5 4 2 2 3 5 3 2" xfId="47775"/>
    <cellStyle name="Normal 5 4 2 2 3 5 4" xfId="33451"/>
    <cellStyle name="Normal 5 4 2 2 3 6" xfId="8232"/>
    <cellStyle name="Normal 5 4 2 2 3 6 2" xfId="22621"/>
    <cellStyle name="Normal 5 4 2 2 3 6 2 2" xfId="51356"/>
    <cellStyle name="Normal 5 4 2 2 3 6 3" xfId="37032"/>
    <cellStyle name="Normal 5 4 2 2 3 7" xfId="15458"/>
    <cellStyle name="Normal 5 4 2 2 3 7 2" xfId="44194"/>
    <cellStyle name="Normal 5 4 2 2 3 8" xfId="29870"/>
    <cellStyle name="Normal 5 4 2 2 4" xfId="1039"/>
    <cellStyle name="Normal 5 4 2 2 4 2" xfId="2022"/>
    <cellStyle name="Normal 5 4 2 2 4 2 2" xfId="3814"/>
    <cellStyle name="Normal 5 4 2 2 4 2 2 2" xfId="7473"/>
    <cellStyle name="Normal 5 4 2 2 4 2 2 2 2" xfId="14733"/>
    <cellStyle name="Normal 5 4 2 2 4 2 2 2 2 2" xfId="29111"/>
    <cellStyle name="Normal 5 4 2 2 4 2 2 2 2 2 2" xfId="57845"/>
    <cellStyle name="Normal 5 4 2 2 4 2 2 2 2 3" xfId="43521"/>
    <cellStyle name="Normal 5 4 2 2 4 2 2 2 3" xfId="21948"/>
    <cellStyle name="Normal 5 4 2 2 4 2 2 2 3 2" xfId="50683"/>
    <cellStyle name="Normal 5 4 2 2 4 2 2 2 4" xfId="36359"/>
    <cellStyle name="Normal 5 4 2 2 4 2 2 3" xfId="11146"/>
    <cellStyle name="Normal 5 4 2 2 4 2 2 3 2" xfId="25529"/>
    <cellStyle name="Normal 5 4 2 2 4 2 2 3 2 2" xfId="54264"/>
    <cellStyle name="Normal 5 4 2 2 4 2 2 3 3" xfId="39940"/>
    <cellStyle name="Normal 5 4 2 2 4 2 2 4" xfId="18366"/>
    <cellStyle name="Normal 5 4 2 2 4 2 2 4 2" xfId="47102"/>
    <cellStyle name="Normal 5 4 2 2 4 2 2 5" xfId="32778"/>
    <cellStyle name="Normal 5 4 2 2 4 2 3" xfId="5683"/>
    <cellStyle name="Normal 5 4 2 2 4 2 3 2" xfId="12943"/>
    <cellStyle name="Normal 5 4 2 2 4 2 3 2 2" xfId="27321"/>
    <cellStyle name="Normal 5 4 2 2 4 2 3 2 2 2" xfId="56055"/>
    <cellStyle name="Normal 5 4 2 2 4 2 3 2 3" xfId="41731"/>
    <cellStyle name="Normal 5 4 2 2 4 2 3 3" xfId="20158"/>
    <cellStyle name="Normal 5 4 2 2 4 2 3 3 2" xfId="48893"/>
    <cellStyle name="Normal 5 4 2 2 4 2 3 4" xfId="34569"/>
    <cellStyle name="Normal 5 4 2 2 4 2 4" xfId="9356"/>
    <cellStyle name="Normal 5 4 2 2 4 2 4 2" xfId="23739"/>
    <cellStyle name="Normal 5 4 2 2 4 2 4 2 2" xfId="52474"/>
    <cellStyle name="Normal 5 4 2 2 4 2 4 3" xfId="38150"/>
    <cellStyle name="Normal 5 4 2 2 4 2 5" xfId="16576"/>
    <cellStyle name="Normal 5 4 2 2 4 2 5 2" xfId="45312"/>
    <cellStyle name="Normal 5 4 2 2 4 2 6" xfId="30988"/>
    <cellStyle name="Normal 5 4 2 2 4 3" xfId="2918"/>
    <cellStyle name="Normal 5 4 2 2 4 3 2" xfId="6578"/>
    <cellStyle name="Normal 5 4 2 2 4 3 2 2" xfId="13838"/>
    <cellStyle name="Normal 5 4 2 2 4 3 2 2 2" xfId="28216"/>
    <cellStyle name="Normal 5 4 2 2 4 3 2 2 2 2" xfId="56950"/>
    <cellStyle name="Normal 5 4 2 2 4 3 2 2 3" xfId="42626"/>
    <cellStyle name="Normal 5 4 2 2 4 3 2 3" xfId="21053"/>
    <cellStyle name="Normal 5 4 2 2 4 3 2 3 2" xfId="49788"/>
    <cellStyle name="Normal 5 4 2 2 4 3 2 4" xfId="35464"/>
    <cellStyle name="Normal 5 4 2 2 4 3 3" xfId="10251"/>
    <cellStyle name="Normal 5 4 2 2 4 3 3 2" xfId="24634"/>
    <cellStyle name="Normal 5 4 2 2 4 3 3 2 2" xfId="53369"/>
    <cellStyle name="Normal 5 4 2 2 4 3 3 3" xfId="39045"/>
    <cellStyle name="Normal 5 4 2 2 4 3 4" xfId="17471"/>
    <cellStyle name="Normal 5 4 2 2 4 3 4 2" xfId="46207"/>
    <cellStyle name="Normal 5 4 2 2 4 3 5" xfId="31883"/>
    <cellStyle name="Normal 5 4 2 2 4 4" xfId="4783"/>
    <cellStyle name="Normal 5 4 2 2 4 4 2" xfId="12048"/>
    <cellStyle name="Normal 5 4 2 2 4 4 2 2" xfId="26426"/>
    <cellStyle name="Normal 5 4 2 2 4 4 2 2 2" xfId="55160"/>
    <cellStyle name="Normal 5 4 2 2 4 4 2 3" xfId="40836"/>
    <cellStyle name="Normal 5 4 2 2 4 4 3" xfId="19263"/>
    <cellStyle name="Normal 5 4 2 2 4 4 3 2" xfId="47998"/>
    <cellStyle name="Normal 5 4 2 2 4 4 4" xfId="33674"/>
    <cellStyle name="Normal 5 4 2 2 4 5" xfId="8455"/>
    <cellStyle name="Normal 5 4 2 2 4 5 2" xfId="22844"/>
    <cellStyle name="Normal 5 4 2 2 4 5 2 2" xfId="51579"/>
    <cellStyle name="Normal 5 4 2 2 4 5 3" xfId="37255"/>
    <cellStyle name="Normal 5 4 2 2 4 6" xfId="15681"/>
    <cellStyle name="Normal 5 4 2 2 4 6 2" xfId="44417"/>
    <cellStyle name="Normal 5 4 2 2 4 7" xfId="30093"/>
    <cellStyle name="Normal 5 4 2 2 5" xfId="1563"/>
    <cellStyle name="Normal 5 4 2 2 5 2" xfId="3367"/>
    <cellStyle name="Normal 5 4 2 2 5 2 2" xfId="7026"/>
    <cellStyle name="Normal 5 4 2 2 5 2 2 2" xfId="14286"/>
    <cellStyle name="Normal 5 4 2 2 5 2 2 2 2" xfId="28664"/>
    <cellStyle name="Normal 5 4 2 2 5 2 2 2 2 2" xfId="57398"/>
    <cellStyle name="Normal 5 4 2 2 5 2 2 2 3" xfId="43074"/>
    <cellStyle name="Normal 5 4 2 2 5 2 2 3" xfId="21501"/>
    <cellStyle name="Normal 5 4 2 2 5 2 2 3 2" xfId="50236"/>
    <cellStyle name="Normal 5 4 2 2 5 2 2 4" xfId="35912"/>
    <cellStyle name="Normal 5 4 2 2 5 2 3" xfId="10699"/>
    <cellStyle name="Normal 5 4 2 2 5 2 3 2" xfId="25082"/>
    <cellStyle name="Normal 5 4 2 2 5 2 3 2 2" xfId="53817"/>
    <cellStyle name="Normal 5 4 2 2 5 2 3 3" xfId="39493"/>
    <cellStyle name="Normal 5 4 2 2 5 2 4" xfId="17919"/>
    <cellStyle name="Normal 5 4 2 2 5 2 4 2" xfId="46655"/>
    <cellStyle name="Normal 5 4 2 2 5 2 5" xfId="32331"/>
    <cellStyle name="Normal 5 4 2 2 5 3" xfId="5236"/>
    <cellStyle name="Normal 5 4 2 2 5 3 2" xfId="12496"/>
    <cellStyle name="Normal 5 4 2 2 5 3 2 2" xfId="26874"/>
    <cellStyle name="Normal 5 4 2 2 5 3 2 2 2" xfId="55608"/>
    <cellStyle name="Normal 5 4 2 2 5 3 2 3" xfId="41284"/>
    <cellStyle name="Normal 5 4 2 2 5 3 3" xfId="19711"/>
    <cellStyle name="Normal 5 4 2 2 5 3 3 2" xfId="48446"/>
    <cellStyle name="Normal 5 4 2 2 5 3 4" xfId="34122"/>
    <cellStyle name="Normal 5 4 2 2 5 4" xfId="8909"/>
    <cellStyle name="Normal 5 4 2 2 5 4 2" xfId="23292"/>
    <cellStyle name="Normal 5 4 2 2 5 4 2 2" xfId="52027"/>
    <cellStyle name="Normal 5 4 2 2 5 4 3" xfId="37703"/>
    <cellStyle name="Normal 5 4 2 2 5 5" xfId="16129"/>
    <cellStyle name="Normal 5 4 2 2 5 5 2" xfId="44865"/>
    <cellStyle name="Normal 5 4 2 2 5 6" xfId="30541"/>
    <cellStyle name="Normal 5 4 2 2 6" xfId="2471"/>
    <cellStyle name="Normal 5 4 2 2 6 2" xfId="6131"/>
    <cellStyle name="Normal 5 4 2 2 6 2 2" xfId="13391"/>
    <cellStyle name="Normal 5 4 2 2 6 2 2 2" xfId="27769"/>
    <cellStyle name="Normal 5 4 2 2 6 2 2 2 2" xfId="56503"/>
    <cellStyle name="Normal 5 4 2 2 6 2 2 3" xfId="42179"/>
    <cellStyle name="Normal 5 4 2 2 6 2 3" xfId="20606"/>
    <cellStyle name="Normal 5 4 2 2 6 2 3 2" xfId="49341"/>
    <cellStyle name="Normal 5 4 2 2 6 2 4" xfId="35017"/>
    <cellStyle name="Normal 5 4 2 2 6 3" xfId="9804"/>
    <cellStyle name="Normal 5 4 2 2 6 3 2" xfId="24187"/>
    <cellStyle name="Normal 5 4 2 2 6 3 2 2" xfId="52922"/>
    <cellStyle name="Normal 5 4 2 2 6 3 3" xfId="38598"/>
    <cellStyle name="Normal 5 4 2 2 6 4" xfId="17024"/>
    <cellStyle name="Normal 5 4 2 2 6 4 2" xfId="45760"/>
    <cellStyle name="Normal 5 4 2 2 6 5" xfId="31436"/>
    <cellStyle name="Normal 5 4 2 2 7" xfId="4330"/>
    <cellStyle name="Normal 5 4 2 2 7 2" xfId="11600"/>
    <cellStyle name="Normal 5 4 2 2 7 2 2" xfId="25979"/>
    <cellStyle name="Normal 5 4 2 2 7 2 2 2" xfId="54713"/>
    <cellStyle name="Normal 5 4 2 2 7 2 3" xfId="40389"/>
    <cellStyle name="Normal 5 4 2 2 7 3" xfId="18816"/>
    <cellStyle name="Normal 5 4 2 2 7 3 2" xfId="47551"/>
    <cellStyle name="Normal 5 4 2 2 7 4" xfId="33227"/>
    <cellStyle name="Normal 5 4 2 2 8" xfId="7999"/>
    <cellStyle name="Normal 5 4 2 2 8 2" xfId="22397"/>
    <cellStyle name="Normal 5 4 2 2 8 2 2" xfId="51132"/>
    <cellStyle name="Normal 5 4 2 2 8 3" xfId="36808"/>
    <cellStyle name="Normal 5 4 2 2 9" xfId="15234"/>
    <cellStyle name="Normal 5 4 2 2 9 2" xfId="43970"/>
    <cellStyle name="Normal 5 4 2 3" xfId="595"/>
    <cellStyle name="Normal 5 4 2 3 2" xfId="872"/>
    <cellStyle name="Normal 5 4 2 3 2 2" xfId="1319"/>
    <cellStyle name="Normal 5 4 2 3 2 2 2" xfId="2302"/>
    <cellStyle name="Normal 5 4 2 3 2 2 2 2" xfId="4094"/>
    <cellStyle name="Normal 5 4 2 3 2 2 2 2 2" xfId="7753"/>
    <cellStyle name="Normal 5 4 2 3 2 2 2 2 2 2" xfId="15013"/>
    <cellStyle name="Normal 5 4 2 3 2 2 2 2 2 2 2" xfId="29391"/>
    <cellStyle name="Normal 5 4 2 3 2 2 2 2 2 2 2 2" xfId="58125"/>
    <cellStyle name="Normal 5 4 2 3 2 2 2 2 2 2 3" xfId="43801"/>
    <cellStyle name="Normal 5 4 2 3 2 2 2 2 2 3" xfId="22228"/>
    <cellStyle name="Normal 5 4 2 3 2 2 2 2 2 3 2" xfId="50963"/>
    <cellStyle name="Normal 5 4 2 3 2 2 2 2 2 4" xfId="36639"/>
    <cellStyle name="Normal 5 4 2 3 2 2 2 2 3" xfId="11426"/>
    <cellStyle name="Normal 5 4 2 3 2 2 2 2 3 2" xfId="25809"/>
    <cellStyle name="Normal 5 4 2 3 2 2 2 2 3 2 2" xfId="54544"/>
    <cellStyle name="Normal 5 4 2 3 2 2 2 2 3 3" xfId="40220"/>
    <cellStyle name="Normal 5 4 2 3 2 2 2 2 4" xfId="18646"/>
    <cellStyle name="Normal 5 4 2 3 2 2 2 2 4 2" xfId="47382"/>
    <cellStyle name="Normal 5 4 2 3 2 2 2 2 5" xfId="33058"/>
    <cellStyle name="Normal 5 4 2 3 2 2 2 3" xfId="5963"/>
    <cellStyle name="Normal 5 4 2 3 2 2 2 3 2" xfId="13223"/>
    <cellStyle name="Normal 5 4 2 3 2 2 2 3 2 2" xfId="27601"/>
    <cellStyle name="Normal 5 4 2 3 2 2 2 3 2 2 2" xfId="56335"/>
    <cellStyle name="Normal 5 4 2 3 2 2 2 3 2 3" xfId="42011"/>
    <cellStyle name="Normal 5 4 2 3 2 2 2 3 3" xfId="20438"/>
    <cellStyle name="Normal 5 4 2 3 2 2 2 3 3 2" xfId="49173"/>
    <cellStyle name="Normal 5 4 2 3 2 2 2 3 4" xfId="34849"/>
    <cellStyle name="Normal 5 4 2 3 2 2 2 4" xfId="9636"/>
    <cellStyle name="Normal 5 4 2 3 2 2 2 4 2" xfId="24019"/>
    <cellStyle name="Normal 5 4 2 3 2 2 2 4 2 2" xfId="52754"/>
    <cellStyle name="Normal 5 4 2 3 2 2 2 4 3" xfId="38430"/>
    <cellStyle name="Normal 5 4 2 3 2 2 2 5" xfId="16856"/>
    <cellStyle name="Normal 5 4 2 3 2 2 2 5 2" xfId="45592"/>
    <cellStyle name="Normal 5 4 2 3 2 2 2 6" xfId="31268"/>
    <cellStyle name="Normal 5 4 2 3 2 2 3" xfId="3198"/>
    <cellStyle name="Normal 5 4 2 3 2 2 3 2" xfId="6858"/>
    <cellStyle name="Normal 5 4 2 3 2 2 3 2 2" xfId="14118"/>
    <cellStyle name="Normal 5 4 2 3 2 2 3 2 2 2" xfId="28496"/>
    <cellStyle name="Normal 5 4 2 3 2 2 3 2 2 2 2" xfId="57230"/>
    <cellStyle name="Normal 5 4 2 3 2 2 3 2 2 3" xfId="42906"/>
    <cellStyle name="Normal 5 4 2 3 2 2 3 2 3" xfId="21333"/>
    <cellStyle name="Normal 5 4 2 3 2 2 3 2 3 2" xfId="50068"/>
    <cellStyle name="Normal 5 4 2 3 2 2 3 2 4" xfId="35744"/>
    <cellStyle name="Normal 5 4 2 3 2 2 3 3" xfId="10531"/>
    <cellStyle name="Normal 5 4 2 3 2 2 3 3 2" xfId="24914"/>
    <cellStyle name="Normal 5 4 2 3 2 2 3 3 2 2" xfId="53649"/>
    <cellStyle name="Normal 5 4 2 3 2 2 3 3 3" xfId="39325"/>
    <cellStyle name="Normal 5 4 2 3 2 2 3 4" xfId="17751"/>
    <cellStyle name="Normal 5 4 2 3 2 2 3 4 2" xfId="46487"/>
    <cellStyle name="Normal 5 4 2 3 2 2 3 5" xfId="32163"/>
    <cellStyle name="Normal 5 4 2 3 2 2 4" xfId="5063"/>
    <cellStyle name="Normal 5 4 2 3 2 2 4 2" xfId="12328"/>
    <cellStyle name="Normal 5 4 2 3 2 2 4 2 2" xfId="26706"/>
    <cellStyle name="Normal 5 4 2 3 2 2 4 2 2 2" xfId="55440"/>
    <cellStyle name="Normal 5 4 2 3 2 2 4 2 3" xfId="41116"/>
    <cellStyle name="Normal 5 4 2 3 2 2 4 3" xfId="19543"/>
    <cellStyle name="Normal 5 4 2 3 2 2 4 3 2" xfId="48278"/>
    <cellStyle name="Normal 5 4 2 3 2 2 4 4" xfId="33954"/>
    <cellStyle name="Normal 5 4 2 3 2 2 5" xfId="8735"/>
    <cellStyle name="Normal 5 4 2 3 2 2 5 2" xfId="23124"/>
    <cellStyle name="Normal 5 4 2 3 2 2 5 2 2" xfId="51859"/>
    <cellStyle name="Normal 5 4 2 3 2 2 5 3" xfId="37535"/>
    <cellStyle name="Normal 5 4 2 3 2 2 6" xfId="15961"/>
    <cellStyle name="Normal 5 4 2 3 2 2 6 2" xfId="44697"/>
    <cellStyle name="Normal 5 4 2 3 2 2 7" xfId="30373"/>
    <cellStyle name="Normal 5 4 2 3 2 3" xfId="1855"/>
    <cellStyle name="Normal 5 4 2 3 2 3 2" xfId="3647"/>
    <cellStyle name="Normal 5 4 2 3 2 3 2 2" xfId="7306"/>
    <cellStyle name="Normal 5 4 2 3 2 3 2 2 2" xfId="14566"/>
    <cellStyle name="Normal 5 4 2 3 2 3 2 2 2 2" xfId="28944"/>
    <cellStyle name="Normal 5 4 2 3 2 3 2 2 2 2 2" xfId="57678"/>
    <cellStyle name="Normal 5 4 2 3 2 3 2 2 2 3" xfId="43354"/>
    <cellStyle name="Normal 5 4 2 3 2 3 2 2 3" xfId="21781"/>
    <cellStyle name="Normal 5 4 2 3 2 3 2 2 3 2" xfId="50516"/>
    <cellStyle name="Normal 5 4 2 3 2 3 2 2 4" xfId="36192"/>
    <cellStyle name="Normal 5 4 2 3 2 3 2 3" xfId="10979"/>
    <cellStyle name="Normal 5 4 2 3 2 3 2 3 2" xfId="25362"/>
    <cellStyle name="Normal 5 4 2 3 2 3 2 3 2 2" xfId="54097"/>
    <cellStyle name="Normal 5 4 2 3 2 3 2 3 3" xfId="39773"/>
    <cellStyle name="Normal 5 4 2 3 2 3 2 4" xfId="18199"/>
    <cellStyle name="Normal 5 4 2 3 2 3 2 4 2" xfId="46935"/>
    <cellStyle name="Normal 5 4 2 3 2 3 2 5" xfId="32611"/>
    <cellStyle name="Normal 5 4 2 3 2 3 3" xfId="5516"/>
    <cellStyle name="Normal 5 4 2 3 2 3 3 2" xfId="12776"/>
    <cellStyle name="Normal 5 4 2 3 2 3 3 2 2" xfId="27154"/>
    <cellStyle name="Normal 5 4 2 3 2 3 3 2 2 2" xfId="55888"/>
    <cellStyle name="Normal 5 4 2 3 2 3 3 2 3" xfId="41564"/>
    <cellStyle name="Normal 5 4 2 3 2 3 3 3" xfId="19991"/>
    <cellStyle name="Normal 5 4 2 3 2 3 3 3 2" xfId="48726"/>
    <cellStyle name="Normal 5 4 2 3 2 3 3 4" xfId="34402"/>
    <cellStyle name="Normal 5 4 2 3 2 3 4" xfId="9189"/>
    <cellStyle name="Normal 5 4 2 3 2 3 4 2" xfId="23572"/>
    <cellStyle name="Normal 5 4 2 3 2 3 4 2 2" xfId="52307"/>
    <cellStyle name="Normal 5 4 2 3 2 3 4 3" xfId="37983"/>
    <cellStyle name="Normal 5 4 2 3 2 3 5" xfId="16409"/>
    <cellStyle name="Normal 5 4 2 3 2 3 5 2" xfId="45145"/>
    <cellStyle name="Normal 5 4 2 3 2 3 6" xfId="30821"/>
    <cellStyle name="Normal 5 4 2 3 2 4" xfId="2751"/>
    <cellStyle name="Normal 5 4 2 3 2 4 2" xfId="6411"/>
    <cellStyle name="Normal 5 4 2 3 2 4 2 2" xfId="13671"/>
    <cellStyle name="Normal 5 4 2 3 2 4 2 2 2" xfId="28049"/>
    <cellStyle name="Normal 5 4 2 3 2 4 2 2 2 2" xfId="56783"/>
    <cellStyle name="Normal 5 4 2 3 2 4 2 2 3" xfId="42459"/>
    <cellStyle name="Normal 5 4 2 3 2 4 2 3" xfId="20886"/>
    <cellStyle name="Normal 5 4 2 3 2 4 2 3 2" xfId="49621"/>
    <cellStyle name="Normal 5 4 2 3 2 4 2 4" xfId="35297"/>
    <cellStyle name="Normal 5 4 2 3 2 4 3" xfId="10084"/>
    <cellStyle name="Normal 5 4 2 3 2 4 3 2" xfId="24467"/>
    <cellStyle name="Normal 5 4 2 3 2 4 3 2 2" xfId="53202"/>
    <cellStyle name="Normal 5 4 2 3 2 4 3 3" xfId="38878"/>
    <cellStyle name="Normal 5 4 2 3 2 4 4" xfId="17304"/>
    <cellStyle name="Normal 5 4 2 3 2 4 4 2" xfId="46040"/>
    <cellStyle name="Normal 5 4 2 3 2 4 5" xfId="31716"/>
    <cellStyle name="Normal 5 4 2 3 2 5" xfId="4616"/>
    <cellStyle name="Normal 5 4 2 3 2 5 2" xfId="11881"/>
    <cellStyle name="Normal 5 4 2 3 2 5 2 2" xfId="26259"/>
    <cellStyle name="Normal 5 4 2 3 2 5 2 2 2" xfId="54993"/>
    <cellStyle name="Normal 5 4 2 3 2 5 2 3" xfId="40669"/>
    <cellStyle name="Normal 5 4 2 3 2 5 3" xfId="19096"/>
    <cellStyle name="Normal 5 4 2 3 2 5 3 2" xfId="47831"/>
    <cellStyle name="Normal 5 4 2 3 2 5 4" xfId="33507"/>
    <cellStyle name="Normal 5 4 2 3 2 6" xfId="8288"/>
    <cellStyle name="Normal 5 4 2 3 2 6 2" xfId="22677"/>
    <cellStyle name="Normal 5 4 2 3 2 6 2 2" xfId="51412"/>
    <cellStyle name="Normal 5 4 2 3 2 6 3" xfId="37088"/>
    <cellStyle name="Normal 5 4 2 3 2 7" xfId="15514"/>
    <cellStyle name="Normal 5 4 2 3 2 7 2" xfId="44250"/>
    <cellStyle name="Normal 5 4 2 3 2 8" xfId="29926"/>
    <cellStyle name="Normal 5 4 2 3 3" xfId="1095"/>
    <cellStyle name="Normal 5 4 2 3 3 2" xfId="2078"/>
    <cellStyle name="Normal 5 4 2 3 3 2 2" xfId="3870"/>
    <cellStyle name="Normal 5 4 2 3 3 2 2 2" xfId="7529"/>
    <cellStyle name="Normal 5 4 2 3 3 2 2 2 2" xfId="14789"/>
    <cellStyle name="Normal 5 4 2 3 3 2 2 2 2 2" xfId="29167"/>
    <cellStyle name="Normal 5 4 2 3 3 2 2 2 2 2 2" xfId="57901"/>
    <cellStyle name="Normal 5 4 2 3 3 2 2 2 2 3" xfId="43577"/>
    <cellStyle name="Normal 5 4 2 3 3 2 2 2 3" xfId="22004"/>
    <cellStyle name="Normal 5 4 2 3 3 2 2 2 3 2" xfId="50739"/>
    <cellStyle name="Normal 5 4 2 3 3 2 2 2 4" xfId="36415"/>
    <cellStyle name="Normal 5 4 2 3 3 2 2 3" xfId="11202"/>
    <cellStyle name="Normal 5 4 2 3 3 2 2 3 2" xfId="25585"/>
    <cellStyle name="Normal 5 4 2 3 3 2 2 3 2 2" xfId="54320"/>
    <cellStyle name="Normal 5 4 2 3 3 2 2 3 3" xfId="39996"/>
    <cellStyle name="Normal 5 4 2 3 3 2 2 4" xfId="18422"/>
    <cellStyle name="Normal 5 4 2 3 3 2 2 4 2" xfId="47158"/>
    <cellStyle name="Normal 5 4 2 3 3 2 2 5" xfId="32834"/>
    <cellStyle name="Normal 5 4 2 3 3 2 3" xfId="5739"/>
    <cellStyle name="Normal 5 4 2 3 3 2 3 2" xfId="12999"/>
    <cellStyle name="Normal 5 4 2 3 3 2 3 2 2" xfId="27377"/>
    <cellStyle name="Normal 5 4 2 3 3 2 3 2 2 2" xfId="56111"/>
    <cellStyle name="Normal 5 4 2 3 3 2 3 2 3" xfId="41787"/>
    <cellStyle name="Normal 5 4 2 3 3 2 3 3" xfId="20214"/>
    <cellStyle name="Normal 5 4 2 3 3 2 3 3 2" xfId="48949"/>
    <cellStyle name="Normal 5 4 2 3 3 2 3 4" xfId="34625"/>
    <cellStyle name="Normal 5 4 2 3 3 2 4" xfId="9412"/>
    <cellStyle name="Normal 5 4 2 3 3 2 4 2" xfId="23795"/>
    <cellStyle name="Normal 5 4 2 3 3 2 4 2 2" xfId="52530"/>
    <cellStyle name="Normal 5 4 2 3 3 2 4 3" xfId="38206"/>
    <cellStyle name="Normal 5 4 2 3 3 2 5" xfId="16632"/>
    <cellStyle name="Normal 5 4 2 3 3 2 5 2" xfId="45368"/>
    <cellStyle name="Normal 5 4 2 3 3 2 6" xfId="31044"/>
    <cellStyle name="Normal 5 4 2 3 3 3" xfId="2974"/>
    <cellStyle name="Normal 5 4 2 3 3 3 2" xfId="6634"/>
    <cellStyle name="Normal 5 4 2 3 3 3 2 2" xfId="13894"/>
    <cellStyle name="Normal 5 4 2 3 3 3 2 2 2" xfId="28272"/>
    <cellStyle name="Normal 5 4 2 3 3 3 2 2 2 2" xfId="57006"/>
    <cellStyle name="Normal 5 4 2 3 3 3 2 2 3" xfId="42682"/>
    <cellStyle name="Normal 5 4 2 3 3 3 2 3" xfId="21109"/>
    <cellStyle name="Normal 5 4 2 3 3 3 2 3 2" xfId="49844"/>
    <cellStyle name="Normal 5 4 2 3 3 3 2 4" xfId="35520"/>
    <cellStyle name="Normal 5 4 2 3 3 3 3" xfId="10307"/>
    <cellStyle name="Normal 5 4 2 3 3 3 3 2" xfId="24690"/>
    <cellStyle name="Normal 5 4 2 3 3 3 3 2 2" xfId="53425"/>
    <cellStyle name="Normal 5 4 2 3 3 3 3 3" xfId="39101"/>
    <cellStyle name="Normal 5 4 2 3 3 3 4" xfId="17527"/>
    <cellStyle name="Normal 5 4 2 3 3 3 4 2" xfId="46263"/>
    <cellStyle name="Normal 5 4 2 3 3 3 5" xfId="31939"/>
    <cellStyle name="Normal 5 4 2 3 3 4" xfId="4839"/>
    <cellStyle name="Normal 5 4 2 3 3 4 2" xfId="12104"/>
    <cellStyle name="Normal 5 4 2 3 3 4 2 2" xfId="26482"/>
    <cellStyle name="Normal 5 4 2 3 3 4 2 2 2" xfId="55216"/>
    <cellStyle name="Normal 5 4 2 3 3 4 2 3" xfId="40892"/>
    <cellStyle name="Normal 5 4 2 3 3 4 3" xfId="19319"/>
    <cellStyle name="Normal 5 4 2 3 3 4 3 2" xfId="48054"/>
    <cellStyle name="Normal 5 4 2 3 3 4 4" xfId="33730"/>
    <cellStyle name="Normal 5 4 2 3 3 5" xfId="8511"/>
    <cellStyle name="Normal 5 4 2 3 3 5 2" xfId="22900"/>
    <cellStyle name="Normal 5 4 2 3 3 5 2 2" xfId="51635"/>
    <cellStyle name="Normal 5 4 2 3 3 5 3" xfId="37311"/>
    <cellStyle name="Normal 5 4 2 3 3 6" xfId="15737"/>
    <cellStyle name="Normal 5 4 2 3 3 6 2" xfId="44473"/>
    <cellStyle name="Normal 5 4 2 3 3 7" xfId="30149"/>
    <cellStyle name="Normal 5 4 2 3 4" xfId="1627"/>
    <cellStyle name="Normal 5 4 2 3 4 2" xfId="3423"/>
    <cellStyle name="Normal 5 4 2 3 4 2 2" xfId="7082"/>
    <cellStyle name="Normal 5 4 2 3 4 2 2 2" xfId="14342"/>
    <cellStyle name="Normal 5 4 2 3 4 2 2 2 2" xfId="28720"/>
    <cellStyle name="Normal 5 4 2 3 4 2 2 2 2 2" xfId="57454"/>
    <cellStyle name="Normal 5 4 2 3 4 2 2 2 3" xfId="43130"/>
    <cellStyle name="Normal 5 4 2 3 4 2 2 3" xfId="21557"/>
    <cellStyle name="Normal 5 4 2 3 4 2 2 3 2" xfId="50292"/>
    <cellStyle name="Normal 5 4 2 3 4 2 2 4" xfId="35968"/>
    <cellStyle name="Normal 5 4 2 3 4 2 3" xfId="10755"/>
    <cellStyle name="Normal 5 4 2 3 4 2 3 2" xfId="25138"/>
    <cellStyle name="Normal 5 4 2 3 4 2 3 2 2" xfId="53873"/>
    <cellStyle name="Normal 5 4 2 3 4 2 3 3" xfId="39549"/>
    <cellStyle name="Normal 5 4 2 3 4 2 4" xfId="17975"/>
    <cellStyle name="Normal 5 4 2 3 4 2 4 2" xfId="46711"/>
    <cellStyle name="Normal 5 4 2 3 4 2 5" xfId="32387"/>
    <cellStyle name="Normal 5 4 2 3 4 3" xfId="5292"/>
    <cellStyle name="Normal 5 4 2 3 4 3 2" xfId="12552"/>
    <cellStyle name="Normal 5 4 2 3 4 3 2 2" xfId="26930"/>
    <cellStyle name="Normal 5 4 2 3 4 3 2 2 2" xfId="55664"/>
    <cellStyle name="Normal 5 4 2 3 4 3 2 3" xfId="41340"/>
    <cellStyle name="Normal 5 4 2 3 4 3 3" xfId="19767"/>
    <cellStyle name="Normal 5 4 2 3 4 3 3 2" xfId="48502"/>
    <cellStyle name="Normal 5 4 2 3 4 3 4" xfId="34178"/>
    <cellStyle name="Normal 5 4 2 3 4 4" xfId="8965"/>
    <cellStyle name="Normal 5 4 2 3 4 4 2" xfId="23348"/>
    <cellStyle name="Normal 5 4 2 3 4 4 2 2" xfId="52083"/>
    <cellStyle name="Normal 5 4 2 3 4 4 3" xfId="37759"/>
    <cellStyle name="Normal 5 4 2 3 4 5" xfId="16185"/>
    <cellStyle name="Normal 5 4 2 3 4 5 2" xfId="44921"/>
    <cellStyle name="Normal 5 4 2 3 4 6" xfId="30597"/>
    <cellStyle name="Normal 5 4 2 3 5" xfId="2527"/>
    <cellStyle name="Normal 5 4 2 3 5 2" xfId="6187"/>
    <cellStyle name="Normal 5 4 2 3 5 2 2" xfId="13447"/>
    <cellStyle name="Normal 5 4 2 3 5 2 2 2" xfId="27825"/>
    <cellStyle name="Normal 5 4 2 3 5 2 2 2 2" xfId="56559"/>
    <cellStyle name="Normal 5 4 2 3 5 2 2 3" xfId="42235"/>
    <cellStyle name="Normal 5 4 2 3 5 2 3" xfId="20662"/>
    <cellStyle name="Normal 5 4 2 3 5 2 3 2" xfId="49397"/>
    <cellStyle name="Normal 5 4 2 3 5 2 4" xfId="35073"/>
    <cellStyle name="Normal 5 4 2 3 5 3" xfId="9860"/>
    <cellStyle name="Normal 5 4 2 3 5 3 2" xfId="24243"/>
    <cellStyle name="Normal 5 4 2 3 5 3 2 2" xfId="52978"/>
    <cellStyle name="Normal 5 4 2 3 5 3 3" xfId="38654"/>
    <cellStyle name="Normal 5 4 2 3 5 4" xfId="17080"/>
    <cellStyle name="Normal 5 4 2 3 5 4 2" xfId="45816"/>
    <cellStyle name="Normal 5 4 2 3 5 5" xfId="31492"/>
    <cellStyle name="Normal 5 4 2 3 6" xfId="4390"/>
    <cellStyle name="Normal 5 4 2 3 6 2" xfId="11657"/>
    <cellStyle name="Normal 5 4 2 3 6 2 2" xfId="26035"/>
    <cellStyle name="Normal 5 4 2 3 6 2 2 2" xfId="54769"/>
    <cellStyle name="Normal 5 4 2 3 6 2 3" xfId="40445"/>
    <cellStyle name="Normal 5 4 2 3 6 3" xfId="18872"/>
    <cellStyle name="Normal 5 4 2 3 6 3 2" xfId="47607"/>
    <cellStyle name="Normal 5 4 2 3 6 4" xfId="33283"/>
    <cellStyle name="Normal 5 4 2 3 7" xfId="8061"/>
    <cellStyle name="Normal 5 4 2 3 7 2" xfId="22453"/>
    <cellStyle name="Normal 5 4 2 3 7 2 2" xfId="51188"/>
    <cellStyle name="Normal 5 4 2 3 7 3" xfId="36864"/>
    <cellStyle name="Normal 5 4 2 3 8" xfId="15290"/>
    <cellStyle name="Normal 5 4 2 3 8 2" xfId="44026"/>
    <cellStyle name="Normal 5 4 2 3 9" xfId="29702"/>
    <cellStyle name="Normal 5 4 2 4" xfId="757"/>
    <cellStyle name="Normal 5 4 2 4 2" xfId="1207"/>
    <cellStyle name="Normal 5 4 2 4 2 2" xfId="2190"/>
    <cellStyle name="Normal 5 4 2 4 2 2 2" xfId="3982"/>
    <cellStyle name="Normal 5 4 2 4 2 2 2 2" xfId="7641"/>
    <cellStyle name="Normal 5 4 2 4 2 2 2 2 2" xfId="14901"/>
    <cellStyle name="Normal 5 4 2 4 2 2 2 2 2 2" xfId="29279"/>
    <cellStyle name="Normal 5 4 2 4 2 2 2 2 2 2 2" xfId="58013"/>
    <cellStyle name="Normal 5 4 2 4 2 2 2 2 2 3" xfId="43689"/>
    <cellStyle name="Normal 5 4 2 4 2 2 2 2 3" xfId="22116"/>
    <cellStyle name="Normal 5 4 2 4 2 2 2 2 3 2" xfId="50851"/>
    <cellStyle name="Normal 5 4 2 4 2 2 2 2 4" xfId="36527"/>
    <cellStyle name="Normal 5 4 2 4 2 2 2 3" xfId="11314"/>
    <cellStyle name="Normal 5 4 2 4 2 2 2 3 2" xfId="25697"/>
    <cellStyle name="Normal 5 4 2 4 2 2 2 3 2 2" xfId="54432"/>
    <cellStyle name="Normal 5 4 2 4 2 2 2 3 3" xfId="40108"/>
    <cellStyle name="Normal 5 4 2 4 2 2 2 4" xfId="18534"/>
    <cellStyle name="Normal 5 4 2 4 2 2 2 4 2" xfId="47270"/>
    <cellStyle name="Normal 5 4 2 4 2 2 2 5" xfId="32946"/>
    <cellStyle name="Normal 5 4 2 4 2 2 3" xfId="5851"/>
    <cellStyle name="Normal 5 4 2 4 2 2 3 2" xfId="13111"/>
    <cellStyle name="Normal 5 4 2 4 2 2 3 2 2" xfId="27489"/>
    <cellStyle name="Normal 5 4 2 4 2 2 3 2 2 2" xfId="56223"/>
    <cellStyle name="Normal 5 4 2 4 2 2 3 2 3" xfId="41899"/>
    <cellStyle name="Normal 5 4 2 4 2 2 3 3" xfId="20326"/>
    <cellStyle name="Normal 5 4 2 4 2 2 3 3 2" xfId="49061"/>
    <cellStyle name="Normal 5 4 2 4 2 2 3 4" xfId="34737"/>
    <cellStyle name="Normal 5 4 2 4 2 2 4" xfId="9524"/>
    <cellStyle name="Normal 5 4 2 4 2 2 4 2" xfId="23907"/>
    <cellStyle name="Normal 5 4 2 4 2 2 4 2 2" xfId="52642"/>
    <cellStyle name="Normal 5 4 2 4 2 2 4 3" xfId="38318"/>
    <cellStyle name="Normal 5 4 2 4 2 2 5" xfId="16744"/>
    <cellStyle name="Normal 5 4 2 4 2 2 5 2" xfId="45480"/>
    <cellStyle name="Normal 5 4 2 4 2 2 6" xfId="31156"/>
    <cellStyle name="Normal 5 4 2 4 2 3" xfId="3086"/>
    <cellStyle name="Normal 5 4 2 4 2 3 2" xfId="6746"/>
    <cellStyle name="Normal 5 4 2 4 2 3 2 2" xfId="14006"/>
    <cellStyle name="Normal 5 4 2 4 2 3 2 2 2" xfId="28384"/>
    <cellStyle name="Normal 5 4 2 4 2 3 2 2 2 2" xfId="57118"/>
    <cellStyle name="Normal 5 4 2 4 2 3 2 2 3" xfId="42794"/>
    <cellStyle name="Normal 5 4 2 4 2 3 2 3" xfId="21221"/>
    <cellStyle name="Normal 5 4 2 4 2 3 2 3 2" xfId="49956"/>
    <cellStyle name="Normal 5 4 2 4 2 3 2 4" xfId="35632"/>
    <cellStyle name="Normal 5 4 2 4 2 3 3" xfId="10419"/>
    <cellStyle name="Normal 5 4 2 4 2 3 3 2" xfId="24802"/>
    <cellStyle name="Normal 5 4 2 4 2 3 3 2 2" xfId="53537"/>
    <cellStyle name="Normal 5 4 2 4 2 3 3 3" xfId="39213"/>
    <cellStyle name="Normal 5 4 2 4 2 3 4" xfId="17639"/>
    <cellStyle name="Normal 5 4 2 4 2 3 4 2" xfId="46375"/>
    <cellStyle name="Normal 5 4 2 4 2 3 5" xfId="32051"/>
    <cellStyle name="Normal 5 4 2 4 2 4" xfId="4951"/>
    <cellStyle name="Normal 5 4 2 4 2 4 2" xfId="12216"/>
    <cellStyle name="Normal 5 4 2 4 2 4 2 2" xfId="26594"/>
    <cellStyle name="Normal 5 4 2 4 2 4 2 2 2" xfId="55328"/>
    <cellStyle name="Normal 5 4 2 4 2 4 2 3" xfId="41004"/>
    <cellStyle name="Normal 5 4 2 4 2 4 3" xfId="19431"/>
    <cellStyle name="Normal 5 4 2 4 2 4 3 2" xfId="48166"/>
    <cellStyle name="Normal 5 4 2 4 2 4 4" xfId="33842"/>
    <cellStyle name="Normal 5 4 2 4 2 5" xfId="8623"/>
    <cellStyle name="Normal 5 4 2 4 2 5 2" xfId="23012"/>
    <cellStyle name="Normal 5 4 2 4 2 5 2 2" xfId="51747"/>
    <cellStyle name="Normal 5 4 2 4 2 5 3" xfId="37423"/>
    <cellStyle name="Normal 5 4 2 4 2 6" xfId="15849"/>
    <cellStyle name="Normal 5 4 2 4 2 6 2" xfId="44585"/>
    <cellStyle name="Normal 5 4 2 4 2 7" xfId="30261"/>
    <cellStyle name="Normal 5 4 2 4 3" xfId="1743"/>
    <cellStyle name="Normal 5 4 2 4 3 2" xfId="3535"/>
    <cellStyle name="Normal 5 4 2 4 3 2 2" xfId="7194"/>
    <cellStyle name="Normal 5 4 2 4 3 2 2 2" xfId="14454"/>
    <cellStyle name="Normal 5 4 2 4 3 2 2 2 2" xfId="28832"/>
    <cellStyle name="Normal 5 4 2 4 3 2 2 2 2 2" xfId="57566"/>
    <cellStyle name="Normal 5 4 2 4 3 2 2 2 3" xfId="43242"/>
    <cellStyle name="Normal 5 4 2 4 3 2 2 3" xfId="21669"/>
    <cellStyle name="Normal 5 4 2 4 3 2 2 3 2" xfId="50404"/>
    <cellStyle name="Normal 5 4 2 4 3 2 2 4" xfId="36080"/>
    <cellStyle name="Normal 5 4 2 4 3 2 3" xfId="10867"/>
    <cellStyle name="Normal 5 4 2 4 3 2 3 2" xfId="25250"/>
    <cellStyle name="Normal 5 4 2 4 3 2 3 2 2" xfId="53985"/>
    <cellStyle name="Normal 5 4 2 4 3 2 3 3" xfId="39661"/>
    <cellStyle name="Normal 5 4 2 4 3 2 4" xfId="18087"/>
    <cellStyle name="Normal 5 4 2 4 3 2 4 2" xfId="46823"/>
    <cellStyle name="Normal 5 4 2 4 3 2 5" xfId="32499"/>
    <cellStyle name="Normal 5 4 2 4 3 3" xfId="5404"/>
    <cellStyle name="Normal 5 4 2 4 3 3 2" xfId="12664"/>
    <cellStyle name="Normal 5 4 2 4 3 3 2 2" xfId="27042"/>
    <cellStyle name="Normal 5 4 2 4 3 3 2 2 2" xfId="55776"/>
    <cellStyle name="Normal 5 4 2 4 3 3 2 3" xfId="41452"/>
    <cellStyle name="Normal 5 4 2 4 3 3 3" xfId="19879"/>
    <cellStyle name="Normal 5 4 2 4 3 3 3 2" xfId="48614"/>
    <cellStyle name="Normal 5 4 2 4 3 3 4" xfId="34290"/>
    <cellStyle name="Normal 5 4 2 4 3 4" xfId="9077"/>
    <cellStyle name="Normal 5 4 2 4 3 4 2" xfId="23460"/>
    <cellStyle name="Normal 5 4 2 4 3 4 2 2" xfId="52195"/>
    <cellStyle name="Normal 5 4 2 4 3 4 3" xfId="37871"/>
    <cellStyle name="Normal 5 4 2 4 3 5" xfId="16297"/>
    <cellStyle name="Normal 5 4 2 4 3 5 2" xfId="45033"/>
    <cellStyle name="Normal 5 4 2 4 3 6" xfId="30709"/>
    <cellStyle name="Normal 5 4 2 4 4" xfId="2639"/>
    <cellStyle name="Normal 5 4 2 4 4 2" xfId="6299"/>
    <cellStyle name="Normal 5 4 2 4 4 2 2" xfId="13559"/>
    <cellStyle name="Normal 5 4 2 4 4 2 2 2" xfId="27937"/>
    <cellStyle name="Normal 5 4 2 4 4 2 2 2 2" xfId="56671"/>
    <cellStyle name="Normal 5 4 2 4 4 2 2 3" xfId="42347"/>
    <cellStyle name="Normal 5 4 2 4 4 2 3" xfId="20774"/>
    <cellStyle name="Normal 5 4 2 4 4 2 3 2" xfId="49509"/>
    <cellStyle name="Normal 5 4 2 4 4 2 4" xfId="35185"/>
    <cellStyle name="Normal 5 4 2 4 4 3" xfId="9972"/>
    <cellStyle name="Normal 5 4 2 4 4 3 2" xfId="24355"/>
    <cellStyle name="Normal 5 4 2 4 4 3 2 2" xfId="53090"/>
    <cellStyle name="Normal 5 4 2 4 4 3 3" xfId="38766"/>
    <cellStyle name="Normal 5 4 2 4 4 4" xfId="17192"/>
    <cellStyle name="Normal 5 4 2 4 4 4 2" xfId="45928"/>
    <cellStyle name="Normal 5 4 2 4 4 5" xfId="31604"/>
    <cellStyle name="Normal 5 4 2 4 5" xfId="4503"/>
    <cellStyle name="Normal 5 4 2 4 5 2" xfId="11769"/>
    <cellStyle name="Normal 5 4 2 4 5 2 2" xfId="26147"/>
    <cellStyle name="Normal 5 4 2 4 5 2 2 2" xfId="54881"/>
    <cellStyle name="Normal 5 4 2 4 5 2 3" xfId="40557"/>
    <cellStyle name="Normal 5 4 2 4 5 3" xfId="18984"/>
    <cellStyle name="Normal 5 4 2 4 5 3 2" xfId="47719"/>
    <cellStyle name="Normal 5 4 2 4 5 4" xfId="33395"/>
    <cellStyle name="Normal 5 4 2 4 6" xfId="8176"/>
    <cellStyle name="Normal 5 4 2 4 6 2" xfId="22565"/>
    <cellStyle name="Normal 5 4 2 4 6 2 2" xfId="51300"/>
    <cellStyle name="Normal 5 4 2 4 6 3" xfId="36976"/>
    <cellStyle name="Normal 5 4 2 4 7" xfId="15402"/>
    <cellStyle name="Normal 5 4 2 4 7 2" xfId="44138"/>
    <cellStyle name="Normal 5 4 2 4 8" xfId="29814"/>
    <cellStyle name="Normal 5 4 2 5" xfId="983"/>
    <cellStyle name="Normal 5 4 2 5 2" xfId="1966"/>
    <cellStyle name="Normal 5 4 2 5 2 2" xfId="3758"/>
    <cellStyle name="Normal 5 4 2 5 2 2 2" xfId="7417"/>
    <cellStyle name="Normal 5 4 2 5 2 2 2 2" xfId="14677"/>
    <cellStyle name="Normal 5 4 2 5 2 2 2 2 2" xfId="29055"/>
    <cellStyle name="Normal 5 4 2 5 2 2 2 2 2 2" xfId="57789"/>
    <cellStyle name="Normal 5 4 2 5 2 2 2 2 3" xfId="43465"/>
    <cellStyle name="Normal 5 4 2 5 2 2 2 3" xfId="21892"/>
    <cellStyle name="Normal 5 4 2 5 2 2 2 3 2" xfId="50627"/>
    <cellStyle name="Normal 5 4 2 5 2 2 2 4" xfId="36303"/>
    <cellStyle name="Normal 5 4 2 5 2 2 3" xfId="11090"/>
    <cellStyle name="Normal 5 4 2 5 2 2 3 2" xfId="25473"/>
    <cellStyle name="Normal 5 4 2 5 2 2 3 2 2" xfId="54208"/>
    <cellStyle name="Normal 5 4 2 5 2 2 3 3" xfId="39884"/>
    <cellStyle name="Normal 5 4 2 5 2 2 4" xfId="18310"/>
    <cellStyle name="Normal 5 4 2 5 2 2 4 2" xfId="47046"/>
    <cellStyle name="Normal 5 4 2 5 2 2 5" xfId="32722"/>
    <cellStyle name="Normal 5 4 2 5 2 3" xfId="5627"/>
    <cellStyle name="Normal 5 4 2 5 2 3 2" xfId="12887"/>
    <cellStyle name="Normal 5 4 2 5 2 3 2 2" xfId="27265"/>
    <cellStyle name="Normal 5 4 2 5 2 3 2 2 2" xfId="55999"/>
    <cellStyle name="Normal 5 4 2 5 2 3 2 3" xfId="41675"/>
    <cellStyle name="Normal 5 4 2 5 2 3 3" xfId="20102"/>
    <cellStyle name="Normal 5 4 2 5 2 3 3 2" xfId="48837"/>
    <cellStyle name="Normal 5 4 2 5 2 3 4" xfId="34513"/>
    <cellStyle name="Normal 5 4 2 5 2 4" xfId="9300"/>
    <cellStyle name="Normal 5 4 2 5 2 4 2" xfId="23683"/>
    <cellStyle name="Normal 5 4 2 5 2 4 2 2" xfId="52418"/>
    <cellStyle name="Normal 5 4 2 5 2 4 3" xfId="38094"/>
    <cellStyle name="Normal 5 4 2 5 2 5" xfId="16520"/>
    <cellStyle name="Normal 5 4 2 5 2 5 2" xfId="45256"/>
    <cellStyle name="Normal 5 4 2 5 2 6" xfId="30932"/>
    <cellStyle name="Normal 5 4 2 5 3" xfId="2862"/>
    <cellStyle name="Normal 5 4 2 5 3 2" xfId="6522"/>
    <cellStyle name="Normal 5 4 2 5 3 2 2" xfId="13782"/>
    <cellStyle name="Normal 5 4 2 5 3 2 2 2" xfId="28160"/>
    <cellStyle name="Normal 5 4 2 5 3 2 2 2 2" xfId="56894"/>
    <cellStyle name="Normal 5 4 2 5 3 2 2 3" xfId="42570"/>
    <cellStyle name="Normal 5 4 2 5 3 2 3" xfId="20997"/>
    <cellStyle name="Normal 5 4 2 5 3 2 3 2" xfId="49732"/>
    <cellStyle name="Normal 5 4 2 5 3 2 4" xfId="35408"/>
    <cellStyle name="Normal 5 4 2 5 3 3" xfId="10195"/>
    <cellStyle name="Normal 5 4 2 5 3 3 2" xfId="24578"/>
    <cellStyle name="Normal 5 4 2 5 3 3 2 2" xfId="53313"/>
    <cellStyle name="Normal 5 4 2 5 3 3 3" xfId="38989"/>
    <cellStyle name="Normal 5 4 2 5 3 4" xfId="17415"/>
    <cellStyle name="Normal 5 4 2 5 3 4 2" xfId="46151"/>
    <cellStyle name="Normal 5 4 2 5 3 5" xfId="31827"/>
    <cellStyle name="Normal 5 4 2 5 4" xfId="4727"/>
    <cellStyle name="Normal 5 4 2 5 4 2" xfId="11992"/>
    <cellStyle name="Normal 5 4 2 5 4 2 2" xfId="26370"/>
    <cellStyle name="Normal 5 4 2 5 4 2 2 2" xfId="55104"/>
    <cellStyle name="Normal 5 4 2 5 4 2 3" xfId="40780"/>
    <cellStyle name="Normal 5 4 2 5 4 3" xfId="19207"/>
    <cellStyle name="Normal 5 4 2 5 4 3 2" xfId="47942"/>
    <cellStyle name="Normal 5 4 2 5 4 4" xfId="33618"/>
    <cellStyle name="Normal 5 4 2 5 5" xfId="8399"/>
    <cellStyle name="Normal 5 4 2 5 5 2" xfId="22788"/>
    <cellStyle name="Normal 5 4 2 5 5 2 2" xfId="51523"/>
    <cellStyle name="Normal 5 4 2 5 5 3" xfId="37199"/>
    <cellStyle name="Normal 5 4 2 5 6" xfId="15625"/>
    <cellStyle name="Normal 5 4 2 5 6 2" xfId="44361"/>
    <cellStyle name="Normal 5 4 2 5 7" xfId="30037"/>
    <cellStyle name="Normal 5 4 2 6" xfId="1502"/>
    <cellStyle name="Normal 5 4 2 6 2" xfId="3311"/>
    <cellStyle name="Normal 5 4 2 6 2 2" xfId="6970"/>
    <cellStyle name="Normal 5 4 2 6 2 2 2" xfId="14230"/>
    <cellStyle name="Normal 5 4 2 6 2 2 2 2" xfId="28608"/>
    <cellStyle name="Normal 5 4 2 6 2 2 2 2 2" xfId="57342"/>
    <cellStyle name="Normal 5 4 2 6 2 2 2 3" xfId="43018"/>
    <cellStyle name="Normal 5 4 2 6 2 2 3" xfId="21445"/>
    <cellStyle name="Normal 5 4 2 6 2 2 3 2" xfId="50180"/>
    <cellStyle name="Normal 5 4 2 6 2 2 4" xfId="35856"/>
    <cellStyle name="Normal 5 4 2 6 2 3" xfId="10643"/>
    <cellStyle name="Normal 5 4 2 6 2 3 2" xfId="25026"/>
    <cellStyle name="Normal 5 4 2 6 2 3 2 2" xfId="53761"/>
    <cellStyle name="Normal 5 4 2 6 2 3 3" xfId="39437"/>
    <cellStyle name="Normal 5 4 2 6 2 4" xfId="17863"/>
    <cellStyle name="Normal 5 4 2 6 2 4 2" xfId="46599"/>
    <cellStyle name="Normal 5 4 2 6 2 5" xfId="32275"/>
    <cellStyle name="Normal 5 4 2 6 3" xfId="5179"/>
    <cellStyle name="Normal 5 4 2 6 3 2" xfId="12440"/>
    <cellStyle name="Normal 5 4 2 6 3 2 2" xfId="26818"/>
    <cellStyle name="Normal 5 4 2 6 3 2 2 2" xfId="55552"/>
    <cellStyle name="Normal 5 4 2 6 3 2 3" xfId="41228"/>
    <cellStyle name="Normal 5 4 2 6 3 3" xfId="19655"/>
    <cellStyle name="Normal 5 4 2 6 3 3 2" xfId="48390"/>
    <cellStyle name="Normal 5 4 2 6 3 4" xfId="34066"/>
    <cellStyle name="Normal 5 4 2 6 4" xfId="8853"/>
    <cellStyle name="Normal 5 4 2 6 4 2" xfId="23236"/>
    <cellStyle name="Normal 5 4 2 6 4 2 2" xfId="51971"/>
    <cellStyle name="Normal 5 4 2 6 4 3" xfId="37647"/>
    <cellStyle name="Normal 5 4 2 6 5" xfId="16073"/>
    <cellStyle name="Normal 5 4 2 6 5 2" xfId="44809"/>
    <cellStyle name="Normal 5 4 2 6 6" xfId="30485"/>
    <cellStyle name="Normal 5 4 2 7" xfId="2415"/>
    <cellStyle name="Normal 5 4 2 7 2" xfId="6075"/>
    <cellStyle name="Normal 5 4 2 7 2 2" xfId="13335"/>
    <cellStyle name="Normal 5 4 2 7 2 2 2" xfId="27713"/>
    <cellStyle name="Normal 5 4 2 7 2 2 2 2" xfId="56447"/>
    <cellStyle name="Normal 5 4 2 7 2 2 3" xfId="42123"/>
    <cellStyle name="Normal 5 4 2 7 2 3" xfId="20550"/>
    <cellStyle name="Normal 5 4 2 7 2 3 2" xfId="49285"/>
    <cellStyle name="Normal 5 4 2 7 2 4" xfId="34961"/>
    <cellStyle name="Normal 5 4 2 7 3" xfId="9748"/>
    <cellStyle name="Normal 5 4 2 7 3 2" xfId="24131"/>
    <cellStyle name="Normal 5 4 2 7 3 2 2" xfId="52866"/>
    <cellStyle name="Normal 5 4 2 7 3 3" xfId="38542"/>
    <cellStyle name="Normal 5 4 2 7 4" xfId="16968"/>
    <cellStyle name="Normal 5 4 2 7 4 2" xfId="45704"/>
    <cellStyle name="Normal 5 4 2 7 5" xfId="31380"/>
    <cellStyle name="Normal 5 4 2 8" xfId="4272"/>
    <cellStyle name="Normal 5 4 2 8 2" xfId="11544"/>
    <cellStyle name="Normal 5 4 2 8 2 2" xfId="25923"/>
    <cellStyle name="Normal 5 4 2 8 2 2 2" xfId="54657"/>
    <cellStyle name="Normal 5 4 2 8 2 3" xfId="40333"/>
    <cellStyle name="Normal 5 4 2 8 3" xfId="18760"/>
    <cellStyle name="Normal 5 4 2 8 3 2" xfId="47495"/>
    <cellStyle name="Normal 5 4 2 8 4" xfId="33171"/>
    <cellStyle name="Normal 5 4 2 9" xfId="7940"/>
    <cellStyle name="Normal 5 4 2 9 2" xfId="22341"/>
    <cellStyle name="Normal 5 4 2 9 2 2" xfId="51076"/>
    <cellStyle name="Normal 5 4 2 9 3" xfId="36752"/>
    <cellStyle name="Normal 5 4 3" xfId="428"/>
    <cellStyle name="Normal 5 4 3 10" xfId="29618"/>
    <cellStyle name="Normal 5 4 3 2" xfId="628"/>
    <cellStyle name="Normal 5 4 3 2 2" xfId="900"/>
    <cellStyle name="Normal 5 4 3 2 2 2" xfId="1347"/>
    <cellStyle name="Normal 5 4 3 2 2 2 2" xfId="2330"/>
    <cellStyle name="Normal 5 4 3 2 2 2 2 2" xfId="4122"/>
    <cellStyle name="Normal 5 4 3 2 2 2 2 2 2" xfId="7781"/>
    <cellStyle name="Normal 5 4 3 2 2 2 2 2 2 2" xfId="15041"/>
    <cellStyle name="Normal 5 4 3 2 2 2 2 2 2 2 2" xfId="29419"/>
    <cellStyle name="Normal 5 4 3 2 2 2 2 2 2 2 2 2" xfId="58153"/>
    <cellStyle name="Normal 5 4 3 2 2 2 2 2 2 2 3" xfId="43829"/>
    <cellStyle name="Normal 5 4 3 2 2 2 2 2 2 3" xfId="22256"/>
    <cellStyle name="Normal 5 4 3 2 2 2 2 2 2 3 2" xfId="50991"/>
    <cellStyle name="Normal 5 4 3 2 2 2 2 2 2 4" xfId="36667"/>
    <cellStyle name="Normal 5 4 3 2 2 2 2 2 3" xfId="11454"/>
    <cellStyle name="Normal 5 4 3 2 2 2 2 2 3 2" xfId="25837"/>
    <cellStyle name="Normal 5 4 3 2 2 2 2 2 3 2 2" xfId="54572"/>
    <cellStyle name="Normal 5 4 3 2 2 2 2 2 3 3" xfId="40248"/>
    <cellStyle name="Normal 5 4 3 2 2 2 2 2 4" xfId="18674"/>
    <cellStyle name="Normal 5 4 3 2 2 2 2 2 4 2" xfId="47410"/>
    <cellStyle name="Normal 5 4 3 2 2 2 2 2 5" xfId="33086"/>
    <cellStyle name="Normal 5 4 3 2 2 2 2 3" xfId="5991"/>
    <cellStyle name="Normal 5 4 3 2 2 2 2 3 2" xfId="13251"/>
    <cellStyle name="Normal 5 4 3 2 2 2 2 3 2 2" xfId="27629"/>
    <cellStyle name="Normal 5 4 3 2 2 2 2 3 2 2 2" xfId="56363"/>
    <cellStyle name="Normal 5 4 3 2 2 2 2 3 2 3" xfId="42039"/>
    <cellStyle name="Normal 5 4 3 2 2 2 2 3 3" xfId="20466"/>
    <cellStyle name="Normal 5 4 3 2 2 2 2 3 3 2" xfId="49201"/>
    <cellStyle name="Normal 5 4 3 2 2 2 2 3 4" xfId="34877"/>
    <cellStyle name="Normal 5 4 3 2 2 2 2 4" xfId="9664"/>
    <cellStyle name="Normal 5 4 3 2 2 2 2 4 2" xfId="24047"/>
    <cellStyle name="Normal 5 4 3 2 2 2 2 4 2 2" xfId="52782"/>
    <cellStyle name="Normal 5 4 3 2 2 2 2 4 3" xfId="38458"/>
    <cellStyle name="Normal 5 4 3 2 2 2 2 5" xfId="16884"/>
    <cellStyle name="Normal 5 4 3 2 2 2 2 5 2" xfId="45620"/>
    <cellStyle name="Normal 5 4 3 2 2 2 2 6" xfId="31296"/>
    <cellStyle name="Normal 5 4 3 2 2 2 3" xfId="3226"/>
    <cellStyle name="Normal 5 4 3 2 2 2 3 2" xfId="6886"/>
    <cellStyle name="Normal 5 4 3 2 2 2 3 2 2" xfId="14146"/>
    <cellStyle name="Normal 5 4 3 2 2 2 3 2 2 2" xfId="28524"/>
    <cellStyle name="Normal 5 4 3 2 2 2 3 2 2 2 2" xfId="57258"/>
    <cellStyle name="Normal 5 4 3 2 2 2 3 2 2 3" xfId="42934"/>
    <cellStyle name="Normal 5 4 3 2 2 2 3 2 3" xfId="21361"/>
    <cellStyle name="Normal 5 4 3 2 2 2 3 2 3 2" xfId="50096"/>
    <cellStyle name="Normal 5 4 3 2 2 2 3 2 4" xfId="35772"/>
    <cellStyle name="Normal 5 4 3 2 2 2 3 3" xfId="10559"/>
    <cellStyle name="Normal 5 4 3 2 2 2 3 3 2" xfId="24942"/>
    <cellStyle name="Normal 5 4 3 2 2 2 3 3 2 2" xfId="53677"/>
    <cellStyle name="Normal 5 4 3 2 2 2 3 3 3" xfId="39353"/>
    <cellStyle name="Normal 5 4 3 2 2 2 3 4" xfId="17779"/>
    <cellStyle name="Normal 5 4 3 2 2 2 3 4 2" xfId="46515"/>
    <cellStyle name="Normal 5 4 3 2 2 2 3 5" xfId="32191"/>
    <cellStyle name="Normal 5 4 3 2 2 2 4" xfId="5091"/>
    <cellStyle name="Normal 5 4 3 2 2 2 4 2" xfId="12356"/>
    <cellStyle name="Normal 5 4 3 2 2 2 4 2 2" xfId="26734"/>
    <cellStyle name="Normal 5 4 3 2 2 2 4 2 2 2" xfId="55468"/>
    <cellStyle name="Normal 5 4 3 2 2 2 4 2 3" xfId="41144"/>
    <cellStyle name="Normal 5 4 3 2 2 2 4 3" xfId="19571"/>
    <cellStyle name="Normal 5 4 3 2 2 2 4 3 2" xfId="48306"/>
    <cellStyle name="Normal 5 4 3 2 2 2 4 4" xfId="33982"/>
    <cellStyle name="Normal 5 4 3 2 2 2 5" xfId="8763"/>
    <cellStyle name="Normal 5 4 3 2 2 2 5 2" xfId="23152"/>
    <cellStyle name="Normal 5 4 3 2 2 2 5 2 2" xfId="51887"/>
    <cellStyle name="Normal 5 4 3 2 2 2 5 3" xfId="37563"/>
    <cellStyle name="Normal 5 4 3 2 2 2 6" xfId="15989"/>
    <cellStyle name="Normal 5 4 3 2 2 2 6 2" xfId="44725"/>
    <cellStyle name="Normal 5 4 3 2 2 2 7" xfId="30401"/>
    <cellStyle name="Normal 5 4 3 2 2 3" xfId="1883"/>
    <cellStyle name="Normal 5 4 3 2 2 3 2" xfId="3675"/>
    <cellStyle name="Normal 5 4 3 2 2 3 2 2" xfId="7334"/>
    <cellStyle name="Normal 5 4 3 2 2 3 2 2 2" xfId="14594"/>
    <cellStyle name="Normal 5 4 3 2 2 3 2 2 2 2" xfId="28972"/>
    <cellStyle name="Normal 5 4 3 2 2 3 2 2 2 2 2" xfId="57706"/>
    <cellStyle name="Normal 5 4 3 2 2 3 2 2 2 3" xfId="43382"/>
    <cellStyle name="Normal 5 4 3 2 2 3 2 2 3" xfId="21809"/>
    <cellStyle name="Normal 5 4 3 2 2 3 2 2 3 2" xfId="50544"/>
    <cellStyle name="Normal 5 4 3 2 2 3 2 2 4" xfId="36220"/>
    <cellStyle name="Normal 5 4 3 2 2 3 2 3" xfId="11007"/>
    <cellStyle name="Normal 5 4 3 2 2 3 2 3 2" xfId="25390"/>
    <cellStyle name="Normal 5 4 3 2 2 3 2 3 2 2" xfId="54125"/>
    <cellStyle name="Normal 5 4 3 2 2 3 2 3 3" xfId="39801"/>
    <cellStyle name="Normal 5 4 3 2 2 3 2 4" xfId="18227"/>
    <cellStyle name="Normal 5 4 3 2 2 3 2 4 2" xfId="46963"/>
    <cellStyle name="Normal 5 4 3 2 2 3 2 5" xfId="32639"/>
    <cellStyle name="Normal 5 4 3 2 2 3 3" xfId="5544"/>
    <cellStyle name="Normal 5 4 3 2 2 3 3 2" xfId="12804"/>
    <cellStyle name="Normal 5 4 3 2 2 3 3 2 2" xfId="27182"/>
    <cellStyle name="Normal 5 4 3 2 2 3 3 2 2 2" xfId="55916"/>
    <cellStyle name="Normal 5 4 3 2 2 3 3 2 3" xfId="41592"/>
    <cellStyle name="Normal 5 4 3 2 2 3 3 3" xfId="20019"/>
    <cellStyle name="Normal 5 4 3 2 2 3 3 3 2" xfId="48754"/>
    <cellStyle name="Normal 5 4 3 2 2 3 3 4" xfId="34430"/>
    <cellStyle name="Normal 5 4 3 2 2 3 4" xfId="9217"/>
    <cellStyle name="Normal 5 4 3 2 2 3 4 2" xfId="23600"/>
    <cellStyle name="Normal 5 4 3 2 2 3 4 2 2" xfId="52335"/>
    <cellStyle name="Normal 5 4 3 2 2 3 4 3" xfId="38011"/>
    <cellStyle name="Normal 5 4 3 2 2 3 5" xfId="16437"/>
    <cellStyle name="Normal 5 4 3 2 2 3 5 2" xfId="45173"/>
    <cellStyle name="Normal 5 4 3 2 2 3 6" xfId="30849"/>
    <cellStyle name="Normal 5 4 3 2 2 4" xfId="2779"/>
    <cellStyle name="Normal 5 4 3 2 2 4 2" xfId="6439"/>
    <cellStyle name="Normal 5 4 3 2 2 4 2 2" xfId="13699"/>
    <cellStyle name="Normal 5 4 3 2 2 4 2 2 2" xfId="28077"/>
    <cellStyle name="Normal 5 4 3 2 2 4 2 2 2 2" xfId="56811"/>
    <cellStyle name="Normal 5 4 3 2 2 4 2 2 3" xfId="42487"/>
    <cellStyle name="Normal 5 4 3 2 2 4 2 3" xfId="20914"/>
    <cellStyle name="Normal 5 4 3 2 2 4 2 3 2" xfId="49649"/>
    <cellStyle name="Normal 5 4 3 2 2 4 2 4" xfId="35325"/>
    <cellStyle name="Normal 5 4 3 2 2 4 3" xfId="10112"/>
    <cellStyle name="Normal 5 4 3 2 2 4 3 2" xfId="24495"/>
    <cellStyle name="Normal 5 4 3 2 2 4 3 2 2" xfId="53230"/>
    <cellStyle name="Normal 5 4 3 2 2 4 3 3" xfId="38906"/>
    <cellStyle name="Normal 5 4 3 2 2 4 4" xfId="17332"/>
    <cellStyle name="Normal 5 4 3 2 2 4 4 2" xfId="46068"/>
    <cellStyle name="Normal 5 4 3 2 2 4 5" xfId="31744"/>
    <cellStyle name="Normal 5 4 3 2 2 5" xfId="4644"/>
    <cellStyle name="Normal 5 4 3 2 2 5 2" xfId="11909"/>
    <cellStyle name="Normal 5 4 3 2 2 5 2 2" xfId="26287"/>
    <cellStyle name="Normal 5 4 3 2 2 5 2 2 2" xfId="55021"/>
    <cellStyle name="Normal 5 4 3 2 2 5 2 3" xfId="40697"/>
    <cellStyle name="Normal 5 4 3 2 2 5 3" xfId="19124"/>
    <cellStyle name="Normal 5 4 3 2 2 5 3 2" xfId="47859"/>
    <cellStyle name="Normal 5 4 3 2 2 5 4" xfId="33535"/>
    <cellStyle name="Normal 5 4 3 2 2 6" xfId="8316"/>
    <cellStyle name="Normal 5 4 3 2 2 6 2" xfId="22705"/>
    <cellStyle name="Normal 5 4 3 2 2 6 2 2" xfId="51440"/>
    <cellStyle name="Normal 5 4 3 2 2 6 3" xfId="37116"/>
    <cellStyle name="Normal 5 4 3 2 2 7" xfId="15542"/>
    <cellStyle name="Normal 5 4 3 2 2 7 2" xfId="44278"/>
    <cellStyle name="Normal 5 4 3 2 2 8" xfId="29954"/>
    <cellStyle name="Normal 5 4 3 2 3" xfId="1123"/>
    <cellStyle name="Normal 5 4 3 2 3 2" xfId="2106"/>
    <cellStyle name="Normal 5 4 3 2 3 2 2" xfId="3898"/>
    <cellStyle name="Normal 5 4 3 2 3 2 2 2" xfId="7557"/>
    <cellStyle name="Normal 5 4 3 2 3 2 2 2 2" xfId="14817"/>
    <cellStyle name="Normal 5 4 3 2 3 2 2 2 2 2" xfId="29195"/>
    <cellStyle name="Normal 5 4 3 2 3 2 2 2 2 2 2" xfId="57929"/>
    <cellStyle name="Normal 5 4 3 2 3 2 2 2 2 3" xfId="43605"/>
    <cellStyle name="Normal 5 4 3 2 3 2 2 2 3" xfId="22032"/>
    <cellStyle name="Normal 5 4 3 2 3 2 2 2 3 2" xfId="50767"/>
    <cellStyle name="Normal 5 4 3 2 3 2 2 2 4" xfId="36443"/>
    <cellStyle name="Normal 5 4 3 2 3 2 2 3" xfId="11230"/>
    <cellStyle name="Normal 5 4 3 2 3 2 2 3 2" xfId="25613"/>
    <cellStyle name="Normal 5 4 3 2 3 2 2 3 2 2" xfId="54348"/>
    <cellStyle name="Normal 5 4 3 2 3 2 2 3 3" xfId="40024"/>
    <cellStyle name="Normal 5 4 3 2 3 2 2 4" xfId="18450"/>
    <cellStyle name="Normal 5 4 3 2 3 2 2 4 2" xfId="47186"/>
    <cellStyle name="Normal 5 4 3 2 3 2 2 5" xfId="32862"/>
    <cellStyle name="Normal 5 4 3 2 3 2 3" xfId="5767"/>
    <cellStyle name="Normal 5 4 3 2 3 2 3 2" xfId="13027"/>
    <cellStyle name="Normal 5 4 3 2 3 2 3 2 2" xfId="27405"/>
    <cellStyle name="Normal 5 4 3 2 3 2 3 2 2 2" xfId="56139"/>
    <cellStyle name="Normal 5 4 3 2 3 2 3 2 3" xfId="41815"/>
    <cellStyle name="Normal 5 4 3 2 3 2 3 3" xfId="20242"/>
    <cellStyle name="Normal 5 4 3 2 3 2 3 3 2" xfId="48977"/>
    <cellStyle name="Normal 5 4 3 2 3 2 3 4" xfId="34653"/>
    <cellStyle name="Normal 5 4 3 2 3 2 4" xfId="9440"/>
    <cellStyle name="Normal 5 4 3 2 3 2 4 2" xfId="23823"/>
    <cellStyle name="Normal 5 4 3 2 3 2 4 2 2" xfId="52558"/>
    <cellStyle name="Normal 5 4 3 2 3 2 4 3" xfId="38234"/>
    <cellStyle name="Normal 5 4 3 2 3 2 5" xfId="16660"/>
    <cellStyle name="Normal 5 4 3 2 3 2 5 2" xfId="45396"/>
    <cellStyle name="Normal 5 4 3 2 3 2 6" xfId="31072"/>
    <cellStyle name="Normal 5 4 3 2 3 3" xfId="3002"/>
    <cellStyle name="Normal 5 4 3 2 3 3 2" xfId="6662"/>
    <cellStyle name="Normal 5 4 3 2 3 3 2 2" xfId="13922"/>
    <cellStyle name="Normal 5 4 3 2 3 3 2 2 2" xfId="28300"/>
    <cellStyle name="Normal 5 4 3 2 3 3 2 2 2 2" xfId="57034"/>
    <cellStyle name="Normal 5 4 3 2 3 3 2 2 3" xfId="42710"/>
    <cellStyle name="Normal 5 4 3 2 3 3 2 3" xfId="21137"/>
    <cellStyle name="Normal 5 4 3 2 3 3 2 3 2" xfId="49872"/>
    <cellStyle name="Normal 5 4 3 2 3 3 2 4" xfId="35548"/>
    <cellStyle name="Normal 5 4 3 2 3 3 3" xfId="10335"/>
    <cellStyle name="Normal 5 4 3 2 3 3 3 2" xfId="24718"/>
    <cellStyle name="Normal 5 4 3 2 3 3 3 2 2" xfId="53453"/>
    <cellStyle name="Normal 5 4 3 2 3 3 3 3" xfId="39129"/>
    <cellStyle name="Normal 5 4 3 2 3 3 4" xfId="17555"/>
    <cellStyle name="Normal 5 4 3 2 3 3 4 2" xfId="46291"/>
    <cellStyle name="Normal 5 4 3 2 3 3 5" xfId="31967"/>
    <cellStyle name="Normal 5 4 3 2 3 4" xfId="4867"/>
    <cellStyle name="Normal 5 4 3 2 3 4 2" xfId="12132"/>
    <cellStyle name="Normal 5 4 3 2 3 4 2 2" xfId="26510"/>
    <cellStyle name="Normal 5 4 3 2 3 4 2 2 2" xfId="55244"/>
    <cellStyle name="Normal 5 4 3 2 3 4 2 3" xfId="40920"/>
    <cellStyle name="Normal 5 4 3 2 3 4 3" xfId="19347"/>
    <cellStyle name="Normal 5 4 3 2 3 4 3 2" xfId="48082"/>
    <cellStyle name="Normal 5 4 3 2 3 4 4" xfId="33758"/>
    <cellStyle name="Normal 5 4 3 2 3 5" xfId="8539"/>
    <cellStyle name="Normal 5 4 3 2 3 5 2" xfId="22928"/>
    <cellStyle name="Normal 5 4 3 2 3 5 2 2" xfId="51663"/>
    <cellStyle name="Normal 5 4 3 2 3 5 3" xfId="37339"/>
    <cellStyle name="Normal 5 4 3 2 3 6" xfId="15765"/>
    <cellStyle name="Normal 5 4 3 2 3 6 2" xfId="44501"/>
    <cellStyle name="Normal 5 4 3 2 3 7" xfId="30177"/>
    <cellStyle name="Normal 5 4 3 2 4" xfId="1655"/>
    <cellStyle name="Normal 5 4 3 2 4 2" xfId="3451"/>
    <cellStyle name="Normal 5 4 3 2 4 2 2" xfId="7110"/>
    <cellStyle name="Normal 5 4 3 2 4 2 2 2" xfId="14370"/>
    <cellStyle name="Normal 5 4 3 2 4 2 2 2 2" xfId="28748"/>
    <cellStyle name="Normal 5 4 3 2 4 2 2 2 2 2" xfId="57482"/>
    <cellStyle name="Normal 5 4 3 2 4 2 2 2 3" xfId="43158"/>
    <cellStyle name="Normal 5 4 3 2 4 2 2 3" xfId="21585"/>
    <cellStyle name="Normal 5 4 3 2 4 2 2 3 2" xfId="50320"/>
    <cellStyle name="Normal 5 4 3 2 4 2 2 4" xfId="35996"/>
    <cellStyle name="Normal 5 4 3 2 4 2 3" xfId="10783"/>
    <cellStyle name="Normal 5 4 3 2 4 2 3 2" xfId="25166"/>
    <cellStyle name="Normal 5 4 3 2 4 2 3 2 2" xfId="53901"/>
    <cellStyle name="Normal 5 4 3 2 4 2 3 3" xfId="39577"/>
    <cellStyle name="Normal 5 4 3 2 4 2 4" xfId="18003"/>
    <cellStyle name="Normal 5 4 3 2 4 2 4 2" xfId="46739"/>
    <cellStyle name="Normal 5 4 3 2 4 2 5" xfId="32415"/>
    <cellStyle name="Normal 5 4 3 2 4 3" xfId="5320"/>
    <cellStyle name="Normal 5 4 3 2 4 3 2" xfId="12580"/>
    <cellStyle name="Normal 5 4 3 2 4 3 2 2" xfId="26958"/>
    <cellStyle name="Normal 5 4 3 2 4 3 2 2 2" xfId="55692"/>
    <cellStyle name="Normal 5 4 3 2 4 3 2 3" xfId="41368"/>
    <cellStyle name="Normal 5 4 3 2 4 3 3" xfId="19795"/>
    <cellStyle name="Normal 5 4 3 2 4 3 3 2" xfId="48530"/>
    <cellStyle name="Normal 5 4 3 2 4 3 4" xfId="34206"/>
    <cellStyle name="Normal 5 4 3 2 4 4" xfId="8993"/>
    <cellStyle name="Normal 5 4 3 2 4 4 2" xfId="23376"/>
    <cellStyle name="Normal 5 4 3 2 4 4 2 2" xfId="52111"/>
    <cellStyle name="Normal 5 4 3 2 4 4 3" xfId="37787"/>
    <cellStyle name="Normal 5 4 3 2 4 5" xfId="16213"/>
    <cellStyle name="Normal 5 4 3 2 4 5 2" xfId="44949"/>
    <cellStyle name="Normal 5 4 3 2 4 6" xfId="30625"/>
    <cellStyle name="Normal 5 4 3 2 5" xfId="2555"/>
    <cellStyle name="Normal 5 4 3 2 5 2" xfId="6215"/>
    <cellStyle name="Normal 5 4 3 2 5 2 2" xfId="13475"/>
    <cellStyle name="Normal 5 4 3 2 5 2 2 2" xfId="27853"/>
    <cellStyle name="Normal 5 4 3 2 5 2 2 2 2" xfId="56587"/>
    <cellStyle name="Normal 5 4 3 2 5 2 2 3" xfId="42263"/>
    <cellStyle name="Normal 5 4 3 2 5 2 3" xfId="20690"/>
    <cellStyle name="Normal 5 4 3 2 5 2 3 2" xfId="49425"/>
    <cellStyle name="Normal 5 4 3 2 5 2 4" xfId="35101"/>
    <cellStyle name="Normal 5 4 3 2 5 3" xfId="9888"/>
    <cellStyle name="Normal 5 4 3 2 5 3 2" xfId="24271"/>
    <cellStyle name="Normal 5 4 3 2 5 3 2 2" xfId="53006"/>
    <cellStyle name="Normal 5 4 3 2 5 3 3" xfId="38682"/>
    <cellStyle name="Normal 5 4 3 2 5 4" xfId="17108"/>
    <cellStyle name="Normal 5 4 3 2 5 4 2" xfId="45844"/>
    <cellStyle name="Normal 5 4 3 2 5 5" xfId="31520"/>
    <cellStyle name="Normal 5 4 3 2 6" xfId="4418"/>
    <cellStyle name="Normal 5 4 3 2 6 2" xfId="11685"/>
    <cellStyle name="Normal 5 4 3 2 6 2 2" xfId="26063"/>
    <cellStyle name="Normal 5 4 3 2 6 2 2 2" xfId="54797"/>
    <cellStyle name="Normal 5 4 3 2 6 2 3" xfId="40473"/>
    <cellStyle name="Normal 5 4 3 2 6 3" xfId="18900"/>
    <cellStyle name="Normal 5 4 3 2 6 3 2" xfId="47635"/>
    <cellStyle name="Normal 5 4 3 2 6 4" xfId="33311"/>
    <cellStyle name="Normal 5 4 3 2 7" xfId="8089"/>
    <cellStyle name="Normal 5 4 3 2 7 2" xfId="22481"/>
    <cellStyle name="Normal 5 4 3 2 7 2 2" xfId="51216"/>
    <cellStyle name="Normal 5 4 3 2 7 3" xfId="36892"/>
    <cellStyle name="Normal 5 4 3 2 8" xfId="15318"/>
    <cellStyle name="Normal 5 4 3 2 8 2" xfId="44054"/>
    <cellStyle name="Normal 5 4 3 2 9" xfId="29730"/>
    <cellStyle name="Normal 5 4 3 3" xfId="786"/>
    <cellStyle name="Normal 5 4 3 3 2" xfId="1235"/>
    <cellStyle name="Normal 5 4 3 3 2 2" xfId="2218"/>
    <cellStyle name="Normal 5 4 3 3 2 2 2" xfId="4010"/>
    <cellStyle name="Normal 5 4 3 3 2 2 2 2" xfId="7669"/>
    <cellStyle name="Normal 5 4 3 3 2 2 2 2 2" xfId="14929"/>
    <cellStyle name="Normal 5 4 3 3 2 2 2 2 2 2" xfId="29307"/>
    <cellStyle name="Normal 5 4 3 3 2 2 2 2 2 2 2" xfId="58041"/>
    <cellStyle name="Normal 5 4 3 3 2 2 2 2 2 3" xfId="43717"/>
    <cellStyle name="Normal 5 4 3 3 2 2 2 2 3" xfId="22144"/>
    <cellStyle name="Normal 5 4 3 3 2 2 2 2 3 2" xfId="50879"/>
    <cellStyle name="Normal 5 4 3 3 2 2 2 2 4" xfId="36555"/>
    <cellStyle name="Normal 5 4 3 3 2 2 2 3" xfId="11342"/>
    <cellStyle name="Normal 5 4 3 3 2 2 2 3 2" xfId="25725"/>
    <cellStyle name="Normal 5 4 3 3 2 2 2 3 2 2" xfId="54460"/>
    <cellStyle name="Normal 5 4 3 3 2 2 2 3 3" xfId="40136"/>
    <cellStyle name="Normal 5 4 3 3 2 2 2 4" xfId="18562"/>
    <cellStyle name="Normal 5 4 3 3 2 2 2 4 2" xfId="47298"/>
    <cellStyle name="Normal 5 4 3 3 2 2 2 5" xfId="32974"/>
    <cellStyle name="Normal 5 4 3 3 2 2 3" xfId="5879"/>
    <cellStyle name="Normal 5 4 3 3 2 2 3 2" xfId="13139"/>
    <cellStyle name="Normal 5 4 3 3 2 2 3 2 2" xfId="27517"/>
    <cellStyle name="Normal 5 4 3 3 2 2 3 2 2 2" xfId="56251"/>
    <cellStyle name="Normal 5 4 3 3 2 2 3 2 3" xfId="41927"/>
    <cellStyle name="Normal 5 4 3 3 2 2 3 3" xfId="20354"/>
    <cellStyle name="Normal 5 4 3 3 2 2 3 3 2" xfId="49089"/>
    <cellStyle name="Normal 5 4 3 3 2 2 3 4" xfId="34765"/>
    <cellStyle name="Normal 5 4 3 3 2 2 4" xfId="9552"/>
    <cellStyle name="Normal 5 4 3 3 2 2 4 2" xfId="23935"/>
    <cellStyle name="Normal 5 4 3 3 2 2 4 2 2" xfId="52670"/>
    <cellStyle name="Normal 5 4 3 3 2 2 4 3" xfId="38346"/>
    <cellStyle name="Normal 5 4 3 3 2 2 5" xfId="16772"/>
    <cellStyle name="Normal 5 4 3 3 2 2 5 2" xfId="45508"/>
    <cellStyle name="Normal 5 4 3 3 2 2 6" xfId="31184"/>
    <cellStyle name="Normal 5 4 3 3 2 3" xfId="3114"/>
    <cellStyle name="Normal 5 4 3 3 2 3 2" xfId="6774"/>
    <cellStyle name="Normal 5 4 3 3 2 3 2 2" xfId="14034"/>
    <cellStyle name="Normal 5 4 3 3 2 3 2 2 2" xfId="28412"/>
    <cellStyle name="Normal 5 4 3 3 2 3 2 2 2 2" xfId="57146"/>
    <cellStyle name="Normal 5 4 3 3 2 3 2 2 3" xfId="42822"/>
    <cellStyle name="Normal 5 4 3 3 2 3 2 3" xfId="21249"/>
    <cellStyle name="Normal 5 4 3 3 2 3 2 3 2" xfId="49984"/>
    <cellStyle name="Normal 5 4 3 3 2 3 2 4" xfId="35660"/>
    <cellStyle name="Normal 5 4 3 3 2 3 3" xfId="10447"/>
    <cellStyle name="Normal 5 4 3 3 2 3 3 2" xfId="24830"/>
    <cellStyle name="Normal 5 4 3 3 2 3 3 2 2" xfId="53565"/>
    <cellStyle name="Normal 5 4 3 3 2 3 3 3" xfId="39241"/>
    <cellStyle name="Normal 5 4 3 3 2 3 4" xfId="17667"/>
    <cellStyle name="Normal 5 4 3 3 2 3 4 2" xfId="46403"/>
    <cellStyle name="Normal 5 4 3 3 2 3 5" xfId="32079"/>
    <cellStyle name="Normal 5 4 3 3 2 4" xfId="4979"/>
    <cellStyle name="Normal 5 4 3 3 2 4 2" xfId="12244"/>
    <cellStyle name="Normal 5 4 3 3 2 4 2 2" xfId="26622"/>
    <cellStyle name="Normal 5 4 3 3 2 4 2 2 2" xfId="55356"/>
    <cellStyle name="Normal 5 4 3 3 2 4 2 3" xfId="41032"/>
    <cellStyle name="Normal 5 4 3 3 2 4 3" xfId="19459"/>
    <cellStyle name="Normal 5 4 3 3 2 4 3 2" xfId="48194"/>
    <cellStyle name="Normal 5 4 3 3 2 4 4" xfId="33870"/>
    <cellStyle name="Normal 5 4 3 3 2 5" xfId="8651"/>
    <cellStyle name="Normal 5 4 3 3 2 5 2" xfId="23040"/>
    <cellStyle name="Normal 5 4 3 3 2 5 2 2" xfId="51775"/>
    <cellStyle name="Normal 5 4 3 3 2 5 3" xfId="37451"/>
    <cellStyle name="Normal 5 4 3 3 2 6" xfId="15877"/>
    <cellStyle name="Normal 5 4 3 3 2 6 2" xfId="44613"/>
    <cellStyle name="Normal 5 4 3 3 2 7" xfId="30289"/>
    <cellStyle name="Normal 5 4 3 3 3" xfId="1771"/>
    <cellStyle name="Normal 5 4 3 3 3 2" xfId="3563"/>
    <cellStyle name="Normal 5 4 3 3 3 2 2" xfId="7222"/>
    <cellStyle name="Normal 5 4 3 3 3 2 2 2" xfId="14482"/>
    <cellStyle name="Normal 5 4 3 3 3 2 2 2 2" xfId="28860"/>
    <cellStyle name="Normal 5 4 3 3 3 2 2 2 2 2" xfId="57594"/>
    <cellStyle name="Normal 5 4 3 3 3 2 2 2 3" xfId="43270"/>
    <cellStyle name="Normal 5 4 3 3 3 2 2 3" xfId="21697"/>
    <cellStyle name="Normal 5 4 3 3 3 2 2 3 2" xfId="50432"/>
    <cellStyle name="Normal 5 4 3 3 3 2 2 4" xfId="36108"/>
    <cellStyle name="Normal 5 4 3 3 3 2 3" xfId="10895"/>
    <cellStyle name="Normal 5 4 3 3 3 2 3 2" xfId="25278"/>
    <cellStyle name="Normal 5 4 3 3 3 2 3 2 2" xfId="54013"/>
    <cellStyle name="Normal 5 4 3 3 3 2 3 3" xfId="39689"/>
    <cellStyle name="Normal 5 4 3 3 3 2 4" xfId="18115"/>
    <cellStyle name="Normal 5 4 3 3 3 2 4 2" xfId="46851"/>
    <cellStyle name="Normal 5 4 3 3 3 2 5" xfId="32527"/>
    <cellStyle name="Normal 5 4 3 3 3 3" xfId="5432"/>
    <cellStyle name="Normal 5 4 3 3 3 3 2" xfId="12692"/>
    <cellStyle name="Normal 5 4 3 3 3 3 2 2" xfId="27070"/>
    <cellStyle name="Normal 5 4 3 3 3 3 2 2 2" xfId="55804"/>
    <cellStyle name="Normal 5 4 3 3 3 3 2 3" xfId="41480"/>
    <cellStyle name="Normal 5 4 3 3 3 3 3" xfId="19907"/>
    <cellStyle name="Normal 5 4 3 3 3 3 3 2" xfId="48642"/>
    <cellStyle name="Normal 5 4 3 3 3 3 4" xfId="34318"/>
    <cellStyle name="Normal 5 4 3 3 3 4" xfId="9105"/>
    <cellStyle name="Normal 5 4 3 3 3 4 2" xfId="23488"/>
    <cellStyle name="Normal 5 4 3 3 3 4 2 2" xfId="52223"/>
    <cellStyle name="Normal 5 4 3 3 3 4 3" xfId="37899"/>
    <cellStyle name="Normal 5 4 3 3 3 5" xfId="16325"/>
    <cellStyle name="Normal 5 4 3 3 3 5 2" xfId="45061"/>
    <cellStyle name="Normal 5 4 3 3 3 6" xfId="30737"/>
    <cellStyle name="Normal 5 4 3 3 4" xfId="2667"/>
    <cellStyle name="Normal 5 4 3 3 4 2" xfId="6327"/>
    <cellStyle name="Normal 5 4 3 3 4 2 2" xfId="13587"/>
    <cellStyle name="Normal 5 4 3 3 4 2 2 2" xfId="27965"/>
    <cellStyle name="Normal 5 4 3 3 4 2 2 2 2" xfId="56699"/>
    <cellStyle name="Normal 5 4 3 3 4 2 2 3" xfId="42375"/>
    <cellStyle name="Normal 5 4 3 3 4 2 3" xfId="20802"/>
    <cellStyle name="Normal 5 4 3 3 4 2 3 2" xfId="49537"/>
    <cellStyle name="Normal 5 4 3 3 4 2 4" xfId="35213"/>
    <cellStyle name="Normal 5 4 3 3 4 3" xfId="10000"/>
    <cellStyle name="Normal 5 4 3 3 4 3 2" xfId="24383"/>
    <cellStyle name="Normal 5 4 3 3 4 3 2 2" xfId="53118"/>
    <cellStyle name="Normal 5 4 3 3 4 3 3" xfId="38794"/>
    <cellStyle name="Normal 5 4 3 3 4 4" xfId="17220"/>
    <cellStyle name="Normal 5 4 3 3 4 4 2" xfId="45956"/>
    <cellStyle name="Normal 5 4 3 3 4 5" xfId="31632"/>
    <cellStyle name="Normal 5 4 3 3 5" xfId="4531"/>
    <cellStyle name="Normal 5 4 3 3 5 2" xfId="11797"/>
    <cellStyle name="Normal 5 4 3 3 5 2 2" xfId="26175"/>
    <cellStyle name="Normal 5 4 3 3 5 2 2 2" xfId="54909"/>
    <cellStyle name="Normal 5 4 3 3 5 2 3" xfId="40585"/>
    <cellStyle name="Normal 5 4 3 3 5 3" xfId="19012"/>
    <cellStyle name="Normal 5 4 3 3 5 3 2" xfId="47747"/>
    <cellStyle name="Normal 5 4 3 3 5 4" xfId="33423"/>
    <cellStyle name="Normal 5 4 3 3 6" xfId="8204"/>
    <cellStyle name="Normal 5 4 3 3 6 2" xfId="22593"/>
    <cellStyle name="Normal 5 4 3 3 6 2 2" xfId="51328"/>
    <cellStyle name="Normal 5 4 3 3 6 3" xfId="37004"/>
    <cellStyle name="Normal 5 4 3 3 7" xfId="15430"/>
    <cellStyle name="Normal 5 4 3 3 7 2" xfId="44166"/>
    <cellStyle name="Normal 5 4 3 3 8" xfId="29842"/>
    <cellStyle name="Normal 5 4 3 4" xfId="1011"/>
    <cellStyle name="Normal 5 4 3 4 2" xfId="1994"/>
    <cellStyle name="Normal 5 4 3 4 2 2" xfId="3786"/>
    <cellStyle name="Normal 5 4 3 4 2 2 2" xfId="7445"/>
    <cellStyle name="Normal 5 4 3 4 2 2 2 2" xfId="14705"/>
    <cellStyle name="Normal 5 4 3 4 2 2 2 2 2" xfId="29083"/>
    <cellStyle name="Normal 5 4 3 4 2 2 2 2 2 2" xfId="57817"/>
    <cellStyle name="Normal 5 4 3 4 2 2 2 2 3" xfId="43493"/>
    <cellStyle name="Normal 5 4 3 4 2 2 2 3" xfId="21920"/>
    <cellStyle name="Normal 5 4 3 4 2 2 2 3 2" xfId="50655"/>
    <cellStyle name="Normal 5 4 3 4 2 2 2 4" xfId="36331"/>
    <cellStyle name="Normal 5 4 3 4 2 2 3" xfId="11118"/>
    <cellStyle name="Normal 5 4 3 4 2 2 3 2" xfId="25501"/>
    <cellStyle name="Normal 5 4 3 4 2 2 3 2 2" xfId="54236"/>
    <cellStyle name="Normal 5 4 3 4 2 2 3 3" xfId="39912"/>
    <cellStyle name="Normal 5 4 3 4 2 2 4" xfId="18338"/>
    <cellStyle name="Normal 5 4 3 4 2 2 4 2" xfId="47074"/>
    <cellStyle name="Normal 5 4 3 4 2 2 5" xfId="32750"/>
    <cellStyle name="Normal 5 4 3 4 2 3" xfId="5655"/>
    <cellStyle name="Normal 5 4 3 4 2 3 2" xfId="12915"/>
    <cellStyle name="Normal 5 4 3 4 2 3 2 2" xfId="27293"/>
    <cellStyle name="Normal 5 4 3 4 2 3 2 2 2" xfId="56027"/>
    <cellStyle name="Normal 5 4 3 4 2 3 2 3" xfId="41703"/>
    <cellStyle name="Normal 5 4 3 4 2 3 3" xfId="20130"/>
    <cellStyle name="Normal 5 4 3 4 2 3 3 2" xfId="48865"/>
    <cellStyle name="Normal 5 4 3 4 2 3 4" xfId="34541"/>
    <cellStyle name="Normal 5 4 3 4 2 4" xfId="9328"/>
    <cellStyle name="Normal 5 4 3 4 2 4 2" xfId="23711"/>
    <cellStyle name="Normal 5 4 3 4 2 4 2 2" xfId="52446"/>
    <cellStyle name="Normal 5 4 3 4 2 4 3" xfId="38122"/>
    <cellStyle name="Normal 5 4 3 4 2 5" xfId="16548"/>
    <cellStyle name="Normal 5 4 3 4 2 5 2" xfId="45284"/>
    <cellStyle name="Normal 5 4 3 4 2 6" xfId="30960"/>
    <cellStyle name="Normal 5 4 3 4 3" xfId="2890"/>
    <cellStyle name="Normal 5 4 3 4 3 2" xfId="6550"/>
    <cellStyle name="Normal 5 4 3 4 3 2 2" xfId="13810"/>
    <cellStyle name="Normal 5 4 3 4 3 2 2 2" xfId="28188"/>
    <cellStyle name="Normal 5 4 3 4 3 2 2 2 2" xfId="56922"/>
    <cellStyle name="Normal 5 4 3 4 3 2 2 3" xfId="42598"/>
    <cellStyle name="Normal 5 4 3 4 3 2 3" xfId="21025"/>
    <cellStyle name="Normal 5 4 3 4 3 2 3 2" xfId="49760"/>
    <cellStyle name="Normal 5 4 3 4 3 2 4" xfId="35436"/>
    <cellStyle name="Normal 5 4 3 4 3 3" xfId="10223"/>
    <cellStyle name="Normal 5 4 3 4 3 3 2" xfId="24606"/>
    <cellStyle name="Normal 5 4 3 4 3 3 2 2" xfId="53341"/>
    <cellStyle name="Normal 5 4 3 4 3 3 3" xfId="39017"/>
    <cellStyle name="Normal 5 4 3 4 3 4" xfId="17443"/>
    <cellStyle name="Normal 5 4 3 4 3 4 2" xfId="46179"/>
    <cellStyle name="Normal 5 4 3 4 3 5" xfId="31855"/>
    <cellStyle name="Normal 5 4 3 4 4" xfId="4755"/>
    <cellStyle name="Normal 5 4 3 4 4 2" xfId="12020"/>
    <cellStyle name="Normal 5 4 3 4 4 2 2" xfId="26398"/>
    <cellStyle name="Normal 5 4 3 4 4 2 2 2" xfId="55132"/>
    <cellStyle name="Normal 5 4 3 4 4 2 3" xfId="40808"/>
    <cellStyle name="Normal 5 4 3 4 4 3" xfId="19235"/>
    <cellStyle name="Normal 5 4 3 4 4 3 2" xfId="47970"/>
    <cellStyle name="Normal 5 4 3 4 4 4" xfId="33646"/>
    <cellStyle name="Normal 5 4 3 4 5" xfId="8427"/>
    <cellStyle name="Normal 5 4 3 4 5 2" xfId="22816"/>
    <cellStyle name="Normal 5 4 3 4 5 2 2" xfId="51551"/>
    <cellStyle name="Normal 5 4 3 4 5 3" xfId="37227"/>
    <cellStyle name="Normal 5 4 3 4 6" xfId="15653"/>
    <cellStyle name="Normal 5 4 3 4 6 2" xfId="44389"/>
    <cellStyle name="Normal 5 4 3 4 7" xfId="30065"/>
    <cellStyle name="Normal 5 4 3 5" xfId="1535"/>
    <cellStyle name="Normal 5 4 3 5 2" xfId="3339"/>
    <cellStyle name="Normal 5 4 3 5 2 2" xfId="6998"/>
    <cellStyle name="Normal 5 4 3 5 2 2 2" xfId="14258"/>
    <cellStyle name="Normal 5 4 3 5 2 2 2 2" xfId="28636"/>
    <cellStyle name="Normal 5 4 3 5 2 2 2 2 2" xfId="57370"/>
    <cellStyle name="Normal 5 4 3 5 2 2 2 3" xfId="43046"/>
    <cellStyle name="Normal 5 4 3 5 2 2 3" xfId="21473"/>
    <cellStyle name="Normal 5 4 3 5 2 2 3 2" xfId="50208"/>
    <cellStyle name="Normal 5 4 3 5 2 2 4" xfId="35884"/>
    <cellStyle name="Normal 5 4 3 5 2 3" xfId="10671"/>
    <cellStyle name="Normal 5 4 3 5 2 3 2" xfId="25054"/>
    <cellStyle name="Normal 5 4 3 5 2 3 2 2" xfId="53789"/>
    <cellStyle name="Normal 5 4 3 5 2 3 3" xfId="39465"/>
    <cellStyle name="Normal 5 4 3 5 2 4" xfId="17891"/>
    <cellStyle name="Normal 5 4 3 5 2 4 2" xfId="46627"/>
    <cellStyle name="Normal 5 4 3 5 2 5" xfId="32303"/>
    <cellStyle name="Normal 5 4 3 5 3" xfId="5208"/>
    <cellStyle name="Normal 5 4 3 5 3 2" xfId="12468"/>
    <cellStyle name="Normal 5 4 3 5 3 2 2" xfId="26846"/>
    <cellStyle name="Normal 5 4 3 5 3 2 2 2" xfId="55580"/>
    <cellStyle name="Normal 5 4 3 5 3 2 3" xfId="41256"/>
    <cellStyle name="Normal 5 4 3 5 3 3" xfId="19683"/>
    <cellStyle name="Normal 5 4 3 5 3 3 2" xfId="48418"/>
    <cellStyle name="Normal 5 4 3 5 3 4" xfId="34094"/>
    <cellStyle name="Normal 5 4 3 5 4" xfId="8881"/>
    <cellStyle name="Normal 5 4 3 5 4 2" xfId="23264"/>
    <cellStyle name="Normal 5 4 3 5 4 2 2" xfId="51999"/>
    <cellStyle name="Normal 5 4 3 5 4 3" xfId="37675"/>
    <cellStyle name="Normal 5 4 3 5 5" xfId="16101"/>
    <cellStyle name="Normal 5 4 3 5 5 2" xfId="44837"/>
    <cellStyle name="Normal 5 4 3 5 6" xfId="30513"/>
    <cellStyle name="Normal 5 4 3 6" xfId="2443"/>
    <cellStyle name="Normal 5 4 3 6 2" xfId="6103"/>
    <cellStyle name="Normal 5 4 3 6 2 2" xfId="13363"/>
    <cellStyle name="Normal 5 4 3 6 2 2 2" xfId="27741"/>
    <cellStyle name="Normal 5 4 3 6 2 2 2 2" xfId="56475"/>
    <cellStyle name="Normal 5 4 3 6 2 2 3" xfId="42151"/>
    <cellStyle name="Normal 5 4 3 6 2 3" xfId="20578"/>
    <cellStyle name="Normal 5 4 3 6 2 3 2" xfId="49313"/>
    <cellStyle name="Normal 5 4 3 6 2 4" xfId="34989"/>
    <cellStyle name="Normal 5 4 3 6 3" xfId="9776"/>
    <cellStyle name="Normal 5 4 3 6 3 2" xfId="24159"/>
    <cellStyle name="Normal 5 4 3 6 3 2 2" xfId="52894"/>
    <cellStyle name="Normal 5 4 3 6 3 3" xfId="38570"/>
    <cellStyle name="Normal 5 4 3 6 4" xfId="16996"/>
    <cellStyle name="Normal 5 4 3 6 4 2" xfId="45732"/>
    <cellStyle name="Normal 5 4 3 6 5" xfId="31408"/>
    <cellStyle name="Normal 5 4 3 7" xfId="4302"/>
    <cellStyle name="Normal 5 4 3 7 2" xfId="11572"/>
    <cellStyle name="Normal 5 4 3 7 2 2" xfId="25951"/>
    <cellStyle name="Normal 5 4 3 7 2 2 2" xfId="54685"/>
    <cellStyle name="Normal 5 4 3 7 2 3" xfId="40361"/>
    <cellStyle name="Normal 5 4 3 7 3" xfId="18788"/>
    <cellStyle name="Normal 5 4 3 7 3 2" xfId="47523"/>
    <cellStyle name="Normal 5 4 3 7 4" xfId="33199"/>
    <cellStyle name="Normal 5 4 3 8" xfId="7971"/>
    <cellStyle name="Normal 5 4 3 8 2" xfId="22369"/>
    <cellStyle name="Normal 5 4 3 8 2 2" xfId="51104"/>
    <cellStyle name="Normal 5 4 3 8 3" xfId="36780"/>
    <cellStyle name="Normal 5 4 3 9" xfId="15206"/>
    <cellStyle name="Normal 5 4 3 9 2" xfId="43942"/>
    <cellStyle name="Normal 5 4 4" xfId="557"/>
    <cellStyle name="Normal 5 4 4 2" xfId="844"/>
    <cellStyle name="Normal 5 4 4 2 2" xfId="1291"/>
    <cellStyle name="Normal 5 4 4 2 2 2" xfId="2274"/>
    <cellStyle name="Normal 5 4 4 2 2 2 2" xfId="4066"/>
    <cellStyle name="Normal 5 4 4 2 2 2 2 2" xfId="7725"/>
    <cellStyle name="Normal 5 4 4 2 2 2 2 2 2" xfId="14985"/>
    <cellStyle name="Normal 5 4 4 2 2 2 2 2 2 2" xfId="29363"/>
    <cellStyle name="Normal 5 4 4 2 2 2 2 2 2 2 2" xfId="58097"/>
    <cellStyle name="Normal 5 4 4 2 2 2 2 2 2 3" xfId="43773"/>
    <cellStyle name="Normal 5 4 4 2 2 2 2 2 3" xfId="22200"/>
    <cellStyle name="Normal 5 4 4 2 2 2 2 2 3 2" xfId="50935"/>
    <cellStyle name="Normal 5 4 4 2 2 2 2 2 4" xfId="36611"/>
    <cellStyle name="Normal 5 4 4 2 2 2 2 3" xfId="11398"/>
    <cellStyle name="Normal 5 4 4 2 2 2 2 3 2" xfId="25781"/>
    <cellStyle name="Normal 5 4 4 2 2 2 2 3 2 2" xfId="54516"/>
    <cellStyle name="Normal 5 4 4 2 2 2 2 3 3" xfId="40192"/>
    <cellStyle name="Normal 5 4 4 2 2 2 2 4" xfId="18618"/>
    <cellStyle name="Normal 5 4 4 2 2 2 2 4 2" xfId="47354"/>
    <cellStyle name="Normal 5 4 4 2 2 2 2 5" xfId="33030"/>
    <cellStyle name="Normal 5 4 4 2 2 2 3" xfId="5935"/>
    <cellStyle name="Normal 5 4 4 2 2 2 3 2" xfId="13195"/>
    <cellStyle name="Normal 5 4 4 2 2 2 3 2 2" xfId="27573"/>
    <cellStyle name="Normal 5 4 4 2 2 2 3 2 2 2" xfId="56307"/>
    <cellStyle name="Normal 5 4 4 2 2 2 3 2 3" xfId="41983"/>
    <cellStyle name="Normal 5 4 4 2 2 2 3 3" xfId="20410"/>
    <cellStyle name="Normal 5 4 4 2 2 2 3 3 2" xfId="49145"/>
    <cellStyle name="Normal 5 4 4 2 2 2 3 4" xfId="34821"/>
    <cellStyle name="Normal 5 4 4 2 2 2 4" xfId="9608"/>
    <cellStyle name="Normal 5 4 4 2 2 2 4 2" xfId="23991"/>
    <cellStyle name="Normal 5 4 4 2 2 2 4 2 2" xfId="52726"/>
    <cellStyle name="Normal 5 4 4 2 2 2 4 3" xfId="38402"/>
    <cellStyle name="Normal 5 4 4 2 2 2 5" xfId="16828"/>
    <cellStyle name="Normal 5 4 4 2 2 2 5 2" xfId="45564"/>
    <cellStyle name="Normal 5 4 4 2 2 2 6" xfId="31240"/>
    <cellStyle name="Normal 5 4 4 2 2 3" xfId="3170"/>
    <cellStyle name="Normal 5 4 4 2 2 3 2" xfId="6830"/>
    <cellStyle name="Normal 5 4 4 2 2 3 2 2" xfId="14090"/>
    <cellStyle name="Normal 5 4 4 2 2 3 2 2 2" xfId="28468"/>
    <cellStyle name="Normal 5 4 4 2 2 3 2 2 2 2" xfId="57202"/>
    <cellStyle name="Normal 5 4 4 2 2 3 2 2 3" xfId="42878"/>
    <cellStyle name="Normal 5 4 4 2 2 3 2 3" xfId="21305"/>
    <cellStyle name="Normal 5 4 4 2 2 3 2 3 2" xfId="50040"/>
    <cellStyle name="Normal 5 4 4 2 2 3 2 4" xfId="35716"/>
    <cellStyle name="Normal 5 4 4 2 2 3 3" xfId="10503"/>
    <cellStyle name="Normal 5 4 4 2 2 3 3 2" xfId="24886"/>
    <cellStyle name="Normal 5 4 4 2 2 3 3 2 2" xfId="53621"/>
    <cellStyle name="Normal 5 4 4 2 2 3 3 3" xfId="39297"/>
    <cellStyle name="Normal 5 4 4 2 2 3 4" xfId="17723"/>
    <cellStyle name="Normal 5 4 4 2 2 3 4 2" xfId="46459"/>
    <cellStyle name="Normal 5 4 4 2 2 3 5" xfId="32135"/>
    <cellStyle name="Normal 5 4 4 2 2 4" xfId="5035"/>
    <cellStyle name="Normal 5 4 4 2 2 4 2" xfId="12300"/>
    <cellStyle name="Normal 5 4 4 2 2 4 2 2" xfId="26678"/>
    <cellStyle name="Normal 5 4 4 2 2 4 2 2 2" xfId="55412"/>
    <cellStyle name="Normal 5 4 4 2 2 4 2 3" xfId="41088"/>
    <cellStyle name="Normal 5 4 4 2 2 4 3" xfId="19515"/>
    <cellStyle name="Normal 5 4 4 2 2 4 3 2" xfId="48250"/>
    <cellStyle name="Normal 5 4 4 2 2 4 4" xfId="33926"/>
    <cellStyle name="Normal 5 4 4 2 2 5" xfId="8707"/>
    <cellStyle name="Normal 5 4 4 2 2 5 2" xfId="23096"/>
    <cellStyle name="Normal 5 4 4 2 2 5 2 2" xfId="51831"/>
    <cellStyle name="Normal 5 4 4 2 2 5 3" xfId="37507"/>
    <cellStyle name="Normal 5 4 4 2 2 6" xfId="15933"/>
    <cellStyle name="Normal 5 4 4 2 2 6 2" xfId="44669"/>
    <cellStyle name="Normal 5 4 4 2 2 7" xfId="30345"/>
    <cellStyle name="Normal 5 4 4 2 3" xfId="1827"/>
    <cellStyle name="Normal 5 4 4 2 3 2" xfId="3619"/>
    <cellStyle name="Normal 5 4 4 2 3 2 2" xfId="7278"/>
    <cellStyle name="Normal 5 4 4 2 3 2 2 2" xfId="14538"/>
    <cellStyle name="Normal 5 4 4 2 3 2 2 2 2" xfId="28916"/>
    <cellStyle name="Normal 5 4 4 2 3 2 2 2 2 2" xfId="57650"/>
    <cellStyle name="Normal 5 4 4 2 3 2 2 2 3" xfId="43326"/>
    <cellStyle name="Normal 5 4 4 2 3 2 2 3" xfId="21753"/>
    <cellStyle name="Normal 5 4 4 2 3 2 2 3 2" xfId="50488"/>
    <cellStyle name="Normal 5 4 4 2 3 2 2 4" xfId="36164"/>
    <cellStyle name="Normal 5 4 4 2 3 2 3" xfId="10951"/>
    <cellStyle name="Normal 5 4 4 2 3 2 3 2" xfId="25334"/>
    <cellStyle name="Normal 5 4 4 2 3 2 3 2 2" xfId="54069"/>
    <cellStyle name="Normal 5 4 4 2 3 2 3 3" xfId="39745"/>
    <cellStyle name="Normal 5 4 4 2 3 2 4" xfId="18171"/>
    <cellStyle name="Normal 5 4 4 2 3 2 4 2" xfId="46907"/>
    <cellStyle name="Normal 5 4 4 2 3 2 5" xfId="32583"/>
    <cellStyle name="Normal 5 4 4 2 3 3" xfId="5488"/>
    <cellStyle name="Normal 5 4 4 2 3 3 2" xfId="12748"/>
    <cellStyle name="Normal 5 4 4 2 3 3 2 2" xfId="27126"/>
    <cellStyle name="Normal 5 4 4 2 3 3 2 2 2" xfId="55860"/>
    <cellStyle name="Normal 5 4 4 2 3 3 2 3" xfId="41536"/>
    <cellStyle name="Normal 5 4 4 2 3 3 3" xfId="19963"/>
    <cellStyle name="Normal 5 4 4 2 3 3 3 2" xfId="48698"/>
    <cellStyle name="Normal 5 4 4 2 3 3 4" xfId="34374"/>
    <cellStyle name="Normal 5 4 4 2 3 4" xfId="9161"/>
    <cellStyle name="Normal 5 4 4 2 3 4 2" xfId="23544"/>
    <cellStyle name="Normal 5 4 4 2 3 4 2 2" xfId="52279"/>
    <cellStyle name="Normal 5 4 4 2 3 4 3" xfId="37955"/>
    <cellStyle name="Normal 5 4 4 2 3 5" xfId="16381"/>
    <cellStyle name="Normal 5 4 4 2 3 5 2" xfId="45117"/>
    <cellStyle name="Normal 5 4 4 2 3 6" xfId="30793"/>
    <cellStyle name="Normal 5 4 4 2 4" xfId="2723"/>
    <cellStyle name="Normal 5 4 4 2 4 2" xfId="6383"/>
    <cellStyle name="Normal 5 4 4 2 4 2 2" xfId="13643"/>
    <cellStyle name="Normal 5 4 4 2 4 2 2 2" xfId="28021"/>
    <cellStyle name="Normal 5 4 4 2 4 2 2 2 2" xfId="56755"/>
    <cellStyle name="Normal 5 4 4 2 4 2 2 3" xfId="42431"/>
    <cellStyle name="Normal 5 4 4 2 4 2 3" xfId="20858"/>
    <cellStyle name="Normal 5 4 4 2 4 2 3 2" xfId="49593"/>
    <cellStyle name="Normal 5 4 4 2 4 2 4" xfId="35269"/>
    <cellStyle name="Normal 5 4 4 2 4 3" xfId="10056"/>
    <cellStyle name="Normal 5 4 4 2 4 3 2" xfId="24439"/>
    <cellStyle name="Normal 5 4 4 2 4 3 2 2" xfId="53174"/>
    <cellStyle name="Normal 5 4 4 2 4 3 3" xfId="38850"/>
    <cellStyle name="Normal 5 4 4 2 4 4" xfId="17276"/>
    <cellStyle name="Normal 5 4 4 2 4 4 2" xfId="46012"/>
    <cellStyle name="Normal 5 4 4 2 4 5" xfId="31688"/>
    <cellStyle name="Normal 5 4 4 2 5" xfId="4588"/>
    <cellStyle name="Normal 5 4 4 2 5 2" xfId="11853"/>
    <cellStyle name="Normal 5 4 4 2 5 2 2" xfId="26231"/>
    <cellStyle name="Normal 5 4 4 2 5 2 2 2" xfId="54965"/>
    <cellStyle name="Normal 5 4 4 2 5 2 3" xfId="40641"/>
    <cellStyle name="Normal 5 4 4 2 5 3" xfId="19068"/>
    <cellStyle name="Normal 5 4 4 2 5 3 2" xfId="47803"/>
    <cellStyle name="Normal 5 4 4 2 5 4" xfId="33479"/>
    <cellStyle name="Normal 5 4 4 2 6" xfId="8260"/>
    <cellStyle name="Normal 5 4 4 2 6 2" xfId="22649"/>
    <cellStyle name="Normal 5 4 4 2 6 2 2" xfId="51384"/>
    <cellStyle name="Normal 5 4 4 2 6 3" xfId="37060"/>
    <cellStyle name="Normal 5 4 4 2 7" xfId="15486"/>
    <cellStyle name="Normal 5 4 4 2 7 2" xfId="44222"/>
    <cellStyle name="Normal 5 4 4 2 8" xfId="29898"/>
    <cellStyle name="Normal 5 4 4 3" xfId="1067"/>
    <cellStyle name="Normal 5 4 4 3 2" xfId="2050"/>
    <cellStyle name="Normal 5 4 4 3 2 2" xfId="3842"/>
    <cellStyle name="Normal 5 4 4 3 2 2 2" xfId="7501"/>
    <cellStyle name="Normal 5 4 4 3 2 2 2 2" xfId="14761"/>
    <cellStyle name="Normal 5 4 4 3 2 2 2 2 2" xfId="29139"/>
    <cellStyle name="Normal 5 4 4 3 2 2 2 2 2 2" xfId="57873"/>
    <cellStyle name="Normal 5 4 4 3 2 2 2 2 3" xfId="43549"/>
    <cellStyle name="Normal 5 4 4 3 2 2 2 3" xfId="21976"/>
    <cellStyle name="Normal 5 4 4 3 2 2 2 3 2" xfId="50711"/>
    <cellStyle name="Normal 5 4 4 3 2 2 2 4" xfId="36387"/>
    <cellStyle name="Normal 5 4 4 3 2 2 3" xfId="11174"/>
    <cellStyle name="Normal 5 4 4 3 2 2 3 2" xfId="25557"/>
    <cellStyle name="Normal 5 4 4 3 2 2 3 2 2" xfId="54292"/>
    <cellStyle name="Normal 5 4 4 3 2 2 3 3" xfId="39968"/>
    <cellStyle name="Normal 5 4 4 3 2 2 4" xfId="18394"/>
    <cellStyle name="Normal 5 4 4 3 2 2 4 2" xfId="47130"/>
    <cellStyle name="Normal 5 4 4 3 2 2 5" xfId="32806"/>
    <cellStyle name="Normal 5 4 4 3 2 3" xfId="5711"/>
    <cellStyle name="Normal 5 4 4 3 2 3 2" xfId="12971"/>
    <cellStyle name="Normal 5 4 4 3 2 3 2 2" xfId="27349"/>
    <cellStyle name="Normal 5 4 4 3 2 3 2 2 2" xfId="56083"/>
    <cellStyle name="Normal 5 4 4 3 2 3 2 3" xfId="41759"/>
    <cellStyle name="Normal 5 4 4 3 2 3 3" xfId="20186"/>
    <cellStyle name="Normal 5 4 4 3 2 3 3 2" xfId="48921"/>
    <cellStyle name="Normal 5 4 4 3 2 3 4" xfId="34597"/>
    <cellStyle name="Normal 5 4 4 3 2 4" xfId="9384"/>
    <cellStyle name="Normal 5 4 4 3 2 4 2" xfId="23767"/>
    <cellStyle name="Normal 5 4 4 3 2 4 2 2" xfId="52502"/>
    <cellStyle name="Normal 5 4 4 3 2 4 3" xfId="38178"/>
    <cellStyle name="Normal 5 4 4 3 2 5" xfId="16604"/>
    <cellStyle name="Normal 5 4 4 3 2 5 2" xfId="45340"/>
    <cellStyle name="Normal 5 4 4 3 2 6" xfId="31016"/>
    <cellStyle name="Normal 5 4 4 3 3" xfId="2946"/>
    <cellStyle name="Normal 5 4 4 3 3 2" xfId="6606"/>
    <cellStyle name="Normal 5 4 4 3 3 2 2" xfId="13866"/>
    <cellStyle name="Normal 5 4 4 3 3 2 2 2" xfId="28244"/>
    <cellStyle name="Normal 5 4 4 3 3 2 2 2 2" xfId="56978"/>
    <cellStyle name="Normal 5 4 4 3 3 2 2 3" xfId="42654"/>
    <cellStyle name="Normal 5 4 4 3 3 2 3" xfId="21081"/>
    <cellStyle name="Normal 5 4 4 3 3 2 3 2" xfId="49816"/>
    <cellStyle name="Normal 5 4 4 3 3 2 4" xfId="35492"/>
    <cellStyle name="Normal 5 4 4 3 3 3" xfId="10279"/>
    <cellStyle name="Normal 5 4 4 3 3 3 2" xfId="24662"/>
    <cellStyle name="Normal 5 4 4 3 3 3 2 2" xfId="53397"/>
    <cellStyle name="Normal 5 4 4 3 3 3 3" xfId="39073"/>
    <cellStyle name="Normal 5 4 4 3 3 4" xfId="17499"/>
    <cellStyle name="Normal 5 4 4 3 3 4 2" xfId="46235"/>
    <cellStyle name="Normal 5 4 4 3 3 5" xfId="31911"/>
    <cellStyle name="Normal 5 4 4 3 4" xfId="4811"/>
    <cellStyle name="Normal 5 4 4 3 4 2" xfId="12076"/>
    <cellStyle name="Normal 5 4 4 3 4 2 2" xfId="26454"/>
    <cellStyle name="Normal 5 4 4 3 4 2 2 2" xfId="55188"/>
    <cellStyle name="Normal 5 4 4 3 4 2 3" xfId="40864"/>
    <cellStyle name="Normal 5 4 4 3 4 3" xfId="19291"/>
    <cellStyle name="Normal 5 4 4 3 4 3 2" xfId="48026"/>
    <cellStyle name="Normal 5 4 4 3 4 4" xfId="33702"/>
    <cellStyle name="Normal 5 4 4 3 5" xfId="8483"/>
    <cellStyle name="Normal 5 4 4 3 5 2" xfId="22872"/>
    <cellStyle name="Normal 5 4 4 3 5 2 2" xfId="51607"/>
    <cellStyle name="Normal 5 4 4 3 5 3" xfId="37283"/>
    <cellStyle name="Normal 5 4 4 3 6" xfId="15709"/>
    <cellStyle name="Normal 5 4 4 3 6 2" xfId="44445"/>
    <cellStyle name="Normal 5 4 4 3 7" xfId="30121"/>
    <cellStyle name="Normal 5 4 4 4" xfId="1598"/>
    <cellStyle name="Normal 5 4 4 4 2" xfId="3395"/>
    <cellStyle name="Normal 5 4 4 4 2 2" xfId="7054"/>
    <cellStyle name="Normal 5 4 4 4 2 2 2" xfId="14314"/>
    <cellStyle name="Normal 5 4 4 4 2 2 2 2" xfId="28692"/>
    <cellStyle name="Normal 5 4 4 4 2 2 2 2 2" xfId="57426"/>
    <cellStyle name="Normal 5 4 4 4 2 2 2 3" xfId="43102"/>
    <cellStyle name="Normal 5 4 4 4 2 2 3" xfId="21529"/>
    <cellStyle name="Normal 5 4 4 4 2 2 3 2" xfId="50264"/>
    <cellStyle name="Normal 5 4 4 4 2 2 4" xfId="35940"/>
    <cellStyle name="Normal 5 4 4 4 2 3" xfId="10727"/>
    <cellStyle name="Normal 5 4 4 4 2 3 2" xfId="25110"/>
    <cellStyle name="Normal 5 4 4 4 2 3 2 2" xfId="53845"/>
    <cellStyle name="Normal 5 4 4 4 2 3 3" xfId="39521"/>
    <cellStyle name="Normal 5 4 4 4 2 4" xfId="17947"/>
    <cellStyle name="Normal 5 4 4 4 2 4 2" xfId="46683"/>
    <cellStyle name="Normal 5 4 4 4 2 5" xfId="32359"/>
    <cellStyle name="Normal 5 4 4 4 3" xfId="5264"/>
    <cellStyle name="Normal 5 4 4 4 3 2" xfId="12524"/>
    <cellStyle name="Normal 5 4 4 4 3 2 2" xfId="26902"/>
    <cellStyle name="Normal 5 4 4 4 3 2 2 2" xfId="55636"/>
    <cellStyle name="Normal 5 4 4 4 3 2 3" xfId="41312"/>
    <cellStyle name="Normal 5 4 4 4 3 3" xfId="19739"/>
    <cellStyle name="Normal 5 4 4 4 3 3 2" xfId="48474"/>
    <cellStyle name="Normal 5 4 4 4 3 4" xfId="34150"/>
    <cellStyle name="Normal 5 4 4 4 4" xfId="8937"/>
    <cellStyle name="Normal 5 4 4 4 4 2" xfId="23320"/>
    <cellStyle name="Normal 5 4 4 4 4 2 2" xfId="52055"/>
    <cellStyle name="Normal 5 4 4 4 4 3" xfId="37731"/>
    <cellStyle name="Normal 5 4 4 4 5" xfId="16157"/>
    <cellStyle name="Normal 5 4 4 4 5 2" xfId="44893"/>
    <cellStyle name="Normal 5 4 4 4 6" xfId="30569"/>
    <cellStyle name="Normal 5 4 4 5" xfId="2499"/>
    <cellStyle name="Normal 5 4 4 5 2" xfId="6159"/>
    <cellStyle name="Normal 5 4 4 5 2 2" xfId="13419"/>
    <cellStyle name="Normal 5 4 4 5 2 2 2" xfId="27797"/>
    <cellStyle name="Normal 5 4 4 5 2 2 2 2" xfId="56531"/>
    <cellStyle name="Normal 5 4 4 5 2 2 3" xfId="42207"/>
    <cellStyle name="Normal 5 4 4 5 2 3" xfId="20634"/>
    <cellStyle name="Normal 5 4 4 5 2 3 2" xfId="49369"/>
    <cellStyle name="Normal 5 4 4 5 2 4" xfId="35045"/>
    <cellStyle name="Normal 5 4 4 5 3" xfId="9832"/>
    <cellStyle name="Normal 5 4 4 5 3 2" xfId="24215"/>
    <cellStyle name="Normal 5 4 4 5 3 2 2" xfId="52950"/>
    <cellStyle name="Normal 5 4 4 5 3 3" xfId="38626"/>
    <cellStyle name="Normal 5 4 4 5 4" xfId="17052"/>
    <cellStyle name="Normal 5 4 4 5 4 2" xfId="45788"/>
    <cellStyle name="Normal 5 4 4 5 5" xfId="31464"/>
    <cellStyle name="Normal 5 4 4 6" xfId="4362"/>
    <cellStyle name="Normal 5 4 4 6 2" xfId="11629"/>
    <cellStyle name="Normal 5 4 4 6 2 2" xfId="26007"/>
    <cellStyle name="Normal 5 4 4 6 2 2 2" xfId="54741"/>
    <cellStyle name="Normal 5 4 4 6 2 3" xfId="40417"/>
    <cellStyle name="Normal 5 4 4 6 3" xfId="18844"/>
    <cellStyle name="Normal 5 4 4 6 3 2" xfId="47579"/>
    <cellStyle name="Normal 5 4 4 6 4" xfId="33255"/>
    <cellStyle name="Normal 5 4 4 7" xfId="8032"/>
    <cellStyle name="Normal 5 4 4 7 2" xfId="22425"/>
    <cellStyle name="Normal 5 4 4 7 2 2" xfId="51160"/>
    <cellStyle name="Normal 5 4 4 7 3" xfId="36836"/>
    <cellStyle name="Normal 5 4 4 8" xfId="15262"/>
    <cellStyle name="Normal 5 4 4 8 2" xfId="43998"/>
    <cellStyle name="Normal 5 4 4 9" xfId="29674"/>
    <cellStyle name="Normal 5 4 5" xfId="728"/>
    <cellStyle name="Normal 5 4 5 2" xfId="1179"/>
    <cellStyle name="Normal 5 4 5 2 2" xfId="2162"/>
    <cellStyle name="Normal 5 4 5 2 2 2" xfId="3954"/>
    <cellStyle name="Normal 5 4 5 2 2 2 2" xfId="7613"/>
    <cellStyle name="Normal 5 4 5 2 2 2 2 2" xfId="14873"/>
    <cellStyle name="Normal 5 4 5 2 2 2 2 2 2" xfId="29251"/>
    <cellStyle name="Normal 5 4 5 2 2 2 2 2 2 2" xfId="57985"/>
    <cellStyle name="Normal 5 4 5 2 2 2 2 2 3" xfId="43661"/>
    <cellStyle name="Normal 5 4 5 2 2 2 2 3" xfId="22088"/>
    <cellStyle name="Normal 5 4 5 2 2 2 2 3 2" xfId="50823"/>
    <cellStyle name="Normal 5 4 5 2 2 2 2 4" xfId="36499"/>
    <cellStyle name="Normal 5 4 5 2 2 2 3" xfId="11286"/>
    <cellStyle name="Normal 5 4 5 2 2 2 3 2" xfId="25669"/>
    <cellStyle name="Normal 5 4 5 2 2 2 3 2 2" xfId="54404"/>
    <cellStyle name="Normal 5 4 5 2 2 2 3 3" xfId="40080"/>
    <cellStyle name="Normal 5 4 5 2 2 2 4" xfId="18506"/>
    <cellStyle name="Normal 5 4 5 2 2 2 4 2" xfId="47242"/>
    <cellStyle name="Normal 5 4 5 2 2 2 5" xfId="32918"/>
    <cellStyle name="Normal 5 4 5 2 2 3" xfId="5823"/>
    <cellStyle name="Normal 5 4 5 2 2 3 2" xfId="13083"/>
    <cellStyle name="Normal 5 4 5 2 2 3 2 2" xfId="27461"/>
    <cellStyle name="Normal 5 4 5 2 2 3 2 2 2" xfId="56195"/>
    <cellStyle name="Normal 5 4 5 2 2 3 2 3" xfId="41871"/>
    <cellStyle name="Normal 5 4 5 2 2 3 3" xfId="20298"/>
    <cellStyle name="Normal 5 4 5 2 2 3 3 2" xfId="49033"/>
    <cellStyle name="Normal 5 4 5 2 2 3 4" xfId="34709"/>
    <cellStyle name="Normal 5 4 5 2 2 4" xfId="9496"/>
    <cellStyle name="Normal 5 4 5 2 2 4 2" xfId="23879"/>
    <cellStyle name="Normal 5 4 5 2 2 4 2 2" xfId="52614"/>
    <cellStyle name="Normal 5 4 5 2 2 4 3" xfId="38290"/>
    <cellStyle name="Normal 5 4 5 2 2 5" xfId="16716"/>
    <cellStyle name="Normal 5 4 5 2 2 5 2" xfId="45452"/>
    <cellStyle name="Normal 5 4 5 2 2 6" xfId="31128"/>
    <cellStyle name="Normal 5 4 5 2 3" xfId="3058"/>
    <cellStyle name="Normal 5 4 5 2 3 2" xfId="6718"/>
    <cellStyle name="Normal 5 4 5 2 3 2 2" xfId="13978"/>
    <cellStyle name="Normal 5 4 5 2 3 2 2 2" xfId="28356"/>
    <cellStyle name="Normal 5 4 5 2 3 2 2 2 2" xfId="57090"/>
    <cellStyle name="Normal 5 4 5 2 3 2 2 3" xfId="42766"/>
    <cellStyle name="Normal 5 4 5 2 3 2 3" xfId="21193"/>
    <cellStyle name="Normal 5 4 5 2 3 2 3 2" xfId="49928"/>
    <cellStyle name="Normal 5 4 5 2 3 2 4" xfId="35604"/>
    <cellStyle name="Normal 5 4 5 2 3 3" xfId="10391"/>
    <cellStyle name="Normal 5 4 5 2 3 3 2" xfId="24774"/>
    <cellStyle name="Normal 5 4 5 2 3 3 2 2" xfId="53509"/>
    <cellStyle name="Normal 5 4 5 2 3 3 3" xfId="39185"/>
    <cellStyle name="Normal 5 4 5 2 3 4" xfId="17611"/>
    <cellStyle name="Normal 5 4 5 2 3 4 2" xfId="46347"/>
    <cellStyle name="Normal 5 4 5 2 3 5" xfId="32023"/>
    <cellStyle name="Normal 5 4 5 2 4" xfId="4923"/>
    <cellStyle name="Normal 5 4 5 2 4 2" xfId="12188"/>
    <cellStyle name="Normal 5 4 5 2 4 2 2" xfId="26566"/>
    <cellStyle name="Normal 5 4 5 2 4 2 2 2" xfId="55300"/>
    <cellStyle name="Normal 5 4 5 2 4 2 3" xfId="40976"/>
    <cellStyle name="Normal 5 4 5 2 4 3" xfId="19403"/>
    <cellStyle name="Normal 5 4 5 2 4 3 2" xfId="48138"/>
    <cellStyle name="Normal 5 4 5 2 4 4" xfId="33814"/>
    <cellStyle name="Normal 5 4 5 2 5" xfId="8595"/>
    <cellStyle name="Normal 5 4 5 2 5 2" xfId="22984"/>
    <cellStyle name="Normal 5 4 5 2 5 2 2" xfId="51719"/>
    <cellStyle name="Normal 5 4 5 2 5 3" xfId="37395"/>
    <cellStyle name="Normal 5 4 5 2 6" xfId="15821"/>
    <cellStyle name="Normal 5 4 5 2 6 2" xfId="44557"/>
    <cellStyle name="Normal 5 4 5 2 7" xfId="30233"/>
    <cellStyle name="Normal 5 4 5 3" xfId="1715"/>
    <cellStyle name="Normal 5 4 5 3 2" xfId="3507"/>
    <cellStyle name="Normal 5 4 5 3 2 2" xfId="7166"/>
    <cellStyle name="Normal 5 4 5 3 2 2 2" xfId="14426"/>
    <cellStyle name="Normal 5 4 5 3 2 2 2 2" xfId="28804"/>
    <cellStyle name="Normal 5 4 5 3 2 2 2 2 2" xfId="57538"/>
    <cellStyle name="Normal 5 4 5 3 2 2 2 3" xfId="43214"/>
    <cellStyle name="Normal 5 4 5 3 2 2 3" xfId="21641"/>
    <cellStyle name="Normal 5 4 5 3 2 2 3 2" xfId="50376"/>
    <cellStyle name="Normal 5 4 5 3 2 2 4" xfId="36052"/>
    <cellStyle name="Normal 5 4 5 3 2 3" xfId="10839"/>
    <cellStyle name="Normal 5 4 5 3 2 3 2" xfId="25222"/>
    <cellStyle name="Normal 5 4 5 3 2 3 2 2" xfId="53957"/>
    <cellStyle name="Normal 5 4 5 3 2 3 3" xfId="39633"/>
    <cellStyle name="Normal 5 4 5 3 2 4" xfId="18059"/>
    <cellStyle name="Normal 5 4 5 3 2 4 2" xfId="46795"/>
    <cellStyle name="Normal 5 4 5 3 2 5" xfId="32471"/>
    <cellStyle name="Normal 5 4 5 3 3" xfId="5376"/>
    <cellStyle name="Normal 5 4 5 3 3 2" xfId="12636"/>
    <cellStyle name="Normal 5 4 5 3 3 2 2" xfId="27014"/>
    <cellStyle name="Normal 5 4 5 3 3 2 2 2" xfId="55748"/>
    <cellStyle name="Normal 5 4 5 3 3 2 3" xfId="41424"/>
    <cellStyle name="Normal 5 4 5 3 3 3" xfId="19851"/>
    <cellStyle name="Normal 5 4 5 3 3 3 2" xfId="48586"/>
    <cellStyle name="Normal 5 4 5 3 3 4" xfId="34262"/>
    <cellStyle name="Normal 5 4 5 3 4" xfId="9049"/>
    <cellStyle name="Normal 5 4 5 3 4 2" xfId="23432"/>
    <cellStyle name="Normal 5 4 5 3 4 2 2" xfId="52167"/>
    <cellStyle name="Normal 5 4 5 3 4 3" xfId="37843"/>
    <cellStyle name="Normal 5 4 5 3 5" xfId="16269"/>
    <cellStyle name="Normal 5 4 5 3 5 2" xfId="45005"/>
    <cellStyle name="Normal 5 4 5 3 6" xfId="30681"/>
    <cellStyle name="Normal 5 4 5 4" xfId="2611"/>
    <cellStyle name="Normal 5 4 5 4 2" xfId="6271"/>
    <cellStyle name="Normal 5 4 5 4 2 2" xfId="13531"/>
    <cellStyle name="Normal 5 4 5 4 2 2 2" xfId="27909"/>
    <cellStyle name="Normal 5 4 5 4 2 2 2 2" xfId="56643"/>
    <cellStyle name="Normal 5 4 5 4 2 2 3" xfId="42319"/>
    <cellStyle name="Normal 5 4 5 4 2 3" xfId="20746"/>
    <cellStyle name="Normal 5 4 5 4 2 3 2" xfId="49481"/>
    <cellStyle name="Normal 5 4 5 4 2 4" xfId="35157"/>
    <cellStyle name="Normal 5 4 5 4 3" xfId="9944"/>
    <cellStyle name="Normal 5 4 5 4 3 2" xfId="24327"/>
    <cellStyle name="Normal 5 4 5 4 3 2 2" xfId="53062"/>
    <cellStyle name="Normal 5 4 5 4 3 3" xfId="38738"/>
    <cellStyle name="Normal 5 4 5 4 4" xfId="17164"/>
    <cellStyle name="Normal 5 4 5 4 4 2" xfId="45900"/>
    <cellStyle name="Normal 5 4 5 4 5" xfId="31576"/>
    <cellStyle name="Normal 5 4 5 5" xfId="4475"/>
    <cellStyle name="Normal 5 4 5 5 2" xfId="11741"/>
    <cellStyle name="Normal 5 4 5 5 2 2" xfId="26119"/>
    <cellStyle name="Normal 5 4 5 5 2 2 2" xfId="54853"/>
    <cellStyle name="Normal 5 4 5 5 2 3" xfId="40529"/>
    <cellStyle name="Normal 5 4 5 5 3" xfId="18956"/>
    <cellStyle name="Normal 5 4 5 5 3 2" xfId="47691"/>
    <cellStyle name="Normal 5 4 5 5 4" xfId="33367"/>
    <cellStyle name="Normal 5 4 5 6" xfId="8148"/>
    <cellStyle name="Normal 5 4 5 6 2" xfId="22537"/>
    <cellStyle name="Normal 5 4 5 6 2 2" xfId="51272"/>
    <cellStyle name="Normal 5 4 5 6 3" xfId="36948"/>
    <cellStyle name="Normal 5 4 5 7" xfId="15374"/>
    <cellStyle name="Normal 5 4 5 7 2" xfId="44110"/>
    <cellStyle name="Normal 5 4 5 8" xfId="29786"/>
    <cellStyle name="Normal 5 4 6" xfId="955"/>
    <cellStyle name="Normal 5 4 6 2" xfId="1938"/>
    <cellStyle name="Normal 5 4 6 2 2" xfId="3730"/>
    <cellStyle name="Normal 5 4 6 2 2 2" xfId="7389"/>
    <cellStyle name="Normal 5 4 6 2 2 2 2" xfId="14649"/>
    <cellStyle name="Normal 5 4 6 2 2 2 2 2" xfId="29027"/>
    <cellStyle name="Normal 5 4 6 2 2 2 2 2 2" xfId="57761"/>
    <cellStyle name="Normal 5 4 6 2 2 2 2 3" xfId="43437"/>
    <cellStyle name="Normal 5 4 6 2 2 2 3" xfId="21864"/>
    <cellStyle name="Normal 5 4 6 2 2 2 3 2" xfId="50599"/>
    <cellStyle name="Normal 5 4 6 2 2 2 4" xfId="36275"/>
    <cellStyle name="Normal 5 4 6 2 2 3" xfId="11062"/>
    <cellStyle name="Normal 5 4 6 2 2 3 2" xfId="25445"/>
    <cellStyle name="Normal 5 4 6 2 2 3 2 2" xfId="54180"/>
    <cellStyle name="Normal 5 4 6 2 2 3 3" xfId="39856"/>
    <cellStyle name="Normal 5 4 6 2 2 4" xfId="18282"/>
    <cellStyle name="Normal 5 4 6 2 2 4 2" xfId="47018"/>
    <cellStyle name="Normal 5 4 6 2 2 5" xfId="32694"/>
    <cellStyle name="Normal 5 4 6 2 3" xfId="5599"/>
    <cellStyle name="Normal 5 4 6 2 3 2" xfId="12859"/>
    <cellStyle name="Normal 5 4 6 2 3 2 2" xfId="27237"/>
    <cellStyle name="Normal 5 4 6 2 3 2 2 2" xfId="55971"/>
    <cellStyle name="Normal 5 4 6 2 3 2 3" xfId="41647"/>
    <cellStyle name="Normal 5 4 6 2 3 3" xfId="20074"/>
    <cellStyle name="Normal 5 4 6 2 3 3 2" xfId="48809"/>
    <cellStyle name="Normal 5 4 6 2 3 4" xfId="34485"/>
    <cellStyle name="Normal 5 4 6 2 4" xfId="9272"/>
    <cellStyle name="Normal 5 4 6 2 4 2" xfId="23655"/>
    <cellStyle name="Normal 5 4 6 2 4 2 2" xfId="52390"/>
    <cellStyle name="Normal 5 4 6 2 4 3" xfId="38066"/>
    <cellStyle name="Normal 5 4 6 2 5" xfId="16492"/>
    <cellStyle name="Normal 5 4 6 2 5 2" xfId="45228"/>
    <cellStyle name="Normal 5 4 6 2 6" xfId="30904"/>
    <cellStyle name="Normal 5 4 6 3" xfId="2834"/>
    <cellStyle name="Normal 5 4 6 3 2" xfId="6494"/>
    <cellStyle name="Normal 5 4 6 3 2 2" xfId="13754"/>
    <cellStyle name="Normal 5 4 6 3 2 2 2" xfId="28132"/>
    <cellStyle name="Normal 5 4 6 3 2 2 2 2" xfId="56866"/>
    <cellStyle name="Normal 5 4 6 3 2 2 3" xfId="42542"/>
    <cellStyle name="Normal 5 4 6 3 2 3" xfId="20969"/>
    <cellStyle name="Normal 5 4 6 3 2 3 2" xfId="49704"/>
    <cellStyle name="Normal 5 4 6 3 2 4" xfId="35380"/>
    <cellStyle name="Normal 5 4 6 3 3" xfId="10167"/>
    <cellStyle name="Normal 5 4 6 3 3 2" xfId="24550"/>
    <cellStyle name="Normal 5 4 6 3 3 2 2" xfId="53285"/>
    <cellStyle name="Normal 5 4 6 3 3 3" xfId="38961"/>
    <cellStyle name="Normal 5 4 6 3 4" xfId="17387"/>
    <cellStyle name="Normal 5 4 6 3 4 2" xfId="46123"/>
    <cellStyle name="Normal 5 4 6 3 5" xfId="31799"/>
    <cellStyle name="Normal 5 4 6 4" xfId="4699"/>
    <cellStyle name="Normal 5 4 6 4 2" xfId="11964"/>
    <cellStyle name="Normal 5 4 6 4 2 2" xfId="26342"/>
    <cellStyle name="Normal 5 4 6 4 2 2 2" xfId="55076"/>
    <cellStyle name="Normal 5 4 6 4 2 3" xfId="40752"/>
    <cellStyle name="Normal 5 4 6 4 3" xfId="19179"/>
    <cellStyle name="Normal 5 4 6 4 3 2" xfId="47914"/>
    <cellStyle name="Normal 5 4 6 4 4" xfId="33590"/>
    <cellStyle name="Normal 5 4 6 5" xfId="8371"/>
    <cellStyle name="Normal 5 4 6 5 2" xfId="22760"/>
    <cellStyle name="Normal 5 4 6 5 2 2" xfId="51495"/>
    <cellStyle name="Normal 5 4 6 5 3" xfId="37171"/>
    <cellStyle name="Normal 5 4 6 6" xfId="15597"/>
    <cellStyle name="Normal 5 4 6 6 2" xfId="44333"/>
    <cellStyle name="Normal 5 4 6 7" xfId="30009"/>
    <cellStyle name="Normal 5 4 7" xfId="1466"/>
    <cellStyle name="Normal 5 4 7 2" xfId="3283"/>
    <cellStyle name="Normal 5 4 7 2 2" xfId="6942"/>
    <cellStyle name="Normal 5 4 7 2 2 2" xfId="14202"/>
    <cellStyle name="Normal 5 4 7 2 2 2 2" xfId="28580"/>
    <cellStyle name="Normal 5 4 7 2 2 2 2 2" xfId="57314"/>
    <cellStyle name="Normal 5 4 7 2 2 2 3" xfId="42990"/>
    <cellStyle name="Normal 5 4 7 2 2 3" xfId="21417"/>
    <cellStyle name="Normal 5 4 7 2 2 3 2" xfId="50152"/>
    <cellStyle name="Normal 5 4 7 2 2 4" xfId="35828"/>
    <cellStyle name="Normal 5 4 7 2 3" xfId="10615"/>
    <cellStyle name="Normal 5 4 7 2 3 2" xfId="24998"/>
    <cellStyle name="Normal 5 4 7 2 3 2 2" xfId="53733"/>
    <cellStyle name="Normal 5 4 7 2 3 3" xfId="39409"/>
    <cellStyle name="Normal 5 4 7 2 4" xfId="17835"/>
    <cellStyle name="Normal 5 4 7 2 4 2" xfId="46571"/>
    <cellStyle name="Normal 5 4 7 2 5" xfId="32247"/>
    <cellStyle name="Normal 5 4 7 3" xfId="5151"/>
    <cellStyle name="Normal 5 4 7 3 2" xfId="12412"/>
    <cellStyle name="Normal 5 4 7 3 2 2" xfId="26790"/>
    <cellStyle name="Normal 5 4 7 3 2 2 2" xfId="55524"/>
    <cellStyle name="Normal 5 4 7 3 2 3" xfId="41200"/>
    <cellStyle name="Normal 5 4 7 3 3" xfId="19627"/>
    <cellStyle name="Normal 5 4 7 3 3 2" xfId="48362"/>
    <cellStyle name="Normal 5 4 7 3 4" xfId="34038"/>
    <cellStyle name="Normal 5 4 7 4" xfId="8823"/>
    <cellStyle name="Normal 5 4 7 4 2" xfId="23208"/>
    <cellStyle name="Normal 5 4 7 4 2 2" xfId="51943"/>
    <cellStyle name="Normal 5 4 7 4 3" xfId="37619"/>
    <cellStyle name="Normal 5 4 7 5" xfId="16045"/>
    <cellStyle name="Normal 5 4 7 5 2" xfId="44781"/>
    <cellStyle name="Normal 5 4 7 6" xfId="30457"/>
    <cellStyle name="Normal 5 4 8" xfId="2387"/>
    <cellStyle name="Normal 5 4 8 2" xfId="6047"/>
    <cellStyle name="Normal 5 4 8 2 2" xfId="13307"/>
    <cellStyle name="Normal 5 4 8 2 2 2" xfId="27685"/>
    <cellStyle name="Normal 5 4 8 2 2 2 2" xfId="56419"/>
    <cellStyle name="Normal 5 4 8 2 2 3" xfId="42095"/>
    <cellStyle name="Normal 5 4 8 2 3" xfId="20522"/>
    <cellStyle name="Normal 5 4 8 2 3 2" xfId="49257"/>
    <cellStyle name="Normal 5 4 8 2 4" xfId="34933"/>
    <cellStyle name="Normal 5 4 8 3" xfId="9720"/>
    <cellStyle name="Normal 5 4 8 3 2" xfId="24103"/>
    <cellStyle name="Normal 5 4 8 3 2 2" xfId="52838"/>
    <cellStyle name="Normal 5 4 8 3 3" xfId="38514"/>
    <cellStyle name="Normal 5 4 8 4" xfId="16940"/>
    <cellStyle name="Normal 5 4 8 4 2" xfId="45676"/>
    <cellStyle name="Normal 5 4 8 5" xfId="31352"/>
    <cellStyle name="Normal 5 4 9" xfId="4239"/>
    <cellStyle name="Normal 5 4 9 2" xfId="11516"/>
    <cellStyle name="Normal 5 4 9 2 2" xfId="25895"/>
    <cellStyle name="Normal 5 4 9 2 2 2" xfId="54629"/>
    <cellStyle name="Normal 5 4 9 2 3" xfId="40305"/>
    <cellStyle name="Normal 5 4 9 3" xfId="18732"/>
    <cellStyle name="Normal 5 4 9 3 2" xfId="47467"/>
    <cellStyle name="Normal 5 4 9 4" xfId="33143"/>
    <cellStyle name="Normal 5 5" xfId="342"/>
    <cellStyle name="Normal 5 5 10" xfId="15164"/>
    <cellStyle name="Normal 5 5 10 2" xfId="43900"/>
    <cellStyle name="Normal 5 5 11" xfId="29576"/>
    <cellStyle name="Normal 5 5 2" xfId="442"/>
    <cellStyle name="Normal 5 5 2 10" xfId="29632"/>
    <cellStyle name="Normal 5 5 2 2" xfId="642"/>
    <cellStyle name="Normal 5 5 2 2 2" xfId="914"/>
    <cellStyle name="Normal 5 5 2 2 2 2" xfId="1361"/>
    <cellStyle name="Normal 5 5 2 2 2 2 2" xfId="2344"/>
    <cellStyle name="Normal 5 5 2 2 2 2 2 2" xfId="4136"/>
    <cellStyle name="Normal 5 5 2 2 2 2 2 2 2" xfId="7795"/>
    <cellStyle name="Normal 5 5 2 2 2 2 2 2 2 2" xfId="15055"/>
    <cellStyle name="Normal 5 5 2 2 2 2 2 2 2 2 2" xfId="29433"/>
    <cellStyle name="Normal 5 5 2 2 2 2 2 2 2 2 2 2" xfId="58167"/>
    <cellStyle name="Normal 5 5 2 2 2 2 2 2 2 2 3" xfId="43843"/>
    <cellStyle name="Normal 5 5 2 2 2 2 2 2 2 3" xfId="22270"/>
    <cellStyle name="Normal 5 5 2 2 2 2 2 2 2 3 2" xfId="51005"/>
    <cellStyle name="Normal 5 5 2 2 2 2 2 2 2 4" xfId="36681"/>
    <cellStyle name="Normal 5 5 2 2 2 2 2 2 3" xfId="11468"/>
    <cellStyle name="Normal 5 5 2 2 2 2 2 2 3 2" xfId="25851"/>
    <cellStyle name="Normal 5 5 2 2 2 2 2 2 3 2 2" xfId="54586"/>
    <cellStyle name="Normal 5 5 2 2 2 2 2 2 3 3" xfId="40262"/>
    <cellStyle name="Normal 5 5 2 2 2 2 2 2 4" xfId="18688"/>
    <cellStyle name="Normal 5 5 2 2 2 2 2 2 4 2" xfId="47424"/>
    <cellStyle name="Normal 5 5 2 2 2 2 2 2 5" xfId="33100"/>
    <cellStyle name="Normal 5 5 2 2 2 2 2 3" xfId="6005"/>
    <cellStyle name="Normal 5 5 2 2 2 2 2 3 2" xfId="13265"/>
    <cellStyle name="Normal 5 5 2 2 2 2 2 3 2 2" xfId="27643"/>
    <cellStyle name="Normal 5 5 2 2 2 2 2 3 2 2 2" xfId="56377"/>
    <cellStyle name="Normal 5 5 2 2 2 2 2 3 2 3" xfId="42053"/>
    <cellStyle name="Normal 5 5 2 2 2 2 2 3 3" xfId="20480"/>
    <cellStyle name="Normal 5 5 2 2 2 2 2 3 3 2" xfId="49215"/>
    <cellStyle name="Normal 5 5 2 2 2 2 2 3 4" xfId="34891"/>
    <cellStyle name="Normal 5 5 2 2 2 2 2 4" xfId="9678"/>
    <cellStyle name="Normal 5 5 2 2 2 2 2 4 2" xfId="24061"/>
    <cellStyle name="Normal 5 5 2 2 2 2 2 4 2 2" xfId="52796"/>
    <cellStyle name="Normal 5 5 2 2 2 2 2 4 3" xfId="38472"/>
    <cellStyle name="Normal 5 5 2 2 2 2 2 5" xfId="16898"/>
    <cellStyle name="Normal 5 5 2 2 2 2 2 5 2" xfId="45634"/>
    <cellStyle name="Normal 5 5 2 2 2 2 2 6" xfId="31310"/>
    <cellStyle name="Normal 5 5 2 2 2 2 3" xfId="3240"/>
    <cellStyle name="Normal 5 5 2 2 2 2 3 2" xfId="6900"/>
    <cellStyle name="Normal 5 5 2 2 2 2 3 2 2" xfId="14160"/>
    <cellStyle name="Normal 5 5 2 2 2 2 3 2 2 2" xfId="28538"/>
    <cellStyle name="Normal 5 5 2 2 2 2 3 2 2 2 2" xfId="57272"/>
    <cellStyle name="Normal 5 5 2 2 2 2 3 2 2 3" xfId="42948"/>
    <cellStyle name="Normal 5 5 2 2 2 2 3 2 3" xfId="21375"/>
    <cellStyle name="Normal 5 5 2 2 2 2 3 2 3 2" xfId="50110"/>
    <cellStyle name="Normal 5 5 2 2 2 2 3 2 4" xfId="35786"/>
    <cellStyle name="Normal 5 5 2 2 2 2 3 3" xfId="10573"/>
    <cellStyle name="Normal 5 5 2 2 2 2 3 3 2" xfId="24956"/>
    <cellStyle name="Normal 5 5 2 2 2 2 3 3 2 2" xfId="53691"/>
    <cellStyle name="Normal 5 5 2 2 2 2 3 3 3" xfId="39367"/>
    <cellStyle name="Normal 5 5 2 2 2 2 3 4" xfId="17793"/>
    <cellStyle name="Normal 5 5 2 2 2 2 3 4 2" xfId="46529"/>
    <cellStyle name="Normal 5 5 2 2 2 2 3 5" xfId="32205"/>
    <cellStyle name="Normal 5 5 2 2 2 2 4" xfId="5105"/>
    <cellStyle name="Normal 5 5 2 2 2 2 4 2" xfId="12370"/>
    <cellStyle name="Normal 5 5 2 2 2 2 4 2 2" xfId="26748"/>
    <cellStyle name="Normal 5 5 2 2 2 2 4 2 2 2" xfId="55482"/>
    <cellStyle name="Normal 5 5 2 2 2 2 4 2 3" xfId="41158"/>
    <cellStyle name="Normal 5 5 2 2 2 2 4 3" xfId="19585"/>
    <cellStyle name="Normal 5 5 2 2 2 2 4 3 2" xfId="48320"/>
    <cellStyle name="Normal 5 5 2 2 2 2 4 4" xfId="33996"/>
    <cellStyle name="Normal 5 5 2 2 2 2 5" xfId="8777"/>
    <cellStyle name="Normal 5 5 2 2 2 2 5 2" xfId="23166"/>
    <cellStyle name="Normal 5 5 2 2 2 2 5 2 2" xfId="51901"/>
    <cellStyle name="Normal 5 5 2 2 2 2 5 3" xfId="37577"/>
    <cellStyle name="Normal 5 5 2 2 2 2 6" xfId="16003"/>
    <cellStyle name="Normal 5 5 2 2 2 2 6 2" xfId="44739"/>
    <cellStyle name="Normal 5 5 2 2 2 2 7" xfId="30415"/>
    <cellStyle name="Normal 5 5 2 2 2 3" xfId="1897"/>
    <cellStyle name="Normal 5 5 2 2 2 3 2" xfId="3689"/>
    <cellStyle name="Normal 5 5 2 2 2 3 2 2" xfId="7348"/>
    <cellStyle name="Normal 5 5 2 2 2 3 2 2 2" xfId="14608"/>
    <cellStyle name="Normal 5 5 2 2 2 3 2 2 2 2" xfId="28986"/>
    <cellStyle name="Normal 5 5 2 2 2 3 2 2 2 2 2" xfId="57720"/>
    <cellStyle name="Normal 5 5 2 2 2 3 2 2 2 3" xfId="43396"/>
    <cellStyle name="Normal 5 5 2 2 2 3 2 2 3" xfId="21823"/>
    <cellStyle name="Normal 5 5 2 2 2 3 2 2 3 2" xfId="50558"/>
    <cellStyle name="Normal 5 5 2 2 2 3 2 2 4" xfId="36234"/>
    <cellStyle name="Normal 5 5 2 2 2 3 2 3" xfId="11021"/>
    <cellStyle name="Normal 5 5 2 2 2 3 2 3 2" xfId="25404"/>
    <cellStyle name="Normal 5 5 2 2 2 3 2 3 2 2" xfId="54139"/>
    <cellStyle name="Normal 5 5 2 2 2 3 2 3 3" xfId="39815"/>
    <cellStyle name="Normal 5 5 2 2 2 3 2 4" xfId="18241"/>
    <cellStyle name="Normal 5 5 2 2 2 3 2 4 2" xfId="46977"/>
    <cellStyle name="Normal 5 5 2 2 2 3 2 5" xfId="32653"/>
    <cellStyle name="Normal 5 5 2 2 2 3 3" xfId="5558"/>
    <cellStyle name="Normal 5 5 2 2 2 3 3 2" xfId="12818"/>
    <cellStyle name="Normal 5 5 2 2 2 3 3 2 2" xfId="27196"/>
    <cellStyle name="Normal 5 5 2 2 2 3 3 2 2 2" xfId="55930"/>
    <cellStyle name="Normal 5 5 2 2 2 3 3 2 3" xfId="41606"/>
    <cellStyle name="Normal 5 5 2 2 2 3 3 3" xfId="20033"/>
    <cellStyle name="Normal 5 5 2 2 2 3 3 3 2" xfId="48768"/>
    <cellStyle name="Normal 5 5 2 2 2 3 3 4" xfId="34444"/>
    <cellStyle name="Normal 5 5 2 2 2 3 4" xfId="9231"/>
    <cellStyle name="Normal 5 5 2 2 2 3 4 2" xfId="23614"/>
    <cellStyle name="Normal 5 5 2 2 2 3 4 2 2" xfId="52349"/>
    <cellStyle name="Normal 5 5 2 2 2 3 4 3" xfId="38025"/>
    <cellStyle name="Normal 5 5 2 2 2 3 5" xfId="16451"/>
    <cellStyle name="Normal 5 5 2 2 2 3 5 2" xfId="45187"/>
    <cellStyle name="Normal 5 5 2 2 2 3 6" xfId="30863"/>
    <cellStyle name="Normal 5 5 2 2 2 4" xfId="2793"/>
    <cellStyle name="Normal 5 5 2 2 2 4 2" xfId="6453"/>
    <cellStyle name="Normal 5 5 2 2 2 4 2 2" xfId="13713"/>
    <cellStyle name="Normal 5 5 2 2 2 4 2 2 2" xfId="28091"/>
    <cellStyle name="Normal 5 5 2 2 2 4 2 2 2 2" xfId="56825"/>
    <cellStyle name="Normal 5 5 2 2 2 4 2 2 3" xfId="42501"/>
    <cellStyle name="Normal 5 5 2 2 2 4 2 3" xfId="20928"/>
    <cellStyle name="Normal 5 5 2 2 2 4 2 3 2" xfId="49663"/>
    <cellStyle name="Normal 5 5 2 2 2 4 2 4" xfId="35339"/>
    <cellStyle name="Normal 5 5 2 2 2 4 3" xfId="10126"/>
    <cellStyle name="Normal 5 5 2 2 2 4 3 2" xfId="24509"/>
    <cellStyle name="Normal 5 5 2 2 2 4 3 2 2" xfId="53244"/>
    <cellStyle name="Normal 5 5 2 2 2 4 3 3" xfId="38920"/>
    <cellStyle name="Normal 5 5 2 2 2 4 4" xfId="17346"/>
    <cellStyle name="Normal 5 5 2 2 2 4 4 2" xfId="46082"/>
    <cellStyle name="Normal 5 5 2 2 2 4 5" xfId="31758"/>
    <cellStyle name="Normal 5 5 2 2 2 5" xfId="4658"/>
    <cellStyle name="Normal 5 5 2 2 2 5 2" xfId="11923"/>
    <cellStyle name="Normal 5 5 2 2 2 5 2 2" xfId="26301"/>
    <cellStyle name="Normal 5 5 2 2 2 5 2 2 2" xfId="55035"/>
    <cellStyle name="Normal 5 5 2 2 2 5 2 3" xfId="40711"/>
    <cellStyle name="Normal 5 5 2 2 2 5 3" xfId="19138"/>
    <cellStyle name="Normal 5 5 2 2 2 5 3 2" xfId="47873"/>
    <cellStyle name="Normal 5 5 2 2 2 5 4" xfId="33549"/>
    <cellStyle name="Normal 5 5 2 2 2 6" xfId="8330"/>
    <cellStyle name="Normal 5 5 2 2 2 6 2" xfId="22719"/>
    <cellStyle name="Normal 5 5 2 2 2 6 2 2" xfId="51454"/>
    <cellStyle name="Normal 5 5 2 2 2 6 3" xfId="37130"/>
    <cellStyle name="Normal 5 5 2 2 2 7" xfId="15556"/>
    <cellStyle name="Normal 5 5 2 2 2 7 2" xfId="44292"/>
    <cellStyle name="Normal 5 5 2 2 2 8" xfId="29968"/>
    <cellStyle name="Normal 5 5 2 2 3" xfId="1137"/>
    <cellStyle name="Normal 5 5 2 2 3 2" xfId="2120"/>
    <cellStyle name="Normal 5 5 2 2 3 2 2" xfId="3912"/>
    <cellStyle name="Normal 5 5 2 2 3 2 2 2" xfId="7571"/>
    <cellStyle name="Normal 5 5 2 2 3 2 2 2 2" xfId="14831"/>
    <cellStyle name="Normal 5 5 2 2 3 2 2 2 2 2" xfId="29209"/>
    <cellStyle name="Normal 5 5 2 2 3 2 2 2 2 2 2" xfId="57943"/>
    <cellStyle name="Normal 5 5 2 2 3 2 2 2 2 3" xfId="43619"/>
    <cellStyle name="Normal 5 5 2 2 3 2 2 2 3" xfId="22046"/>
    <cellStyle name="Normal 5 5 2 2 3 2 2 2 3 2" xfId="50781"/>
    <cellStyle name="Normal 5 5 2 2 3 2 2 2 4" xfId="36457"/>
    <cellStyle name="Normal 5 5 2 2 3 2 2 3" xfId="11244"/>
    <cellStyle name="Normal 5 5 2 2 3 2 2 3 2" xfId="25627"/>
    <cellStyle name="Normal 5 5 2 2 3 2 2 3 2 2" xfId="54362"/>
    <cellStyle name="Normal 5 5 2 2 3 2 2 3 3" xfId="40038"/>
    <cellStyle name="Normal 5 5 2 2 3 2 2 4" xfId="18464"/>
    <cellStyle name="Normal 5 5 2 2 3 2 2 4 2" xfId="47200"/>
    <cellStyle name="Normal 5 5 2 2 3 2 2 5" xfId="32876"/>
    <cellStyle name="Normal 5 5 2 2 3 2 3" xfId="5781"/>
    <cellStyle name="Normal 5 5 2 2 3 2 3 2" xfId="13041"/>
    <cellStyle name="Normal 5 5 2 2 3 2 3 2 2" xfId="27419"/>
    <cellStyle name="Normal 5 5 2 2 3 2 3 2 2 2" xfId="56153"/>
    <cellStyle name="Normal 5 5 2 2 3 2 3 2 3" xfId="41829"/>
    <cellStyle name="Normal 5 5 2 2 3 2 3 3" xfId="20256"/>
    <cellStyle name="Normal 5 5 2 2 3 2 3 3 2" xfId="48991"/>
    <cellStyle name="Normal 5 5 2 2 3 2 3 4" xfId="34667"/>
    <cellStyle name="Normal 5 5 2 2 3 2 4" xfId="9454"/>
    <cellStyle name="Normal 5 5 2 2 3 2 4 2" xfId="23837"/>
    <cellStyle name="Normal 5 5 2 2 3 2 4 2 2" xfId="52572"/>
    <cellStyle name="Normal 5 5 2 2 3 2 4 3" xfId="38248"/>
    <cellStyle name="Normal 5 5 2 2 3 2 5" xfId="16674"/>
    <cellStyle name="Normal 5 5 2 2 3 2 5 2" xfId="45410"/>
    <cellStyle name="Normal 5 5 2 2 3 2 6" xfId="31086"/>
    <cellStyle name="Normal 5 5 2 2 3 3" xfId="3016"/>
    <cellStyle name="Normal 5 5 2 2 3 3 2" xfId="6676"/>
    <cellStyle name="Normal 5 5 2 2 3 3 2 2" xfId="13936"/>
    <cellStyle name="Normal 5 5 2 2 3 3 2 2 2" xfId="28314"/>
    <cellStyle name="Normal 5 5 2 2 3 3 2 2 2 2" xfId="57048"/>
    <cellStyle name="Normal 5 5 2 2 3 3 2 2 3" xfId="42724"/>
    <cellStyle name="Normal 5 5 2 2 3 3 2 3" xfId="21151"/>
    <cellStyle name="Normal 5 5 2 2 3 3 2 3 2" xfId="49886"/>
    <cellStyle name="Normal 5 5 2 2 3 3 2 4" xfId="35562"/>
    <cellStyle name="Normal 5 5 2 2 3 3 3" xfId="10349"/>
    <cellStyle name="Normal 5 5 2 2 3 3 3 2" xfId="24732"/>
    <cellStyle name="Normal 5 5 2 2 3 3 3 2 2" xfId="53467"/>
    <cellStyle name="Normal 5 5 2 2 3 3 3 3" xfId="39143"/>
    <cellStyle name="Normal 5 5 2 2 3 3 4" xfId="17569"/>
    <cellStyle name="Normal 5 5 2 2 3 3 4 2" xfId="46305"/>
    <cellStyle name="Normal 5 5 2 2 3 3 5" xfId="31981"/>
    <cellStyle name="Normal 5 5 2 2 3 4" xfId="4881"/>
    <cellStyle name="Normal 5 5 2 2 3 4 2" xfId="12146"/>
    <cellStyle name="Normal 5 5 2 2 3 4 2 2" xfId="26524"/>
    <cellStyle name="Normal 5 5 2 2 3 4 2 2 2" xfId="55258"/>
    <cellStyle name="Normal 5 5 2 2 3 4 2 3" xfId="40934"/>
    <cellStyle name="Normal 5 5 2 2 3 4 3" xfId="19361"/>
    <cellStyle name="Normal 5 5 2 2 3 4 3 2" xfId="48096"/>
    <cellStyle name="Normal 5 5 2 2 3 4 4" xfId="33772"/>
    <cellStyle name="Normal 5 5 2 2 3 5" xfId="8553"/>
    <cellStyle name="Normal 5 5 2 2 3 5 2" xfId="22942"/>
    <cellStyle name="Normal 5 5 2 2 3 5 2 2" xfId="51677"/>
    <cellStyle name="Normal 5 5 2 2 3 5 3" xfId="37353"/>
    <cellStyle name="Normal 5 5 2 2 3 6" xfId="15779"/>
    <cellStyle name="Normal 5 5 2 2 3 6 2" xfId="44515"/>
    <cellStyle name="Normal 5 5 2 2 3 7" xfId="30191"/>
    <cellStyle name="Normal 5 5 2 2 4" xfId="1669"/>
    <cellStyle name="Normal 5 5 2 2 4 2" xfId="3465"/>
    <cellStyle name="Normal 5 5 2 2 4 2 2" xfId="7124"/>
    <cellStyle name="Normal 5 5 2 2 4 2 2 2" xfId="14384"/>
    <cellStyle name="Normal 5 5 2 2 4 2 2 2 2" xfId="28762"/>
    <cellStyle name="Normal 5 5 2 2 4 2 2 2 2 2" xfId="57496"/>
    <cellStyle name="Normal 5 5 2 2 4 2 2 2 3" xfId="43172"/>
    <cellStyle name="Normal 5 5 2 2 4 2 2 3" xfId="21599"/>
    <cellStyle name="Normal 5 5 2 2 4 2 2 3 2" xfId="50334"/>
    <cellStyle name="Normal 5 5 2 2 4 2 2 4" xfId="36010"/>
    <cellStyle name="Normal 5 5 2 2 4 2 3" xfId="10797"/>
    <cellStyle name="Normal 5 5 2 2 4 2 3 2" xfId="25180"/>
    <cellStyle name="Normal 5 5 2 2 4 2 3 2 2" xfId="53915"/>
    <cellStyle name="Normal 5 5 2 2 4 2 3 3" xfId="39591"/>
    <cellStyle name="Normal 5 5 2 2 4 2 4" xfId="18017"/>
    <cellStyle name="Normal 5 5 2 2 4 2 4 2" xfId="46753"/>
    <cellStyle name="Normal 5 5 2 2 4 2 5" xfId="32429"/>
    <cellStyle name="Normal 5 5 2 2 4 3" xfId="5334"/>
    <cellStyle name="Normal 5 5 2 2 4 3 2" xfId="12594"/>
    <cellStyle name="Normal 5 5 2 2 4 3 2 2" xfId="26972"/>
    <cellStyle name="Normal 5 5 2 2 4 3 2 2 2" xfId="55706"/>
    <cellStyle name="Normal 5 5 2 2 4 3 2 3" xfId="41382"/>
    <cellStyle name="Normal 5 5 2 2 4 3 3" xfId="19809"/>
    <cellStyle name="Normal 5 5 2 2 4 3 3 2" xfId="48544"/>
    <cellStyle name="Normal 5 5 2 2 4 3 4" xfId="34220"/>
    <cellStyle name="Normal 5 5 2 2 4 4" xfId="9007"/>
    <cellStyle name="Normal 5 5 2 2 4 4 2" xfId="23390"/>
    <cellStyle name="Normal 5 5 2 2 4 4 2 2" xfId="52125"/>
    <cellStyle name="Normal 5 5 2 2 4 4 3" xfId="37801"/>
    <cellStyle name="Normal 5 5 2 2 4 5" xfId="16227"/>
    <cellStyle name="Normal 5 5 2 2 4 5 2" xfId="44963"/>
    <cellStyle name="Normal 5 5 2 2 4 6" xfId="30639"/>
    <cellStyle name="Normal 5 5 2 2 5" xfId="2569"/>
    <cellStyle name="Normal 5 5 2 2 5 2" xfId="6229"/>
    <cellStyle name="Normal 5 5 2 2 5 2 2" xfId="13489"/>
    <cellStyle name="Normal 5 5 2 2 5 2 2 2" xfId="27867"/>
    <cellStyle name="Normal 5 5 2 2 5 2 2 2 2" xfId="56601"/>
    <cellStyle name="Normal 5 5 2 2 5 2 2 3" xfId="42277"/>
    <cellStyle name="Normal 5 5 2 2 5 2 3" xfId="20704"/>
    <cellStyle name="Normal 5 5 2 2 5 2 3 2" xfId="49439"/>
    <cellStyle name="Normal 5 5 2 2 5 2 4" xfId="35115"/>
    <cellStyle name="Normal 5 5 2 2 5 3" xfId="9902"/>
    <cellStyle name="Normal 5 5 2 2 5 3 2" xfId="24285"/>
    <cellStyle name="Normal 5 5 2 2 5 3 2 2" xfId="53020"/>
    <cellStyle name="Normal 5 5 2 2 5 3 3" xfId="38696"/>
    <cellStyle name="Normal 5 5 2 2 5 4" xfId="17122"/>
    <cellStyle name="Normal 5 5 2 2 5 4 2" xfId="45858"/>
    <cellStyle name="Normal 5 5 2 2 5 5" xfId="31534"/>
    <cellStyle name="Normal 5 5 2 2 6" xfId="4432"/>
    <cellStyle name="Normal 5 5 2 2 6 2" xfId="11699"/>
    <cellStyle name="Normal 5 5 2 2 6 2 2" xfId="26077"/>
    <cellStyle name="Normal 5 5 2 2 6 2 2 2" xfId="54811"/>
    <cellStyle name="Normal 5 5 2 2 6 2 3" xfId="40487"/>
    <cellStyle name="Normal 5 5 2 2 6 3" xfId="18914"/>
    <cellStyle name="Normal 5 5 2 2 6 3 2" xfId="47649"/>
    <cellStyle name="Normal 5 5 2 2 6 4" xfId="33325"/>
    <cellStyle name="Normal 5 5 2 2 7" xfId="8103"/>
    <cellStyle name="Normal 5 5 2 2 7 2" xfId="22495"/>
    <cellStyle name="Normal 5 5 2 2 7 2 2" xfId="51230"/>
    <cellStyle name="Normal 5 5 2 2 7 3" xfId="36906"/>
    <cellStyle name="Normal 5 5 2 2 8" xfId="15332"/>
    <cellStyle name="Normal 5 5 2 2 8 2" xfId="44068"/>
    <cellStyle name="Normal 5 5 2 2 9" xfId="29744"/>
    <cellStyle name="Normal 5 5 2 3" xfId="800"/>
    <cellStyle name="Normal 5 5 2 3 2" xfId="1249"/>
    <cellStyle name="Normal 5 5 2 3 2 2" xfId="2232"/>
    <cellStyle name="Normal 5 5 2 3 2 2 2" xfId="4024"/>
    <cellStyle name="Normal 5 5 2 3 2 2 2 2" xfId="7683"/>
    <cellStyle name="Normal 5 5 2 3 2 2 2 2 2" xfId="14943"/>
    <cellStyle name="Normal 5 5 2 3 2 2 2 2 2 2" xfId="29321"/>
    <cellStyle name="Normal 5 5 2 3 2 2 2 2 2 2 2" xfId="58055"/>
    <cellStyle name="Normal 5 5 2 3 2 2 2 2 2 3" xfId="43731"/>
    <cellStyle name="Normal 5 5 2 3 2 2 2 2 3" xfId="22158"/>
    <cellStyle name="Normal 5 5 2 3 2 2 2 2 3 2" xfId="50893"/>
    <cellStyle name="Normal 5 5 2 3 2 2 2 2 4" xfId="36569"/>
    <cellStyle name="Normal 5 5 2 3 2 2 2 3" xfId="11356"/>
    <cellStyle name="Normal 5 5 2 3 2 2 2 3 2" xfId="25739"/>
    <cellStyle name="Normal 5 5 2 3 2 2 2 3 2 2" xfId="54474"/>
    <cellStyle name="Normal 5 5 2 3 2 2 2 3 3" xfId="40150"/>
    <cellStyle name="Normal 5 5 2 3 2 2 2 4" xfId="18576"/>
    <cellStyle name="Normal 5 5 2 3 2 2 2 4 2" xfId="47312"/>
    <cellStyle name="Normal 5 5 2 3 2 2 2 5" xfId="32988"/>
    <cellStyle name="Normal 5 5 2 3 2 2 3" xfId="5893"/>
    <cellStyle name="Normal 5 5 2 3 2 2 3 2" xfId="13153"/>
    <cellStyle name="Normal 5 5 2 3 2 2 3 2 2" xfId="27531"/>
    <cellStyle name="Normal 5 5 2 3 2 2 3 2 2 2" xfId="56265"/>
    <cellStyle name="Normal 5 5 2 3 2 2 3 2 3" xfId="41941"/>
    <cellStyle name="Normal 5 5 2 3 2 2 3 3" xfId="20368"/>
    <cellStyle name="Normal 5 5 2 3 2 2 3 3 2" xfId="49103"/>
    <cellStyle name="Normal 5 5 2 3 2 2 3 4" xfId="34779"/>
    <cellStyle name="Normal 5 5 2 3 2 2 4" xfId="9566"/>
    <cellStyle name="Normal 5 5 2 3 2 2 4 2" xfId="23949"/>
    <cellStyle name="Normal 5 5 2 3 2 2 4 2 2" xfId="52684"/>
    <cellStyle name="Normal 5 5 2 3 2 2 4 3" xfId="38360"/>
    <cellStyle name="Normal 5 5 2 3 2 2 5" xfId="16786"/>
    <cellStyle name="Normal 5 5 2 3 2 2 5 2" xfId="45522"/>
    <cellStyle name="Normal 5 5 2 3 2 2 6" xfId="31198"/>
    <cellStyle name="Normal 5 5 2 3 2 3" xfId="3128"/>
    <cellStyle name="Normal 5 5 2 3 2 3 2" xfId="6788"/>
    <cellStyle name="Normal 5 5 2 3 2 3 2 2" xfId="14048"/>
    <cellStyle name="Normal 5 5 2 3 2 3 2 2 2" xfId="28426"/>
    <cellStyle name="Normal 5 5 2 3 2 3 2 2 2 2" xfId="57160"/>
    <cellStyle name="Normal 5 5 2 3 2 3 2 2 3" xfId="42836"/>
    <cellStyle name="Normal 5 5 2 3 2 3 2 3" xfId="21263"/>
    <cellStyle name="Normal 5 5 2 3 2 3 2 3 2" xfId="49998"/>
    <cellStyle name="Normal 5 5 2 3 2 3 2 4" xfId="35674"/>
    <cellStyle name="Normal 5 5 2 3 2 3 3" xfId="10461"/>
    <cellStyle name="Normal 5 5 2 3 2 3 3 2" xfId="24844"/>
    <cellStyle name="Normal 5 5 2 3 2 3 3 2 2" xfId="53579"/>
    <cellStyle name="Normal 5 5 2 3 2 3 3 3" xfId="39255"/>
    <cellStyle name="Normal 5 5 2 3 2 3 4" xfId="17681"/>
    <cellStyle name="Normal 5 5 2 3 2 3 4 2" xfId="46417"/>
    <cellStyle name="Normal 5 5 2 3 2 3 5" xfId="32093"/>
    <cellStyle name="Normal 5 5 2 3 2 4" xfId="4993"/>
    <cellStyle name="Normal 5 5 2 3 2 4 2" xfId="12258"/>
    <cellStyle name="Normal 5 5 2 3 2 4 2 2" xfId="26636"/>
    <cellStyle name="Normal 5 5 2 3 2 4 2 2 2" xfId="55370"/>
    <cellStyle name="Normal 5 5 2 3 2 4 2 3" xfId="41046"/>
    <cellStyle name="Normal 5 5 2 3 2 4 3" xfId="19473"/>
    <cellStyle name="Normal 5 5 2 3 2 4 3 2" xfId="48208"/>
    <cellStyle name="Normal 5 5 2 3 2 4 4" xfId="33884"/>
    <cellStyle name="Normal 5 5 2 3 2 5" xfId="8665"/>
    <cellStyle name="Normal 5 5 2 3 2 5 2" xfId="23054"/>
    <cellStyle name="Normal 5 5 2 3 2 5 2 2" xfId="51789"/>
    <cellStyle name="Normal 5 5 2 3 2 5 3" xfId="37465"/>
    <cellStyle name="Normal 5 5 2 3 2 6" xfId="15891"/>
    <cellStyle name="Normal 5 5 2 3 2 6 2" xfId="44627"/>
    <cellStyle name="Normal 5 5 2 3 2 7" xfId="30303"/>
    <cellStyle name="Normal 5 5 2 3 3" xfId="1785"/>
    <cellStyle name="Normal 5 5 2 3 3 2" xfId="3577"/>
    <cellStyle name="Normal 5 5 2 3 3 2 2" xfId="7236"/>
    <cellStyle name="Normal 5 5 2 3 3 2 2 2" xfId="14496"/>
    <cellStyle name="Normal 5 5 2 3 3 2 2 2 2" xfId="28874"/>
    <cellStyle name="Normal 5 5 2 3 3 2 2 2 2 2" xfId="57608"/>
    <cellStyle name="Normal 5 5 2 3 3 2 2 2 3" xfId="43284"/>
    <cellStyle name="Normal 5 5 2 3 3 2 2 3" xfId="21711"/>
    <cellStyle name="Normal 5 5 2 3 3 2 2 3 2" xfId="50446"/>
    <cellStyle name="Normal 5 5 2 3 3 2 2 4" xfId="36122"/>
    <cellStyle name="Normal 5 5 2 3 3 2 3" xfId="10909"/>
    <cellStyle name="Normal 5 5 2 3 3 2 3 2" xfId="25292"/>
    <cellStyle name="Normal 5 5 2 3 3 2 3 2 2" xfId="54027"/>
    <cellStyle name="Normal 5 5 2 3 3 2 3 3" xfId="39703"/>
    <cellStyle name="Normal 5 5 2 3 3 2 4" xfId="18129"/>
    <cellStyle name="Normal 5 5 2 3 3 2 4 2" xfId="46865"/>
    <cellStyle name="Normal 5 5 2 3 3 2 5" xfId="32541"/>
    <cellStyle name="Normal 5 5 2 3 3 3" xfId="5446"/>
    <cellStyle name="Normal 5 5 2 3 3 3 2" xfId="12706"/>
    <cellStyle name="Normal 5 5 2 3 3 3 2 2" xfId="27084"/>
    <cellStyle name="Normal 5 5 2 3 3 3 2 2 2" xfId="55818"/>
    <cellStyle name="Normal 5 5 2 3 3 3 2 3" xfId="41494"/>
    <cellStyle name="Normal 5 5 2 3 3 3 3" xfId="19921"/>
    <cellStyle name="Normal 5 5 2 3 3 3 3 2" xfId="48656"/>
    <cellStyle name="Normal 5 5 2 3 3 3 4" xfId="34332"/>
    <cellStyle name="Normal 5 5 2 3 3 4" xfId="9119"/>
    <cellStyle name="Normal 5 5 2 3 3 4 2" xfId="23502"/>
    <cellStyle name="Normal 5 5 2 3 3 4 2 2" xfId="52237"/>
    <cellStyle name="Normal 5 5 2 3 3 4 3" xfId="37913"/>
    <cellStyle name="Normal 5 5 2 3 3 5" xfId="16339"/>
    <cellStyle name="Normal 5 5 2 3 3 5 2" xfId="45075"/>
    <cellStyle name="Normal 5 5 2 3 3 6" xfId="30751"/>
    <cellStyle name="Normal 5 5 2 3 4" xfId="2681"/>
    <cellStyle name="Normal 5 5 2 3 4 2" xfId="6341"/>
    <cellStyle name="Normal 5 5 2 3 4 2 2" xfId="13601"/>
    <cellStyle name="Normal 5 5 2 3 4 2 2 2" xfId="27979"/>
    <cellStyle name="Normal 5 5 2 3 4 2 2 2 2" xfId="56713"/>
    <cellStyle name="Normal 5 5 2 3 4 2 2 3" xfId="42389"/>
    <cellStyle name="Normal 5 5 2 3 4 2 3" xfId="20816"/>
    <cellStyle name="Normal 5 5 2 3 4 2 3 2" xfId="49551"/>
    <cellStyle name="Normal 5 5 2 3 4 2 4" xfId="35227"/>
    <cellStyle name="Normal 5 5 2 3 4 3" xfId="10014"/>
    <cellStyle name="Normal 5 5 2 3 4 3 2" xfId="24397"/>
    <cellStyle name="Normal 5 5 2 3 4 3 2 2" xfId="53132"/>
    <cellStyle name="Normal 5 5 2 3 4 3 3" xfId="38808"/>
    <cellStyle name="Normal 5 5 2 3 4 4" xfId="17234"/>
    <cellStyle name="Normal 5 5 2 3 4 4 2" xfId="45970"/>
    <cellStyle name="Normal 5 5 2 3 4 5" xfId="31646"/>
    <cellStyle name="Normal 5 5 2 3 5" xfId="4545"/>
    <cellStyle name="Normal 5 5 2 3 5 2" xfId="11811"/>
    <cellStyle name="Normal 5 5 2 3 5 2 2" xfId="26189"/>
    <cellStyle name="Normal 5 5 2 3 5 2 2 2" xfId="54923"/>
    <cellStyle name="Normal 5 5 2 3 5 2 3" xfId="40599"/>
    <cellStyle name="Normal 5 5 2 3 5 3" xfId="19026"/>
    <cellStyle name="Normal 5 5 2 3 5 3 2" xfId="47761"/>
    <cellStyle name="Normal 5 5 2 3 5 4" xfId="33437"/>
    <cellStyle name="Normal 5 5 2 3 6" xfId="8218"/>
    <cellStyle name="Normal 5 5 2 3 6 2" xfId="22607"/>
    <cellStyle name="Normal 5 5 2 3 6 2 2" xfId="51342"/>
    <cellStyle name="Normal 5 5 2 3 6 3" xfId="37018"/>
    <cellStyle name="Normal 5 5 2 3 7" xfId="15444"/>
    <cellStyle name="Normal 5 5 2 3 7 2" xfId="44180"/>
    <cellStyle name="Normal 5 5 2 3 8" xfId="29856"/>
    <cellStyle name="Normal 5 5 2 4" xfId="1025"/>
    <cellStyle name="Normal 5 5 2 4 2" xfId="2008"/>
    <cellStyle name="Normal 5 5 2 4 2 2" xfId="3800"/>
    <cellStyle name="Normal 5 5 2 4 2 2 2" xfId="7459"/>
    <cellStyle name="Normal 5 5 2 4 2 2 2 2" xfId="14719"/>
    <cellStyle name="Normal 5 5 2 4 2 2 2 2 2" xfId="29097"/>
    <cellStyle name="Normal 5 5 2 4 2 2 2 2 2 2" xfId="57831"/>
    <cellStyle name="Normal 5 5 2 4 2 2 2 2 3" xfId="43507"/>
    <cellStyle name="Normal 5 5 2 4 2 2 2 3" xfId="21934"/>
    <cellStyle name="Normal 5 5 2 4 2 2 2 3 2" xfId="50669"/>
    <cellStyle name="Normal 5 5 2 4 2 2 2 4" xfId="36345"/>
    <cellStyle name="Normal 5 5 2 4 2 2 3" xfId="11132"/>
    <cellStyle name="Normal 5 5 2 4 2 2 3 2" xfId="25515"/>
    <cellStyle name="Normal 5 5 2 4 2 2 3 2 2" xfId="54250"/>
    <cellStyle name="Normal 5 5 2 4 2 2 3 3" xfId="39926"/>
    <cellStyle name="Normal 5 5 2 4 2 2 4" xfId="18352"/>
    <cellStyle name="Normal 5 5 2 4 2 2 4 2" xfId="47088"/>
    <cellStyle name="Normal 5 5 2 4 2 2 5" xfId="32764"/>
    <cellStyle name="Normal 5 5 2 4 2 3" xfId="5669"/>
    <cellStyle name="Normal 5 5 2 4 2 3 2" xfId="12929"/>
    <cellStyle name="Normal 5 5 2 4 2 3 2 2" xfId="27307"/>
    <cellStyle name="Normal 5 5 2 4 2 3 2 2 2" xfId="56041"/>
    <cellStyle name="Normal 5 5 2 4 2 3 2 3" xfId="41717"/>
    <cellStyle name="Normal 5 5 2 4 2 3 3" xfId="20144"/>
    <cellStyle name="Normal 5 5 2 4 2 3 3 2" xfId="48879"/>
    <cellStyle name="Normal 5 5 2 4 2 3 4" xfId="34555"/>
    <cellStyle name="Normal 5 5 2 4 2 4" xfId="9342"/>
    <cellStyle name="Normal 5 5 2 4 2 4 2" xfId="23725"/>
    <cellStyle name="Normal 5 5 2 4 2 4 2 2" xfId="52460"/>
    <cellStyle name="Normal 5 5 2 4 2 4 3" xfId="38136"/>
    <cellStyle name="Normal 5 5 2 4 2 5" xfId="16562"/>
    <cellStyle name="Normal 5 5 2 4 2 5 2" xfId="45298"/>
    <cellStyle name="Normal 5 5 2 4 2 6" xfId="30974"/>
    <cellStyle name="Normal 5 5 2 4 3" xfId="2904"/>
    <cellStyle name="Normal 5 5 2 4 3 2" xfId="6564"/>
    <cellStyle name="Normal 5 5 2 4 3 2 2" xfId="13824"/>
    <cellStyle name="Normal 5 5 2 4 3 2 2 2" xfId="28202"/>
    <cellStyle name="Normal 5 5 2 4 3 2 2 2 2" xfId="56936"/>
    <cellStyle name="Normal 5 5 2 4 3 2 2 3" xfId="42612"/>
    <cellStyle name="Normal 5 5 2 4 3 2 3" xfId="21039"/>
    <cellStyle name="Normal 5 5 2 4 3 2 3 2" xfId="49774"/>
    <cellStyle name="Normal 5 5 2 4 3 2 4" xfId="35450"/>
    <cellStyle name="Normal 5 5 2 4 3 3" xfId="10237"/>
    <cellStyle name="Normal 5 5 2 4 3 3 2" xfId="24620"/>
    <cellStyle name="Normal 5 5 2 4 3 3 2 2" xfId="53355"/>
    <cellStyle name="Normal 5 5 2 4 3 3 3" xfId="39031"/>
    <cellStyle name="Normal 5 5 2 4 3 4" xfId="17457"/>
    <cellStyle name="Normal 5 5 2 4 3 4 2" xfId="46193"/>
    <cellStyle name="Normal 5 5 2 4 3 5" xfId="31869"/>
    <cellStyle name="Normal 5 5 2 4 4" xfId="4769"/>
    <cellStyle name="Normal 5 5 2 4 4 2" xfId="12034"/>
    <cellStyle name="Normal 5 5 2 4 4 2 2" xfId="26412"/>
    <cellStyle name="Normal 5 5 2 4 4 2 2 2" xfId="55146"/>
    <cellStyle name="Normal 5 5 2 4 4 2 3" xfId="40822"/>
    <cellStyle name="Normal 5 5 2 4 4 3" xfId="19249"/>
    <cellStyle name="Normal 5 5 2 4 4 3 2" xfId="47984"/>
    <cellStyle name="Normal 5 5 2 4 4 4" xfId="33660"/>
    <cellStyle name="Normal 5 5 2 4 5" xfId="8441"/>
    <cellStyle name="Normal 5 5 2 4 5 2" xfId="22830"/>
    <cellStyle name="Normal 5 5 2 4 5 2 2" xfId="51565"/>
    <cellStyle name="Normal 5 5 2 4 5 3" xfId="37241"/>
    <cellStyle name="Normal 5 5 2 4 6" xfId="15667"/>
    <cellStyle name="Normal 5 5 2 4 6 2" xfId="44403"/>
    <cellStyle name="Normal 5 5 2 4 7" xfId="30079"/>
    <cellStyle name="Normal 5 5 2 5" xfId="1549"/>
    <cellStyle name="Normal 5 5 2 5 2" xfId="3353"/>
    <cellStyle name="Normal 5 5 2 5 2 2" xfId="7012"/>
    <cellStyle name="Normal 5 5 2 5 2 2 2" xfId="14272"/>
    <cellStyle name="Normal 5 5 2 5 2 2 2 2" xfId="28650"/>
    <cellStyle name="Normal 5 5 2 5 2 2 2 2 2" xfId="57384"/>
    <cellStyle name="Normal 5 5 2 5 2 2 2 3" xfId="43060"/>
    <cellStyle name="Normal 5 5 2 5 2 2 3" xfId="21487"/>
    <cellStyle name="Normal 5 5 2 5 2 2 3 2" xfId="50222"/>
    <cellStyle name="Normal 5 5 2 5 2 2 4" xfId="35898"/>
    <cellStyle name="Normal 5 5 2 5 2 3" xfId="10685"/>
    <cellStyle name="Normal 5 5 2 5 2 3 2" xfId="25068"/>
    <cellStyle name="Normal 5 5 2 5 2 3 2 2" xfId="53803"/>
    <cellStyle name="Normal 5 5 2 5 2 3 3" xfId="39479"/>
    <cellStyle name="Normal 5 5 2 5 2 4" xfId="17905"/>
    <cellStyle name="Normal 5 5 2 5 2 4 2" xfId="46641"/>
    <cellStyle name="Normal 5 5 2 5 2 5" xfId="32317"/>
    <cellStyle name="Normal 5 5 2 5 3" xfId="5222"/>
    <cellStyle name="Normal 5 5 2 5 3 2" xfId="12482"/>
    <cellStyle name="Normal 5 5 2 5 3 2 2" xfId="26860"/>
    <cellStyle name="Normal 5 5 2 5 3 2 2 2" xfId="55594"/>
    <cellStyle name="Normal 5 5 2 5 3 2 3" xfId="41270"/>
    <cellStyle name="Normal 5 5 2 5 3 3" xfId="19697"/>
    <cellStyle name="Normal 5 5 2 5 3 3 2" xfId="48432"/>
    <cellStyle name="Normal 5 5 2 5 3 4" xfId="34108"/>
    <cellStyle name="Normal 5 5 2 5 4" xfId="8895"/>
    <cellStyle name="Normal 5 5 2 5 4 2" xfId="23278"/>
    <cellStyle name="Normal 5 5 2 5 4 2 2" xfId="52013"/>
    <cellStyle name="Normal 5 5 2 5 4 3" xfId="37689"/>
    <cellStyle name="Normal 5 5 2 5 5" xfId="16115"/>
    <cellStyle name="Normal 5 5 2 5 5 2" xfId="44851"/>
    <cellStyle name="Normal 5 5 2 5 6" xfId="30527"/>
    <cellStyle name="Normal 5 5 2 6" xfId="2457"/>
    <cellStyle name="Normal 5 5 2 6 2" xfId="6117"/>
    <cellStyle name="Normal 5 5 2 6 2 2" xfId="13377"/>
    <cellStyle name="Normal 5 5 2 6 2 2 2" xfId="27755"/>
    <cellStyle name="Normal 5 5 2 6 2 2 2 2" xfId="56489"/>
    <cellStyle name="Normal 5 5 2 6 2 2 3" xfId="42165"/>
    <cellStyle name="Normal 5 5 2 6 2 3" xfId="20592"/>
    <cellStyle name="Normal 5 5 2 6 2 3 2" xfId="49327"/>
    <cellStyle name="Normal 5 5 2 6 2 4" xfId="35003"/>
    <cellStyle name="Normal 5 5 2 6 3" xfId="9790"/>
    <cellStyle name="Normal 5 5 2 6 3 2" xfId="24173"/>
    <cellStyle name="Normal 5 5 2 6 3 2 2" xfId="52908"/>
    <cellStyle name="Normal 5 5 2 6 3 3" xfId="38584"/>
    <cellStyle name="Normal 5 5 2 6 4" xfId="17010"/>
    <cellStyle name="Normal 5 5 2 6 4 2" xfId="45746"/>
    <cellStyle name="Normal 5 5 2 6 5" xfId="31422"/>
    <cellStyle name="Normal 5 5 2 7" xfId="4316"/>
    <cellStyle name="Normal 5 5 2 7 2" xfId="11586"/>
    <cellStyle name="Normal 5 5 2 7 2 2" xfId="25965"/>
    <cellStyle name="Normal 5 5 2 7 2 2 2" xfId="54699"/>
    <cellStyle name="Normal 5 5 2 7 2 3" xfId="40375"/>
    <cellStyle name="Normal 5 5 2 7 3" xfId="18802"/>
    <cellStyle name="Normal 5 5 2 7 3 2" xfId="47537"/>
    <cellStyle name="Normal 5 5 2 7 4" xfId="33213"/>
    <cellStyle name="Normal 5 5 2 8" xfId="7985"/>
    <cellStyle name="Normal 5 5 2 8 2" xfId="22383"/>
    <cellStyle name="Normal 5 5 2 8 2 2" xfId="51118"/>
    <cellStyle name="Normal 5 5 2 8 3" xfId="36794"/>
    <cellStyle name="Normal 5 5 2 9" xfId="15220"/>
    <cellStyle name="Normal 5 5 2 9 2" xfId="43956"/>
    <cellStyle name="Normal 5 5 3" xfId="581"/>
    <cellStyle name="Normal 5 5 3 2" xfId="858"/>
    <cellStyle name="Normal 5 5 3 2 2" xfId="1305"/>
    <cellStyle name="Normal 5 5 3 2 2 2" xfId="2288"/>
    <cellStyle name="Normal 5 5 3 2 2 2 2" xfId="4080"/>
    <cellStyle name="Normal 5 5 3 2 2 2 2 2" xfId="7739"/>
    <cellStyle name="Normal 5 5 3 2 2 2 2 2 2" xfId="14999"/>
    <cellStyle name="Normal 5 5 3 2 2 2 2 2 2 2" xfId="29377"/>
    <cellStyle name="Normal 5 5 3 2 2 2 2 2 2 2 2" xfId="58111"/>
    <cellStyle name="Normal 5 5 3 2 2 2 2 2 2 3" xfId="43787"/>
    <cellStyle name="Normal 5 5 3 2 2 2 2 2 3" xfId="22214"/>
    <cellStyle name="Normal 5 5 3 2 2 2 2 2 3 2" xfId="50949"/>
    <cellStyle name="Normal 5 5 3 2 2 2 2 2 4" xfId="36625"/>
    <cellStyle name="Normal 5 5 3 2 2 2 2 3" xfId="11412"/>
    <cellStyle name="Normal 5 5 3 2 2 2 2 3 2" xfId="25795"/>
    <cellStyle name="Normal 5 5 3 2 2 2 2 3 2 2" xfId="54530"/>
    <cellStyle name="Normal 5 5 3 2 2 2 2 3 3" xfId="40206"/>
    <cellStyle name="Normal 5 5 3 2 2 2 2 4" xfId="18632"/>
    <cellStyle name="Normal 5 5 3 2 2 2 2 4 2" xfId="47368"/>
    <cellStyle name="Normal 5 5 3 2 2 2 2 5" xfId="33044"/>
    <cellStyle name="Normal 5 5 3 2 2 2 3" xfId="5949"/>
    <cellStyle name="Normal 5 5 3 2 2 2 3 2" xfId="13209"/>
    <cellStyle name="Normal 5 5 3 2 2 2 3 2 2" xfId="27587"/>
    <cellStyle name="Normal 5 5 3 2 2 2 3 2 2 2" xfId="56321"/>
    <cellStyle name="Normal 5 5 3 2 2 2 3 2 3" xfId="41997"/>
    <cellStyle name="Normal 5 5 3 2 2 2 3 3" xfId="20424"/>
    <cellStyle name="Normal 5 5 3 2 2 2 3 3 2" xfId="49159"/>
    <cellStyle name="Normal 5 5 3 2 2 2 3 4" xfId="34835"/>
    <cellStyle name="Normal 5 5 3 2 2 2 4" xfId="9622"/>
    <cellStyle name="Normal 5 5 3 2 2 2 4 2" xfId="24005"/>
    <cellStyle name="Normal 5 5 3 2 2 2 4 2 2" xfId="52740"/>
    <cellStyle name="Normal 5 5 3 2 2 2 4 3" xfId="38416"/>
    <cellStyle name="Normal 5 5 3 2 2 2 5" xfId="16842"/>
    <cellStyle name="Normal 5 5 3 2 2 2 5 2" xfId="45578"/>
    <cellStyle name="Normal 5 5 3 2 2 2 6" xfId="31254"/>
    <cellStyle name="Normal 5 5 3 2 2 3" xfId="3184"/>
    <cellStyle name="Normal 5 5 3 2 2 3 2" xfId="6844"/>
    <cellStyle name="Normal 5 5 3 2 2 3 2 2" xfId="14104"/>
    <cellStyle name="Normal 5 5 3 2 2 3 2 2 2" xfId="28482"/>
    <cellStyle name="Normal 5 5 3 2 2 3 2 2 2 2" xfId="57216"/>
    <cellStyle name="Normal 5 5 3 2 2 3 2 2 3" xfId="42892"/>
    <cellStyle name="Normal 5 5 3 2 2 3 2 3" xfId="21319"/>
    <cellStyle name="Normal 5 5 3 2 2 3 2 3 2" xfId="50054"/>
    <cellStyle name="Normal 5 5 3 2 2 3 2 4" xfId="35730"/>
    <cellStyle name="Normal 5 5 3 2 2 3 3" xfId="10517"/>
    <cellStyle name="Normal 5 5 3 2 2 3 3 2" xfId="24900"/>
    <cellStyle name="Normal 5 5 3 2 2 3 3 2 2" xfId="53635"/>
    <cellStyle name="Normal 5 5 3 2 2 3 3 3" xfId="39311"/>
    <cellStyle name="Normal 5 5 3 2 2 3 4" xfId="17737"/>
    <cellStyle name="Normal 5 5 3 2 2 3 4 2" xfId="46473"/>
    <cellStyle name="Normal 5 5 3 2 2 3 5" xfId="32149"/>
    <cellStyle name="Normal 5 5 3 2 2 4" xfId="5049"/>
    <cellStyle name="Normal 5 5 3 2 2 4 2" xfId="12314"/>
    <cellStyle name="Normal 5 5 3 2 2 4 2 2" xfId="26692"/>
    <cellStyle name="Normal 5 5 3 2 2 4 2 2 2" xfId="55426"/>
    <cellStyle name="Normal 5 5 3 2 2 4 2 3" xfId="41102"/>
    <cellStyle name="Normal 5 5 3 2 2 4 3" xfId="19529"/>
    <cellStyle name="Normal 5 5 3 2 2 4 3 2" xfId="48264"/>
    <cellStyle name="Normal 5 5 3 2 2 4 4" xfId="33940"/>
    <cellStyle name="Normal 5 5 3 2 2 5" xfId="8721"/>
    <cellStyle name="Normal 5 5 3 2 2 5 2" xfId="23110"/>
    <cellStyle name="Normal 5 5 3 2 2 5 2 2" xfId="51845"/>
    <cellStyle name="Normal 5 5 3 2 2 5 3" xfId="37521"/>
    <cellStyle name="Normal 5 5 3 2 2 6" xfId="15947"/>
    <cellStyle name="Normal 5 5 3 2 2 6 2" xfId="44683"/>
    <cellStyle name="Normal 5 5 3 2 2 7" xfId="30359"/>
    <cellStyle name="Normal 5 5 3 2 3" xfId="1841"/>
    <cellStyle name="Normal 5 5 3 2 3 2" xfId="3633"/>
    <cellStyle name="Normal 5 5 3 2 3 2 2" xfId="7292"/>
    <cellStyle name="Normal 5 5 3 2 3 2 2 2" xfId="14552"/>
    <cellStyle name="Normal 5 5 3 2 3 2 2 2 2" xfId="28930"/>
    <cellStyle name="Normal 5 5 3 2 3 2 2 2 2 2" xfId="57664"/>
    <cellStyle name="Normal 5 5 3 2 3 2 2 2 3" xfId="43340"/>
    <cellStyle name="Normal 5 5 3 2 3 2 2 3" xfId="21767"/>
    <cellStyle name="Normal 5 5 3 2 3 2 2 3 2" xfId="50502"/>
    <cellStyle name="Normal 5 5 3 2 3 2 2 4" xfId="36178"/>
    <cellStyle name="Normal 5 5 3 2 3 2 3" xfId="10965"/>
    <cellStyle name="Normal 5 5 3 2 3 2 3 2" xfId="25348"/>
    <cellStyle name="Normal 5 5 3 2 3 2 3 2 2" xfId="54083"/>
    <cellStyle name="Normal 5 5 3 2 3 2 3 3" xfId="39759"/>
    <cellStyle name="Normal 5 5 3 2 3 2 4" xfId="18185"/>
    <cellStyle name="Normal 5 5 3 2 3 2 4 2" xfId="46921"/>
    <cellStyle name="Normal 5 5 3 2 3 2 5" xfId="32597"/>
    <cellStyle name="Normal 5 5 3 2 3 3" xfId="5502"/>
    <cellStyle name="Normal 5 5 3 2 3 3 2" xfId="12762"/>
    <cellStyle name="Normal 5 5 3 2 3 3 2 2" xfId="27140"/>
    <cellStyle name="Normal 5 5 3 2 3 3 2 2 2" xfId="55874"/>
    <cellStyle name="Normal 5 5 3 2 3 3 2 3" xfId="41550"/>
    <cellStyle name="Normal 5 5 3 2 3 3 3" xfId="19977"/>
    <cellStyle name="Normal 5 5 3 2 3 3 3 2" xfId="48712"/>
    <cellStyle name="Normal 5 5 3 2 3 3 4" xfId="34388"/>
    <cellStyle name="Normal 5 5 3 2 3 4" xfId="9175"/>
    <cellStyle name="Normal 5 5 3 2 3 4 2" xfId="23558"/>
    <cellStyle name="Normal 5 5 3 2 3 4 2 2" xfId="52293"/>
    <cellStyle name="Normal 5 5 3 2 3 4 3" xfId="37969"/>
    <cellStyle name="Normal 5 5 3 2 3 5" xfId="16395"/>
    <cellStyle name="Normal 5 5 3 2 3 5 2" xfId="45131"/>
    <cellStyle name="Normal 5 5 3 2 3 6" xfId="30807"/>
    <cellStyle name="Normal 5 5 3 2 4" xfId="2737"/>
    <cellStyle name="Normal 5 5 3 2 4 2" xfId="6397"/>
    <cellStyle name="Normal 5 5 3 2 4 2 2" xfId="13657"/>
    <cellStyle name="Normal 5 5 3 2 4 2 2 2" xfId="28035"/>
    <cellStyle name="Normal 5 5 3 2 4 2 2 2 2" xfId="56769"/>
    <cellStyle name="Normal 5 5 3 2 4 2 2 3" xfId="42445"/>
    <cellStyle name="Normal 5 5 3 2 4 2 3" xfId="20872"/>
    <cellStyle name="Normal 5 5 3 2 4 2 3 2" xfId="49607"/>
    <cellStyle name="Normal 5 5 3 2 4 2 4" xfId="35283"/>
    <cellStyle name="Normal 5 5 3 2 4 3" xfId="10070"/>
    <cellStyle name="Normal 5 5 3 2 4 3 2" xfId="24453"/>
    <cellStyle name="Normal 5 5 3 2 4 3 2 2" xfId="53188"/>
    <cellStyle name="Normal 5 5 3 2 4 3 3" xfId="38864"/>
    <cellStyle name="Normal 5 5 3 2 4 4" xfId="17290"/>
    <cellStyle name="Normal 5 5 3 2 4 4 2" xfId="46026"/>
    <cellStyle name="Normal 5 5 3 2 4 5" xfId="31702"/>
    <cellStyle name="Normal 5 5 3 2 5" xfId="4602"/>
    <cellStyle name="Normal 5 5 3 2 5 2" xfId="11867"/>
    <cellStyle name="Normal 5 5 3 2 5 2 2" xfId="26245"/>
    <cellStyle name="Normal 5 5 3 2 5 2 2 2" xfId="54979"/>
    <cellStyle name="Normal 5 5 3 2 5 2 3" xfId="40655"/>
    <cellStyle name="Normal 5 5 3 2 5 3" xfId="19082"/>
    <cellStyle name="Normal 5 5 3 2 5 3 2" xfId="47817"/>
    <cellStyle name="Normal 5 5 3 2 5 4" xfId="33493"/>
    <cellStyle name="Normal 5 5 3 2 6" xfId="8274"/>
    <cellStyle name="Normal 5 5 3 2 6 2" xfId="22663"/>
    <cellStyle name="Normal 5 5 3 2 6 2 2" xfId="51398"/>
    <cellStyle name="Normal 5 5 3 2 6 3" xfId="37074"/>
    <cellStyle name="Normal 5 5 3 2 7" xfId="15500"/>
    <cellStyle name="Normal 5 5 3 2 7 2" xfId="44236"/>
    <cellStyle name="Normal 5 5 3 2 8" xfId="29912"/>
    <cellStyle name="Normal 5 5 3 3" xfId="1081"/>
    <cellStyle name="Normal 5 5 3 3 2" xfId="2064"/>
    <cellStyle name="Normal 5 5 3 3 2 2" xfId="3856"/>
    <cellStyle name="Normal 5 5 3 3 2 2 2" xfId="7515"/>
    <cellStyle name="Normal 5 5 3 3 2 2 2 2" xfId="14775"/>
    <cellStyle name="Normal 5 5 3 3 2 2 2 2 2" xfId="29153"/>
    <cellStyle name="Normal 5 5 3 3 2 2 2 2 2 2" xfId="57887"/>
    <cellStyle name="Normal 5 5 3 3 2 2 2 2 3" xfId="43563"/>
    <cellStyle name="Normal 5 5 3 3 2 2 2 3" xfId="21990"/>
    <cellStyle name="Normal 5 5 3 3 2 2 2 3 2" xfId="50725"/>
    <cellStyle name="Normal 5 5 3 3 2 2 2 4" xfId="36401"/>
    <cellStyle name="Normal 5 5 3 3 2 2 3" xfId="11188"/>
    <cellStyle name="Normal 5 5 3 3 2 2 3 2" xfId="25571"/>
    <cellStyle name="Normal 5 5 3 3 2 2 3 2 2" xfId="54306"/>
    <cellStyle name="Normal 5 5 3 3 2 2 3 3" xfId="39982"/>
    <cellStyle name="Normal 5 5 3 3 2 2 4" xfId="18408"/>
    <cellStyle name="Normal 5 5 3 3 2 2 4 2" xfId="47144"/>
    <cellStyle name="Normal 5 5 3 3 2 2 5" xfId="32820"/>
    <cellStyle name="Normal 5 5 3 3 2 3" xfId="5725"/>
    <cellStyle name="Normal 5 5 3 3 2 3 2" xfId="12985"/>
    <cellStyle name="Normal 5 5 3 3 2 3 2 2" xfId="27363"/>
    <cellStyle name="Normal 5 5 3 3 2 3 2 2 2" xfId="56097"/>
    <cellStyle name="Normal 5 5 3 3 2 3 2 3" xfId="41773"/>
    <cellStyle name="Normal 5 5 3 3 2 3 3" xfId="20200"/>
    <cellStyle name="Normal 5 5 3 3 2 3 3 2" xfId="48935"/>
    <cellStyle name="Normal 5 5 3 3 2 3 4" xfId="34611"/>
    <cellStyle name="Normal 5 5 3 3 2 4" xfId="9398"/>
    <cellStyle name="Normal 5 5 3 3 2 4 2" xfId="23781"/>
    <cellStyle name="Normal 5 5 3 3 2 4 2 2" xfId="52516"/>
    <cellStyle name="Normal 5 5 3 3 2 4 3" xfId="38192"/>
    <cellStyle name="Normal 5 5 3 3 2 5" xfId="16618"/>
    <cellStyle name="Normal 5 5 3 3 2 5 2" xfId="45354"/>
    <cellStyle name="Normal 5 5 3 3 2 6" xfId="31030"/>
    <cellStyle name="Normal 5 5 3 3 3" xfId="2960"/>
    <cellStyle name="Normal 5 5 3 3 3 2" xfId="6620"/>
    <cellStyle name="Normal 5 5 3 3 3 2 2" xfId="13880"/>
    <cellStyle name="Normal 5 5 3 3 3 2 2 2" xfId="28258"/>
    <cellStyle name="Normal 5 5 3 3 3 2 2 2 2" xfId="56992"/>
    <cellStyle name="Normal 5 5 3 3 3 2 2 3" xfId="42668"/>
    <cellStyle name="Normal 5 5 3 3 3 2 3" xfId="21095"/>
    <cellStyle name="Normal 5 5 3 3 3 2 3 2" xfId="49830"/>
    <cellStyle name="Normal 5 5 3 3 3 2 4" xfId="35506"/>
    <cellStyle name="Normal 5 5 3 3 3 3" xfId="10293"/>
    <cellStyle name="Normal 5 5 3 3 3 3 2" xfId="24676"/>
    <cellStyle name="Normal 5 5 3 3 3 3 2 2" xfId="53411"/>
    <cellStyle name="Normal 5 5 3 3 3 3 3" xfId="39087"/>
    <cellStyle name="Normal 5 5 3 3 3 4" xfId="17513"/>
    <cellStyle name="Normal 5 5 3 3 3 4 2" xfId="46249"/>
    <cellStyle name="Normal 5 5 3 3 3 5" xfId="31925"/>
    <cellStyle name="Normal 5 5 3 3 4" xfId="4825"/>
    <cellStyle name="Normal 5 5 3 3 4 2" xfId="12090"/>
    <cellStyle name="Normal 5 5 3 3 4 2 2" xfId="26468"/>
    <cellStyle name="Normal 5 5 3 3 4 2 2 2" xfId="55202"/>
    <cellStyle name="Normal 5 5 3 3 4 2 3" xfId="40878"/>
    <cellStyle name="Normal 5 5 3 3 4 3" xfId="19305"/>
    <cellStyle name="Normal 5 5 3 3 4 3 2" xfId="48040"/>
    <cellStyle name="Normal 5 5 3 3 4 4" xfId="33716"/>
    <cellStyle name="Normal 5 5 3 3 5" xfId="8497"/>
    <cellStyle name="Normal 5 5 3 3 5 2" xfId="22886"/>
    <cellStyle name="Normal 5 5 3 3 5 2 2" xfId="51621"/>
    <cellStyle name="Normal 5 5 3 3 5 3" xfId="37297"/>
    <cellStyle name="Normal 5 5 3 3 6" xfId="15723"/>
    <cellStyle name="Normal 5 5 3 3 6 2" xfId="44459"/>
    <cellStyle name="Normal 5 5 3 3 7" xfId="30135"/>
    <cellStyle name="Normal 5 5 3 4" xfId="1613"/>
    <cellStyle name="Normal 5 5 3 4 2" xfId="3409"/>
    <cellStyle name="Normal 5 5 3 4 2 2" xfId="7068"/>
    <cellStyle name="Normal 5 5 3 4 2 2 2" xfId="14328"/>
    <cellStyle name="Normal 5 5 3 4 2 2 2 2" xfId="28706"/>
    <cellStyle name="Normal 5 5 3 4 2 2 2 2 2" xfId="57440"/>
    <cellStyle name="Normal 5 5 3 4 2 2 2 3" xfId="43116"/>
    <cellStyle name="Normal 5 5 3 4 2 2 3" xfId="21543"/>
    <cellStyle name="Normal 5 5 3 4 2 2 3 2" xfId="50278"/>
    <cellStyle name="Normal 5 5 3 4 2 2 4" xfId="35954"/>
    <cellStyle name="Normal 5 5 3 4 2 3" xfId="10741"/>
    <cellStyle name="Normal 5 5 3 4 2 3 2" xfId="25124"/>
    <cellStyle name="Normal 5 5 3 4 2 3 2 2" xfId="53859"/>
    <cellStyle name="Normal 5 5 3 4 2 3 3" xfId="39535"/>
    <cellStyle name="Normal 5 5 3 4 2 4" xfId="17961"/>
    <cellStyle name="Normal 5 5 3 4 2 4 2" xfId="46697"/>
    <cellStyle name="Normal 5 5 3 4 2 5" xfId="32373"/>
    <cellStyle name="Normal 5 5 3 4 3" xfId="5278"/>
    <cellStyle name="Normal 5 5 3 4 3 2" xfId="12538"/>
    <cellStyle name="Normal 5 5 3 4 3 2 2" xfId="26916"/>
    <cellStyle name="Normal 5 5 3 4 3 2 2 2" xfId="55650"/>
    <cellStyle name="Normal 5 5 3 4 3 2 3" xfId="41326"/>
    <cellStyle name="Normal 5 5 3 4 3 3" xfId="19753"/>
    <cellStyle name="Normal 5 5 3 4 3 3 2" xfId="48488"/>
    <cellStyle name="Normal 5 5 3 4 3 4" xfId="34164"/>
    <cellStyle name="Normal 5 5 3 4 4" xfId="8951"/>
    <cellStyle name="Normal 5 5 3 4 4 2" xfId="23334"/>
    <cellStyle name="Normal 5 5 3 4 4 2 2" xfId="52069"/>
    <cellStyle name="Normal 5 5 3 4 4 3" xfId="37745"/>
    <cellStyle name="Normal 5 5 3 4 5" xfId="16171"/>
    <cellStyle name="Normal 5 5 3 4 5 2" xfId="44907"/>
    <cellStyle name="Normal 5 5 3 4 6" xfId="30583"/>
    <cellStyle name="Normal 5 5 3 5" xfId="2513"/>
    <cellStyle name="Normal 5 5 3 5 2" xfId="6173"/>
    <cellStyle name="Normal 5 5 3 5 2 2" xfId="13433"/>
    <cellStyle name="Normal 5 5 3 5 2 2 2" xfId="27811"/>
    <cellStyle name="Normal 5 5 3 5 2 2 2 2" xfId="56545"/>
    <cellStyle name="Normal 5 5 3 5 2 2 3" xfId="42221"/>
    <cellStyle name="Normal 5 5 3 5 2 3" xfId="20648"/>
    <cellStyle name="Normal 5 5 3 5 2 3 2" xfId="49383"/>
    <cellStyle name="Normal 5 5 3 5 2 4" xfId="35059"/>
    <cellStyle name="Normal 5 5 3 5 3" xfId="9846"/>
    <cellStyle name="Normal 5 5 3 5 3 2" xfId="24229"/>
    <cellStyle name="Normal 5 5 3 5 3 2 2" xfId="52964"/>
    <cellStyle name="Normal 5 5 3 5 3 3" xfId="38640"/>
    <cellStyle name="Normal 5 5 3 5 4" xfId="17066"/>
    <cellStyle name="Normal 5 5 3 5 4 2" xfId="45802"/>
    <cellStyle name="Normal 5 5 3 5 5" xfId="31478"/>
    <cellStyle name="Normal 5 5 3 6" xfId="4376"/>
    <cellStyle name="Normal 5 5 3 6 2" xfId="11643"/>
    <cellStyle name="Normal 5 5 3 6 2 2" xfId="26021"/>
    <cellStyle name="Normal 5 5 3 6 2 2 2" xfId="54755"/>
    <cellStyle name="Normal 5 5 3 6 2 3" xfId="40431"/>
    <cellStyle name="Normal 5 5 3 6 3" xfId="18858"/>
    <cellStyle name="Normal 5 5 3 6 3 2" xfId="47593"/>
    <cellStyle name="Normal 5 5 3 6 4" xfId="33269"/>
    <cellStyle name="Normal 5 5 3 7" xfId="8047"/>
    <cellStyle name="Normal 5 5 3 7 2" xfId="22439"/>
    <cellStyle name="Normal 5 5 3 7 2 2" xfId="51174"/>
    <cellStyle name="Normal 5 5 3 7 3" xfId="36850"/>
    <cellStyle name="Normal 5 5 3 8" xfId="15276"/>
    <cellStyle name="Normal 5 5 3 8 2" xfId="44012"/>
    <cellStyle name="Normal 5 5 3 9" xfId="29688"/>
    <cellStyle name="Normal 5 5 4" xfId="743"/>
    <cellStyle name="Normal 5 5 4 2" xfId="1193"/>
    <cellStyle name="Normal 5 5 4 2 2" xfId="2176"/>
    <cellStyle name="Normal 5 5 4 2 2 2" xfId="3968"/>
    <cellStyle name="Normal 5 5 4 2 2 2 2" xfId="7627"/>
    <cellStyle name="Normal 5 5 4 2 2 2 2 2" xfId="14887"/>
    <cellStyle name="Normal 5 5 4 2 2 2 2 2 2" xfId="29265"/>
    <cellStyle name="Normal 5 5 4 2 2 2 2 2 2 2" xfId="57999"/>
    <cellStyle name="Normal 5 5 4 2 2 2 2 2 3" xfId="43675"/>
    <cellStyle name="Normal 5 5 4 2 2 2 2 3" xfId="22102"/>
    <cellStyle name="Normal 5 5 4 2 2 2 2 3 2" xfId="50837"/>
    <cellStyle name="Normal 5 5 4 2 2 2 2 4" xfId="36513"/>
    <cellStyle name="Normal 5 5 4 2 2 2 3" xfId="11300"/>
    <cellStyle name="Normal 5 5 4 2 2 2 3 2" xfId="25683"/>
    <cellStyle name="Normal 5 5 4 2 2 2 3 2 2" xfId="54418"/>
    <cellStyle name="Normal 5 5 4 2 2 2 3 3" xfId="40094"/>
    <cellStyle name="Normal 5 5 4 2 2 2 4" xfId="18520"/>
    <cellStyle name="Normal 5 5 4 2 2 2 4 2" xfId="47256"/>
    <cellStyle name="Normal 5 5 4 2 2 2 5" xfId="32932"/>
    <cellStyle name="Normal 5 5 4 2 2 3" xfId="5837"/>
    <cellStyle name="Normal 5 5 4 2 2 3 2" xfId="13097"/>
    <cellStyle name="Normal 5 5 4 2 2 3 2 2" xfId="27475"/>
    <cellStyle name="Normal 5 5 4 2 2 3 2 2 2" xfId="56209"/>
    <cellStyle name="Normal 5 5 4 2 2 3 2 3" xfId="41885"/>
    <cellStyle name="Normal 5 5 4 2 2 3 3" xfId="20312"/>
    <cellStyle name="Normal 5 5 4 2 2 3 3 2" xfId="49047"/>
    <cellStyle name="Normal 5 5 4 2 2 3 4" xfId="34723"/>
    <cellStyle name="Normal 5 5 4 2 2 4" xfId="9510"/>
    <cellStyle name="Normal 5 5 4 2 2 4 2" xfId="23893"/>
    <cellStyle name="Normal 5 5 4 2 2 4 2 2" xfId="52628"/>
    <cellStyle name="Normal 5 5 4 2 2 4 3" xfId="38304"/>
    <cellStyle name="Normal 5 5 4 2 2 5" xfId="16730"/>
    <cellStyle name="Normal 5 5 4 2 2 5 2" xfId="45466"/>
    <cellStyle name="Normal 5 5 4 2 2 6" xfId="31142"/>
    <cellStyle name="Normal 5 5 4 2 3" xfId="3072"/>
    <cellStyle name="Normal 5 5 4 2 3 2" xfId="6732"/>
    <cellStyle name="Normal 5 5 4 2 3 2 2" xfId="13992"/>
    <cellStyle name="Normal 5 5 4 2 3 2 2 2" xfId="28370"/>
    <cellStyle name="Normal 5 5 4 2 3 2 2 2 2" xfId="57104"/>
    <cellStyle name="Normal 5 5 4 2 3 2 2 3" xfId="42780"/>
    <cellStyle name="Normal 5 5 4 2 3 2 3" xfId="21207"/>
    <cellStyle name="Normal 5 5 4 2 3 2 3 2" xfId="49942"/>
    <cellStyle name="Normal 5 5 4 2 3 2 4" xfId="35618"/>
    <cellStyle name="Normal 5 5 4 2 3 3" xfId="10405"/>
    <cellStyle name="Normal 5 5 4 2 3 3 2" xfId="24788"/>
    <cellStyle name="Normal 5 5 4 2 3 3 2 2" xfId="53523"/>
    <cellStyle name="Normal 5 5 4 2 3 3 3" xfId="39199"/>
    <cellStyle name="Normal 5 5 4 2 3 4" xfId="17625"/>
    <cellStyle name="Normal 5 5 4 2 3 4 2" xfId="46361"/>
    <cellStyle name="Normal 5 5 4 2 3 5" xfId="32037"/>
    <cellStyle name="Normal 5 5 4 2 4" xfId="4937"/>
    <cellStyle name="Normal 5 5 4 2 4 2" xfId="12202"/>
    <cellStyle name="Normal 5 5 4 2 4 2 2" xfId="26580"/>
    <cellStyle name="Normal 5 5 4 2 4 2 2 2" xfId="55314"/>
    <cellStyle name="Normal 5 5 4 2 4 2 3" xfId="40990"/>
    <cellStyle name="Normal 5 5 4 2 4 3" xfId="19417"/>
    <cellStyle name="Normal 5 5 4 2 4 3 2" xfId="48152"/>
    <cellStyle name="Normal 5 5 4 2 4 4" xfId="33828"/>
    <cellStyle name="Normal 5 5 4 2 5" xfId="8609"/>
    <cellStyle name="Normal 5 5 4 2 5 2" xfId="22998"/>
    <cellStyle name="Normal 5 5 4 2 5 2 2" xfId="51733"/>
    <cellStyle name="Normal 5 5 4 2 5 3" xfId="37409"/>
    <cellStyle name="Normal 5 5 4 2 6" xfId="15835"/>
    <cellStyle name="Normal 5 5 4 2 6 2" xfId="44571"/>
    <cellStyle name="Normal 5 5 4 2 7" xfId="30247"/>
    <cellStyle name="Normal 5 5 4 3" xfId="1729"/>
    <cellStyle name="Normal 5 5 4 3 2" xfId="3521"/>
    <cellStyle name="Normal 5 5 4 3 2 2" xfId="7180"/>
    <cellStyle name="Normal 5 5 4 3 2 2 2" xfId="14440"/>
    <cellStyle name="Normal 5 5 4 3 2 2 2 2" xfId="28818"/>
    <cellStyle name="Normal 5 5 4 3 2 2 2 2 2" xfId="57552"/>
    <cellStyle name="Normal 5 5 4 3 2 2 2 3" xfId="43228"/>
    <cellStyle name="Normal 5 5 4 3 2 2 3" xfId="21655"/>
    <cellStyle name="Normal 5 5 4 3 2 2 3 2" xfId="50390"/>
    <cellStyle name="Normal 5 5 4 3 2 2 4" xfId="36066"/>
    <cellStyle name="Normal 5 5 4 3 2 3" xfId="10853"/>
    <cellStyle name="Normal 5 5 4 3 2 3 2" xfId="25236"/>
    <cellStyle name="Normal 5 5 4 3 2 3 2 2" xfId="53971"/>
    <cellStyle name="Normal 5 5 4 3 2 3 3" xfId="39647"/>
    <cellStyle name="Normal 5 5 4 3 2 4" xfId="18073"/>
    <cellStyle name="Normal 5 5 4 3 2 4 2" xfId="46809"/>
    <cellStyle name="Normal 5 5 4 3 2 5" xfId="32485"/>
    <cellStyle name="Normal 5 5 4 3 3" xfId="5390"/>
    <cellStyle name="Normal 5 5 4 3 3 2" xfId="12650"/>
    <cellStyle name="Normal 5 5 4 3 3 2 2" xfId="27028"/>
    <cellStyle name="Normal 5 5 4 3 3 2 2 2" xfId="55762"/>
    <cellStyle name="Normal 5 5 4 3 3 2 3" xfId="41438"/>
    <cellStyle name="Normal 5 5 4 3 3 3" xfId="19865"/>
    <cellStyle name="Normal 5 5 4 3 3 3 2" xfId="48600"/>
    <cellStyle name="Normal 5 5 4 3 3 4" xfId="34276"/>
    <cellStyle name="Normal 5 5 4 3 4" xfId="9063"/>
    <cellStyle name="Normal 5 5 4 3 4 2" xfId="23446"/>
    <cellStyle name="Normal 5 5 4 3 4 2 2" xfId="52181"/>
    <cellStyle name="Normal 5 5 4 3 4 3" xfId="37857"/>
    <cellStyle name="Normal 5 5 4 3 5" xfId="16283"/>
    <cellStyle name="Normal 5 5 4 3 5 2" xfId="45019"/>
    <cellStyle name="Normal 5 5 4 3 6" xfId="30695"/>
    <cellStyle name="Normal 5 5 4 4" xfId="2625"/>
    <cellStyle name="Normal 5 5 4 4 2" xfId="6285"/>
    <cellStyle name="Normal 5 5 4 4 2 2" xfId="13545"/>
    <cellStyle name="Normal 5 5 4 4 2 2 2" xfId="27923"/>
    <cellStyle name="Normal 5 5 4 4 2 2 2 2" xfId="56657"/>
    <cellStyle name="Normal 5 5 4 4 2 2 3" xfId="42333"/>
    <cellStyle name="Normal 5 5 4 4 2 3" xfId="20760"/>
    <cellStyle name="Normal 5 5 4 4 2 3 2" xfId="49495"/>
    <cellStyle name="Normal 5 5 4 4 2 4" xfId="35171"/>
    <cellStyle name="Normal 5 5 4 4 3" xfId="9958"/>
    <cellStyle name="Normal 5 5 4 4 3 2" xfId="24341"/>
    <cellStyle name="Normal 5 5 4 4 3 2 2" xfId="53076"/>
    <cellStyle name="Normal 5 5 4 4 3 3" xfId="38752"/>
    <cellStyle name="Normal 5 5 4 4 4" xfId="17178"/>
    <cellStyle name="Normal 5 5 4 4 4 2" xfId="45914"/>
    <cellStyle name="Normal 5 5 4 4 5" xfId="31590"/>
    <cellStyle name="Normal 5 5 4 5" xfId="4489"/>
    <cellStyle name="Normal 5 5 4 5 2" xfId="11755"/>
    <cellStyle name="Normal 5 5 4 5 2 2" xfId="26133"/>
    <cellStyle name="Normal 5 5 4 5 2 2 2" xfId="54867"/>
    <cellStyle name="Normal 5 5 4 5 2 3" xfId="40543"/>
    <cellStyle name="Normal 5 5 4 5 3" xfId="18970"/>
    <cellStyle name="Normal 5 5 4 5 3 2" xfId="47705"/>
    <cellStyle name="Normal 5 5 4 5 4" xfId="33381"/>
    <cellStyle name="Normal 5 5 4 6" xfId="8162"/>
    <cellStyle name="Normal 5 5 4 6 2" xfId="22551"/>
    <cellStyle name="Normal 5 5 4 6 2 2" xfId="51286"/>
    <cellStyle name="Normal 5 5 4 6 3" xfId="36962"/>
    <cellStyle name="Normal 5 5 4 7" xfId="15388"/>
    <cellStyle name="Normal 5 5 4 7 2" xfId="44124"/>
    <cellStyle name="Normal 5 5 4 8" xfId="29800"/>
    <cellStyle name="Normal 5 5 5" xfId="969"/>
    <cellStyle name="Normal 5 5 5 2" xfId="1952"/>
    <cellStyle name="Normal 5 5 5 2 2" xfId="3744"/>
    <cellStyle name="Normal 5 5 5 2 2 2" xfId="7403"/>
    <cellStyle name="Normal 5 5 5 2 2 2 2" xfId="14663"/>
    <cellStyle name="Normal 5 5 5 2 2 2 2 2" xfId="29041"/>
    <cellStyle name="Normal 5 5 5 2 2 2 2 2 2" xfId="57775"/>
    <cellStyle name="Normal 5 5 5 2 2 2 2 3" xfId="43451"/>
    <cellStyle name="Normal 5 5 5 2 2 2 3" xfId="21878"/>
    <cellStyle name="Normal 5 5 5 2 2 2 3 2" xfId="50613"/>
    <cellStyle name="Normal 5 5 5 2 2 2 4" xfId="36289"/>
    <cellStyle name="Normal 5 5 5 2 2 3" xfId="11076"/>
    <cellStyle name="Normal 5 5 5 2 2 3 2" xfId="25459"/>
    <cellStyle name="Normal 5 5 5 2 2 3 2 2" xfId="54194"/>
    <cellStyle name="Normal 5 5 5 2 2 3 3" xfId="39870"/>
    <cellStyle name="Normal 5 5 5 2 2 4" xfId="18296"/>
    <cellStyle name="Normal 5 5 5 2 2 4 2" xfId="47032"/>
    <cellStyle name="Normal 5 5 5 2 2 5" xfId="32708"/>
    <cellStyle name="Normal 5 5 5 2 3" xfId="5613"/>
    <cellStyle name="Normal 5 5 5 2 3 2" xfId="12873"/>
    <cellStyle name="Normal 5 5 5 2 3 2 2" xfId="27251"/>
    <cellStyle name="Normal 5 5 5 2 3 2 2 2" xfId="55985"/>
    <cellStyle name="Normal 5 5 5 2 3 2 3" xfId="41661"/>
    <cellStyle name="Normal 5 5 5 2 3 3" xfId="20088"/>
    <cellStyle name="Normal 5 5 5 2 3 3 2" xfId="48823"/>
    <cellStyle name="Normal 5 5 5 2 3 4" xfId="34499"/>
    <cellStyle name="Normal 5 5 5 2 4" xfId="9286"/>
    <cellStyle name="Normal 5 5 5 2 4 2" xfId="23669"/>
    <cellStyle name="Normal 5 5 5 2 4 2 2" xfId="52404"/>
    <cellStyle name="Normal 5 5 5 2 4 3" xfId="38080"/>
    <cellStyle name="Normal 5 5 5 2 5" xfId="16506"/>
    <cellStyle name="Normal 5 5 5 2 5 2" xfId="45242"/>
    <cellStyle name="Normal 5 5 5 2 6" xfId="30918"/>
    <cellStyle name="Normal 5 5 5 3" xfId="2848"/>
    <cellStyle name="Normal 5 5 5 3 2" xfId="6508"/>
    <cellStyle name="Normal 5 5 5 3 2 2" xfId="13768"/>
    <cellStyle name="Normal 5 5 5 3 2 2 2" xfId="28146"/>
    <cellStyle name="Normal 5 5 5 3 2 2 2 2" xfId="56880"/>
    <cellStyle name="Normal 5 5 5 3 2 2 3" xfId="42556"/>
    <cellStyle name="Normal 5 5 5 3 2 3" xfId="20983"/>
    <cellStyle name="Normal 5 5 5 3 2 3 2" xfId="49718"/>
    <cellStyle name="Normal 5 5 5 3 2 4" xfId="35394"/>
    <cellStyle name="Normal 5 5 5 3 3" xfId="10181"/>
    <cellStyle name="Normal 5 5 5 3 3 2" xfId="24564"/>
    <cellStyle name="Normal 5 5 5 3 3 2 2" xfId="53299"/>
    <cellStyle name="Normal 5 5 5 3 3 3" xfId="38975"/>
    <cellStyle name="Normal 5 5 5 3 4" xfId="17401"/>
    <cellStyle name="Normal 5 5 5 3 4 2" xfId="46137"/>
    <cellStyle name="Normal 5 5 5 3 5" xfId="31813"/>
    <cellStyle name="Normal 5 5 5 4" xfId="4713"/>
    <cellStyle name="Normal 5 5 5 4 2" xfId="11978"/>
    <cellStyle name="Normal 5 5 5 4 2 2" xfId="26356"/>
    <cellStyle name="Normal 5 5 5 4 2 2 2" xfId="55090"/>
    <cellStyle name="Normal 5 5 5 4 2 3" xfId="40766"/>
    <cellStyle name="Normal 5 5 5 4 3" xfId="19193"/>
    <cellStyle name="Normal 5 5 5 4 3 2" xfId="47928"/>
    <cellStyle name="Normal 5 5 5 4 4" xfId="33604"/>
    <cellStyle name="Normal 5 5 5 5" xfId="8385"/>
    <cellStyle name="Normal 5 5 5 5 2" xfId="22774"/>
    <cellStyle name="Normal 5 5 5 5 2 2" xfId="51509"/>
    <cellStyle name="Normal 5 5 5 5 3" xfId="37185"/>
    <cellStyle name="Normal 5 5 5 6" xfId="15611"/>
    <cellStyle name="Normal 5 5 5 6 2" xfId="44347"/>
    <cellStyle name="Normal 5 5 5 7" xfId="30023"/>
    <cellStyle name="Normal 5 5 6" xfId="1488"/>
    <cellStyle name="Normal 5 5 6 2" xfId="3297"/>
    <cellStyle name="Normal 5 5 6 2 2" xfId="6956"/>
    <cellStyle name="Normal 5 5 6 2 2 2" xfId="14216"/>
    <cellStyle name="Normal 5 5 6 2 2 2 2" xfId="28594"/>
    <cellStyle name="Normal 5 5 6 2 2 2 2 2" xfId="57328"/>
    <cellStyle name="Normal 5 5 6 2 2 2 3" xfId="43004"/>
    <cellStyle name="Normal 5 5 6 2 2 3" xfId="21431"/>
    <cellStyle name="Normal 5 5 6 2 2 3 2" xfId="50166"/>
    <cellStyle name="Normal 5 5 6 2 2 4" xfId="35842"/>
    <cellStyle name="Normal 5 5 6 2 3" xfId="10629"/>
    <cellStyle name="Normal 5 5 6 2 3 2" xfId="25012"/>
    <cellStyle name="Normal 5 5 6 2 3 2 2" xfId="53747"/>
    <cellStyle name="Normal 5 5 6 2 3 3" xfId="39423"/>
    <cellStyle name="Normal 5 5 6 2 4" xfId="17849"/>
    <cellStyle name="Normal 5 5 6 2 4 2" xfId="46585"/>
    <cellStyle name="Normal 5 5 6 2 5" xfId="32261"/>
    <cellStyle name="Normal 5 5 6 3" xfId="5165"/>
    <cellStyle name="Normal 5 5 6 3 2" xfId="12426"/>
    <cellStyle name="Normal 5 5 6 3 2 2" xfId="26804"/>
    <cellStyle name="Normal 5 5 6 3 2 2 2" xfId="55538"/>
    <cellStyle name="Normal 5 5 6 3 2 3" xfId="41214"/>
    <cellStyle name="Normal 5 5 6 3 3" xfId="19641"/>
    <cellStyle name="Normal 5 5 6 3 3 2" xfId="48376"/>
    <cellStyle name="Normal 5 5 6 3 4" xfId="34052"/>
    <cellStyle name="Normal 5 5 6 4" xfId="8839"/>
    <cellStyle name="Normal 5 5 6 4 2" xfId="23222"/>
    <cellStyle name="Normal 5 5 6 4 2 2" xfId="51957"/>
    <cellStyle name="Normal 5 5 6 4 3" xfId="37633"/>
    <cellStyle name="Normal 5 5 6 5" xfId="16059"/>
    <cellStyle name="Normal 5 5 6 5 2" xfId="44795"/>
    <cellStyle name="Normal 5 5 6 6" xfId="30471"/>
    <cellStyle name="Normal 5 5 7" xfId="2401"/>
    <cellStyle name="Normal 5 5 7 2" xfId="6061"/>
    <cellStyle name="Normal 5 5 7 2 2" xfId="13321"/>
    <cellStyle name="Normal 5 5 7 2 2 2" xfId="27699"/>
    <cellStyle name="Normal 5 5 7 2 2 2 2" xfId="56433"/>
    <cellStyle name="Normal 5 5 7 2 2 3" xfId="42109"/>
    <cellStyle name="Normal 5 5 7 2 3" xfId="20536"/>
    <cellStyle name="Normal 5 5 7 2 3 2" xfId="49271"/>
    <cellStyle name="Normal 5 5 7 2 4" xfId="34947"/>
    <cellStyle name="Normal 5 5 7 3" xfId="9734"/>
    <cellStyle name="Normal 5 5 7 3 2" xfId="24117"/>
    <cellStyle name="Normal 5 5 7 3 2 2" xfId="52852"/>
    <cellStyle name="Normal 5 5 7 3 3" xfId="38528"/>
    <cellStyle name="Normal 5 5 7 4" xfId="16954"/>
    <cellStyle name="Normal 5 5 7 4 2" xfId="45690"/>
    <cellStyle name="Normal 5 5 7 5" xfId="31366"/>
    <cellStyle name="Normal 5 5 8" xfId="4258"/>
    <cellStyle name="Normal 5 5 8 2" xfId="11530"/>
    <cellStyle name="Normal 5 5 8 2 2" xfId="25909"/>
    <cellStyle name="Normal 5 5 8 2 2 2" xfId="54643"/>
    <cellStyle name="Normal 5 5 8 2 3" xfId="40319"/>
    <cellStyle name="Normal 5 5 8 3" xfId="18746"/>
    <cellStyle name="Normal 5 5 8 3 2" xfId="47481"/>
    <cellStyle name="Normal 5 5 8 4" xfId="33157"/>
    <cellStyle name="Normal 5 5 9" xfId="7926"/>
    <cellStyle name="Normal 5 5 9 2" xfId="22327"/>
    <cellStyle name="Normal 5 5 9 2 2" xfId="51062"/>
    <cellStyle name="Normal 5 5 9 3" xfId="36738"/>
    <cellStyle name="Normal 5 6" xfId="414"/>
    <cellStyle name="Normal 5 6 10" xfId="29604"/>
    <cellStyle name="Normal 5 6 2" xfId="614"/>
    <cellStyle name="Normal 5 6 2 2" xfId="886"/>
    <cellStyle name="Normal 5 6 2 2 2" xfId="1333"/>
    <cellStyle name="Normal 5 6 2 2 2 2" xfId="2316"/>
    <cellStyle name="Normal 5 6 2 2 2 2 2" xfId="4108"/>
    <cellStyle name="Normal 5 6 2 2 2 2 2 2" xfId="7767"/>
    <cellStyle name="Normal 5 6 2 2 2 2 2 2 2" xfId="15027"/>
    <cellStyle name="Normal 5 6 2 2 2 2 2 2 2 2" xfId="29405"/>
    <cellStyle name="Normal 5 6 2 2 2 2 2 2 2 2 2" xfId="58139"/>
    <cellStyle name="Normal 5 6 2 2 2 2 2 2 2 3" xfId="43815"/>
    <cellStyle name="Normal 5 6 2 2 2 2 2 2 3" xfId="22242"/>
    <cellStyle name="Normal 5 6 2 2 2 2 2 2 3 2" xfId="50977"/>
    <cellStyle name="Normal 5 6 2 2 2 2 2 2 4" xfId="36653"/>
    <cellStyle name="Normal 5 6 2 2 2 2 2 3" xfId="11440"/>
    <cellStyle name="Normal 5 6 2 2 2 2 2 3 2" xfId="25823"/>
    <cellStyle name="Normal 5 6 2 2 2 2 2 3 2 2" xfId="54558"/>
    <cellStyle name="Normal 5 6 2 2 2 2 2 3 3" xfId="40234"/>
    <cellStyle name="Normal 5 6 2 2 2 2 2 4" xfId="18660"/>
    <cellStyle name="Normal 5 6 2 2 2 2 2 4 2" xfId="47396"/>
    <cellStyle name="Normal 5 6 2 2 2 2 2 5" xfId="33072"/>
    <cellStyle name="Normal 5 6 2 2 2 2 3" xfId="5977"/>
    <cellStyle name="Normal 5 6 2 2 2 2 3 2" xfId="13237"/>
    <cellStyle name="Normal 5 6 2 2 2 2 3 2 2" xfId="27615"/>
    <cellStyle name="Normal 5 6 2 2 2 2 3 2 2 2" xfId="56349"/>
    <cellStyle name="Normal 5 6 2 2 2 2 3 2 3" xfId="42025"/>
    <cellStyle name="Normal 5 6 2 2 2 2 3 3" xfId="20452"/>
    <cellStyle name="Normal 5 6 2 2 2 2 3 3 2" xfId="49187"/>
    <cellStyle name="Normal 5 6 2 2 2 2 3 4" xfId="34863"/>
    <cellStyle name="Normal 5 6 2 2 2 2 4" xfId="9650"/>
    <cellStyle name="Normal 5 6 2 2 2 2 4 2" xfId="24033"/>
    <cellStyle name="Normal 5 6 2 2 2 2 4 2 2" xfId="52768"/>
    <cellStyle name="Normal 5 6 2 2 2 2 4 3" xfId="38444"/>
    <cellStyle name="Normal 5 6 2 2 2 2 5" xfId="16870"/>
    <cellStyle name="Normal 5 6 2 2 2 2 5 2" xfId="45606"/>
    <cellStyle name="Normal 5 6 2 2 2 2 6" xfId="31282"/>
    <cellStyle name="Normal 5 6 2 2 2 3" xfId="3212"/>
    <cellStyle name="Normal 5 6 2 2 2 3 2" xfId="6872"/>
    <cellStyle name="Normal 5 6 2 2 2 3 2 2" xfId="14132"/>
    <cellStyle name="Normal 5 6 2 2 2 3 2 2 2" xfId="28510"/>
    <cellStyle name="Normal 5 6 2 2 2 3 2 2 2 2" xfId="57244"/>
    <cellStyle name="Normal 5 6 2 2 2 3 2 2 3" xfId="42920"/>
    <cellStyle name="Normal 5 6 2 2 2 3 2 3" xfId="21347"/>
    <cellStyle name="Normal 5 6 2 2 2 3 2 3 2" xfId="50082"/>
    <cellStyle name="Normal 5 6 2 2 2 3 2 4" xfId="35758"/>
    <cellStyle name="Normal 5 6 2 2 2 3 3" xfId="10545"/>
    <cellStyle name="Normal 5 6 2 2 2 3 3 2" xfId="24928"/>
    <cellStyle name="Normal 5 6 2 2 2 3 3 2 2" xfId="53663"/>
    <cellStyle name="Normal 5 6 2 2 2 3 3 3" xfId="39339"/>
    <cellStyle name="Normal 5 6 2 2 2 3 4" xfId="17765"/>
    <cellStyle name="Normal 5 6 2 2 2 3 4 2" xfId="46501"/>
    <cellStyle name="Normal 5 6 2 2 2 3 5" xfId="32177"/>
    <cellStyle name="Normal 5 6 2 2 2 4" xfId="5077"/>
    <cellStyle name="Normal 5 6 2 2 2 4 2" xfId="12342"/>
    <cellStyle name="Normal 5 6 2 2 2 4 2 2" xfId="26720"/>
    <cellStyle name="Normal 5 6 2 2 2 4 2 2 2" xfId="55454"/>
    <cellStyle name="Normal 5 6 2 2 2 4 2 3" xfId="41130"/>
    <cellStyle name="Normal 5 6 2 2 2 4 3" xfId="19557"/>
    <cellStyle name="Normal 5 6 2 2 2 4 3 2" xfId="48292"/>
    <cellStyle name="Normal 5 6 2 2 2 4 4" xfId="33968"/>
    <cellStyle name="Normal 5 6 2 2 2 5" xfId="8749"/>
    <cellStyle name="Normal 5 6 2 2 2 5 2" xfId="23138"/>
    <cellStyle name="Normal 5 6 2 2 2 5 2 2" xfId="51873"/>
    <cellStyle name="Normal 5 6 2 2 2 5 3" xfId="37549"/>
    <cellStyle name="Normal 5 6 2 2 2 6" xfId="15975"/>
    <cellStyle name="Normal 5 6 2 2 2 6 2" xfId="44711"/>
    <cellStyle name="Normal 5 6 2 2 2 7" xfId="30387"/>
    <cellStyle name="Normal 5 6 2 2 3" xfId="1869"/>
    <cellStyle name="Normal 5 6 2 2 3 2" xfId="3661"/>
    <cellStyle name="Normal 5 6 2 2 3 2 2" xfId="7320"/>
    <cellStyle name="Normal 5 6 2 2 3 2 2 2" xfId="14580"/>
    <cellStyle name="Normal 5 6 2 2 3 2 2 2 2" xfId="28958"/>
    <cellStyle name="Normal 5 6 2 2 3 2 2 2 2 2" xfId="57692"/>
    <cellStyle name="Normal 5 6 2 2 3 2 2 2 3" xfId="43368"/>
    <cellStyle name="Normal 5 6 2 2 3 2 2 3" xfId="21795"/>
    <cellStyle name="Normal 5 6 2 2 3 2 2 3 2" xfId="50530"/>
    <cellStyle name="Normal 5 6 2 2 3 2 2 4" xfId="36206"/>
    <cellStyle name="Normal 5 6 2 2 3 2 3" xfId="10993"/>
    <cellStyle name="Normal 5 6 2 2 3 2 3 2" xfId="25376"/>
    <cellStyle name="Normal 5 6 2 2 3 2 3 2 2" xfId="54111"/>
    <cellStyle name="Normal 5 6 2 2 3 2 3 3" xfId="39787"/>
    <cellStyle name="Normal 5 6 2 2 3 2 4" xfId="18213"/>
    <cellStyle name="Normal 5 6 2 2 3 2 4 2" xfId="46949"/>
    <cellStyle name="Normal 5 6 2 2 3 2 5" xfId="32625"/>
    <cellStyle name="Normal 5 6 2 2 3 3" xfId="5530"/>
    <cellStyle name="Normal 5 6 2 2 3 3 2" xfId="12790"/>
    <cellStyle name="Normal 5 6 2 2 3 3 2 2" xfId="27168"/>
    <cellStyle name="Normal 5 6 2 2 3 3 2 2 2" xfId="55902"/>
    <cellStyle name="Normal 5 6 2 2 3 3 2 3" xfId="41578"/>
    <cellStyle name="Normal 5 6 2 2 3 3 3" xfId="20005"/>
    <cellStyle name="Normal 5 6 2 2 3 3 3 2" xfId="48740"/>
    <cellStyle name="Normal 5 6 2 2 3 3 4" xfId="34416"/>
    <cellStyle name="Normal 5 6 2 2 3 4" xfId="9203"/>
    <cellStyle name="Normal 5 6 2 2 3 4 2" xfId="23586"/>
    <cellStyle name="Normal 5 6 2 2 3 4 2 2" xfId="52321"/>
    <cellStyle name="Normal 5 6 2 2 3 4 3" xfId="37997"/>
    <cellStyle name="Normal 5 6 2 2 3 5" xfId="16423"/>
    <cellStyle name="Normal 5 6 2 2 3 5 2" xfId="45159"/>
    <cellStyle name="Normal 5 6 2 2 3 6" xfId="30835"/>
    <cellStyle name="Normal 5 6 2 2 4" xfId="2765"/>
    <cellStyle name="Normal 5 6 2 2 4 2" xfId="6425"/>
    <cellStyle name="Normal 5 6 2 2 4 2 2" xfId="13685"/>
    <cellStyle name="Normal 5 6 2 2 4 2 2 2" xfId="28063"/>
    <cellStyle name="Normal 5 6 2 2 4 2 2 2 2" xfId="56797"/>
    <cellStyle name="Normal 5 6 2 2 4 2 2 3" xfId="42473"/>
    <cellStyle name="Normal 5 6 2 2 4 2 3" xfId="20900"/>
    <cellStyle name="Normal 5 6 2 2 4 2 3 2" xfId="49635"/>
    <cellStyle name="Normal 5 6 2 2 4 2 4" xfId="35311"/>
    <cellStyle name="Normal 5 6 2 2 4 3" xfId="10098"/>
    <cellStyle name="Normal 5 6 2 2 4 3 2" xfId="24481"/>
    <cellStyle name="Normal 5 6 2 2 4 3 2 2" xfId="53216"/>
    <cellStyle name="Normal 5 6 2 2 4 3 3" xfId="38892"/>
    <cellStyle name="Normal 5 6 2 2 4 4" xfId="17318"/>
    <cellStyle name="Normal 5 6 2 2 4 4 2" xfId="46054"/>
    <cellStyle name="Normal 5 6 2 2 4 5" xfId="31730"/>
    <cellStyle name="Normal 5 6 2 2 5" xfId="4630"/>
    <cellStyle name="Normal 5 6 2 2 5 2" xfId="11895"/>
    <cellStyle name="Normal 5 6 2 2 5 2 2" xfId="26273"/>
    <cellStyle name="Normal 5 6 2 2 5 2 2 2" xfId="55007"/>
    <cellStyle name="Normal 5 6 2 2 5 2 3" xfId="40683"/>
    <cellStyle name="Normal 5 6 2 2 5 3" xfId="19110"/>
    <cellStyle name="Normal 5 6 2 2 5 3 2" xfId="47845"/>
    <cellStyle name="Normal 5 6 2 2 5 4" xfId="33521"/>
    <cellStyle name="Normal 5 6 2 2 6" xfId="8302"/>
    <cellStyle name="Normal 5 6 2 2 6 2" xfId="22691"/>
    <cellStyle name="Normal 5 6 2 2 6 2 2" xfId="51426"/>
    <cellStyle name="Normal 5 6 2 2 6 3" xfId="37102"/>
    <cellStyle name="Normal 5 6 2 2 7" xfId="15528"/>
    <cellStyle name="Normal 5 6 2 2 7 2" xfId="44264"/>
    <cellStyle name="Normal 5 6 2 2 8" xfId="29940"/>
    <cellStyle name="Normal 5 6 2 3" xfId="1109"/>
    <cellStyle name="Normal 5 6 2 3 2" xfId="2092"/>
    <cellStyle name="Normal 5 6 2 3 2 2" xfId="3884"/>
    <cellStyle name="Normal 5 6 2 3 2 2 2" xfId="7543"/>
    <cellStyle name="Normal 5 6 2 3 2 2 2 2" xfId="14803"/>
    <cellStyle name="Normal 5 6 2 3 2 2 2 2 2" xfId="29181"/>
    <cellStyle name="Normal 5 6 2 3 2 2 2 2 2 2" xfId="57915"/>
    <cellStyle name="Normal 5 6 2 3 2 2 2 2 3" xfId="43591"/>
    <cellStyle name="Normal 5 6 2 3 2 2 2 3" xfId="22018"/>
    <cellStyle name="Normal 5 6 2 3 2 2 2 3 2" xfId="50753"/>
    <cellStyle name="Normal 5 6 2 3 2 2 2 4" xfId="36429"/>
    <cellStyle name="Normal 5 6 2 3 2 2 3" xfId="11216"/>
    <cellStyle name="Normal 5 6 2 3 2 2 3 2" xfId="25599"/>
    <cellStyle name="Normal 5 6 2 3 2 2 3 2 2" xfId="54334"/>
    <cellStyle name="Normal 5 6 2 3 2 2 3 3" xfId="40010"/>
    <cellStyle name="Normal 5 6 2 3 2 2 4" xfId="18436"/>
    <cellStyle name="Normal 5 6 2 3 2 2 4 2" xfId="47172"/>
    <cellStyle name="Normal 5 6 2 3 2 2 5" xfId="32848"/>
    <cellStyle name="Normal 5 6 2 3 2 3" xfId="5753"/>
    <cellStyle name="Normal 5 6 2 3 2 3 2" xfId="13013"/>
    <cellStyle name="Normal 5 6 2 3 2 3 2 2" xfId="27391"/>
    <cellStyle name="Normal 5 6 2 3 2 3 2 2 2" xfId="56125"/>
    <cellStyle name="Normal 5 6 2 3 2 3 2 3" xfId="41801"/>
    <cellStyle name="Normal 5 6 2 3 2 3 3" xfId="20228"/>
    <cellStyle name="Normal 5 6 2 3 2 3 3 2" xfId="48963"/>
    <cellStyle name="Normal 5 6 2 3 2 3 4" xfId="34639"/>
    <cellStyle name="Normal 5 6 2 3 2 4" xfId="9426"/>
    <cellStyle name="Normal 5 6 2 3 2 4 2" xfId="23809"/>
    <cellStyle name="Normal 5 6 2 3 2 4 2 2" xfId="52544"/>
    <cellStyle name="Normal 5 6 2 3 2 4 3" xfId="38220"/>
    <cellStyle name="Normal 5 6 2 3 2 5" xfId="16646"/>
    <cellStyle name="Normal 5 6 2 3 2 5 2" xfId="45382"/>
    <cellStyle name="Normal 5 6 2 3 2 6" xfId="31058"/>
    <cellStyle name="Normal 5 6 2 3 3" xfId="2988"/>
    <cellStyle name="Normal 5 6 2 3 3 2" xfId="6648"/>
    <cellStyle name="Normal 5 6 2 3 3 2 2" xfId="13908"/>
    <cellStyle name="Normal 5 6 2 3 3 2 2 2" xfId="28286"/>
    <cellStyle name="Normal 5 6 2 3 3 2 2 2 2" xfId="57020"/>
    <cellStyle name="Normal 5 6 2 3 3 2 2 3" xfId="42696"/>
    <cellStyle name="Normal 5 6 2 3 3 2 3" xfId="21123"/>
    <cellStyle name="Normal 5 6 2 3 3 2 3 2" xfId="49858"/>
    <cellStyle name="Normal 5 6 2 3 3 2 4" xfId="35534"/>
    <cellStyle name="Normal 5 6 2 3 3 3" xfId="10321"/>
    <cellStyle name="Normal 5 6 2 3 3 3 2" xfId="24704"/>
    <cellStyle name="Normal 5 6 2 3 3 3 2 2" xfId="53439"/>
    <cellStyle name="Normal 5 6 2 3 3 3 3" xfId="39115"/>
    <cellStyle name="Normal 5 6 2 3 3 4" xfId="17541"/>
    <cellStyle name="Normal 5 6 2 3 3 4 2" xfId="46277"/>
    <cellStyle name="Normal 5 6 2 3 3 5" xfId="31953"/>
    <cellStyle name="Normal 5 6 2 3 4" xfId="4853"/>
    <cellStyle name="Normal 5 6 2 3 4 2" xfId="12118"/>
    <cellStyle name="Normal 5 6 2 3 4 2 2" xfId="26496"/>
    <cellStyle name="Normal 5 6 2 3 4 2 2 2" xfId="55230"/>
    <cellStyle name="Normal 5 6 2 3 4 2 3" xfId="40906"/>
    <cellStyle name="Normal 5 6 2 3 4 3" xfId="19333"/>
    <cellStyle name="Normal 5 6 2 3 4 3 2" xfId="48068"/>
    <cellStyle name="Normal 5 6 2 3 4 4" xfId="33744"/>
    <cellStyle name="Normal 5 6 2 3 5" xfId="8525"/>
    <cellStyle name="Normal 5 6 2 3 5 2" xfId="22914"/>
    <cellStyle name="Normal 5 6 2 3 5 2 2" xfId="51649"/>
    <cellStyle name="Normal 5 6 2 3 5 3" xfId="37325"/>
    <cellStyle name="Normal 5 6 2 3 6" xfId="15751"/>
    <cellStyle name="Normal 5 6 2 3 6 2" xfId="44487"/>
    <cellStyle name="Normal 5 6 2 3 7" xfId="30163"/>
    <cellStyle name="Normal 5 6 2 4" xfId="1641"/>
    <cellStyle name="Normal 5 6 2 4 2" xfId="3437"/>
    <cellStyle name="Normal 5 6 2 4 2 2" xfId="7096"/>
    <cellStyle name="Normal 5 6 2 4 2 2 2" xfId="14356"/>
    <cellStyle name="Normal 5 6 2 4 2 2 2 2" xfId="28734"/>
    <cellStyle name="Normal 5 6 2 4 2 2 2 2 2" xfId="57468"/>
    <cellStyle name="Normal 5 6 2 4 2 2 2 3" xfId="43144"/>
    <cellStyle name="Normal 5 6 2 4 2 2 3" xfId="21571"/>
    <cellStyle name="Normal 5 6 2 4 2 2 3 2" xfId="50306"/>
    <cellStyle name="Normal 5 6 2 4 2 2 4" xfId="35982"/>
    <cellStyle name="Normal 5 6 2 4 2 3" xfId="10769"/>
    <cellStyle name="Normal 5 6 2 4 2 3 2" xfId="25152"/>
    <cellStyle name="Normal 5 6 2 4 2 3 2 2" xfId="53887"/>
    <cellStyle name="Normal 5 6 2 4 2 3 3" xfId="39563"/>
    <cellStyle name="Normal 5 6 2 4 2 4" xfId="17989"/>
    <cellStyle name="Normal 5 6 2 4 2 4 2" xfId="46725"/>
    <cellStyle name="Normal 5 6 2 4 2 5" xfId="32401"/>
    <cellStyle name="Normal 5 6 2 4 3" xfId="5306"/>
    <cellStyle name="Normal 5 6 2 4 3 2" xfId="12566"/>
    <cellStyle name="Normal 5 6 2 4 3 2 2" xfId="26944"/>
    <cellStyle name="Normal 5 6 2 4 3 2 2 2" xfId="55678"/>
    <cellStyle name="Normal 5 6 2 4 3 2 3" xfId="41354"/>
    <cellStyle name="Normal 5 6 2 4 3 3" xfId="19781"/>
    <cellStyle name="Normal 5 6 2 4 3 3 2" xfId="48516"/>
    <cellStyle name="Normal 5 6 2 4 3 4" xfId="34192"/>
    <cellStyle name="Normal 5 6 2 4 4" xfId="8979"/>
    <cellStyle name="Normal 5 6 2 4 4 2" xfId="23362"/>
    <cellStyle name="Normal 5 6 2 4 4 2 2" xfId="52097"/>
    <cellStyle name="Normal 5 6 2 4 4 3" xfId="37773"/>
    <cellStyle name="Normal 5 6 2 4 5" xfId="16199"/>
    <cellStyle name="Normal 5 6 2 4 5 2" xfId="44935"/>
    <cellStyle name="Normal 5 6 2 4 6" xfId="30611"/>
    <cellStyle name="Normal 5 6 2 5" xfId="2541"/>
    <cellStyle name="Normal 5 6 2 5 2" xfId="6201"/>
    <cellStyle name="Normal 5 6 2 5 2 2" xfId="13461"/>
    <cellStyle name="Normal 5 6 2 5 2 2 2" xfId="27839"/>
    <cellStyle name="Normal 5 6 2 5 2 2 2 2" xfId="56573"/>
    <cellStyle name="Normal 5 6 2 5 2 2 3" xfId="42249"/>
    <cellStyle name="Normal 5 6 2 5 2 3" xfId="20676"/>
    <cellStyle name="Normal 5 6 2 5 2 3 2" xfId="49411"/>
    <cellStyle name="Normal 5 6 2 5 2 4" xfId="35087"/>
    <cellStyle name="Normal 5 6 2 5 3" xfId="9874"/>
    <cellStyle name="Normal 5 6 2 5 3 2" xfId="24257"/>
    <cellStyle name="Normal 5 6 2 5 3 2 2" xfId="52992"/>
    <cellStyle name="Normal 5 6 2 5 3 3" xfId="38668"/>
    <cellStyle name="Normal 5 6 2 5 4" xfId="17094"/>
    <cellStyle name="Normal 5 6 2 5 4 2" xfId="45830"/>
    <cellStyle name="Normal 5 6 2 5 5" xfId="31506"/>
    <cellStyle name="Normal 5 6 2 6" xfId="4404"/>
    <cellStyle name="Normal 5 6 2 6 2" xfId="11671"/>
    <cellStyle name="Normal 5 6 2 6 2 2" xfId="26049"/>
    <cellStyle name="Normal 5 6 2 6 2 2 2" xfId="54783"/>
    <cellStyle name="Normal 5 6 2 6 2 3" xfId="40459"/>
    <cellStyle name="Normal 5 6 2 6 3" xfId="18886"/>
    <cellStyle name="Normal 5 6 2 6 3 2" xfId="47621"/>
    <cellStyle name="Normal 5 6 2 6 4" xfId="33297"/>
    <cellStyle name="Normal 5 6 2 7" xfId="8075"/>
    <cellStyle name="Normal 5 6 2 7 2" xfId="22467"/>
    <cellStyle name="Normal 5 6 2 7 2 2" xfId="51202"/>
    <cellStyle name="Normal 5 6 2 7 3" xfId="36878"/>
    <cellStyle name="Normal 5 6 2 8" xfId="15304"/>
    <cellStyle name="Normal 5 6 2 8 2" xfId="44040"/>
    <cellStyle name="Normal 5 6 2 9" xfId="29716"/>
    <cellStyle name="Normal 5 6 3" xfId="772"/>
    <cellStyle name="Normal 5 6 3 2" xfId="1221"/>
    <cellStyle name="Normal 5 6 3 2 2" xfId="2204"/>
    <cellStyle name="Normal 5 6 3 2 2 2" xfId="3996"/>
    <cellStyle name="Normal 5 6 3 2 2 2 2" xfId="7655"/>
    <cellStyle name="Normal 5 6 3 2 2 2 2 2" xfId="14915"/>
    <cellStyle name="Normal 5 6 3 2 2 2 2 2 2" xfId="29293"/>
    <cellStyle name="Normal 5 6 3 2 2 2 2 2 2 2" xfId="58027"/>
    <cellStyle name="Normal 5 6 3 2 2 2 2 2 3" xfId="43703"/>
    <cellStyle name="Normal 5 6 3 2 2 2 2 3" xfId="22130"/>
    <cellStyle name="Normal 5 6 3 2 2 2 2 3 2" xfId="50865"/>
    <cellStyle name="Normal 5 6 3 2 2 2 2 4" xfId="36541"/>
    <cellStyle name="Normal 5 6 3 2 2 2 3" xfId="11328"/>
    <cellStyle name="Normal 5 6 3 2 2 2 3 2" xfId="25711"/>
    <cellStyle name="Normal 5 6 3 2 2 2 3 2 2" xfId="54446"/>
    <cellStyle name="Normal 5 6 3 2 2 2 3 3" xfId="40122"/>
    <cellStyle name="Normal 5 6 3 2 2 2 4" xfId="18548"/>
    <cellStyle name="Normal 5 6 3 2 2 2 4 2" xfId="47284"/>
    <cellStyle name="Normal 5 6 3 2 2 2 5" xfId="32960"/>
    <cellStyle name="Normal 5 6 3 2 2 3" xfId="5865"/>
    <cellStyle name="Normal 5 6 3 2 2 3 2" xfId="13125"/>
    <cellStyle name="Normal 5 6 3 2 2 3 2 2" xfId="27503"/>
    <cellStyle name="Normal 5 6 3 2 2 3 2 2 2" xfId="56237"/>
    <cellStyle name="Normal 5 6 3 2 2 3 2 3" xfId="41913"/>
    <cellStyle name="Normal 5 6 3 2 2 3 3" xfId="20340"/>
    <cellStyle name="Normal 5 6 3 2 2 3 3 2" xfId="49075"/>
    <cellStyle name="Normal 5 6 3 2 2 3 4" xfId="34751"/>
    <cellStyle name="Normal 5 6 3 2 2 4" xfId="9538"/>
    <cellStyle name="Normal 5 6 3 2 2 4 2" xfId="23921"/>
    <cellStyle name="Normal 5 6 3 2 2 4 2 2" xfId="52656"/>
    <cellStyle name="Normal 5 6 3 2 2 4 3" xfId="38332"/>
    <cellStyle name="Normal 5 6 3 2 2 5" xfId="16758"/>
    <cellStyle name="Normal 5 6 3 2 2 5 2" xfId="45494"/>
    <cellStyle name="Normal 5 6 3 2 2 6" xfId="31170"/>
    <cellStyle name="Normal 5 6 3 2 3" xfId="3100"/>
    <cellStyle name="Normal 5 6 3 2 3 2" xfId="6760"/>
    <cellStyle name="Normal 5 6 3 2 3 2 2" xfId="14020"/>
    <cellStyle name="Normal 5 6 3 2 3 2 2 2" xfId="28398"/>
    <cellStyle name="Normal 5 6 3 2 3 2 2 2 2" xfId="57132"/>
    <cellStyle name="Normal 5 6 3 2 3 2 2 3" xfId="42808"/>
    <cellStyle name="Normal 5 6 3 2 3 2 3" xfId="21235"/>
    <cellStyle name="Normal 5 6 3 2 3 2 3 2" xfId="49970"/>
    <cellStyle name="Normal 5 6 3 2 3 2 4" xfId="35646"/>
    <cellStyle name="Normal 5 6 3 2 3 3" xfId="10433"/>
    <cellStyle name="Normal 5 6 3 2 3 3 2" xfId="24816"/>
    <cellStyle name="Normal 5 6 3 2 3 3 2 2" xfId="53551"/>
    <cellStyle name="Normal 5 6 3 2 3 3 3" xfId="39227"/>
    <cellStyle name="Normal 5 6 3 2 3 4" xfId="17653"/>
    <cellStyle name="Normal 5 6 3 2 3 4 2" xfId="46389"/>
    <cellStyle name="Normal 5 6 3 2 3 5" xfId="32065"/>
    <cellStyle name="Normal 5 6 3 2 4" xfId="4965"/>
    <cellStyle name="Normal 5 6 3 2 4 2" xfId="12230"/>
    <cellStyle name="Normal 5 6 3 2 4 2 2" xfId="26608"/>
    <cellStyle name="Normal 5 6 3 2 4 2 2 2" xfId="55342"/>
    <cellStyle name="Normal 5 6 3 2 4 2 3" xfId="41018"/>
    <cellStyle name="Normal 5 6 3 2 4 3" xfId="19445"/>
    <cellStyle name="Normal 5 6 3 2 4 3 2" xfId="48180"/>
    <cellStyle name="Normal 5 6 3 2 4 4" xfId="33856"/>
    <cellStyle name="Normal 5 6 3 2 5" xfId="8637"/>
    <cellStyle name="Normal 5 6 3 2 5 2" xfId="23026"/>
    <cellStyle name="Normal 5 6 3 2 5 2 2" xfId="51761"/>
    <cellStyle name="Normal 5 6 3 2 5 3" xfId="37437"/>
    <cellStyle name="Normal 5 6 3 2 6" xfId="15863"/>
    <cellStyle name="Normal 5 6 3 2 6 2" xfId="44599"/>
    <cellStyle name="Normal 5 6 3 2 7" xfId="30275"/>
    <cellStyle name="Normal 5 6 3 3" xfId="1757"/>
    <cellStyle name="Normal 5 6 3 3 2" xfId="3549"/>
    <cellStyle name="Normal 5 6 3 3 2 2" xfId="7208"/>
    <cellStyle name="Normal 5 6 3 3 2 2 2" xfId="14468"/>
    <cellStyle name="Normal 5 6 3 3 2 2 2 2" xfId="28846"/>
    <cellStyle name="Normal 5 6 3 3 2 2 2 2 2" xfId="57580"/>
    <cellStyle name="Normal 5 6 3 3 2 2 2 3" xfId="43256"/>
    <cellStyle name="Normal 5 6 3 3 2 2 3" xfId="21683"/>
    <cellStyle name="Normal 5 6 3 3 2 2 3 2" xfId="50418"/>
    <cellStyle name="Normal 5 6 3 3 2 2 4" xfId="36094"/>
    <cellStyle name="Normal 5 6 3 3 2 3" xfId="10881"/>
    <cellStyle name="Normal 5 6 3 3 2 3 2" xfId="25264"/>
    <cellStyle name="Normal 5 6 3 3 2 3 2 2" xfId="53999"/>
    <cellStyle name="Normal 5 6 3 3 2 3 3" xfId="39675"/>
    <cellStyle name="Normal 5 6 3 3 2 4" xfId="18101"/>
    <cellStyle name="Normal 5 6 3 3 2 4 2" xfId="46837"/>
    <cellStyle name="Normal 5 6 3 3 2 5" xfId="32513"/>
    <cellStyle name="Normal 5 6 3 3 3" xfId="5418"/>
    <cellStyle name="Normal 5 6 3 3 3 2" xfId="12678"/>
    <cellStyle name="Normal 5 6 3 3 3 2 2" xfId="27056"/>
    <cellStyle name="Normal 5 6 3 3 3 2 2 2" xfId="55790"/>
    <cellStyle name="Normal 5 6 3 3 3 2 3" xfId="41466"/>
    <cellStyle name="Normal 5 6 3 3 3 3" xfId="19893"/>
    <cellStyle name="Normal 5 6 3 3 3 3 2" xfId="48628"/>
    <cellStyle name="Normal 5 6 3 3 3 4" xfId="34304"/>
    <cellStyle name="Normal 5 6 3 3 4" xfId="9091"/>
    <cellStyle name="Normal 5 6 3 3 4 2" xfId="23474"/>
    <cellStyle name="Normal 5 6 3 3 4 2 2" xfId="52209"/>
    <cellStyle name="Normal 5 6 3 3 4 3" xfId="37885"/>
    <cellStyle name="Normal 5 6 3 3 5" xfId="16311"/>
    <cellStyle name="Normal 5 6 3 3 5 2" xfId="45047"/>
    <cellStyle name="Normal 5 6 3 3 6" xfId="30723"/>
    <cellStyle name="Normal 5 6 3 4" xfId="2653"/>
    <cellStyle name="Normal 5 6 3 4 2" xfId="6313"/>
    <cellStyle name="Normal 5 6 3 4 2 2" xfId="13573"/>
    <cellStyle name="Normal 5 6 3 4 2 2 2" xfId="27951"/>
    <cellStyle name="Normal 5 6 3 4 2 2 2 2" xfId="56685"/>
    <cellStyle name="Normal 5 6 3 4 2 2 3" xfId="42361"/>
    <cellStyle name="Normal 5 6 3 4 2 3" xfId="20788"/>
    <cellStyle name="Normal 5 6 3 4 2 3 2" xfId="49523"/>
    <cellStyle name="Normal 5 6 3 4 2 4" xfId="35199"/>
    <cellStyle name="Normal 5 6 3 4 3" xfId="9986"/>
    <cellStyle name="Normal 5 6 3 4 3 2" xfId="24369"/>
    <cellStyle name="Normal 5 6 3 4 3 2 2" xfId="53104"/>
    <cellStyle name="Normal 5 6 3 4 3 3" xfId="38780"/>
    <cellStyle name="Normal 5 6 3 4 4" xfId="17206"/>
    <cellStyle name="Normal 5 6 3 4 4 2" xfId="45942"/>
    <cellStyle name="Normal 5 6 3 4 5" xfId="31618"/>
    <cellStyle name="Normal 5 6 3 5" xfId="4517"/>
    <cellStyle name="Normal 5 6 3 5 2" xfId="11783"/>
    <cellStyle name="Normal 5 6 3 5 2 2" xfId="26161"/>
    <cellStyle name="Normal 5 6 3 5 2 2 2" xfId="54895"/>
    <cellStyle name="Normal 5 6 3 5 2 3" xfId="40571"/>
    <cellStyle name="Normal 5 6 3 5 3" xfId="18998"/>
    <cellStyle name="Normal 5 6 3 5 3 2" xfId="47733"/>
    <cellStyle name="Normal 5 6 3 5 4" xfId="33409"/>
    <cellStyle name="Normal 5 6 3 6" xfId="8190"/>
    <cellStyle name="Normal 5 6 3 6 2" xfId="22579"/>
    <cellStyle name="Normal 5 6 3 6 2 2" xfId="51314"/>
    <cellStyle name="Normal 5 6 3 6 3" xfId="36990"/>
    <cellStyle name="Normal 5 6 3 7" xfId="15416"/>
    <cellStyle name="Normal 5 6 3 7 2" xfId="44152"/>
    <cellStyle name="Normal 5 6 3 8" xfId="29828"/>
    <cellStyle name="Normal 5 6 4" xfId="997"/>
    <cellStyle name="Normal 5 6 4 2" xfId="1980"/>
    <cellStyle name="Normal 5 6 4 2 2" xfId="3772"/>
    <cellStyle name="Normal 5 6 4 2 2 2" xfId="7431"/>
    <cellStyle name="Normal 5 6 4 2 2 2 2" xfId="14691"/>
    <cellStyle name="Normal 5 6 4 2 2 2 2 2" xfId="29069"/>
    <cellStyle name="Normal 5 6 4 2 2 2 2 2 2" xfId="57803"/>
    <cellStyle name="Normal 5 6 4 2 2 2 2 3" xfId="43479"/>
    <cellStyle name="Normal 5 6 4 2 2 2 3" xfId="21906"/>
    <cellStyle name="Normal 5 6 4 2 2 2 3 2" xfId="50641"/>
    <cellStyle name="Normal 5 6 4 2 2 2 4" xfId="36317"/>
    <cellStyle name="Normal 5 6 4 2 2 3" xfId="11104"/>
    <cellStyle name="Normal 5 6 4 2 2 3 2" xfId="25487"/>
    <cellStyle name="Normal 5 6 4 2 2 3 2 2" xfId="54222"/>
    <cellStyle name="Normal 5 6 4 2 2 3 3" xfId="39898"/>
    <cellStyle name="Normal 5 6 4 2 2 4" xfId="18324"/>
    <cellStyle name="Normal 5 6 4 2 2 4 2" xfId="47060"/>
    <cellStyle name="Normal 5 6 4 2 2 5" xfId="32736"/>
    <cellStyle name="Normal 5 6 4 2 3" xfId="5641"/>
    <cellStyle name="Normal 5 6 4 2 3 2" xfId="12901"/>
    <cellStyle name="Normal 5 6 4 2 3 2 2" xfId="27279"/>
    <cellStyle name="Normal 5 6 4 2 3 2 2 2" xfId="56013"/>
    <cellStyle name="Normal 5 6 4 2 3 2 3" xfId="41689"/>
    <cellStyle name="Normal 5 6 4 2 3 3" xfId="20116"/>
    <cellStyle name="Normal 5 6 4 2 3 3 2" xfId="48851"/>
    <cellStyle name="Normal 5 6 4 2 3 4" xfId="34527"/>
    <cellStyle name="Normal 5 6 4 2 4" xfId="9314"/>
    <cellStyle name="Normal 5 6 4 2 4 2" xfId="23697"/>
    <cellStyle name="Normal 5 6 4 2 4 2 2" xfId="52432"/>
    <cellStyle name="Normal 5 6 4 2 4 3" xfId="38108"/>
    <cellStyle name="Normal 5 6 4 2 5" xfId="16534"/>
    <cellStyle name="Normal 5 6 4 2 5 2" xfId="45270"/>
    <cellStyle name="Normal 5 6 4 2 6" xfId="30946"/>
    <cellStyle name="Normal 5 6 4 3" xfId="2876"/>
    <cellStyle name="Normal 5 6 4 3 2" xfId="6536"/>
    <cellStyle name="Normal 5 6 4 3 2 2" xfId="13796"/>
    <cellStyle name="Normal 5 6 4 3 2 2 2" xfId="28174"/>
    <cellStyle name="Normal 5 6 4 3 2 2 2 2" xfId="56908"/>
    <cellStyle name="Normal 5 6 4 3 2 2 3" xfId="42584"/>
    <cellStyle name="Normal 5 6 4 3 2 3" xfId="21011"/>
    <cellStyle name="Normal 5 6 4 3 2 3 2" xfId="49746"/>
    <cellStyle name="Normal 5 6 4 3 2 4" xfId="35422"/>
    <cellStyle name="Normal 5 6 4 3 3" xfId="10209"/>
    <cellStyle name="Normal 5 6 4 3 3 2" xfId="24592"/>
    <cellStyle name="Normal 5 6 4 3 3 2 2" xfId="53327"/>
    <cellStyle name="Normal 5 6 4 3 3 3" xfId="39003"/>
    <cellStyle name="Normal 5 6 4 3 4" xfId="17429"/>
    <cellStyle name="Normal 5 6 4 3 4 2" xfId="46165"/>
    <cellStyle name="Normal 5 6 4 3 5" xfId="31841"/>
    <cellStyle name="Normal 5 6 4 4" xfId="4741"/>
    <cellStyle name="Normal 5 6 4 4 2" xfId="12006"/>
    <cellStyle name="Normal 5 6 4 4 2 2" xfId="26384"/>
    <cellStyle name="Normal 5 6 4 4 2 2 2" xfId="55118"/>
    <cellStyle name="Normal 5 6 4 4 2 3" xfId="40794"/>
    <cellStyle name="Normal 5 6 4 4 3" xfId="19221"/>
    <cellStyle name="Normal 5 6 4 4 3 2" xfId="47956"/>
    <cellStyle name="Normal 5 6 4 4 4" xfId="33632"/>
    <cellStyle name="Normal 5 6 4 5" xfId="8413"/>
    <cellStyle name="Normal 5 6 4 5 2" xfId="22802"/>
    <cellStyle name="Normal 5 6 4 5 2 2" xfId="51537"/>
    <cellStyle name="Normal 5 6 4 5 3" xfId="37213"/>
    <cellStyle name="Normal 5 6 4 6" xfId="15639"/>
    <cellStyle name="Normal 5 6 4 6 2" xfId="44375"/>
    <cellStyle name="Normal 5 6 4 7" xfId="30051"/>
    <cellStyle name="Normal 5 6 5" xfId="1521"/>
    <cellStyle name="Normal 5 6 5 2" xfId="3325"/>
    <cellStyle name="Normal 5 6 5 2 2" xfId="6984"/>
    <cellStyle name="Normal 5 6 5 2 2 2" xfId="14244"/>
    <cellStyle name="Normal 5 6 5 2 2 2 2" xfId="28622"/>
    <cellStyle name="Normal 5 6 5 2 2 2 2 2" xfId="57356"/>
    <cellStyle name="Normal 5 6 5 2 2 2 3" xfId="43032"/>
    <cellStyle name="Normal 5 6 5 2 2 3" xfId="21459"/>
    <cellStyle name="Normal 5 6 5 2 2 3 2" xfId="50194"/>
    <cellStyle name="Normal 5 6 5 2 2 4" xfId="35870"/>
    <cellStyle name="Normal 5 6 5 2 3" xfId="10657"/>
    <cellStyle name="Normal 5 6 5 2 3 2" xfId="25040"/>
    <cellStyle name="Normal 5 6 5 2 3 2 2" xfId="53775"/>
    <cellStyle name="Normal 5 6 5 2 3 3" xfId="39451"/>
    <cellStyle name="Normal 5 6 5 2 4" xfId="17877"/>
    <cellStyle name="Normal 5 6 5 2 4 2" xfId="46613"/>
    <cellStyle name="Normal 5 6 5 2 5" xfId="32289"/>
    <cellStyle name="Normal 5 6 5 3" xfId="5194"/>
    <cellStyle name="Normal 5 6 5 3 2" xfId="12454"/>
    <cellStyle name="Normal 5 6 5 3 2 2" xfId="26832"/>
    <cellStyle name="Normal 5 6 5 3 2 2 2" xfId="55566"/>
    <cellStyle name="Normal 5 6 5 3 2 3" xfId="41242"/>
    <cellStyle name="Normal 5 6 5 3 3" xfId="19669"/>
    <cellStyle name="Normal 5 6 5 3 3 2" xfId="48404"/>
    <cellStyle name="Normal 5 6 5 3 4" xfId="34080"/>
    <cellStyle name="Normal 5 6 5 4" xfId="8867"/>
    <cellStyle name="Normal 5 6 5 4 2" xfId="23250"/>
    <cellStyle name="Normal 5 6 5 4 2 2" xfId="51985"/>
    <cellStyle name="Normal 5 6 5 4 3" xfId="37661"/>
    <cellStyle name="Normal 5 6 5 5" xfId="16087"/>
    <cellStyle name="Normal 5 6 5 5 2" xfId="44823"/>
    <cellStyle name="Normal 5 6 5 6" xfId="30499"/>
    <cellStyle name="Normal 5 6 6" xfId="2429"/>
    <cellStyle name="Normal 5 6 6 2" xfId="6089"/>
    <cellStyle name="Normal 5 6 6 2 2" xfId="13349"/>
    <cellStyle name="Normal 5 6 6 2 2 2" xfId="27727"/>
    <cellStyle name="Normal 5 6 6 2 2 2 2" xfId="56461"/>
    <cellStyle name="Normal 5 6 6 2 2 3" xfId="42137"/>
    <cellStyle name="Normal 5 6 6 2 3" xfId="20564"/>
    <cellStyle name="Normal 5 6 6 2 3 2" xfId="49299"/>
    <cellStyle name="Normal 5 6 6 2 4" xfId="34975"/>
    <cellStyle name="Normal 5 6 6 3" xfId="9762"/>
    <cellStyle name="Normal 5 6 6 3 2" xfId="24145"/>
    <cellStyle name="Normal 5 6 6 3 2 2" xfId="52880"/>
    <cellStyle name="Normal 5 6 6 3 3" xfId="38556"/>
    <cellStyle name="Normal 5 6 6 4" xfId="16982"/>
    <cellStyle name="Normal 5 6 6 4 2" xfId="45718"/>
    <cellStyle name="Normal 5 6 6 5" xfId="31394"/>
    <cellStyle name="Normal 5 6 7" xfId="4288"/>
    <cellStyle name="Normal 5 6 7 2" xfId="11558"/>
    <cellStyle name="Normal 5 6 7 2 2" xfId="25937"/>
    <cellStyle name="Normal 5 6 7 2 2 2" xfId="54671"/>
    <cellStyle name="Normal 5 6 7 2 3" xfId="40347"/>
    <cellStyle name="Normal 5 6 7 3" xfId="18774"/>
    <cellStyle name="Normal 5 6 7 3 2" xfId="47509"/>
    <cellStyle name="Normal 5 6 7 4" xfId="33185"/>
    <cellStyle name="Normal 5 6 8" xfId="7957"/>
    <cellStyle name="Normal 5 6 8 2" xfId="22355"/>
    <cellStyle name="Normal 5 6 8 2 2" xfId="51090"/>
    <cellStyle name="Normal 5 6 8 3" xfId="36766"/>
    <cellStyle name="Normal 5 6 9" xfId="15192"/>
    <cellStyle name="Normal 5 6 9 2" xfId="43928"/>
    <cellStyle name="Normal 5 7" xfId="520"/>
    <cellStyle name="Normal 5 7 2" xfId="829"/>
    <cellStyle name="Normal 5 7 2 2" xfId="1277"/>
    <cellStyle name="Normal 5 7 2 2 2" xfId="2260"/>
    <cellStyle name="Normal 5 7 2 2 2 2" xfId="4052"/>
    <cellStyle name="Normal 5 7 2 2 2 2 2" xfId="7711"/>
    <cellStyle name="Normal 5 7 2 2 2 2 2 2" xfId="14971"/>
    <cellStyle name="Normal 5 7 2 2 2 2 2 2 2" xfId="29349"/>
    <cellStyle name="Normal 5 7 2 2 2 2 2 2 2 2" xfId="58083"/>
    <cellStyle name="Normal 5 7 2 2 2 2 2 2 3" xfId="43759"/>
    <cellStyle name="Normal 5 7 2 2 2 2 2 3" xfId="22186"/>
    <cellStyle name="Normal 5 7 2 2 2 2 2 3 2" xfId="50921"/>
    <cellStyle name="Normal 5 7 2 2 2 2 2 4" xfId="36597"/>
    <cellStyle name="Normal 5 7 2 2 2 2 3" xfId="11384"/>
    <cellStyle name="Normal 5 7 2 2 2 2 3 2" xfId="25767"/>
    <cellStyle name="Normal 5 7 2 2 2 2 3 2 2" xfId="54502"/>
    <cellStyle name="Normal 5 7 2 2 2 2 3 3" xfId="40178"/>
    <cellStyle name="Normal 5 7 2 2 2 2 4" xfId="18604"/>
    <cellStyle name="Normal 5 7 2 2 2 2 4 2" xfId="47340"/>
    <cellStyle name="Normal 5 7 2 2 2 2 5" xfId="33016"/>
    <cellStyle name="Normal 5 7 2 2 2 3" xfId="5921"/>
    <cellStyle name="Normal 5 7 2 2 2 3 2" xfId="13181"/>
    <cellStyle name="Normal 5 7 2 2 2 3 2 2" xfId="27559"/>
    <cellStyle name="Normal 5 7 2 2 2 3 2 2 2" xfId="56293"/>
    <cellStyle name="Normal 5 7 2 2 2 3 2 3" xfId="41969"/>
    <cellStyle name="Normal 5 7 2 2 2 3 3" xfId="20396"/>
    <cellStyle name="Normal 5 7 2 2 2 3 3 2" xfId="49131"/>
    <cellStyle name="Normal 5 7 2 2 2 3 4" xfId="34807"/>
    <cellStyle name="Normal 5 7 2 2 2 4" xfId="9594"/>
    <cellStyle name="Normal 5 7 2 2 2 4 2" xfId="23977"/>
    <cellStyle name="Normal 5 7 2 2 2 4 2 2" xfId="52712"/>
    <cellStyle name="Normal 5 7 2 2 2 4 3" xfId="38388"/>
    <cellStyle name="Normal 5 7 2 2 2 5" xfId="16814"/>
    <cellStyle name="Normal 5 7 2 2 2 5 2" xfId="45550"/>
    <cellStyle name="Normal 5 7 2 2 2 6" xfId="31226"/>
    <cellStyle name="Normal 5 7 2 2 3" xfId="3156"/>
    <cellStyle name="Normal 5 7 2 2 3 2" xfId="6816"/>
    <cellStyle name="Normal 5 7 2 2 3 2 2" xfId="14076"/>
    <cellStyle name="Normal 5 7 2 2 3 2 2 2" xfId="28454"/>
    <cellStyle name="Normal 5 7 2 2 3 2 2 2 2" xfId="57188"/>
    <cellStyle name="Normal 5 7 2 2 3 2 2 3" xfId="42864"/>
    <cellStyle name="Normal 5 7 2 2 3 2 3" xfId="21291"/>
    <cellStyle name="Normal 5 7 2 2 3 2 3 2" xfId="50026"/>
    <cellStyle name="Normal 5 7 2 2 3 2 4" xfId="35702"/>
    <cellStyle name="Normal 5 7 2 2 3 3" xfId="10489"/>
    <cellStyle name="Normal 5 7 2 2 3 3 2" xfId="24872"/>
    <cellStyle name="Normal 5 7 2 2 3 3 2 2" xfId="53607"/>
    <cellStyle name="Normal 5 7 2 2 3 3 3" xfId="39283"/>
    <cellStyle name="Normal 5 7 2 2 3 4" xfId="17709"/>
    <cellStyle name="Normal 5 7 2 2 3 4 2" xfId="46445"/>
    <cellStyle name="Normal 5 7 2 2 3 5" xfId="32121"/>
    <cellStyle name="Normal 5 7 2 2 4" xfId="5021"/>
    <cellStyle name="Normal 5 7 2 2 4 2" xfId="12286"/>
    <cellStyle name="Normal 5 7 2 2 4 2 2" xfId="26664"/>
    <cellStyle name="Normal 5 7 2 2 4 2 2 2" xfId="55398"/>
    <cellStyle name="Normal 5 7 2 2 4 2 3" xfId="41074"/>
    <cellStyle name="Normal 5 7 2 2 4 3" xfId="19501"/>
    <cellStyle name="Normal 5 7 2 2 4 3 2" xfId="48236"/>
    <cellStyle name="Normal 5 7 2 2 4 4" xfId="33912"/>
    <cellStyle name="Normal 5 7 2 2 5" xfId="8693"/>
    <cellStyle name="Normal 5 7 2 2 5 2" xfId="23082"/>
    <cellStyle name="Normal 5 7 2 2 5 2 2" xfId="51817"/>
    <cellStyle name="Normal 5 7 2 2 5 3" xfId="37493"/>
    <cellStyle name="Normal 5 7 2 2 6" xfId="15919"/>
    <cellStyle name="Normal 5 7 2 2 6 2" xfId="44655"/>
    <cellStyle name="Normal 5 7 2 2 7" xfId="30331"/>
    <cellStyle name="Normal 5 7 2 3" xfId="1813"/>
    <cellStyle name="Normal 5 7 2 3 2" xfId="3605"/>
    <cellStyle name="Normal 5 7 2 3 2 2" xfId="7264"/>
    <cellStyle name="Normal 5 7 2 3 2 2 2" xfId="14524"/>
    <cellStyle name="Normal 5 7 2 3 2 2 2 2" xfId="28902"/>
    <cellStyle name="Normal 5 7 2 3 2 2 2 2 2" xfId="57636"/>
    <cellStyle name="Normal 5 7 2 3 2 2 2 3" xfId="43312"/>
    <cellStyle name="Normal 5 7 2 3 2 2 3" xfId="21739"/>
    <cellStyle name="Normal 5 7 2 3 2 2 3 2" xfId="50474"/>
    <cellStyle name="Normal 5 7 2 3 2 2 4" xfId="36150"/>
    <cellStyle name="Normal 5 7 2 3 2 3" xfId="10937"/>
    <cellStyle name="Normal 5 7 2 3 2 3 2" xfId="25320"/>
    <cellStyle name="Normal 5 7 2 3 2 3 2 2" xfId="54055"/>
    <cellStyle name="Normal 5 7 2 3 2 3 3" xfId="39731"/>
    <cellStyle name="Normal 5 7 2 3 2 4" xfId="18157"/>
    <cellStyle name="Normal 5 7 2 3 2 4 2" xfId="46893"/>
    <cellStyle name="Normal 5 7 2 3 2 5" xfId="32569"/>
    <cellStyle name="Normal 5 7 2 3 3" xfId="5474"/>
    <cellStyle name="Normal 5 7 2 3 3 2" xfId="12734"/>
    <cellStyle name="Normal 5 7 2 3 3 2 2" xfId="27112"/>
    <cellStyle name="Normal 5 7 2 3 3 2 2 2" xfId="55846"/>
    <cellStyle name="Normal 5 7 2 3 3 2 3" xfId="41522"/>
    <cellStyle name="Normal 5 7 2 3 3 3" xfId="19949"/>
    <cellStyle name="Normal 5 7 2 3 3 3 2" xfId="48684"/>
    <cellStyle name="Normal 5 7 2 3 3 4" xfId="34360"/>
    <cellStyle name="Normal 5 7 2 3 4" xfId="9147"/>
    <cellStyle name="Normal 5 7 2 3 4 2" xfId="23530"/>
    <cellStyle name="Normal 5 7 2 3 4 2 2" xfId="52265"/>
    <cellStyle name="Normal 5 7 2 3 4 3" xfId="37941"/>
    <cellStyle name="Normal 5 7 2 3 5" xfId="16367"/>
    <cellStyle name="Normal 5 7 2 3 5 2" xfId="45103"/>
    <cellStyle name="Normal 5 7 2 3 6" xfId="30779"/>
    <cellStyle name="Normal 5 7 2 4" xfId="2709"/>
    <cellStyle name="Normal 5 7 2 4 2" xfId="6369"/>
    <cellStyle name="Normal 5 7 2 4 2 2" xfId="13629"/>
    <cellStyle name="Normal 5 7 2 4 2 2 2" xfId="28007"/>
    <cellStyle name="Normal 5 7 2 4 2 2 2 2" xfId="56741"/>
    <cellStyle name="Normal 5 7 2 4 2 2 3" xfId="42417"/>
    <cellStyle name="Normal 5 7 2 4 2 3" xfId="20844"/>
    <cellStyle name="Normal 5 7 2 4 2 3 2" xfId="49579"/>
    <cellStyle name="Normal 5 7 2 4 2 4" xfId="35255"/>
    <cellStyle name="Normal 5 7 2 4 3" xfId="10042"/>
    <cellStyle name="Normal 5 7 2 4 3 2" xfId="24425"/>
    <cellStyle name="Normal 5 7 2 4 3 2 2" xfId="53160"/>
    <cellStyle name="Normal 5 7 2 4 3 3" xfId="38836"/>
    <cellStyle name="Normal 5 7 2 4 4" xfId="17262"/>
    <cellStyle name="Normal 5 7 2 4 4 2" xfId="45998"/>
    <cellStyle name="Normal 5 7 2 4 5" xfId="31674"/>
    <cellStyle name="Normal 5 7 2 5" xfId="4574"/>
    <cellStyle name="Normal 5 7 2 5 2" xfId="11839"/>
    <cellStyle name="Normal 5 7 2 5 2 2" xfId="26217"/>
    <cellStyle name="Normal 5 7 2 5 2 2 2" xfId="54951"/>
    <cellStyle name="Normal 5 7 2 5 2 3" xfId="40627"/>
    <cellStyle name="Normal 5 7 2 5 3" xfId="19054"/>
    <cellStyle name="Normal 5 7 2 5 3 2" xfId="47789"/>
    <cellStyle name="Normal 5 7 2 5 4" xfId="33465"/>
    <cellStyle name="Normal 5 7 2 6" xfId="8246"/>
    <cellStyle name="Normal 5 7 2 6 2" xfId="22635"/>
    <cellStyle name="Normal 5 7 2 6 2 2" xfId="51370"/>
    <cellStyle name="Normal 5 7 2 6 3" xfId="37046"/>
    <cellStyle name="Normal 5 7 2 7" xfId="15472"/>
    <cellStyle name="Normal 5 7 2 7 2" xfId="44208"/>
    <cellStyle name="Normal 5 7 2 8" xfId="29884"/>
    <cellStyle name="Normal 5 7 3" xfId="1053"/>
    <cellStyle name="Normal 5 7 3 2" xfId="2036"/>
    <cellStyle name="Normal 5 7 3 2 2" xfId="3828"/>
    <cellStyle name="Normal 5 7 3 2 2 2" xfId="7487"/>
    <cellStyle name="Normal 5 7 3 2 2 2 2" xfId="14747"/>
    <cellStyle name="Normal 5 7 3 2 2 2 2 2" xfId="29125"/>
    <cellStyle name="Normal 5 7 3 2 2 2 2 2 2" xfId="57859"/>
    <cellStyle name="Normal 5 7 3 2 2 2 2 3" xfId="43535"/>
    <cellStyle name="Normal 5 7 3 2 2 2 3" xfId="21962"/>
    <cellStyle name="Normal 5 7 3 2 2 2 3 2" xfId="50697"/>
    <cellStyle name="Normal 5 7 3 2 2 2 4" xfId="36373"/>
    <cellStyle name="Normal 5 7 3 2 2 3" xfId="11160"/>
    <cellStyle name="Normal 5 7 3 2 2 3 2" xfId="25543"/>
    <cellStyle name="Normal 5 7 3 2 2 3 2 2" xfId="54278"/>
    <cellStyle name="Normal 5 7 3 2 2 3 3" xfId="39954"/>
    <cellStyle name="Normal 5 7 3 2 2 4" xfId="18380"/>
    <cellStyle name="Normal 5 7 3 2 2 4 2" xfId="47116"/>
    <cellStyle name="Normal 5 7 3 2 2 5" xfId="32792"/>
    <cellStyle name="Normal 5 7 3 2 3" xfId="5697"/>
    <cellStyle name="Normal 5 7 3 2 3 2" xfId="12957"/>
    <cellStyle name="Normal 5 7 3 2 3 2 2" xfId="27335"/>
    <cellStyle name="Normal 5 7 3 2 3 2 2 2" xfId="56069"/>
    <cellStyle name="Normal 5 7 3 2 3 2 3" xfId="41745"/>
    <cellStyle name="Normal 5 7 3 2 3 3" xfId="20172"/>
    <cellStyle name="Normal 5 7 3 2 3 3 2" xfId="48907"/>
    <cellStyle name="Normal 5 7 3 2 3 4" xfId="34583"/>
    <cellStyle name="Normal 5 7 3 2 4" xfId="9370"/>
    <cellStyle name="Normal 5 7 3 2 4 2" xfId="23753"/>
    <cellStyle name="Normal 5 7 3 2 4 2 2" xfId="52488"/>
    <cellStyle name="Normal 5 7 3 2 4 3" xfId="38164"/>
    <cellStyle name="Normal 5 7 3 2 5" xfId="16590"/>
    <cellStyle name="Normal 5 7 3 2 5 2" xfId="45326"/>
    <cellStyle name="Normal 5 7 3 2 6" xfId="31002"/>
    <cellStyle name="Normal 5 7 3 3" xfId="2932"/>
    <cellStyle name="Normal 5 7 3 3 2" xfId="6592"/>
    <cellStyle name="Normal 5 7 3 3 2 2" xfId="13852"/>
    <cellStyle name="Normal 5 7 3 3 2 2 2" xfId="28230"/>
    <cellStyle name="Normal 5 7 3 3 2 2 2 2" xfId="56964"/>
    <cellStyle name="Normal 5 7 3 3 2 2 3" xfId="42640"/>
    <cellStyle name="Normal 5 7 3 3 2 3" xfId="21067"/>
    <cellStyle name="Normal 5 7 3 3 2 3 2" xfId="49802"/>
    <cellStyle name="Normal 5 7 3 3 2 4" xfId="35478"/>
    <cellStyle name="Normal 5 7 3 3 3" xfId="10265"/>
    <cellStyle name="Normal 5 7 3 3 3 2" xfId="24648"/>
    <cellStyle name="Normal 5 7 3 3 3 2 2" xfId="53383"/>
    <cellStyle name="Normal 5 7 3 3 3 3" xfId="39059"/>
    <cellStyle name="Normal 5 7 3 3 4" xfId="17485"/>
    <cellStyle name="Normal 5 7 3 3 4 2" xfId="46221"/>
    <cellStyle name="Normal 5 7 3 3 5" xfId="31897"/>
    <cellStyle name="Normal 5 7 3 4" xfId="4797"/>
    <cellStyle name="Normal 5 7 3 4 2" xfId="12062"/>
    <cellStyle name="Normal 5 7 3 4 2 2" xfId="26440"/>
    <cellStyle name="Normal 5 7 3 4 2 2 2" xfId="55174"/>
    <cellStyle name="Normal 5 7 3 4 2 3" xfId="40850"/>
    <cellStyle name="Normal 5 7 3 4 3" xfId="19277"/>
    <cellStyle name="Normal 5 7 3 4 3 2" xfId="48012"/>
    <cellStyle name="Normal 5 7 3 4 4" xfId="33688"/>
    <cellStyle name="Normal 5 7 3 5" xfId="8469"/>
    <cellStyle name="Normal 5 7 3 5 2" xfId="22858"/>
    <cellStyle name="Normal 5 7 3 5 2 2" xfId="51593"/>
    <cellStyle name="Normal 5 7 3 5 3" xfId="37269"/>
    <cellStyle name="Normal 5 7 3 6" xfId="15695"/>
    <cellStyle name="Normal 5 7 3 6 2" xfId="44431"/>
    <cellStyle name="Normal 5 7 3 7" xfId="30107"/>
    <cellStyle name="Normal 5 7 4" xfId="1582"/>
    <cellStyle name="Normal 5 7 4 2" xfId="3381"/>
    <cellStyle name="Normal 5 7 4 2 2" xfId="7040"/>
    <cellStyle name="Normal 5 7 4 2 2 2" xfId="14300"/>
    <cellStyle name="Normal 5 7 4 2 2 2 2" xfId="28678"/>
    <cellStyle name="Normal 5 7 4 2 2 2 2 2" xfId="57412"/>
    <cellStyle name="Normal 5 7 4 2 2 2 3" xfId="43088"/>
    <cellStyle name="Normal 5 7 4 2 2 3" xfId="21515"/>
    <cellStyle name="Normal 5 7 4 2 2 3 2" xfId="50250"/>
    <cellStyle name="Normal 5 7 4 2 2 4" xfId="35926"/>
    <cellStyle name="Normal 5 7 4 2 3" xfId="10713"/>
    <cellStyle name="Normal 5 7 4 2 3 2" xfId="25096"/>
    <cellStyle name="Normal 5 7 4 2 3 2 2" xfId="53831"/>
    <cellStyle name="Normal 5 7 4 2 3 3" xfId="39507"/>
    <cellStyle name="Normal 5 7 4 2 4" xfId="17933"/>
    <cellStyle name="Normal 5 7 4 2 4 2" xfId="46669"/>
    <cellStyle name="Normal 5 7 4 2 5" xfId="32345"/>
    <cellStyle name="Normal 5 7 4 3" xfId="5250"/>
    <cellStyle name="Normal 5 7 4 3 2" xfId="12510"/>
    <cellStyle name="Normal 5 7 4 3 2 2" xfId="26888"/>
    <cellStyle name="Normal 5 7 4 3 2 2 2" xfId="55622"/>
    <cellStyle name="Normal 5 7 4 3 2 3" xfId="41298"/>
    <cellStyle name="Normal 5 7 4 3 3" xfId="19725"/>
    <cellStyle name="Normal 5 7 4 3 3 2" xfId="48460"/>
    <cellStyle name="Normal 5 7 4 3 4" xfId="34136"/>
    <cellStyle name="Normal 5 7 4 4" xfId="8923"/>
    <cellStyle name="Normal 5 7 4 4 2" xfId="23306"/>
    <cellStyle name="Normal 5 7 4 4 2 2" xfId="52041"/>
    <cellStyle name="Normal 5 7 4 4 3" xfId="37717"/>
    <cellStyle name="Normal 5 7 4 5" xfId="16143"/>
    <cellStyle name="Normal 5 7 4 5 2" xfId="44879"/>
    <cellStyle name="Normal 5 7 4 6" xfId="30555"/>
    <cellStyle name="Normal 5 7 5" xfId="2485"/>
    <cellStyle name="Normal 5 7 5 2" xfId="6145"/>
    <cellStyle name="Normal 5 7 5 2 2" xfId="13405"/>
    <cellStyle name="Normal 5 7 5 2 2 2" xfId="27783"/>
    <cellStyle name="Normal 5 7 5 2 2 2 2" xfId="56517"/>
    <cellStyle name="Normal 5 7 5 2 2 3" xfId="42193"/>
    <cellStyle name="Normal 5 7 5 2 3" xfId="20620"/>
    <cellStyle name="Normal 5 7 5 2 3 2" xfId="49355"/>
    <cellStyle name="Normal 5 7 5 2 4" xfId="35031"/>
    <cellStyle name="Normal 5 7 5 3" xfId="9818"/>
    <cellStyle name="Normal 5 7 5 3 2" xfId="24201"/>
    <cellStyle name="Normal 5 7 5 3 2 2" xfId="52936"/>
    <cellStyle name="Normal 5 7 5 3 3" xfId="38612"/>
    <cellStyle name="Normal 5 7 5 4" xfId="17038"/>
    <cellStyle name="Normal 5 7 5 4 2" xfId="45774"/>
    <cellStyle name="Normal 5 7 5 5" xfId="31450"/>
    <cellStyle name="Normal 5 7 6" xfId="4347"/>
    <cellStyle name="Normal 5 7 6 2" xfId="11615"/>
    <cellStyle name="Normal 5 7 6 2 2" xfId="25993"/>
    <cellStyle name="Normal 5 7 6 2 2 2" xfId="54727"/>
    <cellStyle name="Normal 5 7 6 2 3" xfId="40403"/>
    <cellStyle name="Normal 5 7 6 3" xfId="18830"/>
    <cellStyle name="Normal 5 7 6 3 2" xfId="47565"/>
    <cellStyle name="Normal 5 7 6 4" xfId="33241"/>
    <cellStyle name="Normal 5 7 7" xfId="8017"/>
    <cellStyle name="Normal 5 7 7 2" xfId="22411"/>
    <cellStyle name="Normal 5 7 7 2 2" xfId="51146"/>
    <cellStyle name="Normal 5 7 7 3" xfId="36822"/>
    <cellStyle name="Normal 5 7 8" xfId="15248"/>
    <cellStyle name="Normal 5 7 8 2" xfId="43984"/>
    <cellStyle name="Normal 5 7 9" xfId="29660"/>
    <cellStyle name="Normal 5 8" xfId="714"/>
    <cellStyle name="Normal 5 8 2" xfId="1165"/>
    <cellStyle name="Normal 5 8 2 2" xfId="2148"/>
    <cellStyle name="Normal 5 8 2 2 2" xfId="3940"/>
    <cellStyle name="Normal 5 8 2 2 2 2" xfId="7599"/>
    <cellStyle name="Normal 5 8 2 2 2 2 2" xfId="14859"/>
    <cellStyle name="Normal 5 8 2 2 2 2 2 2" xfId="29237"/>
    <cellStyle name="Normal 5 8 2 2 2 2 2 2 2" xfId="57971"/>
    <cellStyle name="Normal 5 8 2 2 2 2 2 3" xfId="43647"/>
    <cellStyle name="Normal 5 8 2 2 2 2 3" xfId="22074"/>
    <cellStyle name="Normal 5 8 2 2 2 2 3 2" xfId="50809"/>
    <cellStyle name="Normal 5 8 2 2 2 2 4" xfId="36485"/>
    <cellStyle name="Normal 5 8 2 2 2 3" xfId="11272"/>
    <cellStyle name="Normal 5 8 2 2 2 3 2" xfId="25655"/>
    <cellStyle name="Normal 5 8 2 2 2 3 2 2" xfId="54390"/>
    <cellStyle name="Normal 5 8 2 2 2 3 3" xfId="40066"/>
    <cellStyle name="Normal 5 8 2 2 2 4" xfId="18492"/>
    <cellStyle name="Normal 5 8 2 2 2 4 2" xfId="47228"/>
    <cellStyle name="Normal 5 8 2 2 2 5" xfId="32904"/>
    <cellStyle name="Normal 5 8 2 2 3" xfId="5809"/>
    <cellStyle name="Normal 5 8 2 2 3 2" xfId="13069"/>
    <cellStyle name="Normal 5 8 2 2 3 2 2" xfId="27447"/>
    <cellStyle name="Normal 5 8 2 2 3 2 2 2" xfId="56181"/>
    <cellStyle name="Normal 5 8 2 2 3 2 3" xfId="41857"/>
    <cellStyle name="Normal 5 8 2 2 3 3" xfId="20284"/>
    <cellStyle name="Normal 5 8 2 2 3 3 2" xfId="49019"/>
    <cellStyle name="Normal 5 8 2 2 3 4" xfId="34695"/>
    <cellStyle name="Normal 5 8 2 2 4" xfId="9482"/>
    <cellStyle name="Normal 5 8 2 2 4 2" xfId="23865"/>
    <cellStyle name="Normal 5 8 2 2 4 2 2" xfId="52600"/>
    <cellStyle name="Normal 5 8 2 2 4 3" xfId="38276"/>
    <cellStyle name="Normal 5 8 2 2 5" xfId="16702"/>
    <cellStyle name="Normal 5 8 2 2 5 2" xfId="45438"/>
    <cellStyle name="Normal 5 8 2 2 6" xfId="31114"/>
    <cellStyle name="Normal 5 8 2 3" xfId="3044"/>
    <cellStyle name="Normal 5 8 2 3 2" xfId="6704"/>
    <cellStyle name="Normal 5 8 2 3 2 2" xfId="13964"/>
    <cellStyle name="Normal 5 8 2 3 2 2 2" xfId="28342"/>
    <cellStyle name="Normal 5 8 2 3 2 2 2 2" xfId="57076"/>
    <cellStyle name="Normal 5 8 2 3 2 2 3" xfId="42752"/>
    <cellStyle name="Normal 5 8 2 3 2 3" xfId="21179"/>
    <cellStyle name="Normal 5 8 2 3 2 3 2" xfId="49914"/>
    <cellStyle name="Normal 5 8 2 3 2 4" xfId="35590"/>
    <cellStyle name="Normal 5 8 2 3 3" xfId="10377"/>
    <cellStyle name="Normal 5 8 2 3 3 2" xfId="24760"/>
    <cellStyle name="Normal 5 8 2 3 3 2 2" xfId="53495"/>
    <cellStyle name="Normal 5 8 2 3 3 3" xfId="39171"/>
    <cellStyle name="Normal 5 8 2 3 4" xfId="17597"/>
    <cellStyle name="Normal 5 8 2 3 4 2" xfId="46333"/>
    <cellStyle name="Normal 5 8 2 3 5" xfId="32009"/>
    <cellStyle name="Normal 5 8 2 4" xfId="4909"/>
    <cellStyle name="Normal 5 8 2 4 2" xfId="12174"/>
    <cellStyle name="Normal 5 8 2 4 2 2" xfId="26552"/>
    <cellStyle name="Normal 5 8 2 4 2 2 2" xfId="55286"/>
    <cellStyle name="Normal 5 8 2 4 2 3" xfId="40962"/>
    <cellStyle name="Normal 5 8 2 4 3" xfId="19389"/>
    <cellStyle name="Normal 5 8 2 4 3 2" xfId="48124"/>
    <cellStyle name="Normal 5 8 2 4 4" xfId="33800"/>
    <cellStyle name="Normal 5 8 2 5" xfId="8581"/>
    <cellStyle name="Normal 5 8 2 5 2" xfId="22970"/>
    <cellStyle name="Normal 5 8 2 5 2 2" xfId="51705"/>
    <cellStyle name="Normal 5 8 2 5 3" xfId="37381"/>
    <cellStyle name="Normal 5 8 2 6" xfId="15807"/>
    <cellStyle name="Normal 5 8 2 6 2" xfId="44543"/>
    <cellStyle name="Normal 5 8 2 7" xfId="30219"/>
    <cellStyle name="Normal 5 8 3" xfId="1701"/>
    <cellStyle name="Normal 5 8 3 2" xfId="3493"/>
    <cellStyle name="Normal 5 8 3 2 2" xfId="7152"/>
    <cellStyle name="Normal 5 8 3 2 2 2" xfId="14412"/>
    <cellStyle name="Normal 5 8 3 2 2 2 2" xfId="28790"/>
    <cellStyle name="Normal 5 8 3 2 2 2 2 2" xfId="57524"/>
    <cellStyle name="Normal 5 8 3 2 2 2 3" xfId="43200"/>
    <cellStyle name="Normal 5 8 3 2 2 3" xfId="21627"/>
    <cellStyle name="Normal 5 8 3 2 2 3 2" xfId="50362"/>
    <cellStyle name="Normal 5 8 3 2 2 4" xfId="36038"/>
    <cellStyle name="Normal 5 8 3 2 3" xfId="10825"/>
    <cellStyle name="Normal 5 8 3 2 3 2" xfId="25208"/>
    <cellStyle name="Normal 5 8 3 2 3 2 2" xfId="53943"/>
    <cellStyle name="Normal 5 8 3 2 3 3" xfId="39619"/>
    <cellStyle name="Normal 5 8 3 2 4" xfId="18045"/>
    <cellStyle name="Normal 5 8 3 2 4 2" xfId="46781"/>
    <cellStyle name="Normal 5 8 3 2 5" xfId="32457"/>
    <cellStyle name="Normal 5 8 3 3" xfId="5362"/>
    <cellStyle name="Normal 5 8 3 3 2" xfId="12622"/>
    <cellStyle name="Normal 5 8 3 3 2 2" xfId="27000"/>
    <cellStyle name="Normal 5 8 3 3 2 2 2" xfId="55734"/>
    <cellStyle name="Normal 5 8 3 3 2 3" xfId="41410"/>
    <cellStyle name="Normal 5 8 3 3 3" xfId="19837"/>
    <cellStyle name="Normal 5 8 3 3 3 2" xfId="48572"/>
    <cellStyle name="Normal 5 8 3 3 4" xfId="34248"/>
    <cellStyle name="Normal 5 8 3 4" xfId="9035"/>
    <cellStyle name="Normal 5 8 3 4 2" xfId="23418"/>
    <cellStyle name="Normal 5 8 3 4 2 2" xfId="52153"/>
    <cellStyle name="Normal 5 8 3 4 3" xfId="37829"/>
    <cellStyle name="Normal 5 8 3 5" xfId="16255"/>
    <cellStyle name="Normal 5 8 3 5 2" xfId="44991"/>
    <cellStyle name="Normal 5 8 3 6" xfId="30667"/>
    <cellStyle name="Normal 5 8 4" xfId="2597"/>
    <cellStyle name="Normal 5 8 4 2" xfId="6257"/>
    <cellStyle name="Normal 5 8 4 2 2" xfId="13517"/>
    <cellStyle name="Normal 5 8 4 2 2 2" xfId="27895"/>
    <cellStyle name="Normal 5 8 4 2 2 2 2" xfId="56629"/>
    <cellStyle name="Normal 5 8 4 2 2 3" xfId="42305"/>
    <cellStyle name="Normal 5 8 4 2 3" xfId="20732"/>
    <cellStyle name="Normal 5 8 4 2 3 2" xfId="49467"/>
    <cellStyle name="Normal 5 8 4 2 4" xfId="35143"/>
    <cellStyle name="Normal 5 8 4 3" xfId="9930"/>
    <cellStyle name="Normal 5 8 4 3 2" xfId="24313"/>
    <cellStyle name="Normal 5 8 4 3 2 2" xfId="53048"/>
    <cellStyle name="Normal 5 8 4 3 3" xfId="38724"/>
    <cellStyle name="Normal 5 8 4 4" xfId="17150"/>
    <cellStyle name="Normal 5 8 4 4 2" xfId="45886"/>
    <cellStyle name="Normal 5 8 4 5" xfId="31562"/>
    <cellStyle name="Normal 5 8 5" xfId="4461"/>
    <cellStyle name="Normal 5 8 5 2" xfId="11727"/>
    <cellStyle name="Normal 5 8 5 2 2" xfId="26105"/>
    <cellStyle name="Normal 5 8 5 2 2 2" xfId="54839"/>
    <cellStyle name="Normal 5 8 5 2 3" xfId="40515"/>
    <cellStyle name="Normal 5 8 5 3" xfId="18942"/>
    <cellStyle name="Normal 5 8 5 3 2" xfId="47677"/>
    <cellStyle name="Normal 5 8 5 4" xfId="33353"/>
    <cellStyle name="Normal 5 8 6" xfId="8134"/>
    <cellStyle name="Normal 5 8 6 2" xfId="22523"/>
    <cellStyle name="Normal 5 8 6 2 2" xfId="51258"/>
    <cellStyle name="Normal 5 8 6 3" xfId="36934"/>
    <cellStyle name="Normal 5 8 7" xfId="15360"/>
    <cellStyle name="Normal 5 8 7 2" xfId="44096"/>
    <cellStyle name="Normal 5 8 8" xfId="29772"/>
    <cellStyle name="Normal 5 9" xfId="941"/>
    <cellStyle name="Normal 5 9 2" xfId="1924"/>
    <cellStyle name="Normal 5 9 2 2" xfId="3716"/>
    <cellStyle name="Normal 5 9 2 2 2" xfId="7375"/>
    <cellStyle name="Normal 5 9 2 2 2 2" xfId="14635"/>
    <cellStyle name="Normal 5 9 2 2 2 2 2" xfId="29013"/>
    <cellStyle name="Normal 5 9 2 2 2 2 2 2" xfId="57747"/>
    <cellStyle name="Normal 5 9 2 2 2 2 3" xfId="43423"/>
    <cellStyle name="Normal 5 9 2 2 2 3" xfId="21850"/>
    <cellStyle name="Normal 5 9 2 2 2 3 2" xfId="50585"/>
    <cellStyle name="Normal 5 9 2 2 2 4" xfId="36261"/>
    <cellStyle name="Normal 5 9 2 2 3" xfId="11048"/>
    <cellStyle name="Normal 5 9 2 2 3 2" xfId="25431"/>
    <cellStyle name="Normal 5 9 2 2 3 2 2" xfId="54166"/>
    <cellStyle name="Normal 5 9 2 2 3 3" xfId="39842"/>
    <cellStyle name="Normal 5 9 2 2 4" xfId="18268"/>
    <cellStyle name="Normal 5 9 2 2 4 2" xfId="47004"/>
    <cellStyle name="Normal 5 9 2 2 5" xfId="32680"/>
    <cellStyle name="Normal 5 9 2 3" xfId="5585"/>
    <cellStyle name="Normal 5 9 2 3 2" xfId="12845"/>
    <cellStyle name="Normal 5 9 2 3 2 2" xfId="27223"/>
    <cellStyle name="Normal 5 9 2 3 2 2 2" xfId="55957"/>
    <cellStyle name="Normal 5 9 2 3 2 3" xfId="41633"/>
    <cellStyle name="Normal 5 9 2 3 3" xfId="20060"/>
    <cellStyle name="Normal 5 9 2 3 3 2" xfId="48795"/>
    <cellStyle name="Normal 5 9 2 3 4" xfId="34471"/>
    <cellStyle name="Normal 5 9 2 4" xfId="9258"/>
    <cellStyle name="Normal 5 9 2 4 2" xfId="23641"/>
    <cellStyle name="Normal 5 9 2 4 2 2" xfId="52376"/>
    <cellStyle name="Normal 5 9 2 4 3" xfId="38052"/>
    <cellStyle name="Normal 5 9 2 5" xfId="16478"/>
    <cellStyle name="Normal 5 9 2 5 2" xfId="45214"/>
    <cellStyle name="Normal 5 9 2 6" xfId="30890"/>
    <cellStyle name="Normal 5 9 3" xfId="2820"/>
    <cellStyle name="Normal 5 9 3 2" xfId="6480"/>
    <cellStyle name="Normal 5 9 3 2 2" xfId="13740"/>
    <cellStyle name="Normal 5 9 3 2 2 2" xfId="28118"/>
    <cellStyle name="Normal 5 9 3 2 2 2 2" xfId="56852"/>
    <cellStyle name="Normal 5 9 3 2 2 3" xfId="42528"/>
    <cellStyle name="Normal 5 9 3 2 3" xfId="20955"/>
    <cellStyle name="Normal 5 9 3 2 3 2" xfId="49690"/>
    <cellStyle name="Normal 5 9 3 2 4" xfId="35366"/>
    <cellStyle name="Normal 5 9 3 3" xfId="10153"/>
    <cellStyle name="Normal 5 9 3 3 2" xfId="24536"/>
    <cellStyle name="Normal 5 9 3 3 2 2" xfId="53271"/>
    <cellStyle name="Normal 5 9 3 3 3" xfId="38947"/>
    <cellStyle name="Normal 5 9 3 4" xfId="17373"/>
    <cellStyle name="Normal 5 9 3 4 2" xfId="46109"/>
    <cellStyle name="Normal 5 9 3 5" xfId="31785"/>
    <cellStyle name="Normal 5 9 4" xfId="4685"/>
    <cellStyle name="Normal 5 9 4 2" xfId="11950"/>
    <cellStyle name="Normal 5 9 4 2 2" xfId="26328"/>
    <cellStyle name="Normal 5 9 4 2 2 2" xfId="55062"/>
    <cellStyle name="Normal 5 9 4 2 3" xfId="40738"/>
    <cellStyle name="Normal 5 9 4 3" xfId="19165"/>
    <cellStyle name="Normal 5 9 4 3 2" xfId="47900"/>
    <cellStyle name="Normal 5 9 4 4" xfId="33576"/>
    <cellStyle name="Normal 5 9 5" xfId="8357"/>
    <cellStyle name="Normal 5 9 5 2" xfId="22746"/>
    <cellStyle name="Normal 5 9 5 2 2" xfId="51481"/>
    <cellStyle name="Normal 5 9 5 3" xfId="37157"/>
    <cellStyle name="Normal 5 9 6" xfId="15583"/>
    <cellStyle name="Normal 5 9 6 2" xfId="44319"/>
    <cellStyle name="Normal 5 9 7" xfId="29995"/>
    <cellStyle name="Normal 6" xfId="142"/>
    <cellStyle name="Normal 6 2" xfId="294"/>
    <cellStyle name="Normal 7" xfId="141"/>
    <cellStyle name="Normal 7 10" xfId="4222"/>
    <cellStyle name="Normal 7 10 2" xfId="11506"/>
    <cellStyle name="Normal 7 10 2 2" xfId="25886"/>
    <cellStyle name="Normal 7 10 2 2 2" xfId="54620"/>
    <cellStyle name="Normal 7 10 2 3" xfId="40296"/>
    <cellStyle name="Normal 7 10 3" xfId="18723"/>
    <cellStyle name="Normal 7 10 3 2" xfId="47458"/>
    <cellStyle name="Normal 7 10 4" xfId="33134"/>
    <cellStyle name="Normal 7 11" xfId="7890"/>
    <cellStyle name="Normal 7 11 2" xfId="22304"/>
    <cellStyle name="Normal 7 11 2 2" xfId="51039"/>
    <cellStyle name="Normal 7 11 3" xfId="36715"/>
    <cellStyle name="Normal 7 12" xfId="15140"/>
    <cellStyle name="Normal 7 12 2" xfId="43877"/>
    <cellStyle name="Normal 7 13" xfId="29553"/>
    <cellStyle name="Normal 7 2" xfId="274"/>
    <cellStyle name="Normal 7 2 10" xfId="7913"/>
    <cellStyle name="Normal 7 2 10 2" xfId="22318"/>
    <cellStyle name="Normal 7 2 10 2 2" xfId="51053"/>
    <cellStyle name="Normal 7 2 10 3" xfId="36729"/>
    <cellStyle name="Normal 7 2 11" xfId="15155"/>
    <cellStyle name="Normal 7 2 11 2" xfId="43891"/>
    <cellStyle name="Normal 7 2 12" xfId="29567"/>
    <cellStyle name="Normal 7 2 2" xfId="361"/>
    <cellStyle name="Normal 7 2 2 10" xfId="15183"/>
    <cellStyle name="Normal 7 2 2 10 2" xfId="43919"/>
    <cellStyle name="Normal 7 2 2 11" xfId="29595"/>
    <cellStyle name="Normal 7 2 2 2" xfId="461"/>
    <cellStyle name="Normal 7 2 2 2 10" xfId="29651"/>
    <cellStyle name="Normal 7 2 2 2 2" xfId="661"/>
    <cellStyle name="Normal 7 2 2 2 2 2" xfId="933"/>
    <cellStyle name="Normal 7 2 2 2 2 2 2" xfId="1380"/>
    <cellStyle name="Normal 7 2 2 2 2 2 2 2" xfId="2363"/>
    <cellStyle name="Normal 7 2 2 2 2 2 2 2 2" xfId="4155"/>
    <cellStyle name="Normal 7 2 2 2 2 2 2 2 2 2" xfId="7814"/>
    <cellStyle name="Normal 7 2 2 2 2 2 2 2 2 2 2" xfId="15074"/>
    <cellStyle name="Normal 7 2 2 2 2 2 2 2 2 2 2 2" xfId="29452"/>
    <cellStyle name="Normal 7 2 2 2 2 2 2 2 2 2 2 2 2" xfId="58186"/>
    <cellStyle name="Normal 7 2 2 2 2 2 2 2 2 2 2 3" xfId="43862"/>
    <cellStyle name="Normal 7 2 2 2 2 2 2 2 2 2 3" xfId="22289"/>
    <cellStyle name="Normal 7 2 2 2 2 2 2 2 2 2 3 2" xfId="51024"/>
    <cellStyle name="Normal 7 2 2 2 2 2 2 2 2 2 4" xfId="36700"/>
    <cellStyle name="Normal 7 2 2 2 2 2 2 2 2 3" xfId="11487"/>
    <cellStyle name="Normal 7 2 2 2 2 2 2 2 2 3 2" xfId="25870"/>
    <cellStyle name="Normal 7 2 2 2 2 2 2 2 2 3 2 2" xfId="54605"/>
    <cellStyle name="Normal 7 2 2 2 2 2 2 2 2 3 3" xfId="40281"/>
    <cellStyle name="Normal 7 2 2 2 2 2 2 2 2 4" xfId="18707"/>
    <cellStyle name="Normal 7 2 2 2 2 2 2 2 2 4 2" xfId="47443"/>
    <cellStyle name="Normal 7 2 2 2 2 2 2 2 2 5" xfId="33119"/>
    <cellStyle name="Normal 7 2 2 2 2 2 2 2 3" xfId="6024"/>
    <cellStyle name="Normal 7 2 2 2 2 2 2 2 3 2" xfId="13284"/>
    <cellStyle name="Normal 7 2 2 2 2 2 2 2 3 2 2" xfId="27662"/>
    <cellStyle name="Normal 7 2 2 2 2 2 2 2 3 2 2 2" xfId="56396"/>
    <cellStyle name="Normal 7 2 2 2 2 2 2 2 3 2 3" xfId="42072"/>
    <cellStyle name="Normal 7 2 2 2 2 2 2 2 3 3" xfId="20499"/>
    <cellStyle name="Normal 7 2 2 2 2 2 2 2 3 3 2" xfId="49234"/>
    <cellStyle name="Normal 7 2 2 2 2 2 2 2 3 4" xfId="34910"/>
    <cellStyle name="Normal 7 2 2 2 2 2 2 2 4" xfId="9697"/>
    <cellStyle name="Normal 7 2 2 2 2 2 2 2 4 2" xfId="24080"/>
    <cellStyle name="Normal 7 2 2 2 2 2 2 2 4 2 2" xfId="52815"/>
    <cellStyle name="Normal 7 2 2 2 2 2 2 2 4 3" xfId="38491"/>
    <cellStyle name="Normal 7 2 2 2 2 2 2 2 5" xfId="16917"/>
    <cellStyle name="Normal 7 2 2 2 2 2 2 2 5 2" xfId="45653"/>
    <cellStyle name="Normal 7 2 2 2 2 2 2 2 6" xfId="31329"/>
    <cellStyle name="Normal 7 2 2 2 2 2 2 3" xfId="3259"/>
    <cellStyle name="Normal 7 2 2 2 2 2 2 3 2" xfId="6919"/>
    <cellStyle name="Normal 7 2 2 2 2 2 2 3 2 2" xfId="14179"/>
    <cellStyle name="Normal 7 2 2 2 2 2 2 3 2 2 2" xfId="28557"/>
    <cellStyle name="Normal 7 2 2 2 2 2 2 3 2 2 2 2" xfId="57291"/>
    <cellStyle name="Normal 7 2 2 2 2 2 2 3 2 2 3" xfId="42967"/>
    <cellStyle name="Normal 7 2 2 2 2 2 2 3 2 3" xfId="21394"/>
    <cellStyle name="Normal 7 2 2 2 2 2 2 3 2 3 2" xfId="50129"/>
    <cellStyle name="Normal 7 2 2 2 2 2 2 3 2 4" xfId="35805"/>
    <cellStyle name="Normal 7 2 2 2 2 2 2 3 3" xfId="10592"/>
    <cellStyle name="Normal 7 2 2 2 2 2 2 3 3 2" xfId="24975"/>
    <cellStyle name="Normal 7 2 2 2 2 2 2 3 3 2 2" xfId="53710"/>
    <cellStyle name="Normal 7 2 2 2 2 2 2 3 3 3" xfId="39386"/>
    <cellStyle name="Normal 7 2 2 2 2 2 2 3 4" xfId="17812"/>
    <cellStyle name="Normal 7 2 2 2 2 2 2 3 4 2" xfId="46548"/>
    <cellStyle name="Normal 7 2 2 2 2 2 2 3 5" xfId="32224"/>
    <cellStyle name="Normal 7 2 2 2 2 2 2 4" xfId="5124"/>
    <cellStyle name="Normal 7 2 2 2 2 2 2 4 2" xfId="12389"/>
    <cellStyle name="Normal 7 2 2 2 2 2 2 4 2 2" xfId="26767"/>
    <cellStyle name="Normal 7 2 2 2 2 2 2 4 2 2 2" xfId="55501"/>
    <cellStyle name="Normal 7 2 2 2 2 2 2 4 2 3" xfId="41177"/>
    <cellStyle name="Normal 7 2 2 2 2 2 2 4 3" xfId="19604"/>
    <cellStyle name="Normal 7 2 2 2 2 2 2 4 3 2" xfId="48339"/>
    <cellStyle name="Normal 7 2 2 2 2 2 2 4 4" xfId="34015"/>
    <cellStyle name="Normal 7 2 2 2 2 2 2 5" xfId="8796"/>
    <cellStyle name="Normal 7 2 2 2 2 2 2 5 2" xfId="23185"/>
    <cellStyle name="Normal 7 2 2 2 2 2 2 5 2 2" xfId="51920"/>
    <cellStyle name="Normal 7 2 2 2 2 2 2 5 3" xfId="37596"/>
    <cellStyle name="Normal 7 2 2 2 2 2 2 6" xfId="16022"/>
    <cellStyle name="Normal 7 2 2 2 2 2 2 6 2" xfId="44758"/>
    <cellStyle name="Normal 7 2 2 2 2 2 2 7" xfId="30434"/>
    <cellStyle name="Normal 7 2 2 2 2 2 3" xfId="1916"/>
    <cellStyle name="Normal 7 2 2 2 2 2 3 2" xfId="3708"/>
    <cellStyle name="Normal 7 2 2 2 2 2 3 2 2" xfId="7367"/>
    <cellStyle name="Normal 7 2 2 2 2 2 3 2 2 2" xfId="14627"/>
    <cellStyle name="Normal 7 2 2 2 2 2 3 2 2 2 2" xfId="29005"/>
    <cellStyle name="Normal 7 2 2 2 2 2 3 2 2 2 2 2" xfId="57739"/>
    <cellStyle name="Normal 7 2 2 2 2 2 3 2 2 2 3" xfId="43415"/>
    <cellStyle name="Normal 7 2 2 2 2 2 3 2 2 3" xfId="21842"/>
    <cellStyle name="Normal 7 2 2 2 2 2 3 2 2 3 2" xfId="50577"/>
    <cellStyle name="Normal 7 2 2 2 2 2 3 2 2 4" xfId="36253"/>
    <cellStyle name="Normal 7 2 2 2 2 2 3 2 3" xfId="11040"/>
    <cellStyle name="Normal 7 2 2 2 2 2 3 2 3 2" xfId="25423"/>
    <cellStyle name="Normal 7 2 2 2 2 2 3 2 3 2 2" xfId="54158"/>
    <cellStyle name="Normal 7 2 2 2 2 2 3 2 3 3" xfId="39834"/>
    <cellStyle name="Normal 7 2 2 2 2 2 3 2 4" xfId="18260"/>
    <cellStyle name="Normal 7 2 2 2 2 2 3 2 4 2" xfId="46996"/>
    <cellStyle name="Normal 7 2 2 2 2 2 3 2 5" xfId="32672"/>
    <cellStyle name="Normal 7 2 2 2 2 2 3 3" xfId="5577"/>
    <cellStyle name="Normal 7 2 2 2 2 2 3 3 2" xfId="12837"/>
    <cellStyle name="Normal 7 2 2 2 2 2 3 3 2 2" xfId="27215"/>
    <cellStyle name="Normal 7 2 2 2 2 2 3 3 2 2 2" xfId="55949"/>
    <cellStyle name="Normal 7 2 2 2 2 2 3 3 2 3" xfId="41625"/>
    <cellStyle name="Normal 7 2 2 2 2 2 3 3 3" xfId="20052"/>
    <cellStyle name="Normal 7 2 2 2 2 2 3 3 3 2" xfId="48787"/>
    <cellStyle name="Normal 7 2 2 2 2 2 3 3 4" xfId="34463"/>
    <cellStyle name="Normal 7 2 2 2 2 2 3 4" xfId="9250"/>
    <cellStyle name="Normal 7 2 2 2 2 2 3 4 2" xfId="23633"/>
    <cellStyle name="Normal 7 2 2 2 2 2 3 4 2 2" xfId="52368"/>
    <cellStyle name="Normal 7 2 2 2 2 2 3 4 3" xfId="38044"/>
    <cellStyle name="Normal 7 2 2 2 2 2 3 5" xfId="16470"/>
    <cellStyle name="Normal 7 2 2 2 2 2 3 5 2" xfId="45206"/>
    <cellStyle name="Normal 7 2 2 2 2 2 3 6" xfId="30882"/>
    <cellStyle name="Normal 7 2 2 2 2 2 4" xfId="2812"/>
    <cellStyle name="Normal 7 2 2 2 2 2 4 2" xfId="6472"/>
    <cellStyle name="Normal 7 2 2 2 2 2 4 2 2" xfId="13732"/>
    <cellStyle name="Normal 7 2 2 2 2 2 4 2 2 2" xfId="28110"/>
    <cellStyle name="Normal 7 2 2 2 2 2 4 2 2 2 2" xfId="56844"/>
    <cellStyle name="Normal 7 2 2 2 2 2 4 2 2 3" xfId="42520"/>
    <cellStyle name="Normal 7 2 2 2 2 2 4 2 3" xfId="20947"/>
    <cellStyle name="Normal 7 2 2 2 2 2 4 2 3 2" xfId="49682"/>
    <cellStyle name="Normal 7 2 2 2 2 2 4 2 4" xfId="35358"/>
    <cellStyle name="Normal 7 2 2 2 2 2 4 3" xfId="10145"/>
    <cellStyle name="Normal 7 2 2 2 2 2 4 3 2" xfId="24528"/>
    <cellStyle name="Normal 7 2 2 2 2 2 4 3 2 2" xfId="53263"/>
    <cellStyle name="Normal 7 2 2 2 2 2 4 3 3" xfId="38939"/>
    <cellStyle name="Normal 7 2 2 2 2 2 4 4" xfId="17365"/>
    <cellStyle name="Normal 7 2 2 2 2 2 4 4 2" xfId="46101"/>
    <cellStyle name="Normal 7 2 2 2 2 2 4 5" xfId="31777"/>
    <cellStyle name="Normal 7 2 2 2 2 2 5" xfId="4677"/>
    <cellStyle name="Normal 7 2 2 2 2 2 5 2" xfId="11942"/>
    <cellStyle name="Normal 7 2 2 2 2 2 5 2 2" xfId="26320"/>
    <cellStyle name="Normal 7 2 2 2 2 2 5 2 2 2" xfId="55054"/>
    <cellStyle name="Normal 7 2 2 2 2 2 5 2 3" xfId="40730"/>
    <cellStyle name="Normal 7 2 2 2 2 2 5 3" xfId="19157"/>
    <cellStyle name="Normal 7 2 2 2 2 2 5 3 2" xfId="47892"/>
    <cellStyle name="Normal 7 2 2 2 2 2 5 4" xfId="33568"/>
    <cellStyle name="Normal 7 2 2 2 2 2 6" xfId="8349"/>
    <cellStyle name="Normal 7 2 2 2 2 2 6 2" xfId="22738"/>
    <cellStyle name="Normal 7 2 2 2 2 2 6 2 2" xfId="51473"/>
    <cellStyle name="Normal 7 2 2 2 2 2 6 3" xfId="37149"/>
    <cellStyle name="Normal 7 2 2 2 2 2 7" xfId="15575"/>
    <cellStyle name="Normal 7 2 2 2 2 2 7 2" xfId="44311"/>
    <cellStyle name="Normal 7 2 2 2 2 2 8" xfId="29987"/>
    <cellStyle name="Normal 7 2 2 2 2 3" xfId="1156"/>
    <cellStyle name="Normal 7 2 2 2 2 3 2" xfId="2139"/>
    <cellStyle name="Normal 7 2 2 2 2 3 2 2" xfId="3931"/>
    <cellStyle name="Normal 7 2 2 2 2 3 2 2 2" xfId="7590"/>
    <cellStyle name="Normal 7 2 2 2 2 3 2 2 2 2" xfId="14850"/>
    <cellStyle name="Normal 7 2 2 2 2 3 2 2 2 2 2" xfId="29228"/>
    <cellStyle name="Normal 7 2 2 2 2 3 2 2 2 2 2 2" xfId="57962"/>
    <cellStyle name="Normal 7 2 2 2 2 3 2 2 2 2 3" xfId="43638"/>
    <cellStyle name="Normal 7 2 2 2 2 3 2 2 2 3" xfId="22065"/>
    <cellStyle name="Normal 7 2 2 2 2 3 2 2 2 3 2" xfId="50800"/>
    <cellStyle name="Normal 7 2 2 2 2 3 2 2 2 4" xfId="36476"/>
    <cellStyle name="Normal 7 2 2 2 2 3 2 2 3" xfId="11263"/>
    <cellStyle name="Normal 7 2 2 2 2 3 2 2 3 2" xfId="25646"/>
    <cellStyle name="Normal 7 2 2 2 2 3 2 2 3 2 2" xfId="54381"/>
    <cellStyle name="Normal 7 2 2 2 2 3 2 2 3 3" xfId="40057"/>
    <cellStyle name="Normal 7 2 2 2 2 3 2 2 4" xfId="18483"/>
    <cellStyle name="Normal 7 2 2 2 2 3 2 2 4 2" xfId="47219"/>
    <cellStyle name="Normal 7 2 2 2 2 3 2 2 5" xfId="32895"/>
    <cellStyle name="Normal 7 2 2 2 2 3 2 3" xfId="5800"/>
    <cellStyle name="Normal 7 2 2 2 2 3 2 3 2" xfId="13060"/>
    <cellStyle name="Normal 7 2 2 2 2 3 2 3 2 2" xfId="27438"/>
    <cellStyle name="Normal 7 2 2 2 2 3 2 3 2 2 2" xfId="56172"/>
    <cellStyle name="Normal 7 2 2 2 2 3 2 3 2 3" xfId="41848"/>
    <cellStyle name="Normal 7 2 2 2 2 3 2 3 3" xfId="20275"/>
    <cellStyle name="Normal 7 2 2 2 2 3 2 3 3 2" xfId="49010"/>
    <cellStyle name="Normal 7 2 2 2 2 3 2 3 4" xfId="34686"/>
    <cellStyle name="Normal 7 2 2 2 2 3 2 4" xfId="9473"/>
    <cellStyle name="Normal 7 2 2 2 2 3 2 4 2" xfId="23856"/>
    <cellStyle name="Normal 7 2 2 2 2 3 2 4 2 2" xfId="52591"/>
    <cellStyle name="Normal 7 2 2 2 2 3 2 4 3" xfId="38267"/>
    <cellStyle name="Normal 7 2 2 2 2 3 2 5" xfId="16693"/>
    <cellStyle name="Normal 7 2 2 2 2 3 2 5 2" xfId="45429"/>
    <cellStyle name="Normal 7 2 2 2 2 3 2 6" xfId="31105"/>
    <cellStyle name="Normal 7 2 2 2 2 3 3" xfId="3035"/>
    <cellStyle name="Normal 7 2 2 2 2 3 3 2" xfId="6695"/>
    <cellStyle name="Normal 7 2 2 2 2 3 3 2 2" xfId="13955"/>
    <cellStyle name="Normal 7 2 2 2 2 3 3 2 2 2" xfId="28333"/>
    <cellStyle name="Normal 7 2 2 2 2 3 3 2 2 2 2" xfId="57067"/>
    <cellStyle name="Normal 7 2 2 2 2 3 3 2 2 3" xfId="42743"/>
    <cellStyle name="Normal 7 2 2 2 2 3 3 2 3" xfId="21170"/>
    <cellStyle name="Normal 7 2 2 2 2 3 3 2 3 2" xfId="49905"/>
    <cellStyle name="Normal 7 2 2 2 2 3 3 2 4" xfId="35581"/>
    <cellStyle name="Normal 7 2 2 2 2 3 3 3" xfId="10368"/>
    <cellStyle name="Normal 7 2 2 2 2 3 3 3 2" xfId="24751"/>
    <cellStyle name="Normal 7 2 2 2 2 3 3 3 2 2" xfId="53486"/>
    <cellStyle name="Normal 7 2 2 2 2 3 3 3 3" xfId="39162"/>
    <cellStyle name="Normal 7 2 2 2 2 3 3 4" xfId="17588"/>
    <cellStyle name="Normal 7 2 2 2 2 3 3 4 2" xfId="46324"/>
    <cellStyle name="Normal 7 2 2 2 2 3 3 5" xfId="32000"/>
    <cellStyle name="Normal 7 2 2 2 2 3 4" xfId="4900"/>
    <cellStyle name="Normal 7 2 2 2 2 3 4 2" xfId="12165"/>
    <cellStyle name="Normal 7 2 2 2 2 3 4 2 2" xfId="26543"/>
    <cellStyle name="Normal 7 2 2 2 2 3 4 2 2 2" xfId="55277"/>
    <cellStyle name="Normal 7 2 2 2 2 3 4 2 3" xfId="40953"/>
    <cellStyle name="Normal 7 2 2 2 2 3 4 3" xfId="19380"/>
    <cellStyle name="Normal 7 2 2 2 2 3 4 3 2" xfId="48115"/>
    <cellStyle name="Normal 7 2 2 2 2 3 4 4" xfId="33791"/>
    <cellStyle name="Normal 7 2 2 2 2 3 5" xfId="8572"/>
    <cellStyle name="Normal 7 2 2 2 2 3 5 2" xfId="22961"/>
    <cellStyle name="Normal 7 2 2 2 2 3 5 2 2" xfId="51696"/>
    <cellStyle name="Normal 7 2 2 2 2 3 5 3" xfId="37372"/>
    <cellStyle name="Normal 7 2 2 2 2 3 6" xfId="15798"/>
    <cellStyle name="Normal 7 2 2 2 2 3 6 2" xfId="44534"/>
    <cellStyle name="Normal 7 2 2 2 2 3 7" xfId="30210"/>
    <cellStyle name="Normal 7 2 2 2 2 4" xfId="1688"/>
    <cellStyle name="Normal 7 2 2 2 2 4 2" xfId="3484"/>
    <cellStyle name="Normal 7 2 2 2 2 4 2 2" xfId="7143"/>
    <cellStyle name="Normal 7 2 2 2 2 4 2 2 2" xfId="14403"/>
    <cellStyle name="Normal 7 2 2 2 2 4 2 2 2 2" xfId="28781"/>
    <cellStyle name="Normal 7 2 2 2 2 4 2 2 2 2 2" xfId="57515"/>
    <cellStyle name="Normal 7 2 2 2 2 4 2 2 2 3" xfId="43191"/>
    <cellStyle name="Normal 7 2 2 2 2 4 2 2 3" xfId="21618"/>
    <cellStyle name="Normal 7 2 2 2 2 4 2 2 3 2" xfId="50353"/>
    <cellStyle name="Normal 7 2 2 2 2 4 2 2 4" xfId="36029"/>
    <cellStyle name="Normal 7 2 2 2 2 4 2 3" xfId="10816"/>
    <cellStyle name="Normal 7 2 2 2 2 4 2 3 2" xfId="25199"/>
    <cellStyle name="Normal 7 2 2 2 2 4 2 3 2 2" xfId="53934"/>
    <cellStyle name="Normal 7 2 2 2 2 4 2 3 3" xfId="39610"/>
    <cellStyle name="Normal 7 2 2 2 2 4 2 4" xfId="18036"/>
    <cellStyle name="Normal 7 2 2 2 2 4 2 4 2" xfId="46772"/>
    <cellStyle name="Normal 7 2 2 2 2 4 2 5" xfId="32448"/>
    <cellStyle name="Normal 7 2 2 2 2 4 3" xfId="5353"/>
    <cellStyle name="Normal 7 2 2 2 2 4 3 2" xfId="12613"/>
    <cellStyle name="Normal 7 2 2 2 2 4 3 2 2" xfId="26991"/>
    <cellStyle name="Normal 7 2 2 2 2 4 3 2 2 2" xfId="55725"/>
    <cellStyle name="Normal 7 2 2 2 2 4 3 2 3" xfId="41401"/>
    <cellStyle name="Normal 7 2 2 2 2 4 3 3" xfId="19828"/>
    <cellStyle name="Normal 7 2 2 2 2 4 3 3 2" xfId="48563"/>
    <cellStyle name="Normal 7 2 2 2 2 4 3 4" xfId="34239"/>
    <cellStyle name="Normal 7 2 2 2 2 4 4" xfId="9026"/>
    <cellStyle name="Normal 7 2 2 2 2 4 4 2" xfId="23409"/>
    <cellStyle name="Normal 7 2 2 2 2 4 4 2 2" xfId="52144"/>
    <cellStyle name="Normal 7 2 2 2 2 4 4 3" xfId="37820"/>
    <cellStyle name="Normal 7 2 2 2 2 4 5" xfId="16246"/>
    <cellStyle name="Normal 7 2 2 2 2 4 5 2" xfId="44982"/>
    <cellStyle name="Normal 7 2 2 2 2 4 6" xfId="30658"/>
    <cellStyle name="Normal 7 2 2 2 2 5" xfId="2588"/>
    <cellStyle name="Normal 7 2 2 2 2 5 2" xfId="6248"/>
    <cellStyle name="Normal 7 2 2 2 2 5 2 2" xfId="13508"/>
    <cellStyle name="Normal 7 2 2 2 2 5 2 2 2" xfId="27886"/>
    <cellStyle name="Normal 7 2 2 2 2 5 2 2 2 2" xfId="56620"/>
    <cellStyle name="Normal 7 2 2 2 2 5 2 2 3" xfId="42296"/>
    <cellStyle name="Normal 7 2 2 2 2 5 2 3" xfId="20723"/>
    <cellStyle name="Normal 7 2 2 2 2 5 2 3 2" xfId="49458"/>
    <cellStyle name="Normal 7 2 2 2 2 5 2 4" xfId="35134"/>
    <cellStyle name="Normal 7 2 2 2 2 5 3" xfId="9921"/>
    <cellStyle name="Normal 7 2 2 2 2 5 3 2" xfId="24304"/>
    <cellStyle name="Normal 7 2 2 2 2 5 3 2 2" xfId="53039"/>
    <cellStyle name="Normal 7 2 2 2 2 5 3 3" xfId="38715"/>
    <cellStyle name="Normal 7 2 2 2 2 5 4" xfId="17141"/>
    <cellStyle name="Normal 7 2 2 2 2 5 4 2" xfId="45877"/>
    <cellStyle name="Normal 7 2 2 2 2 5 5" xfId="31553"/>
    <cellStyle name="Normal 7 2 2 2 2 6" xfId="4451"/>
    <cellStyle name="Normal 7 2 2 2 2 6 2" xfId="11718"/>
    <cellStyle name="Normal 7 2 2 2 2 6 2 2" xfId="26096"/>
    <cellStyle name="Normal 7 2 2 2 2 6 2 2 2" xfId="54830"/>
    <cellStyle name="Normal 7 2 2 2 2 6 2 3" xfId="40506"/>
    <cellStyle name="Normal 7 2 2 2 2 6 3" xfId="18933"/>
    <cellStyle name="Normal 7 2 2 2 2 6 3 2" xfId="47668"/>
    <cellStyle name="Normal 7 2 2 2 2 6 4" xfId="33344"/>
    <cellStyle name="Normal 7 2 2 2 2 7" xfId="8122"/>
    <cellStyle name="Normal 7 2 2 2 2 7 2" xfId="22514"/>
    <cellStyle name="Normal 7 2 2 2 2 7 2 2" xfId="51249"/>
    <cellStyle name="Normal 7 2 2 2 2 7 3" xfId="36925"/>
    <cellStyle name="Normal 7 2 2 2 2 8" xfId="15351"/>
    <cellStyle name="Normal 7 2 2 2 2 8 2" xfId="44087"/>
    <cellStyle name="Normal 7 2 2 2 2 9" xfId="29763"/>
    <cellStyle name="Normal 7 2 2 2 3" xfId="819"/>
    <cellStyle name="Normal 7 2 2 2 3 2" xfId="1268"/>
    <cellStyle name="Normal 7 2 2 2 3 2 2" xfId="2251"/>
    <cellStyle name="Normal 7 2 2 2 3 2 2 2" xfId="4043"/>
    <cellStyle name="Normal 7 2 2 2 3 2 2 2 2" xfId="7702"/>
    <cellStyle name="Normal 7 2 2 2 3 2 2 2 2 2" xfId="14962"/>
    <cellStyle name="Normal 7 2 2 2 3 2 2 2 2 2 2" xfId="29340"/>
    <cellStyle name="Normal 7 2 2 2 3 2 2 2 2 2 2 2" xfId="58074"/>
    <cellStyle name="Normal 7 2 2 2 3 2 2 2 2 2 3" xfId="43750"/>
    <cellStyle name="Normal 7 2 2 2 3 2 2 2 2 3" xfId="22177"/>
    <cellStyle name="Normal 7 2 2 2 3 2 2 2 2 3 2" xfId="50912"/>
    <cellStyle name="Normal 7 2 2 2 3 2 2 2 2 4" xfId="36588"/>
    <cellStyle name="Normal 7 2 2 2 3 2 2 2 3" xfId="11375"/>
    <cellStyle name="Normal 7 2 2 2 3 2 2 2 3 2" xfId="25758"/>
    <cellStyle name="Normal 7 2 2 2 3 2 2 2 3 2 2" xfId="54493"/>
    <cellStyle name="Normal 7 2 2 2 3 2 2 2 3 3" xfId="40169"/>
    <cellStyle name="Normal 7 2 2 2 3 2 2 2 4" xfId="18595"/>
    <cellStyle name="Normal 7 2 2 2 3 2 2 2 4 2" xfId="47331"/>
    <cellStyle name="Normal 7 2 2 2 3 2 2 2 5" xfId="33007"/>
    <cellStyle name="Normal 7 2 2 2 3 2 2 3" xfId="5912"/>
    <cellStyle name="Normal 7 2 2 2 3 2 2 3 2" xfId="13172"/>
    <cellStyle name="Normal 7 2 2 2 3 2 2 3 2 2" xfId="27550"/>
    <cellStyle name="Normal 7 2 2 2 3 2 2 3 2 2 2" xfId="56284"/>
    <cellStyle name="Normal 7 2 2 2 3 2 2 3 2 3" xfId="41960"/>
    <cellStyle name="Normal 7 2 2 2 3 2 2 3 3" xfId="20387"/>
    <cellStyle name="Normal 7 2 2 2 3 2 2 3 3 2" xfId="49122"/>
    <cellStyle name="Normal 7 2 2 2 3 2 2 3 4" xfId="34798"/>
    <cellStyle name="Normal 7 2 2 2 3 2 2 4" xfId="9585"/>
    <cellStyle name="Normal 7 2 2 2 3 2 2 4 2" xfId="23968"/>
    <cellStyle name="Normal 7 2 2 2 3 2 2 4 2 2" xfId="52703"/>
    <cellStyle name="Normal 7 2 2 2 3 2 2 4 3" xfId="38379"/>
    <cellStyle name="Normal 7 2 2 2 3 2 2 5" xfId="16805"/>
    <cellStyle name="Normal 7 2 2 2 3 2 2 5 2" xfId="45541"/>
    <cellStyle name="Normal 7 2 2 2 3 2 2 6" xfId="31217"/>
    <cellStyle name="Normal 7 2 2 2 3 2 3" xfId="3147"/>
    <cellStyle name="Normal 7 2 2 2 3 2 3 2" xfId="6807"/>
    <cellStyle name="Normal 7 2 2 2 3 2 3 2 2" xfId="14067"/>
    <cellStyle name="Normal 7 2 2 2 3 2 3 2 2 2" xfId="28445"/>
    <cellStyle name="Normal 7 2 2 2 3 2 3 2 2 2 2" xfId="57179"/>
    <cellStyle name="Normal 7 2 2 2 3 2 3 2 2 3" xfId="42855"/>
    <cellStyle name="Normal 7 2 2 2 3 2 3 2 3" xfId="21282"/>
    <cellStyle name="Normal 7 2 2 2 3 2 3 2 3 2" xfId="50017"/>
    <cellStyle name="Normal 7 2 2 2 3 2 3 2 4" xfId="35693"/>
    <cellStyle name="Normal 7 2 2 2 3 2 3 3" xfId="10480"/>
    <cellStyle name="Normal 7 2 2 2 3 2 3 3 2" xfId="24863"/>
    <cellStyle name="Normal 7 2 2 2 3 2 3 3 2 2" xfId="53598"/>
    <cellStyle name="Normal 7 2 2 2 3 2 3 3 3" xfId="39274"/>
    <cellStyle name="Normal 7 2 2 2 3 2 3 4" xfId="17700"/>
    <cellStyle name="Normal 7 2 2 2 3 2 3 4 2" xfId="46436"/>
    <cellStyle name="Normal 7 2 2 2 3 2 3 5" xfId="32112"/>
    <cellStyle name="Normal 7 2 2 2 3 2 4" xfId="5012"/>
    <cellStyle name="Normal 7 2 2 2 3 2 4 2" xfId="12277"/>
    <cellStyle name="Normal 7 2 2 2 3 2 4 2 2" xfId="26655"/>
    <cellStyle name="Normal 7 2 2 2 3 2 4 2 2 2" xfId="55389"/>
    <cellStyle name="Normal 7 2 2 2 3 2 4 2 3" xfId="41065"/>
    <cellStyle name="Normal 7 2 2 2 3 2 4 3" xfId="19492"/>
    <cellStyle name="Normal 7 2 2 2 3 2 4 3 2" xfId="48227"/>
    <cellStyle name="Normal 7 2 2 2 3 2 4 4" xfId="33903"/>
    <cellStyle name="Normal 7 2 2 2 3 2 5" xfId="8684"/>
    <cellStyle name="Normal 7 2 2 2 3 2 5 2" xfId="23073"/>
    <cellStyle name="Normal 7 2 2 2 3 2 5 2 2" xfId="51808"/>
    <cellStyle name="Normal 7 2 2 2 3 2 5 3" xfId="37484"/>
    <cellStyle name="Normal 7 2 2 2 3 2 6" xfId="15910"/>
    <cellStyle name="Normal 7 2 2 2 3 2 6 2" xfId="44646"/>
    <cellStyle name="Normal 7 2 2 2 3 2 7" xfId="30322"/>
    <cellStyle name="Normal 7 2 2 2 3 3" xfId="1804"/>
    <cellStyle name="Normal 7 2 2 2 3 3 2" xfId="3596"/>
    <cellStyle name="Normal 7 2 2 2 3 3 2 2" xfId="7255"/>
    <cellStyle name="Normal 7 2 2 2 3 3 2 2 2" xfId="14515"/>
    <cellStyle name="Normal 7 2 2 2 3 3 2 2 2 2" xfId="28893"/>
    <cellStyle name="Normal 7 2 2 2 3 3 2 2 2 2 2" xfId="57627"/>
    <cellStyle name="Normal 7 2 2 2 3 3 2 2 2 3" xfId="43303"/>
    <cellStyle name="Normal 7 2 2 2 3 3 2 2 3" xfId="21730"/>
    <cellStyle name="Normal 7 2 2 2 3 3 2 2 3 2" xfId="50465"/>
    <cellStyle name="Normal 7 2 2 2 3 3 2 2 4" xfId="36141"/>
    <cellStyle name="Normal 7 2 2 2 3 3 2 3" xfId="10928"/>
    <cellStyle name="Normal 7 2 2 2 3 3 2 3 2" xfId="25311"/>
    <cellStyle name="Normal 7 2 2 2 3 3 2 3 2 2" xfId="54046"/>
    <cellStyle name="Normal 7 2 2 2 3 3 2 3 3" xfId="39722"/>
    <cellStyle name="Normal 7 2 2 2 3 3 2 4" xfId="18148"/>
    <cellStyle name="Normal 7 2 2 2 3 3 2 4 2" xfId="46884"/>
    <cellStyle name="Normal 7 2 2 2 3 3 2 5" xfId="32560"/>
    <cellStyle name="Normal 7 2 2 2 3 3 3" xfId="5465"/>
    <cellStyle name="Normal 7 2 2 2 3 3 3 2" xfId="12725"/>
    <cellStyle name="Normal 7 2 2 2 3 3 3 2 2" xfId="27103"/>
    <cellStyle name="Normal 7 2 2 2 3 3 3 2 2 2" xfId="55837"/>
    <cellStyle name="Normal 7 2 2 2 3 3 3 2 3" xfId="41513"/>
    <cellStyle name="Normal 7 2 2 2 3 3 3 3" xfId="19940"/>
    <cellStyle name="Normal 7 2 2 2 3 3 3 3 2" xfId="48675"/>
    <cellStyle name="Normal 7 2 2 2 3 3 3 4" xfId="34351"/>
    <cellStyle name="Normal 7 2 2 2 3 3 4" xfId="9138"/>
    <cellStyle name="Normal 7 2 2 2 3 3 4 2" xfId="23521"/>
    <cellStyle name="Normal 7 2 2 2 3 3 4 2 2" xfId="52256"/>
    <cellStyle name="Normal 7 2 2 2 3 3 4 3" xfId="37932"/>
    <cellStyle name="Normal 7 2 2 2 3 3 5" xfId="16358"/>
    <cellStyle name="Normal 7 2 2 2 3 3 5 2" xfId="45094"/>
    <cellStyle name="Normal 7 2 2 2 3 3 6" xfId="30770"/>
    <cellStyle name="Normal 7 2 2 2 3 4" xfId="2700"/>
    <cellStyle name="Normal 7 2 2 2 3 4 2" xfId="6360"/>
    <cellStyle name="Normal 7 2 2 2 3 4 2 2" xfId="13620"/>
    <cellStyle name="Normal 7 2 2 2 3 4 2 2 2" xfId="27998"/>
    <cellStyle name="Normal 7 2 2 2 3 4 2 2 2 2" xfId="56732"/>
    <cellStyle name="Normal 7 2 2 2 3 4 2 2 3" xfId="42408"/>
    <cellStyle name="Normal 7 2 2 2 3 4 2 3" xfId="20835"/>
    <cellStyle name="Normal 7 2 2 2 3 4 2 3 2" xfId="49570"/>
    <cellStyle name="Normal 7 2 2 2 3 4 2 4" xfId="35246"/>
    <cellStyle name="Normal 7 2 2 2 3 4 3" xfId="10033"/>
    <cellStyle name="Normal 7 2 2 2 3 4 3 2" xfId="24416"/>
    <cellStyle name="Normal 7 2 2 2 3 4 3 2 2" xfId="53151"/>
    <cellStyle name="Normal 7 2 2 2 3 4 3 3" xfId="38827"/>
    <cellStyle name="Normal 7 2 2 2 3 4 4" xfId="17253"/>
    <cellStyle name="Normal 7 2 2 2 3 4 4 2" xfId="45989"/>
    <cellStyle name="Normal 7 2 2 2 3 4 5" xfId="31665"/>
    <cellStyle name="Normal 7 2 2 2 3 5" xfId="4564"/>
    <cellStyle name="Normal 7 2 2 2 3 5 2" xfId="11830"/>
    <cellStyle name="Normal 7 2 2 2 3 5 2 2" xfId="26208"/>
    <cellStyle name="Normal 7 2 2 2 3 5 2 2 2" xfId="54942"/>
    <cellStyle name="Normal 7 2 2 2 3 5 2 3" xfId="40618"/>
    <cellStyle name="Normal 7 2 2 2 3 5 3" xfId="19045"/>
    <cellStyle name="Normal 7 2 2 2 3 5 3 2" xfId="47780"/>
    <cellStyle name="Normal 7 2 2 2 3 5 4" xfId="33456"/>
    <cellStyle name="Normal 7 2 2 2 3 6" xfId="8237"/>
    <cellStyle name="Normal 7 2 2 2 3 6 2" xfId="22626"/>
    <cellStyle name="Normal 7 2 2 2 3 6 2 2" xfId="51361"/>
    <cellStyle name="Normal 7 2 2 2 3 6 3" xfId="37037"/>
    <cellStyle name="Normal 7 2 2 2 3 7" xfId="15463"/>
    <cellStyle name="Normal 7 2 2 2 3 7 2" xfId="44199"/>
    <cellStyle name="Normal 7 2 2 2 3 8" xfId="29875"/>
    <cellStyle name="Normal 7 2 2 2 4" xfId="1044"/>
    <cellStyle name="Normal 7 2 2 2 4 2" xfId="2027"/>
    <cellStyle name="Normal 7 2 2 2 4 2 2" xfId="3819"/>
    <cellStyle name="Normal 7 2 2 2 4 2 2 2" xfId="7478"/>
    <cellStyle name="Normal 7 2 2 2 4 2 2 2 2" xfId="14738"/>
    <cellStyle name="Normal 7 2 2 2 4 2 2 2 2 2" xfId="29116"/>
    <cellStyle name="Normal 7 2 2 2 4 2 2 2 2 2 2" xfId="57850"/>
    <cellStyle name="Normal 7 2 2 2 4 2 2 2 2 3" xfId="43526"/>
    <cellStyle name="Normal 7 2 2 2 4 2 2 2 3" xfId="21953"/>
    <cellStyle name="Normal 7 2 2 2 4 2 2 2 3 2" xfId="50688"/>
    <cellStyle name="Normal 7 2 2 2 4 2 2 2 4" xfId="36364"/>
    <cellStyle name="Normal 7 2 2 2 4 2 2 3" xfId="11151"/>
    <cellStyle name="Normal 7 2 2 2 4 2 2 3 2" xfId="25534"/>
    <cellStyle name="Normal 7 2 2 2 4 2 2 3 2 2" xfId="54269"/>
    <cellStyle name="Normal 7 2 2 2 4 2 2 3 3" xfId="39945"/>
    <cellStyle name="Normal 7 2 2 2 4 2 2 4" xfId="18371"/>
    <cellStyle name="Normal 7 2 2 2 4 2 2 4 2" xfId="47107"/>
    <cellStyle name="Normal 7 2 2 2 4 2 2 5" xfId="32783"/>
    <cellStyle name="Normal 7 2 2 2 4 2 3" xfId="5688"/>
    <cellStyle name="Normal 7 2 2 2 4 2 3 2" xfId="12948"/>
    <cellStyle name="Normal 7 2 2 2 4 2 3 2 2" xfId="27326"/>
    <cellStyle name="Normal 7 2 2 2 4 2 3 2 2 2" xfId="56060"/>
    <cellStyle name="Normal 7 2 2 2 4 2 3 2 3" xfId="41736"/>
    <cellStyle name="Normal 7 2 2 2 4 2 3 3" xfId="20163"/>
    <cellStyle name="Normal 7 2 2 2 4 2 3 3 2" xfId="48898"/>
    <cellStyle name="Normal 7 2 2 2 4 2 3 4" xfId="34574"/>
    <cellStyle name="Normal 7 2 2 2 4 2 4" xfId="9361"/>
    <cellStyle name="Normal 7 2 2 2 4 2 4 2" xfId="23744"/>
    <cellStyle name="Normal 7 2 2 2 4 2 4 2 2" xfId="52479"/>
    <cellStyle name="Normal 7 2 2 2 4 2 4 3" xfId="38155"/>
    <cellStyle name="Normal 7 2 2 2 4 2 5" xfId="16581"/>
    <cellStyle name="Normal 7 2 2 2 4 2 5 2" xfId="45317"/>
    <cellStyle name="Normal 7 2 2 2 4 2 6" xfId="30993"/>
    <cellStyle name="Normal 7 2 2 2 4 3" xfId="2923"/>
    <cellStyle name="Normal 7 2 2 2 4 3 2" xfId="6583"/>
    <cellStyle name="Normal 7 2 2 2 4 3 2 2" xfId="13843"/>
    <cellStyle name="Normal 7 2 2 2 4 3 2 2 2" xfId="28221"/>
    <cellStyle name="Normal 7 2 2 2 4 3 2 2 2 2" xfId="56955"/>
    <cellStyle name="Normal 7 2 2 2 4 3 2 2 3" xfId="42631"/>
    <cellStyle name="Normal 7 2 2 2 4 3 2 3" xfId="21058"/>
    <cellStyle name="Normal 7 2 2 2 4 3 2 3 2" xfId="49793"/>
    <cellStyle name="Normal 7 2 2 2 4 3 2 4" xfId="35469"/>
    <cellStyle name="Normal 7 2 2 2 4 3 3" xfId="10256"/>
    <cellStyle name="Normal 7 2 2 2 4 3 3 2" xfId="24639"/>
    <cellStyle name="Normal 7 2 2 2 4 3 3 2 2" xfId="53374"/>
    <cellStyle name="Normal 7 2 2 2 4 3 3 3" xfId="39050"/>
    <cellStyle name="Normal 7 2 2 2 4 3 4" xfId="17476"/>
    <cellStyle name="Normal 7 2 2 2 4 3 4 2" xfId="46212"/>
    <cellStyle name="Normal 7 2 2 2 4 3 5" xfId="31888"/>
    <cellStyle name="Normal 7 2 2 2 4 4" xfId="4788"/>
    <cellStyle name="Normal 7 2 2 2 4 4 2" xfId="12053"/>
    <cellStyle name="Normal 7 2 2 2 4 4 2 2" xfId="26431"/>
    <cellStyle name="Normal 7 2 2 2 4 4 2 2 2" xfId="55165"/>
    <cellStyle name="Normal 7 2 2 2 4 4 2 3" xfId="40841"/>
    <cellStyle name="Normal 7 2 2 2 4 4 3" xfId="19268"/>
    <cellStyle name="Normal 7 2 2 2 4 4 3 2" xfId="48003"/>
    <cellStyle name="Normal 7 2 2 2 4 4 4" xfId="33679"/>
    <cellStyle name="Normal 7 2 2 2 4 5" xfId="8460"/>
    <cellStyle name="Normal 7 2 2 2 4 5 2" xfId="22849"/>
    <cellStyle name="Normal 7 2 2 2 4 5 2 2" xfId="51584"/>
    <cellStyle name="Normal 7 2 2 2 4 5 3" xfId="37260"/>
    <cellStyle name="Normal 7 2 2 2 4 6" xfId="15686"/>
    <cellStyle name="Normal 7 2 2 2 4 6 2" xfId="44422"/>
    <cellStyle name="Normal 7 2 2 2 4 7" xfId="30098"/>
    <cellStyle name="Normal 7 2 2 2 5" xfId="1568"/>
    <cellStyle name="Normal 7 2 2 2 5 2" xfId="3372"/>
    <cellStyle name="Normal 7 2 2 2 5 2 2" xfId="7031"/>
    <cellStyle name="Normal 7 2 2 2 5 2 2 2" xfId="14291"/>
    <cellStyle name="Normal 7 2 2 2 5 2 2 2 2" xfId="28669"/>
    <cellStyle name="Normal 7 2 2 2 5 2 2 2 2 2" xfId="57403"/>
    <cellStyle name="Normal 7 2 2 2 5 2 2 2 3" xfId="43079"/>
    <cellStyle name="Normal 7 2 2 2 5 2 2 3" xfId="21506"/>
    <cellStyle name="Normal 7 2 2 2 5 2 2 3 2" xfId="50241"/>
    <cellStyle name="Normal 7 2 2 2 5 2 2 4" xfId="35917"/>
    <cellStyle name="Normal 7 2 2 2 5 2 3" xfId="10704"/>
    <cellStyle name="Normal 7 2 2 2 5 2 3 2" xfId="25087"/>
    <cellStyle name="Normal 7 2 2 2 5 2 3 2 2" xfId="53822"/>
    <cellStyle name="Normal 7 2 2 2 5 2 3 3" xfId="39498"/>
    <cellStyle name="Normal 7 2 2 2 5 2 4" xfId="17924"/>
    <cellStyle name="Normal 7 2 2 2 5 2 4 2" xfId="46660"/>
    <cellStyle name="Normal 7 2 2 2 5 2 5" xfId="32336"/>
    <cellStyle name="Normal 7 2 2 2 5 3" xfId="5241"/>
    <cellStyle name="Normal 7 2 2 2 5 3 2" xfId="12501"/>
    <cellStyle name="Normal 7 2 2 2 5 3 2 2" xfId="26879"/>
    <cellStyle name="Normal 7 2 2 2 5 3 2 2 2" xfId="55613"/>
    <cellStyle name="Normal 7 2 2 2 5 3 2 3" xfId="41289"/>
    <cellStyle name="Normal 7 2 2 2 5 3 3" xfId="19716"/>
    <cellStyle name="Normal 7 2 2 2 5 3 3 2" xfId="48451"/>
    <cellStyle name="Normal 7 2 2 2 5 3 4" xfId="34127"/>
    <cellStyle name="Normal 7 2 2 2 5 4" xfId="8914"/>
    <cellStyle name="Normal 7 2 2 2 5 4 2" xfId="23297"/>
    <cellStyle name="Normal 7 2 2 2 5 4 2 2" xfId="52032"/>
    <cellStyle name="Normal 7 2 2 2 5 4 3" xfId="37708"/>
    <cellStyle name="Normal 7 2 2 2 5 5" xfId="16134"/>
    <cellStyle name="Normal 7 2 2 2 5 5 2" xfId="44870"/>
    <cellStyle name="Normal 7 2 2 2 5 6" xfId="30546"/>
    <cellStyle name="Normal 7 2 2 2 6" xfId="2476"/>
    <cellStyle name="Normal 7 2 2 2 6 2" xfId="6136"/>
    <cellStyle name="Normal 7 2 2 2 6 2 2" xfId="13396"/>
    <cellStyle name="Normal 7 2 2 2 6 2 2 2" xfId="27774"/>
    <cellStyle name="Normal 7 2 2 2 6 2 2 2 2" xfId="56508"/>
    <cellStyle name="Normal 7 2 2 2 6 2 2 3" xfId="42184"/>
    <cellStyle name="Normal 7 2 2 2 6 2 3" xfId="20611"/>
    <cellStyle name="Normal 7 2 2 2 6 2 3 2" xfId="49346"/>
    <cellStyle name="Normal 7 2 2 2 6 2 4" xfId="35022"/>
    <cellStyle name="Normal 7 2 2 2 6 3" xfId="9809"/>
    <cellStyle name="Normal 7 2 2 2 6 3 2" xfId="24192"/>
    <cellStyle name="Normal 7 2 2 2 6 3 2 2" xfId="52927"/>
    <cellStyle name="Normal 7 2 2 2 6 3 3" xfId="38603"/>
    <cellStyle name="Normal 7 2 2 2 6 4" xfId="17029"/>
    <cellStyle name="Normal 7 2 2 2 6 4 2" xfId="45765"/>
    <cellStyle name="Normal 7 2 2 2 6 5" xfId="31441"/>
    <cellStyle name="Normal 7 2 2 2 7" xfId="4335"/>
    <cellStyle name="Normal 7 2 2 2 7 2" xfId="11605"/>
    <cellStyle name="Normal 7 2 2 2 7 2 2" xfId="25984"/>
    <cellStyle name="Normal 7 2 2 2 7 2 2 2" xfId="54718"/>
    <cellStyle name="Normal 7 2 2 2 7 2 3" xfId="40394"/>
    <cellStyle name="Normal 7 2 2 2 7 3" xfId="18821"/>
    <cellStyle name="Normal 7 2 2 2 7 3 2" xfId="47556"/>
    <cellStyle name="Normal 7 2 2 2 7 4" xfId="33232"/>
    <cellStyle name="Normal 7 2 2 2 8" xfId="8004"/>
    <cellStyle name="Normal 7 2 2 2 8 2" xfId="22402"/>
    <cellStyle name="Normal 7 2 2 2 8 2 2" xfId="51137"/>
    <cellStyle name="Normal 7 2 2 2 8 3" xfId="36813"/>
    <cellStyle name="Normal 7 2 2 2 9" xfId="15239"/>
    <cellStyle name="Normal 7 2 2 2 9 2" xfId="43975"/>
    <cellStyle name="Normal 7 2 2 3" xfId="600"/>
    <cellStyle name="Normal 7 2 2 3 2" xfId="877"/>
    <cellStyle name="Normal 7 2 2 3 2 2" xfId="1324"/>
    <cellStyle name="Normal 7 2 2 3 2 2 2" xfId="2307"/>
    <cellStyle name="Normal 7 2 2 3 2 2 2 2" xfId="4099"/>
    <cellStyle name="Normal 7 2 2 3 2 2 2 2 2" xfId="7758"/>
    <cellStyle name="Normal 7 2 2 3 2 2 2 2 2 2" xfId="15018"/>
    <cellStyle name="Normal 7 2 2 3 2 2 2 2 2 2 2" xfId="29396"/>
    <cellStyle name="Normal 7 2 2 3 2 2 2 2 2 2 2 2" xfId="58130"/>
    <cellStyle name="Normal 7 2 2 3 2 2 2 2 2 2 3" xfId="43806"/>
    <cellStyle name="Normal 7 2 2 3 2 2 2 2 2 3" xfId="22233"/>
    <cellStyle name="Normal 7 2 2 3 2 2 2 2 2 3 2" xfId="50968"/>
    <cellStyle name="Normal 7 2 2 3 2 2 2 2 2 4" xfId="36644"/>
    <cellStyle name="Normal 7 2 2 3 2 2 2 2 3" xfId="11431"/>
    <cellStyle name="Normal 7 2 2 3 2 2 2 2 3 2" xfId="25814"/>
    <cellStyle name="Normal 7 2 2 3 2 2 2 2 3 2 2" xfId="54549"/>
    <cellStyle name="Normal 7 2 2 3 2 2 2 2 3 3" xfId="40225"/>
    <cellStyle name="Normal 7 2 2 3 2 2 2 2 4" xfId="18651"/>
    <cellStyle name="Normal 7 2 2 3 2 2 2 2 4 2" xfId="47387"/>
    <cellStyle name="Normal 7 2 2 3 2 2 2 2 5" xfId="33063"/>
    <cellStyle name="Normal 7 2 2 3 2 2 2 3" xfId="5968"/>
    <cellStyle name="Normal 7 2 2 3 2 2 2 3 2" xfId="13228"/>
    <cellStyle name="Normal 7 2 2 3 2 2 2 3 2 2" xfId="27606"/>
    <cellStyle name="Normal 7 2 2 3 2 2 2 3 2 2 2" xfId="56340"/>
    <cellStyle name="Normal 7 2 2 3 2 2 2 3 2 3" xfId="42016"/>
    <cellStyle name="Normal 7 2 2 3 2 2 2 3 3" xfId="20443"/>
    <cellStyle name="Normal 7 2 2 3 2 2 2 3 3 2" xfId="49178"/>
    <cellStyle name="Normal 7 2 2 3 2 2 2 3 4" xfId="34854"/>
    <cellStyle name="Normal 7 2 2 3 2 2 2 4" xfId="9641"/>
    <cellStyle name="Normal 7 2 2 3 2 2 2 4 2" xfId="24024"/>
    <cellStyle name="Normal 7 2 2 3 2 2 2 4 2 2" xfId="52759"/>
    <cellStyle name="Normal 7 2 2 3 2 2 2 4 3" xfId="38435"/>
    <cellStyle name="Normal 7 2 2 3 2 2 2 5" xfId="16861"/>
    <cellStyle name="Normal 7 2 2 3 2 2 2 5 2" xfId="45597"/>
    <cellStyle name="Normal 7 2 2 3 2 2 2 6" xfId="31273"/>
    <cellStyle name="Normal 7 2 2 3 2 2 3" xfId="3203"/>
    <cellStyle name="Normal 7 2 2 3 2 2 3 2" xfId="6863"/>
    <cellStyle name="Normal 7 2 2 3 2 2 3 2 2" xfId="14123"/>
    <cellStyle name="Normal 7 2 2 3 2 2 3 2 2 2" xfId="28501"/>
    <cellStyle name="Normal 7 2 2 3 2 2 3 2 2 2 2" xfId="57235"/>
    <cellStyle name="Normal 7 2 2 3 2 2 3 2 2 3" xfId="42911"/>
    <cellStyle name="Normal 7 2 2 3 2 2 3 2 3" xfId="21338"/>
    <cellStyle name="Normal 7 2 2 3 2 2 3 2 3 2" xfId="50073"/>
    <cellStyle name="Normal 7 2 2 3 2 2 3 2 4" xfId="35749"/>
    <cellStyle name="Normal 7 2 2 3 2 2 3 3" xfId="10536"/>
    <cellStyle name="Normal 7 2 2 3 2 2 3 3 2" xfId="24919"/>
    <cellStyle name="Normal 7 2 2 3 2 2 3 3 2 2" xfId="53654"/>
    <cellStyle name="Normal 7 2 2 3 2 2 3 3 3" xfId="39330"/>
    <cellStyle name="Normal 7 2 2 3 2 2 3 4" xfId="17756"/>
    <cellStyle name="Normal 7 2 2 3 2 2 3 4 2" xfId="46492"/>
    <cellStyle name="Normal 7 2 2 3 2 2 3 5" xfId="32168"/>
    <cellStyle name="Normal 7 2 2 3 2 2 4" xfId="5068"/>
    <cellStyle name="Normal 7 2 2 3 2 2 4 2" xfId="12333"/>
    <cellStyle name="Normal 7 2 2 3 2 2 4 2 2" xfId="26711"/>
    <cellStyle name="Normal 7 2 2 3 2 2 4 2 2 2" xfId="55445"/>
    <cellStyle name="Normal 7 2 2 3 2 2 4 2 3" xfId="41121"/>
    <cellStyle name="Normal 7 2 2 3 2 2 4 3" xfId="19548"/>
    <cellStyle name="Normal 7 2 2 3 2 2 4 3 2" xfId="48283"/>
    <cellStyle name="Normal 7 2 2 3 2 2 4 4" xfId="33959"/>
    <cellStyle name="Normal 7 2 2 3 2 2 5" xfId="8740"/>
    <cellStyle name="Normal 7 2 2 3 2 2 5 2" xfId="23129"/>
    <cellStyle name="Normal 7 2 2 3 2 2 5 2 2" xfId="51864"/>
    <cellStyle name="Normal 7 2 2 3 2 2 5 3" xfId="37540"/>
    <cellStyle name="Normal 7 2 2 3 2 2 6" xfId="15966"/>
    <cellStyle name="Normal 7 2 2 3 2 2 6 2" xfId="44702"/>
    <cellStyle name="Normal 7 2 2 3 2 2 7" xfId="30378"/>
    <cellStyle name="Normal 7 2 2 3 2 3" xfId="1860"/>
    <cellStyle name="Normal 7 2 2 3 2 3 2" xfId="3652"/>
    <cellStyle name="Normal 7 2 2 3 2 3 2 2" xfId="7311"/>
    <cellStyle name="Normal 7 2 2 3 2 3 2 2 2" xfId="14571"/>
    <cellStyle name="Normal 7 2 2 3 2 3 2 2 2 2" xfId="28949"/>
    <cellStyle name="Normal 7 2 2 3 2 3 2 2 2 2 2" xfId="57683"/>
    <cellStyle name="Normal 7 2 2 3 2 3 2 2 2 3" xfId="43359"/>
    <cellStyle name="Normal 7 2 2 3 2 3 2 2 3" xfId="21786"/>
    <cellStyle name="Normal 7 2 2 3 2 3 2 2 3 2" xfId="50521"/>
    <cellStyle name="Normal 7 2 2 3 2 3 2 2 4" xfId="36197"/>
    <cellStyle name="Normal 7 2 2 3 2 3 2 3" xfId="10984"/>
    <cellStyle name="Normal 7 2 2 3 2 3 2 3 2" xfId="25367"/>
    <cellStyle name="Normal 7 2 2 3 2 3 2 3 2 2" xfId="54102"/>
    <cellStyle name="Normal 7 2 2 3 2 3 2 3 3" xfId="39778"/>
    <cellStyle name="Normal 7 2 2 3 2 3 2 4" xfId="18204"/>
    <cellStyle name="Normal 7 2 2 3 2 3 2 4 2" xfId="46940"/>
    <cellStyle name="Normal 7 2 2 3 2 3 2 5" xfId="32616"/>
    <cellStyle name="Normal 7 2 2 3 2 3 3" xfId="5521"/>
    <cellStyle name="Normal 7 2 2 3 2 3 3 2" xfId="12781"/>
    <cellStyle name="Normal 7 2 2 3 2 3 3 2 2" xfId="27159"/>
    <cellStyle name="Normal 7 2 2 3 2 3 3 2 2 2" xfId="55893"/>
    <cellStyle name="Normal 7 2 2 3 2 3 3 2 3" xfId="41569"/>
    <cellStyle name="Normal 7 2 2 3 2 3 3 3" xfId="19996"/>
    <cellStyle name="Normal 7 2 2 3 2 3 3 3 2" xfId="48731"/>
    <cellStyle name="Normal 7 2 2 3 2 3 3 4" xfId="34407"/>
    <cellStyle name="Normal 7 2 2 3 2 3 4" xfId="9194"/>
    <cellStyle name="Normal 7 2 2 3 2 3 4 2" xfId="23577"/>
    <cellStyle name="Normal 7 2 2 3 2 3 4 2 2" xfId="52312"/>
    <cellStyle name="Normal 7 2 2 3 2 3 4 3" xfId="37988"/>
    <cellStyle name="Normal 7 2 2 3 2 3 5" xfId="16414"/>
    <cellStyle name="Normal 7 2 2 3 2 3 5 2" xfId="45150"/>
    <cellStyle name="Normal 7 2 2 3 2 3 6" xfId="30826"/>
    <cellStyle name="Normal 7 2 2 3 2 4" xfId="2756"/>
    <cellStyle name="Normal 7 2 2 3 2 4 2" xfId="6416"/>
    <cellStyle name="Normal 7 2 2 3 2 4 2 2" xfId="13676"/>
    <cellStyle name="Normal 7 2 2 3 2 4 2 2 2" xfId="28054"/>
    <cellStyle name="Normal 7 2 2 3 2 4 2 2 2 2" xfId="56788"/>
    <cellStyle name="Normal 7 2 2 3 2 4 2 2 3" xfId="42464"/>
    <cellStyle name="Normal 7 2 2 3 2 4 2 3" xfId="20891"/>
    <cellStyle name="Normal 7 2 2 3 2 4 2 3 2" xfId="49626"/>
    <cellStyle name="Normal 7 2 2 3 2 4 2 4" xfId="35302"/>
    <cellStyle name="Normal 7 2 2 3 2 4 3" xfId="10089"/>
    <cellStyle name="Normal 7 2 2 3 2 4 3 2" xfId="24472"/>
    <cellStyle name="Normal 7 2 2 3 2 4 3 2 2" xfId="53207"/>
    <cellStyle name="Normal 7 2 2 3 2 4 3 3" xfId="38883"/>
    <cellStyle name="Normal 7 2 2 3 2 4 4" xfId="17309"/>
    <cellStyle name="Normal 7 2 2 3 2 4 4 2" xfId="46045"/>
    <cellStyle name="Normal 7 2 2 3 2 4 5" xfId="31721"/>
    <cellStyle name="Normal 7 2 2 3 2 5" xfId="4621"/>
    <cellStyle name="Normal 7 2 2 3 2 5 2" xfId="11886"/>
    <cellStyle name="Normal 7 2 2 3 2 5 2 2" xfId="26264"/>
    <cellStyle name="Normal 7 2 2 3 2 5 2 2 2" xfId="54998"/>
    <cellStyle name="Normal 7 2 2 3 2 5 2 3" xfId="40674"/>
    <cellStyle name="Normal 7 2 2 3 2 5 3" xfId="19101"/>
    <cellStyle name="Normal 7 2 2 3 2 5 3 2" xfId="47836"/>
    <cellStyle name="Normal 7 2 2 3 2 5 4" xfId="33512"/>
    <cellStyle name="Normal 7 2 2 3 2 6" xfId="8293"/>
    <cellStyle name="Normal 7 2 2 3 2 6 2" xfId="22682"/>
    <cellStyle name="Normal 7 2 2 3 2 6 2 2" xfId="51417"/>
    <cellStyle name="Normal 7 2 2 3 2 6 3" xfId="37093"/>
    <cellStyle name="Normal 7 2 2 3 2 7" xfId="15519"/>
    <cellStyle name="Normal 7 2 2 3 2 7 2" xfId="44255"/>
    <cellStyle name="Normal 7 2 2 3 2 8" xfId="29931"/>
    <cellStyle name="Normal 7 2 2 3 3" xfId="1100"/>
    <cellStyle name="Normal 7 2 2 3 3 2" xfId="2083"/>
    <cellStyle name="Normal 7 2 2 3 3 2 2" xfId="3875"/>
    <cellStyle name="Normal 7 2 2 3 3 2 2 2" xfId="7534"/>
    <cellStyle name="Normal 7 2 2 3 3 2 2 2 2" xfId="14794"/>
    <cellStyle name="Normal 7 2 2 3 3 2 2 2 2 2" xfId="29172"/>
    <cellStyle name="Normal 7 2 2 3 3 2 2 2 2 2 2" xfId="57906"/>
    <cellStyle name="Normal 7 2 2 3 3 2 2 2 2 3" xfId="43582"/>
    <cellStyle name="Normal 7 2 2 3 3 2 2 2 3" xfId="22009"/>
    <cellStyle name="Normal 7 2 2 3 3 2 2 2 3 2" xfId="50744"/>
    <cellStyle name="Normal 7 2 2 3 3 2 2 2 4" xfId="36420"/>
    <cellStyle name="Normal 7 2 2 3 3 2 2 3" xfId="11207"/>
    <cellStyle name="Normal 7 2 2 3 3 2 2 3 2" xfId="25590"/>
    <cellStyle name="Normal 7 2 2 3 3 2 2 3 2 2" xfId="54325"/>
    <cellStyle name="Normal 7 2 2 3 3 2 2 3 3" xfId="40001"/>
    <cellStyle name="Normal 7 2 2 3 3 2 2 4" xfId="18427"/>
    <cellStyle name="Normal 7 2 2 3 3 2 2 4 2" xfId="47163"/>
    <cellStyle name="Normal 7 2 2 3 3 2 2 5" xfId="32839"/>
    <cellStyle name="Normal 7 2 2 3 3 2 3" xfId="5744"/>
    <cellStyle name="Normal 7 2 2 3 3 2 3 2" xfId="13004"/>
    <cellStyle name="Normal 7 2 2 3 3 2 3 2 2" xfId="27382"/>
    <cellStyle name="Normal 7 2 2 3 3 2 3 2 2 2" xfId="56116"/>
    <cellStyle name="Normal 7 2 2 3 3 2 3 2 3" xfId="41792"/>
    <cellStyle name="Normal 7 2 2 3 3 2 3 3" xfId="20219"/>
    <cellStyle name="Normal 7 2 2 3 3 2 3 3 2" xfId="48954"/>
    <cellStyle name="Normal 7 2 2 3 3 2 3 4" xfId="34630"/>
    <cellStyle name="Normal 7 2 2 3 3 2 4" xfId="9417"/>
    <cellStyle name="Normal 7 2 2 3 3 2 4 2" xfId="23800"/>
    <cellStyle name="Normal 7 2 2 3 3 2 4 2 2" xfId="52535"/>
    <cellStyle name="Normal 7 2 2 3 3 2 4 3" xfId="38211"/>
    <cellStyle name="Normal 7 2 2 3 3 2 5" xfId="16637"/>
    <cellStyle name="Normal 7 2 2 3 3 2 5 2" xfId="45373"/>
    <cellStyle name="Normal 7 2 2 3 3 2 6" xfId="31049"/>
    <cellStyle name="Normal 7 2 2 3 3 3" xfId="2979"/>
    <cellStyle name="Normal 7 2 2 3 3 3 2" xfId="6639"/>
    <cellStyle name="Normal 7 2 2 3 3 3 2 2" xfId="13899"/>
    <cellStyle name="Normal 7 2 2 3 3 3 2 2 2" xfId="28277"/>
    <cellStyle name="Normal 7 2 2 3 3 3 2 2 2 2" xfId="57011"/>
    <cellStyle name="Normal 7 2 2 3 3 3 2 2 3" xfId="42687"/>
    <cellStyle name="Normal 7 2 2 3 3 3 2 3" xfId="21114"/>
    <cellStyle name="Normal 7 2 2 3 3 3 2 3 2" xfId="49849"/>
    <cellStyle name="Normal 7 2 2 3 3 3 2 4" xfId="35525"/>
    <cellStyle name="Normal 7 2 2 3 3 3 3" xfId="10312"/>
    <cellStyle name="Normal 7 2 2 3 3 3 3 2" xfId="24695"/>
    <cellStyle name="Normal 7 2 2 3 3 3 3 2 2" xfId="53430"/>
    <cellStyle name="Normal 7 2 2 3 3 3 3 3" xfId="39106"/>
    <cellStyle name="Normal 7 2 2 3 3 3 4" xfId="17532"/>
    <cellStyle name="Normal 7 2 2 3 3 3 4 2" xfId="46268"/>
    <cellStyle name="Normal 7 2 2 3 3 3 5" xfId="31944"/>
    <cellStyle name="Normal 7 2 2 3 3 4" xfId="4844"/>
    <cellStyle name="Normal 7 2 2 3 3 4 2" xfId="12109"/>
    <cellStyle name="Normal 7 2 2 3 3 4 2 2" xfId="26487"/>
    <cellStyle name="Normal 7 2 2 3 3 4 2 2 2" xfId="55221"/>
    <cellStyle name="Normal 7 2 2 3 3 4 2 3" xfId="40897"/>
    <cellStyle name="Normal 7 2 2 3 3 4 3" xfId="19324"/>
    <cellStyle name="Normal 7 2 2 3 3 4 3 2" xfId="48059"/>
    <cellStyle name="Normal 7 2 2 3 3 4 4" xfId="33735"/>
    <cellStyle name="Normal 7 2 2 3 3 5" xfId="8516"/>
    <cellStyle name="Normal 7 2 2 3 3 5 2" xfId="22905"/>
    <cellStyle name="Normal 7 2 2 3 3 5 2 2" xfId="51640"/>
    <cellStyle name="Normal 7 2 2 3 3 5 3" xfId="37316"/>
    <cellStyle name="Normal 7 2 2 3 3 6" xfId="15742"/>
    <cellStyle name="Normal 7 2 2 3 3 6 2" xfId="44478"/>
    <cellStyle name="Normal 7 2 2 3 3 7" xfId="30154"/>
    <cellStyle name="Normal 7 2 2 3 4" xfId="1632"/>
    <cellStyle name="Normal 7 2 2 3 4 2" xfId="3428"/>
    <cellStyle name="Normal 7 2 2 3 4 2 2" xfId="7087"/>
    <cellStyle name="Normal 7 2 2 3 4 2 2 2" xfId="14347"/>
    <cellStyle name="Normal 7 2 2 3 4 2 2 2 2" xfId="28725"/>
    <cellStyle name="Normal 7 2 2 3 4 2 2 2 2 2" xfId="57459"/>
    <cellStyle name="Normal 7 2 2 3 4 2 2 2 3" xfId="43135"/>
    <cellStyle name="Normal 7 2 2 3 4 2 2 3" xfId="21562"/>
    <cellStyle name="Normal 7 2 2 3 4 2 2 3 2" xfId="50297"/>
    <cellStyle name="Normal 7 2 2 3 4 2 2 4" xfId="35973"/>
    <cellStyle name="Normal 7 2 2 3 4 2 3" xfId="10760"/>
    <cellStyle name="Normal 7 2 2 3 4 2 3 2" xfId="25143"/>
    <cellStyle name="Normal 7 2 2 3 4 2 3 2 2" xfId="53878"/>
    <cellStyle name="Normal 7 2 2 3 4 2 3 3" xfId="39554"/>
    <cellStyle name="Normal 7 2 2 3 4 2 4" xfId="17980"/>
    <cellStyle name="Normal 7 2 2 3 4 2 4 2" xfId="46716"/>
    <cellStyle name="Normal 7 2 2 3 4 2 5" xfId="32392"/>
    <cellStyle name="Normal 7 2 2 3 4 3" xfId="5297"/>
    <cellStyle name="Normal 7 2 2 3 4 3 2" xfId="12557"/>
    <cellStyle name="Normal 7 2 2 3 4 3 2 2" xfId="26935"/>
    <cellStyle name="Normal 7 2 2 3 4 3 2 2 2" xfId="55669"/>
    <cellStyle name="Normal 7 2 2 3 4 3 2 3" xfId="41345"/>
    <cellStyle name="Normal 7 2 2 3 4 3 3" xfId="19772"/>
    <cellStyle name="Normal 7 2 2 3 4 3 3 2" xfId="48507"/>
    <cellStyle name="Normal 7 2 2 3 4 3 4" xfId="34183"/>
    <cellStyle name="Normal 7 2 2 3 4 4" xfId="8970"/>
    <cellStyle name="Normal 7 2 2 3 4 4 2" xfId="23353"/>
    <cellStyle name="Normal 7 2 2 3 4 4 2 2" xfId="52088"/>
    <cellStyle name="Normal 7 2 2 3 4 4 3" xfId="37764"/>
    <cellStyle name="Normal 7 2 2 3 4 5" xfId="16190"/>
    <cellStyle name="Normal 7 2 2 3 4 5 2" xfId="44926"/>
    <cellStyle name="Normal 7 2 2 3 4 6" xfId="30602"/>
    <cellStyle name="Normal 7 2 2 3 5" xfId="2532"/>
    <cellStyle name="Normal 7 2 2 3 5 2" xfId="6192"/>
    <cellStyle name="Normal 7 2 2 3 5 2 2" xfId="13452"/>
    <cellStyle name="Normal 7 2 2 3 5 2 2 2" xfId="27830"/>
    <cellStyle name="Normal 7 2 2 3 5 2 2 2 2" xfId="56564"/>
    <cellStyle name="Normal 7 2 2 3 5 2 2 3" xfId="42240"/>
    <cellStyle name="Normal 7 2 2 3 5 2 3" xfId="20667"/>
    <cellStyle name="Normal 7 2 2 3 5 2 3 2" xfId="49402"/>
    <cellStyle name="Normal 7 2 2 3 5 2 4" xfId="35078"/>
    <cellStyle name="Normal 7 2 2 3 5 3" xfId="9865"/>
    <cellStyle name="Normal 7 2 2 3 5 3 2" xfId="24248"/>
    <cellStyle name="Normal 7 2 2 3 5 3 2 2" xfId="52983"/>
    <cellStyle name="Normal 7 2 2 3 5 3 3" xfId="38659"/>
    <cellStyle name="Normal 7 2 2 3 5 4" xfId="17085"/>
    <cellStyle name="Normal 7 2 2 3 5 4 2" xfId="45821"/>
    <cellStyle name="Normal 7 2 2 3 5 5" xfId="31497"/>
    <cellStyle name="Normal 7 2 2 3 6" xfId="4395"/>
    <cellStyle name="Normal 7 2 2 3 6 2" xfId="11662"/>
    <cellStyle name="Normal 7 2 2 3 6 2 2" xfId="26040"/>
    <cellStyle name="Normal 7 2 2 3 6 2 2 2" xfId="54774"/>
    <cellStyle name="Normal 7 2 2 3 6 2 3" xfId="40450"/>
    <cellStyle name="Normal 7 2 2 3 6 3" xfId="18877"/>
    <cellStyle name="Normal 7 2 2 3 6 3 2" xfId="47612"/>
    <cellStyle name="Normal 7 2 2 3 6 4" xfId="33288"/>
    <cellStyle name="Normal 7 2 2 3 7" xfId="8066"/>
    <cellStyle name="Normal 7 2 2 3 7 2" xfId="22458"/>
    <cellStyle name="Normal 7 2 2 3 7 2 2" xfId="51193"/>
    <cellStyle name="Normal 7 2 2 3 7 3" xfId="36869"/>
    <cellStyle name="Normal 7 2 2 3 8" xfId="15295"/>
    <cellStyle name="Normal 7 2 2 3 8 2" xfId="44031"/>
    <cellStyle name="Normal 7 2 2 3 9" xfId="29707"/>
    <cellStyle name="Normal 7 2 2 4" xfId="762"/>
    <cellStyle name="Normal 7 2 2 4 2" xfId="1212"/>
    <cellStyle name="Normal 7 2 2 4 2 2" xfId="2195"/>
    <cellStyle name="Normal 7 2 2 4 2 2 2" xfId="3987"/>
    <cellStyle name="Normal 7 2 2 4 2 2 2 2" xfId="7646"/>
    <cellStyle name="Normal 7 2 2 4 2 2 2 2 2" xfId="14906"/>
    <cellStyle name="Normal 7 2 2 4 2 2 2 2 2 2" xfId="29284"/>
    <cellStyle name="Normal 7 2 2 4 2 2 2 2 2 2 2" xfId="58018"/>
    <cellStyle name="Normal 7 2 2 4 2 2 2 2 2 3" xfId="43694"/>
    <cellStyle name="Normal 7 2 2 4 2 2 2 2 3" xfId="22121"/>
    <cellStyle name="Normal 7 2 2 4 2 2 2 2 3 2" xfId="50856"/>
    <cellStyle name="Normal 7 2 2 4 2 2 2 2 4" xfId="36532"/>
    <cellStyle name="Normal 7 2 2 4 2 2 2 3" xfId="11319"/>
    <cellStyle name="Normal 7 2 2 4 2 2 2 3 2" xfId="25702"/>
    <cellStyle name="Normal 7 2 2 4 2 2 2 3 2 2" xfId="54437"/>
    <cellStyle name="Normal 7 2 2 4 2 2 2 3 3" xfId="40113"/>
    <cellStyle name="Normal 7 2 2 4 2 2 2 4" xfId="18539"/>
    <cellStyle name="Normal 7 2 2 4 2 2 2 4 2" xfId="47275"/>
    <cellStyle name="Normal 7 2 2 4 2 2 2 5" xfId="32951"/>
    <cellStyle name="Normal 7 2 2 4 2 2 3" xfId="5856"/>
    <cellStyle name="Normal 7 2 2 4 2 2 3 2" xfId="13116"/>
    <cellStyle name="Normal 7 2 2 4 2 2 3 2 2" xfId="27494"/>
    <cellStyle name="Normal 7 2 2 4 2 2 3 2 2 2" xfId="56228"/>
    <cellStyle name="Normal 7 2 2 4 2 2 3 2 3" xfId="41904"/>
    <cellStyle name="Normal 7 2 2 4 2 2 3 3" xfId="20331"/>
    <cellStyle name="Normal 7 2 2 4 2 2 3 3 2" xfId="49066"/>
    <cellStyle name="Normal 7 2 2 4 2 2 3 4" xfId="34742"/>
    <cellStyle name="Normal 7 2 2 4 2 2 4" xfId="9529"/>
    <cellStyle name="Normal 7 2 2 4 2 2 4 2" xfId="23912"/>
    <cellStyle name="Normal 7 2 2 4 2 2 4 2 2" xfId="52647"/>
    <cellStyle name="Normal 7 2 2 4 2 2 4 3" xfId="38323"/>
    <cellStyle name="Normal 7 2 2 4 2 2 5" xfId="16749"/>
    <cellStyle name="Normal 7 2 2 4 2 2 5 2" xfId="45485"/>
    <cellStyle name="Normal 7 2 2 4 2 2 6" xfId="31161"/>
    <cellStyle name="Normal 7 2 2 4 2 3" xfId="3091"/>
    <cellStyle name="Normal 7 2 2 4 2 3 2" xfId="6751"/>
    <cellStyle name="Normal 7 2 2 4 2 3 2 2" xfId="14011"/>
    <cellStyle name="Normal 7 2 2 4 2 3 2 2 2" xfId="28389"/>
    <cellStyle name="Normal 7 2 2 4 2 3 2 2 2 2" xfId="57123"/>
    <cellStyle name="Normal 7 2 2 4 2 3 2 2 3" xfId="42799"/>
    <cellStyle name="Normal 7 2 2 4 2 3 2 3" xfId="21226"/>
    <cellStyle name="Normal 7 2 2 4 2 3 2 3 2" xfId="49961"/>
    <cellStyle name="Normal 7 2 2 4 2 3 2 4" xfId="35637"/>
    <cellStyle name="Normal 7 2 2 4 2 3 3" xfId="10424"/>
    <cellStyle name="Normal 7 2 2 4 2 3 3 2" xfId="24807"/>
    <cellStyle name="Normal 7 2 2 4 2 3 3 2 2" xfId="53542"/>
    <cellStyle name="Normal 7 2 2 4 2 3 3 3" xfId="39218"/>
    <cellStyle name="Normal 7 2 2 4 2 3 4" xfId="17644"/>
    <cellStyle name="Normal 7 2 2 4 2 3 4 2" xfId="46380"/>
    <cellStyle name="Normal 7 2 2 4 2 3 5" xfId="32056"/>
    <cellStyle name="Normal 7 2 2 4 2 4" xfId="4956"/>
    <cellStyle name="Normal 7 2 2 4 2 4 2" xfId="12221"/>
    <cellStyle name="Normal 7 2 2 4 2 4 2 2" xfId="26599"/>
    <cellStyle name="Normal 7 2 2 4 2 4 2 2 2" xfId="55333"/>
    <cellStyle name="Normal 7 2 2 4 2 4 2 3" xfId="41009"/>
    <cellStyle name="Normal 7 2 2 4 2 4 3" xfId="19436"/>
    <cellStyle name="Normal 7 2 2 4 2 4 3 2" xfId="48171"/>
    <cellStyle name="Normal 7 2 2 4 2 4 4" xfId="33847"/>
    <cellStyle name="Normal 7 2 2 4 2 5" xfId="8628"/>
    <cellStyle name="Normal 7 2 2 4 2 5 2" xfId="23017"/>
    <cellStyle name="Normal 7 2 2 4 2 5 2 2" xfId="51752"/>
    <cellStyle name="Normal 7 2 2 4 2 5 3" xfId="37428"/>
    <cellStyle name="Normal 7 2 2 4 2 6" xfId="15854"/>
    <cellStyle name="Normal 7 2 2 4 2 6 2" xfId="44590"/>
    <cellStyle name="Normal 7 2 2 4 2 7" xfId="30266"/>
    <cellStyle name="Normal 7 2 2 4 3" xfId="1748"/>
    <cellStyle name="Normal 7 2 2 4 3 2" xfId="3540"/>
    <cellStyle name="Normal 7 2 2 4 3 2 2" xfId="7199"/>
    <cellStyle name="Normal 7 2 2 4 3 2 2 2" xfId="14459"/>
    <cellStyle name="Normal 7 2 2 4 3 2 2 2 2" xfId="28837"/>
    <cellStyle name="Normal 7 2 2 4 3 2 2 2 2 2" xfId="57571"/>
    <cellStyle name="Normal 7 2 2 4 3 2 2 2 3" xfId="43247"/>
    <cellStyle name="Normal 7 2 2 4 3 2 2 3" xfId="21674"/>
    <cellStyle name="Normal 7 2 2 4 3 2 2 3 2" xfId="50409"/>
    <cellStyle name="Normal 7 2 2 4 3 2 2 4" xfId="36085"/>
    <cellStyle name="Normal 7 2 2 4 3 2 3" xfId="10872"/>
    <cellStyle name="Normal 7 2 2 4 3 2 3 2" xfId="25255"/>
    <cellStyle name="Normal 7 2 2 4 3 2 3 2 2" xfId="53990"/>
    <cellStyle name="Normal 7 2 2 4 3 2 3 3" xfId="39666"/>
    <cellStyle name="Normal 7 2 2 4 3 2 4" xfId="18092"/>
    <cellStyle name="Normal 7 2 2 4 3 2 4 2" xfId="46828"/>
    <cellStyle name="Normal 7 2 2 4 3 2 5" xfId="32504"/>
    <cellStyle name="Normal 7 2 2 4 3 3" xfId="5409"/>
    <cellStyle name="Normal 7 2 2 4 3 3 2" xfId="12669"/>
    <cellStyle name="Normal 7 2 2 4 3 3 2 2" xfId="27047"/>
    <cellStyle name="Normal 7 2 2 4 3 3 2 2 2" xfId="55781"/>
    <cellStyle name="Normal 7 2 2 4 3 3 2 3" xfId="41457"/>
    <cellStyle name="Normal 7 2 2 4 3 3 3" xfId="19884"/>
    <cellStyle name="Normal 7 2 2 4 3 3 3 2" xfId="48619"/>
    <cellStyle name="Normal 7 2 2 4 3 3 4" xfId="34295"/>
    <cellStyle name="Normal 7 2 2 4 3 4" xfId="9082"/>
    <cellStyle name="Normal 7 2 2 4 3 4 2" xfId="23465"/>
    <cellStyle name="Normal 7 2 2 4 3 4 2 2" xfId="52200"/>
    <cellStyle name="Normal 7 2 2 4 3 4 3" xfId="37876"/>
    <cellStyle name="Normal 7 2 2 4 3 5" xfId="16302"/>
    <cellStyle name="Normal 7 2 2 4 3 5 2" xfId="45038"/>
    <cellStyle name="Normal 7 2 2 4 3 6" xfId="30714"/>
    <cellStyle name="Normal 7 2 2 4 4" xfId="2644"/>
    <cellStyle name="Normal 7 2 2 4 4 2" xfId="6304"/>
    <cellStyle name="Normal 7 2 2 4 4 2 2" xfId="13564"/>
    <cellStyle name="Normal 7 2 2 4 4 2 2 2" xfId="27942"/>
    <cellStyle name="Normal 7 2 2 4 4 2 2 2 2" xfId="56676"/>
    <cellStyle name="Normal 7 2 2 4 4 2 2 3" xfId="42352"/>
    <cellStyle name="Normal 7 2 2 4 4 2 3" xfId="20779"/>
    <cellStyle name="Normal 7 2 2 4 4 2 3 2" xfId="49514"/>
    <cellStyle name="Normal 7 2 2 4 4 2 4" xfId="35190"/>
    <cellStyle name="Normal 7 2 2 4 4 3" xfId="9977"/>
    <cellStyle name="Normal 7 2 2 4 4 3 2" xfId="24360"/>
    <cellStyle name="Normal 7 2 2 4 4 3 2 2" xfId="53095"/>
    <cellStyle name="Normal 7 2 2 4 4 3 3" xfId="38771"/>
    <cellStyle name="Normal 7 2 2 4 4 4" xfId="17197"/>
    <cellStyle name="Normal 7 2 2 4 4 4 2" xfId="45933"/>
    <cellStyle name="Normal 7 2 2 4 4 5" xfId="31609"/>
    <cellStyle name="Normal 7 2 2 4 5" xfId="4508"/>
    <cellStyle name="Normal 7 2 2 4 5 2" xfId="11774"/>
    <cellStyle name="Normal 7 2 2 4 5 2 2" xfId="26152"/>
    <cellStyle name="Normal 7 2 2 4 5 2 2 2" xfId="54886"/>
    <cellStyle name="Normal 7 2 2 4 5 2 3" xfId="40562"/>
    <cellStyle name="Normal 7 2 2 4 5 3" xfId="18989"/>
    <cellStyle name="Normal 7 2 2 4 5 3 2" xfId="47724"/>
    <cellStyle name="Normal 7 2 2 4 5 4" xfId="33400"/>
    <cellStyle name="Normal 7 2 2 4 6" xfId="8181"/>
    <cellStyle name="Normal 7 2 2 4 6 2" xfId="22570"/>
    <cellStyle name="Normal 7 2 2 4 6 2 2" xfId="51305"/>
    <cellStyle name="Normal 7 2 2 4 6 3" xfId="36981"/>
    <cellStyle name="Normal 7 2 2 4 7" xfId="15407"/>
    <cellStyle name="Normal 7 2 2 4 7 2" xfId="44143"/>
    <cellStyle name="Normal 7 2 2 4 8" xfId="29819"/>
    <cellStyle name="Normal 7 2 2 5" xfId="988"/>
    <cellStyle name="Normal 7 2 2 5 2" xfId="1971"/>
    <cellStyle name="Normal 7 2 2 5 2 2" xfId="3763"/>
    <cellStyle name="Normal 7 2 2 5 2 2 2" xfId="7422"/>
    <cellStyle name="Normal 7 2 2 5 2 2 2 2" xfId="14682"/>
    <cellStyle name="Normal 7 2 2 5 2 2 2 2 2" xfId="29060"/>
    <cellStyle name="Normal 7 2 2 5 2 2 2 2 2 2" xfId="57794"/>
    <cellStyle name="Normal 7 2 2 5 2 2 2 2 3" xfId="43470"/>
    <cellStyle name="Normal 7 2 2 5 2 2 2 3" xfId="21897"/>
    <cellStyle name="Normal 7 2 2 5 2 2 2 3 2" xfId="50632"/>
    <cellStyle name="Normal 7 2 2 5 2 2 2 4" xfId="36308"/>
    <cellStyle name="Normal 7 2 2 5 2 2 3" xfId="11095"/>
    <cellStyle name="Normal 7 2 2 5 2 2 3 2" xfId="25478"/>
    <cellStyle name="Normal 7 2 2 5 2 2 3 2 2" xfId="54213"/>
    <cellStyle name="Normal 7 2 2 5 2 2 3 3" xfId="39889"/>
    <cellStyle name="Normal 7 2 2 5 2 2 4" xfId="18315"/>
    <cellStyle name="Normal 7 2 2 5 2 2 4 2" xfId="47051"/>
    <cellStyle name="Normal 7 2 2 5 2 2 5" xfId="32727"/>
    <cellStyle name="Normal 7 2 2 5 2 3" xfId="5632"/>
    <cellStyle name="Normal 7 2 2 5 2 3 2" xfId="12892"/>
    <cellStyle name="Normal 7 2 2 5 2 3 2 2" xfId="27270"/>
    <cellStyle name="Normal 7 2 2 5 2 3 2 2 2" xfId="56004"/>
    <cellStyle name="Normal 7 2 2 5 2 3 2 3" xfId="41680"/>
    <cellStyle name="Normal 7 2 2 5 2 3 3" xfId="20107"/>
    <cellStyle name="Normal 7 2 2 5 2 3 3 2" xfId="48842"/>
    <cellStyle name="Normal 7 2 2 5 2 3 4" xfId="34518"/>
    <cellStyle name="Normal 7 2 2 5 2 4" xfId="9305"/>
    <cellStyle name="Normal 7 2 2 5 2 4 2" xfId="23688"/>
    <cellStyle name="Normal 7 2 2 5 2 4 2 2" xfId="52423"/>
    <cellStyle name="Normal 7 2 2 5 2 4 3" xfId="38099"/>
    <cellStyle name="Normal 7 2 2 5 2 5" xfId="16525"/>
    <cellStyle name="Normal 7 2 2 5 2 5 2" xfId="45261"/>
    <cellStyle name="Normal 7 2 2 5 2 6" xfId="30937"/>
    <cellStyle name="Normal 7 2 2 5 3" xfId="2867"/>
    <cellStyle name="Normal 7 2 2 5 3 2" xfId="6527"/>
    <cellStyle name="Normal 7 2 2 5 3 2 2" xfId="13787"/>
    <cellStyle name="Normal 7 2 2 5 3 2 2 2" xfId="28165"/>
    <cellStyle name="Normal 7 2 2 5 3 2 2 2 2" xfId="56899"/>
    <cellStyle name="Normal 7 2 2 5 3 2 2 3" xfId="42575"/>
    <cellStyle name="Normal 7 2 2 5 3 2 3" xfId="21002"/>
    <cellStyle name="Normal 7 2 2 5 3 2 3 2" xfId="49737"/>
    <cellStyle name="Normal 7 2 2 5 3 2 4" xfId="35413"/>
    <cellStyle name="Normal 7 2 2 5 3 3" xfId="10200"/>
    <cellStyle name="Normal 7 2 2 5 3 3 2" xfId="24583"/>
    <cellStyle name="Normal 7 2 2 5 3 3 2 2" xfId="53318"/>
    <cellStyle name="Normal 7 2 2 5 3 3 3" xfId="38994"/>
    <cellStyle name="Normal 7 2 2 5 3 4" xfId="17420"/>
    <cellStyle name="Normal 7 2 2 5 3 4 2" xfId="46156"/>
    <cellStyle name="Normal 7 2 2 5 3 5" xfId="31832"/>
    <cellStyle name="Normal 7 2 2 5 4" xfId="4732"/>
    <cellStyle name="Normal 7 2 2 5 4 2" xfId="11997"/>
    <cellStyle name="Normal 7 2 2 5 4 2 2" xfId="26375"/>
    <cellStyle name="Normal 7 2 2 5 4 2 2 2" xfId="55109"/>
    <cellStyle name="Normal 7 2 2 5 4 2 3" xfId="40785"/>
    <cellStyle name="Normal 7 2 2 5 4 3" xfId="19212"/>
    <cellStyle name="Normal 7 2 2 5 4 3 2" xfId="47947"/>
    <cellStyle name="Normal 7 2 2 5 4 4" xfId="33623"/>
    <cellStyle name="Normal 7 2 2 5 5" xfId="8404"/>
    <cellStyle name="Normal 7 2 2 5 5 2" xfId="22793"/>
    <cellStyle name="Normal 7 2 2 5 5 2 2" xfId="51528"/>
    <cellStyle name="Normal 7 2 2 5 5 3" xfId="37204"/>
    <cellStyle name="Normal 7 2 2 5 6" xfId="15630"/>
    <cellStyle name="Normal 7 2 2 5 6 2" xfId="44366"/>
    <cellStyle name="Normal 7 2 2 5 7" xfId="30042"/>
    <cellStyle name="Normal 7 2 2 6" xfId="1507"/>
    <cellStyle name="Normal 7 2 2 6 2" xfId="3316"/>
    <cellStyle name="Normal 7 2 2 6 2 2" xfId="6975"/>
    <cellStyle name="Normal 7 2 2 6 2 2 2" xfId="14235"/>
    <cellStyle name="Normal 7 2 2 6 2 2 2 2" xfId="28613"/>
    <cellStyle name="Normal 7 2 2 6 2 2 2 2 2" xfId="57347"/>
    <cellStyle name="Normal 7 2 2 6 2 2 2 3" xfId="43023"/>
    <cellStyle name="Normal 7 2 2 6 2 2 3" xfId="21450"/>
    <cellStyle name="Normal 7 2 2 6 2 2 3 2" xfId="50185"/>
    <cellStyle name="Normal 7 2 2 6 2 2 4" xfId="35861"/>
    <cellStyle name="Normal 7 2 2 6 2 3" xfId="10648"/>
    <cellStyle name="Normal 7 2 2 6 2 3 2" xfId="25031"/>
    <cellStyle name="Normal 7 2 2 6 2 3 2 2" xfId="53766"/>
    <cellStyle name="Normal 7 2 2 6 2 3 3" xfId="39442"/>
    <cellStyle name="Normal 7 2 2 6 2 4" xfId="17868"/>
    <cellStyle name="Normal 7 2 2 6 2 4 2" xfId="46604"/>
    <cellStyle name="Normal 7 2 2 6 2 5" xfId="32280"/>
    <cellStyle name="Normal 7 2 2 6 3" xfId="5184"/>
    <cellStyle name="Normal 7 2 2 6 3 2" xfId="12445"/>
    <cellStyle name="Normal 7 2 2 6 3 2 2" xfId="26823"/>
    <cellStyle name="Normal 7 2 2 6 3 2 2 2" xfId="55557"/>
    <cellStyle name="Normal 7 2 2 6 3 2 3" xfId="41233"/>
    <cellStyle name="Normal 7 2 2 6 3 3" xfId="19660"/>
    <cellStyle name="Normal 7 2 2 6 3 3 2" xfId="48395"/>
    <cellStyle name="Normal 7 2 2 6 3 4" xfId="34071"/>
    <cellStyle name="Normal 7 2 2 6 4" xfId="8858"/>
    <cellStyle name="Normal 7 2 2 6 4 2" xfId="23241"/>
    <cellStyle name="Normal 7 2 2 6 4 2 2" xfId="51976"/>
    <cellStyle name="Normal 7 2 2 6 4 3" xfId="37652"/>
    <cellStyle name="Normal 7 2 2 6 5" xfId="16078"/>
    <cellStyle name="Normal 7 2 2 6 5 2" xfId="44814"/>
    <cellStyle name="Normal 7 2 2 6 6" xfId="30490"/>
    <cellStyle name="Normal 7 2 2 7" xfId="2420"/>
    <cellStyle name="Normal 7 2 2 7 2" xfId="6080"/>
    <cellStyle name="Normal 7 2 2 7 2 2" xfId="13340"/>
    <cellStyle name="Normal 7 2 2 7 2 2 2" xfId="27718"/>
    <cellStyle name="Normal 7 2 2 7 2 2 2 2" xfId="56452"/>
    <cellStyle name="Normal 7 2 2 7 2 2 3" xfId="42128"/>
    <cellStyle name="Normal 7 2 2 7 2 3" xfId="20555"/>
    <cellStyle name="Normal 7 2 2 7 2 3 2" xfId="49290"/>
    <cellStyle name="Normal 7 2 2 7 2 4" xfId="34966"/>
    <cellStyle name="Normal 7 2 2 7 3" xfId="9753"/>
    <cellStyle name="Normal 7 2 2 7 3 2" xfId="24136"/>
    <cellStyle name="Normal 7 2 2 7 3 2 2" xfId="52871"/>
    <cellStyle name="Normal 7 2 2 7 3 3" xfId="38547"/>
    <cellStyle name="Normal 7 2 2 7 4" xfId="16973"/>
    <cellStyle name="Normal 7 2 2 7 4 2" xfId="45709"/>
    <cellStyle name="Normal 7 2 2 7 5" xfId="31385"/>
    <cellStyle name="Normal 7 2 2 8" xfId="4277"/>
    <cellStyle name="Normal 7 2 2 8 2" xfId="11549"/>
    <cellStyle name="Normal 7 2 2 8 2 2" xfId="25928"/>
    <cellStyle name="Normal 7 2 2 8 2 2 2" xfId="54662"/>
    <cellStyle name="Normal 7 2 2 8 2 3" xfId="40338"/>
    <cellStyle name="Normal 7 2 2 8 3" xfId="18765"/>
    <cellStyle name="Normal 7 2 2 8 3 2" xfId="47500"/>
    <cellStyle name="Normal 7 2 2 8 4" xfId="33176"/>
    <cellStyle name="Normal 7 2 2 9" xfId="7945"/>
    <cellStyle name="Normal 7 2 2 9 2" xfId="22346"/>
    <cellStyle name="Normal 7 2 2 9 2 2" xfId="51081"/>
    <cellStyle name="Normal 7 2 2 9 3" xfId="36757"/>
    <cellStyle name="Normal 7 2 3" xfId="433"/>
    <cellStyle name="Normal 7 2 3 10" xfId="29623"/>
    <cellStyle name="Normal 7 2 3 2" xfId="633"/>
    <cellStyle name="Normal 7 2 3 2 2" xfId="905"/>
    <cellStyle name="Normal 7 2 3 2 2 2" xfId="1352"/>
    <cellStyle name="Normal 7 2 3 2 2 2 2" xfId="2335"/>
    <cellStyle name="Normal 7 2 3 2 2 2 2 2" xfId="4127"/>
    <cellStyle name="Normal 7 2 3 2 2 2 2 2 2" xfId="7786"/>
    <cellStyle name="Normal 7 2 3 2 2 2 2 2 2 2" xfId="15046"/>
    <cellStyle name="Normal 7 2 3 2 2 2 2 2 2 2 2" xfId="29424"/>
    <cellStyle name="Normal 7 2 3 2 2 2 2 2 2 2 2 2" xfId="58158"/>
    <cellStyle name="Normal 7 2 3 2 2 2 2 2 2 2 3" xfId="43834"/>
    <cellStyle name="Normal 7 2 3 2 2 2 2 2 2 3" xfId="22261"/>
    <cellStyle name="Normal 7 2 3 2 2 2 2 2 2 3 2" xfId="50996"/>
    <cellStyle name="Normal 7 2 3 2 2 2 2 2 2 4" xfId="36672"/>
    <cellStyle name="Normal 7 2 3 2 2 2 2 2 3" xfId="11459"/>
    <cellStyle name="Normal 7 2 3 2 2 2 2 2 3 2" xfId="25842"/>
    <cellStyle name="Normal 7 2 3 2 2 2 2 2 3 2 2" xfId="54577"/>
    <cellStyle name="Normal 7 2 3 2 2 2 2 2 3 3" xfId="40253"/>
    <cellStyle name="Normal 7 2 3 2 2 2 2 2 4" xfId="18679"/>
    <cellStyle name="Normal 7 2 3 2 2 2 2 2 4 2" xfId="47415"/>
    <cellStyle name="Normal 7 2 3 2 2 2 2 2 5" xfId="33091"/>
    <cellStyle name="Normal 7 2 3 2 2 2 2 3" xfId="5996"/>
    <cellStyle name="Normal 7 2 3 2 2 2 2 3 2" xfId="13256"/>
    <cellStyle name="Normal 7 2 3 2 2 2 2 3 2 2" xfId="27634"/>
    <cellStyle name="Normal 7 2 3 2 2 2 2 3 2 2 2" xfId="56368"/>
    <cellStyle name="Normal 7 2 3 2 2 2 2 3 2 3" xfId="42044"/>
    <cellStyle name="Normal 7 2 3 2 2 2 2 3 3" xfId="20471"/>
    <cellStyle name="Normal 7 2 3 2 2 2 2 3 3 2" xfId="49206"/>
    <cellStyle name="Normal 7 2 3 2 2 2 2 3 4" xfId="34882"/>
    <cellStyle name="Normal 7 2 3 2 2 2 2 4" xfId="9669"/>
    <cellStyle name="Normal 7 2 3 2 2 2 2 4 2" xfId="24052"/>
    <cellStyle name="Normal 7 2 3 2 2 2 2 4 2 2" xfId="52787"/>
    <cellStyle name="Normal 7 2 3 2 2 2 2 4 3" xfId="38463"/>
    <cellStyle name="Normal 7 2 3 2 2 2 2 5" xfId="16889"/>
    <cellStyle name="Normal 7 2 3 2 2 2 2 5 2" xfId="45625"/>
    <cellStyle name="Normal 7 2 3 2 2 2 2 6" xfId="31301"/>
    <cellStyle name="Normal 7 2 3 2 2 2 3" xfId="3231"/>
    <cellStyle name="Normal 7 2 3 2 2 2 3 2" xfId="6891"/>
    <cellStyle name="Normal 7 2 3 2 2 2 3 2 2" xfId="14151"/>
    <cellStyle name="Normal 7 2 3 2 2 2 3 2 2 2" xfId="28529"/>
    <cellStyle name="Normal 7 2 3 2 2 2 3 2 2 2 2" xfId="57263"/>
    <cellStyle name="Normal 7 2 3 2 2 2 3 2 2 3" xfId="42939"/>
    <cellStyle name="Normal 7 2 3 2 2 2 3 2 3" xfId="21366"/>
    <cellStyle name="Normal 7 2 3 2 2 2 3 2 3 2" xfId="50101"/>
    <cellStyle name="Normal 7 2 3 2 2 2 3 2 4" xfId="35777"/>
    <cellStyle name="Normal 7 2 3 2 2 2 3 3" xfId="10564"/>
    <cellStyle name="Normal 7 2 3 2 2 2 3 3 2" xfId="24947"/>
    <cellStyle name="Normal 7 2 3 2 2 2 3 3 2 2" xfId="53682"/>
    <cellStyle name="Normal 7 2 3 2 2 2 3 3 3" xfId="39358"/>
    <cellStyle name="Normal 7 2 3 2 2 2 3 4" xfId="17784"/>
    <cellStyle name="Normal 7 2 3 2 2 2 3 4 2" xfId="46520"/>
    <cellStyle name="Normal 7 2 3 2 2 2 3 5" xfId="32196"/>
    <cellStyle name="Normal 7 2 3 2 2 2 4" xfId="5096"/>
    <cellStyle name="Normal 7 2 3 2 2 2 4 2" xfId="12361"/>
    <cellStyle name="Normal 7 2 3 2 2 2 4 2 2" xfId="26739"/>
    <cellStyle name="Normal 7 2 3 2 2 2 4 2 2 2" xfId="55473"/>
    <cellStyle name="Normal 7 2 3 2 2 2 4 2 3" xfId="41149"/>
    <cellStyle name="Normal 7 2 3 2 2 2 4 3" xfId="19576"/>
    <cellStyle name="Normal 7 2 3 2 2 2 4 3 2" xfId="48311"/>
    <cellStyle name="Normal 7 2 3 2 2 2 4 4" xfId="33987"/>
    <cellStyle name="Normal 7 2 3 2 2 2 5" xfId="8768"/>
    <cellStyle name="Normal 7 2 3 2 2 2 5 2" xfId="23157"/>
    <cellStyle name="Normal 7 2 3 2 2 2 5 2 2" xfId="51892"/>
    <cellStyle name="Normal 7 2 3 2 2 2 5 3" xfId="37568"/>
    <cellStyle name="Normal 7 2 3 2 2 2 6" xfId="15994"/>
    <cellStyle name="Normal 7 2 3 2 2 2 6 2" xfId="44730"/>
    <cellStyle name="Normal 7 2 3 2 2 2 7" xfId="30406"/>
    <cellStyle name="Normal 7 2 3 2 2 3" xfId="1888"/>
    <cellStyle name="Normal 7 2 3 2 2 3 2" xfId="3680"/>
    <cellStyle name="Normal 7 2 3 2 2 3 2 2" xfId="7339"/>
    <cellStyle name="Normal 7 2 3 2 2 3 2 2 2" xfId="14599"/>
    <cellStyle name="Normal 7 2 3 2 2 3 2 2 2 2" xfId="28977"/>
    <cellStyle name="Normal 7 2 3 2 2 3 2 2 2 2 2" xfId="57711"/>
    <cellStyle name="Normal 7 2 3 2 2 3 2 2 2 3" xfId="43387"/>
    <cellStyle name="Normal 7 2 3 2 2 3 2 2 3" xfId="21814"/>
    <cellStyle name="Normal 7 2 3 2 2 3 2 2 3 2" xfId="50549"/>
    <cellStyle name="Normal 7 2 3 2 2 3 2 2 4" xfId="36225"/>
    <cellStyle name="Normal 7 2 3 2 2 3 2 3" xfId="11012"/>
    <cellStyle name="Normal 7 2 3 2 2 3 2 3 2" xfId="25395"/>
    <cellStyle name="Normal 7 2 3 2 2 3 2 3 2 2" xfId="54130"/>
    <cellStyle name="Normal 7 2 3 2 2 3 2 3 3" xfId="39806"/>
    <cellStyle name="Normal 7 2 3 2 2 3 2 4" xfId="18232"/>
    <cellStyle name="Normal 7 2 3 2 2 3 2 4 2" xfId="46968"/>
    <cellStyle name="Normal 7 2 3 2 2 3 2 5" xfId="32644"/>
    <cellStyle name="Normal 7 2 3 2 2 3 3" xfId="5549"/>
    <cellStyle name="Normal 7 2 3 2 2 3 3 2" xfId="12809"/>
    <cellStyle name="Normal 7 2 3 2 2 3 3 2 2" xfId="27187"/>
    <cellStyle name="Normal 7 2 3 2 2 3 3 2 2 2" xfId="55921"/>
    <cellStyle name="Normal 7 2 3 2 2 3 3 2 3" xfId="41597"/>
    <cellStyle name="Normal 7 2 3 2 2 3 3 3" xfId="20024"/>
    <cellStyle name="Normal 7 2 3 2 2 3 3 3 2" xfId="48759"/>
    <cellStyle name="Normal 7 2 3 2 2 3 3 4" xfId="34435"/>
    <cellStyle name="Normal 7 2 3 2 2 3 4" xfId="9222"/>
    <cellStyle name="Normal 7 2 3 2 2 3 4 2" xfId="23605"/>
    <cellStyle name="Normal 7 2 3 2 2 3 4 2 2" xfId="52340"/>
    <cellStyle name="Normal 7 2 3 2 2 3 4 3" xfId="38016"/>
    <cellStyle name="Normal 7 2 3 2 2 3 5" xfId="16442"/>
    <cellStyle name="Normal 7 2 3 2 2 3 5 2" xfId="45178"/>
    <cellStyle name="Normal 7 2 3 2 2 3 6" xfId="30854"/>
    <cellStyle name="Normal 7 2 3 2 2 4" xfId="2784"/>
    <cellStyle name="Normal 7 2 3 2 2 4 2" xfId="6444"/>
    <cellStyle name="Normal 7 2 3 2 2 4 2 2" xfId="13704"/>
    <cellStyle name="Normal 7 2 3 2 2 4 2 2 2" xfId="28082"/>
    <cellStyle name="Normal 7 2 3 2 2 4 2 2 2 2" xfId="56816"/>
    <cellStyle name="Normal 7 2 3 2 2 4 2 2 3" xfId="42492"/>
    <cellStyle name="Normal 7 2 3 2 2 4 2 3" xfId="20919"/>
    <cellStyle name="Normal 7 2 3 2 2 4 2 3 2" xfId="49654"/>
    <cellStyle name="Normal 7 2 3 2 2 4 2 4" xfId="35330"/>
    <cellStyle name="Normal 7 2 3 2 2 4 3" xfId="10117"/>
    <cellStyle name="Normal 7 2 3 2 2 4 3 2" xfId="24500"/>
    <cellStyle name="Normal 7 2 3 2 2 4 3 2 2" xfId="53235"/>
    <cellStyle name="Normal 7 2 3 2 2 4 3 3" xfId="38911"/>
    <cellStyle name="Normal 7 2 3 2 2 4 4" xfId="17337"/>
    <cellStyle name="Normal 7 2 3 2 2 4 4 2" xfId="46073"/>
    <cellStyle name="Normal 7 2 3 2 2 4 5" xfId="31749"/>
    <cellStyle name="Normal 7 2 3 2 2 5" xfId="4649"/>
    <cellStyle name="Normal 7 2 3 2 2 5 2" xfId="11914"/>
    <cellStyle name="Normal 7 2 3 2 2 5 2 2" xfId="26292"/>
    <cellStyle name="Normal 7 2 3 2 2 5 2 2 2" xfId="55026"/>
    <cellStyle name="Normal 7 2 3 2 2 5 2 3" xfId="40702"/>
    <cellStyle name="Normal 7 2 3 2 2 5 3" xfId="19129"/>
    <cellStyle name="Normal 7 2 3 2 2 5 3 2" xfId="47864"/>
    <cellStyle name="Normal 7 2 3 2 2 5 4" xfId="33540"/>
    <cellStyle name="Normal 7 2 3 2 2 6" xfId="8321"/>
    <cellStyle name="Normal 7 2 3 2 2 6 2" xfId="22710"/>
    <cellStyle name="Normal 7 2 3 2 2 6 2 2" xfId="51445"/>
    <cellStyle name="Normal 7 2 3 2 2 6 3" xfId="37121"/>
    <cellStyle name="Normal 7 2 3 2 2 7" xfId="15547"/>
    <cellStyle name="Normal 7 2 3 2 2 7 2" xfId="44283"/>
    <cellStyle name="Normal 7 2 3 2 2 8" xfId="29959"/>
    <cellStyle name="Normal 7 2 3 2 3" xfId="1128"/>
    <cellStyle name="Normal 7 2 3 2 3 2" xfId="2111"/>
    <cellStyle name="Normal 7 2 3 2 3 2 2" xfId="3903"/>
    <cellStyle name="Normal 7 2 3 2 3 2 2 2" xfId="7562"/>
    <cellStyle name="Normal 7 2 3 2 3 2 2 2 2" xfId="14822"/>
    <cellStyle name="Normal 7 2 3 2 3 2 2 2 2 2" xfId="29200"/>
    <cellStyle name="Normal 7 2 3 2 3 2 2 2 2 2 2" xfId="57934"/>
    <cellStyle name="Normal 7 2 3 2 3 2 2 2 2 3" xfId="43610"/>
    <cellStyle name="Normal 7 2 3 2 3 2 2 2 3" xfId="22037"/>
    <cellStyle name="Normal 7 2 3 2 3 2 2 2 3 2" xfId="50772"/>
    <cellStyle name="Normal 7 2 3 2 3 2 2 2 4" xfId="36448"/>
    <cellStyle name="Normal 7 2 3 2 3 2 2 3" xfId="11235"/>
    <cellStyle name="Normal 7 2 3 2 3 2 2 3 2" xfId="25618"/>
    <cellStyle name="Normal 7 2 3 2 3 2 2 3 2 2" xfId="54353"/>
    <cellStyle name="Normal 7 2 3 2 3 2 2 3 3" xfId="40029"/>
    <cellStyle name="Normal 7 2 3 2 3 2 2 4" xfId="18455"/>
    <cellStyle name="Normal 7 2 3 2 3 2 2 4 2" xfId="47191"/>
    <cellStyle name="Normal 7 2 3 2 3 2 2 5" xfId="32867"/>
    <cellStyle name="Normal 7 2 3 2 3 2 3" xfId="5772"/>
    <cellStyle name="Normal 7 2 3 2 3 2 3 2" xfId="13032"/>
    <cellStyle name="Normal 7 2 3 2 3 2 3 2 2" xfId="27410"/>
    <cellStyle name="Normal 7 2 3 2 3 2 3 2 2 2" xfId="56144"/>
    <cellStyle name="Normal 7 2 3 2 3 2 3 2 3" xfId="41820"/>
    <cellStyle name="Normal 7 2 3 2 3 2 3 3" xfId="20247"/>
    <cellStyle name="Normal 7 2 3 2 3 2 3 3 2" xfId="48982"/>
    <cellStyle name="Normal 7 2 3 2 3 2 3 4" xfId="34658"/>
    <cellStyle name="Normal 7 2 3 2 3 2 4" xfId="9445"/>
    <cellStyle name="Normal 7 2 3 2 3 2 4 2" xfId="23828"/>
    <cellStyle name="Normal 7 2 3 2 3 2 4 2 2" xfId="52563"/>
    <cellStyle name="Normal 7 2 3 2 3 2 4 3" xfId="38239"/>
    <cellStyle name="Normal 7 2 3 2 3 2 5" xfId="16665"/>
    <cellStyle name="Normal 7 2 3 2 3 2 5 2" xfId="45401"/>
    <cellStyle name="Normal 7 2 3 2 3 2 6" xfId="31077"/>
    <cellStyle name="Normal 7 2 3 2 3 3" xfId="3007"/>
    <cellStyle name="Normal 7 2 3 2 3 3 2" xfId="6667"/>
    <cellStyle name="Normal 7 2 3 2 3 3 2 2" xfId="13927"/>
    <cellStyle name="Normal 7 2 3 2 3 3 2 2 2" xfId="28305"/>
    <cellStyle name="Normal 7 2 3 2 3 3 2 2 2 2" xfId="57039"/>
    <cellStyle name="Normal 7 2 3 2 3 3 2 2 3" xfId="42715"/>
    <cellStyle name="Normal 7 2 3 2 3 3 2 3" xfId="21142"/>
    <cellStyle name="Normal 7 2 3 2 3 3 2 3 2" xfId="49877"/>
    <cellStyle name="Normal 7 2 3 2 3 3 2 4" xfId="35553"/>
    <cellStyle name="Normal 7 2 3 2 3 3 3" xfId="10340"/>
    <cellStyle name="Normal 7 2 3 2 3 3 3 2" xfId="24723"/>
    <cellStyle name="Normal 7 2 3 2 3 3 3 2 2" xfId="53458"/>
    <cellStyle name="Normal 7 2 3 2 3 3 3 3" xfId="39134"/>
    <cellStyle name="Normal 7 2 3 2 3 3 4" xfId="17560"/>
    <cellStyle name="Normal 7 2 3 2 3 3 4 2" xfId="46296"/>
    <cellStyle name="Normal 7 2 3 2 3 3 5" xfId="31972"/>
    <cellStyle name="Normal 7 2 3 2 3 4" xfId="4872"/>
    <cellStyle name="Normal 7 2 3 2 3 4 2" xfId="12137"/>
    <cellStyle name="Normal 7 2 3 2 3 4 2 2" xfId="26515"/>
    <cellStyle name="Normal 7 2 3 2 3 4 2 2 2" xfId="55249"/>
    <cellStyle name="Normal 7 2 3 2 3 4 2 3" xfId="40925"/>
    <cellStyle name="Normal 7 2 3 2 3 4 3" xfId="19352"/>
    <cellStyle name="Normal 7 2 3 2 3 4 3 2" xfId="48087"/>
    <cellStyle name="Normal 7 2 3 2 3 4 4" xfId="33763"/>
    <cellStyle name="Normal 7 2 3 2 3 5" xfId="8544"/>
    <cellStyle name="Normal 7 2 3 2 3 5 2" xfId="22933"/>
    <cellStyle name="Normal 7 2 3 2 3 5 2 2" xfId="51668"/>
    <cellStyle name="Normal 7 2 3 2 3 5 3" xfId="37344"/>
    <cellStyle name="Normal 7 2 3 2 3 6" xfId="15770"/>
    <cellStyle name="Normal 7 2 3 2 3 6 2" xfId="44506"/>
    <cellStyle name="Normal 7 2 3 2 3 7" xfId="30182"/>
    <cellStyle name="Normal 7 2 3 2 4" xfId="1660"/>
    <cellStyle name="Normal 7 2 3 2 4 2" xfId="3456"/>
    <cellStyle name="Normal 7 2 3 2 4 2 2" xfId="7115"/>
    <cellStyle name="Normal 7 2 3 2 4 2 2 2" xfId="14375"/>
    <cellStyle name="Normal 7 2 3 2 4 2 2 2 2" xfId="28753"/>
    <cellStyle name="Normal 7 2 3 2 4 2 2 2 2 2" xfId="57487"/>
    <cellStyle name="Normal 7 2 3 2 4 2 2 2 3" xfId="43163"/>
    <cellStyle name="Normal 7 2 3 2 4 2 2 3" xfId="21590"/>
    <cellStyle name="Normal 7 2 3 2 4 2 2 3 2" xfId="50325"/>
    <cellStyle name="Normal 7 2 3 2 4 2 2 4" xfId="36001"/>
    <cellStyle name="Normal 7 2 3 2 4 2 3" xfId="10788"/>
    <cellStyle name="Normal 7 2 3 2 4 2 3 2" xfId="25171"/>
    <cellStyle name="Normal 7 2 3 2 4 2 3 2 2" xfId="53906"/>
    <cellStyle name="Normal 7 2 3 2 4 2 3 3" xfId="39582"/>
    <cellStyle name="Normal 7 2 3 2 4 2 4" xfId="18008"/>
    <cellStyle name="Normal 7 2 3 2 4 2 4 2" xfId="46744"/>
    <cellStyle name="Normal 7 2 3 2 4 2 5" xfId="32420"/>
    <cellStyle name="Normal 7 2 3 2 4 3" xfId="5325"/>
    <cellStyle name="Normal 7 2 3 2 4 3 2" xfId="12585"/>
    <cellStyle name="Normal 7 2 3 2 4 3 2 2" xfId="26963"/>
    <cellStyle name="Normal 7 2 3 2 4 3 2 2 2" xfId="55697"/>
    <cellStyle name="Normal 7 2 3 2 4 3 2 3" xfId="41373"/>
    <cellStyle name="Normal 7 2 3 2 4 3 3" xfId="19800"/>
    <cellStyle name="Normal 7 2 3 2 4 3 3 2" xfId="48535"/>
    <cellStyle name="Normal 7 2 3 2 4 3 4" xfId="34211"/>
    <cellStyle name="Normal 7 2 3 2 4 4" xfId="8998"/>
    <cellStyle name="Normal 7 2 3 2 4 4 2" xfId="23381"/>
    <cellStyle name="Normal 7 2 3 2 4 4 2 2" xfId="52116"/>
    <cellStyle name="Normal 7 2 3 2 4 4 3" xfId="37792"/>
    <cellStyle name="Normal 7 2 3 2 4 5" xfId="16218"/>
    <cellStyle name="Normal 7 2 3 2 4 5 2" xfId="44954"/>
    <cellStyle name="Normal 7 2 3 2 4 6" xfId="30630"/>
    <cellStyle name="Normal 7 2 3 2 5" xfId="2560"/>
    <cellStyle name="Normal 7 2 3 2 5 2" xfId="6220"/>
    <cellStyle name="Normal 7 2 3 2 5 2 2" xfId="13480"/>
    <cellStyle name="Normal 7 2 3 2 5 2 2 2" xfId="27858"/>
    <cellStyle name="Normal 7 2 3 2 5 2 2 2 2" xfId="56592"/>
    <cellStyle name="Normal 7 2 3 2 5 2 2 3" xfId="42268"/>
    <cellStyle name="Normal 7 2 3 2 5 2 3" xfId="20695"/>
    <cellStyle name="Normal 7 2 3 2 5 2 3 2" xfId="49430"/>
    <cellStyle name="Normal 7 2 3 2 5 2 4" xfId="35106"/>
    <cellStyle name="Normal 7 2 3 2 5 3" xfId="9893"/>
    <cellStyle name="Normal 7 2 3 2 5 3 2" xfId="24276"/>
    <cellStyle name="Normal 7 2 3 2 5 3 2 2" xfId="53011"/>
    <cellStyle name="Normal 7 2 3 2 5 3 3" xfId="38687"/>
    <cellStyle name="Normal 7 2 3 2 5 4" xfId="17113"/>
    <cellStyle name="Normal 7 2 3 2 5 4 2" xfId="45849"/>
    <cellStyle name="Normal 7 2 3 2 5 5" xfId="31525"/>
    <cellStyle name="Normal 7 2 3 2 6" xfId="4423"/>
    <cellStyle name="Normal 7 2 3 2 6 2" xfId="11690"/>
    <cellStyle name="Normal 7 2 3 2 6 2 2" xfId="26068"/>
    <cellStyle name="Normal 7 2 3 2 6 2 2 2" xfId="54802"/>
    <cellStyle name="Normal 7 2 3 2 6 2 3" xfId="40478"/>
    <cellStyle name="Normal 7 2 3 2 6 3" xfId="18905"/>
    <cellStyle name="Normal 7 2 3 2 6 3 2" xfId="47640"/>
    <cellStyle name="Normal 7 2 3 2 6 4" xfId="33316"/>
    <cellStyle name="Normal 7 2 3 2 7" xfId="8094"/>
    <cellStyle name="Normal 7 2 3 2 7 2" xfId="22486"/>
    <cellStyle name="Normal 7 2 3 2 7 2 2" xfId="51221"/>
    <cellStyle name="Normal 7 2 3 2 7 3" xfId="36897"/>
    <cellStyle name="Normal 7 2 3 2 8" xfId="15323"/>
    <cellStyle name="Normal 7 2 3 2 8 2" xfId="44059"/>
    <cellStyle name="Normal 7 2 3 2 9" xfId="29735"/>
    <cellStyle name="Normal 7 2 3 3" xfId="791"/>
    <cellStyle name="Normal 7 2 3 3 2" xfId="1240"/>
    <cellStyle name="Normal 7 2 3 3 2 2" xfId="2223"/>
    <cellStyle name="Normal 7 2 3 3 2 2 2" xfId="4015"/>
    <cellStyle name="Normal 7 2 3 3 2 2 2 2" xfId="7674"/>
    <cellStyle name="Normal 7 2 3 3 2 2 2 2 2" xfId="14934"/>
    <cellStyle name="Normal 7 2 3 3 2 2 2 2 2 2" xfId="29312"/>
    <cellStyle name="Normal 7 2 3 3 2 2 2 2 2 2 2" xfId="58046"/>
    <cellStyle name="Normal 7 2 3 3 2 2 2 2 2 3" xfId="43722"/>
    <cellStyle name="Normal 7 2 3 3 2 2 2 2 3" xfId="22149"/>
    <cellStyle name="Normal 7 2 3 3 2 2 2 2 3 2" xfId="50884"/>
    <cellStyle name="Normal 7 2 3 3 2 2 2 2 4" xfId="36560"/>
    <cellStyle name="Normal 7 2 3 3 2 2 2 3" xfId="11347"/>
    <cellStyle name="Normal 7 2 3 3 2 2 2 3 2" xfId="25730"/>
    <cellStyle name="Normal 7 2 3 3 2 2 2 3 2 2" xfId="54465"/>
    <cellStyle name="Normal 7 2 3 3 2 2 2 3 3" xfId="40141"/>
    <cellStyle name="Normal 7 2 3 3 2 2 2 4" xfId="18567"/>
    <cellStyle name="Normal 7 2 3 3 2 2 2 4 2" xfId="47303"/>
    <cellStyle name="Normal 7 2 3 3 2 2 2 5" xfId="32979"/>
    <cellStyle name="Normal 7 2 3 3 2 2 3" xfId="5884"/>
    <cellStyle name="Normal 7 2 3 3 2 2 3 2" xfId="13144"/>
    <cellStyle name="Normal 7 2 3 3 2 2 3 2 2" xfId="27522"/>
    <cellStyle name="Normal 7 2 3 3 2 2 3 2 2 2" xfId="56256"/>
    <cellStyle name="Normal 7 2 3 3 2 2 3 2 3" xfId="41932"/>
    <cellStyle name="Normal 7 2 3 3 2 2 3 3" xfId="20359"/>
    <cellStyle name="Normal 7 2 3 3 2 2 3 3 2" xfId="49094"/>
    <cellStyle name="Normal 7 2 3 3 2 2 3 4" xfId="34770"/>
    <cellStyle name="Normal 7 2 3 3 2 2 4" xfId="9557"/>
    <cellStyle name="Normal 7 2 3 3 2 2 4 2" xfId="23940"/>
    <cellStyle name="Normal 7 2 3 3 2 2 4 2 2" xfId="52675"/>
    <cellStyle name="Normal 7 2 3 3 2 2 4 3" xfId="38351"/>
    <cellStyle name="Normal 7 2 3 3 2 2 5" xfId="16777"/>
    <cellStyle name="Normal 7 2 3 3 2 2 5 2" xfId="45513"/>
    <cellStyle name="Normal 7 2 3 3 2 2 6" xfId="31189"/>
    <cellStyle name="Normal 7 2 3 3 2 3" xfId="3119"/>
    <cellStyle name="Normal 7 2 3 3 2 3 2" xfId="6779"/>
    <cellStyle name="Normal 7 2 3 3 2 3 2 2" xfId="14039"/>
    <cellStyle name="Normal 7 2 3 3 2 3 2 2 2" xfId="28417"/>
    <cellStyle name="Normal 7 2 3 3 2 3 2 2 2 2" xfId="57151"/>
    <cellStyle name="Normal 7 2 3 3 2 3 2 2 3" xfId="42827"/>
    <cellStyle name="Normal 7 2 3 3 2 3 2 3" xfId="21254"/>
    <cellStyle name="Normal 7 2 3 3 2 3 2 3 2" xfId="49989"/>
    <cellStyle name="Normal 7 2 3 3 2 3 2 4" xfId="35665"/>
    <cellStyle name="Normal 7 2 3 3 2 3 3" xfId="10452"/>
    <cellStyle name="Normal 7 2 3 3 2 3 3 2" xfId="24835"/>
    <cellStyle name="Normal 7 2 3 3 2 3 3 2 2" xfId="53570"/>
    <cellStyle name="Normal 7 2 3 3 2 3 3 3" xfId="39246"/>
    <cellStyle name="Normal 7 2 3 3 2 3 4" xfId="17672"/>
    <cellStyle name="Normal 7 2 3 3 2 3 4 2" xfId="46408"/>
    <cellStyle name="Normal 7 2 3 3 2 3 5" xfId="32084"/>
    <cellStyle name="Normal 7 2 3 3 2 4" xfId="4984"/>
    <cellStyle name="Normal 7 2 3 3 2 4 2" xfId="12249"/>
    <cellStyle name="Normal 7 2 3 3 2 4 2 2" xfId="26627"/>
    <cellStyle name="Normal 7 2 3 3 2 4 2 2 2" xfId="55361"/>
    <cellStyle name="Normal 7 2 3 3 2 4 2 3" xfId="41037"/>
    <cellStyle name="Normal 7 2 3 3 2 4 3" xfId="19464"/>
    <cellStyle name="Normal 7 2 3 3 2 4 3 2" xfId="48199"/>
    <cellStyle name="Normal 7 2 3 3 2 4 4" xfId="33875"/>
    <cellStyle name="Normal 7 2 3 3 2 5" xfId="8656"/>
    <cellStyle name="Normal 7 2 3 3 2 5 2" xfId="23045"/>
    <cellStyle name="Normal 7 2 3 3 2 5 2 2" xfId="51780"/>
    <cellStyle name="Normal 7 2 3 3 2 5 3" xfId="37456"/>
    <cellStyle name="Normal 7 2 3 3 2 6" xfId="15882"/>
    <cellStyle name="Normal 7 2 3 3 2 6 2" xfId="44618"/>
    <cellStyle name="Normal 7 2 3 3 2 7" xfId="30294"/>
    <cellStyle name="Normal 7 2 3 3 3" xfId="1776"/>
    <cellStyle name="Normal 7 2 3 3 3 2" xfId="3568"/>
    <cellStyle name="Normal 7 2 3 3 3 2 2" xfId="7227"/>
    <cellStyle name="Normal 7 2 3 3 3 2 2 2" xfId="14487"/>
    <cellStyle name="Normal 7 2 3 3 3 2 2 2 2" xfId="28865"/>
    <cellStyle name="Normal 7 2 3 3 3 2 2 2 2 2" xfId="57599"/>
    <cellStyle name="Normal 7 2 3 3 3 2 2 2 3" xfId="43275"/>
    <cellStyle name="Normal 7 2 3 3 3 2 2 3" xfId="21702"/>
    <cellStyle name="Normal 7 2 3 3 3 2 2 3 2" xfId="50437"/>
    <cellStyle name="Normal 7 2 3 3 3 2 2 4" xfId="36113"/>
    <cellStyle name="Normal 7 2 3 3 3 2 3" xfId="10900"/>
    <cellStyle name="Normal 7 2 3 3 3 2 3 2" xfId="25283"/>
    <cellStyle name="Normal 7 2 3 3 3 2 3 2 2" xfId="54018"/>
    <cellStyle name="Normal 7 2 3 3 3 2 3 3" xfId="39694"/>
    <cellStyle name="Normal 7 2 3 3 3 2 4" xfId="18120"/>
    <cellStyle name="Normal 7 2 3 3 3 2 4 2" xfId="46856"/>
    <cellStyle name="Normal 7 2 3 3 3 2 5" xfId="32532"/>
    <cellStyle name="Normal 7 2 3 3 3 3" xfId="5437"/>
    <cellStyle name="Normal 7 2 3 3 3 3 2" xfId="12697"/>
    <cellStyle name="Normal 7 2 3 3 3 3 2 2" xfId="27075"/>
    <cellStyle name="Normal 7 2 3 3 3 3 2 2 2" xfId="55809"/>
    <cellStyle name="Normal 7 2 3 3 3 3 2 3" xfId="41485"/>
    <cellStyle name="Normal 7 2 3 3 3 3 3" xfId="19912"/>
    <cellStyle name="Normal 7 2 3 3 3 3 3 2" xfId="48647"/>
    <cellStyle name="Normal 7 2 3 3 3 3 4" xfId="34323"/>
    <cellStyle name="Normal 7 2 3 3 3 4" xfId="9110"/>
    <cellStyle name="Normal 7 2 3 3 3 4 2" xfId="23493"/>
    <cellStyle name="Normal 7 2 3 3 3 4 2 2" xfId="52228"/>
    <cellStyle name="Normal 7 2 3 3 3 4 3" xfId="37904"/>
    <cellStyle name="Normal 7 2 3 3 3 5" xfId="16330"/>
    <cellStyle name="Normal 7 2 3 3 3 5 2" xfId="45066"/>
    <cellStyle name="Normal 7 2 3 3 3 6" xfId="30742"/>
    <cellStyle name="Normal 7 2 3 3 4" xfId="2672"/>
    <cellStyle name="Normal 7 2 3 3 4 2" xfId="6332"/>
    <cellStyle name="Normal 7 2 3 3 4 2 2" xfId="13592"/>
    <cellStyle name="Normal 7 2 3 3 4 2 2 2" xfId="27970"/>
    <cellStyle name="Normal 7 2 3 3 4 2 2 2 2" xfId="56704"/>
    <cellStyle name="Normal 7 2 3 3 4 2 2 3" xfId="42380"/>
    <cellStyle name="Normal 7 2 3 3 4 2 3" xfId="20807"/>
    <cellStyle name="Normal 7 2 3 3 4 2 3 2" xfId="49542"/>
    <cellStyle name="Normal 7 2 3 3 4 2 4" xfId="35218"/>
    <cellStyle name="Normal 7 2 3 3 4 3" xfId="10005"/>
    <cellStyle name="Normal 7 2 3 3 4 3 2" xfId="24388"/>
    <cellStyle name="Normal 7 2 3 3 4 3 2 2" xfId="53123"/>
    <cellStyle name="Normal 7 2 3 3 4 3 3" xfId="38799"/>
    <cellStyle name="Normal 7 2 3 3 4 4" xfId="17225"/>
    <cellStyle name="Normal 7 2 3 3 4 4 2" xfId="45961"/>
    <cellStyle name="Normal 7 2 3 3 4 5" xfId="31637"/>
    <cellStyle name="Normal 7 2 3 3 5" xfId="4536"/>
    <cellStyle name="Normal 7 2 3 3 5 2" xfId="11802"/>
    <cellStyle name="Normal 7 2 3 3 5 2 2" xfId="26180"/>
    <cellStyle name="Normal 7 2 3 3 5 2 2 2" xfId="54914"/>
    <cellStyle name="Normal 7 2 3 3 5 2 3" xfId="40590"/>
    <cellStyle name="Normal 7 2 3 3 5 3" xfId="19017"/>
    <cellStyle name="Normal 7 2 3 3 5 3 2" xfId="47752"/>
    <cellStyle name="Normal 7 2 3 3 5 4" xfId="33428"/>
    <cellStyle name="Normal 7 2 3 3 6" xfId="8209"/>
    <cellStyle name="Normal 7 2 3 3 6 2" xfId="22598"/>
    <cellStyle name="Normal 7 2 3 3 6 2 2" xfId="51333"/>
    <cellStyle name="Normal 7 2 3 3 6 3" xfId="37009"/>
    <cellStyle name="Normal 7 2 3 3 7" xfId="15435"/>
    <cellStyle name="Normal 7 2 3 3 7 2" xfId="44171"/>
    <cellStyle name="Normal 7 2 3 3 8" xfId="29847"/>
    <cellStyle name="Normal 7 2 3 4" xfId="1016"/>
    <cellStyle name="Normal 7 2 3 4 2" xfId="1999"/>
    <cellStyle name="Normal 7 2 3 4 2 2" xfId="3791"/>
    <cellStyle name="Normal 7 2 3 4 2 2 2" xfId="7450"/>
    <cellStyle name="Normal 7 2 3 4 2 2 2 2" xfId="14710"/>
    <cellStyle name="Normal 7 2 3 4 2 2 2 2 2" xfId="29088"/>
    <cellStyle name="Normal 7 2 3 4 2 2 2 2 2 2" xfId="57822"/>
    <cellStyle name="Normal 7 2 3 4 2 2 2 2 3" xfId="43498"/>
    <cellStyle name="Normal 7 2 3 4 2 2 2 3" xfId="21925"/>
    <cellStyle name="Normal 7 2 3 4 2 2 2 3 2" xfId="50660"/>
    <cellStyle name="Normal 7 2 3 4 2 2 2 4" xfId="36336"/>
    <cellStyle name="Normal 7 2 3 4 2 2 3" xfId="11123"/>
    <cellStyle name="Normal 7 2 3 4 2 2 3 2" xfId="25506"/>
    <cellStyle name="Normal 7 2 3 4 2 2 3 2 2" xfId="54241"/>
    <cellStyle name="Normal 7 2 3 4 2 2 3 3" xfId="39917"/>
    <cellStyle name="Normal 7 2 3 4 2 2 4" xfId="18343"/>
    <cellStyle name="Normal 7 2 3 4 2 2 4 2" xfId="47079"/>
    <cellStyle name="Normal 7 2 3 4 2 2 5" xfId="32755"/>
    <cellStyle name="Normal 7 2 3 4 2 3" xfId="5660"/>
    <cellStyle name="Normal 7 2 3 4 2 3 2" xfId="12920"/>
    <cellStyle name="Normal 7 2 3 4 2 3 2 2" xfId="27298"/>
    <cellStyle name="Normal 7 2 3 4 2 3 2 2 2" xfId="56032"/>
    <cellStyle name="Normal 7 2 3 4 2 3 2 3" xfId="41708"/>
    <cellStyle name="Normal 7 2 3 4 2 3 3" xfId="20135"/>
    <cellStyle name="Normal 7 2 3 4 2 3 3 2" xfId="48870"/>
    <cellStyle name="Normal 7 2 3 4 2 3 4" xfId="34546"/>
    <cellStyle name="Normal 7 2 3 4 2 4" xfId="9333"/>
    <cellStyle name="Normal 7 2 3 4 2 4 2" xfId="23716"/>
    <cellStyle name="Normal 7 2 3 4 2 4 2 2" xfId="52451"/>
    <cellStyle name="Normal 7 2 3 4 2 4 3" xfId="38127"/>
    <cellStyle name="Normal 7 2 3 4 2 5" xfId="16553"/>
    <cellStyle name="Normal 7 2 3 4 2 5 2" xfId="45289"/>
    <cellStyle name="Normal 7 2 3 4 2 6" xfId="30965"/>
    <cellStyle name="Normal 7 2 3 4 3" xfId="2895"/>
    <cellStyle name="Normal 7 2 3 4 3 2" xfId="6555"/>
    <cellStyle name="Normal 7 2 3 4 3 2 2" xfId="13815"/>
    <cellStyle name="Normal 7 2 3 4 3 2 2 2" xfId="28193"/>
    <cellStyle name="Normal 7 2 3 4 3 2 2 2 2" xfId="56927"/>
    <cellStyle name="Normal 7 2 3 4 3 2 2 3" xfId="42603"/>
    <cellStyle name="Normal 7 2 3 4 3 2 3" xfId="21030"/>
    <cellStyle name="Normal 7 2 3 4 3 2 3 2" xfId="49765"/>
    <cellStyle name="Normal 7 2 3 4 3 2 4" xfId="35441"/>
    <cellStyle name="Normal 7 2 3 4 3 3" xfId="10228"/>
    <cellStyle name="Normal 7 2 3 4 3 3 2" xfId="24611"/>
    <cellStyle name="Normal 7 2 3 4 3 3 2 2" xfId="53346"/>
    <cellStyle name="Normal 7 2 3 4 3 3 3" xfId="39022"/>
    <cellStyle name="Normal 7 2 3 4 3 4" xfId="17448"/>
    <cellStyle name="Normal 7 2 3 4 3 4 2" xfId="46184"/>
    <cellStyle name="Normal 7 2 3 4 3 5" xfId="31860"/>
    <cellStyle name="Normal 7 2 3 4 4" xfId="4760"/>
    <cellStyle name="Normal 7 2 3 4 4 2" xfId="12025"/>
    <cellStyle name="Normal 7 2 3 4 4 2 2" xfId="26403"/>
    <cellStyle name="Normal 7 2 3 4 4 2 2 2" xfId="55137"/>
    <cellStyle name="Normal 7 2 3 4 4 2 3" xfId="40813"/>
    <cellStyle name="Normal 7 2 3 4 4 3" xfId="19240"/>
    <cellStyle name="Normal 7 2 3 4 4 3 2" xfId="47975"/>
    <cellStyle name="Normal 7 2 3 4 4 4" xfId="33651"/>
    <cellStyle name="Normal 7 2 3 4 5" xfId="8432"/>
    <cellStyle name="Normal 7 2 3 4 5 2" xfId="22821"/>
    <cellStyle name="Normal 7 2 3 4 5 2 2" xfId="51556"/>
    <cellStyle name="Normal 7 2 3 4 5 3" xfId="37232"/>
    <cellStyle name="Normal 7 2 3 4 6" xfId="15658"/>
    <cellStyle name="Normal 7 2 3 4 6 2" xfId="44394"/>
    <cellStyle name="Normal 7 2 3 4 7" xfId="30070"/>
    <cellStyle name="Normal 7 2 3 5" xfId="1540"/>
    <cellStyle name="Normal 7 2 3 5 2" xfId="3344"/>
    <cellStyle name="Normal 7 2 3 5 2 2" xfId="7003"/>
    <cellStyle name="Normal 7 2 3 5 2 2 2" xfId="14263"/>
    <cellStyle name="Normal 7 2 3 5 2 2 2 2" xfId="28641"/>
    <cellStyle name="Normal 7 2 3 5 2 2 2 2 2" xfId="57375"/>
    <cellStyle name="Normal 7 2 3 5 2 2 2 3" xfId="43051"/>
    <cellStyle name="Normal 7 2 3 5 2 2 3" xfId="21478"/>
    <cellStyle name="Normal 7 2 3 5 2 2 3 2" xfId="50213"/>
    <cellStyle name="Normal 7 2 3 5 2 2 4" xfId="35889"/>
    <cellStyle name="Normal 7 2 3 5 2 3" xfId="10676"/>
    <cellStyle name="Normal 7 2 3 5 2 3 2" xfId="25059"/>
    <cellStyle name="Normal 7 2 3 5 2 3 2 2" xfId="53794"/>
    <cellStyle name="Normal 7 2 3 5 2 3 3" xfId="39470"/>
    <cellStyle name="Normal 7 2 3 5 2 4" xfId="17896"/>
    <cellStyle name="Normal 7 2 3 5 2 4 2" xfId="46632"/>
    <cellStyle name="Normal 7 2 3 5 2 5" xfId="32308"/>
    <cellStyle name="Normal 7 2 3 5 3" xfId="5213"/>
    <cellStyle name="Normal 7 2 3 5 3 2" xfId="12473"/>
    <cellStyle name="Normal 7 2 3 5 3 2 2" xfId="26851"/>
    <cellStyle name="Normal 7 2 3 5 3 2 2 2" xfId="55585"/>
    <cellStyle name="Normal 7 2 3 5 3 2 3" xfId="41261"/>
    <cellStyle name="Normal 7 2 3 5 3 3" xfId="19688"/>
    <cellStyle name="Normal 7 2 3 5 3 3 2" xfId="48423"/>
    <cellStyle name="Normal 7 2 3 5 3 4" xfId="34099"/>
    <cellStyle name="Normal 7 2 3 5 4" xfId="8886"/>
    <cellStyle name="Normal 7 2 3 5 4 2" xfId="23269"/>
    <cellStyle name="Normal 7 2 3 5 4 2 2" xfId="52004"/>
    <cellStyle name="Normal 7 2 3 5 4 3" xfId="37680"/>
    <cellStyle name="Normal 7 2 3 5 5" xfId="16106"/>
    <cellStyle name="Normal 7 2 3 5 5 2" xfId="44842"/>
    <cellStyle name="Normal 7 2 3 5 6" xfId="30518"/>
    <cellStyle name="Normal 7 2 3 6" xfId="2448"/>
    <cellStyle name="Normal 7 2 3 6 2" xfId="6108"/>
    <cellStyle name="Normal 7 2 3 6 2 2" xfId="13368"/>
    <cellStyle name="Normal 7 2 3 6 2 2 2" xfId="27746"/>
    <cellStyle name="Normal 7 2 3 6 2 2 2 2" xfId="56480"/>
    <cellStyle name="Normal 7 2 3 6 2 2 3" xfId="42156"/>
    <cellStyle name="Normal 7 2 3 6 2 3" xfId="20583"/>
    <cellStyle name="Normal 7 2 3 6 2 3 2" xfId="49318"/>
    <cellStyle name="Normal 7 2 3 6 2 4" xfId="34994"/>
    <cellStyle name="Normal 7 2 3 6 3" xfId="9781"/>
    <cellStyle name="Normal 7 2 3 6 3 2" xfId="24164"/>
    <cellStyle name="Normal 7 2 3 6 3 2 2" xfId="52899"/>
    <cellStyle name="Normal 7 2 3 6 3 3" xfId="38575"/>
    <cellStyle name="Normal 7 2 3 6 4" xfId="17001"/>
    <cellStyle name="Normal 7 2 3 6 4 2" xfId="45737"/>
    <cellStyle name="Normal 7 2 3 6 5" xfId="31413"/>
    <cellStyle name="Normal 7 2 3 7" xfId="4307"/>
    <cellStyle name="Normal 7 2 3 7 2" xfId="11577"/>
    <cellStyle name="Normal 7 2 3 7 2 2" xfId="25956"/>
    <cellStyle name="Normal 7 2 3 7 2 2 2" xfId="54690"/>
    <cellStyle name="Normal 7 2 3 7 2 3" xfId="40366"/>
    <cellStyle name="Normal 7 2 3 7 3" xfId="18793"/>
    <cellStyle name="Normal 7 2 3 7 3 2" xfId="47528"/>
    <cellStyle name="Normal 7 2 3 7 4" xfId="33204"/>
    <cellStyle name="Normal 7 2 3 8" xfId="7976"/>
    <cellStyle name="Normal 7 2 3 8 2" xfId="22374"/>
    <cellStyle name="Normal 7 2 3 8 2 2" xfId="51109"/>
    <cellStyle name="Normal 7 2 3 8 3" xfId="36785"/>
    <cellStyle name="Normal 7 2 3 9" xfId="15211"/>
    <cellStyle name="Normal 7 2 3 9 2" xfId="43947"/>
    <cellStyle name="Normal 7 2 4" xfId="564"/>
    <cellStyle name="Normal 7 2 4 2" xfId="849"/>
    <cellStyle name="Normal 7 2 4 2 2" xfId="1296"/>
    <cellStyle name="Normal 7 2 4 2 2 2" xfId="2279"/>
    <cellStyle name="Normal 7 2 4 2 2 2 2" xfId="4071"/>
    <cellStyle name="Normal 7 2 4 2 2 2 2 2" xfId="7730"/>
    <cellStyle name="Normal 7 2 4 2 2 2 2 2 2" xfId="14990"/>
    <cellStyle name="Normal 7 2 4 2 2 2 2 2 2 2" xfId="29368"/>
    <cellStyle name="Normal 7 2 4 2 2 2 2 2 2 2 2" xfId="58102"/>
    <cellStyle name="Normal 7 2 4 2 2 2 2 2 2 3" xfId="43778"/>
    <cellStyle name="Normal 7 2 4 2 2 2 2 2 3" xfId="22205"/>
    <cellStyle name="Normal 7 2 4 2 2 2 2 2 3 2" xfId="50940"/>
    <cellStyle name="Normal 7 2 4 2 2 2 2 2 4" xfId="36616"/>
    <cellStyle name="Normal 7 2 4 2 2 2 2 3" xfId="11403"/>
    <cellStyle name="Normal 7 2 4 2 2 2 2 3 2" xfId="25786"/>
    <cellStyle name="Normal 7 2 4 2 2 2 2 3 2 2" xfId="54521"/>
    <cellStyle name="Normal 7 2 4 2 2 2 2 3 3" xfId="40197"/>
    <cellStyle name="Normal 7 2 4 2 2 2 2 4" xfId="18623"/>
    <cellStyle name="Normal 7 2 4 2 2 2 2 4 2" xfId="47359"/>
    <cellStyle name="Normal 7 2 4 2 2 2 2 5" xfId="33035"/>
    <cellStyle name="Normal 7 2 4 2 2 2 3" xfId="5940"/>
    <cellStyle name="Normal 7 2 4 2 2 2 3 2" xfId="13200"/>
    <cellStyle name="Normal 7 2 4 2 2 2 3 2 2" xfId="27578"/>
    <cellStyle name="Normal 7 2 4 2 2 2 3 2 2 2" xfId="56312"/>
    <cellStyle name="Normal 7 2 4 2 2 2 3 2 3" xfId="41988"/>
    <cellStyle name="Normal 7 2 4 2 2 2 3 3" xfId="20415"/>
    <cellStyle name="Normal 7 2 4 2 2 2 3 3 2" xfId="49150"/>
    <cellStyle name="Normal 7 2 4 2 2 2 3 4" xfId="34826"/>
    <cellStyle name="Normal 7 2 4 2 2 2 4" xfId="9613"/>
    <cellStyle name="Normal 7 2 4 2 2 2 4 2" xfId="23996"/>
    <cellStyle name="Normal 7 2 4 2 2 2 4 2 2" xfId="52731"/>
    <cellStyle name="Normal 7 2 4 2 2 2 4 3" xfId="38407"/>
    <cellStyle name="Normal 7 2 4 2 2 2 5" xfId="16833"/>
    <cellStyle name="Normal 7 2 4 2 2 2 5 2" xfId="45569"/>
    <cellStyle name="Normal 7 2 4 2 2 2 6" xfId="31245"/>
    <cellStyle name="Normal 7 2 4 2 2 3" xfId="3175"/>
    <cellStyle name="Normal 7 2 4 2 2 3 2" xfId="6835"/>
    <cellStyle name="Normal 7 2 4 2 2 3 2 2" xfId="14095"/>
    <cellStyle name="Normal 7 2 4 2 2 3 2 2 2" xfId="28473"/>
    <cellStyle name="Normal 7 2 4 2 2 3 2 2 2 2" xfId="57207"/>
    <cellStyle name="Normal 7 2 4 2 2 3 2 2 3" xfId="42883"/>
    <cellStyle name="Normal 7 2 4 2 2 3 2 3" xfId="21310"/>
    <cellStyle name="Normal 7 2 4 2 2 3 2 3 2" xfId="50045"/>
    <cellStyle name="Normal 7 2 4 2 2 3 2 4" xfId="35721"/>
    <cellStyle name="Normal 7 2 4 2 2 3 3" xfId="10508"/>
    <cellStyle name="Normal 7 2 4 2 2 3 3 2" xfId="24891"/>
    <cellStyle name="Normal 7 2 4 2 2 3 3 2 2" xfId="53626"/>
    <cellStyle name="Normal 7 2 4 2 2 3 3 3" xfId="39302"/>
    <cellStyle name="Normal 7 2 4 2 2 3 4" xfId="17728"/>
    <cellStyle name="Normal 7 2 4 2 2 3 4 2" xfId="46464"/>
    <cellStyle name="Normal 7 2 4 2 2 3 5" xfId="32140"/>
    <cellStyle name="Normal 7 2 4 2 2 4" xfId="5040"/>
    <cellStyle name="Normal 7 2 4 2 2 4 2" xfId="12305"/>
    <cellStyle name="Normal 7 2 4 2 2 4 2 2" xfId="26683"/>
    <cellStyle name="Normal 7 2 4 2 2 4 2 2 2" xfId="55417"/>
    <cellStyle name="Normal 7 2 4 2 2 4 2 3" xfId="41093"/>
    <cellStyle name="Normal 7 2 4 2 2 4 3" xfId="19520"/>
    <cellStyle name="Normal 7 2 4 2 2 4 3 2" xfId="48255"/>
    <cellStyle name="Normal 7 2 4 2 2 4 4" xfId="33931"/>
    <cellStyle name="Normal 7 2 4 2 2 5" xfId="8712"/>
    <cellStyle name="Normal 7 2 4 2 2 5 2" xfId="23101"/>
    <cellStyle name="Normal 7 2 4 2 2 5 2 2" xfId="51836"/>
    <cellStyle name="Normal 7 2 4 2 2 5 3" xfId="37512"/>
    <cellStyle name="Normal 7 2 4 2 2 6" xfId="15938"/>
    <cellStyle name="Normal 7 2 4 2 2 6 2" xfId="44674"/>
    <cellStyle name="Normal 7 2 4 2 2 7" xfId="30350"/>
    <cellStyle name="Normal 7 2 4 2 3" xfId="1832"/>
    <cellStyle name="Normal 7 2 4 2 3 2" xfId="3624"/>
    <cellStyle name="Normal 7 2 4 2 3 2 2" xfId="7283"/>
    <cellStyle name="Normal 7 2 4 2 3 2 2 2" xfId="14543"/>
    <cellStyle name="Normal 7 2 4 2 3 2 2 2 2" xfId="28921"/>
    <cellStyle name="Normal 7 2 4 2 3 2 2 2 2 2" xfId="57655"/>
    <cellStyle name="Normal 7 2 4 2 3 2 2 2 3" xfId="43331"/>
    <cellStyle name="Normal 7 2 4 2 3 2 2 3" xfId="21758"/>
    <cellStyle name="Normal 7 2 4 2 3 2 2 3 2" xfId="50493"/>
    <cellStyle name="Normal 7 2 4 2 3 2 2 4" xfId="36169"/>
    <cellStyle name="Normal 7 2 4 2 3 2 3" xfId="10956"/>
    <cellStyle name="Normal 7 2 4 2 3 2 3 2" xfId="25339"/>
    <cellStyle name="Normal 7 2 4 2 3 2 3 2 2" xfId="54074"/>
    <cellStyle name="Normal 7 2 4 2 3 2 3 3" xfId="39750"/>
    <cellStyle name="Normal 7 2 4 2 3 2 4" xfId="18176"/>
    <cellStyle name="Normal 7 2 4 2 3 2 4 2" xfId="46912"/>
    <cellStyle name="Normal 7 2 4 2 3 2 5" xfId="32588"/>
    <cellStyle name="Normal 7 2 4 2 3 3" xfId="5493"/>
    <cellStyle name="Normal 7 2 4 2 3 3 2" xfId="12753"/>
    <cellStyle name="Normal 7 2 4 2 3 3 2 2" xfId="27131"/>
    <cellStyle name="Normal 7 2 4 2 3 3 2 2 2" xfId="55865"/>
    <cellStyle name="Normal 7 2 4 2 3 3 2 3" xfId="41541"/>
    <cellStyle name="Normal 7 2 4 2 3 3 3" xfId="19968"/>
    <cellStyle name="Normal 7 2 4 2 3 3 3 2" xfId="48703"/>
    <cellStyle name="Normal 7 2 4 2 3 3 4" xfId="34379"/>
    <cellStyle name="Normal 7 2 4 2 3 4" xfId="9166"/>
    <cellStyle name="Normal 7 2 4 2 3 4 2" xfId="23549"/>
    <cellStyle name="Normal 7 2 4 2 3 4 2 2" xfId="52284"/>
    <cellStyle name="Normal 7 2 4 2 3 4 3" xfId="37960"/>
    <cellStyle name="Normal 7 2 4 2 3 5" xfId="16386"/>
    <cellStyle name="Normal 7 2 4 2 3 5 2" xfId="45122"/>
    <cellStyle name="Normal 7 2 4 2 3 6" xfId="30798"/>
    <cellStyle name="Normal 7 2 4 2 4" xfId="2728"/>
    <cellStyle name="Normal 7 2 4 2 4 2" xfId="6388"/>
    <cellStyle name="Normal 7 2 4 2 4 2 2" xfId="13648"/>
    <cellStyle name="Normal 7 2 4 2 4 2 2 2" xfId="28026"/>
    <cellStyle name="Normal 7 2 4 2 4 2 2 2 2" xfId="56760"/>
    <cellStyle name="Normal 7 2 4 2 4 2 2 3" xfId="42436"/>
    <cellStyle name="Normal 7 2 4 2 4 2 3" xfId="20863"/>
    <cellStyle name="Normal 7 2 4 2 4 2 3 2" xfId="49598"/>
    <cellStyle name="Normal 7 2 4 2 4 2 4" xfId="35274"/>
    <cellStyle name="Normal 7 2 4 2 4 3" xfId="10061"/>
    <cellStyle name="Normal 7 2 4 2 4 3 2" xfId="24444"/>
    <cellStyle name="Normal 7 2 4 2 4 3 2 2" xfId="53179"/>
    <cellStyle name="Normal 7 2 4 2 4 3 3" xfId="38855"/>
    <cellStyle name="Normal 7 2 4 2 4 4" xfId="17281"/>
    <cellStyle name="Normal 7 2 4 2 4 4 2" xfId="46017"/>
    <cellStyle name="Normal 7 2 4 2 4 5" xfId="31693"/>
    <cellStyle name="Normal 7 2 4 2 5" xfId="4593"/>
    <cellStyle name="Normal 7 2 4 2 5 2" xfId="11858"/>
    <cellStyle name="Normal 7 2 4 2 5 2 2" xfId="26236"/>
    <cellStyle name="Normal 7 2 4 2 5 2 2 2" xfId="54970"/>
    <cellStyle name="Normal 7 2 4 2 5 2 3" xfId="40646"/>
    <cellStyle name="Normal 7 2 4 2 5 3" xfId="19073"/>
    <cellStyle name="Normal 7 2 4 2 5 3 2" xfId="47808"/>
    <cellStyle name="Normal 7 2 4 2 5 4" xfId="33484"/>
    <cellStyle name="Normal 7 2 4 2 6" xfId="8265"/>
    <cellStyle name="Normal 7 2 4 2 6 2" xfId="22654"/>
    <cellStyle name="Normal 7 2 4 2 6 2 2" xfId="51389"/>
    <cellStyle name="Normal 7 2 4 2 6 3" xfId="37065"/>
    <cellStyle name="Normal 7 2 4 2 7" xfId="15491"/>
    <cellStyle name="Normal 7 2 4 2 7 2" xfId="44227"/>
    <cellStyle name="Normal 7 2 4 2 8" xfId="29903"/>
    <cellStyle name="Normal 7 2 4 3" xfId="1072"/>
    <cellStyle name="Normal 7 2 4 3 2" xfId="2055"/>
    <cellStyle name="Normal 7 2 4 3 2 2" xfId="3847"/>
    <cellStyle name="Normal 7 2 4 3 2 2 2" xfId="7506"/>
    <cellStyle name="Normal 7 2 4 3 2 2 2 2" xfId="14766"/>
    <cellStyle name="Normal 7 2 4 3 2 2 2 2 2" xfId="29144"/>
    <cellStyle name="Normal 7 2 4 3 2 2 2 2 2 2" xfId="57878"/>
    <cellStyle name="Normal 7 2 4 3 2 2 2 2 3" xfId="43554"/>
    <cellStyle name="Normal 7 2 4 3 2 2 2 3" xfId="21981"/>
    <cellStyle name="Normal 7 2 4 3 2 2 2 3 2" xfId="50716"/>
    <cellStyle name="Normal 7 2 4 3 2 2 2 4" xfId="36392"/>
    <cellStyle name="Normal 7 2 4 3 2 2 3" xfId="11179"/>
    <cellStyle name="Normal 7 2 4 3 2 2 3 2" xfId="25562"/>
    <cellStyle name="Normal 7 2 4 3 2 2 3 2 2" xfId="54297"/>
    <cellStyle name="Normal 7 2 4 3 2 2 3 3" xfId="39973"/>
    <cellStyle name="Normal 7 2 4 3 2 2 4" xfId="18399"/>
    <cellStyle name="Normal 7 2 4 3 2 2 4 2" xfId="47135"/>
    <cellStyle name="Normal 7 2 4 3 2 2 5" xfId="32811"/>
    <cellStyle name="Normal 7 2 4 3 2 3" xfId="5716"/>
    <cellStyle name="Normal 7 2 4 3 2 3 2" xfId="12976"/>
    <cellStyle name="Normal 7 2 4 3 2 3 2 2" xfId="27354"/>
    <cellStyle name="Normal 7 2 4 3 2 3 2 2 2" xfId="56088"/>
    <cellStyle name="Normal 7 2 4 3 2 3 2 3" xfId="41764"/>
    <cellStyle name="Normal 7 2 4 3 2 3 3" xfId="20191"/>
    <cellStyle name="Normal 7 2 4 3 2 3 3 2" xfId="48926"/>
    <cellStyle name="Normal 7 2 4 3 2 3 4" xfId="34602"/>
    <cellStyle name="Normal 7 2 4 3 2 4" xfId="9389"/>
    <cellStyle name="Normal 7 2 4 3 2 4 2" xfId="23772"/>
    <cellStyle name="Normal 7 2 4 3 2 4 2 2" xfId="52507"/>
    <cellStyle name="Normal 7 2 4 3 2 4 3" xfId="38183"/>
    <cellStyle name="Normal 7 2 4 3 2 5" xfId="16609"/>
    <cellStyle name="Normal 7 2 4 3 2 5 2" xfId="45345"/>
    <cellStyle name="Normal 7 2 4 3 2 6" xfId="31021"/>
    <cellStyle name="Normal 7 2 4 3 3" xfId="2951"/>
    <cellStyle name="Normal 7 2 4 3 3 2" xfId="6611"/>
    <cellStyle name="Normal 7 2 4 3 3 2 2" xfId="13871"/>
    <cellStyle name="Normal 7 2 4 3 3 2 2 2" xfId="28249"/>
    <cellStyle name="Normal 7 2 4 3 3 2 2 2 2" xfId="56983"/>
    <cellStyle name="Normal 7 2 4 3 3 2 2 3" xfId="42659"/>
    <cellStyle name="Normal 7 2 4 3 3 2 3" xfId="21086"/>
    <cellStyle name="Normal 7 2 4 3 3 2 3 2" xfId="49821"/>
    <cellStyle name="Normal 7 2 4 3 3 2 4" xfId="35497"/>
    <cellStyle name="Normal 7 2 4 3 3 3" xfId="10284"/>
    <cellStyle name="Normal 7 2 4 3 3 3 2" xfId="24667"/>
    <cellStyle name="Normal 7 2 4 3 3 3 2 2" xfId="53402"/>
    <cellStyle name="Normal 7 2 4 3 3 3 3" xfId="39078"/>
    <cellStyle name="Normal 7 2 4 3 3 4" xfId="17504"/>
    <cellStyle name="Normal 7 2 4 3 3 4 2" xfId="46240"/>
    <cellStyle name="Normal 7 2 4 3 3 5" xfId="31916"/>
    <cellStyle name="Normal 7 2 4 3 4" xfId="4816"/>
    <cellStyle name="Normal 7 2 4 3 4 2" xfId="12081"/>
    <cellStyle name="Normal 7 2 4 3 4 2 2" xfId="26459"/>
    <cellStyle name="Normal 7 2 4 3 4 2 2 2" xfId="55193"/>
    <cellStyle name="Normal 7 2 4 3 4 2 3" xfId="40869"/>
    <cellStyle name="Normal 7 2 4 3 4 3" xfId="19296"/>
    <cellStyle name="Normal 7 2 4 3 4 3 2" xfId="48031"/>
    <cellStyle name="Normal 7 2 4 3 4 4" xfId="33707"/>
    <cellStyle name="Normal 7 2 4 3 5" xfId="8488"/>
    <cellStyle name="Normal 7 2 4 3 5 2" xfId="22877"/>
    <cellStyle name="Normal 7 2 4 3 5 2 2" xfId="51612"/>
    <cellStyle name="Normal 7 2 4 3 5 3" xfId="37288"/>
    <cellStyle name="Normal 7 2 4 3 6" xfId="15714"/>
    <cellStyle name="Normal 7 2 4 3 6 2" xfId="44450"/>
    <cellStyle name="Normal 7 2 4 3 7" xfId="30126"/>
    <cellStyle name="Normal 7 2 4 4" xfId="1603"/>
    <cellStyle name="Normal 7 2 4 4 2" xfId="3400"/>
    <cellStyle name="Normal 7 2 4 4 2 2" xfId="7059"/>
    <cellStyle name="Normal 7 2 4 4 2 2 2" xfId="14319"/>
    <cellStyle name="Normal 7 2 4 4 2 2 2 2" xfId="28697"/>
    <cellStyle name="Normal 7 2 4 4 2 2 2 2 2" xfId="57431"/>
    <cellStyle name="Normal 7 2 4 4 2 2 2 3" xfId="43107"/>
    <cellStyle name="Normal 7 2 4 4 2 2 3" xfId="21534"/>
    <cellStyle name="Normal 7 2 4 4 2 2 3 2" xfId="50269"/>
    <cellStyle name="Normal 7 2 4 4 2 2 4" xfId="35945"/>
    <cellStyle name="Normal 7 2 4 4 2 3" xfId="10732"/>
    <cellStyle name="Normal 7 2 4 4 2 3 2" xfId="25115"/>
    <cellStyle name="Normal 7 2 4 4 2 3 2 2" xfId="53850"/>
    <cellStyle name="Normal 7 2 4 4 2 3 3" xfId="39526"/>
    <cellStyle name="Normal 7 2 4 4 2 4" xfId="17952"/>
    <cellStyle name="Normal 7 2 4 4 2 4 2" xfId="46688"/>
    <cellStyle name="Normal 7 2 4 4 2 5" xfId="32364"/>
    <cellStyle name="Normal 7 2 4 4 3" xfId="5269"/>
    <cellStyle name="Normal 7 2 4 4 3 2" xfId="12529"/>
    <cellStyle name="Normal 7 2 4 4 3 2 2" xfId="26907"/>
    <cellStyle name="Normal 7 2 4 4 3 2 2 2" xfId="55641"/>
    <cellStyle name="Normal 7 2 4 4 3 2 3" xfId="41317"/>
    <cellStyle name="Normal 7 2 4 4 3 3" xfId="19744"/>
    <cellStyle name="Normal 7 2 4 4 3 3 2" xfId="48479"/>
    <cellStyle name="Normal 7 2 4 4 3 4" xfId="34155"/>
    <cellStyle name="Normal 7 2 4 4 4" xfId="8942"/>
    <cellStyle name="Normal 7 2 4 4 4 2" xfId="23325"/>
    <cellStyle name="Normal 7 2 4 4 4 2 2" xfId="52060"/>
    <cellStyle name="Normal 7 2 4 4 4 3" xfId="37736"/>
    <cellStyle name="Normal 7 2 4 4 5" xfId="16162"/>
    <cellStyle name="Normal 7 2 4 4 5 2" xfId="44898"/>
    <cellStyle name="Normal 7 2 4 4 6" xfId="30574"/>
    <cellStyle name="Normal 7 2 4 5" xfId="2504"/>
    <cellStyle name="Normal 7 2 4 5 2" xfId="6164"/>
    <cellStyle name="Normal 7 2 4 5 2 2" xfId="13424"/>
    <cellStyle name="Normal 7 2 4 5 2 2 2" xfId="27802"/>
    <cellStyle name="Normal 7 2 4 5 2 2 2 2" xfId="56536"/>
    <cellStyle name="Normal 7 2 4 5 2 2 3" xfId="42212"/>
    <cellStyle name="Normal 7 2 4 5 2 3" xfId="20639"/>
    <cellStyle name="Normal 7 2 4 5 2 3 2" xfId="49374"/>
    <cellStyle name="Normal 7 2 4 5 2 4" xfId="35050"/>
    <cellStyle name="Normal 7 2 4 5 3" xfId="9837"/>
    <cellStyle name="Normal 7 2 4 5 3 2" xfId="24220"/>
    <cellStyle name="Normal 7 2 4 5 3 2 2" xfId="52955"/>
    <cellStyle name="Normal 7 2 4 5 3 3" xfId="38631"/>
    <cellStyle name="Normal 7 2 4 5 4" xfId="17057"/>
    <cellStyle name="Normal 7 2 4 5 4 2" xfId="45793"/>
    <cellStyle name="Normal 7 2 4 5 5" xfId="31469"/>
    <cellStyle name="Normal 7 2 4 6" xfId="4367"/>
    <cellStyle name="Normal 7 2 4 6 2" xfId="11634"/>
    <cellStyle name="Normal 7 2 4 6 2 2" xfId="26012"/>
    <cellStyle name="Normal 7 2 4 6 2 2 2" xfId="54746"/>
    <cellStyle name="Normal 7 2 4 6 2 3" xfId="40422"/>
    <cellStyle name="Normal 7 2 4 6 3" xfId="18849"/>
    <cellStyle name="Normal 7 2 4 6 3 2" xfId="47584"/>
    <cellStyle name="Normal 7 2 4 6 4" xfId="33260"/>
    <cellStyle name="Normal 7 2 4 7" xfId="8037"/>
    <cellStyle name="Normal 7 2 4 7 2" xfId="22430"/>
    <cellStyle name="Normal 7 2 4 7 2 2" xfId="51165"/>
    <cellStyle name="Normal 7 2 4 7 3" xfId="36841"/>
    <cellStyle name="Normal 7 2 4 8" xfId="15267"/>
    <cellStyle name="Normal 7 2 4 8 2" xfId="44003"/>
    <cellStyle name="Normal 7 2 4 9" xfId="29679"/>
    <cellStyle name="Normal 7 2 5" xfId="733"/>
    <cellStyle name="Normal 7 2 5 2" xfId="1184"/>
    <cellStyle name="Normal 7 2 5 2 2" xfId="2167"/>
    <cellStyle name="Normal 7 2 5 2 2 2" xfId="3959"/>
    <cellStyle name="Normal 7 2 5 2 2 2 2" xfId="7618"/>
    <cellStyle name="Normal 7 2 5 2 2 2 2 2" xfId="14878"/>
    <cellStyle name="Normal 7 2 5 2 2 2 2 2 2" xfId="29256"/>
    <cellStyle name="Normal 7 2 5 2 2 2 2 2 2 2" xfId="57990"/>
    <cellStyle name="Normal 7 2 5 2 2 2 2 2 3" xfId="43666"/>
    <cellStyle name="Normal 7 2 5 2 2 2 2 3" xfId="22093"/>
    <cellStyle name="Normal 7 2 5 2 2 2 2 3 2" xfId="50828"/>
    <cellStyle name="Normal 7 2 5 2 2 2 2 4" xfId="36504"/>
    <cellStyle name="Normal 7 2 5 2 2 2 3" xfId="11291"/>
    <cellStyle name="Normal 7 2 5 2 2 2 3 2" xfId="25674"/>
    <cellStyle name="Normal 7 2 5 2 2 2 3 2 2" xfId="54409"/>
    <cellStyle name="Normal 7 2 5 2 2 2 3 3" xfId="40085"/>
    <cellStyle name="Normal 7 2 5 2 2 2 4" xfId="18511"/>
    <cellStyle name="Normal 7 2 5 2 2 2 4 2" xfId="47247"/>
    <cellStyle name="Normal 7 2 5 2 2 2 5" xfId="32923"/>
    <cellStyle name="Normal 7 2 5 2 2 3" xfId="5828"/>
    <cellStyle name="Normal 7 2 5 2 2 3 2" xfId="13088"/>
    <cellStyle name="Normal 7 2 5 2 2 3 2 2" xfId="27466"/>
    <cellStyle name="Normal 7 2 5 2 2 3 2 2 2" xfId="56200"/>
    <cellStyle name="Normal 7 2 5 2 2 3 2 3" xfId="41876"/>
    <cellStyle name="Normal 7 2 5 2 2 3 3" xfId="20303"/>
    <cellStyle name="Normal 7 2 5 2 2 3 3 2" xfId="49038"/>
    <cellStyle name="Normal 7 2 5 2 2 3 4" xfId="34714"/>
    <cellStyle name="Normal 7 2 5 2 2 4" xfId="9501"/>
    <cellStyle name="Normal 7 2 5 2 2 4 2" xfId="23884"/>
    <cellStyle name="Normal 7 2 5 2 2 4 2 2" xfId="52619"/>
    <cellStyle name="Normal 7 2 5 2 2 4 3" xfId="38295"/>
    <cellStyle name="Normal 7 2 5 2 2 5" xfId="16721"/>
    <cellStyle name="Normal 7 2 5 2 2 5 2" xfId="45457"/>
    <cellStyle name="Normal 7 2 5 2 2 6" xfId="31133"/>
    <cellStyle name="Normal 7 2 5 2 3" xfId="3063"/>
    <cellStyle name="Normal 7 2 5 2 3 2" xfId="6723"/>
    <cellStyle name="Normal 7 2 5 2 3 2 2" xfId="13983"/>
    <cellStyle name="Normal 7 2 5 2 3 2 2 2" xfId="28361"/>
    <cellStyle name="Normal 7 2 5 2 3 2 2 2 2" xfId="57095"/>
    <cellStyle name="Normal 7 2 5 2 3 2 2 3" xfId="42771"/>
    <cellStyle name="Normal 7 2 5 2 3 2 3" xfId="21198"/>
    <cellStyle name="Normal 7 2 5 2 3 2 3 2" xfId="49933"/>
    <cellStyle name="Normal 7 2 5 2 3 2 4" xfId="35609"/>
    <cellStyle name="Normal 7 2 5 2 3 3" xfId="10396"/>
    <cellStyle name="Normal 7 2 5 2 3 3 2" xfId="24779"/>
    <cellStyle name="Normal 7 2 5 2 3 3 2 2" xfId="53514"/>
    <cellStyle name="Normal 7 2 5 2 3 3 3" xfId="39190"/>
    <cellStyle name="Normal 7 2 5 2 3 4" xfId="17616"/>
    <cellStyle name="Normal 7 2 5 2 3 4 2" xfId="46352"/>
    <cellStyle name="Normal 7 2 5 2 3 5" xfId="32028"/>
    <cellStyle name="Normal 7 2 5 2 4" xfId="4928"/>
    <cellStyle name="Normal 7 2 5 2 4 2" xfId="12193"/>
    <cellStyle name="Normal 7 2 5 2 4 2 2" xfId="26571"/>
    <cellStyle name="Normal 7 2 5 2 4 2 2 2" xfId="55305"/>
    <cellStyle name="Normal 7 2 5 2 4 2 3" xfId="40981"/>
    <cellStyle name="Normal 7 2 5 2 4 3" xfId="19408"/>
    <cellStyle name="Normal 7 2 5 2 4 3 2" xfId="48143"/>
    <cellStyle name="Normal 7 2 5 2 4 4" xfId="33819"/>
    <cellStyle name="Normal 7 2 5 2 5" xfId="8600"/>
    <cellStyle name="Normal 7 2 5 2 5 2" xfId="22989"/>
    <cellStyle name="Normal 7 2 5 2 5 2 2" xfId="51724"/>
    <cellStyle name="Normal 7 2 5 2 5 3" xfId="37400"/>
    <cellStyle name="Normal 7 2 5 2 6" xfId="15826"/>
    <cellStyle name="Normal 7 2 5 2 6 2" xfId="44562"/>
    <cellStyle name="Normal 7 2 5 2 7" xfId="30238"/>
    <cellStyle name="Normal 7 2 5 3" xfId="1720"/>
    <cellStyle name="Normal 7 2 5 3 2" xfId="3512"/>
    <cellStyle name="Normal 7 2 5 3 2 2" xfId="7171"/>
    <cellStyle name="Normal 7 2 5 3 2 2 2" xfId="14431"/>
    <cellStyle name="Normal 7 2 5 3 2 2 2 2" xfId="28809"/>
    <cellStyle name="Normal 7 2 5 3 2 2 2 2 2" xfId="57543"/>
    <cellStyle name="Normal 7 2 5 3 2 2 2 3" xfId="43219"/>
    <cellStyle name="Normal 7 2 5 3 2 2 3" xfId="21646"/>
    <cellStyle name="Normal 7 2 5 3 2 2 3 2" xfId="50381"/>
    <cellStyle name="Normal 7 2 5 3 2 2 4" xfId="36057"/>
    <cellStyle name="Normal 7 2 5 3 2 3" xfId="10844"/>
    <cellStyle name="Normal 7 2 5 3 2 3 2" xfId="25227"/>
    <cellStyle name="Normal 7 2 5 3 2 3 2 2" xfId="53962"/>
    <cellStyle name="Normal 7 2 5 3 2 3 3" xfId="39638"/>
    <cellStyle name="Normal 7 2 5 3 2 4" xfId="18064"/>
    <cellStyle name="Normal 7 2 5 3 2 4 2" xfId="46800"/>
    <cellStyle name="Normal 7 2 5 3 2 5" xfId="32476"/>
    <cellStyle name="Normal 7 2 5 3 3" xfId="5381"/>
    <cellStyle name="Normal 7 2 5 3 3 2" xfId="12641"/>
    <cellStyle name="Normal 7 2 5 3 3 2 2" xfId="27019"/>
    <cellStyle name="Normal 7 2 5 3 3 2 2 2" xfId="55753"/>
    <cellStyle name="Normal 7 2 5 3 3 2 3" xfId="41429"/>
    <cellStyle name="Normal 7 2 5 3 3 3" xfId="19856"/>
    <cellStyle name="Normal 7 2 5 3 3 3 2" xfId="48591"/>
    <cellStyle name="Normal 7 2 5 3 3 4" xfId="34267"/>
    <cellStyle name="Normal 7 2 5 3 4" xfId="9054"/>
    <cellStyle name="Normal 7 2 5 3 4 2" xfId="23437"/>
    <cellStyle name="Normal 7 2 5 3 4 2 2" xfId="52172"/>
    <cellStyle name="Normal 7 2 5 3 4 3" xfId="37848"/>
    <cellStyle name="Normal 7 2 5 3 5" xfId="16274"/>
    <cellStyle name="Normal 7 2 5 3 5 2" xfId="45010"/>
    <cellStyle name="Normal 7 2 5 3 6" xfId="30686"/>
    <cellStyle name="Normal 7 2 5 4" xfId="2616"/>
    <cellStyle name="Normal 7 2 5 4 2" xfId="6276"/>
    <cellStyle name="Normal 7 2 5 4 2 2" xfId="13536"/>
    <cellStyle name="Normal 7 2 5 4 2 2 2" xfId="27914"/>
    <cellStyle name="Normal 7 2 5 4 2 2 2 2" xfId="56648"/>
    <cellStyle name="Normal 7 2 5 4 2 2 3" xfId="42324"/>
    <cellStyle name="Normal 7 2 5 4 2 3" xfId="20751"/>
    <cellStyle name="Normal 7 2 5 4 2 3 2" xfId="49486"/>
    <cellStyle name="Normal 7 2 5 4 2 4" xfId="35162"/>
    <cellStyle name="Normal 7 2 5 4 3" xfId="9949"/>
    <cellStyle name="Normal 7 2 5 4 3 2" xfId="24332"/>
    <cellStyle name="Normal 7 2 5 4 3 2 2" xfId="53067"/>
    <cellStyle name="Normal 7 2 5 4 3 3" xfId="38743"/>
    <cellStyle name="Normal 7 2 5 4 4" xfId="17169"/>
    <cellStyle name="Normal 7 2 5 4 4 2" xfId="45905"/>
    <cellStyle name="Normal 7 2 5 4 5" xfId="31581"/>
    <cellStyle name="Normal 7 2 5 5" xfId="4480"/>
    <cellStyle name="Normal 7 2 5 5 2" xfId="11746"/>
    <cellStyle name="Normal 7 2 5 5 2 2" xfId="26124"/>
    <cellStyle name="Normal 7 2 5 5 2 2 2" xfId="54858"/>
    <cellStyle name="Normal 7 2 5 5 2 3" xfId="40534"/>
    <cellStyle name="Normal 7 2 5 5 3" xfId="18961"/>
    <cellStyle name="Normal 7 2 5 5 3 2" xfId="47696"/>
    <cellStyle name="Normal 7 2 5 5 4" xfId="33372"/>
    <cellStyle name="Normal 7 2 5 6" xfId="8153"/>
    <cellStyle name="Normal 7 2 5 6 2" xfId="22542"/>
    <cellStyle name="Normal 7 2 5 6 2 2" xfId="51277"/>
    <cellStyle name="Normal 7 2 5 6 3" xfId="36953"/>
    <cellStyle name="Normal 7 2 5 7" xfId="15379"/>
    <cellStyle name="Normal 7 2 5 7 2" xfId="44115"/>
    <cellStyle name="Normal 7 2 5 8" xfId="29791"/>
    <cellStyle name="Normal 7 2 6" xfId="960"/>
    <cellStyle name="Normal 7 2 6 2" xfId="1943"/>
    <cellStyle name="Normal 7 2 6 2 2" xfId="3735"/>
    <cellStyle name="Normal 7 2 6 2 2 2" xfId="7394"/>
    <cellStyle name="Normal 7 2 6 2 2 2 2" xfId="14654"/>
    <cellStyle name="Normal 7 2 6 2 2 2 2 2" xfId="29032"/>
    <cellStyle name="Normal 7 2 6 2 2 2 2 2 2" xfId="57766"/>
    <cellStyle name="Normal 7 2 6 2 2 2 2 3" xfId="43442"/>
    <cellStyle name="Normal 7 2 6 2 2 2 3" xfId="21869"/>
    <cellStyle name="Normal 7 2 6 2 2 2 3 2" xfId="50604"/>
    <cellStyle name="Normal 7 2 6 2 2 2 4" xfId="36280"/>
    <cellStyle name="Normal 7 2 6 2 2 3" xfId="11067"/>
    <cellStyle name="Normal 7 2 6 2 2 3 2" xfId="25450"/>
    <cellStyle name="Normal 7 2 6 2 2 3 2 2" xfId="54185"/>
    <cellStyle name="Normal 7 2 6 2 2 3 3" xfId="39861"/>
    <cellStyle name="Normal 7 2 6 2 2 4" xfId="18287"/>
    <cellStyle name="Normal 7 2 6 2 2 4 2" xfId="47023"/>
    <cellStyle name="Normal 7 2 6 2 2 5" xfId="32699"/>
    <cellStyle name="Normal 7 2 6 2 3" xfId="5604"/>
    <cellStyle name="Normal 7 2 6 2 3 2" xfId="12864"/>
    <cellStyle name="Normal 7 2 6 2 3 2 2" xfId="27242"/>
    <cellStyle name="Normal 7 2 6 2 3 2 2 2" xfId="55976"/>
    <cellStyle name="Normal 7 2 6 2 3 2 3" xfId="41652"/>
    <cellStyle name="Normal 7 2 6 2 3 3" xfId="20079"/>
    <cellStyle name="Normal 7 2 6 2 3 3 2" xfId="48814"/>
    <cellStyle name="Normal 7 2 6 2 3 4" xfId="34490"/>
    <cellStyle name="Normal 7 2 6 2 4" xfId="9277"/>
    <cellStyle name="Normal 7 2 6 2 4 2" xfId="23660"/>
    <cellStyle name="Normal 7 2 6 2 4 2 2" xfId="52395"/>
    <cellStyle name="Normal 7 2 6 2 4 3" xfId="38071"/>
    <cellStyle name="Normal 7 2 6 2 5" xfId="16497"/>
    <cellStyle name="Normal 7 2 6 2 5 2" xfId="45233"/>
    <cellStyle name="Normal 7 2 6 2 6" xfId="30909"/>
    <cellStyle name="Normal 7 2 6 3" xfId="2839"/>
    <cellStyle name="Normal 7 2 6 3 2" xfId="6499"/>
    <cellStyle name="Normal 7 2 6 3 2 2" xfId="13759"/>
    <cellStyle name="Normal 7 2 6 3 2 2 2" xfId="28137"/>
    <cellStyle name="Normal 7 2 6 3 2 2 2 2" xfId="56871"/>
    <cellStyle name="Normal 7 2 6 3 2 2 3" xfId="42547"/>
    <cellStyle name="Normal 7 2 6 3 2 3" xfId="20974"/>
    <cellStyle name="Normal 7 2 6 3 2 3 2" xfId="49709"/>
    <cellStyle name="Normal 7 2 6 3 2 4" xfId="35385"/>
    <cellStyle name="Normal 7 2 6 3 3" xfId="10172"/>
    <cellStyle name="Normal 7 2 6 3 3 2" xfId="24555"/>
    <cellStyle name="Normal 7 2 6 3 3 2 2" xfId="53290"/>
    <cellStyle name="Normal 7 2 6 3 3 3" xfId="38966"/>
    <cellStyle name="Normal 7 2 6 3 4" xfId="17392"/>
    <cellStyle name="Normal 7 2 6 3 4 2" xfId="46128"/>
    <cellStyle name="Normal 7 2 6 3 5" xfId="31804"/>
    <cellStyle name="Normal 7 2 6 4" xfId="4704"/>
    <cellStyle name="Normal 7 2 6 4 2" xfId="11969"/>
    <cellStyle name="Normal 7 2 6 4 2 2" xfId="26347"/>
    <cellStyle name="Normal 7 2 6 4 2 2 2" xfId="55081"/>
    <cellStyle name="Normal 7 2 6 4 2 3" xfId="40757"/>
    <cellStyle name="Normal 7 2 6 4 3" xfId="19184"/>
    <cellStyle name="Normal 7 2 6 4 3 2" xfId="47919"/>
    <cellStyle name="Normal 7 2 6 4 4" xfId="33595"/>
    <cellStyle name="Normal 7 2 6 5" xfId="8376"/>
    <cellStyle name="Normal 7 2 6 5 2" xfId="22765"/>
    <cellStyle name="Normal 7 2 6 5 2 2" xfId="51500"/>
    <cellStyle name="Normal 7 2 6 5 3" xfId="37176"/>
    <cellStyle name="Normal 7 2 6 6" xfId="15602"/>
    <cellStyle name="Normal 7 2 6 6 2" xfId="44338"/>
    <cellStyle name="Normal 7 2 6 7" xfId="30014"/>
    <cellStyle name="Normal 7 2 7" xfId="1473"/>
    <cellStyle name="Normal 7 2 7 2" xfId="3288"/>
    <cellStyle name="Normal 7 2 7 2 2" xfId="6947"/>
    <cellStyle name="Normal 7 2 7 2 2 2" xfId="14207"/>
    <cellStyle name="Normal 7 2 7 2 2 2 2" xfId="28585"/>
    <cellStyle name="Normal 7 2 7 2 2 2 2 2" xfId="57319"/>
    <cellStyle name="Normal 7 2 7 2 2 2 3" xfId="42995"/>
    <cellStyle name="Normal 7 2 7 2 2 3" xfId="21422"/>
    <cellStyle name="Normal 7 2 7 2 2 3 2" xfId="50157"/>
    <cellStyle name="Normal 7 2 7 2 2 4" xfId="35833"/>
    <cellStyle name="Normal 7 2 7 2 3" xfId="10620"/>
    <cellStyle name="Normal 7 2 7 2 3 2" xfId="25003"/>
    <cellStyle name="Normal 7 2 7 2 3 2 2" xfId="53738"/>
    <cellStyle name="Normal 7 2 7 2 3 3" xfId="39414"/>
    <cellStyle name="Normal 7 2 7 2 4" xfId="17840"/>
    <cellStyle name="Normal 7 2 7 2 4 2" xfId="46576"/>
    <cellStyle name="Normal 7 2 7 2 5" xfId="32252"/>
    <cellStyle name="Normal 7 2 7 3" xfId="5156"/>
    <cellStyle name="Normal 7 2 7 3 2" xfId="12417"/>
    <cellStyle name="Normal 7 2 7 3 2 2" xfId="26795"/>
    <cellStyle name="Normal 7 2 7 3 2 2 2" xfId="55529"/>
    <cellStyle name="Normal 7 2 7 3 2 3" xfId="41205"/>
    <cellStyle name="Normal 7 2 7 3 3" xfId="19632"/>
    <cellStyle name="Normal 7 2 7 3 3 2" xfId="48367"/>
    <cellStyle name="Normal 7 2 7 3 4" xfId="34043"/>
    <cellStyle name="Normal 7 2 7 4" xfId="8829"/>
    <cellStyle name="Normal 7 2 7 4 2" xfId="23213"/>
    <cellStyle name="Normal 7 2 7 4 2 2" xfId="51948"/>
    <cellStyle name="Normal 7 2 7 4 3" xfId="37624"/>
    <cellStyle name="Normal 7 2 7 5" xfId="16050"/>
    <cellStyle name="Normal 7 2 7 5 2" xfId="44786"/>
    <cellStyle name="Normal 7 2 7 6" xfId="30462"/>
    <cellStyle name="Normal 7 2 8" xfId="2392"/>
    <cellStyle name="Normal 7 2 8 2" xfId="6052"/>
    <cellStyle name="Normal 7 2 8 2 2" xfId="13312"/>
    <cellStyle name="Normal 7 2 8 2 2 2" xfId="27690"/>
    <cellStyle name="Normal 7 2 8 2 2 2 2" xfId="56424"/>
    <cellStyle name="Normal 7 2 8 2 2 3" xfId="42100"/>
    <cellStyle name="Normal 7 2 8 2 3" xfId="20527"/>
    <cellStyle name="Normal 7 2 8 2 3 2" xfId="49262"/>
    <cellStyle name="Normal 7 2 8 2 4" xfId="34938"/>
    <cellStyle name="Normal 7 2 8 3" xfId="9725"/>
    <cellStyle name="Normal 7 2 8 3 2" xfId="24108"/>
    <cellStyle name="Normal 7 2 8 3 2 2" xfId="52843"/>
    <cellStyle name="Normal 7 2 8 3 3" xfId="38519"/>
    <cellStyle name="Normal 7 2 8 4" xfId="16945"/>
    <cellStyle name="Normal 7 2 8 4 2" xfId="45681"/>
    <cellStyle name="Normal 7 2 8 5" xfId="31357"/>
    <cellStyle name="Normal 7 2 9" xfId="4245"/>
    <cellStyle name="Normal 7 2 9 2" xfId="11521"/>
    <cellStyle name="Normal 7 2 9 2 2" xfId="25900"/>
    <cellStyle name="Normal 7 2 9 2 2 2" xfId="54634"/>
    <cellStyle name="Normal 7 2 9 2 3" xfId="40310"/>
    <cellStyle name="Normal 7 2 9 3" xfId="18737"/>
    <cellStyle name="Normal 7 2 9 3 2" xfId="47472"/>
    <cellStyle name="Normal 7 2 9 4" xfId="33148"/>
    <cellStyle name="Normal 7 3" xfId="347"/>
    <cellStyle name="Normal 7 3 10" xfId="15169"/>
    <cellStyle name="Normal 7 3 10 2" xfId="43905"/>
    <cellStyle name="Normal 7 3 11" xfId="29581"/>
    <cellStyle name="Normal 7 3 2" xfId="447"/>
    <cellStyle name="Normal 7 3 2 10" xfId="29637"/>
    <cellStyle name="Normal 7 3 2 2" xfId="647"/>
    <cellStyle name="Normal 7 3 2 2 2" xfId="919"/>
    <cellStyle name="Normal 7 3 2 2 2 2" xfId="1366"/>
    <cellStyle name="Normal 7 3 2 2 2 2 2" xfId="2349"/>
    <cellStyle name="Normal 7 3 2 2 2 2 2 2" xfId="4141"/>
    <cellStyle name="Normal 7 3 2 2 2 2 2 2 2" xfId="7800"/>
    <cellStyle name="Normal 7 3 2 2 2 2 2 2 2 2" xfId="15060"/>
    <cellStyle name="Normal 7 3 2 2 2 2 2 2 2 2 2" xfId="29438"/>
    <cellStyle name="Normal 7 3 2 2 2 2 2 2 2 2 2 2" xfId="58172"/>
    <cellStyle name="Normal 7 3 2 2 2 2 2 2 2 2 3" xfId="43848"/>
    <cellStyle name="Normal 7 3 2 2 2 2 2 2 2 3" xfId="22275"/>
    <cellStyle name="Normal 7 3 2 2 2 2 2 2 2 3 2" xfId="51010"/>
    <cellStyle name="Normal 7 3 2 2 2 2 2 2 2 4" xfId="36686"/>
    <cellStyle name="Normal 7 3 2 2 2 2 2 2 3" xfId="11473"/>
    <cellStyle name="Normal 7 3 2 2 2 2 2 2 3 2" xfId="25856"/>
    <cellStyle name="Normal 7 3 2 2 2 2 2 2 3 2 2" xfId="54591"/>
    <cellStyle name="Normal 7 3 2 2 2 2 2 2 3 3" xfId="40267"/>
    <cellStyle name="Normal 7 3 2 2 2 2 2 2 4" xfId="18693"/>
    <cellStyle name="Normal 7 3 2 2 2 2 2 2 4 2" xfId="47429"/>
    <cellStyle name="Normal 7 3 2 2 2 2 2 2 5" xfId="33105"/>
    <cellStyle name="Normal 7 3 2 2 2 2 2 3" xfId="6010"/>
    <cellStyle name="Normal 7 3 2 2 2 2 2 3 2" xfId="13270"/>
    <cellStyle name="Normal 7 3 2 2 2 2 2 3 2 2" xfId="27648"/>
    <cellStyle name="Normal 7 3 2 2 2 2 2 3 2 2 2" xfId="56382"/>
    <cellStyle name="Normal 7 3 2 2 2 2 2 3 2 3" xfId="42058"/>
    <cellStyle name="Normal 7 3 2 2 2 2 2 3 3" xfId="20485"/>
    <cellStyle name="Normal 7 3 2 2 2 2 2 3 3 2" xfId="49220"/>
    <cellStyle name="Normal 7 3 2 2 2 2 2 3 4" xfId="34896"/>
    <cellStyle name="Normal 7 3 2 2 2 2 2 4" xfId="9683"/>
    <cellStyle name="Normal 7 3 2 2 2 2 2 4 2" xfId="24066"/>
    <cellStyle name="Normal 7 3 2 2 2 2 2 4 2 2" xfId="52801"/>
    <cellStyle name="Normal 7 3 2 2 2 2 2 4 3" xfId="38477"/>
    <cellStyle name="Normal 7 3 2 2 2 2 2 5" xfId="16903"/>
    <cellStyle name="Normal 7 3 2 2 2 2 2 5 2" xfId="45639"/>
    <cellStyle name="Normal 7 3 2 2 2 2 2 6" xfId="31315"/>
    <cellStyle name="Normal 7 3 2 2 2 2 3" xfId="3245"/>
    <cellStyle name="Normal 7 3 2 2 2 2 3 2" xfId="6905"/>
    <cellStyle name="Normal 7 3 2 2 2 2 3 2 2" xfId="14165"/>
    <cellStyle name="Normal 7 3 2 2 2 2 3 2 2 2" xfId="28543"/>
    <cellStyle name="Normal 7 3 2 2 2 2 3 2 2 2 2" xfId="57277"/>
    <cellStyle name="Normal 7 3 2 2 2 2 3 2 2 3" xfId="42953"/>
    <cellStyle name="Normal 7 3 2 2 2 2 3 2 3" xfId="21380"/>
    <cellStyle name="Normal 7 3 2 2 2 2 3 2 3 2" xfId="50115"/>
    <cellStyle name="Normal 7 3 2 2 2 2 3 2 4" xfId="35791"/>
    <cellStyle name="Normal 7 3 2 2 2 2 3 3" xfId="10578"/>
    <cellStyle name="Normal 7 3 2 2 2 2 3 3 2" xfId="24961"/>
    <cellStyle name="Normal 7 3 2 2 2 2 3 3 2 2" xfId="53696"/>
    <cellStyle name="Normal 7 3 2 2 2 2 3 3 3" xfId="39372"/>
    <cellStyle name="Normal 7 3 2 2 2 2 3 4" xfId="17798"/>
    <cellStyle name="Normal 7 3 2 2 2 2 3 4 2" xfId="46534"/>
    <cellStyle name="Normal 7 3 2 2 2 2 3 5" xfId="32210"/>
    <cellStyle name="Normal 7 3 2 2 2 2 4" xfId="5110"/>
    <cellStyle name="Normal 7 3 2 2 2 2 4 2" xfId="12375"/>
    <cellStyle name="Normal 7 3 2 2 2 2 4 2 2" xfId="26753"/>
    <cellStyle name="Normal 7 3 2 2 2 2 4 2 2 2" xfId="55487"/>
    <cellStyle name="Normal 7 3 2 2 2 2 4 2 3" xfId="41163"/>
    <cellStyle name="Normal 7 3 2 2 2 2 4 3" xfId="19590"/>
    <cellStyle name="Normal 7 3 2 2 2 2 4 3 2" xfId="48325"/>
    <cellStyle name="Normal 7 3 2 2 2 2 4 4" xfId="34001"/>
    <cellStyle name="Normal 7 3 2 2 2 2 5" xfId="8782"/>
    <cellStyle name="Normal 7 3 2 2 2 2 5 2" xfId="23171"/>
    <cellStyle name="Normal 7 3 2 2 2 2 5 2 2" xfId="51906"/>
    <cellStyle name="Normal 7 3 2 2 2 2 5 3" xfId="37582"/>
    <cellStyle name="Normal 7 3 2 2 2 2 6" xfId="16008"/>
    <cellStyle name="Normal 7 3 2 2 2 2 6 2" xfId="44744"/>
    <cellStyle name="Normal 7 3 2 2 2 2 7" xfId="30420"/>
    <cellStyle name="Normal 7 3 2 2 2 3" xfId="1902"/>
    <cellStyle name="Normal 7 3 2 2 2 3 2" xfId="3694"/>
    <cellStyle name="Normal 7 3 2 2 2 3 2 2" xfId="7353"/>
    <cellStyle name="Normal 7 3 2 2 2 3 2 2 2" xfId="14613"/>
    <cellStyle name="Normal 7 3 2 2 2 3 2 2 2 2" xfId="28991"/>
    <cellStyle name="Normal 7 3 2 2 2 3 2 2 2 2 2" xfId="57725"/>
    <cellStyle name="Normal 7 3 2 2 2 3 2 2 2 3" xfId="43401"/>
    <cellStyle name="Normal 7 3 2 2 2 3 2 2 3" xfId="21828"/>
    <cellStyle name="Normal 7 3 2 2 2 3 2 2 3 2" xfId="50563"/>
    <cellStyle name="Normal 7 3 2 2 2 3 2 2 4" xfId="36239"/>
    <cellStyle name="Normal 7 3 2 2 2 3 2 3" xfId="11026"/>
    <cellStyle name="Normal 7 3 2 2 2 3 2 3 2" xfId="25409"/>
    <cellStyle name="Normal 7 3 2 2 2 3 2 3 2 2" xfId="54144"/>
    <cellStyle name="Normal 7 3 2 2 2 3 2 3 3" xfId="39820"/>
    <cellStyle name="Normal 7 3 2 2 2 3 2 4" xfId="18246"/>
    <cellStyle name="Normal 7 3 2 2 2 3 2 4 2" xfId="46982"/>
    <cellStyle name="Normal 7 3 2 2 2 3 2 5" xfId="32658"/>
    <cellStyle name="Normal 7 3 2 2 2 3 3" xfId="5563"/>
    <cellStyle name="Normal 7 3 2 2 2 3 3 2" xfId="12823"/>
    <cellStyle name="Normal 7 3 2 2 2 3 3 2 2" xfId="27201"/>
    <cellStyle name="Normal 7 3 2 2 2 3 3 2 2 2" xfId="55935"/>
    <cellStyle name="Normal 7 3 2 2 2 3 3 2 3" xfId="41611"/>
    <cellStyle name="Normal 7 3 2 2 2 3 3 3" xfId="20038"/>
    <cellStyle name="Normal 7 3 2 2 2 3 3 3 2" xfId="48773"/>
    <cellStyle name="Normal 7 3 2 2 2 3 3 4" xfId="34449"/>
    <cellStyle name="Normal 7 3 2 2 2 3 4" xfId="9236"/>
    <cellStyle name="Normal 7 3 2 2 2 3 4 2" xfId="23619"/>
    <cellStyle name="Normal 7 3 2 2 2 3 4 2 2" xfId="52354"/>
    <cellStyle name="Normal 7 3 2 2 2 3 4 3" xfId="38030"/>
    <cellStyle name="Normal 7 3 2 2 2 3 5" xfId="16456"/>
    <cellStyle name="Normal 7 3 2 2 2 3 5 2" xfId="45192"/>
    <cellStyle name="Normal 7 3 2 2 2 3 6" xfId="30868"/>
    <cellStyle name="Normal 7 3 2 2 2 4" xfId="2798"/>
    <cellStyle name="Normal 7 3 2 2 2 4 2" xfId="6458"/>
    <cellStyle name="Normal 7 3 2 2 2 4 2 2" xfId="13718"/>
    <cellStyle name="Normal 7 3 2 2 2 4 2 2 2" xfId="28096"/>
    <cellStyle name="Normal 7 3 2 2 2 4 2 2 2 2" xfId="56830"/>
    <cellStyle name="Normal 7 3 2 2 2 4 2 2 3" xfId="42506"/>
    <cellStyle name="Normal 7 3 2 2 2 4 2 3" xfId="20933"/>
    <cellStyle name="Normal 7 3 2 2 2 4 2 3 2" xfId="49668"/>
    <cellStyle name="Normal 7 3 2 2 2 4 2 4" xfId="35344"/>
    <cellStyle name="Normal 7 3 2 2 2 4 3" xfId="10131"/>
    <cellStyle name="Normal 7 3 2 2 2 4 3 2" xfId="24514"/>
    <cellStyle name="Normal 7 3 2 2 2 4 3 2 2" xfId="53249"/>
    <cellStyle name="Normal 7 3 2 2 2 4 3 3" xfId="38925"/>
    <cellStyle name="Normal 7 3 2 2 2 4 4" xfId="17351"/>
    <cellStyle name="Normal 7 3 2 2 2 4 4 2" xfId="46087"/>
    <cellStyle name="Normal 7 3 2 2 2 4 5" xfId="31763"/>
    <cellStyle name="Normal 7 3 2 2 2 5" xfId="4663"/>
    <cellStyle name="Normal 7 3 2 2 2 5 2" xfId="11928"/>
    <cellStyle name="Normal 7 3 2 2 2 5 2 2" xfId="26306"/>
    <cellStyle name="Normal 7 3 2 2 2 5 2 2 2" xfId="55040"/>
    <cellStyle name="Normal 7 3 2 2 2 5 2 3" xfId="40716"/>
    <cellStyle name="Normal 7 3 2 2 2 5 3" xfId="19143"/>
    <cellStyle name="Normal 7 3 2 2 2 5 3 2" xfId="47878"/>
    <cellStyle name="Normal 7 3 2 2 2 5 4" xfId="33554"/>
    <cellStyle name="Normal 7 3 2 2 2 6" xfId="8335"/>
    <cellStyle name="Normal 7 3 2 2 2 6 2" xfId="22724"/>
    <cellStyle name="Normal 7 3 2 2 2 6 2 2" xfId="51459"/>
    <cellStyle name="Normal 7 3 2 2 2 6 3" xfId="37135"/>
    <cellStyle name="Normal 7 3 2 2 2 7" xfId="15561"/>
    <cellStyle name="Normal 7 3 2 2 2 7 2" xfId="44297"/>
    <cellStyle name="Normal 7 3 2 2 2 8" xfId="29973"/>
    <cellStyle name="Normal 7 3 2 2 3" xfId="1142"/>
    <cellStyle name="Normal 7 3 2 2 3 2" xfId="2125"/>
    <cellStyle name="Normal 7 3 2 2 3 2 2" xfId="3917"/>
    <cellStyle name="Normal 7 3 2 2 3 2 2 2" xfId="7576"/>
    <cellStyle name="Normal 7 3 2 2 3 2 2 2 2" xfId="14836"/>
    <cellStyle name="Normal 7 3 2 2 3 2 2 2 2 2" xfId="29214"/>
    <cellStyle name="Normal 7 3 2 2 3 2 2 2 2 2 2" xfId="57948"/>
    <cellStyle name="Normal 7 3 2 2 3 2 2 2 2 3" xfId="43624"/>
    <cellStyle name="Normal 7 3 2 2 3 2 2 2 3" xfId="22051"/>
    <cellStyle name="Normal 7 3 2 2 3 2 2 2 3 2" xfId="50786"/>
    <cellStyle name="Normal 7 3 2 2 3 2 2 2 4" xfId="36462"/>
    <cellStyle name="Normal 7 3 2 2 3 2 2 3" xfId="11249"/>
    <cellStyle name="Normal 7 3 2 2 3 2 2 3 2" xfId="25632"/>
    <cellStyle name="Normal 7 3 2 2 3 2 2 3 2 2" xfId="54367"/>
    <cellStyle name="Normal 7 3 2 2 3 2 2 3 3" xfId="40043"/>
    <cellStyle name="Normal 7 3 2 2 3 2 2 4" xfId="18469"/>
    <cellStyle name="Normal 7 3 2 2 3 2 2 4 2" xfId="47205"/>
    <cellStyle name="Normal 7 3 2 2 3 2 2 5" xfId="32881"/>
    <cellStyle name="Normal 7 3 2 2 3 2 3" xfId="5786"/>
    <cellStyle name="Normal 7 3 2 2 3 2 3 2" xfId="13046"/>
    <cellStyle name="Normal 7 3 2 2 3 2 3 2 2" xfId="27424"/>
    <cellStyle name="Normal 7 3 2 2 3 2 3 2 2 2" xfId="56158"/>
    <cellStyle name="Normal 7 3 2 2 3 2 3 2 3" xfId="41834"/>
    <cellStyle name="Normal 7 3 2 2 3 2 3 3" xfId="20261"/>
    <cellStyle name="Normal 7 3 2 2 3 2 3 3 2" xfId="48996"/>
    <cellStyle name="Normal 7 3 2 2 3 2 3 4" xfId="34672"/>
    <cellStyle name="Normal 7 3 2 2 3 2 4" xfId="9459"/>
    <cellStyle name="Normal 7 3 2 2 3 2 4 2" xfId="23842"/>
    <cellStyle name="Normal 7 3 2 2 3 2 4 2 2" xfId="52577"/>
    <cellStyle name="Normal 7 3 2 2 3 2 4 3" xfId="38253"/>
    <cellStyle name="Normal 7 3 2 2 3 2 5" xfId="16679"/>
    <cellStyle name="Normal 7 3 2 2 3 2 5 2" xfId="45415"/>
    <cellStyle name="Normal 7 3 2 2 3 2 6" xfId="31091"/>
    <cellStyle name="Normal 7 3 2 2 3 3" xfId="3021"/>
    <cellStyle name="Normal 7 3 2 2 3 3 2" xfId="6681"/>
    <cellStyle name="Normal 7 3 2 2 3 3 2 2" xfId="13941"/>
    <cellStyle name="Normal 7 3 2 2 3 3 2 2 2" xfId="28319"/>
    <cellStyle name="Normal 7 3 2 2 3 3 2 2 2 2" xfId="57053"/>
    <cellStyle name="Normal 7 3 2 2 3 3 2 2 3" xfId="42729"/>
    <cellStyle name="Normal 7 3 2 2 3 3 2 3" xfId="21156"/>
    <cellStyle name="Normal 7 3 2 2 3 3 2 3 2" xfId="49891"/>
    <cellStyle name="Normal 7 3 2 2 3 3 2 4" xfId="35567"/>
    <cellStyle name="Normal 7 3 2 2 3 3 3" xfId="10354"/>
    <cellStyle name="Normal 7 3 2 2 3 3 3 2" xfId="24737"/>
    <cellStyle name="Normal 7 3 2 2 3 3 3 2 2" xfId="53472"/>
    <cellStyle name="Normal 7 3 2 2 3 3 3 3" xfId="39148"/>
    <cellStyle name="Normal 7 3 2 2 3 3 4" xfId="17574"/>
    <cellStyle name="Normal 7 3 2 2 3 3 4 2" xfId="46310"/>
    <cellStyle name="Normal 7 3 2 2 3 3 5" xfId="31986"/>
    <cellStyle name="Normal 7 3 2 2 3 4" xfId="4886"/>
    <cellStyle name="Normal 7 3 2 2 3 4 2" xfId="12151"/>
    <cellStyle name="Normal 7 3 2 2 3 4 2 2" xfId="26529"/>
    <cellStyle name="Normal 7 3 2 2 3 4 2 2 2" xfId="55263"/>
    <cellStyle name="Normal 7 3 2 2 3 4 2 3" xfId="40939"/>
    <cellStyle name="Normal 7 3 2 2 3 4 3" xfId="19366"/>
    <cellStyle name="Normal 7 3 2 2 3 4 3 2" xfId="48101"/>
    <cellStyle name="Normal 7 3 2 2 3 4 4" xfId="33777"/>
    <cellStyle name="Normal 7 3 2 2 3 5" xfId="8558"/>
    <cellStyle name="Normal 7 3 2 2 3 5 2" xfId="22947"/>
    <cellStyle name="Normal 7 3 2 2 3 5 2 2" xfId="51682"/>
    <cellStyle name="Normal 7 3 2 2 3 5 3" xfId="37358"/>
    <cellStyle name="Normal 7 3 2 2 3 6" xfId="15784"/>
    <cellStyle name="Normal 7 3 2 2 3 6 2" xfId="44520"/>
    <cellStyle name="Normal 7 3 2 2 3 7" xfId="30196"/>
    <cellStyle name="Normal 7 3 2 2 4" xfId="1674"/>
    <cellStyle name="Normal 7 3 2 2 4 2" xfId="3470"/>
    <cellStyle name="Normal 7 3 2 2 4 2 2" xfId="7129"/>
    <cellStyle name="Normal 7 3 2 2 4 2 2 2" xfId="14389"/>
    <cellStyle name="Normal 7 3 2 2 4 2 2 2 2" xfId="28767"/>
    <cellStyle name="Normal 7 3 2 2 4 2 2 2 2 2" xfId="57501"/>
    <cellStyle name="Normal 7 3 2 2 4 2 2 2 3" xfId="43177"/>
    <cellStyle name="Normal 7 3 2 2 4 2 2 3" xfId="21604"/>
    <cellStyle name="Normal 7 3 2 2 4 2 2 3 2" xfId="50339"/>
    <cellStyle name="Normal 7 3 2 2 4 2 2 4" xfId="36015"/>
    <cellStyle name="Normal 7 3 2 2 4 2 3" xfId="10802"/>
    <cellStyle name="Normal 7 3 2 2 4 2 3 2" xfId="25185"/>
    <cellStyle name="Normal 7 3 2 2 4 2 3 2 2" xfId="53920"/>
    <cellStyle name="Normal 7 3 2 2 4 2 3 3" xfId="39596"/>
    <cellStyle name="Normal 7 3 2 2 4 2 4" xfId="18022"/>
    <cellStyle name="Normal 7 3 2 2 4 2 4 2" xfId="46758"/>
    <cellStyle name="Normal 7 3 2 2 4 2 5" xfId="32434"/>
    <cellStyle name="Normal 7 3 2 2 4 3" xfId="5339"/>
    <cellStyle name="Normal 7 3 2 2 4 3 2" xfId="12599"/>
    <cellStyle name="Normal 7 3 2 2 4 3 2 2" xfId="26977"/>
    <cellStyle name="Normal 7 3 2 2 4 3 2 2 2" xfId="55711"/>
    <cellStyle name="Normal 7 3 2 2 4 3 2 3" xfId="41387"/>
    <cellStyle name="Normal 7 3 2 2 4 3 3" xfId="19814"/>
    <cellStyle name="Normal 7 3 2 2 4 3 3 2" xfId="48549"/>
    <cellStyle name="Normal 7 3 2 2 4 3 4" xfId="34225"/>
    <cellStyle name="Normal 7 3 2 2 4 4" xfId="9012"/>
    <cellStyle name="Normal 7 3 2 2 4 4 2" xfId="23395"/>
    <cellStyle name="Normal 7 3 2 2 4 4 2 2" xfId="52130"/>
    <cellStyle name="Normal 7 3 2 2 4 4 3" xfId="37806"/>
    <cellStyle name="Normal 7 3 2 2 4 5" xfId="16232"/>
    <cellStyle name="Normal 7 3 2 2 4 5 2" xfId="44968"/>
    <cellStyle name="Normal 7 3 2 2 4 6" xfId="30644"/>
    <cellStyle name="Normal 7 3 2 2 5" xfId="2574"/>
    <cellStyle name="Normal 7 3 2 2 5 2" xfId="6234"/>
    <cellStyle name="Normal 7 3 2 2 5 2 2" xfId="13494"/>
    <cellStyle name="Normal 7 3 2 2 5 2 2 2" xfId="27872"/>
    <cellStyle name="Normal 7 3 2 2 5 2 2 2 2" xfId="56606"/>
    <cellStyle name="Normal 7 3 2 2 5 2 2 3" xfId="42282"/>
    <cellStyle name="Normal 7 3 2 2 5 2 3" xfId="20709"/>
    <cellStyle name="Normal 7 3 2 2 5 2 3 2" xfId="49444"/>
    <cellStyle name="Normal 7 3 2 2 5 2 4" xfId="35120"/>
    <cellStyle name="Normal 7 3 2 2 5 3" xfId="9907"/>
    <cellStyle name="Normal 7 3 2 2 5 3 2" xfId="24290"/>
    <cellStyle name="Normal 7 3 2 2 5 3 2 2" xfId="53025"/>
    <cellStyle name="Normal 7 3 2 2 5 3 3" xfId="38701"/>
    <cellStyle name="Normal 7 3 2 2 5 4" xfId="17127"/>
    <cellStyle name="Normal 7 3 2 2 5 4 2" xfId="45863"/>
    <cellStyle name="Normal 7 3 2 2 5 5" xfId="31539"/>
    <cellStyle name="Normal 7 3 2 2 6" xfId="4437"/>
    <cellStyle name="Normal 7 3 2 2 6 2" xfId="11704"/>
    <cellStyle name="Normal 7 3 2 2 6 2 2" xfId="26082"/>
    <cellStyle name="Normal 7 3 2 2 6 2 2 2" xfId="54816"/>
    <cellStyle name="Normal 7 3 2 2 6 2 3" xfId="40492"/>
    <cellStyle name="Normal 7 3 2 2 6 3" xfId="18919"/>
    <cellStyle name="Normal 7 3 2 2 6 3 2" xfId="47654"/>
    <cellStyle name="Normal 7 3 2 2 6 4" xfId="33330"/>
    <cellStyle name="Normal 7 3 2 2 7" xfId="8108"/>
    <cellStyle name="Normal 7 3 2 2 7 2" xfId="22500"/>
    <cellStyle name="Normal 7 3 2 2 7 2 2" xfId="51235"/>
    <cellStyle name="Normal 7 3 2 2 7 3" xfId="36911"/>
    <cellStyle name="Normal 7 3 2 2 8" xfId="15337"/>
    <cellStyle name="Normal 7 3 2 2 8 2" xfId="44073"/>
    <cellStyle name="Normal 7 3 2 2 9" xfId="29749"/>
    <cellStyle name="Normal 7 3 2 3" xfId="805"/>
    <cellStyle name="Normal 7 3 2 3 2" xfId="1254"/>
    <cellStyle name="Normal 7 3 2 3 2 2" xfId="2237"/>
    <cellStyle name="Normal 7 3 2 3 2 2 2" xfId="4029"/>
    <cellStyle name="Normal 7 3 2 3 2 2 2 2" xfId="7688"/>
    <cellStyle name="Normal 7 3 2 3 2 2 2 2 2" xfId="14948"/>
    <cellStyle name="Normal 7 3 2 3 2 2 2 2 2 2" xfId="29326"/>
    <cellStyle name="Normal 7 3 2 3 2 2 2 2 2 2 2" xfId="58060"/>
    <cellStyle name="Normal 7 3 2 3 2 2 2 2 2 3" xfId="43736"/>
    <cellStyle name="Normal 7 3 2 3 2 2 2 2 3" xfId="22163"/>
    <cellStyle name="Normal 7 3 2 3 2 2 2 2 3 2" xfId="50898"/>
    <cellStyle name="Normal 7 3 2 3 2 2 2 2 4" xfId="36574"/>
    <cellStyle name="Normal 7 3 2 3 2 2 2 3" xfId="11361"/>
    <cellStyle name="Normal 7 3 2 3 2 2 2 3 2" xfId="25744"/>
    <cellStyle name="Normal 7 3 2 3 2 2 2 3 2 2" xfId="54479"/>
    <cellStyle name="Normal 7 3 2 3 2 2 2 3 3" xfId="40155"/>
    <cellStyle name="Normal 7 3 2 3 2 2 2 4" xfId="18581"/>
    <cellStyle name="Normal 7 3 2 3 2 2 2 4 2" xfId="47317"/>
    <cellStyle name="Normal 7 3 2 3 2 2 2 5" xfId="32993"/>
    <cellStyle name="Normal 7 3 2 3 2 2 3" xfId="5898"/>
    <cellStyle name="Normal 7 3 2 3 2 2 3 2" xfId="13158"/>
    <cellStyle name="Normal 7 3 2 3 2 2 3 2 2" xfId="27536"/>
    <cellStyle name="Normal 7 3 2 3 2 2 3 2 2 2" xfId="56270"/>
    <cellStyle name="Normal 7 3 2 3 2 2 3 2 3" xfId="41946"/>
    <cellStyle name="Normal 7 3 2 3 2 2 3 3" xfId="20373"/>
    <cellStyle name="Normal 7 3 2 3 2 2 3 3 2" xfId="49108"/>
    <cellStyle name="Normal 7 3 2 3 2 2 3 4" xfId="34784"/>
    <cellStyle name="Normal 7 3 2 3 2 2 4" xfId="9571"/>
    <cellStyle name="Normal 7 3 2 3 2 2 4 2" xfId="23954"/>
    <cellStyle name="Normal 7 3 2 3 2 2 4 2 2" xfId="52689"/>
    <cellStyle name="Normal 7 3 2 3 2 2 4 3" xfId="38365"/>
    <cellStyle name="Normal 7 3 2 3 2 2 5" xfId="16791"/>
    <cellStyle name="Normal 7 3 2 3 2 2 5 2" xfId="45527"/>
    <cellStyle name="Normal 7 3 2 3 2 2 6" xfId="31203"/>
    <cellStyle name="Normal 7 3 2 3 2 3" xfId="3133"/>
    <cellStyle name="Normal 7 3 2 3 2 3 2" xfId="6793"/>
    <cellStyle name="Normal 7 3 2 3 2 3 2 2" xfId="14053"/>
    <cellStyle name="Normal 7 3 2 3 2 3 2 2 2" xfId="28431"/>
    <cellStyle name="Normal 7 3 2 3 2 3 2 2 2 2" xfId="57165"/>
    <cellStyle name="Normal 7 3 2 3 2 3 2 2 3" xfId="42841"/>
    <cellStyle name="Normal 7 3 2 3 2 3 2 3" xfId="21268"/>
    <cellStyle name="Normal 7 3 2 3 2 3 2 3 2" xfId="50003"/>
    <cellStyle name="Normal 7 3 2 3 2 3 2 4" xfId="35679"/>
    <cellStyle name="Normal 7 3 2 3 2 3 3" xfId="10466"/>
    <cellStyle name="Normal 7 3 2 3 2 3 3 2" xfId="24849"/>
    <cellStyle name="Normal 7 3 2 3 2 3 3 2 2" xfId="53584"/>
    <cellStyle name="Normal 7 3 2 3 2 3 3 3" xfId="39260"/>
    <cellStyle name="Normal 7 3 2 3 2 3 4" xfId="17686"/>
    <cellStyle name="Normal 7 3 2 3 2 3 4 2" xfId="46422"/>
    <cellStyle name="Normal 7 3 2 3 2 3 5" xfId="32098"/>
    <cellStyle name="Normal 7 3 2 3 2 4" xfId="4998"/>
    <cellStyle name="Normal 7 3 2 3 2 4 2" xfId="12263"/>
    <cellStyle name="Normal 7 3 2 3 2 4 2 2" xfId="26641"/>
    <cellStyle name="Normal 7 3 2 3 2 4 2 2 2" xfId="55375"/>
    <cellStyle name="Normal 7 3 2 3 2 4 2 3" xfId="41051"/>
    <cellStyle name="Normal 7 3 2 3 2 4 3" xfId="19478"/>
    <cellStyle name="Normal 7 3 2 3 2 4 3 2" xfId="48213"/>
    <cellStyle name="Normal 7 3 2 3 2 4 4" xfId="33889"/>
    <cellStyle name="Normal 7 3 2 3 2 5" xfId="8670"/>
    <cellStyle name="Normal 7 3 2 3 2 5 2" xfId="23059"/>
    <cellStyle name="Normal 7 3 2 3 2 5 2 2" xfId="51794"/>
    <cellStyle name="Normal 7 3 2 3 2 5 3" xfId="37470"/>
    <cellStyle name="Normal 7 3 2 3 2 6" xfId="15896"/>
    <cellStyle name="Normal 7 3 2 3 2 6 2" xfId="44632"/>
    <cellStyle name="Normal 7 3 2 3 2 7" xfId="30308"/>
    <cellStyle name="Normal 7 3 2 3 3" xfId="1790"/>
    <cellStyle name="Normal 7 3 2 3 3 2" xfId="3582"/>
    <cellStyle name="Normal 7 3 2 3 3 2 2" xfId="7241"/>
    <cellStyle name="Normal 7 3 2 3 3 2 2 2" xfId="14501"/>
    <cellStyle name="Normal 7 3 2 3 3 2 2 2 2" xfId="28879"/>
    <cellStyle name="Normal 7 3 2 3 3 2 2 2 2 2" xfId="57613"/>
    <cellStyle name="Normal 7 3 2 3 3 2 2 2 3" xfId="43289"/>
    <cellStyle name="Normal 7 3 2 3 3 2 2 3" xfId="21716"/>
    <cellStyle name="Normal 7 3 2 3 3 2 2 3 2" xfId="50451"/>
    <cellStyle name="Normal 7 3 2 3 3 2 2 4" xfId="36127"/>
    <cellStyle name="Normal 7 3 2 3 3 2 3" xfId="10914"/>
    <cellStyle name="Normal 7 3 2 3 3 2 3 2" xfId="25297"/>
    <cellStyle name="Normal 7 3 2 3 3 2 3 2 2" xfId="54032"/>
    <cellStyle name="Normal 7 3 2 3 3 2 3 3" xfId="39708"/>
    <cellStyle name="Normal 7 3 2 3 3 2 4" xfId="18134"/>
    <cellStyle name="Normal 7 3 2 3 3 2 4 2" xfId="46870"/>
    <cellStyle name="Normal 7 3 2 3 3 2 5" xfId="32546"/>
    <cellStyle name="Normal 7 3 2 3 3 3" xfId="5451"/>
    <cellStyle name="Normal 7 3 2 3 3 3 2" xfId="12711"/>
    <cellStyle name="Normal 7 3 2 3 3 3 2 2" xfId="27089"/>
    <cellStyle name="Normal 7 3 2 3 3 3 2 2 2" xfId="55823"/>
    <cellStyle name="Normal 7 3 2 3 3 3 2 3" xfId="41499"/>
    <cellStyle name="Normal 7 3 2 3 3 3 3" xfId="19926"/>
    <cellStyle name="Normal 7 3 2 3 3 3 3 2" xfId="48661"/>
    <cellStyle name="Normal 7 3 2 3 3 3 4" xfId="34337"/>
    <cellStyle name="Normal 7 3 2 3 3 4" xfId="9124"/>
    <cellStyle name="Normal 7 3 2 3 3 4 2" xfId="23507"/>
    <cellStyle name="Normal 7 3 2 3 3 4 2 2" xfId="52242"/>
    <cellStyle name="Normal 7 3 2 3 3 4 3" xfId="37918"/>
    <cellStyle name="Normal 7 3 2 3 3 5" xfId="16344"/>
    <cellStyle name="Normal 7 3 2 3 3 5 2" xfId="45080"/>
    <cellStyle name="Normal 7 3 2 3 3 6" xfId="30756"/>
    <cellStyle name="Normal 7 3 2 3 4" xfId="2686"/>
    <cellStyle name="Normal 7 3 2 3 4 2" xfId="6346"/>
    <cellStyle name="Normal 7 3 2 3 4 2 2" xfId="13606"/>
    <cellStyle name="Normal 7 3 2 3 4 2 2 2" xfId="27984"/>
    <cellStyle name="Normal 7 3 2 3 4 2 2 2 2" xfId="56718"/>
    <cellStyle name="Normal 7 3 2 3 4 2 2 3" xfId="42394"/>
    <cellStyle name="Normal 7 3 2 3 4 2 3" xfId="20821"/>
    <cellStyle name="Normal 7 3 2 3 4 2 3 2" xfId="49556"/>
    <cellStyle name="Normal 7 3 2 3 4 2 4" xfId="35232"/>
    <cellStyle name="Normal 7 3 2 3 4 3" xfId="10019"/>
    <cellStyle name="Normal 7 3 2 3 4 3 2" xfId="24402"/>
    <cellStyle name="Normal 7 3 2 3 4 3 2 2" xfId="53137"/>
    <cellStyle name="Normal 7 3 2 3 4 3 3" xfId="38813"/>
    <cellStyle name="Normal 7 3 2 3 4 4" xfId="17239"/>
    <cellStyle name="Normal 7 3 2 3 4 4 2" xfId="45975"/>
    <cellStyle name="Normal 7 3 2 3 4 5" xfId="31651"/>
    <cellStyle name="Normal 7 3 2 3 5" xfId="4550"/>
    <cellStyle name="Normal 7 3 2 3 5 2" xfId="11816"/>
    <cellStyle name="Normal 7 3 2 3 5 2 2" xfId="26194"/>
    <cellStyle name="Normal 7 3 2 3 5 2 2 2" xfId="54928"/>
    <cellStyle name="Normal 7 3 2 3 5 2 3" xfId="40604"/>
    <cellStyle name="Normal 7 3 2 3 5 3" xfId="19031"/>
    <cellStyle name="Normal 7 3 2 3 5 3 2" xfId="47766"/>
    <cellStyle name="Normal 7 3 2 3 5 4" xfId="33442"/>
    <cellStyle name="Normal 7 3 2 3 6" xfId="8223"/>
    <cellStyle name="Normal 7 3 2 3 6 2" xfId="22612"/>
    <cellStyle name="Normal 7 3 2 3 6 2 2" xfId="51347"/>
    <cellStyle name="Normal 7 3 2 3 6 3" xfId="37023"/>
    <cellStyle name="Normal 7 3 2 3 7" xfId="15449"/>
    <cellStyle name="Normal 7 3 2 3 7 2" xfId="44185"/>
    <cellStyle name="Normal 7 3 2 3 8" xfId="29861"/>
    <cellStyle name="Normal 7 3 2 4" xfId="1030"/>
    <cellStyle name="Normal 7 3 2 4 2" xfId="2013"/>
    <cellStyle name="Normal 7 3 2 4 2 2" xfId="3805"/>
    <cellStyle name="Normal 7 3 2 4 2 2 2" xfId="7464"/>
    <cellStyle name="Normal 7 3 2 4 2 2 2 2" xfId="14724"/>
    <cellStyle name="Normal 7 3 2 4 2 2 2 2 2" xfId="29102"/>
    <cellStyle name="Normal 7 3 2 4 2 2 2 2 2 2" xfId="57836"/>
    <cellStyle name="Normal 7 3 2 4 2 2 2 2 3" xfId="43512"/>
    <cellStyle name="Normal 7 3 2 4 2 2 2 3" xfId="21939"/>
    <cellStyle name="Normal 7 3 2 4 2 2 2 3 2" xfId="50674"/>
    <cellStyle name="Normal 7 3 2 4 2 2 2 4" xfId="36350"/>
    <cellStyle name="Normal 7 3 2 4 2 2 3" xfId="11137"/>
    <cellStyle name="Normal 7 3 2 4 2 2 3 2" xfId="25520"/>
    <cellStyle name="Normal 7 3 2 4 2 2 3 2 2" xfId="54255"/>
    <cellStyle name="Normal 7 3 2 4 2 2 3 3" xfId="39931"/>
    <cellStyle name="Normal 7 3 2 4 2 2 4" xfId="18357"/>
    <cellStyle name="Normal 7 3 2 4 2 2 4 2" xfId="47093"/>
    <cellStyle name="Normal 7 3 2 4 2 2 5" xfId="32769"/>
    <cellStyle name="Normal 7 3 2 4 2 3" xfId="5674"/>
    <cellStyle name="Normal 7 3 2 4 2 3 2" xfId="12934"/>
    <cellStyle name="Normal 7 3 2 4 2 3 2 2" xfId="27312"/>
    <cellStyle name="Normal 7 3 2 4 2 3 2 2 2" xfId="56046"/>
    <cellStyle name="Normal 7 3 2 4 2 3 2 3" xfId="41722"/>
    <cellStyle name="Normal 7 3 2 4 2 3 3" xfId="20149"/>
    <cellStyle name="Normal 7 3 2 4 2 3 3 2" xfId="48884"/>
    <cellStyle name="Normal 7 3 2 4 2 3 4" xfId="34560"/>
    <cellStyle name="Normal 7 3 2 4 2 4" xfId="9347"/>
    <cellStyle name="Normal 7 3 2 4 2 4 2" xfId="23730"/>
    <cellStyle name="Normal 7 3 2 4 2 4 2 2" xfId="52465"/>
    <cellStyle name="Normal 7 3 2 4 2 4 3" xfId="38141"/>
    <cellStyle name="Normal 7 3 2 4 2 5" xfId="16567"/>
    <cellStyle name="Normal 7 3 2 4 2 5 2" xfId="45303"/>
    <cellStyle name="Normal 7 3 2 4 2 6" xfId="30979"/>
    <cellStyle name="Normal 7 3 2 4 3" xfId="2909"/>
    <cellStyle name="Normal 7 3 2 4 3 2" xfId="6569"/>
    <cellStyle name="Normal 7 3 2 4 3 2 2" xfId="13829"/>
    <cellStyle name="Normal 7 3 2 4 3 2 2 2" xfId="28207"/>
    <cellStyle name="Normal 7 3 2 4 3 2 2 2 2" xfId="56941"/>
    <cellStyle name="Normal 7 3 2 4 3 2 2 3" xfId="42617"/>
    <cellStyle name="Normal 7 3 2 4 3 2 3" xfId="21044"/>
    <cellStyle name="Normal 7 3 2 4 3 2 3 2" xfId="49779"/>
    <cellStyle name="Normal 7 3 2 4 3 2 4" xfId="35455"/>
    <cellStyle name="Normal 7 3 2 4 3 3" xfId="10242"/>
    <cellStyle name="Normal 7 3 2 4 3 3 2" xfId="24625"/>
    <cellStyle name="Normal 7 3 2 4 3 3 2 2" xfId="53360"/>
    <cellStyle name="Normal 7 3 2 4 3 3 3" xfId="39036"/>
    <cellStyle name="Normal 7 3 2 4 3 4" xfId="17462"/>
    <cellStyle name="Normal 7 3 2 4 3 4 2" xfId="46198"/>
    <cellStyle name="Normal 7 3 2 4 3 5" xfId="31874"/>
    <cellStyle name="Normal 7 3 2 4 4" xfId="4774"/>
    <cellStyle name="Normal 7 3 2 4 4 2" xfId="12039"/>
    <cellStyle name="Normal 7 3 2 4 4 2 2" xfId="26417"/>
    <cellStyle name="Normal 7 3 2 4 4 2 2 2" xfId="55151"/>
    <cellStyle name="Normal 7 3 2 4 4 2 3" xfId="40827"/>
    <cellStyle name="Normal 7 3 2 4 4 3" xfId="19254"/>
    <cellStyle name="Normal 7 3 2 4 4 3 2" xfId="47989"/>
    <cellStyle name="Normal 7 3 2 4 4 4" xfId="33665"/>
    <cellStyle name="Normal 7 3 2 4 5" xfId="8446"/>
    <cellStyle name="Normal 7 3 2 4 5 2" xfId="22835"/>
    <cellStyle name="Normal 7 3 2 4 5 2 2" xfId="51570"/>
    <cellStyle name="Normal 7 3 2 4 5 3" xfId="37246"/>
    <cellStyle name="Normal 7 3 2 4 6" xfId="15672"/>
    <cellStyle name="Normal 7 3 2 4 6 2" xfId="44408"/>
    <cellStyle name="Normal 7 3 2 4 7" xfId="30084"/>
    <cellStyle name="Normal 7 3 2 5" xfId="1554"/>
    <cellStyle name="Normal 7 3 2 5 2" xfId="3358"/>
    <cellStyle name="Normal 7 3 2 5 2 2" xfId="7017"/>
    <cellStyle name="Normal 7 3 2 5 2 2 2" xfId="14277"/>
    <cellStyle name="Normal 7 3 2 5 2 2 2 2" xfId="28655"/>
    <cellStyle name="Normal 7 3 2 5 2 2 2 2 2" xfId="57389"/>
    <cellStyle name="Normal 7 3 2 5 2 2 2 3" xfId="43065"/>
    <cellStyle name="Normal 7 3 2 5 2 2 3" xfId="21492"/>
    <cellStyle name="Normal 7 3 2 5 2 2 3 2" xfId="50227"/>
    <cellStyle name="Normal 7 3 2 5 2 2 4" xfId="35903"/>
    <cellStyle name="Normal 7 3 2 5 2 3" xfId="10690"/>
    <cellStyle name="Normal 7 3 2 5 2 3 2" xfId="25073"/>
    <cellStyle name="Normal 7 3 2 5 2 3 2 2" xfId="53808"/>
    <cellStyle name="Normal 7 3 2 5 2 3 3" xfId="39484"/>
    <cellStyle name="Normal 7 3 2 5 2 4" xfId="17910"/>
    <cellStyle name="Normal 7 3 2 5 2 4 2" xfId="46646"/>
    <cellStyle name="Normal 7 3 2 5 2 5" xfId="32322"/>
    <cellStyle name="Normal 7 3 2 5 3" xfId="5227"/>
    <cellStyle name="Normal 7 3 2 5 3 2" xfId="12487"/>
    <cellStyle name="Normal 7 3 2 5 3 2 2" xfId="26865"/>
    <cellStyle name="Normal 7 3 2 5 3 2 2 2" xfId="55599"/>
    <cellStyle name="Normal 7 3 2 5 3 2 3" xfId="41275"/>
    <cellStyle name="Normal 7 3 2 5 3 3" xfId="19702"/>
    <cellStyle name="Normal 7 3 2 5 3 3 2" xfId="48437"/>
    <cellStyle name="Normal 7 3 2 5 3 4" xfId="34113"/>
    <cellStyle name="Normal 7 3 2 5 4" xfId="8900"/>
    <cellStyle name="Normal 7 3 2 5 4 2" xfId="23283"/>
    <cellStyle name="Normal 7 3 2 5 4 2 2" xfId="52018"/>
    <cellStyle name="Normal 7 3 2 5 4 3" xfId="37694"/>
    <cellStyle name="Normal 7 3 2 5 5" xfId="16120"/>
    <cellStyle name="Normal 7 3 2 5 5 2" xfId="44856"/>
    <cellStyle name="Normal 7 3 2 5 6" xfId="30532"/>
    <cellStyle name="Normal 7 3 2 6" xfId="2462"/>
    <cellStyle name="Normal 7 3 2 6 2" xfId="6122"/>
    <cellStyle name="Normal 7 3 2 6 2 2" xfId="13382"/>
    <cellStyle name="Normal 7 3 2 6 2 2 2" xfId="27760"/>
    <cellStyle name="Normal 7 3 2 6 2 2 2 2" xfId="56494"/>
    <cellStyle name="Normal 7 3 2 6 2 2 3" xfId="42170"/>
    <cellStyle name="Normal 7 3 2 6 2 3" xfId="20597"/>
    <cellStyle name="Normal 7 3 2 6 2 3 2" xfId="49332"/>
    <cellStyle name="Normal 7 3 2 6 2 4" xfId="35008"/>
    <cellStyle name="Normal 7 3 2 6 3" xfId="9795"/>
    <cellStyle name="Normal 7 3 2 6 3 2" xfId="24178"/>
    <cellStyle name="Normal 7 3 2 6 3 2 2" xfId="52913"/>
    <cellStyle name="Normal 7 3 2 6 3 3" xfId="38589"/>
    <cellStyle name="Normal 7 3 2 6 4" xfId="17015"/>
    <cellStyle name="Normal 7 3 2 6 4 2" xfId="45751"/>
    <cellStyle name="Normal 7 3 2 6 5" xfId="31427"/>
    <cellStyle name="Normal 7 3 2 7" xfId="4321"/>
    <cellStyle name="Normal 7 3 2 7 2" xfId="11591"/>
    <cellStyle name="Normal 7 3 2 7 2 2" xfId="25970"/>
    <cellStyle name="Normal 7 3 2 7 2 2 2" xfId="54704"/>
    <cellStyle name="Normal 7 3 2 7 2 3" xfId="40380"/>
    <cellStyle name="Normal 7 3 2 7 3" xfId="18807"/>
    <cellStyle name="Normal 7 3 2 7 3 2" xfId="47542"/>
    <cellStyle name="Normal 7 3 2 7 4" xfId="33218"/>
    <cellStyle name="Normal 7 3 2 8" xfId="7990"/>
    <cellStyle name="Normal 7 3 2 8 2" xfId="22388"/>
    <cellStyle name="Normal 7 3 2 8 2 2" xfId="51123"/>
    <cellStyle name="Normal 7 3 2 8 3" xfId="36799"/>
    <cellStyle name="Normal 7 3 2 9" xfId="15225"/>
    <cellStyle name="Normal 7 3 2 9 2" xfId="43961"/>
    <cellStyle name="Normal 7 3 3" xfId="586"/>
    <cellStyle name="Normal 7 3 3 2" xfId="863"/>
    <cellStyle name="Normal 7 3 3 2 2" xfId="1310"/>
    <cellStyle name="Normal 7 3 3 2 2 2" xfId="2293"/>
    <cellStyle name="Normal 7 3 3 2 2 2 2" xfId="4085"/>
    <cellStyle name="Normal 7 3 3 2 2 2 2 2" xfId="7744"/>
    <cellStyle name="Normal 7 3 3 2 2 2 2 2 2" xfId="15004"/>
    <cellStyle name="Normal 7 3 3 2 2 2 2 2 2 2" xfId="29382"/>
    <cellStyle name="Normal 7 3 3 2 2 2 2 2 2 2 2" xfId="58116"/>
    <cellStyle name="Normal 7 3 3 2 2 2 2 2 2 3" xfId="43792"/>
    <cellStyle name="Normal 7 3 3 2 2 2 2 2 3" xfId="22219"/>
    <cellStyle name="Normal 7 3 3 2 2 2 2 2 3 2" xfId="50954"/>
    <cellStyle name="Normal 7 3 3 2 2 2 2 2 4" xfId="36630"/>
    <cellStyle name="Normal 7 3 3 2 2 2 2 3" xfId="11417"/>
    <cellStyle name="Normal 7 3 3 2 2 2 2 3 2" xfId="25800"/>
    <cellStyle name="Normal 7 3 3 2 2 2 2 3 2 2" xfId="54535"/>
    <cellStyle name="Normal 7 3 3 2 2 2 2 3 3" xfId="40211"/>
    <cellStyle name="Normal 7 3 3 2 2 2 2 4" xfId="18637"/>
    <cellStyle name="Normal 7 3 3 2 2 2 2 4 2" xfId="47373"/>
    <cellStyle name="Normal 7 3 3 2 2 2 2 5" xfId="33049"/>
    <cellStyle name="Normal 7 3 3 2 2 2 3" xfId="5954"/>
    <cellStyle name="Normal 7 3 3 2 2 2 3 2" xfId="13214"/>
    <cellStyle name="Normal 7 3 3 2 2 2 3 2 2" xfId="27592"/>
    <cellStyle name="Normal 7 3 3 2 2 2 3 2 2 2" xfId="56326"/>
    <cellStyle name="Normal 7 3 3 2 2 2 3 2 3" xfId="42002"/>
    <cellStyle name="Normal 7 3 3 2 2 2 3 3" xfId="20429"/>
    <cellStyle name="Normal 7 3 3 2 2 2 3 3 2" xfId="49164"/>
    <cellStyle name="Normal 7 3 3 2 2 2 3 4" xfId="34840"/>
    <cellStyle name="Normal 7 3 3 2 2 2 4" xfId="9627"/>
    <cellStyle name="Normal 7 3 3 2 2 2 4 2" xfId="24010"/>
    <cellStyle name="Normal 7 3 3 2 2 2 4 2 2" xfId="52745"/>
    <cellStyle name="Normal 7 3 3 2 2 2 4 3" xfId="38421"/>
    <cellStyle name="Normal 7 3 3 2 2 2 5" xfId="16847"/>
    <cellStyle name="Normal 7 3 3 2 2 2 5 2" xfId="45583"/>
    <cellStyle name="Normal 7 3 3 2 2 2 6" xfId="31259"/>
    <cellStyle name="Normal 7 3 3 2 2 3" xfId="3189"/>
    <cellStyle name="Normal 7 3 3 2 2 3 2" xfId="6849"/>
    <cellStyle name="Normal 7 3 3 2 2 3 2 2" xfId="14109"/>
    <cellStyle name="Normal 7 3 3 2 2 3 2 2 2" xfId="28487"/>
    <cellStyle name="Normal 7 3 3 2 2 3 2 2 2 2" xfId="57221"/>
    <cellStyle name="Normal 7 3 3 2 2 3 2 2 3" xfId="42897"/>
    <cellStyle name="Normal 7 3 3 2 2 3 2 3" xfId="21324"/>
    <cellStyle name="Normal 7 3 3 2 2 3 2 3 2" xfId="50059"/>
    <cellStyle name="Normal 7 3 3 2 2 3 2 4" xfId="35735"/>
    <cellStyle name="Normal 7 3 3 2 2 3 3" xfId="10522"/>
    <cellStyle name="Normal 7 3 3 2 2 3 3 2" xfId="24905"/>
    <cellStyle name="Normal 7 3 3 2 2 3 3 2 2" xfId="53640"/>
    <cellStyle name="Normal 7 3 3 2 2 3 3 3" xfId="39316"/>
    <cellStyle name="Normal 7 3 3 2 2 3 4" xfId="17742"/>
    <cellStyle name="Normal 7 3 3 2 2 3 4 2" xfId="46478"/>
    <cellStyle name="Normal 7 3 3 2 2 3 5" xfId="32154"/>
    <cellStyle name="Normal 7 3 3 2 2 4" xfId="5054"/>
    <cellStyle name="Normal 7 3 3 2 2 4 2" xfId="12319"/>
    <cellStyle name="Normal 7 3 3 2 2 4 2 2" xfId="26697"/>
    <cellStyle name="Normal 7 3 3 2 2 4 2 2 2" xfId="55431"/>
    <cellStyle name="Normal 7 3 3 2 2 4 2 3" xfId="41107"/>
    <cellStyle name="Normal 7 3 3 2 2 4 3" xfId="19534"/>
    <cellStyle name="Normal 7 3 3 2 2 4 3 2" xfId="48269"/>
    <cellStyle name="Normal 7 3 3 2 2 4 4" xfId="33945"/>
    <cellStyle name="Normal 7 3 3 2 2 5" xfId="8726"/>
    <cellStyle name="Normal 7 3 3 2 2 5 2" xfId="23115"/>
    <cellStyle name="Normal 7 3 3 2 2 5 2 2" xfId="51850"/>
    <cellStyle name="Normal 7 3 3 2 2 5 3" xfId="37526"/>
    <cellStyle name="Normal 7 3 3 2 2 6" xfId="15952"/>
    <cellStyle name="Normal 7 3 3 2 2 6 2" xfId="44688"/>
    <cellStyle name="Normal 7 3 3 2 2 7" xfId="30364"/>
    <cellStyle name="Normal 7 3 3 2 3" xfId="1846"/>
    <cellStyle name="Normal 7 3 3 2 3 2" xfId="3638"/>
    <cellStyle name="Normal 7 3 3 2 3 2 2" xfId="7297"/>
    <cellStyle name="Normal 7 3 3 2 3 2 2 2" xfId="14557"/>
    <cellStyle name="Normal 7 3 3 2 3 2 2 2 2" xfId="28935"/>
    <cellStyle name="Normal 7 3 3 2 3 2 2 2 2 2" xfId="57669"/>
    <cellStyle name="Normal 7 3 3 2 3 2 2 2 3" xfId="43345"/>
    <cellStyle name="Normal 7 3 3 2 3 2 2 3" xfId="21772"/>
    <cellStyle name="Normal 7 3 3 2 3 2 2 3 2" xfId="50507"/>
    <cellStyle name="Normal 7 3 3 2 3 2 2 4" xfId="36183"/>
    <cellStyle name="Normal 7 3 3 2 3 2 3" xfId="10970"/>
    <cellStyle name="Normal 7 3 3 2 3 2 3 2" xfId="25353"/>
    <cellStyle name="Normal 7 3 3 2 3 2 3 2 2" xfId="54088"/>
    <cellStyle name="Normal 7 3 3 2 3 2 3 3" xfId="39764"/>
    <cellStyle name="Normal 7 3 3 2 3 2 4" xfId="18190"/>
    <cellStyle name="Normal 7 3 3 2 3 2 4 2" xfId="46926"/>
    <cellStyle name="Normal 7 3 3 2 3 2 5" xfId="32602"/>
    <cellStyle name="Normal 7 3 3 2 3 3" xfId="5507"/>
    <cellStyle name="Normal 7 3 3 2 3 3 2" xfId="12767"/>
    <cellStyle name="Normal 7 3 3 2 3 3 2 2" xfId="27145"/>
    <cellStyle name="Normal 7 3 3 2 3 3 2 2 2" xfId="55879"/>
    <cellStyle name="Normal 7 3 3 2 3 3 2 3" xfId="41555"/>
    <cellStyle name="Normal 7 3 3 2 3 3 3" xfId="19982"/>
    <cellStyle name="Normal 7 3 3 2 3 3 3 2" xfId="48717"/>
    <cellStyle name="Normal 7 3 3 2 3 3 4" xfId="34393"/>
    <cellStyle name="Normal 7 3 3 2 3 4" xfId="9180"/>
    <cellStyle name="Normal 7 3 3 2 3 4 2" xfId="23563"/>
    <cellStyle name="Normal 7 3 3 2 3 4 2 2" xfId="52298"/>
    <cellStyle name="Normal 7 3 3 2 3 4 3" xfId="37974"/>
    <cellStyle name="Normal 7 3 3 2 3 5" xfId="16400"/>
    <cellStyle name="Normal 7 3 3 2 3 5 2" xfId="45136"/>
    <cellStyle name="Normal 7 3 3 2 3 6" xfId="30812"/>
    <cellStyle name="Normal 7 3 3 2 4" xfId="2742"/>
    <cellStyle name="Normal 7 3 3 2 4 2" xfId="6402"/>
    <cellStyle name="Normal 7 3 3 2 4 2 2" xfId="13662"/>
    <cellStyle name="Normal 7 3 3 2 4 2 2 2" xfId="28040"/>
    <cellStyle name="Normal 7 3 3 2 4 2 2 2 2" xfId="56774"/>
    <cellStyle name="Normal 7 3 3 2 4 2 2 3" xfId="42450"/>
    <cellStyle name="Normal 7 3 3 2 4 2 3" xfId="20877"/>
    <cellStyle name="Normal 7 3 3 2 4 2 3 2" xfId="49612"/>
    <cellStyle name="Normal 7 3 3 2 4 2 4" xfId="35288"/>
    <cellStyle name="Normal 7 3 3 2 4 3" xfId="10075"/>
    <cellStyle name="Normal 7 3 3 2 4 3 2" xfId="24458"/>
    <cellStyle name="Normal 7 3 3 2 4 3 2 2" xfId="53193"/>
    <cellStyle name="Normal 7 3 3 2 4 3 3" xfId="38869"/>
    <cellStyle name="Normal 7 3 3 2 4 4" xfId="17295"/>
    <cellStyle name="Normal 7 3 3 2 4 4 2" xfId="46031"/>
    <cellStyle name="Normal 7 3 3 2 4 5" xfId="31707"/>
    <cellStyle name="Normal 7 3 3 2 5" xfId="4607"/>
    <cellStyle name="Normal 7 3 3 2 5 2" xfId="11872"/>
    <cellStyle name="Normal 7 3 3 2 5 2 2" xfId="26250"/>
    <cellStyle name="Normal 7 3 3 2 5 2 2 2" xfId="54984"/>
    <cellStyle name="Normal 7 3 3 2 5 2 3" xfId="40660"/>
    <cellStyle name="Normal 7 3 3 2 5 3" xfId="19087"/>
    <cellStyle name="Normal 7 3 3 2 5 3 2" xfId="47822"/>
    <cellStyle name="Normal 7 3 3 2 5 4" xfId="33498"/>
    <cellStyle name="Normal 7 3 3 2 6" xfId="8279"/>
    <cellStyle name="Normal 7 3 3 2 6 2" xfId="22668"/>
    <cellStyle name="Normal 7 3 3 2 6 2 2" xfId="51403"/>
    <cellStyle name="Normal 7 3 3 2 6 3" xfId="37079"/>
    <cellStyle name="Normal 7 3 3 2 7" xfId="15505"/>
    <cellStyle name="Normal 7 3 3 2 7 2" xfId="44241"/>
    <cellStyle name="Normal 7 3 3 2 8" xfId="29917"/>
    <cellStyle name="Normal 7 3 3 3" xfId="1086"/>
    <cellStyle name="Normal 7 3 3 3 2" xfId="2069"/>
    <cellStyle name="Normal 7 3 3 3 2 2" xfId="3861"/>
    <cellStyle name="Normal 7 3 3 3 2 2 2" xfId="7520"/>
    <cellStyle name="Normal 7 3 3 3 2 2 2 2" xfId="14780"/>
    <cellStyle name="Normal 7 3 3 3 2 2 2 2 2" xfId="29158"/>
    <cellStyle name="Normal 7 3 3 3 2 2 2 2 2 2" xfId="57892"/>
    <cellStyle name="Normal 7 3 3 3 2 2 2 2 3" xfId="43568"/>
    <cellStyle name="Normal 7 3 3 3 2 2 2 3" xfId="21995"/>
    <cellStyle name="Normal 7 3 3 3 2 2 2 3 2" xfId="50730"/>
    <cellStyle name="Normal 7 3 3 3 2 2 2 4" xfId="36406"/>
    <cellStyle name="Normal 7 3 3 3 2 2 3" xfId="11193"/>
    <cellStyle name="Normal 7 3 3 3 2 2 3 2" xfId="25576"/>
    <cellStyle name="Normal 7 3 3 3 2 2 3 2 2" xfId="54311"/>
    <cellStyle name="Normal 7 3 3 3 2 2 3 3" xfId="39987"/>
    <cellStyle name="Normal 7 3 3 3 2 2 4" xfId="18413"/>
    <cellStyle name="Normal 7 3 3 3 2 2 4 2" xfId="47149"/>
    <cellStyle name="Normal 7 3 3 3 2 2 5" xfId="32825"/>
    <cellStyle name="Normal 7 3 3 3 2 3" xfId="5730"/>
    <cellStyle name="Normal 7 3 3 3 2 3 2" xfId="12990"/>
    <cellStyle name="Normal 7 3 3 3 2 3 2 2" xfId="27368"/>
    <cellStyle name="Normal 7 3 3 3 2 3 2 2 2" xfId="56102"/>
    <cellStyle name="Normal 7 3 3 3 2 3 2 3" xfId="41778"/>
    <cellStyle name="Normal 7 3 3 3 2 3 3" xfId="20205"/>
    <cellStyle name="Normal 7 3 3 3 2 3 3 2" xfId="48940"/>
    <cellStyle name="Normal 7 3 3 3 2 3 4" xfId="34616"/>
    <cellStyle name="Normal 7 3 3 3 2 4" xfId="9403"/>
    <cellStyle name="Normal 7 3 3 3 2 4 2" xfId="23786"/>
    <cellStyle name="Normal 7 3 3 3 2 4 2 2" xfId="52521"/>
    <cellStyle name="Normal 7 3 3 3 2 4 3" xfId="38197"/>
    <cellStyle name="Normal 7 3 3 3 2 5" xfId="16623"/>
    <cellStyle name="Normal 7 3 3 3 2 5 2" xfId="45359"/>
    <cellStyle name="Normal 7 3 3 3 2 6" xfId="31035"/>
    <cellStyle name="Normal 7 3 3 3 3" xfId="2965"/>
    <cellStyle name="Normal 7 3 3 3 3 2" xfId="6625"/>
    <cellStyle name="Normal 7 3 3 3 3 2 2" xfId="13885"/>
    <cellStyle name="Normal 7 3 3 3 3 2 2 2" xfId="28263"/>
    <cellStyle name="Normal 7 3 3 3 3 2 2 2 2" xfId="56997"/>
    <cellStyle name="Normal 7 3 3 3 3 2 2 3" xfId="42673"/>
    <cellStyle name="Normal 7 3 3 3 3 2 3" xfId="21100"/>
    <cellStyle name="Normal 7 3 3 3 3 2 3 2" xfId="49835"/>
    <cellStyle name="Normal 7 3 3 3 3 2 4" xfId="35511"/>
    <cellStyle name="Normal 7 3 3 3 3 3" xfId="10298"/>
    <cellStyle name="Normal 7 3 3 3 3 3 2" xfId="24681"/>
    <cellStyle name="Normal 7 3 3 3 3 3 2 2" xfId="53416"/>
    <cellStyle name="Normal 7 3 3 3 3 3 3" xfId="39092"/>
    <cellStyle name="Normal 7 3 3 3 3 4" xfId="17518"/>
    <cellStyle name="Normal 7 3 3 3 3 4 2" xfId="46254"/>
    <cellStyle name="Normal 7 3 3 3 3 5" xfId="31930"/>
    <cellStyle name="Normal 7 3 3 3 4" xfId="4830"/>
    <cellStyle name="Normal 7 3 3 3 4 2" xfId="12095"/>
    <cellStyle name="Normal 7 3 3 3 4 2 2" xfId="26473"/>
    <cellStyle name="Normal 7 3 3 3 4 2 2 2" xfId="55207"/>
    <cellStyle name="Normal 7 3 3 3 4 2 3" xfId="40883"/>
    <cellStyle name="Normal 7 3 3 3 4 3" xfId="19310"/>
    <cellStyle name="Normal 7 3 3 3 4 3 2" xfId="48045"/>
    <cellStyle name="Normal 7 3 3 3 4 4" xfId="33721"/>
    <cellStyle name="Normal 7 3 3 3 5" xfId="8502"/>
    <cellStyle name="Normal 7 3 3 3 5 2" xfId="22891"/>
    <cellStyle name="Normal 7 3 3 3 5 2 2" xfId="51626"/>
    <cellStyle name="Normal 7 3 3 3 5 3" xfId="37302"/>
    <cellStyle name="Normal 7 3 3 3 6" xfId="15728"/>
    <cellStyle name="Normal 7 3 3 3 6 2" xfId="44464"/>
    <cellStyle name="Normal 7 3 3 3 7" xfId="30140"/>
    <cellStyle name="Normal 7 3 3 4" xfId="1618"/>
    <cellStyle name="Normal 7 3 3 4 2" xfId="3414"/>
    <cellStyle name="Normal 7 3 3 4 2 2" xfId="7073"/>
    <cellStyle name="Normal 7 3 3 4 2 2 2" xfId="14333"/>
    <cellStyle name="Normal 7 3 3 4 2 2 2 2" xfId="28711"/>
    <cellStyle name="Normal 7 3 3 4 2 2 2 2 2" xfId="57445"/>
    <cellStyle name="Normal 7 3 3 4 2 2 2 3" xfId="43121"/>
    <cellStyle name="Normal 7 3 3 4 2 2 3" xfId="21548"/>
    <cellStyle name="Normal 7 3 3 4 2 2 3 2" xfId="50283"/>
    <cellStyle name="Normal 7 3 3 4 2 2 4" xfId="35959"/>
    <cellStyle name="Normal 7 3 3 4 2 3" xfId="10746"/>
    <cellStyle name="Normal 7 3 3 4 2 3 2" xfId="25129"/>
    <cellStyle name="Normal 7 3 3 4 2 3 2 2" xfId="53864"/>
    <cellStyle name="Normal 7 3 3 4 2 3 3" xfId="39540"/>
    <cellStyle name="Normal 7 3 3 4 2 4" xfId="17966"/>
    <cellStyle name="Normal 7 3 3 4 2 4 2" xfId="46702"/>
    <cellStyle name="Normal 7 3 3 4 2 5" xfId="32378"/>
    <cellStyle name="Normal 7 3 3 4 3" xfId="5283"/>
    <cellStyle name="Normal 7 3 3 4 3 2" xfId="12543"/>
    <cellStyle name="Normal 7 3 3 4 3 2 2" xfId="26921"/>
    <cellStyle name="Normal 7 3 3 4 3 2 2 2" xfId="55655"/>
    <cellStyle name="Normal 7 3 3 4 3 2 3" xfId="41331"/>
    <cellStyle name="Normal 7 3 3 4 3 3" xfId="19758"/>
    <cellStyle name="Normal 7 3 3 4 3 3 2" xfId="48493"/>
    <cellStyle name="Normal 7 3 3 4 3 4" xfId="34169"/>
    <cellStyle name="Normal 7 3 3 4 4" xfId="8956"/>
    <cellStyle name="Normal 7 3 3 4 4 2" xfId="23339"/>
    <cellStyle name="Normal 7 3 3 4 4 2 2" xfId="52074"/>
    <cellStyle name="Normal 7 3 3 4 4 3" xfId="37750"/>
    <cellStyle name="Normal 7 3 3 4 5" xfId="16176"/>
    <cellStyle name="Normal 7 3 3 4 5 2" xfId="44912"/>
    <cellStyle name="Normal 7 3 3 4 6" xfId="30588"/>
    <cellStyle name="Normal 7 3 3 5" xfId="2518"/>
    <cellStyle name="Normal 7 3 3 5 2" xfId="6178"/>
    <cellStyle name="Normal 7 3 3 5 2 2" xfId="13438"/>
    <cellStyle name="Normal 7 3 3 5 2 2 2" xfId="27816"/>
    <cellStyle name="Normal 7 3 3 5 2 2 2 2" xfId="56550"/>
    <cellStyle name="Normal 7 3 3 5 2 2 3" xfId="42226"/>
    <cellStyle name="Normal 7 3 3 5 2 3" xfId="20653"/>
    <cellStyle name="Normal 7 3 3 5 2 3 2" xfId="49388"/>
    <cellStyle name="Normal 7 3 3 5 2 4" xfId="35064"/>
    <cellStyle name="Normal 7 3 3 5 3" xfId="9851"/>
    <cellStyle name="Normal 7 3 3 5 3 2" xfId="24234"/>
    <cellStyle name="Normal 7 3 3 5 3 2 2" xfId="52969"/>
    <cellStyle name="Normal 7 3 3 5 3 3" xfId="38645"/>
    <cellStyle name="Normal 7 3 3 5 4" xfId="17071"/>
    <cellStyle name="Normal 7 3 3 5 4 2" xfId="45807"/>
    <cellStyle name="Normal 7 3 3 5 5" xfId="31483"/>
    <cellStyle name="Normal 7 3 3 6" xfId="4381"/>
    <cellStyle name="Normal 7 3 3 6 2" xfId="11648"/>
    <cellStyle name="Normal 7 3 3 6 2 2" xfId="26026"/>
    <cellStyle name="Normal 7 3 3 6 2 2 2" xfId="54760"/>
    <cellStyle name="Normal 7 3 3 6 2 3" xfId="40436"/>
    <cellStyle name="Normal 7 3 3 6 3" xfId="18863"/>
    <cellStyle name="Normal 7 3 3 6 3 2" xfId="47598"/>
    <cellStyle name="Normal 7 3 3 6 4" xfId="33274"/>
    <cellStyle name="Normal 7 3 3 7" xfId="8052"/>
    <cellStyle name="Normal 7 3 3 7 2" xfId="22444"/>
    <cellStyle name="Normal 7 3 3 7 2 2" xfId="51179"/>
    <cellStyle name="Normal 7 3 3 7 3" xfId="36855"/>
    <cellStyle name="Normal 7 3 3 8" xfId="15281"/>
    <cellStyle name="Normal 7 3 3 8 2" xfId="44017"/>
    <cellStyle name="Normal 7 3 3 9" xfId="29693"/>
    <cellStyle name="Normal 7 3 4" xfId="748"/>
    <cellStyle name="Normal 7 3 4 2" xfId="1198"/>
    <cellStyle name="Normal 7 3 4 2 2" xfId="2181"/>
    <cellStyle name="Normal 7 3 4 2 2 2" xfId="3973"/>
    <cellStyle name="Normal 7 3 4 2 2 2 2" xfId="7632"/>
    <cellStyle name="Normal 7 3 4 2 2 2 2 2" xfId="14892"/>
    <cellStyle name="Normal 7 3 4 2 2 2 2 2 2" xfId="29270"/>
    <cellStyle name="Normal 7 3 4 2 2 2 2 2 2 2" xfId="58004"/>
    <cellStyle name="Normal 7 3 4 2 2 2 2 2 3" xfId="43680"/>
    <cellStyle name="Normal 7 3 4 2 2 2 2 3" xfId="22107"/>
    <cellStyle name="Normal 7 3 4 2 2 2 2 3 2" xfId="50842"/>
    <cellStyle name="Normal 7 3 4 2 2 2 2 4" xfId="36518"/>
    <cellStyle name="Normal 7 3 4 2 2 2 3" xfId="11305"/>
    <cellStyle name="Normal 7 3 4 2 2 2 3 2" xfId="25688"/>
    <cellStyle name="Normal 7 3 4 2 2 2 3 2 2" xfId="54423"/>
    <cellStyle name="Normal 7 3 4 2 2 2 3 3" xfId="40099"/>
    <cellStyle name="Normal 7 3 4 2 2 2 4" xfId="18525"/>
    <cellStyle name="Normal 7 3 4 2 2 2 4 2" xfId="47261"/>
    <cellStyle name="Normal 7 3 4 2 2 2 5" xfId="32937"/>
    <cellStyle name="Normal 7 3 4 2 2 3" xfId="5842"/>
    <cellStyle name="Normal 7 3 4 2 2 3 2" xfId="13102"/>
    <cellStyle name="Normal 7 3 4 2 2 3 2 2" xfId="27480"/>
    <cellStyle name="Normal 7 3 4 2 2 3 2 2 2" xfId="56214"/>
    <cellStyle name="Normal 7 3 4 2 2 3 2 3" xfId="41890"/>
    <cellStyle name="Normal 7 3 4 2 2 3 3" xfId="20317"/>
    <cellStyle name="Normal 7 3 4 2 2 3 3 2" xfId="49052"/>
    <cellStyle name="Normal 7 3 4 2 2 3 4" xfId="34728"/>
    <cellStyle name="Normal 7 3 4 2 2 4" xfId="9515"/>
    <cellStyle name="Normal 7 3 4 2 2 4 2" xfId="23898"/>
    <cellStyle name="Normal 7 3 4 2 2 4 2 2" xfId="52633"/>
    <cellStyle name="Normal 7 3 4 2 2 4 3" xfId="38309"/>
    <cellStyle name="Normal 7 3 4 2 2 5" xfId="16735"/>
    <cellStyle name="Normal 7 3 4 2 2 5 2" xfId="45471"/>
    <cellStyle name="Normal 7 3 4 2 2 6" xfId="31147"/>
    <cellStyle name="Normal 7 3 4 2 3" xfId="3077"/>
    <cellStyle name="Normal 7 3 4 2 3 2" xfId="6737"/>
    <cellStyle name="Normal 7 3 4 2 3 2 2" xfId="13997"/>
    <cellStyle name="Normal 7 3 4 2 3 2 2 2" xfId="28375"/>
    <cellStyle name="Normal 7 3 4 2 3 2 2 2 2" xfId="57109"/>
    <cellStyle name="Normal 7 3 4 2 3 2 2 3" xfId="42785"/>
    <cellStyle name="Normal 7 3 4 2 3 2 3" xfId="21212"/>
    <cellStyle name="Normal 7 3 4 2 3 2 3 2" xfId="49947"/>
    <cellStyle name="Normal 7 3 4 2 3 2 4" xfId="35623"/>
    <cellStyle name="Normal 7 3 4 2 3 3" xfId="10410"/>
    <cellStyle name="Normal 7 3 4 2 3 3 2" xfId="24793"/>
    <cellStyle name="Normal 7 3 4 2 3 3 2 2" xfId="53528"/>
    <cellStyle name="Normal 7 3 4 2 3 3 3" xfId="39204"/>
    <cellStyle name="Normal 7 3 4 2 3 4" xfId="17630"/>
    <cellStyle name="Normal 7 3 4 2 3 4 2" xfId="46366"/>
    <cellStyle name="Normal 7 3 4 2 3 5" xfId="32042"/>
    <cellStyle name="Normal 7 3 4 2 4" xfId="4942"/>
    <cellStyle name="Normal 7 3 4 2 4 2" xfId="12207"/>
    <cellStyle name="Normal 7 3 4 2 4 2 2" xfId="26585"/>
    <cellStyle name="Normal 7 3 4 2 4 2 2 2" xfId="55319"/>
    <cellStyle name="Normal 7 3 4 2 4 2 3" xfId="40995"/>
    <cellStyle name="Normal 7 3 4 2 4 3" xfId="19422"/>
    <cellStyle name="Normal 7 3 4 2 4 3 2" xfId="48157"/>
    <cellStyle name="Normal 7 3 4 2 4 4" xfId="33833"/>
    <cellStyle name="Normal 7 3 4 2 5" xfId="8614"/>
    <cellStyle name="Normal 7 3 4 2 5 2" xfId="23003"/>
    <cellStyle name="Normal 7 3 4 2 5 2 2" xfId="51738"/>
    <cellStyle name="Normal 7 3 4 2 5 3" xfId="37414"/>
    <cellStyle name="Normal 7 3 4 2 6" xfId="15840"/>
    <cellStyle name="Normal 7 3 4 2 6 2" xfId="44576"/>
    <cellStyle name="Normal 7 3 4 2 7" xfId="30252"/>
    <cellStyle name="Normal 7 3 4 3" xfId="1734"/>
    <cellStyle name="Normal 7 3 4 3 2" xfId="3526"/>
    <cellStyle name="Normal 7 3 4 3 2 2" xfId="7185"/>
    <cellStyle name="Normal 7 3 4 3 2 2 2" xfId="14445"/>
    <cellStyle name="Normal 7 3 4 3 2 2 2 2" xfId="28823"/>
    <cellStyle name="Normal 7 3 4 3 2 2 2 2 2" xfId="57557"/>
    <cellStyle name="Normal 7 3 4 3 2 2 2 3" xfId="43233"/>
    <cellStyle name="Normal 7 3 4 3 2 2 3" xfId="21660"/>
    <cellStyle name="Normal 7 3 4 3 2 2 3 2" xfId="50395"/>
    <cellStyle name="Normal 7 3 4 3 2 2 4" xfId="36071"/>
    <cellStyle name="Normal 7 3 4 3 2 3" xfId="10858"/>
    <cellStyle name="Normal 7 3 4 3 2 3 2" xfId="25241"/>
    <cellStyle name="Normal 7 3 4 3 2 3 2 2" xfId="53976"/>
    <cellStyle name="Normal 7 3 4 3 2 3 3" xfId="39652"/>
    <cellStyle name="Normal 7 3 4 3 2 4" xfId="18078"/>
    <cellStyle name="Normal 7 3 4 3 2 4 2" xfId="46814"/>
    <cellStyle name="Normal 7 3 4 3 2 5" xfId="32490"/>
    <cellStyle name="Normal 7 3 4 3 3" xfId="5395"/>
    <cellStyle name="Normal 7 3 4 3 3 2" xfId="12655"/>
    <cellStyle name="Normal 7 3 4 3 3 2 2" xfId="27033"/>
    <cellStyle name="Normal 7 3 4 3 3 2 2 2" xfId="55767"/>
    <cellStyle name="Normal 7 3 4 3 3 2 3" xfId="41443"/>
    <cellStyle name="Normal 7 3 4 3 3 3" xfId="19870"/>
    <cellStyle name="Normal 7 3 4 3 3 3 2" xfId="48605"/>
    <cellStyle name="Normal 7 3 4 3 3 4" xfId="34281"/>
    <cellStyle name="Normal 7 3 4 3 4" xfId="9068"/>
    <cellStyle name="Normal 7 3 4 3 4 2" xfId="23451"/>
    <cellStyle name="Normal 7 3 4 3 4 2 2" xfId="52186"/>
    <cellStyle name="Normal 7 3 4 3 4 3" xfId="37862"/>
    <cellStyle name="Normal 7 3 4 3 5" xfId="16288"/>
    <cellStyle name="Normal 7 3 4 3 5 2" xfId="45024"/>
    <cellStyle name="Normal 7 3 4 3 6" xfId="30700"/>
    <cellStyle name="Normal 7 3 4 4" xfId="2630"/>
    <cellStyle name="Normal 7 3 4 4 2" xfId="6290"/>
    <cellStyle name="Normal 7 3 4 4 2 2" xfId="13550"/>
    <cellStyle name="Normal 7 3 4 4 2 2 2" xfId="27928"/>
    <cellStyle name="Normal 7 3 4 4 2 2 2 2" xfId="56662"/>
    <cellStyle name="Normal 7 3 4 4 2 2 3" xfId="42338"/>
    <cellStyle name="Normal 7 3 4 4 2 3" xfId="20765"/>
    <cellStyle name="Normal 7 3 4 4 2 3 2" xfId="49500"/>
    <cellStyle name="Normal 7 3 4 4 2 4" xfId="35176"/>
    <cellStyle name="Normal 7 3 4 4 3" xfId="9963"/>
    <cellStyle name="Normal 7 3 4 4 3 2" xfId="24346"/>
    <cellStyle name="Normal 7 3 4 4 3 2 2" xfId="53081"/>
    <cellStyle name="Normal 7 3 4 4 3 3" xfId="38757"/>
    <cellStyle name="Normal 7 3 4 4 4" xfId="17183"/>
    <cellStyle name="Normal 7 3 4 4 4 2" xfId="45919"/>
    <cellStyle name="Normal 7 3 4 4 5" xfId="31595"/>
    <cellStyle name="Normal 7 3 4 5" xfId="4494"/>
    <cellStyle name="Normal 7 3 4 5 2" xfId="11760"/>
    <cellStyle name="Normal 7 3 4 5 2 2" xfId="26138"/>
    <cellStyle name="Normal 7 3 4 5 2 2 2" xfId="54872"/>
    <cellStyle name="Normal 7 3 4 5 2 3" xfId="40548"/>
    <cellStyle name="Normal 7 3 4 5 3" xfId="18975"/>
    <cellStyle name="Normal 7 3 4 5 3 2" xfId="47710"/>
    <cellStyle name="Normal 7 3 4 5 4" xfId="33386"/>
    <cellStyle name="Normal 7 3 4 6" xfId="8167"/>
    <cellStyle name="Normal 7 3 4 6 2" xfId="22556"/>
    <cellStyle name="Normal 7 3 4 6 2 2" xfId="51291"/>
    <cellStyle name="Normal 7 3 4 6 3" xfId="36967"/>
    <cellStyle name="Normal 7 3 4 7" xfId="15393"/>
    <cellStyle name="Normal 7 3 4 7 2" xfId="44129"/>
    <cellStyle name="Normal 7 3 4 8" xfId="29805"/>
    <cellStyle name="Normal 7 3 5" xfId="974"/>
    <cellStyle name="Normal 7 3 5 2" xfId="1957"/>
    <cellStyle name="Normal 7 3 5 2 2" xfId="3749"/>
    <cellStyle name="Normal 7 3 5 2 2 2" xfId="7408"/>
    <cellStyle name="Normal 7 3 5 2 2 2 2" xfId="14668"/>
    <cellStyle name="Normal 7 3 5 2 2 2 2 2" xfId="29046"/>
    <cellStyle name="Normal 7 3 5 2 2 2 2 2 2" xfId="57780"/>
    <cellStyle name="Normal 7 3 5 2 2 2 2 3" xfId="43456"/>
    <cellStyle name="Normal 7 3 5 2 2 2 3" xfId="21883"/>
    <cellStyle name="Normal 7 3 5 2 2 2 3 2" xfId="50618"/>
    <cellStyle name="Normal 7 3 5 2 2 2 4" xfId="36294"/>
    <cellStyle name="Normal 7 3 5 2 2 3" xfId="11081"/>
    <cellStyle name="Normal 7 3 5 2 2 3 2" xfId="25464"/>
    <cellStyle name="Normal 7 3 5 2 2 3 2 2" xfId="54199"/>
    <cellStyle name="Normal 7 3 5 2 2 3 3" xfId="39875"/>
    <cellStyle name="Normal 7 3 5 2 2 4" xfId="18301"/>
    <cellStyle name="Normal 7 3 5 2 2 4 2" xfId="47037"/>
    <cellStyle name="Normal 7 3 5 2 2 5" xfId="32713"/>
    <cellStyle name="Normal 7 3 5 2 3" xfId="5618"/>
    <cellStyle name="Normal 7 3 5 2 3 2" xfId="12878"/>
    <cellStyle name="Normal 7 3 5 2 3 2 2" xfId="27256"/>
    <cellStyle name="Normal 7 3 5 2 3 2 2 2" xfId="55990"/>
    <cellStyle name="Normal 7 3 5 2 3 2 3" xfId="41666"/>
    <cellStyle name="Normal 7 3 5 2 3 3" xfId="20093"/>
    <cellStyle name="Normal 7 3 5 2 3 3 2" xfId="48828"/>
    <cellStyle name="Normal 7 3 5 2 3 4" xfId="34504"/>
    <cellStyle name="Normal 7 3 5 2 4" xfId="9291"/>
    <cellStyle name="Normal 7 3 5 2 4 2" xfId="23674"/>
    <cellStyle name="Normal 7 3 5 2 4 2 2" xfId="52409"/>
    <cellStyle name="Normal 7 3 5 2 4 3" xfId="38085"/>
    <cellStyle name="Normal 7 3 5 2 5" xfId="16511"/>
    <cellStyle name="Normal 7 3 5 2 5 2" xfId="45247"/>
    <cellStyle name="Normal 7 3 5 2 6" xfId="30923"/>
    <cellStyle name="Normal 7 3 5 3" xfId="2853"/>
    <cellStyle name="Normal 7 3 5 3 2" xfId="6513"/>
    <cellStyle name="Normal 7 3 5 3 2 2" xfId="13773"/>
    <cellStyle name="Normal 7 3 5 3 2 2 2" xfId="28151"/>
    <cellStyle name="Normal 7 3 5 3 2 2 2 2" xfId="56885"/>
    <cellStyle name="Normal 7 3 5 3 2 2 3" xfId="42561"/>
    <cellStyle name="Normal 7 3 5 3 2 3" xfId="20988"/>
    <cellStyle name="Normal 7 3 5 3 2 3 2" xfId="49723"/>
    <cellStyle name="Normal 7 3 5 3 2 4" xfId="35399"/>
    <cellStyle name="Normal 7 3 5 3 3" xfId="10186"/>
    <cellStyle name="Normal 7 3 5 3 3 2" xfId="24569"/>
    <cellStyle name="Normal 7 3 5 3 3 2 2" xfId="53304"/>
    <cellStyle name="Normal 7 3 5 3 3 3" xfId="38980"/>
    <cellStyle name="Normal 7 3 5 3 4" xfId="17406"/>
    <cellStyle name="Normal 7 3 5 3 4 2" xfId="46142"/>
    <cellStyle name="Normal 7 3 5 3 5" xfId="31818"/>
    <cellStyle name="Normal 7 3 5 4" xfId="4718"/>
    <cellStyle name="Normal 7 3 5 4 2" xfId="11983"/>
    <cellStyle name="Normal 7 3 5 4 2 2" xfId="26361"/>
    <cellStyle name="Normal 7 3 5 4 2 2 2" xfId="55095"/>
    <cellStyle name="Normal 7 3 5 4 2 3" xfId="40771"/>
    <cellStyle name="Normal 7 3 5 4 3" xfId="19198"/>
    <cellStyle name="Normal 7 3 5 4 3 2" xfId="47933"/>
    <cellStyle name="Normal 7 3 5 4 4" xfId="33609"/>
    <cellStyle name="Normal 7 3 5 5" xfId="8390"/>
    <cellStyle name="Normal 7 3 5 5 2" xfId="22779"/>
    <cellStyle name="Normal 7 3 5 5 2 2" xfId="51514"/>
    <cellStyle name="Normal 7 3 5 5 3" xfId="37190"/>
    <cellStyle name="Normal 7 3 5 6" xfId="15616"/>
    <cellStyle name="Normal 7 3 5 6 2" xfId="44352"/>
    <cellStyle name="Normal 7 3 5 7" xfId="30028"/>
    <cellStyle name="Normal 7 3 6" xfId="1493"/>
    <cellStyle name="Normal 7 3 6 2" xfId="3302"/>
    <cellStyle name="Normal 7 3 6 2 2" xfId="6961"/>
    <cellStyle name="Normal 7 3 6 2 2 2" xfId="14221"/>
    <cellStyle name="Normal 7 3 6 2 2 2 2" xfId="28599"/>
    <cellStyle name="Normal 7 3 6 2 2 2 2 2" xfId="57333"/>
    <cellStyle name="Normal 7 3 6 2 2 2 3" xfId="43009"/>
    <cellStyle name="Normal 7 3 6 2 2 3" xfId="21436"/>
    <cellStyle name="Normal 7 3 6 2 2 3 2" xfId="50171"/>
    <cellStyle name="Normal 7 3 6 2 2 4" xfId="35847"/>
    <cellStyle name="Normal 7 3 6 2 3" xfId="10634"/>
    <cellStyle name="Normal 7 3 6 2 3 2" xfId="25017"/>
    <cellStyle name="Normal 7 3 6 2 3 2 2" xfId="53752"/>
    <cellStyle name="Normal 7 3 6 2 3 3" xfId="39428"/>
    <cellStyle name="Normal 7 3 6 2 4" xfId="17854"/>
    <cellStyle name="Normal 7 3 6 2 4 2" xfId="46590"/>
    <cellStyle name="Normal 7 3 6 2 5" xfId="32266"/>
    <cellStyle name="Normal 7 3 6 3" xfId="5170"/>
    <cellStyle name="Normal 7 3 6 3 2" xfId="12431"/>
    <cellStyle name="Normal 7 3 6 3 2 2" xfId="26809"/>
    <cellStyle name="Normal 7 3 6 3 2 2 2" xfId="55543"/>
    <cellStyle name="Normal 7 3 6 3 2 3" xfId="41219"/>
    <cellStyle name="Normal 7 3 6 3 3" xfId="19646"/>
    <cellStyle name="Normal 7 3 6 3 3 2" xfId="48381"/>
    <cellStyle name="Normal 7 3 6 3 4" xfId="34057"/>
    <cellStyle name="Normal 7 3 6 4" xfId="8844"/>
    <cellStyle name="Normal 7 3 6 4 2" xfId="23227"/>
    <cellStyle name="Normal 7 3 6 4 2 2" xfId="51962"/>
    <cellStyle name="Normal 7 3 6 4 3" xfId="37638"/>
    <cellStyle name="Normal 7 3 6 5" xfId="16064"/>
    <cellStyle name="Normal 7 3 6 5 2" xfId="44800"/>
    <cellStyle name="Normal 7 3 6 6" xfId="30476"/>
    <cellStyle name="Normal 7 3 7" xfId="2406"/>
    <cellStyle name="Normal 7 3 7 2" xfId="6066"/>
    <cellStyle name="Normal 7 3 7 2 2" xfId="13326"/>
    <cellStyle name="Normal 7 3 7 2 2 2" xfId="27704"/>
    <cellStyle name="Normal 7 3 7 2 2 2 2" xfId="56438"/>
    <cellStyle name="Normal 7 3 7 2 2 3" xfId="42114"/>
    <cellStyle name="Normal 7 3 7 2 3" xfId="20541"/>
    <cellStyle name="Normal 7 3 7 2 3 2" xfId="49276"/>
    <cellStyle name="Normal 7 3 7 2 4" xfId="34952"/>
    <cellStyle name="Normal 7 3 7 3" xfId="9739"/>
    <cellStyle name="Normal 7 3 7 3 2" xfId="24122"/>
    <cellStyle name="Normal 7 3 7 3 2 2" xfId="52857"/>
    <cellStyle name="Normal 7 3 7 3 3" xfId="38533"/>
    <cellStyle name="Normal 7 3 7 4" xfId="16959"/>
    <cellStyle name="Normal 7 3 7 4 2" xfId="45695"/>
    <cellStyle name="Normal 7 3 7 5" xfId="31371"/>
    <cellStyle name="Normal 7 3 8" xfId="4263"/>
    <cellStyle name="Normal 7 3 8 2" xfId="11535"/>
    <cellStyle name="Normal 7 3 8 2 2" xfId="25914"/>
    <cellStyle name="Normal 7 3 8 2 2 2" xfId="54648"/>
    <cellStyle name="Normal 7 3 8 2 3" xfId="40324"/>
    <cellStyle name="Normal 7 3 8 3" xfId="18751"/>
    <cellStyle name="Normal 7 3 8 3 2" xfId="47486"/>
    <cellStyle name="Normal 7 3 8 4" xfId="33162"/>
    <cellStyle name="Normal 7 3 9" xfId="7931"/>
    <cellStyle name="Normal 7 3 9 2" xfId="22332"/>
    <cellStyle name="Normal 7 3 9 2 2" xfId="51067"/>
    <cellStyle name="Normal 7 3 9 3" xfId="36743"/>
    <cellStyle name="Normal 7 4" xfId="419"/>
    <cellStyle name="Normal 7 4 10" xfId="29609"/>
    <cellStyle name="Normal 7 4 2" xfId="619"/>
    <cellStyle name="Normal 7 4 2 2" xfId="891"/>
    <cellStyle name="Normal 7 4 2 2 2" xfId="1338"/>
    <cellStyle name="Normal 7 4 2 2 2 2" xfId="2321"/>
    <cellStyle name="Normal 7 4 2 2 2 2 2" xfId="4113"/>
    <cellStyle name="Normal 7 4 2 2 2 2 2 2" xfId="7772"/>
    <cellStyle name="Normal 7 4 2 2 2 2 2 2 2" xfId="15032"/>
    <cellStyle name="Normal 7 4 2 2 2 2 2 2 2 2" xfId="29410"/>
    <cellStyle name="Normal 7 4 2 2 2 2 2 2 2 2 2" xfId="58144"/>
    <cellStyle name="Normal 7 4 2 2 2 2 2 2 2 3" xfId="43820"/>
    <cellStyle name="Normal 7 4 2 2 2 2 2 2 3" xfId="22247"/>
    <cellStyle name="Normal 7 4 2 2 2 2 2 2 3 2" xfId="50982"/>
    <cellStyle name="Normal 7 4 2 2 2 2 2 2 4" xfId="36658"/>
    <cellStyle name="Normal 7 4 2 2 2 2 2 3" xfId="11445"/>
    <cellStyle name="Normal 7 4 2 2 2 2 2 3 2" xfId="25828"/>
    <cellStyle name="Normal 7 4 2 2 2 2 2 3 2 2" xfId="54563"/>
    <cellStyle name="Normal 7 4 2 2 2 2 2 3 3" xfId="40239"/>
    <cellStyle name="Normal 7 4 2 2 2 2 2 4" xfId="18665"/>
    <cellStyle name="Normal 7 4 2 2 2 2 2 4 2" xfId="47401"/>
    <cellStyle name="Normal 7 4 2 2 2 2 2 5" xfId="33077"/>
    <cellStyle name="Normal 7 4 2 2 2 2 3" xfId="5982"/>
    <cellStyle name="Normal 7 4 2 2 2 2 3 2" xfId="13242"/>
    <cellStyle name="Normal 7 4 2 2 2 2 3 2 2" xfId="27620"/>
    <cellStyle name="Normal 7 4 2 2 2 2 3 2 2 2" xfId="56354"/>
    <cellStyle name="Normal 7 4 2 2 2 2 3 2 3" xfId="42030"/>
    <cellStyle name="Normal 7 4 2 2 2 2 3 3" xfId="20457"/>
    <cellStyle name="Normal 7 4 2 2 2 2 3 3 2" xfId="49192"/>
    <cellStyle name="Normal 7 4 2 2 2 2 3 4" xfId="34868"/>
    <cellStyle name="Normal 7 4 2 2 2 2 4" xfId="9655"/>
    <cellStyle name="Normal 7 4 2 2 2 2 4 2" xfId="24038"/>
    <cellStyle name="Normal 7 4 2 2 2 2 4 2 2" xfId="52773"/>
    <cellStyle name="Normal 7 4 2 2 2 2 4 3" xfId="38449"/>
    <cellStyle name="Normal 7 4 2 2 2 2 5" xfId="16875"/>
    <cellStyle name="Normal 7 4 2 2 2 2 5 2" xfId="45611"/>
    <cellStyle name="Normal 7 4 2 2 2 2 6" xfId="31287"/>
    <cellStyle name="Normal 7 4 2 2 2 3" xfId="3217"/>
    <cellStyle name="Normal 7 4 2 2 2 3 2" xfId="6877"/>
    <cellStyle name="Normal 7 4 2 2 2 3 2 2" xfId="14137"/>
    <cellStyle name="Normal 7 4 2 2 2 3 2 2 2" xfId="28515"/>
    <cellStyle name="Normal 7 4 2 2 2 3 2 2 2 2" xfId="57249"/>
    <cellStyle name="Normal 7 4 2 2 2 3 2 2 3" xfId="42925"/>
    <cellStyle name="Normal 7 4 2 2 2 3 2 3" xfId="21352"/>
    <cellStyle name="Normal 7 4 2 2 2 3 2 3 2" xfId="50087"/>
    <cellStyle name="Normal 7 4 2 2 2 3 2 4" xfId="35763"/>
    <cellStyle name="Normal 7 4 2 2 2 3 3" xfId="10550"/>
    <cellStyle name="Normal 7 4 2 2 2 3 3 2" xfId="24933"/>
    <cellStyle name="Normal 7 4 2 2 2 3 3 2 2" xfId="53668"/>
    <cellStyle name="Normal 7 4 2 2 2 3 3 3" xfId="39344"/>
    <cellStyle name="Normal 7 4 2 2 2 3 4" xfId="17770"/>
    <cellStyle name="Normal 7 4 2 2 2 3 4 2" xfId="46506"/>
    <cellStyle name="Normal 7 4 2 2 2 3 5" xfId="32182"/>
    <cellStyle name="Normal 7 4 2 2 2 4" xfId="5082"/>
    <cellStyle name="Normal 7 4 2 2 2 4 2" xfId="12347"/>
    <cellStyle name="Normal 7 4 2 2 2 4 2 2" xfId="26725"/>
    <cellStyle name="Normal 7 4 2 2 2 4 2 2 2" xfId="55459"/>
    <cellStyle name="Normal 7 4 2 2 2 4 2 3" xfId="41135"/>
    <cellStyle name="Normal 7 4 2 2 2 4 3" xfId="19562"/>
    <cellStyle name="Normal 7 4 2 2 2 4 3 2" xfId="48297"/>
    <cellStyle name="Normal 7 4 2 2 2 4 4" xfId="33973"/>
    <cellStyle name="Normal 7 4 2 2 2 5" xfId="8754"/>
    <cellStyle name="Normal 7 4 2 2 2 5 2" xfId="23143"/>
    <cellStyle name="Normal 7 4 2 2 2 5 2 2" xfId="51878"/>
    <cellStyle name="Normal 7 4 2 2 2 5 3" xfId="37554"/>
    <cellStyle name="Normal 7 4 2 2 2 6" xfId="15980"/>
    <cellStyle name="Normal 7 4 2 2 2 6 2" xfId="44716"/>
    <cellStyle name="Normal 7 4 2 2 2 7" xfId="30392"/>
    <cellStyle name="Normal 7 4 2 2 3" xfId="1874"/>
    <cellStyle name="Normal 7 4 2 2 3 2" xfId="3666"/>
    <cellStyle name="Normal 7 4 2 2 3 2 2" xfId="7325"/>
    <cellStyle name="Normal 7 4 2 2 3 2 2 2" xfId="14585"/>
    <cellStyle name="Normal 7 4 2 2 3 2 2 2 2" xfId="28963"/>
    <cellStyle name="Normal 7 4 2 2 3 2 2 2 2 2" xfId="57697"/>
    <cellStyle name="Normal 7 4 2 2 3 2 2 2 3" xfId="43373"/>
    <cellStyle name="Normal 7 4 2 2 3 2 2 3" xfId="21800"/>
    <cellStyle name="Normal 7 4 2 2 3 2 2 3 2" xfId="50535"/>
    <cellStyle name="Normal 7 4 2 2 3 2 2 4" xfId="36211"/>
    <cellStyle name="Normal 7 4 2 2 3 2 3" xfId="10998"/>
    <cellStyle name="Normal 7 4 2 2 3 2 3 2" xfId="25381"/>
    <cellStyle name="Normal 7 4 2 2 3 2 3 2 2" xfId="54116"/>
    <cellStyle name="Normal 7 4 2 2 3 2 3 3" xfId="39792"/>
    <cellStyle name="Normal 7 4 2 2 3 2 4" xfId="18218"/>
    <cellStyle name="Normal 7 4 2 2 3 2 4 2" xfId="46954"/>
    <cellStyle name="Normal 7 4 2 2 3 2 5" xfId="32630"/>
    <cellStyle name="Normal 7 4 2 2 3 3" xfId="5535"/>
    <cellStyle name="Normal 7 4 2 2 3 3 2" xfId="12795"/>
    <cellStyle name="Normal 7 4 2 2 3 3 2 2" xfId="27173"/>
    <cellStyle name="Normal 7 4 2 2 3 3 2 2 2" xfId="55907"/>
    <cellStyle name="Normal 7 4 2 2 3 3 2 3" xfId="41583"/>
    <cellStyle name="Normal 7 4 2 2 3 3 3" xfId="20010"/>
    <cellStyle name="Normal 7 4 2 2 3 3 3 2" xfId="48745"/>
    <cellStyle name="Normal 7 4 2 2 3 3 4" xfId="34421"/>
    <cellStyle name="Normal 7 4 2 2 3 4" xfId="9208"/>
    <cellStyle name="Normal 7 4 2 2 3 4 2" xfId="23591"/>
    <cellStyle name="Normal 7 4 2 2 3 4 2 2" xfId="52326"/>
    <cellStyle name="Normal 7 4 2 2 3 4 3" xfId="38002"/>
    <cellStyle name="Normal 7 4 2 2 3 5" xfId="16428"/>
    <cellStyle name="Normal 7 4 2 2 3 5 2" xfId="45164"/>
    <cellStyle name="Normal 7 4 2 2 3 6" xfId="30840"/>
    <cellStyle name="Normal 7 4 2 2 4" xfId="2770"/>
    <cellStyle name="Normal 7 4 2 2 4 2" xfId="6430"/>
    <cellStyle name="Normal 7 4 2 2 4 2 2" xfId="13690"/>
    <cellStyle name="Normal 7 4 2 2 4 2 2 2" xfId="28068"/>
    <cellStyle name="Normal 7 4 2 2 4 2 2 2 2" xfId="56802"/>
    <cellStyle name="Normal 7 4 2 2 4 2 2 3" xfId="42478"/>
    <cellStyle name="Normal 7 4 2 2 4 2 3" xfId="20905"/>
    <cellStyle name="Normal 7 4 2 2 4 2 3 2" xfId="49640"/>
    <cellStyle name="Normal 7 4 2 2 4 2 4" xfId="35316"/>
    <cellStyle name="Normal 7 4 2 2 4 3" xfId="10103"/>
    <cellStyle name="Normal 7 4 2 2 4 3 2" xfId="24486"/>
    <cellStyle name="Normal 7 4 2 2 4 3 2 2" xfId="53221"/>
    <cellStyle name="Normal 7 4 2 2 4 3 3" xfId="38897"/>
    <cellStyle name="Normal 7 4 2 2 4 4" xfId="17323"/>
    <cellStyle name="Normal 7 4 2 2 4 4 2" xfId="46059"/>
    <cellStyle name="Normal 7 4 2 2 4 5" xfId="31735"/>
    <cellStyle name="Normal 7 4 2 2 5" xfId="4635"/>
    <cellStyle name="Normal 7 4 2 2 5 2" xfId="11900"/>
    <cellStyle name="Normal 7 4 2 2 5 2 2" xfId="26278"/>
    <cellStyle name="Normal 7 4 2 2 5 2 2 2" xfId="55012"/>
    <cellStyle name="Normal 7 4 2 2 5 2 3" xfId="40688"/>
    <cellStyle name="Normal 7 4 2 2 5 3" xfId="19115"/>
    <cellStyle name="Normal 7 4 2 2 5 3 2" xfId="47850"/>
    <cellStyle name="Normal 7 4 2 2 5 4" xfId="33526"/>
    <cellStyle name="Normal 7 4 2 2 6" xfId="8307"/>
    <cellStyle name="Normal 7 4 2 2 6 2" xfId="22696"/>
    <cellStyle name="Normal 7 4 2 2 6 2 2" xfId="51431"/>
    <cellStyle name="Normal 7 4 2 2 6 3" xfId="37107"/>
    <cellStyle name="Normal 7 4 2 2 7" xfId="15533"/>
    <cellStyle name="Normal 7 4 2 2 7 2" xfId="44269"/>
    <cellStyle name="Normal 7 4 2 2 8" xfId="29945"/>
    <cellStyle name="Normal 7 4 2 3" xfId="1114"/>
    <cellStyle name="Normal 7 4 2 3 2" xfId="2097"/>
    <cellStyle name="Normal 7 4 2 3 2 2" xfId="3889"/>
    <cellStyle name="Normal 7 4 2 3 2 2 2" xfId="7548"/>
    <cellStyle name="Normal 7 4 2 3 2 2 2 2" xfId="14808"/>
    <cellStyle name="Normal 7 4 2 3 2 2 2 2 2" xfId="29186"/>
    <cellStyle name="Normal 7 4 2 3 2 2 2 2 2 2" xfId="57920"/>
    <cellStyle name="Normal 7 4 2 3 2 2 2 2 3" xfId="43596"/>
    <cellStyle name="Normal 7 4 2 3 2 2 2 3" xfId="22023"/>
    <cellStyle name="Normal 7 4 2 3 2 2 2 3 2" xfId="50758"/>
    <cellStyle name="Normal 7 4 2 3 2 2 2 4" xfId="36434"/>
    <cellStyle name="Normal 7 4 2 3 2 2 3" xfId="11221"/>
    <cellStyle name="Normal 7 4 2 3 2 2 3 2" xfId="25604"/>
    <cellStyle name="Normal 7 4 2 3 2 2 3 2 2" xfId="54339"/>
    <cellStyle name="Normal 7 4 2 3 2 2 3 3" xfId="40015"/>
    <cellStyle name="Normal 7 4 2 3 2 2 4" xfId="18441"/>
    <cellStyle name="Normal 7 4 2 3 2 2 4 2" xfId="47177"/>
    <cellStyle name="Normal 7 4 2 3 2 2 5" xfId="32853"/>
    <cellStyle name="Normal 7 4 2 3 2 3" xfId="5758"/>
    <cellStyle name="Normal 7 4 2 3 2 3 2" xfId="13018"/>
    <cellStyle name="Normal 7 4 2 3 2 3 2 2" xfId="27396"/>
    <cellStyle name="Normal 7 4 2 3 2 3 2 2 2" xfId="56130"/>
    <cellStyle name="Normal 7 4 2 3 2 3 2 3" xfId="41806"/>
    <cellStyle name="Normal 7 4 2 3 2 3 3" xfId="20233"/>
    <cellStyle name="Normal 7 4 2 3 2 3 3 2" xfId="48968"/>
    <cellStyle name="Normal 7 4 2 3 2 3 4" xfId="34644"/>
    <cellStyle name="Normal 7 4 2 3 2 4" xfId="9431"/>
    <cellStyle name="Normal 7 4 2 3 2 4 2" xfId="23814"/>
    <cellStyle name="Normal 7 4 2 3 2 4 2 2" xfId="52549"/>
    <cellStyle name="Normal 7 4 2 3 2 4 3" xfId="38225"/>
    <cellStyle name="Normal 7 4 2 3 2 5" xfId="16651"/>
    <cellStyle name="Normal 7 4 2 3 2 5 2" xfId="45387"/>
    <cellStyle name="Normal 7 4 2 3 2 6" xfId="31063"/>
    <cellStyle name="Normal 7 4 2 3 3" xfId="2993"/>
    <cellStyle name="Normal 7 4 2 3 3 2" xfId="6653"/>
    <cellStyle name="Normal 7 4 2 3 3 2 2" xfId="13913"/>
    <cellStyle name="Normal 7 4 2 3 3 2 2 2" xfId="28291"/>
    <cellStyle name="Normal 7 4 2 3 3 2 2 2 2" xfId="57025"/>
    <cellStyle name="Normal 7 4 2 3 3 2 2 3" xfId="42701"/>
    <cellStyle name="Normal 7 4 2 3 3 2 3" xfId="21128"/>
    <cellStyle name="Normal 7 4 2 3 3 2 3 2" xfId="49863"/>
    <cellStyle name="Normal 7 4 2 3 3 2 4" xfId="35539"/>
    <cellStyle name="Normal 7 4 2 3 3 3" xfId="10326"/>
    <cellStyle name="Normal 7 4 2 3 3 3 2" xfId="24709"/>
    <cellStyle name="Normal 7 4 2 3 3 3 2 2" xfId="53444"/>
    <cellStyle name="Normal 7 4 2 3 3 3 3" xfId="39120"/>
    <cellStyle name="Normal 7 4 2 3 3 4" xfId="17546"/>
    <cellStyle name="Normal 7 4 2 3 3 4 2" xfId="46282"/>
    <cellStyle name="Normal 7 4 2 3 3 5" xfId="31958"/>
    <cellStyle name="Normal 7 4 2 3 4" xfId="4858"/>
    <cellStyle name="Normal 7 4 2 3 4 2" xfId="12123"/>
    <cellStyle name="Normal 7 4 2 3 4 2 2" xfId="26501"/>
    <cellStyle name="Normal 7 4 2 3 4 2 2 2" xfId="55235"/>
    <cellStyle name="Normal 7 4 2 3 4 2 3" xfId="40911"/>
    <cellStyle name="Normal 7 4 2 3 4 3" xfId="19338"/>
    <cellStyle name="Normal 7 4 2 3 4 3 2" xfId="48073"/>
    <cellStyle name="Normal 7 4 2 3 4 4" xfId="33749"/>
    <cellStyle name="Normal 7 4 2 3 5" xfId="8530"/>
    <cellStyle name="Normal 7 4 2 3 5 2" xfId="22919"/>
    <cellStyle name="Normal 7 4 2 3 5 2 2" xfId="51654"/>
    <cellStyle name="Normal 7 4 2 3 5 3" xfId="37330"/>
    <cellStyle name="Normal 7 4 2 3 6" xfId="15756"/>
    <cellStyle name="Normal 7 4 2 3 6 2" xfId="44492"/>
    <cellStyle name="Normal 7 4 2 3 7" xfId="30168"/>
    <cellStyle name="Normal 7 4 2 4" xfId="1646"/>
    <cellStyle name="Normal 7 4 2 4 2" xfId="3442"/>
    <cellStyle name="Normal 7 4 2 4 2 2" xfId="7101"/>
    <cellStyle name="Normal 7 4 2 4 2 2 2" xfId="14361"/>
    <cellStyle name="Normal 7 4 2 4 2 2 2 2" xfId="28739"/>
    <cellStyle name="Normal 7 4 2 4 2 2 2 2 2" xfId="57473"/>
    <cellStyle name="Normal 7 4 2 4 2 2 2 3" xfId="43149"/>
    <cellStyle name="Normal 7 4 2 4 2 2 3" xfId="21576"/>
    <cellStyle name="Normal 7 4 2 4 2 2 3 2" xfId="50311"/>
    <cellStyle name="Normal 7 4 2 4 2 2 4" xfId="35987"/>
    <cellStyle name="Normal 7 4 2 4 2 3" xfId="10774"/>
    <cellStyle name="Normal 7 4 2 4 2 3 2" xfId="25157"/>
    <cellStyle name="Normal 7 4 2 4 2 3 2 2" xfId="53892"/>
    <cellStyle name="Normal 7 4 2 4 2 3 3" xfId="39568"/>
    <cellStyle name="Normal 7 4 2 4 2 4" xfId="17994"/>
    <cellStyle name="Normal 7 4 2 4 2 4 2" xfId="46730"/>
    <cellStyle name="Normal 7 4 2 4 2 5" xfId="32406"/>
    <cellStyle name="Normal 7 4 2 4 3" xfId="5311"/>
    <cellStyle name="Normal 7 4 2 4 3 2" xfId="12571"/>
    <cellStyle name="Normal 7 4 2 4 3 2 2" xfId="26949"/>
    <cellStyle name="Normal 7 4 2 4 3 2 2 2" xfId="55683"/>
    <cellStyle name="Normal 7 4 2 4 3 2 3" xfId="41359"/>
    <cellStyle name="Normal 7 4 2 4 3 3" xfId="19786"/>
    <cellStyle name="Normal 7 4 2 4 3 3 2" xfId="48521"/>
    <cellStyle name="Normal 7 4 2 4 3 4" xfId="34197"/>
    <cellStyle name="Normal 7 4 2 4 4" xfId="8984"/>
    <cellStyle name="Normal 7 4 2 4 4 2" xfId="23367"/>
    <cellStyle name="Normal 7 4 2 4 4 2 2" xfId="52102"/>
    <cellStyle name="Normal 7 4 2 4 4 3" xfId="37778"/>
    <cellStyle name="Normal 7 4 2 4 5" xfId="16204"/>
    <cellStyle name="Normal 7 4 2 4 5 2" xfId="44940"/>
    <cellStyle name="Normal 7 4 2 4 6" xfId="30616"/>
    <cellStyle name="Normal 7 4 2 5" xfId="2546"/>
    <cellStyle name="Normal 7 4 2 5 2" xfId="6206"/>
    <cellStyle name="Normal 7 4 2 5 2 2" xfId="13466"/>
    <cellStyle name="Normal 7 4 2 5 2 2 2" xfId="27844"/>
    <cellStyle name="Normal 7 4 2 5 2 2 2 2" xfId="56578"/>
    <cellStyle name="Normal 7 4 2 5 2 2 3" xfId="42254"/>
    <cellStyle name="Normal 7 4 2 5 2 3" xfId="20681"/>
    <cellStyle name="Normal 7 4 2 5 2 3 2" xfId="49416"/>
    <cellStyle name="Normal 7 4 2 5 2 4" xfId="35092"/>
    <cellStyle name="Normal 7 4 2 5 3" xfId="9879"/>
    <cellStyle name="Normal 7 4 2 5 3 2" xfId="24262"/>
    <cellStyle name="Normal 7 4 2 5 3 2 2" xfId="52997"/>
    <cellStyle name="Normal 7 4 2 5 3 3" xfId="38673"/>
    <cellStyle name="Normal 7 4 2 5 4" xfId="17099"/>
    <cellStyle name="Normal 7 4 2 5 4 2" xfId="45835"/>
    <cellStyle name="Normal 7 4 2 5 5" xfId="31511"/>
    <cellStyle name="Normal 7 4 2 6" xfId="4409"/>
    <cellStyle name="Normal 7 4 2 6 2" xfId="11676"/>
    <cellStyle name="Normal 7 4 2 6 2 2" xfId="26054"/>
    <cellStyle name="Normal 7 4 2 6 2 2 2" xfId="54788"/>
    <cellStyle name="Normal 7 4 2 6 2 3" xfId="40464"/>
    <cellStyle name="Normal 7 4 2 6 3" xfId="18891"/>
    <cellStyle name="Normal 7 4 2 6 3 2" xfId="47626"/>
    <cellStyle name="Normal 7 4 2 6 4" xfId="33302"/>
    <cellStyle name="Normal 7 4 2 7" xfId="8080"/>
    <cellStyle name="Normal 7 4 2 7 2" xfId="22472"/>
    <cellStyle name="Normal 7 4 2 7 2 2" xfId="51207"/>
    <cellStyle name="Normal 7 4 2 7 3" xfId="36883"/>
    <cellStyle name="Normal 7 4 2 8" xfId="15309"/>
    <cellStyle name="Normal 7 4 2 8 2" xfId="44045"/>
    <cellStyle name="Normal 7 4 2 9" xfId="29721"/>
    <cellStyle name="Normal 7 4 3" xfId="777"/>
    <cellStyle name="Normal 7 4 3 2" xfId="1226"/>
    <cellStyle name="Normal 7 4 3 2 2" xfId="2209"/>
    <cellStyle name="Normal 7 4 3 2 2 2" xfId="4001"/>
    <cellStyle name="Normal 7 4 3 2 2 2 2" xfId="7660"/>
    <cellStyle name="Normal 7 4 3 2 2 2 2 2" xfId="14920"/>
    <cellStyle name="Normal 7 4 3 2 2 2 2 2 2" xfId="29298"/>
    <cellStyle name="Normal 7 4 3 2 2 2 2 2 2 2" xfId="58032"/>
    <cellStyle name="Normal 7 4 3 2 2 2 2 2 3" xfId="43708"/>
    <cellStyle name="Normal 7 4 3 2 2 2 2 3" xfId="22135"/>
    <cellStyle name="Normal 7 4 3 2 2 2 2 3 2" xfId="50870"/>
    <cellStyle name="Normal 7 4 3 2 2 2 2 4" xfId="36546"/>
    <cellStyle name="Normal 7 4 3 2 2 2 3" xfId="11333"/>
    <cellStyle name="Normal 7 4 3 2 2 2 3 2" xfId="25716"/>
    <cellStyle name="Normal 7 4 3 2 2 2 3 2 2" xfId="54451"/>
    <cellStyle name="Normal 7 4 3 2 2 2 3 3" xfId="40127"/>
    <cellStyle name="Normal 7 4 3 2 2 2 4" xfId="18553"/>
    <cellStyle name="Normal 7 4 3 2 2 2 4 2" xfId="47289"/>
    <cellStyle name="Normal 7 4 3 2 2 2 5" xfId="32965"/>
    <cellStyle name="Normal 7 4 3 2 2 3" xfId="5870"/>
    <cellStyle name="Normal 7 4 3 2 2 3 2" xfId="13130"/>
    <cellStyle name="Normal 7 4 3 2 2 3 2 2" xfId="27508"/>
    <cellStyle name="Normal 7 4 3 2 2 3 2 2 2" xfId="56242"/>
    <cellStyle name="Normal 7 4 3 2 2 3 2 3" xfId="41918"/>
    <cellStyle name="Normal 7 4 3 2 2 3 3" xfId="20345"/>
    <cellStyle name="Normal 7 4 3 2 2 3 3 2" xfId="49080"/>
    <cellStyle name="Normal 7 4 3 2 2 3 4" xfId="34756"/>
    <cellStyle name="Normal 7 4 3 2 2 4" xfId="9543"/>
    <cellStyle name="Normal 7 4 3 2 2 4 2" xfId="23926"/>
    <cellStyle name="Normal 7 4 3 2 2 4 2 2" xfId="52661"/>
    <cellStyle name="Normal 7 4 3 2 2 4 3" xfId="38337"/>
    <cellStyle name="Normal 7 4 3 2 2 5" xfId="16763"/>
    <cellStyle name="Normal 7 4 3 2 2 5 2" xfId="45499"/>
    <cellStyle name="Normal 7 4 3 2 2 6" xfId="31175"/>
    <cellStyle name="Normal 7 4 3 2 3" xfId="3105"/>
    <cellStyle name="Normal 7 4 3 2 3 2" xfId="6765"/>
    <cellStyle name="Normal 7 4 3 2 3 2 2" xfId="14025"/>
    <cellStyle name="Normal 7 4 3 2 3 2 2 2" xfId="28403"/>
    <cellStyle name="Normal 7 4 3 2 3 2 2 2 2" xfId="57137"/>
    <cellStyle name="Normal 7 4 3 2 3 2 2 3" xfId="42813"/>
    <cellStyle name="Normal 7 4 3 2 3 2 3" xfId="21240"/>
    <cellStyle name="Normal 7 4 3 2 3 2 3 2" xfId="49975"/>
    <cellStyle name="Normal 7 4 3 2 3 2 4" xfId="35651"/>
    <cellStyle name="Normal 7 4 3 2 3 3" xfId="10438"/>
    <cellStyle name="Normal 7 4 3 2 3 3 2" xfId="24821"/>
    <cellStyle name="Normal 7 4 3 2 3 3 2 2" xfId="53556"/>
    <cellStyle name="Normal 7 4 3 2 3 3 3" xfId="39232"/>
    <cellStyle name="Normal 7 4 3 2 3 4" xfId="17658"/>
    <cellStyle name="Normal 7 4 3 2 3 4 2" xfId="46394"/>
    <cellStyle name="Normal 7 4 3 2 3 5" xfId="32070"/>
    <cellStyle name="Normal 7 4 3 2 4" xfId="4970"/>
    <cellStyle name="Normal 7 4 3 2 4 2" xfId="12235"/>
    <cellStyle name="Normal 7 4 3 2 4 2 2" xfId="26613"/>
    <cellStyle name="Normal 7 4 3 2 4 2 2 2" xfId="55347"/>
    <cellStyle name="Normal 7 4 3 2 4 2 3" xfId="41023"/>
    <cellStyle name="Normal 7 4 3 2 4 3" xfId="19450"/>
    <cellStyle name="Normal 7 4 3 2 4 3 2" xfId="48185"/>
    <cellStyle name="Normal 7 4 3 2 4 4" xfId="33861"/>
    <cellStyle name="Normal 7 4 3 2 5" xfId="8642"/>
    <cellStyle name="Normal 7 4 3 2 5 2" xfId="23031"/>
    <cellStyle name="Normal 7 4 3 2 5 2 2" xfId="51766"/>
    <cellStyle name="Normal 7 4 3 2 5 3" xfId="37442"/>
    <cellStyle name="Normal 7 4 3 2 6" xfId="15868"/>
    <cellStyle name="Normal 7 4 3 2 6 2" xfId="44604"/>
    <cellStyle name="Normal 7 4 3 2 7" xfId="30280"/>
    <cellStyle name="Normal 7 4 3 3" xfId="1762"/>
    <cellStyle name="Normal 7 4 3 3 2" xfId="3554"/>
    <cellStyle name="Normal 7 4 3 3 2 2" xfId="7213"/>
    <cellStyle name="Normal 7 4 3 3 2 2 2" xfId="14473"/>
    <cellStyle name="Normal 7 4 3 3 2 2 2 2" xfId="28851"/>
    <cellStyle name="Normal 7 4 3 3 2 2 2 2 2" xfId="57585"/>
    <cellStyle name="Normal 7 4 3 3 2 2 2 3" xfId="43261"/>
    <cellStyle name="Normal 7 4 3 3 2 2 3" xfId="21688"/>
    <cellStyle name="Normal 7 4 3 3 2 2 3 2" xfId="50423"/>
    <cellStyle name="Normal 7 4 3 3 2 2 4" xfId="36099"/>
    <cellStyle name="Normal 7 4 3 3 2 3" xfId="10886"/>
    <cellStyle name="Normal 7 4 3 3 2 3 2" xfId="25269"/>
    <cellStyle name="Normal 7 4 3 3 2 3 2 2" xfId="54004"/>
    <cellStyle name="Normal 7 4 3 3 2 3 3" xfId="39680"/>
    <cellStyle name="Normal 7 4 3 3 2 4" xfId="18106"/>
    <cellStyle name="Normal 7 4 3 3 2 4 2" xfId="46842"/>
    <cellStyle name="Normal 7 4 3 3 2 5" xfId="32518"/>
    <cellStyle name="Normal 7 4 3 3 3" xfId="5423"/>
    <cellStyle name="Normal 7 4 3 3 3 2" xfId="12683"/>
    <cellStyle name="Normal 7 4 3 3 3 2 2" xfId="27061"/>
    <cellStyle name="Normal 7 4 3 3 3 2 2 2" xfId="55795"/>
    <cellStyle name="Normal 7 4 3 3 3 2 3" xfId="41471"/>
    <cellStyle name="Normal 7 4 3 3 3 3" xfId="19898"/>
    <cellStyle name="Normal 7 4 3 3 3 3 2" xfId="48633"/>
    <cellStyle name="Normal 7 4 3 3 3 4" xfId="34309"/>
    <cellStyle name="Normal 7 4 3 3 4" xfId="9096"/>
    <cellStyle name="Normal 7 4 3 3 4 2" xfId="23479"/>
    <cellStyle name="Normal 7 4 3 3 4 2 2" xfId="52214"/>
    <cellStyle name="Normal 7 4 3 3 4 3" xfId="37890"/>
    <cellStyle name="Normal 7 4 3 3 5" xfId="16316"/>
    <cellStyle name="Normal 7 4 3 3 5 2" xfId="45052"/>
    <cellStyle name="Normal 7 4 3 3 6" xfId="30728"/>
    <cellStyle name="Normal 7 4 3 4" xfId="2658"/>
    <cellStyle name="Normal 7 4 3 4 2" xfId="6318"/>
    <cellStyle name="Normal 7 4 3 4 2 2" xfId="13578"/>
    <cellStyle name="Normal 7 4 3 4 2 2 2" xfId="27956"/>
    <cellStyle name="Normal 7 4 3 4 2 2 2 2" xfId="56690"/>
    <cellStyle name="Normal 7 4 3 4 2 2 3" xfId="42366"/>
    <cellStyle name="Normal 7 4 3 4 2 3" xfId="20793"/>
    <cellStyle name="Normal 7 4 3 4 2 3 2" xfId="49528"/>
    <cellStyle name="Normal 7 4 3 4 2 4" xfId="35204"/>
    <cellStyle name="Normal 7 4 3 4 3" xfId="9991"/>
    <cellStyle name="Normal 7 4 3 4 3 2" xfId="24374"/>
    <cellStyle name="Normal 7 4 3 4 3 2 2" xfId="53109"/>
    <cellStyle name="Normal 7 4 3 4 3 3" xfId="38785"/>
    <cellStyle name="Normal 7 4 3 4 4" xfId="17211"/>
    <cellStyle name="Normal 7 4 3 4 4 2" xfId="45947"/>
    <cellStyle name="Normal 7 4 3 4 5" xfId="31623"/>
    <cellStyle name="Normal 7 4 3 5" xfId="4522"/>
    <cellStyle name="Normal 7 4 3 5 2" xfId="11788"/>
    <cellStyle name="Normal 7 4 3 5 2 2" xfId="26166"/>
    <cellStyle name="Normal 7 4 3 5 2 2 2" xfId="54900"/>
    <cellStyle name="Normal 7 4 3 5 2 3" xfId="40576"/>
    <cellStyle name="Normal 7 4 3 5 3" xfId="19003"/>
    <cellStyle name="Normal 7 4 3 5 3 2" xfId="47738"/>
    <cellStyle name="Normal 7 4 3 5 4" xfId="33414"/>
    <cellStyle name="Normal 7 4 3 6" xfId="8195"/>
    <cellStyle name="Normal 7 4 3 6 2" xfId="22584"/>
    <cellStyle name="Normal 7 4 3 6 2 2" xfId="51319"/>
    <cellStyle name="Normal 7 4 3 6 3" xfId="36995"/>
    <cellStyle name="Normal 7 4 3 7" xfId="15421"/>
    <cellStyle name="Normal 7 4 3 7 2" xfId="44157"/>
    <cellStyle name="Normal 7 4 3 8" xfId="29833"/>
    <cellStyle name="Normal 7 4 4" xfId="1002"/>
    <cellStyle name="Normal 7 4 4 2" xfId="1985"/>
    <cellStyle name="Normal 7 4 4 2 2" xfId="3777"/>
    <cellStyle name="Normal 7 4 4 2 2 2" xfId="7436"/>
    <cellStyle name="Normal 7 4 4 2 2 2 2" xfId="14696"/>
    <cellStyle name="Normal 7 4 4 2 2 2 2 2" xfId="29074"/>
    <cellStyle name="Normal 7 4 4 2 2 2 2 2 2" xfId="57808"/>
    <cellStyle name="Normal 7 4 4 2 2 2 2 3" xfId="43484"/>
    <cellStyle name="Normal 7 4 4 2 2 2 3" xfId="21911"/>
    <cellStyle name="Normal 7 4 4 2 2 2 3 2" xfId="50646"/>
    <cellStyle name="Normal 7 4 4 2 2 2 4" xfId="36322"/>
    <cellStyle name="Normal 7 4 4 2 2 3" xfId="11109"/>
    <cellStyle name="Normal 7 4 4 2 2 3 2" xfId="25492"/>
    <cellStyle name="Normal 7 4 4 2 2 3 2 2" xfId="54227"/>
    <cellStyle name="Normal 7 4 4 2 2 3 3" xfId="39903"/>
    <cellStyle name="Normal 7 4 4 2 2 4" xfId="18329"/>
    <cellStyle name="Normal 7 4 4 2 2 4 2" xfId="47065"/>
    <cellStyle name="Normal 7 4 4 2 2 5" xfId="32741"/>
    <cellStyle name="Normal 7 4 4 2 3" xfId="5646"/>
    <cellStyle name="Normal 7 4 4 2 3 2" xfId="12906"/>
    <cellStyle name="Normal 7 4 4 2 3 2 2" xfId="27284"/>
    <cellStyle name="Normal 7 4 4 2 3 2 2 2" xfId="56018"/>
    <cellStyle name="Normal 7 4 4 2 3 2 3" xfId="41694"/>
    <cellStyle name="Normal 7 4 4 2 3 3" xfId="20121"/>
    <cellStyle name="Normal 7 4 4 2 3 3 2" xfId="48856"/>
    <cellStyle name="Normal 7 4 4 2 3 4" xfId="34532"/>
    <cellStyle name="Normal 7 4 4 2 4" xfId="9319"/>
    <cellStyle name="Normal 7 4 4 2 4 2" xfId="23702"/>
    <cellStyle name="Normal 7 4 4 2 4 2 2" xfId="52437"/>
    <cellStyle name="Normal 7 4 4 2 4 3" xfId="38113"/>
    <cellStyle name="Normal 7 4 4 2 5" xfId="16539"/>
    <cellStyle name="Normal 7 4 4 2 5 2" xfId="45275"/>
    <cellStyle name="Normal 7 4 4 2 6" xfId="30951"/>
    <cellStyle name="Normal 7 4 4 3" xfId="2881"/>
    <cellStyle name="Normal 7 4 4 3 2" xfId="6541"/>
    <cellStyle name="Normal 7 4 4 3 2 2" xfId="13801"/>
    <cellStyle name="Normal 7 4 4 3 2 2 2" xfId="28179"/>
    <cellStyle name="Normal 7 4 4 3 2 2 2 2" xfId="56913"/>
    <cellStyle name="Normal 7 4 4 3 2 2 3" xfId="42589"/>
    <cellStyle name="Normal 7 4 4 3 2 3" xfId="21016"/>
    <cellStyle name="Normal 7 4 4 3 2 3 2" xfId="49751"/>
    <cellStyle name="Normal 7 4 4 3 2 4" xfId="35427"/>
    <cellStyle name="Normal 7 4 4 3 3" xfId="10214"/>
    <cellStyle name="Normal 7 4 4 3 3 2" xfId="24597"/>
    <cellStyle name="Normal 7 4 4 3 3 2 2" xfId="53332"/>
    <cellStyle name="Normal 7 4 4 3 3 3" xfId="39008"/>
    <cellStyle name="Normal 7 4 4 3 4" xfId="17434"/>
    <cellStyle name="Normal 7 4 4 3 4 2" xfId="46170"/>
    <cellStyle name="Normal 7 4 4 3 5" xfId="31846"/>
    <cellStyle name="Normal 7 4 4 4" xfId="4746"/>
    <cellStyle name="Normal 7 4 4 4 2" xfId="12011"/>
    <cellStyle name="Normal 7 4 4 4 2 2" xfId="26389"/>
    <cellStyle name="Normal 7 4 4 4 2 2 2" xfId="55123"/>
    <cellStyle name="Normal 7 4 4 4 2 3" xfId="40799"/>
    <cellStyle name="Normal 7 4 4 4 3" xfId="19226"/>
    <cellStyle name="Normal 7 4 4 4 3 2" xfId="47961"/>
    <cellStyle name="Normal 7 4 4 4 4" xfId="33637"/>
    <cellStyle name="Normal 7 4 4 5" xfId="8418"/>
    <cellStyle name="Normal 7 4 4 5 2" xfId="22807"/>
    <cellStyle name="Normal 7 4 4 5 2 2" xfId="51542"/>
    <cellStyle name="Normal 7 4 4 5 3" xfId="37218"/>
    <cellStyle name="Normal 7 4 4 6" xfId="15644"/>
    <cellStyle name="Normal 7 4 4 6 2" xfId="44380"/>
    <cellStyle name="Normal 7 4 4 7" xfId="30056"/>
    <cellStyle name="Normal 7 4 5" xfId="1526"/>
    <cellStyle name="Normal 7 4 5 2" xfId="3330"/>
    <cellStyle name="Normal 7 4 5 2 2" xfId="6989"/>
    <cellStyle name="Normal 7 4 5 2 2 2" xfId="14249"/>
    <cellStyle name="Normal 7 4 5 2 2 2 2" xfId="28627"/>
    <cellStyle name="Normal 7 4 5 2 2 2 2 2" xfId="57361"/>
    <cellStyle name="Normal 7 4 5 2 2 2 3" xfId="43037"/>
    <cellStyle name="Normal 7 4 5 2 2 3" xfId="21464"/>
    <cellStyle name="Normal 7 4 5 2 2 3 2" xfId="50199"/>
    <cellStyle name="Normal 7 4 5 2 2 4" xfId="35875"/>
    <cellStyle name="Normal 7 4 5 2 3" xfId="10662"/>
    <cellStyle name="Normal 7 4 5 2 3 2" xfId="25045"/>
    <cellStyle name="Normal 7 4 5 2 3 2 2" xfId="53780"/>
    <cellStyle name="Normal 7 4 5 2 3 3" xfId="39456"/>
    <cellStyle name="Normal 7 4 5 2 4" xfId="17882"/>
    <cellStyle name="Normal 7 4 5 2 4 2" xfId="46618"/>
    <cellStyle name="Normal 7 4 5 2 5" xfId="32294"/>
    <cellStyle name="Normal 7 4 5 3" xfId="5199"/>
    <cellStyle name="Normal 7 4 5 3 2" xfId="12459"/>
    <cellStyle name="Normal 7 4 5 3 2 2" xfId="26837"/>
    <cellStyle name="Normal 7 4 5 3 2 2 2" xfId="55571"/>
    <cellStyle name="Normal 7 4 5 3 2 3" xfId="41247"/>
    <cellStyle name="Normal 7 4 5 3 3" xfId="19674"/>
    <cellStyle name="Normal 7 4 5 3 3 2" xfId="48409"/>
    <cellStyle name="Normal 7 4 5 3 4" xfId="34085"/>
    <cellStyle name="Normal 7 4 5 4" xfId="8872"/>
    <cellStyle name="Normal 7 4 5 4 2" xfId="23255"/>
    <cellStyle name="Normal 7 4 5 4 2 2" xfId="51990"/>
    <cellStyle name="Normal 7 4 5 4 3" xfId="37666"/>
    <cellStyle name="Normal 7 4 5 5" xfId="16092"/>
    <cellStyle name="Normal 7 4 5 5 2" xfId="44828"/>
    <cellStyle name="Normal 7 4 5 6" xfId="30504"/>
    <cellStyle name="Normal 7 4 6" xfId="2434"/>
    <cellStyle name="Normal 7 4 6 2" xfId="6094"/>
    <cellStyle name="Normal 7 4 6 2 2" xfId="13354"/>
    <cellStyle name="Normal 7 4 6 2 2 2" xfId="27732"/>
    <cellStyle name="Normal 7 4 6 2 2 2 2" xfId="56466"/>
    <cellStyle name="Normal 7 4 6 2 2 3" xfId="42142"/>
    <cellStyle name="Normal 7 4 6 2 3" xfId="20569"/>
    <cellStyle name="Normal 7 4 6 2 3 2" xfId="49304"/>
    <cellStyle name="Normal 7 4 6 2 4" xfId="34980"/>
    <cellStyle name="Normal 7 4 6 3" xfId="9767"/>
    <cellStyle name="Normal 7 4 6 3 2" xfId="24150"/>
    <cellStyle name="Normal 7 4 6 3 2 2" xfId="52885"/>
    <cellStyle name="Normal 7 4 6 3 3" xfId="38561"/>
    <cellStyle name="Normal 7 4 6 4" xfId="16987"/>
    <cellStyle name="Normal 7 4 6 4 2" xfId="45723"/>
    <cellStyle name="Normal 7 4 6 5" xfId="31399"/>
    <cellStyle name="Normal 7 4 7" xfId="4293"/>
    <cellStyle name="Normal 7 4 7 2" xfId="11563"/>
    <cellStyle name="Normal 7 4 7 2 2" xfId="25942"/>
    <cellStyle name="Normal 7 4 7 2 2 2" xfId="54676"/>
    <cellStyle name="Normal 7 4 7 2 3" xfId="40352"/>
    <cellStyle name="Normal 7 4 7 3" xfId="18779"/>
    <cellStyle name="Normal 7 4 7 3 2" xfId="47514"/>
    <cellStyle name="Normal 7 4 7 4" xfId="33190"/>
    <cellStyle name="Normal 7 4 8" xfId="7962"/>
    <cellStyle name="Normal 7 4 8 2" xfId="22360"/>
    <cellStyle name="Normal 7 4 8 2 2" xfId="51095"/>
    <cellStyle name="Normal 7 4 8 3" xfId="36771"/>
    <cellStyle name="Normal 7 4 9" xfId="15197"/>
    <cellStyle name="Normal 7 4 9 2" xfId="43933"/>
    <cellStyle name="Normal 7 5" xfId="534"/>
    <cellStyle name="Normal 7 5 2" xfId="834"/>
    <cellStyle name="Normal 7 5 2 2" xfId="1282"/>
    <cellStyle name="Normal 7 5 2 2 2" xfId="2265"/>
    <cellStyle name="Normal 7 5 2 2 2 2" xfId="4057"/>
    <cellStyle name="Normal 7 5 2 2 2 2 2" xfId="7716"/>
    <cellStyle name="Normal 7 5 2 2 2 2 2 2" xfId="14976"/>
    <cellStyle name="Normal 7 5 2 2 2 2 2 2 2" xfId="29354"/>
    <cellStyle name="Normal 7 5 2 2 2 2 2 2 2 2" xfId="58088"/>
    <cellStyle name="Normal 7 5 2 2 2 2 2 2 3" xfId="43764"/>
    <cellStyle name="Normal 7 5 2 2 2 2 2 3" xfId="22191"/>
    <cellStyle name="Normal 7 5 2 2 2 2 2 3 2" xfId="50926"/>
    <cellStyle name="Normal 7 5 2 2 2 2 2 4" xfId="36602"/>
    <cellStyle name="Normal 7 5 2 2 2 2 3" xfId="11389"/>
    <cellStyle name="Normal 7 5 2 2 2 2 3 2" xfId="25772"/>
    <cellStyle name="Normal 7 5 2 2 2 2 3 2 2" xfId="54507"/>
    <cellStyle name="Normal 7 5 2 2 2 2 3 3" xfId="40183"/>
    <cellStyle name="Normal 7 5 2 2 2 2 4" xfId="18609"/>
    <cellStyle name="Normal 7 5 2 2 2 2 4 2" xfId="47345"/>
    <cellStyle name="Normal 7 5 2 2 2 2 5" xfId="33021"/>
    <cellStyle name="Normal 7 5 2 2 2 3" xfId="5926"/>
    <cellStyle name="Normal 7 5 2 2 2 3 2" xfId="13186"/>
    <cellStyle name="Normal 7 5 2 2 2 3 2 2" xfId="27564"/>
    <cellStyle name="Normal 7 5 2 2 2 3 2 2 2" xfId="56298"/>
    <cellStyle name="Normal 7 5 2 2 2 3 2 3" xfId="41974"/>
    <cellStyle name="Normal 7 5 2 2 2 3 3" xfId="20401"/>
    <cellStyle name="Normal 7 5 2 2 2 3 3 2" xfId="49136"/>
    <cellStyle name="Normal 7 5 2 2 2 3 4" xfId="34812"/>
    <cellStyle name="Normal 7 5 2 2 2 4" xfId="9599"/>
    <cellStyle name="Normal 7 5 2 2 2 4 2" xfId="23982"/>
    <cellStyle name="Normal 7 5 2 2 2 4 2 2" xfId="52717"/>
    <cellStyle name="Normal 7 5 2 2 2 4 3" xfId="38393"/>
    <cellStyle name="Normal 7 5 2 2 2 5" xfId="16819"/>
    <cellStyle name="Normal 7 5 2 2 2 5 2" xfId="45555"/>
    <cellStyle name="Normal 7 5 2 2 2 6" xfId="31231"/>
    <cellStyle name="Normal 7 5 2 2 3" xfId="3161"/>
    <cellStyle name="Normal 7 5 2 2 3 2" xfId="6821"/>
    <cellStyle name="Normal 7 5 2 2 3 2 2" xfId="14081"/>
    <cellStyle name="Normal 7 5 2 2 3 2 2 2" xfId="28459"/>
    <cellStyle name="Normal 7 5 2 2 3 2 2 2 2" xfId="57193"/>
    <cellStyle name="Normal 7 5 2 2 3 2 2 3" xfId="42869"/>
    <cellStyle name="Normal 7 5 2 2 3 2 3" xfId="21296"/>
    <cellStyle name="Normal 7 5 2 2 3 2 3 2" xfId="50031"/>
    <cellStyle name="Normal 7 5 2 2 3 2 4" xfId="35707"/>
    <cellStyle name="Normal 7 5 2 2 3 3" xfId="10494"/>
    <cellStyle name="Normal 7 5 2 2 3 3 2" xfId="24877"/>
    <cellStyle name="Normal 7 5 2 2 3 3 2 2" xfId="53612"/>
    <cellStyle name="Normal 7 5 2 2 3 3 3" xfId="39288"/>
    <cellStyle name="Normal 7 5 2 2 3 4" xfId="17714"/>
    <cellStyle name="Normal 7 5 2 2 3 4 2" xfId="46450"/>
    <cellStyle name="Normal 7 5 2 2 3 5" xfId="32126"/>
    <cellStyle name="Normal 7 5 2 2 4" xfId="5026"/>
    <cellStyle name="Normal 7 5 2 2 4 2" xfId="12291"/>
    <cellStyle name="Normal 7 5 2 2 4 2 2" xfId="26669"/>
    <cellStyle name="Normal 7 5 2 2 4 2 2 2" xfId="55403"/>
    <cellStyle name="Normal 7 5 2 2 4 2 3" xfId="41079"/>
    <cellStyle name="Normal 7 5 2 2 4 3" xfId="19506"/>
    <cellStyle name="Normal 7 5 2 2 4 3 2" xfId="48241"/>
    <cellStyle name="Normal 7 5 2 2 4 4" xfId="33917"/>
    <cellStyle name="Normal 7 5 2 2 5" xfId="8698"/>
    <cellStyle name="Normal 7 5 2 2 5 2" xfId="23087"/>
    <cellStyle name="Normal 7 5 2 2 5 2 2" xfId="51822"/>
    <cellStyle name="Normal 7 5 2 2 5 3" xfId="37498"/>
    <cellStyle name="Normal 7 5 2 2 6" xfId="15924"/>
    <cellStyle name="Normal 7 5 2 2 6 2" xfId="44660"/>
    <cellStyle name="Normal 7 5 2 2 7" xfId="30336"/>
    <cellStyle name="Normal 7 5 2 3" xfId="1818"/>
    <cellStyle name="Normal 7 5 2 3 2" xfId="3610"/>
    <cellStyle name="Normal 7 5 2 3 2 2" xfId="7269"/>
    <cellStyle name="Normal 7 5 2 3 2 2 2" xfId="14529"/>
    <cellStyle name="Normal 7 5 2 3 2 2 2 2" xfId="28907"/>
    <cellStyle name="Normal 7 5 2 3 2 2 2 2 2" xfId="57641"/>
    <cellStyle name="Normal 7 5 2 3 2 2 2 3" xfId="43317"/>
    <cellStyle name="Normal 7 5 2 3 2 2 3" xfId="21744"/>
    <cellStyle name="Normal 7 5 2 3 2 2 3 2" xfId="50479"/>
    <cellStyle name="Normal 7 5 2 3 2 2 4" xfId="36155"/>
    <cellStyle name="Normal 7 5 2 3 2 3" xfId="10942"/>
    <cellStyle name="Normal 7 5 2 3 2 3 2" xfId="25325"/>
    <cellStyle name="Normal 7 5 2 3 2 3 2 2" xfId="54060"/>
    <cellStyle name="Normal 7 5 2 3 2 3 3" xfId="39736"/>
    <cellStyle name="Normal 7 5 2 3 2 4" xfId="18162"/>
    <cellStyle name="Normal 7 5 2 3 2 4 2" xfId="46898"/>
    <cellStyle name="Normal 7 5 2 3 2 5" xfId="32574"/>
    <cellStyle name="Normal 7 5 2 3 3" xfId="5479"/>
    <cellStyle name="Normal 7 5 2 3 3 2" xfId="12739"/>
    <cellStyle name="Normal 7 5 2 3 3 2 2" xfId="27117"/>
    <cellStyle name="Normal 7 5 2 3 3 2 2 2" xfId="55851"/>
    <cellStyle name="Normal 7 5 2 3 3 2 3" xfId="41527"/>
    <cellStyle name="Normal 7 5 2 3 3 3" xfId="19954"/>
    <cellStyle name="Normal 7 5 2 3 3 3 2" xfId="48689"/>
    <cellStyle name="Normal 7 5 2 3 3 4" xfId="34365"/>
    <cellStyle name="Normal 7 5 2 3 4" xfId="9152"/>
    <cellStyle name="Normal 7 5 2 3 4 2" xfId="23535"/>
    <cellStyle name="Normal 7 5 2 3 4 2 2" xfId="52270"/>
    <cellStyle name="Normal 7 5 2 3 4 3" xfId="37946"/>
    <cellStyle name="Normal 7 5 2 3 5" xfId="16372"/>
    <cellStyle name="Normal 7 5 2 3 5 2" xfId="45108"/>
    <cellStyle name="Normal 7 5 2 3 6" xfId="30784"/>
    <cellStyle name="Normal 7 5 2 4" xfId="2714"/>
    <cellStyle name="Normal 7 5 2 4 2" xfId="6374"/>
    <cellStyle name="Normal 7 5 2 4 2 2" xfId="13634"/>
    <cellStyle name="Normal 7 5 2 4 2 2 2" xfId="28012"/>
    <cellStyle name="Normal 7 5 2 4 2 2 2 2" xfId="56746"/>
    <cellStyle name="Normal 7 5 2 4 2 2 3" xfId="42422"/>
    <cellStyle name="Normal 7 5 2 4 2 3" xfId="20849"/>
    <cellStyle name="Normal 7 5 2 4 2 3 2" xfId="49584"/>
    <cellStyle name="Normal 7 5 2 4 2 4" xfId="35260"/>
    <cellStyle name="Normal 7 5 2 4 3" xfId="10047"/>
    <cellStyle name="Normal 7 5 2 4 3 2" xfId="24430"/>
    <cellStyle name="Normal 7 5 2 4 3 2 2" xfId="53165"/>
    <cellStyle name="Normal 7 5 2 4 3 3" xfId="38841"/>
    <cellStyle name="Normal 7 5 2 4 4" xfId="17267"/>
    <cellStyle name="Normal 7 5 2 4 4 2" xfId="46003"/>
    <cellStyle name="Normal 7 5 2 4 5" xfId="31679"/>
    <cellStyle name="Normal 7 5 2 5" xfId="4579"/>
    <cellStyle name="Normal 7 5 2 5 2" xfId="11844"/>
    <cellStyle name="Normal 7 5 2 5 2 2" xfId="26222"/>
    <cellStyle name="Normal 7 5 2 5 2 2 2" xfId="54956"/>
    <cellStyle name="Normal 7 5 2 5 2 3" xfId="40632"/>
    <cellStyle name="Normal 7 5 2 5 3" xfId="19059"/>
    <cellStyle name="Normal 7 5 2 5 3 2" xfId="47794"/>
    <cellStyle name="Normal 7 5 2 5 4" xfId="33470"/>
    <cellStyle name="Normal 7 5 2 6" xfId="8251"/>
    <cellStyle name="Normal 7 5 2 6 2" xfId="22640"/>
    <cellStyle name="Normal 7 5 2 6 2 2" xfId="51375"/>
    <cellStyle name="Normal 7 5 2 6 3" xfId="37051"/>
    <cellStyle name="Normal 7 5 2 7" xfId="15477"/>
    <cellStyle name="Normal 7 5 2 7 2" xfId="44213"/>
    <cellStyle name="Normal 7 5 2 8" xfId="29889"/>
    <cellStyle name="Normal 7 5 3" xfId="1058"/>
    <cellStyle name="Normal 7 5 3 2" xfId="2041"/>
    <cellStyle name="Normal 7 5 3 2 2" xfId="3833"/>
    <cellStyle name="Normal 7 5 3 2 2 2" xfId="7492"/>
    <cellStyle name="Normal 7 5 3 2 2 2 2" xfId="14752"/>
    <cellStyle name="Normal 7 5 3 2 2 2 2 2" xfId="29130"/>
    <cellStyle name="Normal 7 5 3 2 2 2 2 2 2" xfId="57864"/>
    <cellStyle name="Normal 7 5 3 2 2 2 2 3" xfId="43540"/>
    <cellStyle name="Normal 7 5 3 2 2 2 3" xfId="21967"/>
    <cellStyle name="Normal 7 5 3 2 2 2 3 2" xfId="50702"/>
    <cellStyle name="Normal 7 5 3 2 2 2 4" xfId="36378"/>
    <cellStyle name="Normal 7 5 3 2 2 3" xfId="11165"/>
    <cellStyle name="Normal 7 5 3 2 2 3 2" xfId="25548"/>
    <cellStyle name="Normal 7 5 3 2 2 3 2 2" xfId="54283"/>
    <cellStyle name="Normal 7 5 3 2 2 3 3" xfId="39959"/>
    <cellStyle name="Normal 7 5 3 2 2 4" xfId="18385"/>
    <cellStyle name="Normal 7 5 3 2 2 4 2" xfId="47121"/>
    <cellStyle name="Normal 7 5 3 2 2 5" xfId="32797"/>
    <cellStyle name="Normal 7 5 3 2 3" xfId="5702"/>
    <cellStyle name="Normal 7 5 3 2 3 2" xfId="12962"/>
    <cellStyle name="Normal 7 5 3 2 3 2 2" xfId="27340"/>
    <cellStyle name="Normal 7 5 3 2 3 2 2 2" xfId="56074"/>
    <cellStyle name="Normal 7 5 3 2 3 2 3" xfId="41750"/>
    <cellStyle name="Normal 7 5 3 2 3 3" xfId="20177"/>
    <cellStyle name="Normal 7 5 3 2 3 3 2" xfId="48912"/>
    <cellStyle name="Normal 7 5 3 2 3 4" xfId="34588"/>
    <cellStyle name="Normal 7 5 3 2 4" xfId="9375"/>
    <cellStyle name="Normal 7 5 3 2 4 2" xfId="23758"/>
    <cellStyle name="Normal 7 5 3 2 4 2 2" xfId="52493"/>
    <cellStyle name="Normal 7 5 3 2 4 3" xfId="38169"/>
    <cellStyle name="Normal 7 5 3 2 5" xfId="16595"/>
    <cellStyle name="Normal 7 5 3 2 5 2" xfId="45331"/>
    <cellStyle name="Normal 7 5 3 2 6" xfId="31007"/>
    <cellStyle name="Normal 7 5 3 3" xfId="2937"/>
    <cellStyle name="Normal 7 5 3 3 2" xfId="6597"/>
    <cellStyle name="Normal 7 5 3 3 2 2" xfId="13857"/>
    <cellStyle name="Normal 7 5 3 3 2 2 2" xfId="28235"/>
    <cellStyle name="Normal 7 5 3 3 2 2 2 2" xfId="56969"/>
    <cellStyle name="Normal 7 5 3 3 2 2 3" xfId="42645"/>
    <cellStyle name="Normal 7 5 3 3 2 3" xfId="21072"/>
    <cellStyle name="Normal 7 5 3 3 2 3 2" xfId="49807"/>
    <cellStyle name="Normal 7 5 3 3 2 4" xfId="35483"/>
    <cellStyle name="Normal 7 5 3 3 3" xfId="10270"/>
    <cellStyle name="Normal 7 5 3 3 3 2" xfId="24653"/>
    <cellStyle name="Normal 7 5 3 3 3 2 2" xfId="53388"/>
    <cellStyle name="Normal 7 5 3 3 3 3" xfId="39064"/>
    <cellStyle name="Normal 7 5 3 3 4" xfId="17490"/>
    <cellStyle name="Normal 7 5 3 3 4 2" xfId="46226"/>
    <cellStyle name="Normal 7 5 3 3 5" xfId="31902"/>
    <cellStyle name="Normal 7 5 3 4" xfId="4802"/>
    <cellStyle name="Normal 7 5 3 4 2" xfId="12067"/>
    <cellStyle name="Normal 7 5 3 4 2 2" xfId="26445"/>
    <cellStyle name="Normal 7 5 3 4 2 2 2" xfId="55179"/>
    <cellStyle name="Normal 7 5 3 4 2 3" xfId="40855"/>
    <cellStyle name="Normal 7 5 3 4 3" xfId="19282"/>
    <cellStyle name="Normal 7 5 3 4 3 2" xfId="48017"/>
    <cellStyle name="Normal 7 5 3 4 4" xfId="33693"/>
    <cellStyle name="Normal 7 5 3 5" xfId="8474"/>
    <cellStyle name="Normal 7 5 3 5 2" xfId="22863"/>
    <cellStyle name="Normal 7 5 3 5 2 2" xfId="51598"/>
    <cellStyle name="Normal 7 5 3 5 3" xfId="37274"/>
    <cellStyle name="Normal 7 5 3 6" xfId="15700"/>
    <cellStyle name="Normal 7 5 3 6 2" xfId="44436"/>
    <cellStyle name="Normal 7 5 3 7" xfId="30112"/>
    <cellStyle name="Normal 7 5 4" xfId="1589"/>
    <cellStyle name="Normal 7 5 4 2" xfId="3386"/>
    <cellStyle name="Normal 7 5 4 2 2" xfId="7045"/>
    <cellStyle name="Normal 7 5 4 2 2 2" xfId="14305"/>
    <cellStyle name="Normal 7 5 4 2 2 2 2" xfId="28683"/>
    <cellStyle name="Normal 7 5 4 2 2 2 2 2" xfId="57417"/>
    <cellStyle name="Normal 7 5 4 2 2 2 3" xfId="43093"/>
    <cellStyle name="Normal 7 5 4 2 2 3" xfId="21520"/>
    <cellStyle name="Normal 7 5 4 2 2 3 2" xfId="50255"/>
    <cellStyle name="Normal 7 5 4 2 2 4" xfId="35931"/>
    <cellStyle name="Normal 7 5 4 2 3" xfId="10718"/>
    <cellStyle name="Normal 7 5 4 2 3 2" xfId="25101"/>
    <cellStyle name="Normal 7 5 4 2 3 2 2" xfId="53836"/>
    <cellStyle name="Normal 7 5 4 2 3 3" xfId="39512"/>
    <cellStyle name="Normal 7 5 4 2 4" xfId="17938"/>
    <cellStyle name="Normal 7 5 4 2 4 2" xfId="46674"/>
    <cellStyle name="Normal 7 5 4 2 5" xfId="32350"/>
    <cellStyle name="Normal 7 5 4 3" xfId="5255"/>
    <cellStyle name="Normal 7 5 4 3 2" xfId="12515"/>
    <cellStyle name="Normal 7 5 4 3 2 2" xfId="26893"/>
    <cellStyle name="Normal 7 5 4 3 2 2 2" xfId="55627"/>
    <cellStyle name="Normal 7 5 4 3 2 3" xfId="41303"/>
    <cellStyle name="Normal 7 5 4 3 3" xfId="19730"/>
    <cellStyle name="Normal 7 5 4 3 3 2" xfId="48465"/>
    <cellStyle name="Normal 7 5 4 3 4" xfId="34141"/>
    <cellStyle name="Normal 7 5 4 4" xfId="8928"/>
    <cellStyle name="Normal 7 5 4 4 2" xfId="23311"/>
    <cellStyle name="Normal 7 5 4 4 2 2" xfId="52046"/>
    <cellStyle name="Normal 7 5 4 4 3" xfId="37722"/>
    <cellStyle name="Normal 7 5 4 5" xfId="16148"/>
    <cellStyle name="Normal 7 5 4 5 2" xfId="44884"/>
    <cellStyle name="Normal 7 5 4 6" xfId="30560"/>
    <cellStyle name="Normal 7 5 5" xfId="2490"/>
    <cellStyle name="Normal 7 5 5 2" xfId="6150"/>
    <cellStyle name="Normal 7 5 5 2 2" xfId="13410"/>
    <cellStyle name="Normal 7 5 5 2 2 2" xfId="27788"/>
    <cellStyle name="Normal 7 5 5 2 2 2 2" xfId="56522"/>
    <cellStyle name="Normal 7 5 5 2 2 3" xfId="42198"/>
    <cellStyle name="Normal 7 5 5 2 3" xfId="20625"/>
    <cellStyle name="Normal 7 5 5 2 3 2" xfId="49360"/>
    <cellStyle name="Normal 7 5 5 2 4" xfId="35036"/>
    <cellStyle name="Normal 7 5 5 3" xfId="9823"/>
    <cellStyle name="Normal 7 5 5 3 2" xfId="24206"/>
    <cellStyle name="Normal 7 5 5 3 2 2" xfId="52941"/>
    <cellStyle name="Normal 7 5 5 3 3" xfId="38617"/>
    <cellStyle name="Normal 7 5 5 4" xfId="17043"/>
    <cellStyle name="Normal 7 5 5 4 2" xfId="45779"/>
    <cellStyle name="Normal 7 5 5 5" xfId="31455"/>
    <cellStyle name="Normal 7 5 6" xfId="4352"/>
    <cellStyle name="Normal 7 5 6 2" xfId="11620"/>
    <cellStyle name="Normal 7 5 6 2 2" xfId="25998"/>
    <cellStyle name="Normal 7 5 6 2 2 2" xfId="54732"/>
    <cellStyle name="Normal 7 5 6 2 3" xfId="40408"/>
    <cellStyle name="Normal 7 5 6 3" xfId="18835"/>
    <cellStyle name="Normal 7 5 6 3 2" xfId="47570"/>
    <cellStyle name="Normal 7 5 6 4" xfId="33246"/>
    <cellStyle name="Normal 7 5 7" xfId="8023"/>
    <cellStyle name="Normal 7 5 7 2" xfId="22416"/>
    <cellStyle name="Normal 7 5 7 2 2" xfId="51151"/>
    <cellStyle name="Normal 7 5 7 3" xfId="36827"/>
    <cellStyle name="Normal 7 5 8" xfId="15253"/>
    <cellStyle name="Normal 7 5 8 2" xfId="43989"/>
    <cellStyle name="Normal 7 5 9" xfId="29665"/>
    <cellStyle name="Normal 7 6" xfId="719"/>
    <cellStyle name="Normal 7 6 2" xfId="1170"/>
    <cellStyle name="Normal 7 6 2 2" xfId="2153"/>
    <cellStyle name="Normal 7 6 2 2 2" xfId="3945"/>
    <cellStyle name="Normal 7 6 2 2 2 2" xfId="7604"/>
    <cellStyle name="Normal 7 6 2 2 2 2 2" xfId="14864"/>
    <cellStyle name="Normal 7 6 2 2 2 2 2 2" xfId="29242"/>
    <cellStyle name="Normal 7 6 2 2 2 2 2 2 2" xfId="57976"/>
    <cellStyle name="Normal 7 6 2 2 2 2 2 3" xfId="43652"/>
    <cellStyle name="Normal 7 6 2 2 2 2 3" xfId="22079"/>
    <cellStyle name="Normal 7 6 2 2 2 2 3 2" xfId="50814"/>
    <cellStyle name="Normal 7 6 2 2 2 2 4" xfId="36490"/>
    <cellStyle name="Normal 7 6 2 2 2 3" xfId="11277"/>
    <cellStyle name="Normal 7 6 2 2 2 3 2" xfId="25660"/>
    <cellStyle name="Normal 7 6 2 2 2 3 2 2" xfId="54395"/>
    <cellStyle name="Normal 7 6 2 2 2 3 3" xfId="40071"/>
    <cellStyle name="Normal 7 6 2 2 2 4" xfId="18497"/>
    <cellStyle name="Normal 7 6 2 2 2 4 2" xfId="47233"/>
    <cellStyle name="Normal 7 6 2 2 2 5" xfId="32909"/>
    <cellStyle name="Normal 7 6 2 2 3" xfId="5814"/>
    <cellStyle name="Normal 7 6 2 2 3 2" xfId="13074"/>
    <cellStyle name="Normal 7 6 2 2 3 2 2" xfId="27452"/>
    <cellStyle name="Normal 7 6 2 2 3 2 2 2" xfId="56186"/>
    <cellStyle name="Normal 7 6 2 2 3 2 3" xfId="41862"/>
    <cellStyle name="Normal 7 6 2 2 3 3" xfId="20289"/>
    <cellStyle name="Normal 7 6 2 2 3 3 2" xfId="49024"/>
    <cellStyle name="Normal 7 6 2 2 3 4" xfId="34700"/>
    <cellStyle name="Normal 7 6 2 2 4" xfId="9487"/>
    <cellStyle name="Normal 7 6 2 2 4 2" xfId="23870"/>
    <cellStyle name="Normal 7 6 2 2 4 2 2" xfId="52605"/>
    <cellStyle name="Normal 7 6 2 2 4 3" xfId="38281"/>
    <cellStyle name="Normal 7 6 2 2 5" xfId="16707"/>
    <cellStyle name="Normal 7 6 2 2 5 2" xfId="45443"/>
    <cellStyle name="Normal 7 6 2 2 6" xfId="31119"/>
    <cellStyle name="Normal 7 6 2 3" xfId="3049"/>
    <cellStyle name="Normal 7 6 2 3 2" xfId="6709"/>
    <cellStyle name="Normal 7 6 2 3 2 2" xfId="13969"/>
    <cellStyle name="Normal 7 6 2 3 2 2 2" xfId="28347"/>
    <cellStyle name="Normal 7 6 2 3 2 2 2 2" xfId="57081"/>
    <cellStyle name="Normal 7 6 2 3 2 2 3" xfId="42757"/>
    <cellStyle name="Normal 7 6 2 3 2 3" xfId="21184"/>
    <cellStyle name="Normal 7 6 2 3 2 3 2" xfId="49919"/>
    <cellStyle name="Normal 7 6 2 3 2 4" xfId="35595"/>
    <cellStyle name="Normal 7 6 2 3 3" xfId="10382"/>
    <cellStyle name="Normal 7 6 2 3 3 2" xfId="24765"/>
    <cellStyle name="Normal 7 6 2 3 3 2 2" xfId="53500"/>
    <cellStyle name="Normal 7 6 2 3 3 3" xfId="39176"/>
    <cellStyle name="Normal 7 6 2 3 4" xfId="17602"/>
    <cellStyle name="Normal 7 6 2 3 4 2" xfId="46338"/>
    <cellStyle name="Normal 7 6 2 3 5" xfId="32014"/>
    <cellStyle name="Normal 7 6 2 4" xfId="4914"/>
    <cellStyle name="Normal 7 6 2 4 2" xfId="12179"/>
    <cellStyle name="Normal 7 6 2 4 2 2" xfId="26557"/>
    <cellStyle name="Normal 7 6 2 4 2 2 2" xfId="55291"/>
    <cellStyle name="Normal 7 6 2 4 2 3" xfId="40967"/>
    <cellStyle name="Normal 7 6 2 4 3" xfId="19394"/>
    <cellStyle name="Normal 7 6 2 4 3 2" xfId="48129"/>
    <cellStyle name="Normal 7 6 2 4 4" xfId="33805"/>
    <cellStyle name="Normal 7 6 2 5" xfId="8586"/>
    <cellStyle name="Normal 7 6 2 5 2" xfId="22975"/>
    <cellStyle name="Normal 7 6 2 5 2 2" xfId="51710"/>
    <cellStyle name="Normal 7 6 2 5 3" xfId="37386"/>
    <cellStyle name="Normal 7 6 2 6" xfId="15812"/>
    <cellStyle name="Normal 7 6 2 6 2" xfId="44548"/>
    <cellStyle name="Normal 7 6 2 7" xfId="30224"/>
    <cellStyle name="Normal 7 6 3" xfId="1706"/>
    <cellStyle name="Normal 7 6 3 2" xfId="3498"/>
    <cellStyle name="Normal 7 6 3 2 2" xfId="7157"/>
    <cellStyle name="Normal 7 6 3 2 2 2" xfId="14417"/>
    <cellStyle name="Normal 7 6 3 2 2 2 2" xfId="28795"/>
    <cellStyle name="Normal 7 6 3 2 2 2 2 2" xfId="57529"/>
    <cellStyle name="Normal 7 6 3 2 2 2 3" xfId="43205"/>
    <cellStyle name="Normal 7 6 3 2 2 3" xfId="21632"/>
    <cellStyle name="Normal 7 6 3 2 2 3 2" xfId="50367"/>
    <cellStyle name="Normal 7 6 3 2 2 4" xfId="36043"/>
    <cellStyle name="Normal 7 6 3 2 3" xfId="10830"/>
    <cellStyle name="Normal 7 6 3 2 3 2" xfId="25213"/>
    <cellStyle name="Normal 7 6 3 2 3 2 2" xfId="53948"/>
    <cellStyle name="Normal 7 6 3 2 3 3" xfId="39624"/>
    <cellStyle name="Normal 7 6 3 2 4" xfId="18050"/>
    <cellStyle name="Normal 7 6 3 2 4 2" xfId="46786"/>
    <cellStyle name="Normal 7 6 3 2 5" xfId="32462"/>
    <cellStyle name="Normal 7 6 3 3" xfId="5367"/>
    <cellStyle name="Normal 7 6 3 3 2" xfId="12627"/>
    <cellStyle name="Normal 7 6 3 3 2 2" xfId="27005"/>
    <cellStyle name="Normal 7 6 3 3 2 2 2" xfId="55739"/>
    <cellStyle name="Normal 7 6 3 3 2 3" xfId="41415"/>
    <cellStyle name="Normal 7 6 3 3 3" xfId="19842"/>
    <cellStyle name="Normal 7 6 3 3 3 2" xfId="48577"/>
    <cellStyle name="Normal 7 6 3 3 4" xfId="34253"/>
    <cellStyle name="Normal 7 6 3 4" xfId="9040"/>
    <cellStyle name="Normal 7 6 3 4 2" xfId="23423"/>
    <cellStyle name="Normal 7 6 3 4 2 2" xfId="52158"/>
    <cellStyle name="Normal 7 6 3 4 3" xfId="37834"/>
    <cellStyle name="Normal 7 6 3 5" xfId="16260"/>
    <cellStyle name="Normal 7 6 3 5 2" xfId="44996"/>
    <cellStyle name="Normal 7 6 3 6" xfId="30672"/>
    <cellStyle name="Normal 7 6 4" xfId="2602"/>
    <cellStyle name="Normal 7 6 4 2" xfId="6262"/>
    <cellStyle name="Normal 7 6 4 2 2" xfId="13522"/>
    <cellStyle name="Normal 7 6 4 2 2 2" xfId="27900"/>
    <cellStyle name="Normal 7 6 4 2 2 2 2" xfId="56634"/>
    <cellStyle name="Normal 7 6 4 2 2 3" xfId="42310"/>
    <cellStyle name="Normal 7 6 4 2 3" xfId="20737"/>
    <cellStyle name="Normal 7 6 4 2 3 2" xfId="49472"/>
    <cellStyle name="Normal 7 6 4 2 4" xfId="35148"/>
    <cellStyle name="Normal 7 6 4 3" xfId="9935"/>
    <cellStyle name="Normal 7 6 4 3 2" xfId="24318"/>
    <cellStyle name="Normal 7 6 4 3 2 2" xfId="53053"/>
    <cellStyle name="Normal 7 6 4 3 3" xfId="38729"/>
    <cellStyle name="Normal 7 6 4 4" xfId="17155"/>
    <cellStyle name="Normal 7 6 4 4 2" xfId="45891"/>
    <cellStyle name="Normal 7 6 4 5" xfId="31567"/>
    <cellStyle name="Normal 7 6 5" xfId="4466"/>
    <cellStyle name="Normal 7 6 5 2" xfId="11732"/>
    <cellStyle name="Normal 7 6 5 2 2" xfId="26110"/>
    <cellStyle name="Normal 7 6 5 2 2 2" xfId="54844"/>
    <cellStyle name="Normal 7 6 5 2 3" xfId="40520"/>
    <cellStyle name="Normal 7 6 5 3" xfId="18947"/>
    <cellStyle name="Normal 7 6 5 3 2" xfId="47682"/>
    <cellStyle name="Normal 7 6 5 4" xfId="33358"/>
    <cellStyle name="Normal 7 6 6" xfId="8139"/>
    <cellStyle name="Normal 7 6 6 2" xfId="22528"/>
    <cellStyle name="Normal 7 6 6 2 2" xfId="51263"/>
    <cellStyle name="Normal 7 6 6 3" xfId="36939"/>
    <cellStyle name="Normal 7 6 7" xfId="15365"/>
    <cellStyle name="Normal 7 6 7 2" xfId="44101"/>
    <cellStyle name="Normal 7 6 8" xfId="29777"/>
    <cellStyle name="Normal 7 7" xfId="946"/>
    <cellStyle name="Normal 7 7 2" xfId="1929"/>
    <cellStyle name="Normal 7 7 2 2" xfId="3721"/>
    <cellStyle name="Normal 7 7 2 2 2" xfId="7380"/>
    <cellStyle name="Normal 7 7 2 2 2 2" xfId="14640"/>
    <cellStyle name="Normal 7 7 2 2 2 2 2" xfId="29018"/>
    <cellStyle name="Normal 7 7 2 2 2 2 2 2" xfId="57752"/>
    <cellStyle name="Normal 7 7 2 2 2 2 3" xfId="43428"/>
    <cellStyle name="Normal 7 7 2 2 2 3" xfId="21855"/>
    <cellStyle name="Normal 7 7 2 2 2 3 2" xfId="50590"/>
    <cellStyle name="Normal 7 7 2 2 2 4" xfId="36266"/>
    <cellStyle name="Normal 7 7 2 2 3" xfId="11053"/>
    <cellStyle name="Normal 7 7 2 2 3 2" xfId="25436"/>
    <cellStyle name="Normal 7 7 2 2 3 2 2" xfId="54171"/>
    <cellStyle name="Normal 7 7 2 2 3 3" xfId="39847"/>
    <cellStyle name="Normal 7 7 2 2 4" xfId="18273"/>
    <cellStyle name="Normal 7 7 2 2 4 2" xfId="47009"/>
    <cellStyle name="Normal 7 7 2 2 5" xfId="32685"/>
    <cellStyle name="Normal 7 7 2 3" xfId="5590"/>
    <cellStyle name="Normal 7 7 2 3 2" xfId="12850"/>
    <cellStyle name="Normal 7 7 2 3 2 2" xfId="27228"/>
    <cellStyle name="Normal 7 7 2 3 2 2 2" xfId="55962"/>
    <cellStyle name="Normal 7 7 2 3 2 3" xfId="41638"/>
    <cellStyle name="Normal 7 7 2 3 3" xfId="20065"/>
    <cellStyle name="Normal 7 7 2 3 3 2" xfId="48800"/>
    <cellStyle name="Normal 7 7 2 3 4" xfId="34476"/>
    <cellStyle name="Normal 7 7 2 4" xfId="9263"/>
    <cellStyle name="Normal 7 7 2 4 2" xfId="23646"/>
    <cellStyle name="Normal 7 7 2 4 2 2" xfId="52381"/>
    <cellStyle name="Normal 7 7 2 4 3" xfId="38057"/>
    <cellStyle name="Normal 7 7 2 5" xfId="16483"/>
    <cellStyle name="Normal 7 7 2 5 2" xfId="45219"/>
    <cellStyle name="Normal 7 7 2 6" xfId="30895"/>
    <cellStyle name="Normal 7 7 3" xfId="2825"/>
    <cellStyle name="Normal 7 7 3 2" xfId="6485"/>
    <cellStyle name="Normal 7 7 3 2 2" xfId="13745"/>
    <cellStyle name="Normal 7 7 3 2 2 2" xfId="28123"/>
    <cellStyle name="Normal 7 7 3 2 2 2 2" xfId="56857"/>
    <cellStyle name="Normal 7 7 3 2 2 3" xfId="42533"/>
    <cellStyle name="Normal 7 7 3 2 3" xfId="20960"/>
    <cellStyle name="Normal 7 7 3 2 3 2" xfId="49695"/>
    <cellStyle name="Normal 7 7 3 2 4" xfId="35371"/>
    <cellStyle name="Normal 7 7 3 3" xfId="10158"/>
    <cellStyle name="Normal 7 7 3 3 2" xfId="24541"/>
    <cellStyle name="Normal 7 7 3 3 2 2" xfId="53276"/>
    <cellStyle name="Normal 7 7 3 3 3" xfId="38952"/>
    <cellStyle name="Normal 7 7 3 4" xfId="17378"/>
    <cellStyle name="Normal 7 7 3 4 2" xfId="46114"/>
    <cellStyle name="Normal 7 7 3 5" xfId="31790"/>
    <cellStyle name="Normal 7 7 4" xfId="4690"/>
    <cellStyle name="Normal 7 7 4 2" xfId="11955"/>
    <cellStyle name="Normal 7 7 4 2 2" xfId="26333"/>
    <cellStyle name="Normal 7 7 4 2 2 2" xfId="55067"/>
    <cellStyle name="Normal 7 7 4 2 3" xfId="40743"/>
    <cellStyle name="Normal 7 7 4 3" xfId="19170"/>
    <cellStyle name="Normal 7 7 4 3 2" xfId="47905"/>
    <cellStyle name="Normal 7 7 4 4" xfId="33581"/>
    <cellStyle name="Normal 7 7 5" xfId="8362"/>
    <cellStyle name="Normal 7 7 5 2" xfId="22751"/>
    <cellStyle name="Normal 7 7 5 2 2" xfId="51486"/>
    <cellStyle name="Normal 7 7 5 3" xfId="37162"/>
    <cellStyle name="Normal 7 7 6" xfId="15588"/>
    <cellStyle name="Normal 7 7 6 2" xfId="44324"/>
    <cellStyle name="Normal 7 7 7" xfId="30000"/>
    <cellStyle name="Normal 7 8" xfId="1446"/>
    <cellStyle name="Normal 7 8 2" xfId="3274"/>
    <cellStyle name="Normal 7 8 2 2" xfId="6933"/>
    <cellStyle name="Normal 7 8 2 2 2" xfId="14193"/>
    <cellStyle name="Normal 7 8 2 2 2 2" xfId="28571"/>
    <cellStyle name="Normal 7 8 2 2 2 2 2" xfId="57305"/>
    <cellStyle name="Normal 7 8 2 2 2 3" xfId="42981"/>
    <cellStyle name="Normal 7 8 2 2 3" xfId="21408"/>
    <cellStyle name="Normal 7 8 2 2 3 2" xfId="50143"/>
    <cellStyle name="Normal 7 8 2 2 4" xfId="35819"/>
    <cellStyle name="Normal 7 8 2 3" xfId="10606"/>
    <cellStyle name="Normal 7 8 2 3 2" xfId="24989"/>
    <cellStyle name="Normal 7 8 2 3 2 2" xfId="53724"/>
    <cellStyle name="Normal 7 8 2 3 3" xfId="39400"/>
    <cellStyle name="Normal 7 8 2 4" xfId="17826"/>
    <cellStyle name="Normal 7 8 2 4 2" xfId="46562"/>
    <cellStyle name="Normal 7 8 2 5" xfId="32238"/>
    <cellStyle name="Normal 7 8 3" xfId="5141"/>
    <cellStyle name="Normal 7 8 3 2" xfId="12403"/>
    <cellStyle name="Normal 7 8 3 2 2" xfId="26781"/>
    <cellStyle name="Normal 7 8 3 2 2 2" xfId="55515"/>
    <cellStyle name="Normal 7 8 3 2 3" xfId="41191"/>
    <cellStyle name="Normal 7 8 3 3" xfId="19618"/>
    <cellStyle name="Normal 7 8 3 3 2" xfId="48353"/>
    <cellStyle name="Normal 7 8 3 4" xfId="34029"/>
    <cellStyle name="Normal 7 8 4" xfId="8813"/>
    <cellStyle name="Normal 7 8 4 2" xfId="23199"/>
    <cellStyle name="Normal 7 8 4 2 2" xfId="51934"/>
    <cellStyle name="Normal 7 8 4 3" xfId="37610"/>
    <cellStyle name="Normal 7 8 5" xfId="16036"/>
    <cellStyle name="Normal 7 8 5 2" xfId="44772"/>
    <cellStyle name="Normal 7 8 6" xfId="30448"/>
    <cellStyle name="Normal 7 9" xfId="2378"/>
    <cellStyle name="Normal 7 9 2" xfId="6038"/>
    <cellStyle name="Normal 7 9 2 2" xfId="13298"/>
    <cellStyle name="Normal 7 9 2 2 2" xfId="27676"/>
    <cellStyle name="Normal 7 9 2 2 2 2" xfId="56410"/>
    <cellStyle name="Normal 7 9 2 2 3" xfId="42086"/>
    <cellStyle name="Normal 7 9 2 3" xfId="20513"/>
    <cellStyle name="Normal 7 9 2 3 2" xfId="49248"/>
    <cellStyle name="Normal 7 9 2 4" xfId="34924"/>
    <cellStyle name="Normal 7 9 3" xfId="9711"/>
    <cellStyle name="Normal 7 9 3 2" xfId="24094"/>
    <cellStyle name="Normal 7 9 3 2 2" xfId="52829"/>
    <cellStyle name="Normal 7 9 3 3" xfId="38505"/>
    <cellStyle name="Normal 7 9 4" xfId="16931"/>
    <cellStyle name="Normal 7 9 4 2" xfId="45667"/>
    <cellStyle name="Normal 7 9 5" xfId="31343"/>
    <cellStyle name="Normal 8" xfId="193"/>
    <cellStyle name="Normal 8 2" xfId="295"/>
    <cellStyle name="Normal 9" xfId="192"/>
    <cellStyle name="Normal 9 10" xfId="7901"/>
    <cellStyle name="Normal 9 10 2" xfId="22311"/>
    <cellStyle name="Normal 9 10 2 2" xfId="51046"/>
    <cellStyle name="Normal 9 10 3" xfId="36722"/>
    <cellStyle name="Normal 9 11" xfId="15148"/>
    <cellStyle name="Normal 9 11 2" xfId="43884"/>
    <cellStyle name="Normal 9 12" xfId="29560"/>
    <cellStyle name="Normal 9 2" xfId="354"/>
    <cellStyle name="Normal 9 2 10" xfId="15176"/>
    <cellStyle name="Normal 9 2 10 2" xfId="43912"/>
    <cellStyle name="Normal 9 2 11" xfId="29588"/>
    <cellStyle name="Normal 9 2 2" xfId="454"/>
    <cellStyle name="Normal 9 2 2 10" xfId="29644"/>
    <cellStyle name="Normal 9 2 2 2" xfId="654"/>
    <cellStyle name="Normal 9 2 2 2 2" xfId="926"/>
    <cellStyle name="Normal 9 2 2 2 2 2" xfId="1373"/>
    <cellStyle name="Normal 9 2 2 2 2 2 2" xfId="2356"/>
    <cellStyle name="Normal 9 2 2 2 2 2 2 2" xfId="4148"/>
    <cellStyle name="Normal 9 2 2 2 2 2 2 2 2" xfId="7807"/>
    <cellStyle name="Normal 9 2 2 2 2 2 2 2 2 2" xfId="15067"/>
    <cellStyle name="Normal 9 2 2 2 2 2 2 2 2 2 2" xfId="29445"/>
    <cellStyle name="Normal 9 2 2 2 2 2 2 2 2 2 2 2" xfId="58179"/>
    <cellStyle name="Normal 9 2 2 2 2 2 2 2 2 2 3" xfId="43855"/>
    <cellStyle name="Normal 9 2 2 2 2 2 2 2 2 3" xfId="22282"/>
    <cellStyle name="Normal 9 2 2 2 2 2 2 2 2 3 2" xfId="51017"/>
    <cellStyle name="Normal 9 2 2 2 2 2 2 2 2 4" xfId="36693"/>
    <cellStyle name="Normal 9 2 2 2 2 2 2 2 3" xfId="11480"/>
    <cellStyle name="Normal 9 2 2 2 2 2 2 2 3 2" xfId="25863"/>
    <cellStyle name="Normal 9 2 2 2 2 2 2 2 3 2 2" xfId="54598"/>
    <cellStyle name="Normal 9 2 2 2 2 2 2 2 3 3" xfId="40274"/>
    <cellStyle name="Normal 9 2 2 2 2 2 2 2 4" xfId="18700"/>
    <cellStyle name="Normal 9 2 2 2 2 2 2 2 4 2" xfId="47436"/>
    <cellStyle name="Normal 9 2 2 2 2 2 2 2 5" xfId="33112"/>
    <cellStyle name="Normal 9 2 2 2 2 2 2 3" xfId="6017"/>
    <cellStyle name="Normal 9 2 2 2 2 2 2 3 2" xfId="13277"/>
    <cellStyle name="Normal 9 2 2 2 2 2 2 3 2 2" xfId="27655"/>
    <cellStyle name="Normal 9 2 2 2 2 2 2 3 2 2 2" xfId="56389"/>
    <cellStyle name="Normal 9 2 2 2 2 2 2 3 2 3" xfId="42065"/>
    <cellStyle name="Normal 9 2 2 2 2 2 2 3 3" xfId="20492"/>
    <cellStyle name="Normal 9 2 2 2 2 2 2 3 3 2" xfId="49227"/>
    <cellStyle name="Normal 9 2 2 2 2 2 2 3 4" xfId="34903"/>
    <cellStyle name="Normal 9 2 2 2 2 2 2 4" xfId="9690"/>
    <cellStyle name="Normal 9 2 2 2 2 2 2 4 2" xfId="24073"/>
    <cellStyle name="Normal 9 2 2 2 2 2 2 4 2 2" xfId="52808"/>
    <cellStyle name="Normal 9 2 2 2 2 2 2 4 3" xfId="38484"/>
    <cellStyle name="Normal 9 2 2 2 2 2 2 5" xfId="16910"/>
    <cellStyle name="Normal 9 2 2 2 2 2 2 5 2" xfId="45646"/>
    <cellStyle name="Normal 9 2 2 2 2 2 2 6" xfId="31322"/>
    <cellStyle name="Normal 9 2 2 2 2 2 3" xfId="3252"/>
    <cellStyle name="Normal 9 2 2 2 2 2 3 2" xfId="6912"/>
    <cellStyle name="Normal 9 2 2 2 2 2 3 2 2" xfId="14172"/>
    <cellStyle name="Normal 9 2 2 2 2 2 3 2 2 2" xfId="28550"/>
    <cellStyle name="Normal 9 2 2 2 2 2 3 2 2 2 2" xfId="57284"/>
    <cellStyle name="Normal 9 2 2 2 2 2 3 2 2 3" xfId="42960"/>
    <cellStyle name="Normal 9 2 2 2 2 2 3 2 3" xfId="21387"/>
    <cellStyle name="Normal 9 2 2 2 2 2 3 2 3 2" xfId="50122"/>
    <cellStyle name="Normal 9 2 2 2 2 2 3 2 4" xfId="35798"/>
    <cellStyle name="Normal 9 2 2 2 2 2 3 3" xfId="10585"/>
    <cellStyle name="Normal 9 2 2 2 2 2 3 3 2" xfId="24968"/>
    <cellStyle name="Normal 9 2 2 2 2 2 3 3 2 2" xfId="53703"/>
    <cellStyle name="Normal 9 2 2 2 2 2 3 3 3" xfId="39379"/>
    <cellStyle name="Normal 9 2 2 2 2 2 3 4" xfId="17805"/>
    <cellStyle name="Normal 9 2 2 2 2 2 3 4 2" xfId="46541"/>
    <cellStyle name="Normal 9 2 2 2 2 2 3 5" xfId="32217"/>
    <cellStyle name="Normal 9 2 2 2 2 2 4" xfId="5117"/>
    <cellStyle name="Normal 9 2 2 2 2 2 4 2" xfId="12382"/>
    <cellStyle name="Normal 9 2 2 2 2 2 4 2 2" xfId="26760"/>
    <cellStyle name="Normal 9 2 2 2 2 2 4 2 2 2" xfId="55494"/>
    <cellStyle name="Normal 9 2 2 2 2 2 4 2 3" xfId="41170"/>
    <cellStyle name="Normal 9 2 2 2 2 2 4 3" xfId="19597"/>
    <cellStyle name="Normal 9 2 2 2 2 2 4 3 2" xfId="48332"/>
    <cellStyle name="Normal 9 2 2 2 2 2 4 4" xfId="34008"/>
    <cellStyle name="Normal 9 2 2 2 2 2 5" xfId="8789"/>
    <cellStyle name="Normal 9 2 2 2 2 2 5 2" xfId="23178"/>
    <cellStyle name="Normal 9 2 2 2 2 2 5 2 2" xfId="51913"/>
    <cellStyle name="Normal 9 2 2 2 2 2 5 3" xfId="37589"/>
    <cellStyle name="Normal 9 2 2 2 2 2 6" xfId="16015"/>
    <cellStyle name="Normal 9 2 2 2 2 2 6 2" xfId="44751"/>
    <cellStyle name="Normal 9 2 2 2 2 2 7" xfId="30427"/>
    <cellStyle name="Normal 9 2 2 2 2 3" xfId="1909"/>
    <cellStyle name="Normal 9 2 2 2 2 3 2" xfId="3701"/>
    <cellStyle name="Normal 9 2 2 2 2 3 2 2" xfId="7360"/>
    <cellStyle name="Normal 9 2 2 2 2 3 2 2 2" xfId="14620"/>
    <cellStyle name="Normal 9 2 2 2 2 3 2 2 2 2" xfId="28998"/>
    <cellStyle name="Normal 9 2 2 2 2 3 2 2 2 2 2" xfId="57732"/>
    <cellStyle name="Normal 9 2 2 2 2 3 2 2 2 3" xfId="43408"/>
    <cellStyle name="Normal 9 2 2 2 2 3 2 2 3" xfId="21835"/>
    <cellStyle name="Normal 9 2 2 2 2 3 2 2 3 2" xfId="50570"/>
    <cellStyle name="Normal 9 2 2 2 2 3 2 2 4" xfId="36246"/>
    <cellStyle name="Normal 9 2 2 2 2 3 2 3" xfId="11033"/>
    <cellStyle name="Normal 9 2 2 2 2 3 2 3 2" xfId="25416"/>
    <cellStyle name="Normal 9 2 2 2 2 3 2 3 2 2" xfId="54151"/>
    <cellStyle name="Normal 9 2 2 2 2 3 2 3 3" xfId="39827"/>
    <cellStyle name="Normal 9 2 2 2 2 3 2 4" xfId="18253"/>
    <cellStyle name="Normal 9 2 2 2 2 3 2 4 2" xfId="46989"/>
    <cellStyle name="Normal 9 2 2 2 2 3 2 5" xfId="32665"/>
    <cellStyle name="Normal 9 2 2 2 2 3 3" xfId="5570"/>
    <cellStyle name="Normal 9 2 2 2 2 3 3 2" xfId="12830"/>
    <cellStyle name="Normal 9 2 2 2 2 3 3 2 2" xfId="27208"/>
    <cellStyle name="Normal 9 2 2 2 2 3 3 2 2 2" xfId="55942"/>
    <cellStyle name="Normal 9 2 2 2 2 3 3 2 3" xfId="41618"/>
    <cellStyle name="Normal 9 2 2 2 2 3 3 3" xfId="20045"/>
    <cellStyle name="Normal 9 2 2 2 2 3 3 3 2" xfId="48780"/>
    <cellStyle name="Normal 9 2 2 2 2 3 3 4" xfId="34456"/>
    <cellStyle name="Normal 9 2 2 2 2 3 4" xfId="9243"/>
    <cellStyle name="Normal 9 2 2 2 2 3 4 2" xfId="23626"/>
    <cellStyle name="Normal 9 2 2 2 2 3 4 2 2" xfId="52361"/>
    <cellStyle name="Normal 9 2 2 2 2 3 4 3" xfId="38037"/>
    <cellStyle name="Normal 9 2 2 2 2 3 5" xfId="16463"/>
    <cellStyle name="Normal 9 2 2 2 2 3 5 2" xfId="45199"/>
    <cellStyle name="Normal 9 2 2 2 2 3 6" xfId="30875"/>
    <cellStyle name="Normal 9 2 2 2 2 4" xfId="2805"/>
    <cellStyle name="Normal 9 2 2 2 2 4 2" xfId="6465"/>
    <cellStyle name="Normal 9 2 2 2 2 4 2 2" xfId="13725"/>
    <cellStyle name="Normal 9 2 2 2 2 4 2 2 2" xfId="28103"/>
    <cellStyle name="Normal 9 2 2 2 2 4 2 2 2 2" xfId="56837"/>
    <cellStyle name="Normal 9 2 2 2 2 4 2 2 3" xfId="42513"/>
    <cellStyle name="Normal 9 2 2 2 2 4 2 3" xfId="20940"/>
    <cellStyle name="Normal 9 2 2 2 2 4 2 3 2" xfId="49675"/>
    <cellStyle name="Normal 9 2 2 2 2 4 2 4" xfId="35351"/>
    <cellStyle name="Normal 9 2 2 2 2 4 3" xfId="10138"/>
    <cellStyle name="Normal 9 2 2 2 2 4 3 2" xfId="24521"/>
    <cellStyle name="Normal 9 2 2 2 2 4 3 2 2" xfId="53256"/>
    <cellStyle name="Normal 9 2 2 2 2 4 3 3" xfId="38932"/>
    <cellStyle name="Normal 9 2 2 2 2 4 4" xfId="17358"/>
    <cellStyle name="Normal 9 2 2 2 2 4 4 2" xfId="46094"/>
    <cellStyle name="Normal 9 2 2 2 2 4 5" xfId="31770"/>
    <cellStyle name="Normal 9 2 2 2 2 5" xfId="4670"/>
    <cellStyle name="Normal 9 2 2 2 2 5 2" xfId="11935"/>
    <cellStyle name="Normal 9 2 2 2 2 5 2 2" xfId="26313"/>
    <cellStyle name="Normal 9 2 2 2 2 5 2 2 2" xfId="55047"/>
    <cellStyle name="Normal 9 2 2 2 2 5 2 3" xfId="40723"/>
    <cellStyle name="Normal 9 2 2 2 2 5 3" xfId="19150"/>
    <cellStyle name="Normal 9 2 2 2 2 5 3 2" xfId="47885"/>
    <cellStyle name="Normal 9 2 2 2 2 5 4" xfId="33561"/>
    <cellStyle name="Normal 9 2 2 2 2 6" xfId="8342"/>
    <cellStyle name="Normal 9 2 2 2 2 6 2" xfId="22731"/>
    <cellStyle name="Normal 9 2 2 2 2 6 2 2" xfId="51466"/>
    <cellStyle name="Normal 9 2 2 2 2 6 3" xfId="37142"/>
    <cellStyle name="Normal 9 2 2 2 2 7" xfId="15568"/>
    <cellStyle name="Normal 9 2 2 2 2 7 2" xfId="44304"/>
    <cellStyle name="Normal 9 2 2 2 2 8" xfId="29980"/>
    <cellStyle name="Normal 9 2 2 2 3" xfId="1149"/>
    <cellStyle name="Normal 9 2 2 2 3 2" xfId="2132"/>
    <cellStyle name="Normal 9 2 2 2 3 2 2" xfId="3924"/>
    <cellStyle name="Normal 9 2 2 2 3 2 2 2" xfId="7583"/>
    <cellStyle name="Normal 9 2 2 2 3 2 2 2 2" xfId="14843"/>
    <cellStyle name="Normal 9 2 2 2 3 2 2 2 2 2" xfId="29221"/>
    <cellStyle name="Normal 9 2 2 2 3 2 2 2 2 2 2" xfId="57955"/>
    <cellStyle name="Normal 9 2 2 2 3 2 2 2 2 3" xfId="43631"/>
    <cellStyle name="Normal 9 2 2 2 3 2 2 2 3" xfId="22058"/>
    <cellStyle name="Normal 9 2 2 2 3 2 2 2 3 2" xfId="50793"/>
    <cellStyle name="Normal 9 2 2 2 3 2 2 2 4" xfId="36469"/>
    <cellStyle name="Normal 9 2 2 2 3 2 2 3" xfId="11256"/>
    <cellStyle name="Normal 9 2 2 2 3 2 2 3 2" xfId="25639"/>
    <cellStyle name="Normal 9 2 2 2 3 2 2 3 2 2" xfId="54374"/>
    <cellStyle name="Normal 9 2 2 2 3 2 2 3 3" xfId="40050"/>
    <cellStyle name="Normal 9 2 2 2 3 2 2 4" xfId="18476"/>
    <cellStyle name="Normal 9 2 2 2 3 2 2 4 2" xfId="47212"/>
    <cellStyle name="Normal 9 2 2 2 3 2 2 5" xfId="32888"/>
    <cellStyle name="Normal 9 2 2 2 3 2 3" xfId="5793"/>
    <cellStyle name="Normal 9 2 2 2 3 2 3 2" xfId="13053"/>
    <cellStyle name="Normal 9 2 2 2 3 2 3 2 2" xfId="27431"/>
    <cellStyle name="Normal 9 2 2 2 3 2 3 2 2 2" xfId="56165"/>
    <cellStyle name="Normal 9 2 2 2 3 2 3 2 3" xfId="41841"/>
    <cellStyle name="Normal 9 2 2 2 3 2 3 3" xfId="20268"/>
    <cellStyle name="Normal 9 2 2 2 3 2 3 3 2" xfId="49003"/>
    <cellStyle name="Normal 9 2 2 2 3 2 3 4" xfId="34679"/>
    <cellStyle name="Normal 9 2 2 2 3 2 4" xfId="9466"/>
    <cellStyle name="Normal 9 2 2 2 3 2 4 2" xfId="23849"/>
    <cellStyle name="Normal 9 2 2 2 3 2 4 2 2" xfId="52584"/>
    <cellStyle name="Normal 9 2 2 2 3 2 4 3" xfId="38260"/>
    <cellStyle name="Normal 9 2 2 2 3 2 5" xfId="16686"/>
    <cellStyle name="Normal 9 2 2 2 3 2 5 2" xfId="45422"/>
    <cellStyle name="Normal 9 2 2 2 3 2 6" xfId="31098"/>
    <cellStyle name="Normal 9 2 2 2 3 3" xfId="3028"/>
    <cellStyle name="Normal 9 2 2 2 3 3 2" xfId="6688"/>
    <cellStyle name="Normal 9 2 2 2 3 3 2 2" xfId="13948"/>
    <cellStyle name="Normal 9 2 2 2 3 3 2 2 2" xfId="28326"/>
    <cellStyle name="Normal 9 2 2 2 3 3 2 2 2 2" xfId="57060"/>
    <cellStyle name="Normal 9 2 2 2 3 3 2 2 3" xfId="42736"/>
    <cellStyle name="Normal 9 2 2 2 3 3 2 3" xfId="21163"/>
    <cellStyle name="Normal 9 2 2 2 3 3 2 3 2" xfId="49898"/>
    <cellStyle name="Normal 9 2 2 2 3 3 2 4" xfId="35574"/>
    <cellStyle name="Normal 9 2 2 2 3 3 3" xfId="10361"/>
    <cellStyle name="Normal 9 2 2 2 3 3 3 2" xfId="24744"/>
    <cellStyle name="Normal 9 2 2 2 3 3 3 2 2" xfId="53479"/>
    <cellStyle name="Normal 9 2 2 2 3 3 3 3" xfId="39155"/>
    <cellStyle name="Normal 9 2 2 2 3 3 4" xfId="17581"/>
    <cellStyle name="Normal 9 2 2 2 3 3 4 2" xfId="46317"/>
    <cellStyle name="Normal 9 2 2 2 3 3 5" xfId="31993"/>
    <cellStyle name="Normal 9 2 2 2 3 4" xfId="4893"/>
    <cellStyle name="Normal 9 2 2 2 3 4 2" xfId="12158"/>
    <cellStyle name="Normal 9 2 2 2 3 4 2 2" xfId="26536"/>
    <cellStyle name="Normal 9 2 2 2 3 4 2 2 2" xfId="55270"/>
    <cellStyle name="Normal 9 2 2 2 3 4 2 3" xfId="40946"/>
    <cellStyle name="Normal 9 2 2 2 3 4 3" xfId="19373"/>
    <cellStyle name="Normal 9 2 2 2 3 4 3 2" xfId="48108"/>
    <cellStyle name="Normal 9 2 2 2 3 4 4" xfId="33784"/>
    <cellStyle name="Normal 9 2 2 2 3 5" xfId="8565"/>
    <cellStyle name="Normal 9 2 2 2 3 5 2" xfId="22954"/>
    <cellStyle name="Normal 9 2 2 2 3 5 2 2" xfId="51689"/>
    <cellStyle name="Normal 9 2 2 2 3 5 3" xfId="37365"/>
    <cellStyle name="Normal 9 2 2 2 3 6" xfId="15791"/>
    <cellStyle name="Normal 9 2 2 2 3 6 2" xfId="44527"/>
    <cellStyle name="Normal 9 2 2 2 3 7" xfId="30203"/>
    <cellStyle name="Normal 9 2 2 2 4" xfId="1681"/>
    <cellStyle name="Normal 9 2 2 2 4 2" xfId="3477"/>
    <cellStyle name="Normal 9 2 2 2 4 2 2" xfId="7136"/>
    <cellStyle name="Normal 9 2 2 2 4 2 2 2" xfId="14396"/>
    <cellStyle name="Normal 9 2 2 2 4 2 2 2 2" xfId="28774"/>
    <cellStyle name="Normal 9 2 2 2 4 2 2 2 2 2" xfId="57508"/>
    <cellStyle name="Normal 9 2 2 2 4 2 2 2 3" xfId="43184"/>
    <cellStyle name="Normal 9 2 2 2 4 2 2 3" xfId="21611"/>
    <cellStyle name="Normal 9 2 2 2 4 2 2 3 2" xfId="50346"/>
    <cellStyle name="Normal 9 2 2 2 4 2 2 4" xfId="36022"/>
    <cellStyle name="Normal 9 2 2 2 4 2 3" xfId="10809"/>
    <cellStyle name="Normal 9 2 2 2 4 2 3 2" xfId="25192"/>
    <cellStyle name="Normal 9 2 2 2 4 2 3 2 2" xfId="53927"/>
    <cellStyle name="Normal 9 2 2 2 4 2 3 3" xfId="39603"/>
    <cellStyle name="Normal 9 2 2 2 4 2 4" xfId="18029"/>
    <cellStyle name="Normal 9 2 2 2 4 2 4 2" xfId="46765"/>
    <cellStyle name="Normal 9 2 2 2 4 2 5" xfId="32441"/>
    <cellStyle name="Normal 9 2 2 2 4 3" xfId="5346"/>
    <cellStyle name="Normal 9 2 2 2 4 3 2" xfId="12606"/>
    <cellStyle name="Normal 9 2 2 2 4 3 2 2" xfId="26984"/>
    <cellStyle name="Normal 9 2 2 2 4 3 2 2 2" xfId="55718"/>
    <cellStyle name="Normal 9 2 2 2 4 3 2 3" xfId="41394"/>
    <cellStyle name="Normal 9 2 2 2 4 3 3" xfId="19821"/>
    <cellStyle name="Normal 9 2 2 2 4 3 3 2" xfId="48556"/>
    <cellStyle name="Normal 9 2 2 2 4 3 4" xfId="34232"/>
    <cellStyle name="Normal 9 2 2 2 4 4" xfId="9019"/>
    <cellStyle name="Normal 9 2 2 2 4 4 2" xfId="23402"/>
    <cellStyle name="Normal 9 2 2 2 4 4 2 2" xfId="52137"/>
    <cellStyle name="Normal 9 2 2 2 4 4 3" xfId="37813"/>
    <cellStyle name="Normal 9 2 2 2 4 5" xfId="16239"/>
    <cellStyle name="Normal 9 2 2 2 4 5 2" xfId="44975"/>
    <cellStyle name="Normal 9 2 2 2 4 6" xfId="30651"/>
    <cellStyle name="Normal 9 2 2 2 5" xfId="2581"/>
    <cellStyle name="Normal 9 2 2 2 5 2" xfId="6241"/>
    <cellStyle name="Normal 9 2 2 2 5 2 2" xfId="13501"/>
    <cellStyle name="Normal 9 2 2 2 5 2 2 2" xfId="27879"/>
    <cellStyle name="Normal 9 2 2 2 5 2 2 2 2" xfId="56613"/>
    <cellStyle name="Normal 9 2 2 2 5 2 2 3" xfId="42289"/>
    <cellStyle name="Normal 9 2 2 2 5 2 3" xfId="20716"/>
    <cellStyle name="Normal 9 2 2 2 5 2 3 2" xfId="49451"/>
    <cellStyle name="Normal 9 2 2 2 5 2 4" xfId="35127"/>
    <cellStyle name="Normal 9 2 2 2 5 3" xfId="9914"/>
    <cellStyle name="Normal 9 2 2 2 5 3 2" xfId="24297"/>
    <cellStyle name="Normal 9 2 2 2 5 3 2 2" xfId="53032"/>
    <cellStyle name="Normal 9 2 2 2 5 3 3" xfId="38708"/>
    <cellStyle name="Normal 9 2 2 2 5 4" xfId="17134"/>
    <cellStyle name="Normal 9 2 2 2 5 4 2" xfId="45870"/>
    <cellStyle name="Normal 9 2 2 2 5 5" xfId="31546"/>
    <cellStyle name="Normal 9 2 2 2 6" xfId="4444"/>
    <cellStyle name="Normal 9 2 2 2 6 2" xfId="11711"/>
    <cellStyle name="Normal 9 2 2 2 6 2 2" xfId="26089"/>
    <cellStyle name="Normal 9 2 2 2 6 2 2 2" xfId="54823"/>
    <cellStyle name="Normal 9 2 2 2 6 2 3" xfId="40499"/>
    <cellStyle name="Normal 9 2 2 2 6 3" xfId="18926"/>
    <cellStyle name="Normal 9 2 2 2 6 3 2" xfId="47661"/>
    <cellStyle name="Normal 9 2 2 2 6 4" xfId="33337"/>
    <cellStyle name="Normal 9 2 2 2 7" xfId="8115"/>
    <cellStyle name="Normal 9 2 2 2 7 2" xfId="22507"/>
    <cellStyle name="Normal 9 2 2 2 7 2 2" xfId="51242"/>
    <cellStyle name="Normal 9 2 2 2 7 3" xfId="36918"/>
    <cellStyle name="Normal 9 2 2 2 8" xfId="15344"/>
    <cellStyle name="Normal 9 2 2 2 8 2" xfId="44080"/>
    <cellStyle name="Normal 9 2 2 2 9" xfId="29756"/>
    <cellStyle name="Normal 9 2 2 3" xfId="812"/>
    <cellStyle name="Normal 9 2 2 3 2" xfId="1261"/>
    <cellStyle name="Normal 9 2 2 3 2 2" xfId="2244"/>
    <cellStyle name="Normal 9 2 2 3 2 2 2" xfId="4036"/>
    <cellStyle name="Normal 9 2 2 3 2 2 2 2" xfId="7695"/>
    <cellStyle name="Normal 9 2 2 3 2 2 2 2 2" xfId="14955"/>
    <cellStyle name="Normal 9 2 2 3 2 2 2 2 2 2" xfId="29333"/>
    <cellStyle name="Normal 9 2 2 3 2 2 2 2 2 2 2" xfId="58067"/>
    <cellStyle name="Normal 9 2 2 3 2 2 2 2 2 3" xfId="43743"/>
    <cellStyle name="Normal 9 2 2 3 2 2 2 2 3" xfId="22170"/>
    <cellStyle name="Normal 9 2 2 3 2 2 2 2 3 2" xfId="50905"/>
    <cellStyle name="Normal 9 2 2 3 2 2 2 2 4" xfId="36581"/>
    <cellStyle name="Normal 9 2 2 3 2 2 2 3" xfId="11368"/>
    <cellStyle name="Normal 9 2 2 3 2 2 2 3 2" xfId="25751"/>
    <cellStyle name="Normal 9 2 2 3 2 2 2 3 2 2" xfId="54486"/>
    <cellStyle name="Normal 9 2 2 3 2 2 2 3 3" xfId="40162"/>
    <cellStyle name="Normal 9 2 2 3 2 2 2 4" xfId="18588"/>
    <cellStyle name="Normal 9 2 2 3 2 2 2 4 2" xfId="47324"/>
    <cellStyle name="Normal 9 2 2 3 2 2 2 5" xfId="33000"/>
    <cellStyle name="Normal 9 2 2 3 2 2 3" xfId="5905"/>
    <cellStyle name="Normal 9 2 2 3 2 2 3 2" xfId="13165"/>
    <cellStyle name="Normal 9 2 2 3 2 2 3 2 2" xfId="27543"/>
    <cellStyle name="Normal 9 2 2 3 2 2 3 2 2 2" xfId="56277"/>
    <cellStyle name="Normal 9 2 2 3 2 2 3 2 3" xfId="41953"/>
    <cellStyle name="Normal 9 2 2 3 2 2 3 3" xfId="20380"/>
    <cellStyle name="Normal 9 2 2 3 2 2 3 3 2" xfId="49115"/>
    <cellStyle name="Normal 9 2 2 3 2 2 3 4" xfId="34791"/>
    <cellStyle name="Normal 9 2 2 3 2 2 4" xfId="9578"/>
    <cellStyle name="Normal 9 2 2 3 2 2 4 2" xfId="23961"/>
    <cellStyle name="Normal 9 2 2 3 2 2 4 2 2" xfId="52696"/>
    <cellStyle name="Normal 9 2 2 3 2 2 4 3" xfId="38372"/>
    <cellStyle name="Normal 9 2 2 3 2 2 5" xfId="16798"/>
    <cellStyle name="Normal 9 2 2 3 2 2 5 2" xfId="45534"/>
    <cellStyle name="Normal 9 2 2 3 2 2 6" xfId="31210"/>
    <cellStyle name="Normal 9 2 2 3 2 3" xfId="3140"/>
    <cellStyle name="Normal 9 2 2 3 2 3 2" xfId="6800"/>
    <cellStyle name="Normal 9 2 2 3 2 3 2 2" xfId="14060"/>
    <cellStyle name="Normal 9 2 2 3 2 3 2 2 2" xfId="28438"/>
    <cellStyle name="Normal 9 2 2 3 2 3 2 2 2 2" xfId="57172"/>
    <cellStyle name="Normal 9 2 2 3 2 3 2 2 3" xfId="42848"/>
    <cellStyle name="Normal 9 2 2 3 2 3 2 3" xfId="21275"/>
    <cellStyle name="Normal 9 2 2 3 2 3 2 3 2" xfId="50010"/>
    <cellStyle name="Normal 9 2 2 3 2 3 2 4" xfId="35686"/>
    <cellStyle name="Normal 9 2 2 3 2 3 3" xfId="10473"/>
    <cellStyle name="Normal 9 2 2 3 2 3 3 2" xfId="24856"/>
    <cellStyle name="Normal 9 2 2 3 2 3 3 2 2" xfId="53591"/>
    <cellStyle name="Normal 9 2 2 3 2 3 3 3" xfId="39267"/>
    <cellStyle name="Normal 9 2 2 3 2 3 4" xfId="17693"/>
    <cellStyle name="Normal 9 2 2 3 2 3 4 2" xfId="46429"/>
    <cellStyle name="Normal 9 2 2 3 2 3 5" xfId="32105"/>
    <cellStyle name="Normal 9 2 2 3 2 4" xfId="5005"/>
    <cellStyle name="Normal 9 2 2 3 2 4 2" xfId="12270"/>
    <cellStyle name="Normal 9 2 2 3 2 4 2 2" xfId="26648"/>
    <cellStyle name="Normal 9 2 2 3 2 4 2 2 2" xfId="55382"/>
    <cellStyle name="Normal 9 2 2 3 2 4 2 3" xfId="41058"/>
    <cellStyle name="Normal 9 2 2 3 2 4 3" xfId="19485"/>
    <cellStyle name="Normal 9 2 2 3 2 4 3 2" xfId="48220"/>
    <cellStyle name="Normal 9 2 2 3 2 4 4" xfId="33896"/>
    <cellStyle name="Normal 9 2 2 3 2 5" xfId="8677"/>
    <cellStyle name="Normal 9 2 2 3 2 5 2" xfId="23066"/>
    <cellStyle name="Normal 9 2 2 3 2 5 2 2" xfId="51801"/>
    <cellStyle name="Normal 9 2 2 3 2 5 3" xfId="37477"/>
    <cellStyle name="Normal 9 2 2 3 2 6" xfId="15903"/>
    <cellStyle name="Normal 9 2 2 3 2 6 2" xfId="44639"/>
    <cellStyle name="Normal 9 2 2 3 2 7" xfId="30315"/>
    <cellStyle name="Normal 9 2 2 3 3" xfId="1797"/>
    <cellStyle name="Normal 9 2 2 3 3 2" xfId="3589"/>
    <cellStyle name="Normal 9 2 2 3 3 2 2" xfId="7248"/>
    <cellStyle name="Normal 9 2 2 3 3 2 2 2" xfId="14508"/>
    <cellStyle name="Normal 9 2 2 3 3 2 2 2 2" xfId="28886"/>
    <cellStyle name="Normal 9 2 2 3 3 2 2 2 2 2" xfId="57620"/>
    <cellStyle name="Normal 9 2 2 3 3 2 2 2 3" xfId="43296"/>
    <cellStyle name="Normal 9 2 2 3 3 2 2 3" xfId="21723"/>
    <cellStyle name="Normal 9 2 2 3 3 2 2 3 2" xfId="50458"/>
    <cellStyle name="Normal 9 2 2 3 3 2 2 4" xfId="36134"/>
    <cellStyle name="Normal 9 2 2 3 3 2 3" xfId="10921"/>
    <cellStyle name="Normal 9 2 2 3 3 2 3 2" xfId="25304"/>
    <cellStyle name="Normal 9 2 2 3 3 2 3 2 2" xfId="54039"/>
    <cellStyle name="Normal 9 2 2 3 3 2 3 3" xfId="39715"/>
    <cellStyle name="Normal 9 2 2 3 3 2 4" xfId="18141"/>
    <cellStyle name="Normal 9 2 2 3 3 2 4 2" xfId="46877"/>
    <cellStyle name="Normal 9 2 2 3 3 2 5" xfId="32553"/>
    <cellStyle name="Normal 9 2 2 3 3 3" xfId="5458"/>
    <cellStyle name="Normal 9 2 2 3 3 3 2" xfId="12718"/>
    <cellStyle name="Normal 9 2 2 3 3 3 2 2" xfId="27096"/>
    <cellStyle name="Normal 9 2 2 3 3 3 2 2 2" xfId="55830"/>
    <cellStyle name="Normal 9 2 2 3 3 3 2 3" xfId="41506"/>
    <cellStyle name="Normal 9 2 2 3 3 3 3" xfId="19933"/>
    <cellStyle name="Normal 9 2 2 3 3 3 3 2" xfId="48668"/>
    <cellStyle name="Normal 9 2 2 3 3 3 4" xfId="34344"/>
    <cellStyle name="Normal 9 2 2 3 3 4" xfId="9131"/>
    <cellStyle name="Normal 9 2 2 3 3 4 2" xfId="23514"/>
    <cellStyle name="Normal 9 2 2 3 3 4 2 2" xfId="52249"/>
    <cellStyle name="Normal 9 2 2 3 3 4 3" xfId="37925"/>
    <cellStyle name="Normal 9 2 2 3 3 5" xfId="16351"/>
    <cellStyle name="Normal 9 2 2 3 3 5 2" xfId="45087"/>
    <cellStyle name="Normal 9 2 2 3 3 6" xfId="30763"/>
    <cellStyle name="Normal 9 2 2 3 4" xfId="2693"/>
    <cellStyle name="Normal 9 2 2 3 4 2" xfId="6353"/>
    <cellStyle name="Normal 9 2 2 3 4 2 2" xfId="13613"/>
    <cellStyle name="Normal 9 2 2 3 4 2 2 2" xfId="27991"/>
    <cellStyle name="Normal 9 2 2 3 4 2 2 2 2" xfId="56725"/>
    <cellStyle name="Normal 9 2 2 3 4 2 2 3" xfId="42401"/>
    <cellStyle name="Normal 9 2 2 3 4 2 3" xfId="20828"/>
    <cellStyle name="Normal 9 2 2 3 4 2 3 2" xfId="49563"/>
    <cellStyle name="Normal 9 2 2 3 4 2 4" xfId="35239"/>
    <cellStyle name="Normal 9 2 2 3 4 3" xfId="10026"/>
    <cellStyle name="Normal 9 2 2 3 4 3 2" xfId="24409"/>
    <cellStyle name="Normal 9 2 2 3 4 3 2 2" xfId="53144"/>
    <cellStyle name="Normal 9 2 2 3 4 3 3" xfId="38820"/>
    <cellStyle name="Normal 9 2 2 3 4 4" xfId="17246"/>
    <cellStyle name="Normal 9 2 2 3 4 4 2" xfId="45982"/>
    <cellStyle name="Normal 9 2 2 3 4 5" xfId="31658"/>
    <cellStyle name="Normal 9 2 2 3 5" xfId="4557"/>
    <cellStyle name="Normal 9 2 2 3 5 2" xfId="11823"/>
    <cellStyle name="Normal 9 2 2 3 5 2 2" xfId="26201"/>
    <cellStyle name="Normal 9 2 2 3 5 2 2 2" xfId="54935"/>
    <cellStyle name="Normal 9 2 2 3 5 2 3" xfId="40611"/>
    <cellStyle name="Normal 9 2 2 3 5 3" xfId="19038"/>
    <cellStyle name="Normal 9 2 2 3 5 3 2" xfId="47773"/>
    <cellStyle name="Normal 9 2 2 3 5 4" xfId="33449"/>
    <cellStyle name="Normal 9 2 2 3 6" xfId="8230"/>
    <cellStyle name="Normal 9 2 2 3 6 2" xfId="22619"/>
    <cellStyle name="Normal 9 2 2 3 6 2 2" xfId="51354"/>
    <cellStyle name="Normal 9 2 2 3 6 3" xfId="37030"/>
    <cellStyle name="Normal 9 2 2 3 7" xfId="15456"/>
    <cellStyle name="Normal 9 2 2 3 7 2" xfId="44192"/>
    <cellStyle name="Normal 9 2 2 3 8" xfId="29868"/>
    <cellStyle name="Normal 9 2 2 4" xfId="1037"/>
    <cellStyle name="Normal 9 2 2 4 2" xfId="2020"/>
    <cellStyle name="Normal 9 2 2 4 2 2" xfId="3812"/>
    <cellStyle name="Normal 9 2 2 4 2 2 2" xfId="7471"/>
    <cellStyle name="Normal 9 2 2 4 2 2 2 2" xfId="14731"/>
    <cellStyle name="Normal 9 2 2 4 2 2 2 2 2" xfId="29109"/>
    <cellStyle name="Normal 9 2 2 4 2 2 2 2 2 2" xfId="57843"/>
    <cellStyle name="Normal 9 2 2 4 2 2 2 2 3" xfId="43519"/>
    <cellStyle name="Normal 9 2 2 4 2 2 2 3" xfId="21946"/>
    <cellStyle name="Normal 9 2 2 4 2 2 2 3 2" xfId="50681"/>
    <cellStyle name="Normal 9 2 2 4 2 2 2 4" xfId="36357"/>
    <cellStyle name="Normal 9 2 2 4 2 2 3" xfId="11144"/>
    <cellStyle name="Normal 9 2 2 4 2 2 3 2" xfId="25527"/>
    <cellStyle name="Normal 9 2 2 4 2 2 3 2 2" xfId="54262"/>
    <cellStyle name="Normal 9 2 2 4 2 2 3 3" xfId="39938"/>
    <cellStyle name="Normal 9 2 2 4 2 2 4" xfId="18364"/>
    <cellStyle name="Normal 9 2 2 4 2 2 4 2" xfId="47100"/>
    <cellStyle name="Normal 9 2 2 4 2 2 5" xfId="32776"/>
    <cellStyle name="Normal 9 2 2 4 2 3" xfId="5681"/>
    <cellStyle name="Normal 9 2 2 4 2 3 2" xfId="12941"/>
    <cellStyle name="Normal 9 2 2 4 2 3 2 2" xfId="27319"/>
    <cellStyle name="Normal 9 2 2 4 2 3 2 2 2" xfId="56053"/>
    <cellStyle name="Normal 9 2 2 4 2 3 2 3" xfId="41729"/>
    <cellStyle name="Normal 9 2 2 4 2 3 3" xfId="20156"/>
    <cellStyle name="Normal 9 2 2 4 2 3 3 2" xfId="48891"/>
    <cellStyle name="Normal 9 2 2 4 2 3 4" xfId="34567"/>
    <cellStyle name="Normal 9 2 2 4 2 4" xfId="9354"/>
    <cellStyle name="Normal 9 2 2 4 2 4 2" xfId="23737"/>
    <cellStyle name="Normal 9 2 2 4 2 4 2 2" xfId="52472"/>
    <cellStyle name="Normal 9 2 2 4 2 4 3" xfId="38148"/>
    <cellStyle name="Normal 9 2 2 4 2 5" xfId="16574"/>
    <cellStyle name="Normal 9 2 2 4 2 5 2" xfId="45310"/>
    <cellStyle name="Normal 9 2 2 4 2 6" xfId="30986"/>
    <cellStyle name="Normal 9 2 2 4 3" xfId="2916"/>
    <cellStyle name="Normal 9 2 2 4 3 2" xfId="6576"/>
    <cellStyle name="Normal 9 2 2 4 3 2 2" xfId="13836"/>
    <cellStyle name="Normal 9 2 2 4 3 2 2 2" xfId="28214"/>
    <cellStyle name="Normal 9 2 2 4 3 2 2 2 2" xfId="56948"/>
    <cellStyle name="Normal 9 2 2 4 3 2 2 3" xfId="42624"/>
    <cellStyle name="Normal 9 2 2 4 3 2 3" xfId="21051"/>
    <cellStyle name="Normal 9 2 2 4 3 2 3 2" xfId="49786"/>
    <cellStyle name="Normal 9 2 2 4 3 2 4" xfId="35462"/>
    <cellStyle name="Normal 9 2 2 4 3 3" xfId="10249"/>
    <cellStyle name="Normal 9 2 2 4 3 3 2" xfId="24632"/>
    <cellStyle name="Normal 9 2 2 4 3 3 2 2" xfId="53367"/>
    <cellStyle name="Normal 9 2 2 4 3 3 3" xfId="39043"/>
    <cellStyle name="Normal 9 2 2 4 3 4" xfId="17469"/>
    <cellStyle name="Normal 9 2 2 4 3 4 2" xfId="46205"/>
    <cellStyle name="Normal 9 2 2 4 3 5" xfId="31881"/>
    <cellStyle name="Normal 9 2 2 4 4" xfId="4781"/>
    <cellStyle name="Normal 9 2 2 4 4 2" xfId="12046"/>
    <cellStyle name="Normal 9 2 2 4 4 2 2" xfId="26424"/>
    <cellStyle name="Normal 9 2 2 4 4 2 2 2" xfId="55158"/>
    <cellStyle name="Normal 9 2 2 4 4 2 3" xfId="40834"/>
    <cellStyle name="Normal 9 2 2 4 4 3" xfId="19261"/>
    <cellStyle name="Normal 9 2 2 4 4 3 2" xfId="47996"/>
    <cellStyle name="Normal 9 2 2 4 4 4" xfId="33672"/>
    <cellStyle name="Normal 9 2 2 4 5" xfId="8453"/>
    <cellStyle name="Normal 9 2 2 4 5 2" xfId="22842"/>
    <cellStyle name="Normal 9 2 2 4 5 2 2" xfId="51577"/>
    <cellStyle name="Normal 9 2 2 4 5 3" xfId="37253"/>
    <cellStyle name="Normal 9 2 2 4 6" xfId="15679"/>
    <cellStyle name="Normal 9 2 2 4 6 2" xfId="44415"/>
    <cellStyle name="Normal 9 2 2 4 7" xfId="30091"/>
    <cellStyle name="Normal 9 2 2 5" xfId="1561"/>
    <cellStyle name="Normal 9 2 2 5 2" xfId="3365"/>
    <cellStyle name="Normal 9 2 2 5 2 2" xfId="7024"/>
    <cellStyle name="Normal 9 2 2 5 2 2 2" xfId="14284"/>
    <cellStyle name="Normal 9 2 2 5 2 2 2 2" xfId="28662"/>
    <cellStyle name="Normal 9 2 2 5 2 2 2 2 2" xfId="57396"/>
    <cellStyle name="Normal 9 2 2 5 2 2 2 3" xfId="43072"/>
    <cellStyle name="Normal 9 2 2 5 2 2 3" xfId="21499"/>
    <cellStyle name="Normal 9 2 2 5 2 2 3 2" xfId="50234"/>
    <cellStyle name="Normal 9 2 2 5 2 2 4" xfId="35910"/>
    <cellStyle name="Normal 9 2 2 5 2 3" xfId="10697"/>
    <cellStyle name="Normal 9 2 2 5 2 3 2" xfId="25080"/>
    <cellStyle name="Normal 9 2 2 5 2 3 2 2" xfId="53815"/>
    <cellStyle name="Normal 9 2 2 5 2 3 3" xfId="39491"/>
    <cellStyle name="Normal 9 2 2 5 2 4" xfId="17917"/>
    <cellStyle name="Normal 9 2 2 5 2 4 2" xfId="46653"/>
    <cellStyle name="Normal 9 2 2 5 2 5" xfId="32329"/>
    <cellStyle name="Normal 9 2 2 5 3" xfId="5234"/>
    <cellStyle name="Normal 9 2 2 5 3 2" xfId="12494"/>
    <cellStyle name="Normal 9 2 2 5 3 2 2" xfId="26872"/>
    <cellStyle name="Normal 9 2 2 5 3 2 2 2" xfId="55606"/>
    <cellStyle name="Normal 9 2 2 5 3 2 3" xfId="41282"/>
    <cellStyle name="Normal 9 2 2 5 3 3" xfId="19709"/>
    <cellStyle name="Normal 9 2 2 5 3 3 2" xfId="48444"/>
    <cellStyle name="Normal 9 2 2 5 3 4" xfId="34120"/>
    <cellStyle name="Normal 9 2 2 5 4" xfId="8907"/>
    <cellStyle name="Normal 9 2 2 5 4 2" xfId="23290"/>
    <cellStyle name="Normal 9 2 2 5 4 2 2" xfId="52025"/>
    <cellStyle name="Normal 9 2 2 5 4 3" xfId="37701"/>
    <cellStyle name="Normal 9 2 2 5 5" xfId="16127"/>
    <cellStyle name="Normal 9 2 2 5 5 2" xfId="44863"/>
    <cellStyle name="Normal 9 2 2 5 6" xfId="30539"/>
    <cellStyle name="Normal 9 2 2 6" xfId="2469"/>
    <cellStyle name="Normal 9 2 2 6 2" xfId="6129"/>
    <cellStyle name="Normal 9 2 2 6 2 2" xfId="13389"/>
    <cellStyle name="Normal 9 2 2 6 2 2 2" xfId="27767"/>
    <cellStyle name="Normal 9 2 2 6 2 2 2 2" xfId="56501"/>
    <cellStyle name="Normal 9 2 2 6 2 2 3" xfId="42177"/>
    <cellStyle name="Normal 9 2 2 6 2 3" xfId="20604"/>
    <cellStyle name="Normal 9 2 2 6 2 3 2" xfId="49339"/>
    <cellStyle name="Normal 9 2 2 6 2 4" xfId="35015"/>
    <cellStyle name="Normal 9 2 2 6 3" xfId="9802"/>
    <cellStyle name="Normal 9 2 2 6 3 2" xfId="24185"/>
    <cellStyle name="Normal 9 2 2 6 3 2 2" xfId="52920"/>
    <cellStyle name="Normal 9 2 2 6 3 3" xfId="38596"/>
    <cellStyle name="Normal 9 2 2 6 4" xfId="17022"/>
    <cellStyle name="Normal 9 2 2 6 4 2" xfId="45758"/>
    <cellStyle name="Normal 9 2 2 6 5" xfId="31434"/>
    <cellStyle name="Normal 9 2 2 7" xfId="4328"/>
    <cellStyle name="Normal 9 2 2 7 2" xfId="11598"/>
    <cellStyle name="Normal 9 2 2 7 2 2" xfId="25977"/>
    <cellStyle name="Normal 9 2 2 7 2 2 2" xfId="54711"/>
    <cellStyle name="Normal 9 2 2 7 2 3" xfId="40387"/>
    <cellStyle name="Normal 9 2 2 7 3" xfId="18814"/>
    <cellStyle name="Normal 9 2 2 7 3 2" xfId="47549"/>
    <cellStyle name="Normal 9 2 2 7 4" xfId="33225"/>
    <cellStyle name="Normal 9 2 2 8" xfId="7997"/>
    <cellStyle name="Normal 9 2 2 8 2" xfId="22395"/>
    <cellStyle name="Normal 9 2 2 8 2 2" xfId="51130"/>
    <cellStyle name="Normal 9 2 2 8 3" xfId="36806"/>
    <cellStyle name="Normal 9 2 2 9" xfId="15232"/>
    <cellStyle name="Normal 9 2 2 9 2" xfId="43968"/>
    <cellStyle name="Normal 9 2 3" xfId="593"/>
    <cellStyle name="Normal 9 2 3 2" xfId="870"/>
    <cellStyle name="Normal 9 2 3 2 2" xfId="1317"/>
    <cellStyle name="Normal 9 2 3 2 2 2" xfId="2300"/>
    <cellStyle name="Normal 9 2 3 2 2 2 2" xfId="4092"/>
    <cellStyle name="Normal 9 2 3 2 2 2 2 2" xfId="7751"/>
    <cellStyle name="Normal 9 2 3 2 2 2 2 2 2" xfId="15011"/>
    <cellStyle name="Normal 9 2 3 2 2 2 2 2 2 2" xfId="29389"/>
    <cellStyle name="Normal 9 2 3 2 2 2 2 2 2 2 2" xfId="58123"/>
    <cellStyle name="Normal 9 2 3 2 2 2 2 2 2 3" xfId="43799"/>
    <cellStyle name="Normal 9 2 3 2 2 2 2 2 3" xfId="22226"/>
    <cellStyle name="Normal 9 2 3 2 2 2 2 2 3 2" xfId="50961"/>
    <cellStyle name="Normal 9 2 3 2 2 2 2 2 4" xfId="36637"/>
    <cellStyle name="Normal 9 2 3 2 2 2 2 3" xfId="11424"/>
    <cellStyle name="Normal 9 2 3 2 2 2 2 3 2" xfId="25807"/>
    <cellStyle name="Normal 9 2 3 2 2 2 2 3 2 2" xfId="54542"/>
    <cellStyle name="Normal 9 2 3 2 2 2 2 3 3" xfId="40218"/>
    <cellStyle name="Normal 9 2 3 2 2 2 2 4" xfId="18644"/>
    <cellStyle name="Normal 9 2 3 2 2 2 2 4 2" xfId="47380"/>
    <cellStyle name="Normal 9 2 3 2 2 2 2 5" xfId="33056"/>
    <cellStyle name="Normal 9 2 3 2 2 2 3" xfId="5961"/>
    <cellStyle name="Normal 9 2 3 2 2 2 3 2" xfId="13221"/>
    <cellStyle name="Normal 9 2 3 2 2 2 3 2 2" xfId="27599"/>
    <cellStyle name="Normal 9 2 3 2 2 2 3 2 2 2" xfId="56333"/>
    <cellStyle name="Normal 9 2 3 2 2 2 3 2 3" xfId="42009"/>
    <cellStyle name="Normal 9 2 3 2 2 2 3 3" xfId="20436"/>
    <cellStyle name="Normal 9 2 3 2 2 2 3 3 2" xfId="49171"/>
    <cellStyle name="Normal 9 2 3 2 2 2 3 4" xfId="34847"/>
    <cellStyle name="Normal 9 2 3 2 2 2 4" xfId="9634"/>
    <cellStyle name="Normal 9 2 3 2 2 2 4 2" xfId="24017"/>
    <cellStyle name="Normal 9 2 3 2 2 2 4 2 2" xfId="52752"/>
    <cellStyle name="Normal 9 2 3 2 2 2 4 3" xfId="38428"/>
    <cellStyle name="Normal 9 2 3 2 2 2 5" xfId="16854"/>
    <cellStyle name="Normal 9 2 3 2 2 2 5 2" xfId="45590"/>
    <cellStyle name="Normal 9 2 3 2 2 2 6" xfId="31266"/>
    <cellStyle name="Normal 9 2 3 2 2 3" xfId="3196"/>
    <cellStyle name="Normal 9 2 3 2 2 3 2" xfId="6856"/>
    <cellStyle name="Normal 9 2 3 2 2 3 2 2" xfId="14116"/>
    <cellStyle name="Normal 9 2 3 2 2 3 2 2 2" xfId="28494"/>
    <cellStyle name="Normal 9 2 3 2 2 3 2 2 2 2" xfId="57228"/>
    <cellStyle name="Normal 9 2 3 2 2 3 2 2 3" xfId="42904"/>
    <cellStyle name="Normal 9 2 3 2 2 3 2 3" xfId="21331"/>
    <cellStyle name="Normal 9 2 3 2 2 3 2 3 2" xfId="50066"/>
    <cellStyle name="Normal 9 2 3 2 2 3 2 4" xfId="35742"/>
    <cellStyle name="Normal 9 2 3 2 2 3 3" xfId="10529"/>
    <cellStyle name="Normal 9 2 3 2 2 3 3 2" xfId="24912"/>
    <cellStyle name="Normal 9 2 3 2 2 3 3 2 2" xfId="53647"/>
    <cellStyle name="Normal 9 2 3 2 2 3 3 3" xfId="39323"/>
    <cellStyle name="Normal 9 2 3 2 2 3 4" xfId="17749"/>
    <cellStyle name="Normal 9 2 3 2 2 3 4 2" xfId="46485"/>
    <cellStyle name="Normal 9 2 3 2 2 3 5" xfId="32161"/>
    <cellStyle name="Normal 9 2 3 2 2 4" xfId="5061"/>
    <cellStyle name="Normal 9 2 3 2 2 4 2" xfId="12326"/>
    <cellStyle name="Normal 9 2 3 2 2 4 2 2" xfId="26704"/>
    <cellStyle name="Normal 9 2 3 2 2 4 2 2 2" xfId="55438"/>
    <cellStyle name="Normal 9 2 3 2 2 4 2 3" xfId="41114"/>
    <cellStyle name="Normal 9 2 3 2 2 4 3" xfId="19541"/>
    <cellStyle name="Normal 9 2 3 2 2 4 3 2" xfId="48276"/>
    <cellStyle name="Normal 9 2 3 2 2 4 4" xfId="33952"/>
    <cellStyle name="Normal 9 2 3 2 2 5" xfId="8733"/>
    <cellStyle name="Normal 9 2 3 2 2 5 2" xfId="23122"/>
    <cellStyle name="Normal 9 2 3 2 2 5 2 2" xfId="51857"/>
    <cellStyle name="Normal 9 2 3 2 2 5 3" xfId="37533"/>
    <cellStyle name="Normal 9 2 3 2 2 6" xfId="15959"/>
    <cellStyle name="Normal 9 2 3 2 2 6 2" xfId="44695"/>
    <cellStyle name="Normal 9 2 3 2 2 7" xfId="30371"/>
    <cellStyle name="Normal 9 2 3 2 3" xfId="1853"/>
    <cellStyle name="Normal 9 2 3 2 3 2" xfId="3645"/>
    <cellStyle name="Normal 9 2 3 2 3 2 2" xfId="7304"/>
    <cellStyle name="Normal 9 2 3 2 3 2 2 2" xfId="14564"/>
    <cellStyle name="Normal 9 2 3 2 3 2 2 2 2" xfId="28942"/>
    <cellStyle name="Normal 9 2 3 2 3 2 2 2 2 2" xfId="57676"/>
    <cellStyle name="Normal 9 2 3 2 3 2 2 2 3" xfId="43352"/>
    <cellStyle name="Normal 9 2 3 2 3 2 2 3" xfId="21779"/>
    <cellStyle name="Normal 9 2 3 2 3 2 2 3 2" xfId="50514"/>
    <cellStyle name="Normal 9 2 3 2 3 2 2 4" xfId="36190"/>
    <cellStyle name="Normal 9 2 3 2 3 2 3" xfId="10977"/>
    <cellStyle name="Normal 9 2 3 2 3 2 3 2" xfId="25360"/>
    <cellStyle name="Normal 9 2 3 2 3 2 3 2 2" xfId="54095"/>
    <cellStyle name="Normal 9 2 3 2 3 2 3 3" xfId="39771"/>
    <cellStyle name="Normal 9 2 3 2 3 2 4" xfId="18197"/>
    <cellStyle name="Normal 9 2 3 2 3 2 4 2" xfId="46933"/>
    <cellStyle name="Normal 9 2 3 2 3 2 5" xfId="32609"/>
    <cellStyle name="Normal 9 2 3 2 3 3" xfId="5514"/>
    <cellStyle name="Normal 9 2 3 2 3 3 2" xfId="12774"/>
    <cellStyle name="Normal 9 2 3 2 3 3 2 2" xfId="27152"/>
    <cellStyle name="Normal 9 2 3 2 3 3 2 2 2" xfId="55886"/>
    <cellStyle name="Normal 9 2 3 2 3 3 2 3" xfId="41562"/>
    <cellStyle name="Normal 9 2 3 2 3 3 3" xfId="19989"/>
    <cellStyle name="Normal 9 2 3 2 3 3 3 2" xfId="48724"/>
    <cellStyle name="Normal 9 2 3 2 3 3 4" xfId="34400"/>
    <cellStyle name="Normal 9 2 3 2 3 4" xfId="9187"/>
    <cellStyle name="Normal 9 2 3 2 3 4 2" xfId="23570"/>
    <cellStyle name="Normal 9 2 3 2 3 4 2 2" xfId="52305"/>
    <cellStyle name="Normal 9 2 3 2 3 4 3" xfId="37981"/>
    <cellStyle name="Normal 9 2 3 2 3 5" xfId="16407"/>
    <cellStyle name="Normal 9 2 3 2 3 5 2" xfId="45143"/>
    <cellStyle name="Normal 9 2 3 2 3 6" xfId="30819"/>
    <cellStyle name="Normal 9 2 3 2 4" xfId="2749"/>
    <cellStyle name="Normal 9 2 3 2 4 2" xfId="6409"/>
    <cellStyle name="Normal 9 2 3 2 4 2 2" xfId="13669"/>
    <cellStyle name="Normal 9 2 3 2 4 2 2 2" xfId="28047"/>
    <cellStyle name="Normal 9 2 3 2 4 2 2 2 2" xfId="56781"/>
    <cellStyle name="Normal 9 2 3 2 4 2 2 3" xfId="42457"/>
    <cellStyle name="Normal 9 2 3 2 4 2 3" xfId="20884"/>
    <cellStyle name="Normal 9 2 3 2 4 2 3 2" xfId="49619"/>
    <cellStyle name="Normal 9 2 3 2 4 2 4" xfId="35295"/>
    <cellStyle name="Normal 9 2 3 2 4 3" xfId="10082"/>
    <cellStyle name="Normal 9 2 3 2 4 3 2" xfId="24465"/>
    <cellStyle name="Normal 9 2 3 2 4 3 2 2" xfId="53200"/>
    <cellStyle name="Normal 9 2 3 2 4 3 3" xfId="38876"/>
    <cellStyle name="Normal 9 2 3 2 4 4" xfId="17302"/>
    <cellStyle name="Normal 9 2 3 2 4 4 2" xfId="46038"/>
    <cellStyle name="Normal 9 2 3 2 4 5" xfId="31714"/>
    <cellStyle name="Normal 9 2 3 2 5" xfId="4614"/>
    <cellStyle name="Normal 9 2 3 2 5 2" xfId="11879"/>
    <cellStyle name="Normal 9 2 3 2 5 2 2" xfId="26257"/>
    <cellStyle name="Normal 9 2 3 2 5 2 2 2" xfId="54991"/>
    <cellStyle name="Normal 9 2 3 2 5 2 3" xfId="40667"/>
    <cellStyle name="Normal 9 2 3 2 5 3" xfId="19094"/>
    <cellStyle name="Normal 9 2 3 2 5 3 2" xfId="47829"/>
    <cellStyle name="Normal 9 2 3 2 5 4" xfId="33505"/>
    <cellStyle name="Normal 9 2 3 2 6" xfId="8286"/>
    <cellStyle name="Normal 9 2 3 2 6 2" xfId="22675"/>
    <cellStyle name="Normal 9 2 3 2 6 2 2" xfId="51410"/>
    <cellStyle name="Normal 9 2 3 2 6 3" xfId="37086"/>
    <cellStyle name="Normal 9 2 3 2 7" xfId="15512"/>
    <cellStyle name="Normal 9 2 3 2 7 2" xfId="44248"/>
    <cellStyle name="Normal 9 2 3 2 8" xfId="29924"/>
    <cellStyle name="Normal 9 2 3 3" xfId="1093"/>
    <cellStyle name="Normal 9 2 3 3 2" xfId="2076"/>
    <cellStyle name="Normal 9 2 3 3 2 2" xfId="3868"/>
    <cellStyle name="Normal 9 2 3 3 2 2 2" xfId="7527"/>
    <cellStyle name="Normal 9 2 3 3 2 2 2 2" xfId="14787"/>
    <cellStyle name="Normal 9 2 3 3 2 2 2 2 2" xfId="29165"/>
    <cellStyle name="Normal 9 2 3 3 2 2 2 2 2 2" xfId="57899"/>
    <cellStyle name="Normal 9 2 3 3 2 2 2 2 3" xfId="43575"/>
    <cellStyle name="Normal 9 2 3 3 2 2 2 3" xfId="22002"/>
    <cellStyle name="Normal 9 2 3 3 2 2 2 3 2" xfId="50737"/>
    <cellStyle name="Normal 9 2 3 3 2 2 2 4" xfId="36413"/>
    <cellStyle name="Normal 9 2 3 3 2 2 3" xfId="11200"/>
    <cellStyle name="Normal 9 2 3 3 2 2 3 2" xfId="25583"/>
    <cellStyle name="Normal 9 2 3 3 2 2 3 2 2" xfId="54318"/>
    <cellStyle name="Normal 9 2 3 3 2 2 3 3" xfId="39994"/>
    <cellStyle name="Normal 9 2 3 3 2 2 4" xfId="18420"/>
    <cellStyle name="Normal 9 2 3 3 2 2 4 2" xfId="47156"/>
    <cellStyle name="Normal 9 2 3 3 2 2 5" xfId="32832"/>
    <cellStyle name="Normal 9 2 3 3 2 3" xfId="5737"/>
    <cellStyle name="Normal 9 2 3 3 2 3 2" xfId="12997"/>
    <cellStyle name="Normal 9 2 3 3 2 3 2 2" xfId="27375"/>
    <cellStyle name="Normal 9 2 3 3 2 3 2 2 2" xfId="56109"/>
    <cellStyle name="Normal 9 2 3 3 2 3 2 3" xfId="41785"/>
    <cellStyle name="Normal 9 2 3 3 2 3 3" xfId="20212"/>
    <cellStyle name="Normal 9 2 3 3 2 3 3 2" xfId="48947"/>
    <cellStyle name="Normal 9 2 3 3 2 3 4" xfId="34623"/>
    <cellStyle name="Normal 9 2 3 3 2 4" xfId="9410"/>
    <cellStyle name="Normal 9 2 3 3 2 4 2" xfId="23793"/>
    <cellStyle name="Normal 9 2 3 3 2 4 2 2" xfId="52528"/>
    <cellStyle name="Normal 9 2 3 3 2 4 3" xfId="38204"/>
    <cellStyle name="Normal 9 2 3 3 2 5" xfId="16630"/>
    <cellStyle name="Normal 9 2 3 3 2 5 2" xfId="45366"/>
    <cellStyle name="Normal 9 2 3 3 2 6" xfId="31042"/>
    <cellStyle name="Normal 9 2 3 3 3" xfId="2972"/>
    <cellStyle name="Normal 9 2 3 3 3 2" xfId="6632"/>
    <cellStyle name="Normal 9 2 3 3 3 2 2" xfId="13892"/>
    <cellStyle name="Normal 9 2 3 3 3 2 2 2" xfId="28270"/>
    <cellStyle name="Normal 9 2 3 3 3 2 2 2 2" xfId="57004"/>
    <cellStyle name="Normal 9 2 3 3 3 2 2 3" xfId="42680"/>
    <cellStyle name="Normal 9 2 3 3 3 2 3" xfId="21107"/>
    <cellStyle name="Normal 9 2 3 3 3 2 3 2" xfId="49842"/>
    <cellStyle name="Normal 9 2 3 3 3 2 4" xfId="35518"/>
    <cellStyle name="Normal 9 2 3 3 3 3" xfId="10305"/>
    <cellStyle name="Normal 9 2 3 3 3 3 2" xfId="24688"/>
    <cellStyle name="Normal 9 2 3 3 3 3 2 2" xfId="53423"/>
    <cellStyle name="Normal 9 2 3 3 3 3 3" xfId="39099"/>
    <cellStyle name="Normal 9 2 3 3 3 4" xfId="17525"/>
    <cellStyle name="Normal 9 2 3 3 3 4 2" xfId="46261"/>
    <cellStyle name="Normal 9 2 3 3 3 5" xfId="31937"/>
    <cellStyle name="Normal 9 2 3 3 4" xfId="4837"/>
    <cellStyle name="Normal 9 2 3 3 4 2" xfId="12102"/>
    <cellStyle name="Normal 9 2 3 3 4 2 2" xfId="26480"/>
    <cellStyle name="Normal 9 2 3 3 4 2 2 2" xfId="55214"/>
    <cellStyle name="Normal 9 2 3 3 4 2 3" xfId="40890"/>
    <cellStyle name="Normal 9 2 3 3 4 3" xfId="19317"/>
    <cellStyle name="Normal 9 2 3 3 4 3 2" xfId="48052"/>
    <cellStyle name="Normal 9 2 3 3 4 4" xfId="33728"/>
    <cellStyle name="Normal 9 2 3 3 5" xfId="8509"/>
    <cellStyle name="Normal 9 2 3 3 5 2" xfId="22898"/>
    <cellStyle name="Normal 9 2 3 3 5 2 2" xfId="51633"/>
    <cellStyle name="Normal 9 2 3 3 5 3" xfId="37309"/>
    <cellStyle name="Normal 9 2 3 3 6" xfId="15735"/>
    <cellStyle name="Normal 9 2 3 3 6 2" xfId="44471"/>
    <cellStyle name="Normal 9 2 3 3 7" xfId="30147"/>
    <cellStyle name="Normal 9 2 3 4" xfId="1625"/>
    <cellStyle name="Normal 9 2 3 4 2" xfId="3421"/>
    <cellStyle name="Normal 9 2 3 4 2 2" xfId="7080"/>
    <cellStyle name="Normal 9 2 3 4 2 2 2" xfId="14340"/>
    <cellStyle name="Normal 9 2 3 4 2 2 2 2" xfId="28718"/>
    <cellStyle name="Normal 9 2 3 4 2 2 2 2 2" xfId="57452"/>
    <cellStyle name="Normal 9 2 3 4 2 2 2 3" xfId="43128"/>
    <cellStyle name="Normal 9 2 3 4 2 2 3" xfId="21555"/>
    <cellStyle name="Normal 9 2 3 4 2 2 3 2" xfId="50290"/>
    <cellStyle name="Normal 9 2 3 4 2 2 4" xfId="35966"/>
    <cellStyle name="Normal 9 2 3 4 2 3" xfId="10753"/>
    <cellStyle name="Normal 9 2 3 4 2 3 2" xfId="25136"/>
    <cellStyle name="Normal 9 2 3 4 2 3 2 2" xfId="53871"/>
    <cellStyle name="Normal 9 2 3 4 2 3 3" xfId="39547"/>
    <cellStyle name="Normal 9 2 3 4 2 4" xfId="17973"/>
    <cellStyle name="Normal 9 2 3 4 2 4 2" xfId="46709"/>
    <cellStyle name="Normal 9 2 3 4 2 5" xfId="32385"/>
    <cellStyle name="Normal 9 2 3 4 3" xfId="5290"/>
    <cellStyle name="Normal 9 2 3 4 3 2" xfId="12550"/>
    <cellStyle name="Normal 9 2 3 4 3 2 2" xfId="26928"/>
    <cellStyle name="Normal 9 2 3 4 3 2 2 2" xfId="55662"/>
    <cellStyle name="Normal 9 2 3 4 3 2 3" xfId="41338"/>
    <cellStyle name="Normal 9 2 3 4 3 3" xfId="19765"/>
    <cellStyle name="Normal 9 2 3 4 3 3 2" xfId="48500"/>
    <cellStyle name="Normal 9 2 3 4 3 4" xfId="34176"/>
    <cellStyle name="Normal 9 2 3 4 4" xfId="8963"/>
    <cellStyle name="Normal 9 2 3 4 4 2" xfId="23346"/>
    <cellStyle name="Normal 9 2 3 4 4 2 2" xfId="52081"/>
    <cellStyle name="Normal 9 2 3 4 4 3" xfId="37757"/>
    <cellStyle name="Normal 9 2 3 4 5" xfId="16183"/>
    <cellStyle name="Normal 9 2 3 4 5 2" xfId="44919"/>
    <cellStyle name="Normal 9 2 3 4 6" xfId="30595"/>
    <cellStyle name="Normal 9 2 3 5" xfId="2525"/>
    <cellStyle name="Normal 9 2 3 5 2" xfId="6185"/>
    <cellStyle name="Normal 9 2 3 5 2 2" xfId="13445"/>
    <cellStyle name="Normal 9 2 3 5 2 2 2" xfId="27823"/>
    <cellStyle name="Normal 9 2 3 5 2 2 2 2" xfId="56557"/>
    <cellStyle name="Normal 9 2 3 5 2 2 3" xfId="42233"/>
    <cellStyle name="Normal 9 2 3 5 2 3" xfId="20660"/>
    <cellStyle name="Normal 9 2 3 5 2 3 2" xfId="49395"/>
    <cellStyle name="Normal 9 2 3 5 2 4" xfId="35071"/>
    <cellStyle name="Normal 9 2 3 5 3" xfId="9858"/>
    <cellStyle name="Normal 9 2 3 5 3 2" xfId="24241"/>
    <cellStyle name="Normal 9 2 3 5 3 2 2" xfId="52976"/>
    <cellStyle name="Normal 9 2 3 5 3 3" xfId="38652"/>
    <cellStyle name="Normal 9 2 3 5 4" xfId="17078"/>
    <cellStyle name="Normal 9 2 3 5 4 2" xfId="45814"/>
    <cellStyle name="Normal 9 2 3 5 5" xfId="31490"/>
    <cellStyle name="Normal 9 2 3 6" xfId="4388"/>
    <cellStyle name="Normal 9 2 3 6 2" xfId="11655"/>
    <cellStyle name="Normal 9 2 3 6 2 2" xfId="26033"/>
    <cellStyle name="Normal 9 2 3 6 2 2 2" xfId="54767"/>
    <cellStyle name="Normal 9 2 3 6 2 3" xfId="40443"/>
    <cellStyle name="Normal 9 2 3 6 3" xfId="18870"/>
    <cellStyle name="Normal 9 2 3 6 3 2" xfId="47605"/>
    <cellStyle name="Normal 9 2 3 6 4" xfId="33281"/>
    <cellStyle name="Normal 9 2 3 7" xfId="8059"/>
    <cellStyle name="Normal 9 2 3 7 2" xfId="22451"/>
    <cellStyle name="Normal 9 2 3 7 2 2" xfId="51186"/>
    <cellStyle name="Normal 9 2 3 7 3" xfId="36862"/>
    <cellStyle name="Normal 9 2 3 8" xfId="15288"/>
    <cellStyle name="Normal 9 2 3 8 2" xfId="44024"/>
    <cellStyle name="Normal 9 2 3 9" xfId="29700"/>
    <cellStyle name="Normal 9 2 4" xfId="755"/>
    <cellStyle name="Normal 9 2 4 2" xfId="1205"/>
    <cellStyle name="Normal 9 2 4 2 2" xfId="2188"/>
    <cellStyle name="Normal 9 2 4 2 2 2" xfId="3980"/>
    <cellStyle name="Normal 9 2 4 2 2 2 2" xfId="7639"/>
    <cellStyle name="Normal 9 2 4 2 2 2 2 2" xfId="14899"/>
    <cellStyle name="Normal 9 2 4 2 2 2 2 2 2" xfId="29277"/>
    <cellStyle name="Normal 9 2 4 2 2 2 2 2 2 2" xfId="58011"/>
    <cellStyle name="Normal 9 2 4 2 2 2 2 2 3" xfId="43687"/>
    <cellStyle name="Normal 9 2 4 2 2 2 2 3" xfId="22114"/>
    <cellStyle name="Normal 9 2 4 2 2 2 2 3 2" xfId="50849"/>
    <cellStyle name="Normal 9 2 4 2 2 2 2 4" xfId="36525"/>
    <cellStyle name="Normal 9 2 4 2 2 2 3" xfId="11312"/>
    <cellStyle name="Normal 9 2 4 2 2 2 3 2" xfId="25695"/>
    <cellStyle name="Normal 9 2 4 2 2 2 3 2 2" xfId="54430"/>
    <cellStyle name="Normal 9 2 4 2 2 2 3 3" xfId="40106"/>
    <cellStyle name="Normal 9 2 4 2 2 2 4" xfId="18532"/>
    <cellStyle name="Normal 9 2 4 2 2 2 4 2" xfId="47268"/>
    <cellStyle name="Normal 9 2 4 2 2 2 5" xfId="32944"/>
    <cellStyle name="Normal 9 2 4 2 2 3" xfId="5849"/>
    <cellStyle name="Normal 9 2 4 2 2 3 2" xfId="13109"/>
    <cellStyle name="Normal 9 2 4 2 2 3 2 2" xfId="27487"/>
    <cellStyle name="Normal 9 2 4 2 2 3 2 2 2" xfId="56221"/>
    <cellStyle name="Normal 9 2 4 2 2 3 2 3" xfId="41897"/>
    <cellStyle name="Normal 9 2 4 2 2 3 3" xfId="20324"/>
    <cellStyle name="Normal 9 2 4 2 2 3 3 2" xfId="49059"/>
    <cellStyle name="Normal 9 2 4 2 2 3 4" xfId="34735"/>
    <cellStyle name="Normal 9 2 4 2 2 4" xfId="9522"/>
    <cellStyle name="Normal 9 2 4 2 2 4 2" xfId="23905"/>
    <cellStyle name="Normal 9 2 4 2 2 4 2 2" xfId="52640"/>
    <cellStyle name="Normal 9 2 4 2 2 4 3" xfId="38316"/>
    <cellStyle name="Normal 9 2 4 2 2 5" xfId="16742"/>
    <cellStyle name="Normal 9 2 4 2 2 5 2" xfId="45478"/>
    <cellStyle name="Normal 9 2 4 2 2 6" xfId="31154"/>
    <cellStyle name="Normal 9 2 4 2 3" xfId="3084"/>
    <cellStyle name="Normal 9 2 4 2 3 2" xfId="6744"/>
    <cellStyle name="Normal 9 2 4 2 3 2 2" xfId="14004"/>
    <cellStyle name="Normal 9 2 4 2 3 2 2 2" xfId="28382"/>
    <cellStyle name="Normal 9 2 4 2 3 2 2 2 2" xfId="57116"/>
    <cellStyle name="Normal 9 2 4 2 3 2 2 3" xfId="42792"/>
    <cellStyle name="Normal 9 2 4 2 3 2 3" xfId="21219"/>
    <cellStyle name="Normal 9 2 4 2 3 2 3 2" xfId="49954"/>
    <cellStyle name="Normal 9 2 4 2 3 2 4" xfId="35630"/>
    <cellStyle name="Normal 9 2 4 2 3 3" xfId="10417"/>
    <cellStyle name="Normal 9 2 4 2 3 3 2" xfId="24800"/>
    <cellStyle name="Normal 9 2 4 2 3 3 2 2" xfId="53535"/>
    <cellStyle name="Normal 9 2 4 2 3 3 3" xfId="39211"/>
    <cellStyle name="Normal 9 2 4 2 3 4" xfId="17637"/>
    <cellStyle name="Normal 9 2 4 2 3 4 2" xfId="46373"/>
    <cellStyle name="Normal 9 2 4 2 3 5" xfId="32049"/>
    <cellStyle name="Normal 9 2 4 2 4" xfId="4949"/>
    <cellStyle name="Normal 9 2 4 2 4 2" xfId="12214"/>
    <cellStyle name="Normal 9 2 4 2 4 2 2" xfId="26592"/>
    <cellStyle name="Normal 9 2 4 2 4 2 2 2" xfId="55326"/>
    <cellStyle name="Normal 9 2 4 2 4 2 3" xfId="41002"/>
    <cellStyle name="Normal 9 2 4 2 4 3" xfId="19429"/>
    <cellStyle name="Normal 9 2 4 2 4 3 2" xfId="48164"/>
    <cellStyle name="Normal 9 2 4 2 4 4" xfId="33840"/>
    <cellStyle name="Normal 9 2 4 2 5" xfId="8621"/>
    <cellStyle name="Normal 9 2 4 2 5 2" xfId="23010"/>
    <cellStyle name="Normal 9 2 4 2 5 2 2" xfId="51745"/>
    <cellStyle name="Normal 9 2 4 2 5 3" xfId="37421"/>
    <cellStyle name="Normal 9 2 4 2 6" xfId="15847"/>
    <cellStyle name="Normal 9 2 4 2 6 2" xfId="44583"/>
    <cellStyle name="Normal 9 2 4 2 7" xfId="30259"/>
    <cellStyle name="Normal 9 2 4 3" xfId="1741"/>
    <cellStyle name="Normal 9 2 4 3 2" xfId="3533"/>
    <cellStyle name="Normal 9 2 4 3 2 2" xfId="7192"/>
    <cellStyle name="Normal 9 2 4 3 2 2 2" xfId="14452"/>
    <cellStyle name="Normal 9 2 4 3 2 2 2 2" xfId="28830"/>
    <cellStyle name="Normal 9 2 4 3 2 2 2 2 2" xfId="57564"/>
    <cellStyle name="Normal 9 2 4 3 2 2 2 3" xfId="43240"/>
    <cellStyle name="Normal 9 2 4 3 2 2 3" xfId="21667"/>
    <cellStyle name="Normal 9 2 4 3 2 2 3 2" xfId="50402"/>
    <cellStyle name="Normal 9 2 4 3 2 2 4" xfId="36078"/>
    <cellStyle name="Normal 9 2 4 3 2 3" xfId="10865"/>
    <cellStyle name="Normal 9 2 4 3 2 3 2" xfId="25248"/>
    <cellStyle name="Normal 9 2 4 3 2 3 2 2" xfId="53983"/>
    <cellStyle name="Normal 9 2 4 3 2 3 3" xfId="39659"/>
    <cellStyle name="Normal 9 2 4 3 2 4" xfId="18085"/>
    <cellStyle name="Normal 9 2 4 3 2 4 2" xfId="46821"/>
    <cellStyle name="Normal 9 2 4 3 2 5" xfId="32497"/>
    <cellStyle name="Normal 9 2 4 3 3" xfId="5402"/>
    <cellStyle name="Normal 9 2 4 3 3 2" xfId="12662"/>
    <cellStyle name="Normal 9 2 4 3 3 2 2" xfId="27040"/>
    <cellStyle name="Normal 9 2 4 3 3 2 2 2" xfId="55774"/>
    <cellStyle name="Normal 9 2 4 3 3 2 3" xfId="41450"/>
    <cellStyle name="Normal 9 2 4 3 3 3" xfId="19877"/>
    <cellStyle name="Normal 9 2 4 3 3 3 2" xfId="48612"/>
    <cellStyle name="Normal 9 2 4 3 3 4" xfId="34288"/>
    <cellStyle name="Normal 9 2 4 3 4" xfId="9075"/>
    <cellStyle name="Normal 9 2 4 3 4 2" xfId="23458"/>
    <cellStyle name="Normal 9 2 4 3 4 2 2" xfId="52193"/>
    <cellStyle name="Normal 9 2 4 3 4 3" xfId="37869"/>
    <cellStyle name="Normal 9 2 4 3 5" xfId="16295"/>
    <cellStyle name="Normal 9 2 4 3 5 2" xfId="45031"/>
    <cellStyle name="Normal 9 2 4 3 6" xfId="30707"/>
    <cellStyle name="Normal 9 2 4 4" xfId="2637"/>
    <cellStyle name="Normal 9 2 4 4 2" xfId="6297"/>
    <cellStyle name="Normal 9 2 4 4 2 2" xfId="13557"/>
    <cellStyle name="Normal 9 2 4 4 2 2 2" xfId="27935"/>
    <cellStyle name="Normal 9 2 4 4 2 2 2 2" xfId="56669"/>
    <cellStyle name="Normal 9 2 4 4 2 2 3" xfId="42345"/>
    <cellStyle name="Normal 9 2 4 4 2 3" xfId="20772"/>
    <cellStyle name="Normal 9 2 4 4 2 3 2" xfId="49507"/>
    <cellStyle name="Normal 9 2 4 4 2 4" xfId="35183"/>
    <cellStyle name="Normal 9 2 4 4 3" xfId="9970"/>
    <cellStyle name="Normal 9 2 4 4 3 2" xfId="24353"/>
    <cellStyle name="Normal 9 2 4 4 3 2 2" xfId="53088"/>
    <cellStyle name="Normal 9 2 4 4 3 3" xfId="38764"/>
    <cellStyle name="Normal 9 2 4 4 4" xfId="17190"/>
    <cellStyle name="Normal 9 2 4 4 4 2" xfId="45926"/>
    <cellStyle name="Normal 9 2 4 4 5" xfId="31602"/>
    <cellStyle name="Normal 9 2 4 5" xfId="4501"/>
    <cellStyle name="Normal 9 2 4 5 2" xfId="11767"/>
    <cellStyle name="Normal 9 2 4 5 2 2" xfId="26145"/>
    <cellStyle name="Normal 9 2 4 5 2 2 2" xfId="54879"/>
    <cellStyle name="Normal 9 2 4 5 2 3" xfId="40555"/>
    <cellStyle name="Normal 9 2 4 5 3" xfId="18982"/>
    <cellStyle name="Normal 9 2 4 5 3 2" xfId="47717"/>
    <cellStyle name="Normal 9 2 4 5 4" xfId="33393"/>
    <cellStyle name="Normal 9 2 4 6" xfId="8174"/>
    <cellStyle name="Normal 9 2 4 6 2" xfId="22563"/>
    <cellStyle name="Normal 9 2 4 6 2 2" xfId="51298"/>
    <cellStyle name="Normal 9 2 4 6 3" xfId="36974"/>
    <cellStyle name="Normal 9 2 4 7" xfId="15400"/>
    <cellStyle name="Normal 9 2 4 7 2" xfId="44136"/>
    <cellStyle name="Normal 9 2 4 8" xfId="29812"/>
    <cellStyle name="Normal 9 2 5" xfId="981"/>
    <cellStyle name="Normal 9 2 5 2" xfId="1964"/>
    <cellStyle name="Normal 9 2 5 2 2" xfId="3756"/>
    <cellStyle name="Normal 9 2 5 2 2 2" xfId="7415"/>
    <cellStyle name="Normal 9 2 5 2 2 2 2" xfId="14675"/>
    <cellStyle name="Normal 9 2 5 2 2 2 2 2" xfId="29053"/>
    <cellStyle name="Normal 9 2 5 2 2 2 2 2 2" xfId="57787"/>
    <cellStyle name="Normal 9 2 5 2 2 2 2 3" xfId="43463"/>
    <cellStyle name="Normal 9 2 5 2 2 2 3" xfId="21890"/>
    <cellStyle name="Normal 9 2 5 2 2 2 3 2" xfId="50625"/>
    <cellStyle name="Normal 9 2 5 2 2 2 4" xfId="36301"/>
    <cellStyle name="Normal 9 2 5 2 2 3" xfId="11088"/>
    <cellStyle name="Normal 9 2 5 2 2 3 2" xfId="25471"/>
    <cellStyle name="Normal 9 2 5 2 2 3 2 2" xfId="54206"/>
    <cellStyle name="Normal 9 2 5 2 2 3 3" xfId="39882"/>
    <cellStyle name="Normal 9 2 5 2 2 4" xfId="18308"/>
    <cellStyle name="Normal 9 2 5 2 2 4 2" xfId="47044"/>
    <cellStyle name="Normal 9 2 5 2 2 5" xfId="32720"/>
    <cellStyle name="Normal 9 2 5 2 3" xfId="5625"/>
    <cellStyle name="Normal 9 2 5 2 3 2" xfId="12885"/>
    <cellStyle name="Normal 9 2 5 2 3 2 2" xfId="27263"/>
    <cellStyle name="Normal 9 2 5 2 3 2 2 2" xfId="55997"/>
    <cellStyle name="Normal 9 2 5 2 3 2 3" xfId="41673"/>
    <cellStyle name="Normal 9 2 5 2 3 3" xfId="20100"/>
    <cellStyle name="Normal 9 2 5 2 3 3 2" xfId="48835"/>
    <cellStyle name="Normal 9 2 5 2 3 4" xfId="34511"/>
    <cellStyle name="Normal 9 2 5 2 4" xfId="9298"/>
    <cellStyle name="Normal 9 2 5 2 4 2" xfId="23681"/>
    <cellStyle name="Normal 9 2 5 2 4 2 2" xfId="52416"/>
    <cellStyle name="Normal 9 2 5 2 4 3" xfId="38092"/>
    <cellStyle name="Normal 9 2 5 2 5" xfId="16518"/>
    <cellStyle name="Normal 9 2 5 2 5 2" xfId="45254"/>
    <cellStyle name="Normal 9 2 5 2 6" xfId="30930"/>
    <cellStyle name="Normal 9 2 5 3" xfId="2860"/>
    <cellStyle name="Normal 9 2 5 3 2" xfId="6520"/>
    <cellStyle name="Normal 9 2 5 3 2 2" xfId="13780"/>
    <cellStyle name="Normal 9 2 5 3 2 2 2" xfId="28158"/>
    <cellStyle name="Normal 9 2 5 3 2 2 2 2" xfId="56892"/>
    <cellStyle name="Normal 9 2 5 3 2 2 3" xfId="42568"/>
    <cellStyle name="Normal 9 2 5 3 2 3" xfId="20995"/>
    <cellStyle name="Normal 9 2 5 3 2 3 2" xfId="49730"/>
    <cellStyle name="Normal 9 2 5 3 2 4" xfId="35406"/>
    <cellStyle name="Normal 9 2 5 3 3" xfId="10193"/>
    <cellStyle name="Normal 9 2 5 3 3 2" xfId="24576"/>
    <cellStyle name="Normal 9 2 5 3 3 2 2" xfId="53311"/>
    <cellStyle name="Normal 9 2 5 3 3 3" xfId="38987"/>
    <cellStyle name="Normal 9 2 5 3 4" xfId="17413"/>
    <cellStyle name="Normal 9 2 5 3 4 2" xfId="46149"/>
    <cellStyle name="Normal 9 2 5 3 5" xfId="31825"/>
    <cellStyle name="Normal 9 2 5 4" xfId="4725"/>
    <cellStyle name="Normal 9 2 5 4 2" xfId="11990"/>
    <cellStyle name="Normal 9 2 5 4 2 2" xfId="26368"/>
    <cellStyle name="Normal 9 2 5 4 2 2 2" xfId="55102"/>
    <cellStyle name="Normal 9 2 5 4 2 3" xfId="40778"/>
    <cellStyle name="Normal 9 2 5 4 3" xfId="19205"/>
    <cellStyle name="Normal 9 2 5 4 3 2" xfId="47940"/>
    <cellStyle name="Normal 9 2 5 4 4" xfId="33616"/>
    <cellStyle name="Normal 9 2 5 5" xfId="8397"/>
    <cellStyle name="Normal 9 2 5 5 2" xfId="22786"/>
    <cellStyle name="Normal 9 2 5 5 2 2" xfId="51521"/>
    <cellStyle name="Normal 9 2 5 5 3" xfId="37197"/>
    <cellStyle name="Normal 9 2 5 6" xfId="15623"/>
    <cellStyle name="Normal 9 2 5 6 2" xfId="44359"/>
    <cellStyle name="Normal 9 2 5 7" xfId="30035"/>
    <cellStyle name="Normal 9 2 6" xfId="1500"/>
    <cellStyle name="Normal 9 2 6 2" xfId="3309"/>
    <cellStyle name="Normal 9 2 6 2 2" xfId="6968"/>
    <cellStyle name="Normal 9 2 6 2 2 2" xfId="14228"/>
    <cellStyle name="Normal 9 2 6 2 2 2 2" xfId="28606"/>
    <cellStyle name="Normal 9 2 6 2 2 2 2 2" xfId="57340"/>
    <cellStyle name="Normal 9 2 6 2 2 2 3" xfId="43016"/>
    <cellStyle name="Normal 9 2 6 2 2 3" xfId="21443"/>
    <cellStyle name="Normal 9 2 6 2 2 3 2" xfId="50178"/>
    <cellStyle name="Normal 9 2 6 2 2 4" xfId="35854"/>
    <cellStyle name="Normal 9 2 6 2 3" xfId="10641"/>
    <cellStyle name="Normal 9 2 6 2 3 2" xfId="25024"/>
    <cellStyle name="Normal 9 2 6 2 3 2 2" xfId="53759"/>
    <cellStyle name="Normal 9 2 6 2 3 3" xfId="39435"/>
    <cellStyle name="Normal 9 2 6 2 4" xfId="17861"/>
    <cellStyle name="Normal 9 2 6 2 4 2" xfId="46597"/>
    <cellStyle name="Normal 9 2 6 2 5" xfId="32273"/>
    <cellStyle name="Normal 9 2 6 3" xfId="5177"/>
    <cellStyle name="Normal 9 2 6 3 2" xfId="12438"/>
    <cellStyle name="Normal 9 2 6 3 2 2" xfId="26816"/>
    <cellStyle name="Normal 9 2 6 3 2 2 2" xfId="55550"/>
    <cellStyle name="Normal 9 2 6 3 2 3" xfId="41226"/>
    <cellStyle name="Normal 9 2 6 3 3" xfId="19653"/>
    <cellStyle name="Normal 9 2 6 3 3 2" xfId="48388"/>
    <cellStyle name="Normal 9 2 6 3 4" xfId="34064"/>
    <cellStyle name="Normal 9 2 6 4" xfId="8851"/>
    <cellStyle name="Normal 9 2 6 4 2" xfId="23234"/>
    <cellStyle name="Normal 9 2 6 4 2 2" xfId="51969"/>
    <cellStyle name="Normal 9 2 6 4 3" xfId="37645"/>
    <cellStyle name="Normal 9 2 6 5" xfId="16071"/>
    <cellStyle name="Normal 9 2 6 5 2" xfId="44807"/>
    <cellStyle name="Normal 9 2 6 6" xfId="30483"/>
    <cellStyle name="Normal 9 2 7" xfId="2413"/>
    <cellStyle name="Normal 9 2 7 2" xfId="6073"/>
    <cellStyle name="Normal 9 2 7 2 2" xfId="13333"/>
    <cellStyle name="Normal 9 2 7 2 2 2" xfId="27711"/>
    <cellStyle name="Normal 9 2 7 2 2 2 2" xfId="56445"/>
    <cellStyle name="Normal 9 2 7 2 2 3" xfId="42121"/>
    <cellStyle name="Normal 9 2 7 2 3" xfId="20548"/>
    <cellStyle name="Normal 9 2 7 2 3 2" xfId="49283"/>
    <cellStyle name="Normal 9 2 7 2 4" xfId="34959"/>
    <cellStyle name="Normal 9 2 7 3" xfId="9746"/>
    <cellStyle name="Normal 9 2 7 3 2" xfId="24129"/>
    <cellStyle name="Normal 9 2 7 3 2 2" xfId="52864"/>
    <cellStyle name="Normal 9 2 7 3 3" xfId="38540"/>
    <cellStyle name="Normal 9 2 7 4" xfId="16966"/>
    <cellStyle name="Normal 9 2 7 4 2" xfId="45702"/>
    <cellStyle name="Normal 9 2 7 5" xfId="31378"/>
    <cellStyle name="Normal 9 2 8" xfId="4270"/>
    <cellStyle name="Normal 9 2 8 2" xfId="11542"/>
    <cellStyle name="Normal 9 2 8 2 2" xfId="25921"/>
    <cellStyle name="Normal 9 2 8 2 2 2" xfId="54655"/>
    <cellStyle name="Normal 9 2 8 2 3" xfId="40331"/>
    <cellStyle name="Normal 9 2 8 3" xfId="18758"/>
    <cellStyle name="Normal 9 2 8 3 2" xfId="47493"/>
    <cellStyle name="Normal 9 2 8 4" xfId="33169"/>
    <cellStyle name="Normal 9 2 9" xfId="7938"/>
    <cellStyle name="Normal 9 2 9 2" xfId="22339"/>
    <cellStyle name="Normal 9 2 9 2 2" xfId="51074"/>
    <cellStyle name="Normal 9 2 9 3" xfId="36750"/>
    <cellStyle name="Normal 9 3" xfId="426"/>
    <cellStyle name="Normal 9 3 10" xfId="29616"/>
    <cellStyle name="Normal 9 3 2" xfId="626"/>
    <cellStyle name="Normal 9 3 2 2" xfId="898"/>
    <cellStyle name="Normal 9 3 2 2 2" xfId="1345"/>
    <cellStyle name="Normal 9 3 2 2 2 2" xfId="2328"/>
    <cellStyle name="Normal 9 3 2 2 2 2 2" xfId="4120"/>
    <cellStyle name="Normal 9 3 2 2 2 2 2 2" xfId="7779"/>
    <cellStyle name="Normal 9 3 2 2 2 2 2 2 2" xfId="15039"/>
    <cellStyle name="Normal 9 3 2 2 2 2 2 2 2 2" xfId="29417"/>
    <cellStyle name="Normal 9 3 2 2 2 2 2 2 2 2 2" xfId="58151"/>
    <cellStyle name="Normal 9 3 2 2 2 2 2 2 2 3" xfId="43827"/>
    <cellStyle name="Normal 9 3 2 2 2 2 2 2 3" xfId="22254"/>
    <cellStyle name="Normal 9 3 2 2 2 2 2 2 3 2" xfId="50989"/>
    <cellStyle name="Normal 9 3 2 2 2 2 2 2 4" xfId="36665"/>
    <cellStyle name="Normal 9 3 2 2 2 2 2 3" xfId="11452"/>
    <cellStyle name="Normal 9 3 2 2 2 2 2 3 2" xfId="25835"/>
    <cellStyle name="Normal 9 3 2 2 2 2 2 3 2 2" xfId="54570"/>
    <cellStyle name="Normal 9 3 2 2 2 2 2 3 3" xfId="40246"/>
    <cellStyle name="Normal 9 3 2 2 2 2 2 4" xfId="18672"/>
    <cellStyle name="Normal 9 3 2 2 2 2 2 4 2" xfId="47408"/>
    <cellStyle name="Normal 9 3 2 2 2 2 2 5" xfId="33084"/>
    <cellStyle name="Normal 9 3 2 2 2 2 3" xfId="5989"/>
    <cellStyle name="Normal 9 3 2 2 2 2 3 2" xfId="13249"/>
    <cellStyle name="Normal 9 3 2 2 2 2 3 2 2" xfId="27627"/>
    <cellStyle name="Normal 9 3 2 2 2 2 3 2 2 2" xfId="56361"/>
    <cellStyle name="Normal 9 3 2 2 2 2 3 2 3" xfId="42037"/>
    <cellStyle name="Normal 9 3 2 2 2 2 3 3" xfId="20464"/>
    <cellStyle name="Normal 9 3 2 2 2 2 3 3 2" xfId="49199"/>
    <cellStyle name="Normal 9 3 2 2 2 2 3 4" xfId="34875"/>
    <cellStyle name="Normal 9 3 2 2 2 2 4" xfId="9662"/>
    <cellStyle name="Normal 9 3 2 2 2 2 4 2" xfId="24045"/>
    <cellStyle name="Normal 9 3 2 2 2 2 4 2 2" xfId="52780"/>
    <cellStyle name="Normal 9 3 2 2 2 2 4 3" xfId="38456"/>
    <cellStyle name="Normal 9 3 2 2 2 2 5" xfId="16882"/>
    <cellStyle name="Normal 9 3 2 2 2 2 5 2" xfId="45618"/>
    <cellStyle name="Normal 9 3 2 2 2 2 6" xfId="31294"/>
    <cellStyle name="Normal 9 3 2 2 2 3" xfId="3224"/>
    <cellStyle name="Normal 9 3 2 2 2 3 2" xfId="6884"/>
    <cellStyle name="Normal 9 3 2 2 2 3 2 2" xfId="14144"/>
    <cellStyle name="Normal 9 3 2 2 2 3 2 2 2" xfId="28522"/>
    <cellStyle name="Normal 9 3 2 2 2 3 2 2 2 2" xfId="57256"/>
    <cellStyle name="Normal 9 3 2 2 2 3 2 2 3" xfId="42932"/>
    <cellStyle name="Normal 9 3 2 2 2 3 2 3" xfId="21359"/>
    <cellStyle name="Normal 9 3 2 2 2 3 2 3 2" xfId="50094"/>
    <cellStyle name="Normal 9 3 2 2 2 3 2 4" xfId="35770"/>
    <cellStyle name="Normal 9 3 2 2 2 3 3" xfId="10557"/>
    <cellStyle name="Normal 9 3 2 2 2 3 3 2" xfId="24940"/>
    <cellStyle name="Normal 9 3 2 2 2 3 3 2 2" xfId="53675"/>
    <cellStyle name="Normal 9 3 2 2 2 3 3 3" xfId="39351"/>
    <cellStyle name="Normal 9 3 2 2 2 3 4" xfId="17777"/>
    <cellStyle name="Normal 9 3 2 2 2 3 4 2" xfId="46513"/>
    <cellStyle name="Normal 9 3 2 2 2 3 5" xfId="32189"/>
    <cellStyle name="Normal 9 3 2 2 2 4" xfId="5089"/>
    <cellStyle name="Normal 9 3 2 2 2 4 2" xfId="12354"/>
    <cellStyle name="Normal 9 3 2 2 2 4 2 2" xfId="26732"/>
    <cellStyle name="Normal 9 3 2 2 2 4 2 2 2" xfId="55466"/>
    <cellStyle name="Normal 9 3 2 2 2 4 2 3" xfId="41142"/>
    <cellStyle name="Normal 9 3 2 2 2 4 3" xfId="19569"/>
    <cellStyle name="Normal 9 3 2 2 2 4 3 2" xfId="48304"/>
    <cellStyle name="Normal 9 3 2 2 2 4 4" xfId="33980"/>
    <cellStyle name="Normal 9 3 2 2 2 5" xfId="8761"/>
    <cellStyle name="Normal 9 3 2 2 2 5 2" xfId="23150"/>
    <cellStyle name="Normal 9 3 2 2 2 5 2 2" xfId="51885"/>
    <cellStyle name="Normal 9 3 2 2 2 5 3" xfId="37561"/>
    <cellStyle name="Normal 9 3 2 2 2 6" xfId="15987"/>
    <cellStyle name="Normal 9 3 2 2 2 6 2" xfId="44723"/>
    <cellStyle name="Normal 9 3 2 2 2 7" xfId="30399"/>
    <cellStyle name="Normal 9 3 2 2 3" xfId="1881"/>
    <cellStyle name="Normal 9 3 2 2 3 2" xfId="3673"/>
    <cellStyle name="Normal 9 3 2 2 3 2 2" xfId="7332"/>
    <cellStyle name="Normal 9 3 2 2 3 2 2 2" xfId="14592"/>
    <cellStyle name="Normal 9 3 2 2 3 2 2 2 2" xfId="28970"/>
    <cellStyle name="Normal 9 3 2 2 3 2 2 2 2 2" xfId="57704"/>
    <cellStyle name="Normal 9 3 2 2 3 2 2 2 3" xfId="43380"/>
    <cellStyle name="Normal 9 3 2 2 3 2 2 3" xfId="21807"/>
    <cellStyle name="Normal 9 3 2 2 3 2 2 3 2" xfId="50542"/>
    <cellStyle name="Normal 9 3 2 2 3 2 2 4" xfId="36218"/>
    <cellStyle name="Normal 9 3 2 2 3 2 3" xfId="11005"/>
    <cellStyle name="Normal 9 3 2 2 3 2 3 2" xfId="25388"/>
    <cellStyle name="Normal 9 3 2 2 3 2 3 2 2" xfId="54123"/>
    <cellStyle name="Normal 9 3 2 2 3 2 3 3" xfId="39799"/>
    <cellStyle name="Normal 9 3 2 2 3 2 4" xfId="18225"/>
    <cellStyle name="Normal 9 3 2 2 3 2 4 2" xfId="46961"/>
    <cellStyle name="Normal 9 3 2 2 3 2 5" xfId="32637"/>
    <cellStyle name="Normal 9 3 2 2 3 3" xfId="5542"/>
    <cellStyle name="Normal 9 3 2 2 3 3 2" xfId="12802"/>
    <cellStyle name="Normal 9 3 2 2 3 3 2 2" xfId="27180"/>
    <cellStyle name="Normal 9 3 2 2 3 3 2 2 2" xfId="55914"/>
    <cellStyle name="Normal 9 3 2 2 3 3 2 3" xfId="41590"/>
    <cellStyle name="Normal 9 3 2 2 3 3 3" xfId="20017"/>
    <cellStyle name="Normal 9 3 2 2 3 3 3 2" xfId="48752"/>
    <cellStyle name="Normal 9 3 2 2 3 3 4" xfId="34428"/>
    <cellStyle name="Normal 9 3 2 2 3 4" xfId="9215"/>
    <cellStyle name="Normal 9 3 2 2 3 4 2" xfId="23598"/>
    <cellStyle name="Normal 9 3 2 2 3 4 2 2" xfId="52333"/>
    <cellStyle name="Normal 9 3 2 2 3 4 3" xfId="38009"/>
    <cellStyle name="Normal 9 3 2 2 3 5" xfId="16435"/>
    <cellStyle name="Normal 9 3 2 2 3 5 2" xfId="45171"/>
    <cellStyle name="Normal 9 3 2 2 3 6" xfId="30847"/>
    <cellStyle name="Normal 9 3 2 2 4" xfId="2777"/>
    <cellStyle name="Normal 9 3 2 2 4 2" xfId="6437"/>
    <cellStyle name="Normal 9 3 2 2 4 2 2" xfId="13697"/>
    <cellStyle name="Normal 9 3 2 2 4 2 2 2" xfId="28075"/>
    <cellStyle name="Normal 9 3 2 2 4 2 2 2 2" xfId="56809"/>
    <cellStyle name="Normal 9 3 2 2 4 2 2 3" xfId="42485"/>
    <cellStyle name="Normal 9 3 2 2 4 2 3" xfId="20912"/>
    <cellStyle name="Normal 9 3 2 2 4 2 3 2" xfId="49647"/>
    <cellStyle name="Normal 9 3 2 2 4 2 4" xfId="35323"/>
    <cellStyle name="Normal 9 3 2 2 4 3" xfId="10110"/>
    <cellStyle name="Normal 9 3 2 2 4 3 2" xfId="24493"/>
    <cellStyle name="Normal 9 3 2 2 4 3 2 2" xfId="53228"/>
    <cellStyle name="Normal 9 3 2 2 4 3 3" xfId="38904"/>
    <cellStyle name="Normal 9 3 2 2 4 4" xfId="17330"/>
    <cellStyle name="Normal 9 3 2 2 4 4 2" xfId="46066"/>
    <cellStyle name="Normal 9 3 2 2 4 5" xfId="31742"/>
    <cellStyle name="Normal 9 3 2 2 5" xfId="4642"/>
    <cellStyle name="Normal 9 3 2 2 5 2" xfId="11907"/>
    <cellStyle name="Normal 9 3 2 2 5 2 2" xfId="26285"/>
    <cellStyle name="Normal 9 3 2 2 5 2 2 2" xfId="55019"/>
    <cellStyle name="Normal 9 3 2 2 5 2 3" xfId="40695"/>
    <cellStyle name="Normal 9 3 2 2 5 3" xfId="19122"/>
    <cellStyle name="Normal 9 3 2 2 5 3 2" xfId="47857"/>
    <cellStyle name="Normal 9 3 2 2 5 4" xfId="33533"/>
    <cellStyle name="Normal 9 3 2 2 6" xfId="8314"/>
    <cellStyle name="Normal 9 3 2 2 6 2" xfId="22703"/>
    <cellStyle name="Normal 9 3 2 2 6 2 2" xfId="51438"/>
    <cellStyle name="Normal 9 3 2 2 6 3" xfId="37114"/>
    <cellStyle name="Normal 9 3 2 2 7" xfId="15540"/>
    <cellStyle name="Normal 9 3 2 2 7 2" xfId="44276"/>
    <cellStyle name="Normal 9 3 2 2 8" xfId="29952"/>
    <cellStyle name="Normal 9 3 2 3" xfId="1121"/>
    <cellStyle name="Normal 9 3 2 3 2" xfId="2104"/>
    <cellStyle name="Normal 9 3 2 3 2 2" xfId="3896"/>
    <cellStyle name="Normal 9 3 2 3 2 2 2" xfId="7555"/>
    <cellStyle name="Normal 9 3 2 3 2 2 2 2" xfId="14815"/>
    <cellStyle name="Normal 9 3 2 3 2 2 2 2 2" xfId="29193"/>
    <cellStyle name="Normal 9 3 2 3 2 2 2 2 2 2" xfId="57927"/>
    <cellStyle name="Normal 9 3 2 3 2 2 2 2 3" xfId="43603"/>
    <cellStyle name="Normal 9 3 2 3 2 2 2 3" xfId="22030"/>
    <cellStyle name="Normal 9 3 2 3 2 2 2 3 2" xfId="50765"/>
    <cellStyle name="Normal 9 3 2 3 2 2 2 4" xfId="36441"/>
    <cellStyle name="Normal 9 3 2 3 2 2 3" xfId="11228"/>
    <cellStyle name="Normal 9 3 2 3 2 2 3 2" xfId="25611"/>
    <cellStyle name="Normal 9 3 2 3 2 2 3 2 2" xfId="54346"/>
    <cellStyle name="Normal 9 3 2 3 2 2 3 3" xfId="40022"/>
    <cellStyle name="Normal 9 3 2 3 2 2 4" xfId="18448"/>
    <cellStyle name="Normal 9 3 2 3 2 2 4 2" xfId="47184"/>
    <cellStyle name="Normal 9 3 2 3 2 2 5" xfId="32860"/>
    <cellStyle name="Normal 9 3 2 3 2 3" xfId="5765"/>
    <cellStyle name="Normal 9 3 2 3 2 3 2" xfId="13025"/>
    <cellStyle name="Normal 9 3 2 3 2 3 2 2" xfId="27403"/>
    <cellStyle name="Normal 9 3 2 3 2 3 2 2 2" xfId="56137"/>
    <cellStyle name="Normal 9 3 2 3 2 3 2 3" xfId="41813"/>
    <cellStyle name="Normal 9 3 2 3 2 3 3" xfId="20240"/>
    <cellStyle name="Normal 9 3 2 3 2 3 3 2" xfId="48975"/>
    <cellStyle name="Normal 9 3 2 3 2 3 4" xfId="34651"/>
    <cellStyle name="Normal 9 3 2 3 2 4" xfId="9438"/>
    <cellStyle name="Normal 9 3 2 3 2 4 2" xfId="23821"/>
    <cellStyle name="Normal 9 3 2 3 2 4 2 2" xfId="52556"/>
    <cellStyle name="Normal 9 3 2 3 2 4 3" xfId="38232"/>
    <cellStyle name="Normal 9 3 2 3 2 5" xfId="16658"/>
    <cellStyle name="Normal 9 3 2 3 2 5 2" xfId="45394"/>
    <cellStyle name="Normal 9 3 2 3 2 6" xfId="31070"/>
    <cellStyle name="Normal 9 3 2 3 3" xfId="3000"/>
    <cellStyle name="Normal 9 3 2 3 3 2" xfId="6660"/>
    <cellStyle name="Normal 9 3 2 3 3 2 2" xfId="13920"/>
    <cellStyle name="Normal 9 3 2 3 3 2 2 2" xfId="28298"/>
    <cellStyle name="Normal 9 3 2 3 3 2 2 2 2" xfId="57032"/>
    <cellStyle name="Normal 9 3 2 3 3 2 2 3" xfId="42708"/>
    <cellStyle name="Normal 9 3 2 3 3 2 3" xfId="21135"/>
    <cellStyle name="Normal 9 3 2 3 3 2 3 2" xfId="49870"/>
    <cellStyle name="Normal 9 3 2 3 3 2 4" xfId="35546"/>
    <cellStyle name="Normal 9 3 2 3 3 3" xfId="10333"/>
    <cellStyle name="Normal 9 3 2 3 3 3 2" xfId="24716"/>
    <cellStyle name="Normal 9 3 2 3 3 3 2 2" xfId="53451"/>
    <cellStyle name="Normal 9 3 2 3 3 3 3" xfId="39127"/>
    <cellStyle name="Normal 9 3 2 3 3 4" xfId="17553"/>
    <cellStyle name="Normal 9 3 2 3 3 4 2" xfId="46289"/>
    <cellStyle name="Normal 9 3 2 3 3 5" xfId="31965"/>
    <cellStyle name="Normal 9 3 2 3 4" xfId="4865"/>
    <cellStyle name="Normal 9 3 2 3 4 2" xfId="12130"/>
    <cellStyle name="Normal 9 3 2 3 4 2 2" xfId="26508"/>
    <cellStyle name="Normal 9 3 2 3 4 2 2 2" xfId="55242"/>
    <cellStyle name="Normal 9 3 2 3 4 2 3" xfId="40918"/>
    <cellStyle name="Normal 9 3 2 3 4 3" xfId="19345"/>
    <cellStyle name="Normal 9 3 2 3 4 3 2" xfId="48080"/>
    <cellStyle name="Normal 9 3 2 3 4 4" xfId="33756"/>
    <cellStyle name="Normal 9 3 2 3 5" xfId="8537"/>
    <cellStyle name="Normal 9 3 2 3 5 2" xfId="22926"/>
    <cellStyle name="Normal 9 3 2 3 5 2 2" xfId="51661"/>
    <cellStyle name="Normal 9 3 2 3 5 3" xfId="37337"/>
    <cellStyle name="Normal 9 3 2 3 6" xfId="15763"/>
    <cellStyle name="Normal 9 3 2 3 6 2" xfId="44499"/>
    <cellStyle name="Normal 9 3 2 3 7" xfId="30175"/>
    <cellStyle name="Normal 9 3 2 4" xfId="1653"/>
    <cellStyle name="Normal 9 3 2 4 2" xfId="3449"/>
    <cellStyle name="Normal 9 3 2 4 2 2" xfId="7108"/>
    <cellStyle name="Normal 9 3 2 4 2 2 2" xfId="14368"/>
    <cellStyle name="Normal 9 3 2 4 2 2 2 2" xfId="28746"/>
    <cellStyle name="Normal 9 3 2 4 2 2 2 2 2" xfId="57480"/>
    <cellStyle name="Normal 9 3 2 4 2 2 2 3" xfId="43156"/>
    <cellStyle name="Normal 9 3 2 4 2 2 3" xfId="21583"/>
    <cellStyle name="Normal 9 3 2 4 2 2 3 2" xfId="50318"/>
    <cellStyle name="Normal 9 3 2 4 2 2 4" xfId="35994"/>
    <cellStyle name="Normal 9 3 2 4 2 3" xfId="10781"/>
    <cellStyle name="Normal 9 3 2 4 2 3 2" xfId="25164"/>
    <cellStyle name="Normal 9 3 2 4 2 3 2 2" xfId="53899"/>
    <cellStyle name="Normal 9 3 2 4 2 3 3" xfId="39575"/>
    <cellStyle name="Normal 9 3 2 4 2 4" xfId="18001"/>
    <cellStyle name="Normal 9 3 2 4 2 4 2" xfId="46737"/>
    <cellStyle name="Normal 9 3 2 4 2 5" xfId="32413"/>
    <cellStyle name="Normal 9 3 2 4 3" xfId="5318"/>
    <cellStyle name="Normal 9 3 2 4 3 2" xfId="12578"/>
    <cellStyle name="Normal 9 3 2 4 3 2 2" xfId="26956"/>
    <cellStyle name="Normal 9 3 2 4 3 2 2 2" xfId="55690"/>
    <cellStyle name="Normal 9 3 2 4 3 2 3" xfId="41366"/>
    <cellStyle name="Normal 9 3 2 4 3 3" xfId="19793"/>
    <cellStyle name="Normal 9 3 2 4 3 3 2" xfId="48528"/>
    <cellStyle name="Normal 9 3 2 4 3 4" xfId="34204"/>
    <cellStyle name="Normal 9 3 2 4 4" xfId="8991"/>
    <cellStyle name="Normal 9 3 2 4 4 2" xfId="23374"/>
    <cellStyle name="Normal 9 3 2 4 4 2 2" xfId="52109"/>
    <cellStyle name="Normal 9 3 2 4 4 3" xfId="37785"/>
    <cellStyle name="Normal 9 3 2 4 5" xfId="16211"/>
    <cellStyle name="Normal 9 3 2 4 5 2" xfId="44947"/>
    <cellStyle name="Normal 9 3 2 4 6" xfId="30623"/>
    <cellStyle name="Normal 9 3 2 5" xfId="2553"/>
    <cellStyle name="Normal 9 3 2 5 2" xfId="6213"/>
    <cellStyle name="Normal 9 3 2 5 2 2" xfId="13473"/>
    <cellStyle name="Normal 9 3 2 5 2 2 2" xfId="27851"/>
    <cellStyle name="Normal 9 3 2 5 2 2 2 2" xfId="56585"/>
    <cellStyle name="Normal 9 3 2 5 2 2 3" xfId="42261"/>
    <cellStyle name="Normal 9 3 2 5 2 3" xfId="20688"/>
    <cellStyle name="Normal 9 3 2 5 2 3 2" xfId="49423"/>
    <cellStyle name="Normal 9 3 2 5 2 4" xfId="35099"/>
    <cellStyle name="Normal 9 3 2 5 3" xfId="9886"/>
    <cellStyle name="Normal 9 3 2 5 3 2" xfId="24269"/>
    <cellStyle name="Normal 9 3 2 5 3 2 2" xfId="53004"/>
    <cellStyle name="Normal 9 3 2 5 3 3" xfId="38680"/>
    <cellStyle name="Normal 9 3 2 5 4" xfId="17106"/>
    <cellStyle name="Normal 9 3 2 5 4 2" xfId="45842"/>
    <cellStyle name="Normal 9 3 2 5 5" xfId="31518"/>
    <cellStyle name="Normal 9 3 2 6" xfId="4416"/>
    <cellStyle name="Normal 9 3 2 6 2" xfId="11683"/>
    <cellStyle name="Normal 9 3 2 6 2 2" xfId="26061"/>
    <cellStyle name="Normal 9 3 2 6 2 2 2" xfId="54795"/>
    <cellStyle name="Normal 9 3 2 6 2 3" xfId="40471"/>
    <cellStyle name="Normal 9 3 2 6 3" xfId="18898"/>
    <cellStyle name="Normal 9 3 2 6 3 2" xfId="47633"/>
    <cellStyle name="Normal 9 3 2 6 4" xfId="33309"/>
    <cellStyle name="Normal 9 3 2 7" xfId="8087"/>
    <cellStyle name="Normal 9 3 2 7 2" xfId="22479"/>
    <cellStyle name="Normal 9 3 2 7 2 2" xfId="51214"/>
    <cellStyle name="Normal 9 3 2 7 3" xfId="36890"/>
    <cellStyle name="Normal 9 3 2 8" xfId="15316"/>
    <cellStyle name="Normal 9 3 2 8 2" xfId="44052"/>
    <cellStyle name="Normal 9 3 2 9" xfId="29728"/>
    <cellStyle name="Normal 9 3 3" xfId="784"/>
    <cellStyle name="Normal 9 3 3 2" xfId="1233"/>
    <cellStyle name="Normal 9 3 3 2 2" xfId="2216"/>
    <cellStyle name="Normal 9 3 3 2 2 2" xfId="4008"/>
    <cellStyle name="Normal 9 3 3 2 2 2 2" xfId="7667"/>
    <cellStyle name="Normal 9 3 3 2 2 2 2 2" xfId="14927"/>
    <cellStyle name="Normal 9 3 3 2 2 2 2 2 2" xfId="29305"/>
    <cellStyle name="Normal 9 3 3 2 2 2 2 2 2 2" xfId="58039"/>
    <cellStyle name="Normal 9 3 3 2 2 2 2 2 3" xfId="43715"/>
    <cellStyle name="Normal 9 3 3 2 2 2 2 3" xfId="22142"/>
    <cellStyle name="Normal 9 3 3 2 2 2 2 3 2" xfId="50877"/>
    <cellStyle name="Normal 9 3 3 2 2 2 2 4" xfId="36553"/>
    <cellStyle name="Normal 9 3 3 2 2 2 3" xfId="11340"/>
    <cellStyle name="Normal 9 3 3 2 2 2 3 2" xfId="25723"/>
    <cellStyle name="Normal 9 3 3 2 2 2 3 2 2" xfId="54458"/>
    <cellStyle name="Normal 9 3 3 2 2 2 3 3" xfId="40134"/>
    <cellStyle name="Normal 9 3 3 2 2 2 4" xfId="18560"/>
    <cellStyle name="Normal 9 3 3 2 2 2 4 2" xfId="47296"/>
    <cellStyle name="Normal 9 3 3 2 2 2 5" xfId="32972"/>
    <cellStyle name="Normal 9 3 3 2 2 3" xfId="5877"/>
    <cellStyle name="Normal 9 3 3 2 2 3 2" xfId="13137"/>
    <cellStyle name="Normal 9 3 3 2 2 3 2 2" xfId="27515"/>
    <cellStyle name="Normal 9 3 3 2 2 3 2 2 2" xfId="56249"/>
    <cellStyle name="Normal 9 3 3 2 2 3 2 3" xfId="41925"/>
    <cellStyle name="Normal 9 3 3 2 2 3 3" xfId="20352"/>
    <cellStyle name="Normal 9 3 3 2 2 3 3 2" xfId="49087"/>
    <cellStyle name="Normal 9 3 3 2 2 3 4" xfId="34763"/>
    <cellStyle name="Normal 9 3 3 2 2 4" xfId="9550"/>
    <cellStyle name="Normal 9 3 3 2 2 4 2" xfId="23933"/>
    <cellStyle name="Normal 9 3 3 2 2 4 2 2" xfId="52668"/>
    <cellStyle name="Normal 9 3 3 2 2 4 3" xfId="38344"/>
    <cellStyle name="Normal 9 3 3 2 2 5" xfId="16770"/>
    <cellStyle name="Normal 9 3 3 2 2 5 2" xfId="45506"/>
    <cellStyle name="Normal 9 3 3 2 2 6" xfId="31182"/>
    <cellStyle name="Normal 9 3 3 2 3" xfId="3112"/>
    <cellStyle name="Normal 9 3 3 2 3 2" xfId="6772"/>
    <cellStyle name="Normal 9 3 3 2 3 2 2" xfId="14032"/>
    <cellStyle name="Normal 9 3 3 2 3 2 2 2" xfId="28410"/>
    <cellStyle name="Normal 9 3 3 2 3 2 2 2 2" xfId="57144"/>
    <cellStyle name="Normal 9 3 3 2 3 2 2 3" xfId="42820"/>
    <cellStyle name="Normal 9 3 3 2 3 2 3" xfId="21247"/>
    <cellStyle name="Normal 9 3 3 2 3 2 3 2" xfId="49982"/>
    <cellStyle name="Normal 9 3 3 2 3 2 4" xfId="35658"/>
    <cellStyle name="Normal 9 3 3 2 3 3" xfId="10445"/>
    <cellStyle name="Normal 9 3 3 2 3 3 2" xfId="24828"/>
    <cellStyle name="Normal 9 3 3 2 3 3 2 2" xfId="53563"/>
    <cellStyle name="Normal 9 3 3 2 3 3 3" xfId="39239"/>
    <cellStyle name="Normal 9 3 3 2 3 4" xfId="17665"/>
    <cellStyle name="Normal 9 3 3 2 3 4 2" xfId="46401"/>
    <cellStyle name="Normal 9 3 3 2 3 5" xfId="32077"/>
    <cellStyle name="Normal 9 3 3 2 4" xfId="4977"/>
    <cellStyle name="Normal 9 3 3 2 4 2" xfId="12242"/>
    <cellStyle name="Normal 9 3 3 2 4 2 2" xfId="26620"/>
    <cellStyle name="Normal 9 3 3 2 4 2 2 2" xfId="55354"/>
    <cellStyle name="Normal 9 3 3 2 4 2 3" xfId="41030"/>
    <cellStyle name="Normal 9 3 3 2 4 3" xfId="19457"/>
    <cellStyle name="Normal 9 3 3 2 4 3 2" xfId="48192"/>
    <cellStyle name="Normal 9 3 3 2 4 4" xfId="33868"/>
    <cellStyle name="Normal 9 3 3 2 5" xfId="8649"/>
    <cellStyle name="Normal 9 3 3 2 5 2" xfId="23038"/>
    <cellStyle name="Normal 9 3 3 2 5 2 2" xfId="51773"/>
    <cellStyle name="Normal 9 3 3 2 5 3" xfId="37449"/>
    <cellStyle name="Normal 9 3 3 2 6" xfId="15875"/>
    <cellStyle name="Normal 9 3 3 2 6 2" xfId="44611"/>
    <cellStyle name="Normal 9 3 3 2 7" xfId="30287"/>
    <cellStyle name="Normal 9 3 3 3" xfId="1769"/>
    <cellStyle name="Normal 9 3 3 3 2" xfId="3561"/>
    <cellStyle name="Normal 9 3 3 3 2 2" xfId="7220"/>
    <cellStyle name="Normal 9 3 3 3 2 2 2" xfId="14480"/>
    <cellStyle name="Normal 9 3 3 3 2 2 2 2" xfId="28858"/>
    <cellStyle name="Normal 9 3 3 3 2 2 2 2 2" xfId="57592"/>
    <cellStyle name="Normal 9 3 3 3 2 2 2 3" xfId="43268"/>
    <cellStyle name="Normal 9 3 3 3 2 2 3" xfId="21695"/>
    <cellStyle name="Normal 9 3 3 3 2 2 3 2" xfId="50430"/>
    <cellStyle name="Normal 9 3 3 3 2 2 4" xfId="36106"/>
    <cellStyle name="Normal 9 3 3 3 2 3" xfId="10893"/>
    <cellStyle name="Normal 9 3 3 3 2 3 2" xfId="25276"/>
    <cellStyle name="Normal 9 3 3 3 2 3 2 2" xfId="54011"/>
    <cellStyle name="Normal 9 3 3 3 2 3 3" xfId="39687"/>
    <cellStyle name="Normal 9 3 3 3 2 4" xfId="18113"/>
    <cellStyle name="Normal 9 3 3 3 2 4 2" xfId="46849"/>
    <cellStyle name="Normal 9 3 3 3 2 5" xfId="32525"/>
    <cellStyle name="Normal 9 3 3 3 3" xfId="5430"/>
    <cellStyle name="Normal 9 3 3 3 3 2" xfId="12690"/>
    <cellStyle name="Normal 9 3 3 3 3 2 2" xfId="27068"/>
    <cellStyle name="Normal 9 3 3 3 3 2 2 2" xfId="55802"/>
    <cellStyle name="Normal 9 3 3 3 3 2 3" xfId="41478"/>
    <cellStyle name="Normal 9 3 3 3 3 3" xfId="19905"/>
    <cellStyle name="Normal 9 3 3 3 3 3 2" xfId="48640"/>
    <cellStyle name="Normal 9 3 3 3 3 4" xfId="34316"/>
    <cellStyle name="Normal 9 3 3 3 4" xfId="9103"/>
    <cellStyle name="Normal 9 3 3 3 4 2" xfId="23486"/>
    <cellStyle name="Normal 9 3 3 3 4 2 2" xfId="52221"/>
    <cellStyle name="Normal 9 3 3 3 4 3" xfId="37897"/>
    <cellStyle name="Normal 9 3 3 3 5" xfId="16323"/>
    <cellStyle name="Normal 9 3 3 3 5 2" xfId="45059"/>
    <cellStyle name="Normal 9 3 3 3 6" xfId="30735"/>
    <cellStyle name="Normal 9 3 3 4" xfId="2665"/>
    <cellStyle name="Normal 9 3 3 4 2" xfId="6325"/>
    <cellStyle name="Normal 9 3 3 4 2 2" xfId="13585"/>
    <cellStyle name="Normal 9 3 3 4 2 2 2" xfId="27963"/>
    <cellStyle name="Normal 9 3 3 4 2 2 2 2" xfId="56697"/>
    <cellStyle name="Normal 9 3 3 4 2 2 3" xfId="42373"/>
    <cellStyle name="Normal 9 3 3 4 2 3" xfId="20800"/>
    <cellStyle name="Normal 9 3 3 4 2 3 2" xfId="49535"/>
    <cellStyle name="Normal 9 3 3 4 2 4" xfId="35211"/>
    <cellStyle name="Normal 9 3 3 4 3" xfId="9998"/>
    <cellStyle name="Normal 9 3 3 4 3 2" xfId="24381"/>
    <cellStyle name="Normal 9 3 3 4 3 2 2" xfId="53116"/>
    <cellStyle name="Normal 9 3 3 4 3 3" xfId="38792"/>
    <cellStyle name="Normal 9 3 3 4 4" xfId="17218"/>
    <cellStyle name="Normal 9 3 3 4 4 2" xfId="45954"/>
    <cellStyle name="Normal 9 3 3 4 5" xfId="31630"/>
    <cellStyle name="Normal 9 3 3 5" xfId="4529"/>
    <cellStyle name="Normal 9 3 3 5 2" xfId="11795"/>
    <cellStyle name="Normal 9 3 3 5 2 2" xfId="26173"/>
    <cellStyle name="Normal 9 3 3 5 2 2 2" xfId="54907"/>
    <cellStyle name="Normal 9 3 3 5 2 3" xfId="40583"/>
    <cellStyle name="Normal 9 3 3 5 3" xfId="19010"/>
    <cellStyle name="Normal 9 3 3 5 3 2" xfId="47745"/>
    <cellStyle name="Normal 9 3 3 5 4" xfId="33421"/>
    <cellStyle name="Normal 9 3 3 6" xfId="8202"/>
    <cellStyle name="Normal 9 3 3 6 2" xfId="22591"/>
    <cellStyle name="Normal 9 3 3 6 2 2" xfId="51326"/>
    <cellStyle name="Normal 9 3 3 6 3" xfId="37002"/>
    <cellStyle name="Normal 9 3 3 7" xfId="15428"/>
    <cellStyle name="Normal 9 3 3 7 2" xfId="44164"/>
    <cellStyle name="Normal 9 3 3 8" xfId="29840"/>
    <cellStyle name="Normal 9 3 4" xfId="1009"/>
    <cellStyle name="Normal 9 3 4 2" xfId="1992"/>
    <cellStyle name="Normal 9 3 4 2 2" xfId="3784"/>
    <cellStyle name="Normal 9 3 4 2 2 2" xfId="7443"/>
    <cellStyle name="Normal 9 3 4 2 2 2 2" xfId="14703"/>
    <cellStyle name="Normal 9 3 4 2 2 2 2 2" xfId="29081"/>
    <cellStyle name="Normal 9 3 4 2 2 2 2 2 2" xfId="57815"/>
    <cellStyle name="Normal 9 3 4 2 2 2 2 3" xfId="43491"/>
    <cellStyle name="Normal 9 3 4 2 2 2 3" xfId="21918"/>
    <cellStyle name="Normal 9 3 4 2 2 2 3 2" xfId="50653"/>
    <cellStyle name="Normal 9 3 4 2 2 2 4" xfId="36329"/>
    <cellStyle name="Normal 9 3 4 2 2 3" xfId="11116"/>
    <cellStyle name="Normal 9 3 4 2 2 3 2" xfId="25499"/>
    <cellStyle name="Normal 9 3 4 2 2 3 2 2" xfId="54234"/>
    <cellStyle name="Normal 9 3 4 2 2 3 3" xfId="39910"/>
    <cellStyle name="Normal 9 3 4 2 2 4" xfId="18336"/>
    <cellStyle name="Normal 9 3 4 2 2 4 2" xfId="47072"/>
    <cellStyle name="Normal 9 3 4 2 2 5" xfId="32748"/>
    <cellStyle name="Normal 9 3 4 2 3" xfId="5653"/>
    <cellStyle name="Normal 9 3 4 2 3 2" xfId="12913"/>
    <cellStyle name="Normal 9 3 4 2 3 2 2" xfId="27291"/>
    <cellStyle name="Normal 9 3 4 2 3 2 2 2" xfId="56025"/>
    <cellStyle name="Normal 9 3 4 2 3 2 3" xfId="41701"/>
    <cellStyle name="Normal 9 3 4 2 3 3" xfId="20128"/>
    <cellStyle name="Normal 9 3 4 2 3 3 2" xfId="48863"/>
    <cellStyle name="Normal 9 3 4 2 3 4" xfId="34539"/>
    <cellStyle name="Normal 9 3 4 2 4" xfId="9326"/>
    <cellStyle name="Normal 9 3 4 2 4 2" xfId="23709"/>
    <cellStyle name="Normal 9 3 4 2 4 2 2" xfId="52444"/>
    <cellStyle name="Normal 9 3 4 2 4 3" xfId="38120"/>
    <cellStyle name="Normal 9 3 4 2 5" xfId="16546"/>
    <cellStyle name="Normal 9 3 4 2 5 2" xfId="45282"/>
    <cellStyle name="Normal 9 3 4 2 6" xfId="30958"/>
    <cellStyle name="Normal 9 3 4 3" xfId="2888"/>
    <cellStyle name="Normal 9 3 4 3 2" xfId="6548"/>
    <cellStyle name="Normal 9 3 4 3 2 2" xfId="13808"/>
    <cellStyle name="Normal 9 3 4 3 2 2 2" xfId="28186"/>
    <cellStyle name="Normal 9 3 4 3 2 2 2 2" xfId="56920"/>
    <cellStyle name="Normal 9 3 4 3 2 2 3" xfId="42596"/>
    <cellStyle name="Normal 9 3 4 3 2 3" xfId="21023"/>
    <cellStyle name="Normal 9 3 4 3 2 3 2" xfId="49758"/>
    <cellStyle name="Normal 9 3 4 3 2 4" xfId="35434"/>
    <cellStyle name="Normal 9 3 4 3 3" xfId="10221"/>
    <cellStyle name="Normal 9 3 4 3 3 2" xfId="24604"/>
    <cellStyle name="Normal 9 3 4 3 3 2 2" xfId="53339"/>
    <cellStyle name="Normal 9 3 4 3 3 3" xfId="39015"/>
    <cellStyle name="Normal 9 3 4 3 4" xfId="17441"/>
    <cellStyle name="Normal 9 3 4 3 4 2" xfId="46177"/>
    <cellStyle name="Normal 9 3 4 3 5" xfId="31853"/>
    <cellStyle name="Normal 9 3 4 4" xfId="4753"/>
    <cellStyle name="Normal 9 3 4 4 2" xfId="12018"/>
    <cellStyle name="Normal 9 3 4 4 2 2" xfId="26396"/>
    <cellStyle name="Normal 9 3 4 4 2 2 2" xfId="55130"/>
    <cellStyle name="Normal 9 3 4 4 2 3" xfId="40806"/>
    <cellStyle name="Normal 9 3 4 4 3" xfId="19233"/>
    <cellStyle name="Normal 9 3 4 4 3 2" xfId="47968"/>
    <cellStyle name="Normal 9 3 4 4 4" xfId="33644"/>
    <cellStyle name="Normal 9 3 4 5" xfId="8425"/>
    <cellStyle name="Normal 9 3 4 5 2" xfId="22814"/>
    <cellStyle name="Normal 9 3 4 5 2 2" xfId="51549"/>
    <cellStyle name="Normal 9 3 4 5 3" xfId="37225"/>
    <cellStyle name="Normal 9 3 4 6" xfId="15651"/>
    <cellStyle name="Normal 9 3 4 6 2" xfId="44387"/>
    <cellStyle name="Normal 9 3 4 7" xfId="30063"/>
    <cellStyle name="Normal 9 3 5" xfId="1533"/>
    <cellStyle name="Normal 9 3 5 2" xfId="3337"/>
    <cellStyle name="Normal 9 3 5 2 2" xfId="6996"/>
    <cellStyle name="Normal 9 3 5 2 2 2" xfId="14256"/>
    <cellStyle name="Normal 9 3 5 2 2 2 2" xfId="28634"/>
    <cellStyle name="Normal 9 3 5 2 2 2 2 2" xfId="57368"/>
    <cellStyle name="Normal 9 3 5 2 2 2 3" xfId="43044"/>
    <cellStyle name="Normal 9 3 5 2 2 3" xfId="21471"/>
    <cellStyle name="Normal 9 3 5 2 2 3 2" xfId="50206"/>
    <cellStyle name="Normal 9 3 5 2 2 4" xfId="35882"/>
    <cellStyle name="Normal 9 3 5 2 3" xfId="10669"/>
    <cellStyle name="Normal 9 3 5 2 3 2" xfId="25052"/>
    <cellStyle name="Normal 9 3 5 2 3 2 2" xfId="53787"/>
    <cellStyle name="Normal 9 3 5 2 3 3" xfId="39463"/>
    <cellStyle name="Normal 9 3 5 2 4" xfId="17889"/>
    <cellStyle name="Normal 9 3 5 2 4 2" xfId="46625"/>
    <cellStyle name="Normal 9 3 5 2 5" xfId="32301"/>
    <cellStyle name="Normal 9 3 5 3" xfId="5206"/>
    <cellStyle name="Normal 9 3 5 3 2" xfId="12466"/>
    <cellStyle name="Normal 9 3 5 3 2 2" xfId="26844"/>
    <cellStyle name="Normal 9 3 5 3 2 2 2" xfId="55578"/>
    <cellStyle name="Normal 9 3 5 3 2 3" xfId="41254"/>
    <cellStyle name="Normal 9 3 5 3 3" xfId="19681"/>
    <cellStyle name="Normal 9 3 5 3 3 2" xfId="48416"/>
    <cellStyle name="Normal 9 3 5 3 4" xfId="34092"/>
    <cellStyle name="Normal 9 3 5 4" xfId="8879"/>
    <cellStyle name="Normal 9 3 5 4 2" xfId="23262"/>
    <cellStyle name="Normal 9 3 5 4 2 2" xfId="51997"/>
    <cellStyle name="Normal 9 3 5 4 3" xfId="37673"/>
    <cellStyle name="Normal 9 3 5 5" xfId="16099"/>
    <cellStyle name="Normal 9 3 5 5 2" xfId="44835"/>
    <cellStyle name="Normal 9 3 5 6" xfId="30511"/>
    <cellStyle name="Normal 9 3 6" xfId="2441"/>
    <cellStyle name="Normal 9 3 6 2" xfId="6101"/>
    <cellStyle name="Normal 9 3 6 2 2" xfId="13361"/>
    <cellStyle name="Normal 9 3 6 2 2 2" xfId="27739"/>
    <cellStyle name="Normal 9 3 6 2 2 2 2" xfId="56473"/>
    <cellStyle name="Normal 9 3 6 2 2 3" xfId="42149"/>
    <cellStyle name="Normal 9 3 6 2 3" xfId="20576"/>
    <cellStyle name="Normal 9 3 6 2 3 2" xfId="49311"/>
    <cellStyle name="Normal 9 3 6 2 4" xfId="34987"/>
    <cellStyle name="Normal 9 3 6 3" xfId="9774"/>
    <cellStyle name="Normal 9 3 6 3 2" xfId="24157"/>
    <cellStyle name="Normal 9 3 6 3 2 2" xfId="52892"/>
    <cellStyle name="Normal 9 3 6 3 3" xfId="38568"/>
    <cellStyle name="Normal 9 3 6 4" xfId="16994"/>
    <cellStyle name="Normal 9 3 6 4 2" xfId="45730"/>
    <cellStyle name="Normal 9 3 6 5" xfId="31406"/>
    <cellStyle name="Normal 9 3 7" xfId="4300"/>
    <cellStyle name="Normal 9 3 7 2" xfId="11570"/>
    <cellStyle name="Normal 9 3 7 2 2" xfId="25949"/>
    <cellStyle name="Normal 9 3 7 2 2 2" xfId="54683"/>
    <cellStyle name="Normal 9 3 7 2 3" xfId="40359"/>
    <cellStyle name="Normal 9 3 7 3" xfId="18786"/>
    <cellStyle name="Normal 9 3 7 3 2" xfId="47521"/>
    <cellStyle name="Normal 9 3 7 4" xfId="33197"/>
    <cellStyle name="Normal 9 3 8" xfId="7969"/>
    <cellStyle name="Normal 9 3 8 2" xfId="22367"/>
    <cellStyle name="Normal 9 3 8 2 2" xfId="51102"/>
    <cellStyle name="Normal 9 3 8 3" xfId="36778"/>
    <cellStyle name="Normal 9 3 9" xfId="15204"/>
    <cellStyle name="Normal 9 3 9 2" xfId="43940"/>
    <cellStyle name="Normal 9 4" xfId="547"/>
    <cellStyle name="Normal 9 4 2" xfId="841"/>
    <cellStyle name="Normal 9 4 2 2" xfId="1289"/>
    <cellStyle name="Normal 9 4 2 2 2" xfId="2272"/>
    <cellStyle name="Normal 9 4 2 2 2 2" xfId="4064"/>
    <cellStyle name="Normal 9 4 2 2 2 2 2" xfId="7723"/>
    <cellStyle name="Normal 9 4 2 2 2 2 2 2" xfId="14983"/>
    <cellStyle name="Normal 9 4 2 2 2 2 2 2 2" xfId="29361"/>
    <cellStyle name="Normal 9 4 2 2 2 2 2 2 2 2" xfId="58095"/>
    <cellStyle name="Normal 9 4 2 2 2 2 2 2 3" xfId="43771"/>
    <cellStyle name="Normal 9 4 2 2 2 2 2 3" xfId="22198"/>
    <cellStyle name="Normal 9 4 2 2 2 2 2 3 2" xfId="50933"/>
    <cellStyle name="Normal 9 4 2 2 2 2 2 4" xfId="36609"/>
    <cellStyle name="Normal 9 4 2 2 2 2 3" xfId="11396"/>
    <cellStyle name="Normal 9 4 2 2 2 2 3 2" xfId="25779"/>
    <cellStyle name="Normal 9 4 2 2 2 2 3 2 2" xfId="54514"/>
    <cellStyle name="Normal 9 4 2 2 2 2 3 3" xfId="40190"/>
    <cellStyle name="Normal 9 4 2 2 2 2 4" xfId="18616"/>
    <cellStyle name="Normal 9 4 2 2 2 2 4 2" xfId="47352"/>
    <cellStyle name="Normal 9 4 2 2 2 2 5" xfId="33028"/>
    <cellStyle name="Normal 9 4 2 2 2 3" xfId="5933"/>
    <cellStyle name="Normal 9 4 2 2 2 3 2" xfId="13193"/>
    <cellStyle name="Normal 9 4 2 2 2 3 2 2" xfId="27571"/>
    <cellStyle name="Normal 9 4 2 2 2 3 2 2 2" xfId="56305"/>
    <cellStyle name="Normal 9 4 2 2 2 3 2 3" xfId="41981"/>
    <cellStyle name="Normal 9 4 2 2 2 3 3" xfId="20408"/>
    <cellStyle name="Normal 9 4 2 2 2 3 3 2" xfId="49143"/>
    <cellStyle name="Normal 9 4 2 2 2 3 4" xfId="34819"/>
    <cellStyle name="Normal 9 4 2 2 2 4" xfId="9606"/>
    <cellStyle name="Normal 9 4 2 2 2 4 2" xfId="23989"/>
    <cellStyle name="Normal 9 4 2 2 2 4 2 2" xfId="52724"/>
    <cellStyle name="Normal 9 4 2 2 2 4 3" xfId="38400"/>
    <cellStyle name="Normal 9 4 2 2 2 5" xfId="16826"/>
    <cellStyle name="Normal 9 4 2 2 2 5 2" xfId="45562"/>
    <cellStyle name="Normal 9 4 2 2 2 6" xfId="31238"/>
    <cellStyle name="Normal 9 4 2 2 3" xfId="3168"/>
    <cellStyle name="Normal 9 4 2 2 3 2" xfId="6828"/>
    <cellStyle name="Normal 9 4 2 2 3 2 2" xfId="14088"/>
    <cellStyle name="Normal 9 4 2 2 3 2 2 2" xfId="28466"/>
    <cellStyle name="Normal 9 4 2 2 3 2 2 2 2" xfId="57200"/>
    <cellStyle name="Normal 9 4 2 2 3 2 2 3" xfId="42876"/>
    <cellStyle name="Normal 9 4 2 2 3 2 3" xfId="21303"/>
    <cellStyle name="Normal 9 4 2 2 3 2 3 2" xfId="50038"/>
    <cellStyle name="Normal 9 4 2 2 3 2 4" xfId="35714"/>
    <cellStyle name="Normal 9 4 2 2 3 3" xfId="10501"/>
    <cellStyle name="Normal 9 4 2 2 3 3 2" xfId="24884"/>
    <cellStyle name="Normal 9 4 2 2 3 3 2 2" xfId="53619"/>
    <cellStyle name="Normal 9 4 2 2 3 3 3" xfId="39295"/>
    <cellStyle name="Normal 9 4 2 2 3 4" xfId="17721"/>
    <cellStyle name="Normal 9 4 2 2 3 4 2" xfId="46457"/>
    <cellStyle name="Normal 9 4 2 2 3 5" xfId="32133"/>
    <cellStyle name="Normal 9 4 2 2 4" xfId="5033"/>
    <cellStyle name="Normal 9 4 2 2 4 2" xfId="12298"/>
    <cellStyle name="Normal 9 4 2 2 4 2 2" xfId="26676"/>
    <cellStyle name="Normal 9 4 2 2 4 2 2 2" xfId="55410"/>
    <cellStyle name="Normal 9 4 2 2 4 2 3" xfId="41086"/>
    <cellStyle name="Normal 9 4 2 2 4 3" xfId="19513"/>
    <cellStyle name="Normal 9 4 2 2 4 3 2" xfId="48248"/>
    <cellStyle name="Normal 9 4 2 2 4 4" xfId="33924"/>
    <cellStyle name="Normal 9 4 2 2 5" xfId="8705"/>
    <cellStyle name="Normal 9 4 2 2 5 2" xfId="23094"/>
    <cellStyle name="Normal 9 4 2 2 5 2 2" xfId="51829"/>
    <cellStyle name="Normal 9 4 2 2 5 3" xfId="37505"/>
    <cellStyle name="Normal 9 4 2 2 6" xfId="15931"/>
    <cellStyle name="Normal 9 4 2 2 6 2" xfId="44667"/>
    <cellStyle name="Normal 9 4 2 2 7" xfId="30343"/>
    <cellStyle name="Normal 9 4 2 3" xfId="1825"/>
    <cellStyle name="Normal 9 4 2 3 2" xfId="3617"/>
    <cellStyle name="Normal 9 4 2 3 2 2" xfId="7276"/>
    <cellStyle name="Normal 9 4 2 3 2 2 2" xfId="14536"/>
    <cellStyle name="Normal 9 4 2 3 2 2 2 2" xfId="28914"/>
    <cellStyle name="Normal 9 4 2 3 2 2 2 2 2" xfId="57648"/>
    <cellStyle name="Normal 9 4 2 3 2 2 2 3" xfId="43324"/>
    <cellStyle name="Normal 9 4 2 3 2 2 3" xfId="21751"/>
    <cellStyle name="Normal 9 4 2 3 2 2 3 2" xfId="50486"/>
    <cellStyle name="Normal 9 4 2 3 2 2 4" xfId="36162"/>
    <cellStyle name="Normal 9 4 2 3 2 3" xfId="10949"/>
    <cellStyle name="Normal 9 4 2 3 2 3 2" xfId="25332"/>
    <cellStyle name="Normal 9 4 2 3 2 3 2 2" xfId="54067"/>
    <cellStyle name="Normal 9 4 2 3 2 3 3" xfId="39743"/>
    <cellStyle name="Normal 9 4 2 3 2 4" xfId="18169"/>
    <cellStyle name="Normal 9 4 2 3 2 4 2" xfId="46905"/>
    <cellStyle name="Normal 9 4 2 3 2 5" xfId="32581"/>
    <cellStyle name="Normal 9 4 2 3 3" xfId="5486"/>
    <cellStyle name="Normal 9 4 2 3 3 2" xfId="12746"/>
    <cellStyle name="Normal 9 4 2 3 3 2 2" xfId="27124"/>
    <cellStyle name="Normal 9 4 2 3 3 2 2 2" xfId="55858"/>
    <cellStyle name="Normal 9 4 2 3 3 2 3" xfId="41534"/>
    <cellStyle name="Normal 9 4 2 3 3 3" xfId="19961"/>
    <cellStyle name="Normal 9 4 2 3 3 3 2" xfId="48696"/>
    <cellStyle name="Normal 9 4 2 3 3 4" xfId="34372"/>
    <cellStyle name="Normal 9 4 2 3 4" xfId="9159"/>
    <cellStyle name="Normal 9 4 2 3 4 2" xfId="23542"/>
    <cellStyle name="Normal 9 4 2 3 4 2 2" xfId="52277"/>
    <cellStyle name="Normal 9 4 2 3 4 3" xfId="37953"/>
    <cellStyle name="Normal 9 4 2 3 5" xfId="16379"/>
    <cellStyle name="Normal 9 4 2 3 5 2" xfId="45115"/>
    <cellStyle name="Normal 9 4 2 3 6" xfId="30791"/>
    <cellStyle name="Normal 9 4 2 4" xfId="2721"/>
    <cellStyle name="Normal 9 4 2 4 2" xfId="6381"/>
    <cellStyle name="Normal 9 4 2 4 2 2" xfId="13641"/>
    <cellStyle name="Normal 9 4 2 4 2 2 2" xfId="28019"/>
    <cellStyle name="Normal 9 4 2 4 2 2 2 2" xfId="56753"/>
    <cellStyle name="Normal 9 4 2 4 2 2 3" xfId="42429"/>
    <cellStyle name="Normal 9 4 2 4 2 3" xfId="20856"/>
    <cellStyle name="Normal 9 4 2 4 2 3 2" xfId="49591"/>
    <cellStyle name="Normal 9 4 2 4 2 4" xfId="35267"/>
    <cellStyle name="Normal 9 4 2 4 3" xfId="10054"/>
    <cellStyle name="Normal 9 4 2 4 3 2" xfId="24437"/>
    <cellStyle name="Normal 9 4 2 4 3 2 2" xfId="53172"/>
    <cellStyle name="Normal 9 4 2 4 3 3" xfId="38848"/>
    <cellStyle name="Normal 9 4 2 4 4" xfId="17274"/>
    <cellStyle name="Normal 9 4 2 4 4 2" xfId="46010"/>
    <cellStyle name="Normal 9 4 2 4 5" xfId="31686"/>
    <cellStyle name="Normal 9 4 2 5" xfId="4586"/>
    <cellStyle name="Normal 9 4 2 5 2" xfId="11851"/>
    <cellStyle name="Normal 9 4 2 5 2 2" xfId="26229"/>
    <cellStyle name="Normal 9 4 2 5 2 2 2" xfId="54963"/>
    <cellStyle name="Normal 9 4 2 5 2 3" xfId="40639"/>
    <cellStyle name="Normal 9 4 2 5 3" xfId="19066"/>
    <cellStyle name="Normal 9 4 2 5 3 2" xfId="47801"/>
    <cellStyle name="Normal 9 4 2 5 4" xfId="33477"/>
    <cellStyle name="Normal 9 4 2 6" xfId="8258"/>
    <cellStyle name="Normal 9 4 2 6 2" xfId="22647"/>
    <cellStyle name="Normal 9 4 2 6 2 2" xfId="51382"/>
    <cellStyle name="Normal 9 4 2 6 3" xfId="37058"/>
    <cellStyle name="Normal 9 4 2 7" xfId="15484"/>
    <cellStyle name="Normal 9 4 2 7 2" xfId="44220"/>
    <cellStyle name="Normal 9 4 2 8" xfId="29896"/>
    <cellStyle name="Normal 9 4 3" xfId="1065"/>
    <cellStyle name="Normal 9 4 3 2" xfId="2048"/>
    <cellStyle name="Normal 9 4 3 2 2" xfId="3840"/>
    <cellStyle name="Normal 9 4 3 2 2 2" xfId="7499"/>
    <cellStyle name="Normal 9 4 3 2 2 2 2" xfId="14759"/>
    <cellStyle name="Normal 9 4 3 2 2 2 2 2" xfId="29137"/>
    <cellStyle name="Normal 9 4 3 2 2 2 2 2 2" xfId="57871"/>
    <cellStyle name="Normal 9 4 3 2 2 2 2 3" xfId="43547"/>
    <cellStyle name="Normal 9 4 3 2 2 2 3" xfId="21974"/>
    <cellStyle name="Normal 9 4 3 2 2 2 3 2" xfId="50709"/>
    <cellStyle name="Normal 9 4 3 2 2 2 4" xfId="36385"/>
    <cellStyle name="Normal 9 4 3 2 2 3" xfId="11172"/>
    <cellStyle name="Normal 9 4 3 2 2 3 2" xfId="25555"/>
    <cellStyle name="Normal 9 4 3 2 2 3 2 2" xfId="54290"/>
    <cellStyle name="Normal 9 4 3 2 2 3 3" xfId="39966"/>
    <cellStyle name="Normal 9 4 3 2 2 4" xfId="18392"/>
    <cellStyle name="Normal 9 4 3 2 2 4 2" xfId="47128"/>
    <cellStyle name="Normal 9 4 3 2 2 5" xfId="32804"/>
    <cellStyle name="Normal 9 4 3 2 3" xfId="5709"/>
    <cellStyle name="Normal 9 4 3 2 3 2" xfId="12969"/>
    <cellStyle name="Normal 9 4 3 2 3 2 2" xfId="27347"/>
    <cellStyle name="Normal 9 4 3 2 3 2 2 2" xfId="56081"/>
    <cellStyle name="Normal 9 4 3 2 3 2 3" xfId="41757"/>
    <cellStyle name="Normal 9 4 3 2 3 3" xfId="20184"/>
    <cellStyle name="Normal 9 4 3 2 3 3 2" xfId="48919"/>
    <cellStyle name="Normal 9 4 3 2 3 4" xfId="34595"/>
    <cellStyle name="Normal 9 4 3 2 4" xfId="9382"/>
    <cellStyle name="Normal 9 4 3 2 4 2" xfId="23765"/>
    <cellStyle name="Normal 9 4 3 2 4 2 2" xfId="52500"/>
    <cellStyle name="Normal 9 4 3 2 4 3" xfId="38176"/>
    <cellStyle name="Normal 9 4 3 2 5" xfId="16602"/>
    <cellStyle name="Normal 9 4 3 2 5 2" xfId="45338"/>
    <cellStyle name="Normal 9 4 3 2 6" xfId="31014"/>
    <cellStyle name="Normal 9 4 3 3" xfId="2944"/>
    <cellStyle name="Normal 9 4 3 3 2" xfId="6604"/>
    <cellStyle name="Normal 9 4 3 3 2 2" xfId="13864"/>
    <cellStyle name="Normal 9 4 3 3 2 2 2" xfId="28242"/>
    <cellStyle name="Normal 9 4 3 3 2 2 2 2" xfId="56976"/>
    <cellStyle name="Normal 9 4 3 3 2 2 3" xfId="42652"/>
    <cellStyle name="Normal 9 4 3 3 2 3" xfId="21079"/>
    <cellStyle name="Normal 9 4 3 3 2 3 2" xfId="49814"/>
    <cellStyle name="Normal 9 4 3 3 2 4" xfId="35490"/>
    <cellStyle name="Normal 9 4 3 3 3" xfId="10277"/>
    <cellStyle name="Normal 9 4 3 3 3 2" xfId="24660"/>
    <cellStyle name="Normal 9 4 3 3 3 2 2" xfId="53395"/>
    <cellStyle name="Normal 9 4 3 3 3 3" xfId="39071"/>
    <cellStyle name="Normal 9 4 3 3 4" xfId="17497"/>
    <cellStyle name="Normal 9 4 3 3 4 2" xfId="46233"/>
    <cellStyle name="Normal 9 4 3 3 5" xfId="31909"/>
    <cellStyle name="Normal 9 4 3 4" xfId="4809"/>
    <cellStyle name="Normal 9 4 3 4 2" xfId="12074"/>
    <cellStyle name="Normal 9 4 3 4 2 2" xfId="26452"/>
    <cellStyle name="Normal 9 4 3 4 2 2 2" xfId="55186"/>
    <cellStyle name="Normal 9 4 3 4 2 3" xfId="40862"/>
    <cellStyle name="Normal 9 4 3 4 3" xfId="19289"/>
    <cellStyle name="Normal 9 4 3 4 3 2" xfId="48024"/>
    <cellStyle name="Normal 9 4 3 4 4" xfId="33700"/>
    <cellStyle name="Normal 9 4 3 5" xfId="8481"/>
    <cellStyle name="Normal 9 4 3 5 2" xfId="22870"/>
    <cellStyle name="Normal 9 4 3 5 2 2" xfId="51605"/>
    <cellStyle name="Normal 9 4 3 5 3" xfId="37281"/>
    <cellStyle name="Normal 9 4 3 6" xfId="15707"/>
    <cellStyle name="Normal 9 4 3 6 2" xfId="44443"/>
    <cellStyle name="Normal 9 4 3 7" xfId="30119"/>
    <cellStyle name="Normal 9 4 4" xfId="1596"/>
    <cellStyle name="Normal 9 4 4 2" xfId="3393"/>
    <cellStyle name="Normal 9 4 4 2 2" xfId="7052"/>
    <cellStyle name="Normal 9 4 4 2 2 2" xfId="14312"/>
    <cellStyle name="Normal 9 4 4 2 2 2 2" xfId="28690"/>
    <cellStyle name="Normal 9 4 4 2 2 2 2 2" xfId="57424"/>
    <cellStyle name="Normal 9 4 4 2 2 2 3" xfId="43100"/>
    <cellStyle name="Normal 9 4 4 2 2 3" xfId="21527"/>
    <cellStyle name="Normal 9 4 4 2 2 3 2" xfId="50262"/>
    <cellStyle name="Normal 9 4 4 2 2 4" xfId="35938"/>
    <cellStyle name="Normal 9 4 4 2 3" xfId="10725"/>
    <cellStyle name="Normal 9 4 4 2 3 2" xfId="25108"/>
    <cellStyle name="Normal 9 4 4 2 3 2 2" xfId="53843"/>
    <cellStyle name="Normal 9 4 4 2 3 3" xfId="39519"/>
    <cellStyle name="Normal 9 4 4 2 4" xfId="17945"/>
    <cellStyle name="Normal 9 4 4 2 4 2" xfId="46681"/>
    <cellStyle name="Normal 9 4 4 2 5" xfId="32357"/>
    <cellStyle name="Normal 9 4 4 3" xfId="5262"/>
    <cellStyle name="Normal 9 4 4 3 2" xfId="12522"/>
    <cellStyle name="Normal 9 4 4 3 2 2" xfId="26900"/>
    <cellStyle name="Normal 9 4 4 3 2 2 2" xfId="55634"/>
    <cellStyle name="Normal 9 4 4 3 2 3" xfId="41310"/>
    <cellStyle name="Normal 9 4 4 3 3" xfId="19737"/>
    <cellStyle name="Normal 9 4 4 3 3 2" xfId="48472"/>
    <cellStyle name="Normal 9 4 4 3 4" xfId="34148"/>
    <cellStyle name="Normal 9 4 4 4" xfId="8935"/>
    <cellStyle name="Normal 9 4 4 4 2" xfId="23318"/>
    <cellStyle name="Normal 9 4 4 4 2 2" xfId="52053"/>
    <cellStyle name="Normal 9 4 4 4 3" xfId="37729"/>
    <cellStyle name="Normal 9 4 4 5" xfId="16155"/>
    <cellStyle name="Normal 9 4 4 5 2" xfId="44891"/>
    <cellStyle name="Normal 9 4 4 6" xfId="30567"/>
    <cellStyle name="Normal 9 4 5" xfId="2497"/>
    <cellStyle name="Normal 9 4 5 2" xfId="6157"/>
    <cellStyle name="Normal 9 4 5 2 2" xfId="13417"/>
    <cellStyle name="Normal 9 4 5 2 2 2" xfId="27795"/>
    <cellStyle name="Normal 9 4 5 2 2 2 2" xfId="56529"/>
    <cellStyle name="Normal 9 4 5 2 2 3" xfId="42205"/>
    <cellStyle name="Normal 9 4 5 2 3" xfId="20632"/>
    <cellStyle name="Normal 9 4 5 2 3 2" xfId="49367"/>
    <cellStyle name="Normal 9 4 5 2 4" xfId="35043"/>
    <cellStyle name="Normal 9 4 5 3" xfId="9830"/>
    <cellStyle name="Normal 9 4 5 3 2" xfId="24213"/>
    <cellStyle name="Normal 9 4 5 3 2 2" xfId="52948"/>
    <cellStyle name="Normal 9 4 5 3 3" xfId="38624"/>
    <cellStyle name="Normal 9 4 5 4" xfId="17050"/>
    <cellStyle name="Normal 9 4 5 4 2" xfId="45786"/>
    <cellStyle name="Normal 9 4 5 5" xfId="31462"/>
    <cellStyle name="Normal 9 4 6" xfId="4359"/>
    <cellStyle name="Normal 9 4 6 2" xfId="11627"/>
    <cellStyle name="Normal 9 4 6 2 2" xfId="26005"/>
    <cellStyle name="Normal 9 4 6 2 2 2" xfId="54739"/>
    <cellStyle name="Normal 9 4 6 2 3" xfId="40415"/>
    <cellStyle name="Normal 9 4 6 3" xfId="18842"/>
    <cellStyle name="Normal 9 4 6 3 2" xfId="47577"/>
    <cellStyle name="Normal 9 4 6 4" xfId="33253"/>
    <cellStyle name="Normal 9 4 7" xfId="8030"/>
    <cellStyle name="Normal 9 4 7 2" xfId="22423"/>
    <cellStyle name="Normal 9 4 7 2 2" xfId="51158"/>
    <cellStyle name="Normal 9 4 7 3" xfId="36834"/>
    <cellStyle name="Normal 9 4 8" xfId="15260"/>
    <cellStyle name="Normal 9 4 8 2" xfId="43996"/>
    <cellStyle name="Normal 9 4 9" xfId="29672"/>
    <cellStyle name="Normal 9 5" xfId="726"/>
    <cellStyle name="Normal 9 5 2" xfId="1177"/>
    <cellStyle name="Normal 9 5 2 2" xfId="2160"/>
    <cellStyle name="Normal 9 5 2 2 2" xfId="3952"/>
    <cellStyle name="Normal 9 5 2 2 2 2" xfId="7611"/>
    <cellStyle name="Normal 9 5 2 2 2 2 2" xfId="14871"/>
    <cellStyle name="Normal 9 5 2 2 2 2 2 2" xfId="29249"/>
    <cellStyle name="Normal 9 5 2 2 2 2 2 2 2" xfId="57983"/>
    <cellStyle name="Normal 9 5 2 2 2 2 2 3" xfId="43659"/>
    <cellStyle name="Normal 9 5 2 2 2 2 3" xfId="22086"/>
    <cellStyle name="Normal 9 5 2 2 2 2 3 2" xfId="50821"/>
    <cellStyle name="Normal 9 5 2 2 2 2 4" xfId="36497"/>
    <cellStyle name="Normal 9 5 2 2 2 3" xfId="11284"/>
    <cellStyle name="Normal 9 5 2 2 2 3 2" xfId="25667"/>
    <cellStyle name="Normal 9 5 2 2 2 3 2 2" xfId="54402"/>
    <cellStyle name="Normal 9 5 2 2 2 3 3" xfId="40078"/>
    <cellStyle name="Normal 9 5 2 2 2 4" xfId="18504"/>
    <cellStyle name="Normal 9 5 2 2 2 4 2" xfId="47240"/>
    <cellStyle name="Normal 9 5 2 2 2 5" xfId="32916"/>
    <cellStyle name="Normal 9 5 2 2 3" xfId="5821"/>
    <cellStyle name="Normal 9 5 2 2 3 2" xfId="13081"/>
    <cellStyle name="Normal 9 5 2 2 3 2 2" xfId="27459"/>
    <cellStyle name="Normal 9 5 2 2 3 2 2 2" xfId="56193"/>
    <cellStyle name="Normal 9 5 2 2 3 2 3" xfId="41869"/>
    <cellStyle name="Normal 9 5 2 2 3 3" xfId="20296"/>
    <cellStyle name="Normal 9 5 2 2 3 3 2" xfId="49031"/>
    <cellStyle name="Normal 9 5 2 2 3 4" xfId="34707"/>
    <cellStyle name="Normal 9 5 2 2 4" xfId="9494"/>
    <cellStyle name="Normal 9 5 2 2 4 2" xfId="23877"/>
    <cellStyle name="Normal 9 5 2 2 4 2 2" xfId="52612"/>
    <cellStyle name="Normal 9 5 2 2 4 3" xfId="38288"/>
    <cellStyle name="Normal 9 5 2 2 5" xfId="16714"/>
    <cellStyle name="Normal 9 5 2 2 5 2" xfId="45450"/>
    <cellStyle name="Normal 9 5 2 2 6" xfId="31126"/>
    <cellStyle name="Normal 9 5 2 3" xfId="3056"/>
    <cellStyle name="Normal 9 5 2 3 2" xfId="6716"/>
    <cellStyle name="Normal 9 5 2 3 2 2" xfId="13976"/>
    <cellStyle name="Normal 9 5 2 3 2 2 2" xfId="28354"/>
    <cellStyle name="Normal 9 5 2 3 2 2 2 2" xfId="57088"/>
    <cellStyle name="Normal 9 5 2 3 2 2 3" xfId="42764"/>
    <cellStyle name="Normal 9 5 2 3 2 3" xfId="21191"/>
    <cellStyle name="Normal 9 5 2 3 2 3 2" xfId="49926"/>
    <cellStyle name="Normal 9 5 2 3 2 4" xfId="35602"/>
    <cellStyle name="Normal 9 5 2 3 3" xfId="10389"/>
    <cellStyle name="Normal 9 5 2 3 3 2" xfId="24772"/>
    <cellStyle name="Normal 9 5 2 3 3 2 2" xfId="53507"/>
    <cellStyle name="Normal 9 5 2 3 3 3" xfId="39183"/>
    <cellStyle name="Normal 9 5 2 3 4" xfId="17609"/>
    <cellStyle name="Normal 9 5 2 3 4 2" xfId="46345"/>
    <cellStyle name="Normal 9 5 2 3 5" xfId="32021"/>
    <cellStyle name="Normal 9 5 2 4" xfId="4921"/>
    <cellStyle name="Normal 9 5 2 4 2" xfId="12186"/>
    <cellStyle name="Normal 9 5 2 4 2 2" xfId="26564"/>
    <cellStyle name="Normal 9 5 2 4 2 2 2" xfId="55298"/>
    <cellStyle name="Normal 9 5 2 4 2 3" xfId="40974"/>
    <cellStyle name="Normal 9 5 2 4 3" xfId="19401"/>
    <cellStyle name="Normal 9 5 2 4 3 2" xfId="48136"/>
    <cellStyle name="Normal 9 5 2 4 4" xfId="33812"/>
    <cellStyle name="Normal 9 5 2 5" xfId="8593"/>
    <cellStyle name="Normal 9 5 2 5 2" xfId="22982"/>
    <cellStyle name="Normal 9 5 2 5 2 2" xfId="51717"/>
    <cellStyle name="Normal 9 5 2 5 3" xfId="37393"/>
    <cellStyle name="Normal 9 5 2 6" xfId="15819"/>
    <cellStyle name="Normal 9 5 2 6 2" xfId="44555"/>
    <cellStyle name="Normal 9 5 2 7" xfId="30231"/>
    <cellStyle name="Normal 9 5 3" xfId="1713"/>
    <cellStyle name="Normal 9 5 3 2" xfId="3505"/>
    <cellStyle name="Normal 9 5 3 2 2" xfId="7164"/>
    <cellStyle name="Normal 9 5 3 2 2 2" xfId="14424"/>
    <cellStyle name="Normal 9 5 3 2 2 2 2" xfId="28802"/>
    <cellStyle name="Normal 9 5 3 2 2 2 2 2" xfId="57536"/>
    <cellStyle name="Normal 9 5 3 2 2 2 3" xfId="43212"/>
    <cellStyle name="Normal 9 5 3 2 2 3" xfId="21639"/>
    <cellStyle name="Normal 9 5 3 2 2 3 2" xfId="50374"/>
    <cellStyle name="Normal 9 5 3 2 2 4" xfId="36050"/>
    <cellStyle name="Normal 9 5 3 2 3" xfId="10837"/>
    <cellStyle name="Normal 9 5 3 2 3 2" xfId="25220"/>
    <cellStyle name="Normal 9 5 3 2 3 2 2" xfId="53955"/>
    <cellStyle name="Normal 9 5 3 2 3 3" xfId="39631"/>
    <cellStyle name="Normal 9 5 3 2 4" xfId="18057"/>
    <cellStyle name="Normal 9 5 3 2 4 2" xfId="46793"/>
    <cellStyle name="Normal 9 5 3 2 5" xfId="32469"/>
    <cellStyle name="Normal 9 5 3 3" xfId="5374"/>
    <cellStyle name="Normal 9 5 3 3 2" xfId="12634"/>
    <cellStyle name="Normal 9 5 3 3 2 2" xfId="27012"/>
    <cellStyle name="Normal 9 5 3 3 2 2 2" xfId="55746"/>
    <cellStyle name="Normal 9 5 3 3 2 3" xfId="41422"/>
    <cellStyle name="Normal 9 5 3 3 3" xfId="19849"/>
    <cellStyle name="Normal 9 5 3 3 3 2" xfId="48584"/>
    <cellStyle name="Normal 9 5 3 3 4" xfId="34260"/>
    <cellStyle name="Normal 9 5 3 4" xfId="9047"/>
    <cellStyle name="Normal 9 5 3 4 2" xfId="23430"/>
    <cellStyle name="Normal 9 5 3 4 2 2" xfId="52165"/>
    <cellStyle name="Normal 9 5 3 4 3" xfId="37841"/>
    <cellStyle name="Normal 9 5 3 5" xfId="16267"/>
    <cellStyle name="Normal 9 5 3 5 2" xfId="45003"/>
    <cellStyle name="Normal 9 5 3 6" xfId="30679"/>
    <cellStyle name="Normal 9 5 4" xfId="2609"/>
    <cellStyle name="Normal 9 5 4 2" xfId="6269"/>
    <cellStyle name="Normal 9 5 4 2 2" xfId="13529"/>
    <cellStyle name="Normal 9 5 4 2 2 2" xfId="27907"/>
    <cellStyle name="Normal 9 5 4 2 2 2 2" xfId="56641"/>
    <cellStyle name="Normal 9 5 4 2 2 3" xfId="42317"/>
    <cellStyle name="Normal 9 5 4 2 3" xfId="20744"/>
    <cellStyle name="Normal 9 5 4 2 3 2" xfId="49479"/>
    <cellStyle name="Normal 9 5 4 2 4" xfId="35155"/>
    <cellStyle name="Normal 9 5 4 3" xfId="9942"/>
    <cellStyle name="Normal 9 5 4 3 2" xfId="24325"/>
    <cellStyle name="Normal 9 5 4 3 2 2" xfId="53060"/>
    <cellStyle name="Normal 9 5 4 3 3" xfId="38736"/>
    <cellStyle name="Normal 9 5 4 4" xfId="17162"/>
    <cellStyle name="Normal 9 5 4 4 2" xfId="45898"/>
    <cellStyle name="Normal 9 5 4 5" xfId="31574"/>
    <cellStyle name="Normal 9 5 5" xfId="4473"/>
    <cellStyle name="Normal 9 5 5 2" xfId="11739"/>
    <cellStyle name="Normal 9 5 5 2 2" xfId="26117"/>
    <cellStyle name="Normal 9 5 5 2 2 2" xfId="54851"/>
    <cellStyle name="Normal 9 5 5 2 3" xfId="40527"/>
    <cellStyle name="Normal 9 5 5 3" xfId="18954"/>
    <cellStyle name="Normal 9 5 5 3 2" xfId="47689"/>
    <cellStyle name="Normal 9 5 5 4" xfId="33365"/>
    <cellStyle name="Normal 9 5 6" xfId="8146"/>
    <cellStyle name="Normal 9 5 6 2" xfId="22535"/>
    <cellStyle name="Normal 9 5 6 2 2" xfId="51270"/>
    <cellStyle name="Normal 9 5 6 3" xfId="36946"/>
    <cellStyle name="Normal 9 5 7" xfId="15372"/>
    <cellStyle name="Normal 9 5 7 2" xfId="44108"/>
    <cellStyle name="Normal 9 5 8" xfId="29784"/>
    <cellStyle name="Normal 9 6" xfId="953"/>
    <cellStyle name="Normal 9 6 2" xfId="1936"/>
    <cellStyle name="Normal 9 6 2 2" xfId="3728"/>
    <cellStyle name="Normal 9 6 2 2 2" xfId="7387"/>
    <cellStyle name="Normal 9 6 2 2 2 2" xfId="14647"/>
    <cellStyle name="Normal 9 6 2 2 2 2 2" xfId="29025"/>
    <cellStyle name="Normal 9 6 2 2 2 2 2 2" xfId="57759"/>
    <cellStyle name="Normal 9 6 2 2 2 2 3" xfId="43435"/>
    <cellStyle name="Normal 9 6 2 2 2 3" xfId="21862"/>
    <cellStyle name="Normal 9 6 2 2 2 3 2" xfId="50597"/>
    <cellStyle name="Normal 9 6 2 2 2 4" xfId="36273"/>
    <cellStyle name="Normal 9 6 2 2 3" xfId="11060"/>
    <cellStyle name="Normal 9 6 2 2 3 2" xfId="25443"/>
    <cellStyle name="Normal 9 6 2 2 3 2 2" xfId="54178"/>
    <cellStyle name="Normal 9 6 2 2 3 3" xfId="39854"/>
    <cellStyle name="Normal 9 6 2 2 4" xfId="18280"/>
    <cellStyle name="Normal 9 6 2 2 4 2" xfId="47016"/>
    <cellStyle name="Normal 9 6 2 2 5" xfId="32692"/>
    <cellStyle name="Normal 9 6 2 3" xfId="5597"/>
    <cellStyle name="Normal 9 6 2 3 2" xfId="12857"/>
    <cellStyle name="Normal 9 6 2 3 2 2" xfId="27235"/>
    <cellStyle name="Normal 9 6 2 3 2 2 2" xfId="55969"/>
    <cellStyle name="Normal 9 6 2 3 2 3" xfId="41645"/>
    <cellStyle name="Normal 9 6 2 3 3" xfId="20072"/>
    <cellStyle name="Normal 9 6 2 3 3 2" xfId="48807"/>
    <cellStyle name="Normal 9 6 2 3 4" xfId="34483"/>
    <cellStyle name="Normal 9 6 2 4" xfId="9270"/>
    <cellStyle name="Normal 9 6 2 4 2" xfId="23653"/>
    <cellStyle name="Normal 9 6 2 4 2 2" xfId="52388"/>
    <cellStyle name="Normal 9 6 2 4 3" xfId="38064"/>
    <cellStyle name="Normal 9 6 2 5" xfId="16490"/>
    <cellStyle name="Normal 9 6 2 5 2" xfId="45226"/>
    <cellStyle name="Normal 9 6 2 6" xfId="30902"/>
    <cellStyle name="Normal 9 6 3" xfId="2832"/>
    <cellStyle name="Normal 9 6 3 2" xfId="6492"/>
    <cellStyle name="Normal 9 6 3 2 2" xfId="13752"/>
    <cellStyle name="Normal 9 6 3 2 2 2" xfId="28130"/>
    <cellStyle name="Normal 9 6 3 2 2 2 2" xfId="56864"/>
    <cellStyle name="Normal 9 6 3 2 2 3" xfId="42540"/>
    <cellStyle name="Normal 9 6 3 2 3" xfId="20967"/>
    <cellStyle name="Normal 9 6 3 2 3 2" xfId="49702"/>
    <cellStyle name="Normal 9 6 3 2 4" xfId="35378"/>
    <cellStyle name="Normal 9 6 3 3" xfId="10165"/>
    <cellStyle name="Normal 9 6 3 3 2" xfId="24548"/>
    <cellStyle name="Normal 9 6 3 3 2 2" xfId="53283"/>
    <cellStyle name="Normal 9 6 3 3 3" xfId="38959"/>
    <cellStyle name="Normal 9 6 3 4" xfId="17385"/>
    <cellStyle name="Normal 9 6 3 4 2" xfId="46121"/>
    <cellStyle name="Normal 9 6 3 5" xfId="31797"/>
    <cellStyle name="Normal 9 6 4" xfId="4697"/>
    <cellStyle name="Normal 9 6 4 2" xfId="11962"/>
    <cellStyle name="Normal 9 6 4 2 2" xfId="26340"/>
    <cellStyle name="Normal 9 6 4 2 2 2" xfId="55074"/>
    <cellStyle name="Normal 9 6 4 2 3" xfId="40750"/>
    <cellStyle name="Normal 9 6 4 3" xfId="19177"/>
    <cellStyle name="Normal 9 6 4 3 2" xfId="47912"/>
    <cellStyle name="Normal 9 6 4 4" xfId="33588"/>
    <cellStyle name="Normal 9 6 5" xfId="8369"/>
    <cellStyle name="Normal 9 6 5 2" xfId="22758"/>
    <cellStyle name="Normal 9 6 5 2 2" xfId="51493"/>
    <cellStyle name="Normal 9 6 5 3" xfId="37169"/>
    <cellStyle name="Normal 9 6 6" xfId="15595"/>
    <cellStyle name="Normal 9 6 6 2" xfId="44331"/>
    <cellStyle name="Normal 9 6 7" xfId="30007"/>
    <cellStyle name="Normal 9 7" xfId="1457"/>
    <cellStyle name="Normal 9 7 2" xfId="3281"/>
    <cellStyle name="Normal 9 7 2 2" xfId="6940"/>
    <cellStyle name="Normal 9 7 2 2 2" xfId="14200"/>
    <cellStyle name="Normal 9 7 2 2 2 2" xfId="28578"/>
    <cellStyle name="Normal 9 7 2 2 2 2 2" xfId="57312"/>
    <cellStyle name="Normal 9 7 2 2 2 3" xfId="42988"/>
    <cellStyle name="Normal 9 7 2 2 3" xfId="21415"/>
    <cellStyle name="Normal 9 7 2 2 3 2" xfId="50150"/>
    <cellStyle name="Normal 9 7 2 2 4" xfId="35826"/>
    <cellStyle name="Normal 9 7 2 3" xfId="10613"/>
    <cellStyle name="Normal 9 7 2 3 2" xfId="24996"/>
    <cellStyle name="Normal 9 7 2 3 2 2" xfId="53731"/>
    <cellStyle name="Normal 9 7 2 3 3" xfId="39407"/>
    <cellStyle name="Normal 9 7 2 4" xfId="17833"/>
    <cellStyle name="Normal 9 7 2 4 2" xfId="46569"/>
    <cellStyle name="Normal 9 7 2 5" xfId="32245"/>
    <cellStyle name="Normal 9 7 3" xfId="5148"/>
    <cellStyle name="Normal 9 7 3 2" xfId="12410"/>
    <cellStyle name="Normal 9 7 3 2 2" xfId="26788"/>
    <cellStyle name="Normal 9 7 3 2 2 2" xfId="55522"/>
    <cellStyle name="Normal 9 7 3 2 3" xfId="41198"/>
    <cellStyle name="Normal 9 7 3 3" xfId="19625"/>
    <cellStyle name="Normal 9 7 3 3 2" xfId="48360"/>
    <cellStyle name="Normal 9 7 3 4" xfId="34036"/>
    <cellStyle name="Normal 9 7 4" xfId="8820"/>
    <cellStyle name="Normal 9 7 4 2" xfId="23206"/>
    <cellStyle name="Normal 9 7 4 2 2" xfId="51941"/>
    <cellStyle name="Normal 9 7 4 3" xfId="37617"/>
    <cellStyle name="Normal 9 7 5" xfId="16043"/>
    <cellStyle name="Normal 9 7 5 2" xfId="44779"/>
    <cellStyle name="Normal 9 7 6" xfId="30455"/>
    <cellStyle name="Normal 9 8" xfId="2385"/>
    <cellStyle name="Normal 9 8 2" xfId="6045"/>
    <cellStyle name="Normal 9 8 2 2" xfId="13305"/>
    <cellStyle name="Normal 9 8 2 2 2" xfId="27683"/>
    <cellStyle name="Normal 9 8 2 2 2 2" xfId="56417"/>
    <cellStyle name="Normal 9 8 2 2 3" xfId="42093"/>
    <cellStyle name="Normal 9 8 2 3" xfId="20520"/>
    <cellStyle name="Normal 9 8 2 3 2" xfId="49255"/>
    <cellStyle name="Normal 9 8 2 4" xfId="34931"/>
    <cellStyle name="Normal 9 8 3" xfId="9718"/>
    <cellStyle name="Normal 9 8 3 2" xfId="24101"/>
    <cellStyle name="Normal 9 8 3 2 2" xfId="52836"/>
    <cellStyle name="Normal 9 8 3 3" xfId="38512"/>
    <cellStyle name="Normal 9 8 4" xfId="16938"/>
    <cellStyle name="Normal 9 8 4 2" xfId="45674"/>
    <cellStyle name="Normal 9 8 5" xfId="31350"/>
    <cellStyle name="Normal 9 9" xfId="4232"/>
    <cellStyle name="Normal 9 9 2" xfId="11513"/>
    <cellStyle name="Normal 9 9 2 2" xfId="25893"/>
    <cellStyle name="Normal 9 9 2 2 2" xfId="54627"/>
    <cellStyle name="Normal 9 9 2 3" xfId="40303"/>
    <cellStyle name="Normal 9 9 3" xfId="18730"/>
    <cellStyle name="Normal 9 9 3 2" xfId="47465"/>
    <cellStyle name="Normal 9 9 4" xfId="33141"/>
    <cellStyle name="Note" xfId="38" builtinId="10" customBuiltin="1"/>
    <cellStyle name="Note 10" xfId="507"/>
    <cellStyle name="Note 11" xfId="531"/>
    <cellStyle name="Note 12" xfId="707"/>
    <cellStyle name="Note 13" xfId="1426"/>
    <cellStyle name="Note 14" xfId="1583"/>
    <cellStyle name="Note 15" xfId="4202"/>
    <cellStyle name="Note 16" xfId="4246"/>
    <cellStyle name="Note 17" xfId="7871"/>
    <cellStyle name="Note 18" xfId="7953"/>
    <cellStyle name="Note 19" xfId="15127"/>
    <cellStyle name="Note 2" xfId="83"/>
    <cellStyle name="Note 2 2" xfId="139"/>
    <cellStyle name="Note 20" xfId="29498"/>
    <cellStyle name="Note 21" xfId="29541"/>
    <cellStyle name="Note 22" xfId="58214"/>
    <cellStyle name="Note 3" xfId="128"/>
    <cellStyle name="Note 3 2" xfId="140"/>
    <cellStyle name="Note 4" xfId="138"/>
    <cellStyle name="Note 5" xfId="180"/>
    <cellStyle name="Note 6" xfId="231"/>
    <cellStyle name="Note 7" xfId="277"/>
    <cellStyle name="Note 8" xfId="335"/>
    <cellStyle name="Note 9" xfId="407"/>
    <cellStyle name="Output" xfId="39" builtinId="21" customBuiltin="1"/>
    <cellStyle name="Output 10" xfId="533"/>
    <cellStyle name="Output 11" xfId="708"/>
    <cellStyle name="Output 12" xfId="1427"/>
    <cellStyle name="Output 13" xfId="1576"/>
    <cellStyle name="Output 14" xfId="4203"/>
    <cellStyle name="Output 15" xfId="4240"/>
    <cellStyle name="Output 16" xfId="7872"/>
    <cellStyle name="Output 17" xfId="7922"/>
    <cellStyle name="Output 18" xfId="15128"/>
    <cellStyle name="Output 19" xfId="29460"/>
    <cellStyle name="Output 2" xfId="84"/>
    <cellStyle name="Output 20" xfId="29542"/>
    <cellStyle name="Output 21" xfId="58209"/>
    <cellStyle name="Output 3" xfId="129"/>
    <cellStyle name="Output 4" xfId="181"/>
    <cellStyle name="Output 5" xfId="232"/>
    <cellStyle name="Output 6" xfId="255"/>
    <cellStyle name="Output 7" xfId="336"/>
    <cellStyle name="Output 8" xfId="408"/>
    <cellStyle name="Output 9" xfId="508"/>
    <cellStyle name="Percent" xfId="40" builtinId="5"/>
    <cellStyle name="Percent 10" xfId="521"/>
    <cellStyle name="Percent 11" xfId="709"/>
    <cellStyle name="Percent 12" xfId="1428"/>
    <cellStyle name="Percent 13" xfId="1515"/>
    <cellStyle name="Percent 14" xfId="4204"/>
    <cellStyle name="Percent 15" xfId="4255"/>
    <cellStyle name="Percent 16" xfId="7873"/>
    <cellStyle name="Percent 17" xfId="7906"/>
    <cellStyle name="Percent 18" xfId="15129"/>
    <cellStyle name="Percent 19" xfId="15135"/>
    <cellStyle name="Percent 2" xfId="85"/>
    <cellStyle name="Percent 20" xfId="29543"/>
    <cellStyle name="Percent 21" xfId="58200"/>
    <cellStyle name="Percent 3" xfId="130"/>
    <cellStyle name="Percent 4" xfId="182"/>
    <cellStyle name="Percent 5" xfId="233"/>
    <cellStyle name="Percent 6" xfId="240"/>
    <cellStyle name="Percent 7" xfId="337"/>
    <cellStyle name="Percent 8" xfId="409"/>
    <cellStyle name="Percent 9" xfId="509"/>
    <cellStyle name="Text" xfId="58243"/>
    <cellStyle name="Title" xfId="41" builtinId="15" customBuiltin="1"/>
    <cellStyle name="Title 10" xfId="532"/>
    <cellStyle name="Title 11" xfId="710"/>
    <cellStyle name="Title 12" xfId="1429"/>
    <cellStyle name="Title 13" xfId="1482"/>
    <cellStyle name="Title 14" xfId="4205"/>
    <cellStyle name="Title 15" xfId="4210"/>
    <cellStyle name="Title 16" xfId="7874"/>
    <cellStyle name="Title 17" xfId="7902"/>
    <cellStyle name="Title 18" xfId="15130"/>
    <cellStyle name="Title 19" xfId="18717"/>
    <cellStyle name="Title 2" xfId="86"/>
    <cellStyle name="Title 2 2" xfId="58241"/>
    <cellStyle name="Title 20" xfId="29544"/>
    <cellStyle name="Title 3" xfId="131"/>
    <cellStyle name="Title 4" xfId="183"/>
    <cellStyle name="Title 5" xfId="234"/>
    <cellStyle name="Title 6" xfId="276"/>
    <cellStyle name="Title 7" xfId="338"/>
    <cellStyle name="Title 8" xfId="410"/>
    <cellStyle name="Title 9" xfId="510"/>
    <cellStyle name="Total" xfId="42" builtinId="25" customBuiltin="1"/>
    <cellStyle name="Total 10" xfId="514"/>
    <cellStyle name="Total 11" xfId="711"/>
    <cellStyle name="Total 12" xfId="1430"/>
    <cellStyle name="Total 13" xfId="1468"/>
    <cellStyle name="Total 14" xfId="4206"/>
    <cellStyle name="Total 15" xfId="4236"/>
    <cellStyle name="Total 16" xfId="7875"/>
    <cellStyle name="Total 17" xfId="7891"/>
    <cellStyle name="Total 18" xfId="15131"/>
    <cellStyle name="Total 19" xfId="29474"/>
    <cellStyle name="Total 2" xfId="87"/>
    <cellStyle name="Total 20" xfId="29545"/>
    <cellStyle name="Total 21" xfId="58216"/>
    <cellStyle name="Total 3" xfId="132"/>
    <cellStyle name="Total 4" xfId="184"/>
    <cellStyle name="Total 5" xfId="235"/>
    <cellStyle name="Total 6" xfId="254"/>
    <cellStyle name="Total 7" xfId="339"/>
    <cellStyle name="Total 8" xfId="411"/>
    <cellStyle name="Total 9" xfId="511"/>
    <cellStyle name="Warning Text" xfId="43" builtinId="11" customBuiltin="1"/>
    <cellStyle name="Warning Text 10" xfId="573"/>
    <cellStyle name="Warning Text 11" xfId="712"/>
    <cellStyle name="Warning Text 12" xfId="1431"/>
    <cellStyle name="Warning Text 13" xfId="1458"/>
    <cellStyle name="Warning Text 14" xfId="4207"/>
    <cellStyle name="Warning Text 15" xfId="4345"/>
    <cellStyle name="Warning Text 16" xfId="7876"/>
    <cellStyle name="Warning Text 17" xfId="7882"/>
    <cellStyle name="Warning Text 18" xfId="15132"/>
    <cellStyle name="Warning Text 19" xfId="29495"/>
    <cellStyle name="Warning Text 2" xfId="88"/>
    <cellStyle name="Warning Text 20" xfId="29546"/>
    <cellStyle name="Warning Text 21" xfId="58213"/>
    <cellStyle name="Warning Text 3" xfId="133"/>
    <cellStyle name="Warning Text 4" xfId="185"/>
    <cellStyle name="Warning Text 5" xfId="236"/>
    <cellStyle name="Warning Text 6" xfId="239"/>
    <cellStyle name="Warning Text 7" xfId="340"/>
    <cellStyle name="Warning Text 8" xfId="412"/>
    <cellStyle name="Warning Text 9" xfId="51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99"/>
      <color rgb="FF99FF99"/>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86127167631381"/>
          <c:y val="6.5116353011847122E-2"/>
          <c:w val="0.79190751445086704"/>
          <c:h val="0.57674484096210465"/>
        </c:manualLayout>
      </c:layout>
      <c:barChart>
        <c:barDir val="col"/>
        <c:grouping val="clustered"/>
        <c:varyColors val="0"/>
        <c:ser>
          <c:idx val="0"/>
          <c:order val="0"/>
          <c:tx>
            <c:strRef>
              <c:f>'Bank Detail'!$A$4</c:f>
              <c:strCache>
                <c:ptCount val="1"/>
                <c:pt idx="0">
                  <c:v>Alaska</c:v>
                </c:pt>
              </c:strCache>
            </c:strRef>
          </c:tx>
          <c:spPr>
            <a:solidFill>
              <a:srgbClr val="9999FF"/>
            </a:solidFill>
            <a:ln w="12700">
              <a:solidFill>
                <a:srgbClr val="000000"/>
              </a:solidFill>
              <a:prstDash val="solid"/>
            </a:ln>
          </c:spPr>
          <c:invertIfNegative val="0"/>
          <c:val>
            <c:numRef>
              <c:f>'Bank Detail'!$B$4</c:f>
              <c:numCache>
                <c:formatCode>_("$"* #,##0_);[Red]_("$"* \(#,##0\);_("$"* "-"??_);_(@_)</c:formatCode>
                <c:ptCount val="1"/>
                <c:pt idx="0">
                  <c:v>43609867</c:v>
                </c:pt>
              </c:numCache>
            </c:numRef>
          </c:val>
          <c:extLst>
            <c:ext xmlns:c16="http://schemas.microsoft.com/office/drawing/2014/chart" uri="{C3380CC4-5D6E-409C-BE32-E72D297353CC}">
              <c16:uniqueId val="{00000000-547C-4B38-AB56-EB22B1020725}"/>
            </c:ext>
          </c:extLst>
        </c:ser>
        <c:ser>
          <c:idx val="1"/>
          <c:order val="1"/>
          <c:tx>
            <c:strRef>
              <c:f>'Bank Detail'!$A$5</c:f>
              <c:strCache>
                <c:ptCount val="1"/>
                <c:pt idx="0">
                  <c:v>Aspen</c:v>
                </c:pt>
              </c:strCache>
            </c:strRef>
          </c:tx>
          <c:spPr>
            <a:solidFill>
              <a:srgbClr val="993366"/>
            </a:solidFill>
            <a:ln w="12700">
              <a:solidFill>
                <a:srgbClr val="000000"/>
              </a:solidFill>
              <a:prstDash val="solid"/>
            </a:ln>
          </c:spPr>
          <c:invertIfNegative val="0"/>
          <c:val>
            <c:numRef>
              <c:f>'Bank Detail'!$B$5</c:f>
              <c:numCache>
                <c:formatCode>_("$"* #,##0_);[Red]_("$"* \(#,##0\);_("$"* "-"??_);_(@_)</c:formatCode>
                <c:ptCount val="1"/>
                <c:pt idx="0">
                  <c:v>40923686</c:v>
                </c:pt>
              </c:numCache>
            </c:numRef>
          </c:val>
          <c:extLst>
            <c:ext xmlns:c16="http://schemas.microsoft.com/office/drawing/2014/chart" uri="{C3380CC4-5D6E-409C-BE32-E72D297353CC}">
              <c16:uniqueId val="{00000001-547C-4B38-AB56-EB22B1020725}"/>
            </c:ext>
          </c:extLst>
        </c:ser>
        <c:ser>
          <c:idx val="2"/>
          <c:order val="2"/>
          <c:tx>
            <c:strRef>
              <c:f>'Bank Detail'!$A$6</c:f>
              <c:strCache>
                <c:ptCount val="1"/>
                <c:pt idx="0">
                  <c:v>Columbus</c:v>
                </c:pt>
              </c:strCache>
            </c:strRef>
          </c:tx>
          <c:spPr>
            <a:solidFill>
              <a:srgbClr val="FFFFCC"/>
            </a:solidFill>
            <a:ln w="12700">
              <a:solidFill>
                <a:srgbClr val="000000"/>
              </a:solidFill>
              <a:prstDash val="solid"/>
            </a:ln>
          </c:spPr>
          <c:invertIfNegative val="0"/>
          <c:val>
            <c:numRef>
              <c:f>'Bank Detail'!$B$6</c:f>
              <c:numCache>
                <c:formatCode>_("$"* #,##0_);[Red]_("$"* \(#,##0\);_("$"* "-"??_);_(@_)</c:formatCode>
                <c:ptCount val="1"/>
                <c:pt idx="0">
                  <c:v>14090661</c:v>
                </c:pt>
              </c:numCache>
            </c:numRef>
          </c:val>
          <c:extLst>
            <c:ext xmlns:c16="http://schemas.microsoft.com/office/drawing/2014/chart" uri="{C3380CC4-5D6E-409C-BE32-E72D297353CC}">
              <c16:uniqueId val="{00000002-547C-4B38-AB56-EB22B1020725}"/>
            </c:ext>
          </c:extLst>
        </c:ser>
        <c:ser>
          <c:idx val="3"/>
          <c:order val="3"/>
          <c:tx>
            <c:strRef>
              <c:f>'Bank Detail'!$A$8</c:f>
              <c:strCache>
                <c:ptCount val="1"/>
                <c:pt idx="0">
                  <c:v>Gateway</c:v>
                </c:pt>
              </c:strCache>
            </c:strRef>
          </c:tx>
          <c:spPr>
            <a:solidFill>
              <a:srgbClr val="CCFFFF"/>
            </a:solidFill>
            <a:ln w="12700">
              <a:solidFill>
                <a:srgbClr val="000000"/>
              </a:solidFill>
              <a:prstDash val="solid"/>
            </a:ln>
          </c:spPr>
          <c:invertIfNegative val="0"/>
          <c:val>
            <c:numRef>
              <c:f>'Bank Detail'!$B$8</c:f>
              <c:numCache>
                <c:formatCode>_("$"* #,##0_);[Red]_("$"* \(#,##0\);_("$"* "-"??_);_(@_)</c:formatCode>
                <c:ptCount val="1"/>
                <c:pt idx="0">
                  <c:v>6800013</c:v>
                </c:pt>
              </c:numCache>
            </c:numRef>
          </c:val>
          <c:extLst>
            <c:ext xmlns:c16="http://schemas.microsoft.com/office/drawing/2014/chart" uri="{C3380CC4-5D6E-409C-BE32-E72D297353CC}">
              <c16:uniqueId val="{00000003-547C-4B38-AB56-EB22B1020725}"/>
            </c:ext>
          </c:extLst>
        </c:ser>
        <c:ser>
          <c:idx val="4"/>
          <c:order val="4"/>
          <c:tx>
            <c:strRef>
              <c:f>'Bank Detail'!$A$9</c:f>
              <c:strCache>
                <c:ptCount val="1"/>
                <c:pt idx="0">
                  <c:v>Gotham City</c:v>
                </c:pt>
              </c:strCache>
            </c:strRef>
          </c:tx>
          <c:spPr>
            <a:solidFill>
              <a:srgbClr val="660066"/>
            </a:solidFill>
            <a:ln w="12700">
              <a:solidFill>
                <a:srgbClr val="000000"/>
              </a:solidFill>
              <a:prstDash val="solid"/>
            </a:ln>
          </c:spPr>
          <c:invertIfNegative val="0"/>
          <c:val>
            <c:numRef>
              <c:f>'Bank Detail'!$B$9</c:f>
              <c:numCache>
                <c:formatCode>_("$"* #,##0_);[Red]_("$"* \(#,##0\);_("$"* "-"??_);_(@_)</c:formatCode>
                <c:ptCount val="1"/>
                <c:pt idx="0">
                  <c:v>66667035</c:v>
                </c:pt>
              </c:numCache>
            </c:numRef>
          </c:val>
          <c:extLst>
            <c:ext xmlns:c16="http://schemas.microsoft.com/office/drawing/2014/chart" uri="{C3380CC4-5D6E-409C-BE32-E72D297353CC}">
              <c16:uniqueId val="{00000004-547C-4B38-AB56-EB22B1020725}"/>
            </c:ext>
          </c:extLst>
        </c:ser>
        <c:ser>
          <c:idx val="5"/>
          <c:order val="5"/>
          <c:tx>
            <c:strRef>
              <c:f>'Bank Detail'!$A$10</c:f>
              <c:strCache>
                <c:ptCount val="1"/>
                <c:pt idx="0">
                  <c:v>Greenville</c:v>
                </c:pt>
              </c:strCache>
            </c:strRef>
          </c:tx>
          <c:spPr>
            <a:solidFill>
              <a:srgbClr val="FF8080"/>
            </a:solidFill>
            <a:ln w="12700">
              <a:solidFill>
                <a:srgbClr val="000000"/>
              </a:solidFill>
              <a:prstDash val="solid"/>
            </a:ln>
          </c:spPr>
          <c:invertIfNegative val="0"/>
          <c:val>
            <c:numRef>
              <c:f>'Bank Detail'!$B$10</c:f>
              <c:numCache>
                <c:formatCode>_("$"* #,##0_);[Red]_("$"* \(#,##0\);_("$"* "-"??_);_(@_)</c:formatCode>
                <c:ptCount val="1"/>
                <c:pt idx="0">
                  <c:v>22267770.75</c:v>
                </c:pt>
              </c:numCache>
            </c:numRef>
          </c:val>
          <c:extLst>
            <c:ext xmlns:c16="http://schemas.microsoft.com/office/drawing/2014/chart" uri="{C3380CC4-5D6E-409C-BE32-E72D297353CC}">
              <c16:uniqueId val="{00000005-547C-4B38-AB56-EB22B1020725}"/>
            </c:ext>
          </c:extLst>
        </c:ser>
        <c:ser>
          <c:idx val="6"/>
          <c:order val="6"/>
          <c:tx>
            <c:strRef>
              <c:f>'Bank Detail'!$A$11</c:f>
              <c:strCache>
                <c:ptCount val="1"/>
                <c:pt idx="0">
                  <c:v>Hoboken</c:v>
                </c:pt>
              </c:strCache>
            </c:strRef>
          </c:tx>
          <c:spPr>
            <a:solidFill>
              <a:srgbClr val="0066CC"/>
            </a:solidFill>
            <a:ln w="12700">
              <a:solidFill>
                <a:srgbClr val="000000"/>
              </a:solidFill>
              <a:prstDash val="solid"/>
            </a:ln>
          </c:spPr>
          <c:invertIfNegative val="0"/>
          <c:val>
            <c:numRef>
              <c:f>'Bank Detail'!$B$11</c:f>
              <c:numCache>
                <c:formatCode>_("$"* #,##0_);[Red]_("$"* \(#,##0\);_("$"* "-"??_);_(@_)</c:formatCode>
                <c:ptCount val="1"/>
                <c:pt idx="0">
                  <c:v>5862074</c:v>
                </c:pt>
              </c:numCache>
            </c:numRef>
          </c:val>
          <c:extLst>
            <c:ext xmlns:c16="http://schemas.microsoft.com/office/drawing/2014/chart" uri="{C3380CC4-5D6E-409C-BE32-E72D297353CC}">
              <c16:uniqueId val="{00000006-547C-4B38-AB56-EB22B1020725}"/>
            </c:ext>
          </c:extLst>
        </c:ser>
        <c:ser>
          <c:idx val="7"/>
          <c:order val="7"/>
          <c:tx>
            <c:strRef>
              <c:f>'Bank Detail'!$A$12</c:f>
              <c:strCache>
                <c:ptCount val="1"/>
                <c:pt idx="0">
                  <c:v>Houston</c:v>
                </c:pt>
              </c:strCache>
            </c:strRef>
          </c:tx>
          <c:spPr>
            <a:solidFill>
              <a:srgbClr val="CCCCFF"/>
            </a:solidFill>
            <a:ln w="12700">
              <a:solidFill>
                <a:srgbClr val="000000"/>
              </a:solidFill>
              <a:prstDash val="solid"/>
            </a:ln>
          </c:spPr>
          <c:invertIfNegative val="0"/>
          <c:val>
            <c:numRef>
              <c:f>'Bank Detail'!$B$12</c:f>
              <c:numCache>
                <c:formatCode>_("$"* #,##0_);[Red]_("$"* \(#,##0\);_("$"* "-"??_);_(@_)</c:formatCode>
                <c:ptCount val="1"/>
                <c:pt idx="0">
                  <c:v>37608851</c:v>
                </c:pt>
              </c:numCache>
            </c:numRef>
          </c:val>
          <c:extLst>
            <c:ext xmlns:c16="http://schemas.microsoft.com/office/drawing/2014/chart" uri="{C3380CC4-5D6E-409C-BE32-E72D297353CC}">
              <c16:uniqueId val="{00000007-547C-4B38-AB56-EB22B1020725}"/>
            </c:ext>
          </c:extLst>
        </c:ser>
        <c:ser>
          <c:idx val="8"/>
          <c:order val="8"/>
          <c:tx>
            <c:strRef>
              <c:f>'Bank Detail'!$A$13</c:f>
              <c:strCache>
                <c:ptCount val="1"/>
                <c:pt idx="0">
                  <c:v>Los Angeles</c:v>
                </c:pt>
              </c:strCache>
            </c:strRef>
          </c:tx>
          <c:spPr>
            <a:solidFill>
              <a:srgbClr val="000080"/>
            </a:solidFill>
            <a:ln w="12700">
              <a:solidFill>
                <a:srgbClr val="000000"/>
              </a:solidFill>
              <a:prstDash val="solid"/>
            </a:ln>
          </c:spPr>
          <c:invertIfNegative val="0"/>
          <c:val>
            <c:numRef>
              <c:f>'Bank Detail'!$B$13</c:f>
              <c:numCache>
                <c:formatCode>_("$"* #,##0_);[Red]_("$"* \(#,##0\);_("$"* "-"??_);_(@_)</c:formatCode>
                <c:ptCount val="1"/>
                <c:pt idx="0">
                  <c:v>1245413</c:v>
                </c:pt>
              </c:numCache>
            </c:numRef>
          </c:val>
          <c:extLst>
            <c:ext xmlns:c16="http://schemas.microsoft.com/office/drawing/2014/chart" uri="{C3380CC4-5D6E-409C-BE32-E72D297353CC}">
              <c16:uniqueId val="{00000008-547C-4B38-AB56-EB22B1020725}"/>
            </c:ext>
          </c:extLst>
        </c:ser>
        <c:ser>
          <c:idx val="9"/>
          <c:order val="9"/>
          <c:tx>
            <c:strRef>
              <c:f>'Bank Detail'!$A$20</c:f>
              <c:strCache>
                <c:ptCount val="1"/>
                <c:pt idx="0">
                  <c:v>Plum Island</c:v>
                </c:pt>
              </c:strCache>
            </c:strRef>
          </c:tx>
          <c:spPr>
            <a:solidFill>
              <a:srgbClr val="FF00FF"/>
            </a:solidFill>
            <a:ln w="12700">
              <a:solidFill>
                <a:srgbClr val="000000"/>
              </a:solidFill>
              <a:prstDash val="solid"/>
            </a:ln>
          </c:spPr>
          <c:invertIfNegative val="0"/>
          <c:val>
            <c:numRef>
              <c:f>'Bank Detail'!$B$20</c:f>
              <c:numCache>
                <c:formatCode>_("$"* #,##0_);[Red]_("$"* \(#,##0\);_("$"* "-"??_);_(@_)</c:formatCode>
                <c:ptCount val="1"/>
                <c:pt idx="0">
                  <c:v>47250254</c:v>
                </c:pt>
              </c:numCache>
            </c:numRef>
          </c:val>
          <c:extLst>
            <c:ext xmlns:c16="http://schemas.microsoft.com/office/drawing/2014/chart" uri="{C3380CC4-5D6E-409C-BE32-E72D297353CC}">
              <c16:uniqueId val="{00000009-547C-4B38-AB56-EB22B1020725}"/>
            </c:ext>
          </c:extLst>
        </c:ser>
        <c:ser>
          <c:idx val="10"/>
          <c:order val="10"/>
          <c:tx>
            <c:strRef>
              <c:f>'Bank Detail'!$A$17</c:f>
              <c:strCache>
                <c:ptCount val="1"/>
                <c:pt idx="0">
                  <c:v>New York</c:v>
                </c:pt>
              </c:strCache>
            </c:strRef>
          </c:tx>
          <c:spPr>
            <a:solidFill>
              <a:srgbClr val="FFFF00"/>
            </a:solidFill>
            <a:ln w="12700">
              <a:solidFill>
                <a:srgbClr val="000000"/>
              </a:solidFill>
              <a:prstDash val="solid"/>
            </a:ln>
          </c:spPr>
          <c:invertIfNegative val="0"/>
          <c:val>
            <c:numRef>
              <c:f>'Bank Detail'!$B$17</c:f>
              <c:numCache>
                <c:formatCode>_("$"* #,##0_);[Red]_("$"* \(#,##0\);_("$"* "-"??_);_(@_)</c:formatCode>
                <c:ptCount val="1"/>
                <c:pt idx="0">
                  <c:v>37734487</c:v>
                </c:pt>
              </c:numCache>
            </c:numRef>
          </c:val>
          <c:extLst>
            <c:ext xmlns:c16="http://schemas.microsoft.com/office/drawing/2014/chart" uri="{C3380CC4-5D6E-409C-BE32-E72D297353CC}">
              <c16:uniqueId val="{0000000A-547C-4B38-AB56-EB22B1020725}"/>
            </c:ext>
          </c:extLst>
        </c:ser>
        <c:ser>
          <c:idx val="11"/>
          <c:order val="11"/>
          <c:tx>
            <c:strRef>
              <c:f>'Bank Detail'!$A$7</c:f>
              <c:strCache>
                <c:ptCount val="1"/>
                <c:pt idx="0">
                  <c:v>Exeter</c:v>
                </c:pt>
              </c:strCache>
            </c:strRef>
          </c:tx>
          <c:spPr>
            <a:solidFill>
              <a:srgbClr val="00FFFF"/>
            </a:solidFill>
            <a:ln w="12700">
              <a:solidFill>
                <a:srgbClr val="000000"/>
              </a:solidFill>
              <a:prstDash val="solid"/>
            </a:ln>
          </c:spPr>
          <c:invertIfNegative val="0"/>
          <c:val>
            <c:numRef>
              <c:f>'Bank Detail'!$B$7</c:f>
              <c:numCache>
                <c:formatCode>_("$"* #,##0_);[Red]_("$"* \(#,##0\);_("$"* "-"??_);_(@_)</c:formatCode>
                <c:ptCount val="1"/>
                <c:pt idx="0">
                  <c:v>34366621</c:v>
                </c:pt>
              </c:numCache>
            </c:numRef>
          </c:val>
          <c:extLst>
            <c:ext xmlns:c16="http://schemas.microsoft.com/office/drawing/2014/chart" uri="{C3380CC4-5D6E-409C-BE32-E72D297353CC}">
              <c16:uniqueId val="{0000000B-547C-4B38-AB56-EB22B1020725}"/>
            </c:ext>
          </c:extLst>
        </c:ser>
        <c:ser>
          <c:idx val="12"/>
          <c:order val="12"/>
          <c:tx>
            <c:strRef>
              <c:f>'Bank Detail'!$A$14</c:f>
              <c:strCache>
                <c:ptCount val="1"/>
                <c:pt idx="0">
                  <c:v>Mansfield</c:v>
                </c:pt>
              </c:strCache>
            </c:strRef>
          </c:tx>
          <c:spPr>
            <a:solidFill>
              <a:srgbClr val="800080"/>
            </a:solidFill>
            <a:ln w="12700">
              <a:solidFill>
                <a:srgbClr val="000000"/>
              </a:solidFill>
              <a:prstDash val="solid"/>
            </a:ln>
          </c:spPr>
          <c:invertIfNegative val="0"/>
          <c:val>
            <c:numRef>
              <c:f>'Bank Detail'!$B$14</c:f>
              <c:numCache>
                <c:formatCode>_("$"* #,##0_);[Red]_("$"* \(#,##0\);_("$"* "-"??_);_(@_)</c:formatCode>
                <c:ptCount val="1"/>
                <c:pt idx="0">
                  <c:v>23460193</c:v>
                </c:pt>
              </c:numCache>
            </c:numRef>
          </c:val>
          <c:extLst>
            <c:ext xmlns:c16="http://schemas.microsoft.com/office/drawing/2014/chart" uri="{C3380CC4-5D6E-409C-BE32-E72D297353CC}">
              <c16:uniqueId val="{0000000C-547C-4B38-AB56-EB22B1020725}"/>
            </c:ext>
          </c:extLst>
        </c:ser>
        <c:ser>
          <c:idx val="13"/>
          <c:order val="13"/>
          <c:tx>
            <c:strRef>
              <c:f>'Bank Detail'!$A$15</c:f>
              <c:strCache>
                <c:ptCount val="1"/>
                <c:pt idx="0">
                  <c:v>Middlesex</c:v>
                </c:pt>
              </c:strCache>
            </c:strRef>
          </c:tx>
          <c:spPr>
            <a:solidFill>
              <a:srgbClr val="800000"/>
            </a:solidFill>
            <a:ln w="12700">
              <a:solidFill>
                <a:srgbClr val="000000"/>
              </a:solidFill>
              <a:prstDash val="solid"/>
            </a:ln>
          </c:spPr>
          <c:invertIfNegative val="0"/>
          <c:val>
            <c:numRef>
              <c:f>'Bank Detail'!$B$15</c:f>
              <c:numCache>
                <c:formatCode>_("$"* #,##0_);[Red]_("$"* \(#,##0\);_("$"* "-"??_);_(@_)</c:formatCode>
                <c:ptCount val="1"/>
                <c:pt idx="0">
                  <c:v>8482119</c:v>
                </c:pt>
              </c:numCache>
            </c:numRef>
          </c:val>
          <c:extLst>
            <c:ext xmlns:c16="http://schemas.microsoft.com/office/drawing/2014/chart" uri="{C3380CC4-5D6E-409C-BE32-E72D297353CC}">
              <c16:uniqueId val="{0000000D-547C-4B38-AB56-EB22B1020725}"/>
            </c:ext>
          </c:extLst>
        </c:ser>
        <c:ser>
          <c:idx val="14"/>
          <c:order val="14"/>
          <c:tx>
            <c:strRef>
              <c:f>'Bank Detail'!$A$16</c:f>
              <c:strCache>
                <c:ptCount val="1"/>
                <c:pt idx="0">
                  <c:v>New Jersey </c:v>
                </c:pt>
              </c:strCache>
            </c:strRef>
          </c:tx>
          <c:spPr>
            <a:solidFill>
              <a:srgbClr val="008080"/>
            </a:solidFill>
            <a:ln w="12700">
              <a:solidFill>
                <a:srgbClr val="000000"/>
              </a:solidFill>
              <a:prstDash val="solid"/>
            </a:ln>
          </c:spPr>
          <c:invertIfNegative val="0"/>
          <c:val>
            <c:numRef>
              <c:f>'Bank Detail'!$B$16</c:f>
              <c:numCache>
                <c:formatCode>_("$"* #,##0_);[Red]_("$"* \(#,##0\);_("$"* "-"??_);_(@_)</c:formatCode>
                <c:ptCount val="1"/>
                <c:pt idx="0">
                  <c:v>9252862</c:v>
                </c:pt>
              </c:numCache>
            </c:numRef>
          </c:val>
          <c:extLst>
            <c:ext xmlns:c16="http://schemas.microsoft.com/office/drawing/2014/chart" uri="{C3380CC4-5D6E-409C-BE32-E72D297353CC}">
              <c16:uniqueId val="{0000000E-547C-4B38-AB56-EB22B1020725}"/>
            </c:ext>
          </c:extLst>
        </c:ser>
        <c:ser>
          <c:idx val="15"/>
          <c:order val="15"/>
          <c:tx>
            <c:strRef>
              <c:f>'Bank Detail'!$A$18</c:f>
              <c:strCache>
                <c:ptCount val="1"/>
                <c:pt idx="0">
                  <c:v>Palo Alto</c:v>
                </c:pt>
              </c:strCache>
            </c:strRef>
          </c:tx>
          <c:spPr>
            <a:solidFill>
              <a:srgbClr val="0000FF"/>
            </a:solidFill>
            <a:ln w="12700">
              <a:solidFill>
                <a:srgbClr val="000000"/>
              </a:solidFill>
              <a:prstDash val="solid"/>
            </a:ln>
          </c:spPr>
          <c:invertIfNegative val="0"/>
          <c:val>
            <c:numRef>
              <c:f>'Bank Detail'!$B$18</c:f>
              <c:numCache>
                <c:formatCode>_("$"* #,##0_);[Red]_("$"* \(#,##0\);_("$"* "-"??_);_(@_)</c:formatCode>
                <c:ptCount val="1"/>
                <c:pt idx="0">
                  <c:v>8706538</c:v>
                </c:pt>
              </c:numCache>
            </c:numRef>
          </c:val>
          <c:extLst>
            <c:ext xmlns:c16="http://schemas.microsoft.com/office/drawing/2014/chart" uri="{C3380CC4-5D6E-409C-BE32-E72D297353CC}">
              <c16:uniqueId val="{0000000F-547C-4B38-AB56-EB22B1020725}"/>
            </c:ext>
          </c:extLst>
        </c:ser>
        <c:ser>
          <c:idx val="16"/>
          <c:order val="16"/>
          <c:tx>
            <c:strRef>
              <c:f>'Bank Detail'!$A$19</c:f>
              <c:strCache>
                <c:ptCount val="1"/>
                <c:pt idx="0">
                  <c:v>Pismo Beach</c:v>
                </c:pt>
              </c:strCache>
            </c:strRef>
          </c:tx>
          <c:spPr>
            <a:solidFill>
              <a:srgbClr val="00CCFF"/>
            </a:solidFill>
            <a:ln w="12700">
              <a:solidFill>
                <a:srgbClr val="000000"/>
              </a:solidFill>
              <a:prstDash val="solid"/>
            </a:ln>
          </c:spPr>
          <c:invertIfNegative val="0"/>
          <c:val>
            <c:numRef>
              <c:f>'Bank Detail'!$B$19</c:f>
              <c:numCache>
                <c:formatCode>_("$"* #,##0_);[Red]_("$"* \(#,##0\);_("$"* "-"??_);_(@_)</c:formatCode>
                <c:ptCount val="1"/>
                <c:pt idx="0">
                  <c:v>39500293</c:v>
                </c:pt>
              </c:numCache>
            </c:numRef>
          </c:val>
          <c:extLst>
            <c:ext xmlns:c16="http://schemas.microsoft.com/office/drawing/2014/chart" uri="{C3380CC4-5D6E-409C-BE32-E72D297353CC}">
              <c16:uniqueId val="{00000010-547C-4B38-AB56-EB22B1020725}"/>
            </c:ext>
          </c:extLst>
        </c:ser>
        <c:ser>
          <c:idx val="17"/>
          <c:order val="17"/>
          <c:tx>
            <c:strRef>
              <c:f>'Bank Detail'!$A$21</c:f>
              <c:strCache>
                <c:ptCount val="1"/>
                <c:pt idx="0">
                  <c:v>Texas</c:v>
                </c:pt>
              </c:strCache>
            </c:strRef>
          </c:tx>
          <c:spPr>
            <a:solidFill>
              <a:srgbClr val="CCFFFF"/>
            </a:solidFill>
            <a:ln w="12700">
              <a:solidFill>
                <a:srgbClr val="000000"/>
              </a:solidFill>
              <a:prstDash val="solid"/>
            </a:ln>
          </c:spPr>
          <c:invertIfNegative val="0"/>
          <c:val>
            <c:numRef>
              <c:f>'Bank Detail'!$B$21</c:f>
              <c:numCache>
                <c:formatCode>_("$"* #,##0_);[Red]_("$"* \(#,##0\);_("$"* "-"??_);_(@_)</c:formatCode>
                <c:ptCount val="1"/>
                <c:pt idx="0">
                  <c:v>45210037</c:v>
                </c:pt>
              </c:numCache>
            </c:numRef>
          </c:val>
          <c:extLst>
            <c:ext xmlns:c16="http://schemas.microsoft.com/office/drawing/2014/chart" uri="{C3380CC4-5D6E-409C-BE32-E72D297353CC}">
              <c16:uniqueId val="{00000011-547C-4B38-AB56-EB22B1020725}"/>
            </c:ext>
          </c:extLst>
        </c:ser>
        <c:ser>
          <c:idx val="18"/>
          <c:order val="18"/>
          <c:tx>
            <c:strRef>
              <c:f>'Bank Detail'!$A$22</c:f>
              <c:strCache>
                <c:ptCount val="1"/>
                <c:pt idx="0">
                  <c:v>Thunder Bay</c:v>
                </c:pt>
              </c:strCache>
            </c:strRef>
          </c:tx>
          <c:spPr>
            <a:solidFill>
              <a:srgbClr val="CCFFCC"/>
            </a:solidFill>
            <a:ln w="12700">
              <a:solidFill>
                <a:srgbClr val="000000"/>
              </a:solidFill>
              <a:prstDash val="solid"/>
            </a:ln>
          </c:spPr>
          <c:invertIfNegative val="0"/>
          <c:val>
            <c:numRef>
              <c:f>'Bank Detail'!$B$22</c:f>
              <c:numCache>
                <c:formatCode>_("$"* #,##0_);[Red]_("$"* \(#,##0\);_("$"* "-"??_);_(@_)</c:formatCode>
                <c:ptCount val="1"/>
                <c:pt idx="0">
                  <c:v>42237411</c:v>
                </c:pt>
              </c:numCache>
            </c:numRef>
          </c:val>
          <c:extLst>
            <c:ext xmlns:c16="http://schemas.microsoft.com/office/drawing/2014/chart" uri="{C3380CC4-5D6E-409C-BE32-E72D297353CC}">
              <c16:uniqueId val="{00000012-547C-4B38-AB56-EB22B1020725}"/>
            </c:ext>
          </c:extLst>
        </c:ser>
        <c:ser>
          <c:idx val="19"/>
          <c:order val="19"/>
          <c:tx>
            <c:strRef>
              <c:f>'Bank Detail'!$A$23</c:f>
              <c:strCache>
                <c:ptCount val="1"/>
                <c:pt idx="0">
                  <c:v>Virginia</c:v>
                </c:pt>
              </c:strCache>
            </c:strRef>
          </c:tx>
          <c:spPr>
            <a:solidFill>
              <a:srgbClr val="FFFF99"/>
            </a:solidFill>
            <a:ln w="12700">
              <a:solidFill>
                <a:srgbClr val="000000"/>
              </a:solidFill>
              <a:prstDash val="solid"/>
            </a:ln>
          </c:spPr>
          <c:invertIfNegative val="0"/>
          <c:val>
            <c:numRef>
              <c:f>'Bank Detail'!$B$23</c:f>
              <c:numCache>
                <c:formatCode>_("$"* #,##0_);[Red]_("$"* \(#,##0\);_("$"* "-"??_);_(@_)</c:formatCode>
                <c:ptCount val="1"/>
                <c:pt idx="0">
                  <c:v>7303189</c:v>
                </c:pt>
              </c:numCache>
            </c:numRef>
          </c:val>
          <c:extLst>
            <c:ext xmlns:c16="http://schemas.microsoft.com/office/drawing/2014/chart" uri="{C3380CC4-5D6E-409C-BE32-E72D297353CC}">
              <c16:uniqueId val="{00000013-547C-4B38-AB56-EB22B1020725}"/>
            </c:ext>
          </c:extLst>
        </c:ser>
        <c:ser>
          <c:idx val="20"/>
          <c:order val="20"/>
          <c:tx>
            <c:strRef>
              <c:f>'Bank Detail'!$A$24</c:f>
              <c:strCache>
                <c:ptCount val="1"/>
                <c:pt idx="0">
                  <c:v>Waikiki</c:v>
                </c:pt>
              </c:strCache>
            </c:strRef>
          </c:tx>
          <c:spPr>
            <a:solidFill>
              <a:srgbClr val="99CCFF"/>
            </a:solidFill>
            <a:ln w="12700">
              <a:solidFill>
                <a:srgbClr val="000000"/>
              </a:solidFill>
              <a:prstDash val="solid"/>
            </a:ln>
          </c:spPr>
          <c:invertIfNegative val="0"/>
          <c:val>
            <c:numRef>
              <c:f>'Bank Detail'!$B$24</c:f>
              <c:numCache>
                <c:formatCode>_("$"* #,##0_);[Red]_("$"* \(#,##0\);_("$"* "-"??_);_(@_)</c:formatCode>
                <c:ptCount val="1"/>
                <c:pt idx="0">
                  <c:v>62541969</c:v>
                </c:pt>
              </c:numCache>
            </c:numRef>
          </c:val>
          <c:extLst>
            <c:ext xmlns:c16="http://schemas.microsoft.com/office/drawing/2014/chart" uri="{C3380CC4-5D6E-409C-BE32-E72D297353CC}">
              <c16:uniqueId val="{00000014-547C-4B38-AB56-EB22B1020725}"/>
            </c:ext>
          </c:extLst>
        </c:ser>
        <c:ser>
          <c:idx val="21"/>
          <c:order val="21"/>
          <c:tx>
            <c:strRef>
              <c:f>'Bank Detail'!$A$25</c:f>
              <c:strCache>
                <c:ptCount val="1"/>
                <c:pt idx="0">
                  <c:v>Washington</c:v>
                </c:pt>
              </c:strCache>
            </c:strRef>
          </c:tx>
          <c:spPr>
            <a:solidFill>
              <a:srgbClr val="FF99CC"/>
            </a:solidFill>
            <a:ln w="12700">
              <a:solidFill>
                <a:srgbClr val="000000"/>
              </a:solidFill>
              <a:prstDash val="solid"/>
            </a:ln>
          </c:spPr>
          <c:invertIfNegative val="0"/>
          <c:val>
            <c:numRef>
              <c:f>'Bank Detail'!$B$25</c:f>
              <c:numCache>
                <c:formatCode>_("$"* #,##0_);[Red]_("$"* \(#,##0\);_("$"* "-"??_);_(@_)</c:formatCode>
                <c:ptCount val="1"/>
                <c:pt idx="0">
                  <c:v>2571606</c:v>
                </c:pt>
              </c:numCache>
            </c:numRef>
          </c:val>
          <c:extLst>
            <c:ext xmlns:c16="http://schemas.microsoft.com/office/drawing/2014/chart" uri="{C3380CC4-5D6E-409C-BE32-E72D297353CC}">
              <c16:uniqueId val="{00000015-547C-4B38-AB56-EB22B1020725}"/>
            </c:ext>
          </c:extLst>
        </c:ser>
        <c:ser>
          <c:idx val="22"/>
          <c:order val="22"/>
          <c:tx>
            <c:strRef>
              <c:f>'Bank Detail'!$A$26</c:f>
              <c:strCache>
                <c:ptCount val="1"/>
                <c:pt idx="0">
                  <c:v>West Oakland</c:v>
                </c:pt>
              </c:strCache>
            </c:strRef>
          </c:tx>
          <c:spPr>
            <a:solidFill>
              <a:srgbClr val="CC99FF"/>
            </a:solidFill>
            <a:ln w="12700">
              <a:solidFill>
                <a:srgbClr val="000000"/>
              </a:solidFill>
              <a:prstDash val="solid"/>
            </a:ln>
          </c:spPr>
          <c:invertIfNegative val="0"/>
          <c:val>
            <c:numRef>
              <c:f>'Bank Detail'!$B$26</c:f>
              <c:numCache>
                <c:formatCode>_("$"* #,##0_);[Red]_("$"* \(#,##0\);_("$"* "-"??_);_(@_)</c:formatCode>
                <c:ptCount val="1"/>
                <c:pt idx="0">
                  <c:v>34628762</c:v>
                </c:pt>
              </c:numCache>
            </c:numRef>
          </c:val>
          <c:extLst>
            <c:ext xmlns:c16="http://schemas.microsoft.com/office/drawing/2014/chart" uri="{C3380CC4-5D6E-409C-BE32-E72D297353CC}">
              <c16:uniqueId val="{00000016-547C-4B38-AB56-EB22B1020725}"/>
            </c:ext>
          </c:extLst>
        </c:ser>
        <c:ser>
          <c:idx val="23"/>
          <c:order val="23"/>
          <c:tx>
            <c:strRef>
              <c:f>'Bank Detail'!$A$27</c:f>
              <c:strCache>
                <c:ptCount val="1"/>
                <c:pt idx="0">
                  <c:v>Williamsburg</c:v>
                </c:pt>
              </c:strCache>
            </c:strRef>
          </c:tx>
          <c:spPr>
            <a:solidFill>
              <a:srgbClr val="E3E3E3"/>
            </a:solidFill>
            <a:ln w="12700">
              <a:solidFill>
                <a:srgbClr val="000000"/>
              </a:solidFill>
              <a:prstDash val="solid"/>
            </a:ln>
          </c:spPr>
          <c:invertIfNegative val="0"/>
          <c:val>
            <c:numRef>
              <c:f>'Bank Detail'!$B$27</c:f>
              <c:numCache>
                <c:formatCode>_("$"* #,##0_);[Red]_("$"* \(#,##0\);_("$"* "-"??_);_(@_)</c:formatCode>
                <c:ptCount val="1"/>
                <c:pt idx="0">
                  <c:v>121067699.94999999</c:v>
                </c:pt>
              </c:numCache>
            </c:numRef>
          </c:val>
          <c:extLst>
            <c:ext xmlns:c16="http://schemas.microsoft.com/office/drawing/2014/chart" uri="{C3380CC4-5D6E-409C-BE32-E72D297353CC}">
              <c16:uniqueId val="{00000017-547C-4B38-AB56-EB22B1020725}"/>
            </c:ext>
          </c:extLst>
        </c:ser>
        <c:dLbls>
          <c:showLegendKey val="0"/>
          <c:showVal val="0"/>
          <c:showCatName val="0"/>
          <c:showSerName val="0"/>
          <c:showPercent val="0"/>
          <c:showBubbleSize val="0"/>
        </c:dLbls>
        <c:gapWidth val="150"/>
        <c:axId val="76348032"/>
        <c:axId val="76362112"/>
      </c:barChart>
      <c:catAx>
        <c:axId val="76348032"/>
        <c:scaling>
          <c:orientation val="minMax"/>
        </c:scaling>
        <c:delete val="1"/>
        <c:axPos val="b"/>
        <c:majorTickMark val="out"/>
        <c:minorTickMark val="none"/>
        <c:tickLblPos val="none"/>
        <c:crossAx val="76362112"/>
        <c:crosses val="autoZero"/>
        <c:auto val="1"/>
        <c:lblAlgn val="ctr"/>
        <c:lblOffset val="100"/>
        <c:noMultiLvlLbl val="0"/>
      </c:catAx>
      <c:valAx>
        <c:axId val="76362112"/>
        <c:scaling>
          <c:orientation val="minMax"/>
        </c:scaling>
        <c:delete val="0"/>
        <c:axPos val="l"/>
        <c:majorGridlines>
          <c:spPr>
            <a:ln w="3175">
              <a:solidFill>
                <a:srgbClr val="000000"/>
              </a:solidFill>
              <a:prstDash val="solid"/>
            </a:ln>
          </c:spPr>
        </c:majorGridlines>
        <c:numFmt formatCode="_(&quot;$&quot;* #,##0_);[Red]_(&quot;$&quot;* \(#,##0\);_(&quot;$&quot;* &quot;-&quot;??_);_(@_)"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6348032"/>
        <c:crosses val="autoZero"/>
        <c:crossBetween val="between"/>
      </c:valAx>
      <c:spPr>
        <a:solidFill>
          <a:srgbClr val="C0C0C0"/>
        </a:solidFill>
        <a:ln w="12700">
          <a:solidFill>
            <a:srgbClr val="808080"/>
          </a:solidFill>
          <a:prstDash val="solid"/>
        </a:ln>
      </c:spPr>
    </c:plotArea>
    <c:legend>
      <c:legendPos val="b"/>
      <c:layout>
        <c:manualLayout>
          <c:xMode val="edge"/>
          <c:yMode val="edge"/>
          <c:x val="6.0693641618497114E-2"/>
          <c:y val="0.69767521084121875"/>
          <c:w val="0.87716763005780363"/>
          <c:h val="0.28604683644489981"/>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03818761546096"/>
          <c:y val="7.4438739032796519E-2"/>
          <c:w val="0.79190751445086704"/>
          <c:h val="0.57674484096210465"/>
        </c:manualLayout>
      </c:layout>
      <c:barChart>
        <c:barDir val="col"/>
        <c:grouping val="clustered"/>
        <c:varyColors val="0"/>
        <c:ser>
          <c:idx val="0"/>
          <c:order val="0"/>
          <c:tx>
            <c:strRef>
              <c:f>'Bank Detail'!$A$4</c:f>
              <c:strCache>
                <c:ptCount val="1"/>
                <c:pt idx="0">
                  <c:v>Alaska</c:v>
                </c:pt>
              </c:strCache>
            </c:strRef>
          </c:tx>
          <c:spPr>
            <a:solidFill>
              <a:srgbClr val="9999FF"/>
            </a:solidFill>
            <a:ln w="12700">
              <a:solidFill>
                <a:srgbClr val="000000"/>
              </a:solidFill>
              <a:prstDash val="solid"/>
            </a:ln>
          </c:spPr>
          <c:invertIfNegative val="0"/>
          <c:val>
            <c:numRef>
              <c:f>'Bank Detail'!$B$4</c:f>
              <c:numCache>
                <c:formatCode>_("$"* #,##0_);[Red]_("$"* \(#,##0\);_("$"* "-"??_);_(@_)</c:formatCode>
                <c:ptCount val="1"/>
                <c:pt idx="0">
                  <c:v>43609867</c:v>
                </c:pt>
              </c:numCache>
            </c:numRef>
          </c:val>
          <c:extLst>
            <c:ext xmlns:c16="http://schemas.microsoft.com/office/drawing/2014/chart" uri="{C3380CC4-5D6E-409C-BE32-E72D297353CC}">
              <c16:uniqueId val="{00000000-83A4-46E8-AC85-765DACE31C1D}"/>
            </c:ext>
          </c:extLst>
        </c:ser>
        <c:ser>
          <c:idx val="1"/>
          <c:order val="1"/>
          <c:tx>
            <c:strRef>
              <c:f>'Bank Detail'!$A$5</c:f>
              <c:strCache>
                <c:ptCount val="1"/>
                <c:pt idx="0">
                  <c:v>Aspen</c:v>
                </c:pt>
              </c:strCache>
            </c:strRef>
          </c:tx>
          <c:spPr>
            <a:solidFill>
              <a:srgbClr val="993366"/>
            </a:solidFill>
            <a:ln w="12700">
              <a:solidFill>
                <a:srgbClr val="000000"/>
              </a:solidFill>
              <a:prstDash val="solid"/>
            </a:ln>
          </c:spPr>
          <c:invertIfNegative val="0"/>
          <c:val>
            <c:numRef>
              <c:f>'Bank Detail'!$B$5</c:f>
              <c:numCache>
                <c:formatCode>_("$"* #,##0_);[Red]_("$"* \(#,##0\);_("$"* "-"??_);_(@_)</c:formatCode>
                <c:ptCount val="1"/>
                <c:pt idx="0">
                  <c:v>40923686</c:v>
                </c:pt>
              </c:numCache>
            </c:numRef>
          </c:val>
          <c:extLst>
            <c:ext xmlns:c16="http://schemas.microsoft.com/office/drawing/2014/chart" uri="{C3380CC4-5D6E-409C-BE32-E72D297353CC}">
              <c16:uniqueId val="{00000001-83A4-46E8-AC85-765DACE31C1D}"/>
            </c:ext>
          </c:extLst>
        </c:ser>
        <c:ser>
          <c:idx val="2"/>
          <c:order val="2"/>
          <c:tx>
            <c:strRef>
              <c:f>'Bank Detail'!$A$6</c:f>
              <c:strCache>
                <c:ptCount val="1"/>
                <c:pt idx="0">
                  <c:v>Columbus</c:v>
                </c:pt>
              </c:strCache>
            </c:strRef>
          </c:tx>
          <c:spPr>
            <a:solidFill>
              <a:srgbClr val="FFFFCC"/>
            </a:solidFill>
            <a:ln w="12700">
              <a:solidFill>
                <a:srgbClr val="000000"/>
              </a:solidFill>
              <a:prstDash val="solid"/>
            </a:ln>
          </c:spPr>
          <c:invertIfNegative val="0"/>
          <c:val>
            <c:numRef>
              <c:f>'Bank Detail'!$B$6</c:f>
              <c:numCache>
                <c:formatCode>_("$"* #,##0_);[Red]_("$"* \(#,##0\);_("$"* "-"??_);_(@_)</c:formatCode>
                <c:ptCount val="1"/>
                <c:pt idx="0">
                  <c:v>14090661</c:v>
                </c:pt>
              </c:numCache>
            </c:numRef>
          </c:val>
          <c:extLst>
            <c:ext xmlns:c16="http://schemas.microsoft.com/office/drawing/2014/chart" uri="{C3380CC4-5D6E-409C-BE32-E72D297353CC}">
              <c16:uniqueId val="{00000002-83A4-46E8-AC85-765DACE31C1D}"/>
            </c:ext>
          </c:extLst>
        </c:ser>
        <c:ser>
          <c:idx val="3"/>
          <c:order val="3"/>
          <c:tx>
            <c:strRef>
              <c:f>'Bank Detail'!$A$8</c:f>
              <c:strCache>
                <c:ptCount val="1"/>
                <c:pt idx="0">
                  <c:v>Gateway</c:v>
                </c:pt>
              </c:strCache>
            </c:strRef>
          </c:tx>
          <c:spPr>
            <a:solidFill>
              <a:srgbClr val="CCFFFF"/>
            </a:solidFill>
            <a:ln w="12700">
              <a:solidFill>
                <a:srgbClr val="000000"/>
              </a:solidFill>
              <a:prstDash val="solid"/>
            </a:ln>
          </c:spPr>
          <c:invertIfNegative val="0"/>
          <c:val>
            <c:numRef>
              <c:f>'Bank Detail'!$B$8</c:f>
              <c:numCache>
                <c:formatCode>_("$"* #,##0_);[Red]_("$"* \(#,##0\);_("$"* "-"??_);_(@_)</c:formatCode>
                <c:ptCount val="1"/>
                <c:pt idx="0">
                  <c:v>6800013</c:v>
                </c:pt>
              </c:numCache>
            </c:numRef>
          </c:val>
          <c:extLst>
            <c:ext xmlns:c16="http://schemas.microsoft.com/office/drawing/2014/chart" uri="{C3380CC4-5D6E-409C-BE32-E72D297353CC}">
              <c16:uniqueId val="{00000003-83A4-46E8-AC85-765DACE31C1D}"/>
            </c:ext>
          </c:extLst>
        </c:ser>
        <c:ser>
          <c:idx val="4"/>
          <c:order val="4"/>
          <c:tx>
            <c:strRef>
              <c:f>'Bank Detail'!$A$9</c:f>
              <c:strCache>
                <c:ptCount val="1"/>
                <c:pt idx="0">
                  <c:v>Gotham City</c:v>
                </c:pt>
              </c:strCache>
            </c:strRef>
          </c:tx>
          <c:spPr>
            <a:solidFill>
              <a:srgbClr val="660066"/>
            </a:solidFill>
            <a:ln w="12700">
              <a:solidFill>
                <a:srgbClr val="000000"/>
              </a:solidFill>
              <a:prstDash val="solid"/>
            </a:ln>
          </c:spPr>
          <c:invertIfNegative val="0"/>
          <c:val>
            <c:numRef>
              <c:f>'Bank Detail'!$B$9</c:f>
              <c:numCache>
                <c:formatCode>_("$"* #,##0_);[Red]_("$"* \(#,##0\);_("$"* "-"??_);_(@_)</c:formatCode>
                <c:ptCount val="1"/>
                <c:pt idx="0">
                  <c:v>66667035</c:v>
                </c:pt>
              </c:numCache>
            </c:numRef>
          </c:val>
          <c:extLst>
            <c:ext xmlns:c16="http://schemas.microsoft.com/office/drawing/2014/chart" uri="{C3380CC4-5D6E-409C-BE32-E72D297353CC}">
              <c16:uniqueId val="{00000004-83A4-46E8-AC85-765DACE31C1D}"/>
            </c:ext>
          </c:extLst>
        </c:ser>
        <c:ser>
          <c:idx val="5"/>
          <c:order val="5"/>
          <c:tx>
            <c:strRef>
              <c:f>'Bank Detail'!$A$10</c:f>
              <c:strCache>
                <c:ptCount val="1"/>
                <c:pt idx="0">
                  <c:v>Greenville</c:v>
                </c:pt>
              </c:strCache>
            </c:strRef>
          </c:tx>
          <c:spPr>
            <a:solidFill>
              <a:srgbClr val="FF8080"/>
            </a:solidFill>
            <a:ln w="12700">
              <a:solidFill>
                <a:srgbClr val="000000"/>
              </a:solidFill>
              <a:prstDash val="solid"/>
            </a:ln>
          </c:spPr>
          <c:invertIfNegative val="0"/>
          <c:val>
            <c:numRef>
              <c:f>'Bank Detail'!$B$10</c:f>
              <c:numCache>
                <c:formatCode>_("$"* #,##0_);[Red]_("$"* \(#,##0\);_("$"* "-"??_);_(@_)</c:formatCode>
                <c:ptCount val="1"/>
                <c:pt idx="0">
                  <c:v>22267770.75</c:v>
                </c:pt>
              </c:numCache>
            </c:numRef>
          </c:val>
          <c:extLst>
            <c:ext xmlns:c16="http://schemas.microsoft.com/office/drawing/2014/chart" uri="{C3380CC4-5D6E-409C-BE32-E72D297353CC}">
              <c16:uniqueId val="{00000005-83A4-46E8-AC85-765DACE31C1D}"/>
            </c:ext>
          </c:extLst>
        </c:ser>
        <c:ser>
          <c:idx val="6"/>
          <c:order val="6"/>
          <c:tx>
            <c:strRef>
              <c:f>'Bank Detail'!$A$11</c:f>
              <c:strCache>
                <c:ptCount val="1"/>
                <c:pt idx="0">
                  <c:v>Hoboken</c:v>
                </c:pt>
              </c:strCache>
            </c:strRef>
          </c:tx>
          <c:spPr>
            <a:solidFill>
              <a:srgbClr val="0066CC"/>
            </a:solidFill>
            <a:ln w="12700">
              <a:solidFill>
                <a:srgbClr val="000000"/>
              </a:solidFill>
              <a:prstDash val="solid"/>
            </a:ln>
          </c:spPr>
          <c:invertIfNegative val="0"/>
          <c:val>
            <c:numRef>
              <c:f>'Bank Detail'!$B$11</c:f>
              <c:numCache>
                <c:formatCode>_("$"* #,##0_);[Red]_("$"* \(#,##0\);_("$"* "-"??_);_(@_)</c:formatCode>
                <c:ptCount val="1"/>
                <c:pt idx="0">
                  <c:v>5862074</c:v>
                </c:pt>
              </c:numCache>
            </c:numRef>
          </c:val>
          <c:extLst>
            <c:ext xmlns:c16="http://schemas.microsoft.com/office/drawing/2014/chart" uri="{C3380CC4-5D6E-409C-BE32-E72D297353CC}">
              <c16:uniqueId val="{00000006-83A4-46E8-AC85-765DACE31C1D}"/>
            </c:ext>
          </c:extLst>
        </c:ser>
        <c:ser>
          <c:idx val="7"/>
          <c:order val="7"/>
          <c:tx>
            <c:strRef>
              <c:f>'Bank Detail'!$A$12</c:f>
              <c:strCache>
                <c:ptCount val="1"/>
                <c:pt idx="0">
                  <c:v>Houston</c:v>
                </c:pt>
              </c:strCache>
            </c:strRef>
          </c:tx>
          <c:spPr>
            <a:solidFill>
              <a:srgbClr val="CCCCFF"/>
            </a:solidFill>
            <a:ln w="12700">
              <a:solidFill>
                <a:srgbClr val="000000"/>
              </a:solidFill>
              <a:prstDash val="solid"/>
            </a:ln>
          </c:spPr>
          <c:invertIfNegative val="0"/>
          <c:val>
            <c:numRef>
              <c:f>'Bank Detail'!$B$12</c:f>
              <c:numCache>
                <c:formatCode>_("$"* #,##0_);[Red]_("$"* \(#,##0\);_("$"* "-"??_);_(@_)</c:formatCode>
                <c:ptCount val="1"/>
                <c:pt idx="0">
                  <c:v>37608851</c:v>
                </c:pt>
              </c:numCache>
            </c:numRef>
          </c:val>
          <c:extLst>
            <c:ext xmlns:c16="http://schemas.microsoft.com/office/drawing/2014/chart" uri="{C3380CC4-5D6E-409C-BE32-E72D297353CC}">
              <c16:uniqueId val="{00000007-83A4-46E8-AC85-765DACE31C1D}"/>
            </c:ext>
          </c:extLst>
        </c:ser>
        <c:ser>
          <c:idx val="8"/>
          <c:order val="8"/>
          <c:tx>
            <c:strRef>
              <c:f>'Bank Detail'!$A$13</c:f>
              <c:strCache>
                <c:ptCount val="1"/>
                <c:pt idx="0">
                  <c:v>Los Angeles</c:v>
                </c:pt>
              </c:strCache>
            </c:strRef>
          </c:tx>
          <c:spPr>
            <a:solidFill>
              <a:srgbClr val="000080"/>
            </a:solidFill>
            <a:ln w="12700">
              <a:solidFill>
                <a:srgbClr val="000000"/>
              </a:solidFill>
              <a:prstDash val="solid"/>
            </a:ln>
          </c:spPr>
          <c:invertIfNegative val="0"/>
          <c:val>
            <c:numRef>
              <c:f>'Bank Detail'!$B$13</c:f>
              <c:numCache>
                <c:formatCode>_("$"* #,##0_);[Red]_("$"* \(#,##0\);_("$"* "-"??_);_(@_)</c:formatCode>
                <c:ptCount val="1"/>
                <c:pt idx="0">
                  <c:v>1245413</c:v>
                </c:pt>
              </c:numCache>
            </c:numRef>
          </c:val>
          <c:extLst>
            <c:ext xmlns:c16="http://schemas.microsoft.com/office/drawing/2014/chart" uri="{C3380CC4-5D6E-409C-BE32-E72D297353CC}">
              <c16:uniqueId val="{00000008-83A4-46E8-AC85-765DACE31C1D}"/>
            </c:ext>
          </c:extLst>
        </c:ser>
        <c:ser>
          <c:idx val="9"/>
          <c:order val="9"/>
          <c:tx>
            <c:strRef>
              <c:f>'Bank Detail'!$A$20</c:f>
              <c:strCache>
                <c:ptCount val="1"/>
                <c:pt idx="0">
                  <c:v>Plum Island</c:v>
                </c:pt>
              </c:strCache>
            </c:strRef>
          </c:tx>
          <c:spPr>
            <a:solidFill>
              <a:srgbClr val="FF00FF"/>
            </a:solidFill>
            <a:ln w="12700">
              <a:solidFill>
                <a:srgbClr val="000000"/>
              </a:solidFill>
              <a:prstDash val="solid"/>
            </a:ln>
          </c:spPr>
          <c:invertIfNegative val="0"/>
          <c:val>
            <c:numRef>
              <c:f>'Bank Detail'!$B$20</c:f>
              <c:numCache>
                <c:formatCode>_("$"* #,##0_);[Red]_("$"* \(#,##0\);_("$"* "-"??_);_(@_)</c:formatCode>
                <c:ptCount val="1"/>
                <c:pt idx="0">
                  <c:v>47250254</c:v>
                </c:pt>
              </c:numCache>
            </c:numRef>
          </c:val>
          <c:extLst>
            <c:ext xmlns:c16="http://schemas.microsoft.com/office/drawing/2014/chart" uri="{C3380CC4-5D6E-409C-BE32-E72D297353CC}">
              <c16:uniqueId val="{00000009-83A4-46E8-AC85-765DACE31C1D}"/>
            </c:ext>
          </c:extLst>
        </c:ser>
        <c:ser>
          <c:idx val="10"/>
          <c:order val="10"/>
          <c:tx>
            <c:strRef>
              <c:f>'Bank Detail'!$A$17</c:f>
              <c:strCache>
                <c:ptCount val="1"/>
                <c:pt idx="0">
                  <c:v>New York</c:v>
                </c:pt>
              </c:strCache>
            </c:strRef>
          </c:tx>
          <c:spPr>
            <a:solidFill>
              <a:srgbClr val="FFFF00"/>
            </a:solidFill>
            <a:ln w="12700">
              <a:solidFill>
                <a:srgbClr val="000000"/>
              </a:solidFill>
              <a:prstDash val="solid"/>
            </a:ln>
          </c:spPr>
          <c:invertIfNegative val="0"/>
          <c:val>
            <c:numRef>
              <c:f>'Bank Detail'!$B$17</c:f>
              <c:numCache>
                <c:formatCode>_("$"* #,##0_);[Red]_("$"* \(#,##0\);_("$"* "-"??_);_(@_)</c:formatCode>
                <c:ptCount val="1"/>
                <c:pt idx="0">
                  <c:v>37734487</c:v>
                </c:pt>
              </c:numCache>
            </c:numRef>
          </c:val>
          <c:extLst>
            <c:ext xmlns:c16="http://schemas.microsoft.com/office/drawing/2014/chart" uri="{C3380CC4-5D6E-409C-BE32-E72D297353CC}">
              <c16:uniqueId val="{0000000A-83A4-46E8-AC85-765DACE31C1D}"/>
            </c:ext>
          </c:extLst>
        </c:ser>
        <c:ser>
          <c:idx val="11"/>
          <c:order val="11"/>
          <c:tx>
            <c:strRef>
              <c:f>'Bank Detail'!$A$7</c:f>
              <c:strCache>
                <c:ptCount val="1"/>
                <c:pt idx="0">
                  <c:v>Exeter</c:v>
                </c:pt>
              </c:strCache>
            </c:strRef>
          </c:tx>
          <c:spPr>
            <a:solidFill>
              <a:srgbClr val="00FFFF"/>
            </a:solidFill>
            <a:ln w="12700">
              <a:solidFill>
                <a:srgbClr val="000000"/>
              </a:solidFill>
              <a:prstDash val="solid"/>
            </a:ln>
          </c:spPr>
          <c:invertIfNegative val="0"/>
          <c:val>
            <c:numRef>
              <c:f>'Bank Detail'!$B$7</c:f>
              <c:numCache>
                <c:formatCode>_("$"* #,##0_);[Red]_("$"* \(#,##0\);_("$"* "-"??_);_(@_)</c:formatCode>
                <c:ptCount val="1"/>
                <c:pt idx="0">
                  <c:v>34366621</c:v>
                </c:pt>
              </c:numCache>
            </c:numRef>
          </c:val>
          <c:extLst>
            <c:ext xmlns:c16="http://schemas.microsoft.com/office/drawing/2014/chart" uri="{C3380CC4-5D6E-409C-BE32-E72D297353CC}">
              <c16:uniqueId val="{0000000B-83A4-46E8-AC85-765DACE31C1D}"/>
            </c:ext>
          </c:extLst>
        </c:ser>
        <c:ser>
          <c:idx val="12"/>
          <c:order val="12"/>
          <c:tx>
            <c:strRef>
              <c:f>'Bank Detail'!$A$14</c:f>
              <c:strCache>
                <c:ptCount val="1"/>
                <c:pt idx="0">
                  <c:v>Mansfield</c:v>
                </c:pt>
              </c:strCache>
            </c:strRef>
          </c:tx>
          <c:spPr>
            <a:solidFill>
              <a:srgbClr val="800080"/>
            </a:solidFill>
            <a:ln w="12700">
              <a:solidFill>
                <a:srgbClr val="000000"/>
              </a:solidFill>
              <a:prstDash val="solid"/>
            </a:ln>
          </c:spPr>
          <c:invertIfNegative val="0"/>
          <c:val>
            <c:numRef>
              <c:f>'Bank Detail'!$B$14</c:f>
              <c:numCache>
                <c:formatCode>_("$"* #,##0_);[Red]_("$"* \(#,##0\);_("$"* "-"??_);_(@_)</c:formatCode>
                <c:ptCount val="1"/>
                <c:pt idx="0">
                  <c:v>23460193</c:v>
                </c:pt>
              </c:numCache>
            </c:numRef>
          </c:val>
          <c:extLst>
            <c:ext xmlns:c16="http://schemas.microsoft.com/office/drawing/2014/chart" uri="{C3380CC4-5D6E-409C-BE32-E72D297353CC}">
              <c16:uniqueId val="{0000000C-83A4-46E8-AC85-765DACE31C1D}"/>
            </c:ext>
          </c:extLst>
        </c:ser>
        <c:ser>
          <c:idx val="13"/>
          <c:order val="13"/>
          <c:tx>
            <c:strRef>
              <c:f>'Bank Detail'!$A$15</c:f>
              <c:strCache>
                <c:ptCount val="1"/>
                <c:pt idx="0">
                  <c:v>Middlesex</c:v>
                </c:pt>
              </c:strCache>
            </c:strRef>
          </c:tx>
          <c:spPr>
            <a:solidFill>
              <a:srgbClr val="800000"/>
            </a:solidFill>
            <a:ln w="12700">
              <a:solidFill>
                <a:srgbClr val="000000"/>
              </a:solidFill>
              <a:prstDash val="solid"/>
            </a:ln>
          </c:spPr>
          <c:invertIfNegative val="0"/>
          <c:val>
            <c:numRef>
              <c:f>'Bank Detail'!$B$15</c:f>
              <c:numCache>
                <c:formatCode>_("$"* #,##0_);[Red]_("$"* \(#,##0\);_("$"* "-"??_);_(@_)</c:formatCode>
                <c:ptCount val="1"/>
                <c:pt idx="0">
                  <c:v>8482119</c:v>
                </c:pt>
              </c:numCache>
            </c:numRef>
          </c:val>
          <c:extLst>
            <c:ext xmlns:c16="http://schemas.microsoft.com/office/drawing/2014/chart" uri="{C3380CC4-5D6E-409C-BE32-E72D297353CC}">
              <c16:uniqueId val="{0000000D-83A4-46E8-AC85-765DACE31C1D}"/>
            </c:ext>
          </c:extLst>
        </c:ser>
        <c:ser>
          <c:idx val="14"/>
          <c:order val="14"/>
          <c:tx>
            <c:strRef>
              <c:f>'Bank Detail'!$A$16</c:f>
              <c:strCache>
                <c:ptCount val="1"/>
                <c:pt idx="0">
                  <c:v>New Jersey </c:v>
                </c:pt>
              </c:strCache>
            </c:strRef>
          </c:tx>
          <c:spPr>
            <a:solidFill>
              <a:srgbClr val="008080"/>
            </a:solidFill>
            <a:ln w="12700">
              <a:solidFill>
                <a:srgbClr val="000000"/>
              </a:solidFill>
              <a:prstDash val="solid"/>
            </a:ln>
          </c:spPr>
          <c:invertIfNegative val="0"/>
          <c:val>
            <c:numRef>
              <c:f>'Bank Detail'!$B$16</c:f>
              <c:numCache>
                <c:formatCode>_("$"* #,##0_);[Red]_("$"* \(#,##0\);_("$"* "-"??_);_(@_)</c:formatCode>
                <c:ptCount val="1"/>
                <c:pt idx="0">
                  <c:v>9252862</c:v>
                </c:pt>
              </c:numCache>
            </c:numRef>
          </c:val>
          <c:extLst>
            <c:ext xmlns:c16="http://schemas.microsoft.com/office/drawing/2014/chart" uri="{C3380CC4-5D6E-409C-BE32-E72D297353CC}">
              <c16:uniqueId val="{0000000E-83A4-46E8-AC85-765DACE31C1D}"/>
            </c:ext>
          </c:extLst>
        </c:ser>
        <c:ser>
          <c:idx val="15"/>
          <c:order val="15"/>
          <c:tx>
            <c:strRef>
              <c:f>'Bank Detail'!$A$18</c:f>
              <c:strCache>
                <c:ptCount val="1"/>
                <c:pt idx="0">
                  <c:v>Palo Alto</c:v>
                </c:pt>
              </c:strCache>
            </c:strRef>
          </c:tx>
          <c:spPr>
            <a:solidFill>
              <a:srgbClr val="0000FF"/>
            </a:solidFill>
            <a:ln w="12700">
              <a:solidFill>
                <a:srgbClr val="000000"/>
              </a:solidFill>
              <a:prstDash val="solid"/>
            </a:ln>
          </c:spPr>
          <c:invertIfNegative val="0"/>
          <c:val>
            <c:numRef>
              <c:f>'Bank Detail'!$B$18</c:f>
              <c:numCache>
                <c:formatCode>_("$"* #,##0_);[Red]_("$"* \(#,##0\);_("$"* "-"??_);_(@_)</c:formatCode>
                <c:ptCount val="1"/>
                <c:pt idx="0">
                  <c:v>8706538</c:v>
                </c:pt>
              </c:numCache>
            </c:numRef>
          </c:val>
          <c:extLst>
            <c:ext xmlns:c16="http://schemas.microsoft.com/office/drawing/2014/chart" uri="{C3380CC4-5D6E-409C-BE32-E72D297353CC}">
              <c16:uniqueId val="{0000000F-83A4-46E8-AC85-765DACE31C1D}"/>
            </c:ext>
          </c:extLst>
        </c:ser>
        <c:ser>
          <c:idx val="16"/>
          <c:order val="16"/>
          <c:tx>
            <c:strRef>
              <c:f>'Bank Detail'!$A$19</c:f>
              <c:strCache>
                <c:ptCount val="1"/>
                <c:pt idx="0">
                  <c:v>Pismo Beach</c:v>
                </c:pt>
              </c:strCache>
            </c:strRef>
          </c:tx>
          <c:spPr>
            <a:solidFill>
              <a:srgbClr val="00CCFF"/>
            </a:solidFill>
            <a:ln w="12700">
              <a:solidFill>
                <a:srgbClr val="000000"/>
              </a:solidFill>
              <a:prstDash val="solid"/>
            </a:ln>
          </c:spPr>
          <c:invertIfNegative val="0"/>
          <c:val>
            <c:numRef>
              <c:f>'Bank Detail'!$B$19</c:f>
              <c:numCache>
                <c:formatCode>_("$"* #,##0_);[Red]_("$"* \(#,##0\);_("$"* "-"??_);_(@_)</c:formatCode>
                <c:ptCount val="1"/>
                <c:pt idx="0">
                  <c:v>39500293</c:v>
                </c:pt>
              </c:numCache>
            </c:numRef>
          </c:val>
          <c:extLst>
            <c:ext xmlns:c16="http://schemas.microsoft.com/office/drawing/2014/chart" uri="{C3380CC4-5D6E-409C-BE32-E72D297353CC}">
              <c16:uniqueId val="{00000010-83A4-46E8-AC85-765DACE31C1D}"/>
            </c:ext>
          </c:extLst>
        </c:ser>
        <c:ser>
          <c:idx val="17"/>
          <c:order val="17"/>
          <c:tx>
            <c:strRef>
              <c:f>'Bank Detail'!$A$21</c:f>
              <c:strCache>
                <c:ptCount val="1"/>
                <c:pt idx="0">
                  <c:v>Texas</c:v>
                </c:pt>
              </c:strCache>
            </c:strRef>
          </c:tx>
          <c:spPr>
            <a:solidFill>
              <a:srgbClr val="CCFFFF"/>
            </a:solidFill>
            <a:ln w="12700">
              <a:solidFill>
                <a:srgbClr val="000000"/>
              </a:solidFill>
              <a:prstDash val="solid"/>
            </a:ln>
          </c:spPr>
          <c:invertIfNegative val="0"/>
          <c:val>
            <c:numRef>
              <c:f>'Bank Detail'!$B$21</c:f>
              <c:numCache>
                <c:formatCode>_("$"* #,##0_);[Red]_("$"* \(#,##0\);_("$"* "-"??_);_(@_)</c:formatCode>
                <c:ptCount val="1"/>
                <c:pt idx="0">
                  <c:v>45210037</c:v>
                </c:pt>
              </c:numCache>
            </c:numRef>
          </c:val>
          <c:extLst>
            <c:ext xmlns:c16="http://schemas.microsoft.com/office/drawing/2014/chart" uri="{C3380CC4-5D6E-409C-BE32-E72D297353CC}">
              <c16:uniqueId val="{00000011-83A4-46E8-AC85-765DACE31C1D}"/>
            </c:ext>
          </c:extLst>
        </c:ser>
        <c:ser>
          <c:idx val="18"/>
          <c:order val="18"/>
          <c:tx>
            <c:strRef>
              <c:f>'Bank Detail'!$A$22</c:f>
              <c:strCache>
                <c:ptCount val="1"/>
                <c:pt idx="0">
                  <c:v>Thunder Bay</c:v>
                </c:pt>
              </c:strCache>
            </c:strRef>
          </c:tx>
          <c:spPr>
            <a:solidFill>
              <a:srgbClr val="CCFFCC"/>
            </a:solidFill>
            <a:ln w="12700">
              <a:solidFill>
                <a:srgbClr val="000000"/>
              </a:solidFill>
              <a:prstDash val="solid"/>
            </a:ln>
          </c:spPr>
          <c:invertIfNegative val="0"/>
          <c:val>
            <c:numRef>
              <c:f>'Bank Detail'!$B$22</c:f>
              <c:numCache>
                <c:formatCode>_("$"* #,##0_);[Red]_("$"* \(#,##0\);_("$"* "-"??_);_(@_)</c:formatCode>
                <c:ptCount val="1"/>
                <c:pt idx="0">
                  <c:v>42237411</c:v>
                </c:pt>
              </c:numCache>
            </c:numRef>
          </c:val>
          <c:extLst>
            <c:ext xmlns:c16="http://schemas.microsoft.com/office/drawing/2014/chart" uri="{C3380CC4-5D6E-409C-BE32-E72D297353CC}">
              <c16:uniqueId val="{00000012-83A4-46E8-AC85-765DACE31C1D}"/>
            </c:ext>
          </c:extLst>
        </c:ser>
        <c:ser>
          <c:idx val="19"/>
          <c:order val="19"/>
          <c:tx>
            <c:strRef>
              <c:f>'Bank Detail'!$A$23</c:f>
              <c:strCache>
                <c:ptCount val="1"/>
                <c:pt idx="0">
                  <c:v>Virginia</c:v>
                </c:pt>
              </c:strCache>
            </c:strRef>
          </c:tx>
          <c:spPr>
            <a:solidFill>
              <a:srgbClr val="FFFF99"/>
            </a:solidFill>
            <a:ln w="12700">
              <a:solidFill>
                <a:srgbClr val="000000"/>
              </a:solidFill>
              <a:prstDash val="solid"/>
            </a:ln>
          </c:spPr>
          <c:invertIfNegative val="0"/>
          <c:val>
            <c:numRef>
              <c:f>'Bank Detail'!$B$23</c:f>
              <c:numCache>
                <c:formatCode>_("$"* #,##0_);[Red]_("$"* \(#,##0\);_("$"* "-"??_);_(@_)</c:formatCode>
                <c:ptCount val="1"/>
                <c:pt idx="0">
                  <c:v>7303189</c:v>
                </c:pt>
              </c:numCache>
            </c:numRef>
          </c:val>
          <c:extLst>
            <c:ext xmlns:c16="http://schemas.microsoft.com/office/drawing/2014/chart" uri="{C3380CC4-5D6E-409C-BE32-E72D297353CC}">
              <c16:uniqueId val="{00000013-83A4-46E8-AC85-765DACE31C1D}"/>
            </c:ext>
          </c:extLst>
        </c:ser>
        <c:ser>
          <c:idx val="20"/>
          <c:order val="20"/>
          <c:tx>
            <c:strRef>
              <c:f>'Bank Detail'!$A$24</c:f>
              <c:strCache>
                <c:ptCount val="1"/>
                <c:pt idx="0">
                  <c:v>Waikiki</c:v>
                </c:pt>
              </c:strCache>
            </c:strRef>
          </c:tx>
          <c:spPr>
            <a:solidFill>
              <a:srgbClr val="99CCFF"/>
            </a:solidFill>
            <a:ln w="12700">
              <a:solidFill>
                <a:srgbClr val="000000"/>
              </a:solidFill>
              <a:prstDash val="solid"/>
            </a:ln>
          </c:spPr>
          <c:invertIfNegative val="0"/>
          <c:val>
            <c:numRef>
              <c:f>'Bank Detail'!$B$24</c:f>
              <c:numCache>
                <c:formatCode>_("$"* #,##0_);[Red]_("$"* \(#,##0\);_("$"* "-"??_);_(@_)</c:formatCode>
                <c:ptCount val="1"/>
                <c:pt idx="0">
                  <c:v>62541969</c:v>
                </c:pt>
              </c:numCache>
            </c:numRef>
          </c:val>
          <c:extLst>
            <c:ext xmlns:c16="http://schemas.microsoft.com/office/drawing/2014/chart" uri="{C3380CC4-5D6E-409C-BE32-E72D297353CC}">
              <c16:uniqueId val="{00000014-83A4-46E8-AC85-765DACE31C1D}"/>
            </c:ext>
          </c:extLst>
        </c:ser>
        <c:ser>
          <c:idx val="21"/>
          <c:order val="21"/>
          <c:tx>
            <c:strRef>
              <c:f>'Bank Detail'!$A$25</c:f>
              <c:strCache>
                <c:ptCount val="1"/>
                <c:pt idx="0">
                  <c:v>Washington</c:v>
                </c:pt>
              </c:strCache>
            </c:strRef>
          </c:tx>
          <c:spPr>
            <a:solidFill>
              <a:srgbClr val="FF99CC"/>
            </a:solidFill>
            <a:ln w="12700">
              <a:solidFill>
                <a:srgbClr val="000000"/>
              </a:solidFill>
              <a:prstDash val="solid"/>
            </a:ln>
          </c:spPr>
          <c:invertIfNegative val="0"/>
          <c:val>
            <c:numRef>
              <c:f>'Bank Detail'!$B$25</c:f>
              <c:numCache>
                <c:formatCode>_("$"* #,##0_);[Red]_("$"* \(#,##0\);_("$"* "-"??_);_(@_)</c:formatCode>
                <c:ptCount val="1"/>
                <c:pt idx="0">
                  <c:v>2571606</c:v>
                </c:pt>
              </c:numCache>
            </c:numRef>
          </c:val>
          <c:extLst>
            <c:ext xmlns:c16="http://schemas.microsoft.com/office/drawing/2014/chart" uri="{C3380CC4-5D6E-409C-BE32-E72D297353CC}">
              <c16:uniqueId val="{00000015-83A4-46E8-AC85-765DACE31C1D}"/>
            </c:ext>
          </c:extLst>
        </c:ser>
        <c:ser>
          <c:idx val="22"/>
          <c:order val="22"/>
          <c:tx>
            <c:strRef>
              <c:f>'Bank Detail'!$A$26</c:f>
              <c:strCache>
                <c:ptCount val="1"/>
                <c:pt idx="0">
                  <c:v>West Oakland</c:v>
                </c:pt>
              </c:strCache>
            </c:strRef>
          </c:tx>
          <c:spPr>
            <a:solidFill>
              <a:srgbClr val="CC99FF"/>
            </a:solidFill>
            <a:ln w="12700">
              <a:solidFill>
                <a:srgbClr val="000000"/>
              </a:solidFill>
              <a:prstDash val="solid"/>
            </a:ln>
          </c:spPr>
          <c:invertIfNegative val="0"/>
          <c:val>
            <c:numRef>
              <c:f>'Bank Detail'!$B$26</c:f>
              <c:numCache>
                <c:formatCode>_("$"* #,##0_);[Red]_("$"* \(#,##0\);_("$"* "-"??_);_(@_)</c:formatCode>
                <c:ptCount val="1"/>
                <c:pt idx="0">
                  <c:v>34628762</c:v>
                </c:pt>
              </c:numCache>
            </c:numRef>
          </c:val>
          <c:extLst>
            <c:ext xmlns:c16="http://schemas.microsoft.com/office/drawing/2014/chart" uri="{C3380CC4-5D6E-409C-BE32-E72D297353CC}">
              <c16:uniqueId val="{00000016-83A4-46E8-AC85-765DACE31C1D}"/>
            </c:ext>
          </c:extLst>
        </c:ser>
        <c:ser>
          <c:idx val="23"/>
          <c:order val="23"/>
          <c:tx>
            <c:strRef>
              <c:f>'Bank Detail'!$A$27</c:f>
              <c:strCache>
                <c:ptCount val="1"/>
                <c:pt idx="0">
                  <c:v>Williamsburg</c:v>
                </c:pt>
              </c:strCache>
            </c:strRef>
          </c:tx>
          <c:spPr>
            <a:solidFill>
              <a:srgbClr val="E3E3E3"/>
            </a:solidFill>
            <a:ln w="12700">
              <a:solidFill>
                <a:srgbClr val="000000"/>
              </a:solidFill>
              <a:prstDash val="solid"/>
            </a:ln>
          </c:spPr>
          <c:invertIfNegative val="0"/>
          <c:val>
            <c:numRef>
              <c:f>'Bank Detail'!$B$27</c:f>
              <c:numCache>
                <c:formatCode>_("$"* #,##0_);[Red]_("$"* \(#,##0\);_("$"* "-"??_);_(@_)</c:formatCode>
                <c:ptCount val="1"/>
                <c:pt idx="0">
                  <c:v>121067699.94999999</c:v>
                </c:pt>
              </c:numCache>
            </c:numRef>
          </c:val>
          <c:extLst>
            <c:ext xmlns:c16="http://schemas.microsoft.com/office/drawing/2014/chart" uri="{C3380CC4-5D6E-409C-BE32-E72D297353CC}">
              <c16:uniqueId val="{00000017-83A4-46E8-AC85-765DACE31C1D}"/>
            </c:ext>
          </c:extLst>
        </c:ser>
        <c:dLbls>
          <c:showLegendKey val="0"/>
          <c:showVal val="0"/>
          <c:showCatName val="0"/>
          <c:showSerName val="0"/>
          <c:showPercent val="0"/>
          <c:showBubbleSize val="0"/>
        </c:dLbls>
        <c:gapWidth val="150"/>
        <c:axId val="76439936"/>
        <c:axId val="76441472"/>
      </c:barChart>
      <c:catAx>
        <c:axId val="76439936"/>
        <c:scaling>
          <c:orientation val="minMax"/>
        </c:scaling>
        <c:delete val="1"/>
        <c:axPos val="b"/>
        <c:majorTickMark val="out"/>
        <c:minorTickMark val="none"/>
        <c:tickLblPos val="none"/>
        <c:crossAx val="76441472"/>
        <c:crosses val="autoZero"/>
        <c:auto val="1"/>
        <c:lblAlgn val="ctr"/>
        <c:lblOffset val="100"/>
        <c:noMultiLvlLbl val="0"/>
      </c:catAx>
      <c:valAx>
        <c:axId val="76441472"/>
        <c:scaling>
          <c:orientation val="minMax"/>
        </c:scaling>
        <c:delete val="0"/>
        <c:axPos val="l"/>
        <c:majorGridlines>
          <c:spPr>
            <a:ln w="3175">
              <a:solidFill>
                <a:srgbClr val="000000"/>
              </a:solidFill>
              <a:prstDash val="solid"/>
            </a:ln>
          </c:spPr>
        </c:majorGridlines>
        <c:numFmt formatCode="_(&quot;$&quot;* #,##0_);[Red]_(&quot;$&quot;* \(#,##0\);_(&quot;$&quot;* &quot;-&quot;??_);_(@_)"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6439936"/>
        <c:crosses val="autoZero"/>
        <c:crossBetween val="between"/>
      </c:valAx>
      <c:spPr>
        <a:noFill/>
        <a:ln w="25400">
          <a:noFill/>
        </a:ln>
      </c:spPr>
    </c:plotArea>
    <c:legend>
      <c:legendPos val="b"/>
      <c:layout>
        <c:manualLayout>
          <c:xMode val="edge"/>
          <c:yMode val="edge"/>
          <c:x val="6.0693641618497114E-2"/>
          <c:y val="0.69767521084121875"/>
          <c:w val="0.87716763005780363"/>
          <c:h val="0.28604683644489981"/>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514350</xdr:colOff>
      <xdr:row>1</xdr:row>
      <xdr:rowOff>161925</xdr:rowOff>
    </xdr:from>
    <xdr:to>
      <xdr:col>5</xdr:col>
      <xdr:colOff>2495550</xdr:colOff>
      <xdr:row>27</xdr:row>
      <xdr:rowOff>28575</xdr:rowOff>
    </xdr:to>
    <xdr:graphicFrame macro="">
      <xdr:nvGraphicFramePr>
        <xdr:cNvPr id="2" name="Chart 9">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514350</xdr:colOff>
      <xdr:row>1</xdr:row>
      <xdr:rowOff>161925</xdr:rowOff>
    </xdr:from>
    <xdr:to>
      <xdr:col>5</xdr:col>
      <xdr:colOff>2495550</xdr:colOff>
      <xdr:row>27</xdr:row>
      <xdr:rowOff>28575</xdr:rowOff>
    </xdr:to>
    <xdr:graphicFrame macro="">
      <xdr:nvGraphicFramePr>
        <xdr:cNvPr id="6153" name="Chart 9">
          <a:extLst>
            <a:ext uri="{FF2B5EF4-FFF2-40B4-BE49-F238E27FC236}">
              <a16:creationId xmlns:a16="http://schemas.microsoft.com/office/drawing/2014/main" id="{00000000-0008-0000-0A00-000009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J396"/>
  <sheetViews>
    <sheetView topLeftCell="A56" zoomScale="85" workbookViewId="0">
      <selection activeCell="B81" sqref="B81:C81"/>
    </sheetView>
  </sheetViews>
  <sheetFormatPr defaultRowHeight="12.75"/>
  <cols>
    <col min="1" max="1" width="7.42578125" customWidth="1"/>
    <col min="2" max="2" width="21" customWidth="1"/>
    <col min="3" max="3" width="25.7109375" customWidth="1"/>
    <col min="4" max="11" width="6.7109375" style="6" customWidth="1"/>
    <col min="12" max="12" width="13.140625" style="99" customWidth="1"/>
    <col min="13" max="13" width="7.42578125" style="55" customWidth="1"/>
    <col min="14" max="14" width="25.7109375" customWidth="1"/>
    <col min="15" max="16" width="6.7109375" customWidth="1"/>
    <col min="17" max="17" width="6.5703125" customWidth="1"/>
    <col min="18" max="25" width="6.7109375" customWidth="1"/>
    <col min="26" max="26" width="25.7109375" customWidth="1"/>
    <col min="27" max="28" width="6.7109375" customWidth="1"/>
    <col min="29" max="29" width="6.5703125" customWidth="1"/>
    <col min="30" max="31" width="6.7109375" customWidth="1"/>
    <col min="32" max="32" width="6.5703125" customWidth="1"/>
    <col min="33" max="36" width="6.7109375" customWidth="1"/>
  </cols>
  <sheetData>
    <row r="2" spans="13:36" ht="15.75">
      <c r="M2"/>
      <c r="O2" s="593" t="s">
        <v>514</v>
      </c>
      <c r="P2" s="593"/>
      <c r="Q2" s="593"/>
      <c r="R2" s="593" t="s">
        <v>438</v>
      </c>
      <c r="S2" s="593"/>
      <c r="T2" s="593"/>
      <c r="U2" s="593"/>
      <c r="V2" s="593"/>
      <c r="W2" s="593"/>
      <c r="X2" s="593"/>
      <c r="Y2" s="56"/>
      <c r="Z2" s="56"/>
      <c r="AA2" s="593" t="s">
        <v>514</v>
      </c>
      <c r="AB2" s="593"/>
      <c r="AC2" s="593"/>
      <c r="AD2" s="593" t="s">
        <v>438</v>
      </c>
      <c r="AE2" s="593"/>
      <c r="AF2" s="593"/>
      <c r="AG2" s="593"/>
      <c r="AH2" s="593"/>
      <c r="AI2" s="593"/>
      <c r="AJ2" s="593"/>
    </row>
    <row r="3" spans="13:36">
      <c r="M3"/>
      <c r="N3" s="70" t="s">
        <v>305</v>
      </c>
      <c r="O3" s="58" t="s">
        <v>306</v>
      </c>
      <c r="P3" s="21" t="s">
        <v>307</v>
      </c>
      <c r="Q3" s="59" t="s">
        <v>308</v>
      </c>
      <c r="R3" s="58" t="s">
        <v>306</v>
      </c>
      <c r="S3" s="21" t="s">
        <v>307</v>
      </c>
      <c r="T3" s="65" t="s">
        <v>308</v>
      </c>
      <c r="U3" s="21" t="s">
        <v>437</v>
      </c>
      <c r="V3" s="65" t="s">
        <v>434</v>
      </c>
      <c r="W3" s="65" t="s">
        <v>435</v>
      </c>
      <c r="X3" s="59" t="s">
        <v>440</v>
      </c>
      <c r="Z3" s="70" t="s">
        <v>404</v>
      </c>
      <c r="AA3" s="58" t="s">
        <v>306</v>
      </c>
      <c r="AB3" s="21" t="s">
        <v>307</v>
      </c>
      <c r="AC3" s="59" t="s">
        <v>308</v>
      </c>
      <c r="AD3" s="58" t="s">
        <v>306</v>
      </c>
      <c r="AE3" s="21" t="s">
        <v>307</v>
      </c>
      <c r="AF3" s="65" t="s">
        <v>308</v>
      </c>
      <c r="AG3" s="21" t="s">
        <v>437</v>
      </c>
      <c r="AH3" s="65" t="s">
        <v>434</v>
      </c>
      <c r="AI3" s="65" t="s">
        <v>435</v>
      </c>
      <c r="AJ3" s="59" t="s">
        <v>436</v>
      </c>
    </row>
    <row r="4" spans="13:36">
      <c r="M4" t="s">
        <v>319</v>
      </c>
      <c r="N4" s="1" t="str">
        <f>CONCATENATE(Aaron!$S$2," ",Aaron!$S$3)</f>
        <v>Washington Republics</v>
      </c>
      <c r="O4" s="60">
        <f t="shared" ref="O4:O27" si="0">SUMIF($A$83:$A$30163,$M4,$D$83:$D$30163)</f>
        <v>1089</v>
      </c>
      <c r="P4" s="6">
        <f t="shared" ref="P4:P27" si="1">SUMIF($A$83:$A$30163,$M4,$E$83:$E$30163)</f>
        <v>693</v>
      </c>
      <c r="Q4" s="61">
        <f t="shared" ref="Q4:Q27" si="2">O4/(O4+P4)</f>
        <v>0.61111111111111116</v>
      </c>
      <c r="R4" s="60">
        <f t="shared" ref="R4:R27" si="3">SUMIF($A$83:$A$30163,$M4,$F$83:$F$30163)</f>
        <v>52</v>
      </c>
      <c r="S4" s="6">
        <f t="shared" ref="S4:S27" si="4">SUMIF($A$83:$A$30163,$M4,$G$83:$G$30163)</f>
        <v>49</v>
      </c>
      <c r="T4" s="55">
        <f t="shared" ref="T4:T27" si="5">R4/(R4+S4)</f>
        <v>0.51485148514851486</v>
      </c>
      <c r="U4" s="6">
        <f t="shared" ref="U4:U27" si="6">SUMIF($A$83:$A$30163,$M4,$H$83:$H$30163)</f>
        <v>9</v>
      </c>
      <c r="V4" s="6">
        <f t="shared" ref="V4:V27" si="7">SUMIF($A$83:$A$30163,$M4,$I$83:$I$30163)</f>
        <v>5</v>
      </c>
      <c r="W4" s="6">
        <f t="shared" ref="W4:W27" si="8">SUMIF($A$83:$A$30163,$M4,$J$83:$J$30163)</f>
        <v>3</v>
      </c>
      <c r="X4" s="66">
        <f t="shared" ref="X4:X27" si="9">SUMIF($A$83:$A$30163,$M4,$K$83:$K$30163)</f>
        <v>0</v>
      </c>
      <c r="Y4" s="6"/>
      <c r="Z4" s="1" t="s">
        <v>22</v>
      </c>
      <c r="AA4" s="60">
        <f t="shared" ref="AA4:AA35" si="10">SUMIF($B$83:$B$30163,$Z4,$D$83:$D$30163)</f>
        <v>1024</v>
      </c>
      <c r="AB4" s="6">
        <f t="shared" ref="AB4:AB35" si="11">SUMIF($B$83:$B$30163,$Z4,$E$83:$E$30163)</f>
        <v>758</v>
      </c>
      <c r="AC4" s="61">
        <f t="shared" ref="AC4:AC35" si="12">IF((AA4+AB4)=0,0,AA4/(AA4+AB4))</f>
        <v>0.57463524130190802</v>
      </c>
      <c r="AD4" s="60">
        <f t="shared" ref="AD4:AD35" si="13">SUMIF($B$83:$B$30163,$Z4,$F$83:$F$30163)</f>
        <v>57</v>
      </c>
      <c r="AE4" s="6">
        <f t="shared" ref="AE4:AE35" si="14">SUMIF($B$83:$B$30163,$Z4,$G$83:$G$30163)</f>
        <v>46</v>
      </c>
      <c r="AF4" s="55">
        <f t="shared" ref="AF4:AF35" si="15">IF((AD4+AE4)=0,0,AD4/(AD4+AE4))</f>
        <v>0.55339805825242716</v>
      </c>
      <c r="AG4" s="6">
        <f t="shared" ref="AG4:AG35" si="16">SUMIF($B$83:$B$30163,$Z4,$H$83:$H$30163)</f>
        <v>9</v>
      </c>
      <c r="AH4" s="6">
        <f t="shared" ref="AH4:AH35" si="17">SUMIF($B$83:$B$30163,$Z4,$I$83:$I$30163)</f>
        <v>4</v>
      </c>
      <c r="AI4" s="6">
        <f t="shared" ref="AI4:AI35" si="18">SUMIF($B$83:$B$30163,$Z4,$J$83:$J$30163)</f>
        <v>2</v>
      </c>
      <c r="AJ4" s="66">
        <f t="shared" ref="AJ4:AJ35" si="19">SUMIF($B$83:$B$30163,$Z4,$K$83:$K$30163)</f>
        <v>1</v>
      </c>
    </row>
    <row r="5" spans="13:36">
      <c r="M5" t="s">
        <v>313</v>
      </c>
      <c r="N5" s="1" t="str">
        <f>CONCATENATE(Ruth!$G$2," ",Ruth!$G$3)</f>
        <v>Gotham City Gargoyles</v>
      </c>
      <c r="O5" s="60">
        <f t="shared" si="0"/>
        <v>1024</v>
      </c>
      <c r="P5" s="6">
        <f t="shared" si="1"/>
        <v>758</v>
      </c>
      <c r="Q5" s="61">
        <f t="shared" si="2"/>
        <v>0.57463524130190802</v>
      </c>
      <c r="R5" s="60">
        <f t="shared" si="3"/>
        <v>57</v>
      </c>
      <c r="S5" s="6">
        <f t="shared" si="4"/>
        <v>46</v>
      </c>
      <c r="T5" s="55">
        <f t="shared" si="5"/>
        <v>0.55339805825242716</v>
      </c>
      <c r="U5" s="6">
        <f t="shared" si="6"/>
        <v>9</v>
      </c>
      <c r="V5" s="6">
        <f t="shared" si="7"/>
        <v>4</v>
      </c>
      <c r="W5" s="6">
        <f t="shared" si="8"/>
        <v>2</v>
      </c>
      <c r="X5" s="66">
        <f t="shared" si="9"/>
        <v>1</v>
      </c>
      <c r="Y5" s="6"/>
      <c r="Z5" s="1" t="s">
        <v>70</v>
      </c>
      <c r="AA5" s="60">
        <f t="shared" si="10"/>
        <v>1002</v>
      </c>
      <c r="AB5" s="6">
        <f t="shared" si="11"/>
        <v>780</v>
      </c>
      <c r="AC5" s="61">
        <f t="shared" si="12"/>
        <v>0.56228956228956228</v>
      </c>
      <c r="AD5" s="60">
        <f t="shared" si="13"/>
        <v>45</v>
      </c>
      <c r="AE5" s="6">
        <f t="shared" si="14"/>
        <v>47</v>
      </c>
      <c r="AF5" s="55">
        <f t="shared" si="15"/>
        <v>0.4891304347826087</v>
      </c>
      <c r="AG5" s="6">
        <f t="shared" si="16"/>
        <v>9</v>
      </c>
      <c r="AH5" s="6">
        <f t="shared" si="17"/>
        <v>2</v>
      </c>
      <c r="AI5" s="6">
        <f t="shared" si="18"/>
        <v>2</v>
      </c>
      <c r="AJ5" s="66">
        <f t="shared" si="19"/>
        <v>0</v>
      </c>
    </row>
    <row r="6" spans="13:36">
      <c r="M6" t="s">
        <v>412</v>
      </c>
      <c r="N6" s="1" t="str">
        <f>CONCATENATE(Aaron!$M$2," ",Aaron!$M$3)</f>
        <v>Virginia Patriots</v>
      </c>
      <c r="O6" s="60">
        <f t="shared" si="0"/>
        <v>1002</v>
      </c>
      <c r="P6" s="6">
        <f t="shared" si="1"/>
        <v>780</v>
      </c>
      <c r="Q6" s="61">
        <f t="shared" si="2"/>
        <v>0.56228956228956228</v>
      </c>
      <c r="R6" s="60">
        <f t="shared" si="3"/>
        <v>45</v>
      </c>
      <c r="S6" s="6">
        <f t="shared" si="4"/>
        <v>47</v>
      </c>
      <c r="T6" s="55">
        <f t="shared" si="5"/>
        <v>0.4891304347826087</v>
      </c>
      <c r="U6" s="6">
        <f t="shared" si="6"/>
        <v>9</v>
      </c>
      <c r="V6" s="6">
        <f t="shared" si="7"/>
        <v>2</v>
      </c>
      <c r="W6" s="6">
        <f t="shared" si="8"/>
        <v>2</v>
      </c>
      <c r="X6" s="66">
        <f t="shared" si="9"/>
        <v>0</v>
      </c>
      <c r="Y6" s="6"/>
      <c r="Z6" s="1" t="s">
        <v>92</v>
      </c>
      <c r="AA6" s="60">
        <f t="shared" si="10"/>
        <v>894</v>
      </c>
      <c r="AB6" s="6">
        <f t="shared" si="11"/>
        <v>888</v>
      </c>
      <c r="AC6" s="61">
        <f t="shared" si="12"/>
        <v>0.50168350168350173</v>
      </c>
      <c r="AD6" s="60">
        <f t="shared" si="13"/>
        <v>30</v>
      </c>
      <c r="AE6" s="6">
        <f t="shared" si="14"/>
        <v>33</v>
      </c>
      <c r="AF6" s="55">
        <f t="shared" si="15"/>
        <v>0.47619047619047616</v>
      </c>
      <c r="AG6" s="6">
        <f t="shared" si="16"/>
        <v>5</v>
      </c>
      <c r="AH6" s="6">
        <f t="shared" si="17"/>
        <v>3</v>
      </c>
      <c r="AI6" s="6">
        <f t="shared" si="18"/>
        <v>1</v>
      </c>
      <c r="AJ6" s="66">
        <f t="shared" si="19"/>
        <v>0</v>
      </c>
    </row>
    <row r="7" spans="13:36">
      <c r="M7" t="s">
        <v>418</v>
      </c>
      <c r="N7" s="1" t="str">
        <f>CONCATENATE(Cobb!$G$2," ",Cobb!$G$3)</f>
        <v>Alaska Hot Stoves</v>
      </c>
      <c r="O7" s="60">
        <f t="shared" si="0"/>
        <v>992</v>
      </c>
      <c r="P7" s="6">
        <f t="shared" si="1"/>
        <v>790</v>
      </c>
      <c r="Q7" s="61">
        <f t="shared" si="2"/>
        <v>0.55667789001122336</v>
      </c>
      <c r="R7" s="60">
        <f t="shared" si="3"/>
        <v>32</v>
      </c>
      <c r="S7" s="6">
        <f t="shared" si="4"/>
        <v>30</v>
      </c>
      <c r="T7" s="55">
        <f t="shared" si="5"/>
        <v>0.5161290322580645</v>
      </c>
      <c r="U7" s="6">
        <f t="shared" si="6"/>
        <v>6</v>
      </c>
      <c r="V7" s="6">
        <f t="shared" si="7"/>
        <v>4</v>
      </c>
      <c r="W7" s="6">
        <f t="shared" si="8"/>
        <v>1</v>
      </c>
      <c r="X7" s="66">
        <f t="shared" si="9"/>
        <v>1</v>
      </c>
      <c r="Y7" s="6"/>
      <c r="Z7" s="1" t="s">
        <v>351</v>
      </c>
      <c r="AA7" s="60">
        <f t="shared" si="10"/>
        <v>890</v>
      </c>
      <c r="AB7" s="6">
        <f t="shared" si="11"/>
        <v>731</v>
      </c>
      <c r="AC7" s="61">
        <f t="shared" si="12"/>
        <v>0.54904380012338061</v>
      </c>
      <c r="AD7" s="60">
        <f t="shared" si="13"/>
        <v>51</v>
      </c>
      <c r="AE7" s="6">
        <f t="shared" si="14"/>
        <v>45</v>
      </c>
      <c r="AF7" s="55">
        <f t="shared" si="15"/>
        <v>0.53125</v>
      </c>
      <c r="AG7" s="6">
        <f t="shared" si="16"/>
        <v>7</v>
      </c>
      <c r="AH7" s="6">
        <f t="shared" si="17"/>
        <v>2</v>
      </c>
      <c r="AI7" s="6">
        <f t="shared" si="18"/>
        <v>2</v>
      </c>
      <c r="AJ7" s="66">
        <f t="shared" si="19"/>
        <v>1</v>
      </c>
    </row>
    <row r="8" spans="13:36">
      <c r="M8" t="s">
        <v>317</v>
      </c>
      <c r="N8" s="1" t="str">
        <f>CONCATENATE(Mays!$S$2," ",Mays!$S$3)</f>
        <v>Thunder Bay Roughnecks</v>
      </c>
      <c r="O8" s="60">
        <f t="shared" si="0"/>
        <v>980</v>
      </c>
      <c r="P8" s="6">
        <f t="shared" si="1"/>
        <v>803</v>
      </c>
      <c r="Q8" s="61">
        <f t="shared" si="2"/>
        <v>0.54963544587773416</v>
      </c>
      <c r="R8" s="60">
        <f t="shared" si="3"/>
        <v>52</v>
      </c>
      <c r="S8" s="6">
        <f t="shared" si="4"/>
        <v>49</v>
      </c>
      <c r="T8" s="55">
        <f t="shared" si="5"/>
        <v>0.51485148514851486</v>
      </c>
      <c r="U8" s="6">
        <f t="shared" si="6"/>
        <v>8</v>
      </c>
      <c r="V8" s="6">
        <f t="shared" si="7"/>
        <v>2</v>
      </c>
      <c r="W8" s="6">
        <f t="shared" si="8"/>
        <v>2</v>
      </c>
      <c r="X8" s="66">
        <f t="shared" si="9"/>
        <v>1</v>
      </c>
      <c r="Y8" s="6"/>
      <c r="Z8" s="1" t="s">
        <v>17</v>
      </c>
      <c r="AA8" s="60">
        <f t="shared" si="10"/>
        <v>888</v>
      </c>
      <c r="AB8" s="6">
        <f t="shared" si="11"/>
        <v>894</v>
      </c>
      <c r="AC8" s="61">
        <f t="shared" si="12"/>
        <v>0.49831649831649832</v>
      </c>
      <c r="AD8" s="60">
        <f t="shared" si="13"/>
        <v>14</v>
      </c>
      <c r="AE8" s="6">
        <f t="shared" si="14"/>
        <v>25</v>
      </c>
      <c r="AF8" s="55">
        <f t="shared" si="15"/>
        <v>0.35897435897435898</v>
      </c>
      <c r="AG8" s="6">
        <f t="shared" si="16"/>
        <v>5</v>
      </c>
      <c r="AH8" s="6">
        <f t="shared" si="17"/>
        <v>0</v>
      </c>
      <c r="AI8" s="6">
        <f t="shared" si="18"/>
        <v>0</v>
      </c>
      <c r="AJ8" s="66">
        <f t="shared" si="19"/>
        <v>0</v>
      </c>
    </row>
    <row r="9" spans="13:36">
      <c r="M9" t="s">
        <v>311</v>
      </c>
      <c r="N9" s="1" t="str">
        <f>CONCATENATE(Ruth!$M$2," ",Ruth!$M$3)</f>
        <v>Hoboken Bums</v>
      </c>
      <c r="O9" s="60">
        <f t="shared" si="0"/>
        <v>972</v>
      </c>
      <c r="P9" s="6">
        <f t="shared" si="1"/>
        <v>810</v>
      </c>
      <c r="Q9" s="61">
        <f t="shared" si="2"/>
        <v>0.54545454545454541</v>
      </c>
      <c r="R9" s="60">
        <f t="shared" si="3"/>
        <v>38</v>
      </c>
      <c r="S9" s="6">
        <f t="shared" si="4"/>
        <v>39</v>
      </c>
      <c r="T9" s="55">
        <f t="shared" si="5"/>
        <v>0.4935064935064935</v>
      </c>
      <c r="U9" s="6">
        <f t="shared" si="6"/>
        <v>8</v>
      </c>
      <c r="V9" s="6">
        <f t="shared" si="7"/>
        <v>3</v>
      </c>
      <c r="W9" s="6">
        <f t="shared" si="8"/>
        <v>1</v>
      </c>
      <c r="X9" s="66">
        <f t="shared" si="9"/>
        <v>1</v>
      </c>
      <c r="Y9" s="6"/>
      <c r="Z9" s="1" t="s">
        <v>452</v>
      </c>
      <c r="AA9" s="60">
        <f t="shared" si="10"/>
        <v>876</v>
      </c>
      <c r="AB9" s="6">
        <f t="shared" si="11"/>
        <v>906</v>
      </c>
      <c r="AC9" s="61">
        <f t="shared" si="12"/>
        <v>0.49158249158249157</v>
      </c>
      <c r="AD9" s="60">
        <f t="shared" si="13"/>
        <v>10</v>
      </c>
      <c r="AE9" s="6">
        <f t="shared" si="14"/>
        <v>24</v>
      </c>
      <c r="AF9" s="55">
        <f t="shared" si="15"/>
        <v>0.29411764705882354</v>
      </c>
      <c r="AG9" s="6">
        <f t="shared" si="16"/>
        <v>6</v>
      </c>
      <c r="AH9" s="6">
        <f t="shared" si="17"/>
        <v>1</v>
      </c>
      <c r="AI9" s="6">
        <f t="shared" si="18"/>
        <v>0</v>
      </c>
      <c r="AJ9" s="66">
        <f t="shared" si="19"/>
        <v>0</v>
      </c>
    </row>
    <row r="10" spans="13:36">
      <c r="M10" t="s">
        <v>136</v>
      </c>
      <c r="N10" s="1" t="str">
        <f>CONCATENATE(Ruth!$S$2," ",Ruth!$S$3)</f>
        <v>New York Metz</v>
      </c>
      <c r="O10" s="60">
        <f t="shared" si="0"/>
        <v>971</v>
      </c>
      <c r="P10" s="6">
        <f t="shared" si="1"/>
        <v>811</v>
      </c>
      <c r="Q10" s="61">
        <f t="shared" si="2"/>
        <v>0.54489337822671158</v>
      </c>
      <c r="R10" s="60">
        <f t="shared" si="3"/>
        <v>48</v>
      </c>
      <c r="S10" s="6">
        <f t="shared" si="4"/>
        <v>32</v>
      </c>
      <c r="T10" s="55">
        <f t="shared" si="5"/>
        <v>0.6</v>
      </c>
      <c r="U10" s="6">
        <f t="shared" si="6"/>
        <v>7</v>
      </c>
      <c r="V10" s="6">
        <f t="shared" si="7"/>
        <v>3</v>
      </c>
      <c r="W10" s="6">
        <f t="shared" si="8"/>
        <v>3</v>
      </c>
      <c r="X10" s="66">
        <f t="shared" si="9"/>
        <v>1</v>
      </c>
      <c r="Y10" s="6"/>
      <c r="Z10" s="1" t="s">
        <v>158</v>
      </c>
      <c r="AA10" s="60">
        <f t="shared" si="10"/>
        <v>844</v>
      </c>
      <c r="AB10" s="6">
        <f t="shared" si="11"/>
        <v>776</v>
      </c>
      <c r="AC10" s="61">
        <f t="shared" si="12"/>
        <v>0.5209876543209877</v>
      </c>
      <c r="AD10" s="60">
        <f t="shared" si="13"/>
        <v>28</v>
      </c>
      <c r="AE10" s="6">
        <f t="shared" si="14"/>
        <v>32</v>
      </c>
      <c r="AF10" s="55">
        <f t="shared" si="15"/>
        <v>0.46666666666666667</v>
      </c>
      <c r="AG10" s="6">
        <f t="shared" si="16"/>
        <v>6</v>
      </c>
      <c r="AH10" s="6">
        <f t="shared" si="17"/>
        <v>4</v>
      </c>
      <c r="AI10" s="6">
        <f t="shared" si="18"/>
        <v>2</v>
      </c>
      <c r="AJ10" s="66">
        <f t="shared" si="19"/>
        <v>1</v>
      </c>
    </row>
    <row r="11" spans="13:36">
      <c r="M11" t="s">
        <v>31</v>
      </c>
      <c r="N11" s="1" t="str">
        <f>CONCATENATE(Mays!$M$2," ",Mays!$M$3)</f>
        <v>Texas Bandits</v>
      </c>
      <c r="O11" s="60">
        <f t="shared" si="0"/>
        <v>914</v>
      </c>
      <c r="P11" s="6">
        <f t="shared" si="1"/>
        <v>868</v>
      </c>
      <c r="Q11" s="61">
        <f t="shared" si="2"/>
        <v>0.51290684624017957</v>
      </c>
      <c r="R11" s="60">
        <f t="shared" si="3"/>
        <v>11</v>
      </c>
      <c r="S11" s="6">
        <f t="shared" si="4"/>
        <v>19</v>
      </c>
      <c r="T11" s="55">
        <f t="shared" si="5"/>
        <v>0.36666666666666664</v>
      </c>
      <c r="U11" s="6">
        <f t="shared" si="6"/>
        <v>4</v>
      </c>
      <c r="V11" s="6">
        <f t="shared" si="7"/>
        <v>1</v>
      </c>
      <c r="W11" s="6">
        <f t="shared" si="8"/>
        <v>0</v>
      </c>
      <c r="X11" s="66">
        <f t="shared" si="9"/>
        <v>0</v>
      </c>
      <c r="Y11" s="54"/>
      <c r="Z11" s="1" t="s">
        <v>503</v>
      </c>
      <c r="AA11" s="60">
        <f t="shared" si="10"/>
        <v>843</v>
      </c>
      <c r="AB11" s="6">
        <f t="shared" si="11"/>
        <v>939</v>
      </c>
      <c r="AC11" s="61">
        <f t="shared" si="12"/>
        <v>0.47306397306397308</v>
      </c>
      <c r="AD11" s="60">
        <f t="shared" si="13"/>
        <v>34</v>
      </c>
      <c r="AE11" s="6">
        <f t="shared" si="14"/>
        <v>29</v>
      </c>
      <c r="AF11" s="55">
        <f t="shared" si="15"/>
        <v>0.53968253968253965</v>
      </c>
      <c r="AG11" s="6">
        <f t="shared" si="16"/>
        <v>5</v>
      </c>
      <c r="AH11" s="6">
        <f t="shared" si="17"/>
        <v>0</v>
      </c>
      <c r="AI11" s="6">
        <f t="shared" si="18"/>
        <v>0</v>
      </c>
      <c r="AJ11" s="66">
        <f t="shared" si="19"/>
        <v>0</v>
      </c>
    </row>
    <row r="12" spans="13:36">
      <c r="M12" t="s">
        <v>144</v>
      </c>
      <c r="N12" s="1" t="str">
        <f>CONCATENATE(Aaron!$AE$2," ",Aaron!$AE$3)</f>
        <v>Pismo Beach Diamond Dogs</v>
      </c>
      <c r="O12" s="60">
        <f t="shared" si="0"/>
        <v>889</v>
      </c>
      <c r="P12" s="6">
        <f t="shared" si="1"/>
        <v>893</v>
      </c>
      <c r="Q12" s="61">
        <f t="shared" si="2"/>
        <v>0.49887766554433222</v>
      </c>
      <c r="R12" s="60">
        <f t="shared" si="3"/>
        <v>28</v>
      </c>
      <c r="S12" s="6">
        <f t="shared" si="4"/>
        <v>32</v>
      </c>
      <c r="T12" s="55">
        <f t="shared" si="5"/>
        <v>0.46666666666666667</v>
      </c>
      <c r="U12" s="6">
        <f t="shared" si="6"/>
        <v>6</v>
      </c>
      <c r="V12" s="6">
        <f t="shared" si="7"/>
        <v>4</v>
      </c>
      <c r="W12" s="6">
        <f t="shared" si="8"/>
        <v>2</v>
      </c>
      <c r="X12" s="66">
        <f t="shared" si="9"/>
        <v>1</v>
      </c>
      <c r="Y12" s="6"/>
      <c r="Z12" s="1" t="s">
        <v>283</v>
      </c>
      <c r="AA12" s="60">
        <f t="shared" si="10"/>
        <v>761</v>
      </c>
      <c r="AB12" s="6">
        <f t="shared" si="11"/>
        <v>1022</v>
      </c>
      <c r="AC12" s="61">
        <f t="shared" si="12"/>
        <v>0.42680874929893436</v>
      </c>
      <c r="AD12" s="60">
        <f t="shared" si="13"/>
        <v>13</v>
      </c>
      <c r="AE12" s="6">
        <f t="shared" si="14"/>
        <v>12</v>
      </c>
      <c r="AF12" s="55">
        <f t="shared" si="15"/>
        <v>0.52</v>
      </c>
      <c r="AG12" s="6">
        <f t="shared" si="16"/>
        <v>2</v>
      </c>
      <c r="AH12" s="6">
        <f t="shared" si="17"/>
        <v>0</v>
      </c>
      <c r="AI12" s="6">
        <f t="shared" si="18"/>
        <v>0</v>
      </c>
      <c r="AJ12" s="66">
        <f t="shared" si="19"/>
        <v>0</v>
      </c>
    </row>
    <row r="13" spans="13:36">
      <c r="M13" t="s">
        <v>142</v>
      </c>
      <c r="N13" s="1" t="str">
        <f>CONCATENATE(Cobb!$M$2," ",Cobb!$M$3)</f>
        <v>Mansfield Mounties</v>
      </c>
      <c r="O13" s="60">
        <f t="shared" si="0"/>
        <v>900</v>
      </c>
      <c r="P13" s="6">
        <f t="shared" si="1"/>
        <v>882</v>
      </c>
      <c r="Q13" s="61">
        <f t="shared" si="2"/>
        <v>0.50505050505050508</v>
      </c>
      <c r="R13" s="60">
        <f t="shared" si="3"/>
        <v>34</v>
      </c>
      <c r="S13" s="6">
        <f t="shared" si="4"/>
        <v>32</v>
      </c>
      <c r="T13" s="55">
        <f t="shared" si="5"/>
        <v>0.51515151515151514</v>
      </c>
      <c r="U13" s="6">
        <f t="shared" si="6"/>
        <v>6</v>
      </c>
      <c r="V13" s="6">
        <f t="shared" si="7"/>
        <v>1</v>
      </c>
      <c r="W13" s="6">
        <f t="shared" si="8"/>
        <v>1</v>
      </c>
      <c r="X13" s="66">
        <f t="shared" si="9"/>
        <v>1</v>
      </c>
      <c r="Y13" s="6"/>
      <c r="Z13" s="1" t="s">
        <v>183</v>
      </c>
      <c r="AA13" s="60">
        <f t="shared" si="10"/>
        <v>758</v>
      </c>
      <c r="AB13" s="6">
        <f t="shared" si="11"/>
        <v>538</v>
      </c>
      <c r="AC13" s="61">
        <f t="shared" si="12"/>
        <v>0.58487654320987659</v>
      </c>
      <c r="AD13" s="60">
        <f t="shared" si="13"/>
        <v>32</v>
      </c>
      <c r="AE13" s="6">
        <f t="shared" si="14"/>
        <v>26</v>
      </c>
      <c r="AF13" s="55">
        <f t="shared" si="15"/>
        <v>0.55172413793103448</v>
      </c>
      <c r="AG13" s="6">
        <f t="shared" si="16"/>
        <v>5</v>
      </c>
      <c r="AH13" s="6">
        <f t="shared" si="17"/>
        <v>3</v>
      </c>
      <c r="AI13" s="6">
        <f t="shared" si="18"/>
        <v>1</v>
      </c>
      <c r="AJ13" s="66">
        <f t="shared" si="19"/>
        <v>1</v>
      </c>
    </row>
    <row r="14" spans="13:36">
      <c r="M14" t="s">
        <v>422</v>
      </c>
      <c r="N14" s="1" t="str">
        <f>CONCATENATE(Mays!$AE$2," ",Mays!$AE$3)</f>
        <v>West Oakland Wolverines</v>
      </c>
      <c r="O14" s="60">
        <f t="shared" si="0"/>
        <v>929</v>
      </c>
      <c r="P14" s="6">
        <f t="shared" si="1"/>
        <v>853</v>
      </c>
      <c r="Q14" s="61">
        <f t="shared" si="2"/>
        <v>0.521324354657688</v>
      </c>
      <c r="R14" s="60">
        <f t="shared" si="3"/>
        <v>29</v>
      </c>
      <c r="S14" s="6">
        <f t="shared" si="4"/>
        <v>33</v>
      </c>
      <c r="T14" s="55">
        <f t="shared" si="5"/>
        <v>0.46774193548387094</v>
      </c>
      <c r="U14" s="6">
        <f t="shared" si="6"/>
        <v>7</v>
      </c>
      <c r="V14" s="6">
        <f t="shared" si="7"/>
        <v>2</v>
      </c>
      <c r="W14" s="6">
        <f t="shared" si="8"/>
        <v>0</v>
      </c>
      <c r="X14" s="66">
        <f t="shared" si="9"/>
        <v>0</v>
      </c>
      <c r="Y14" s="54"/>
      <c r="Z14" s="1" t="s">
        <v>446</v>
      </c>
      <c r="AA14" s="60">
        <f t="shared" si="10"/>
        <v>738</v>
      </c>
      <c r="AB14" s="6">
        <f t="shared" si="11"/>
        <v>720</v>
      </c>
      <c r="AC14" s="61">
        <f t="shared" si="12"/>
        <v>0.50617283950617287</v>
      </c>
      <c r="AD14" s="60">
        <f t="shared" si="13"/>
        <v>18</v>
      </c>
      <c r="AE14" s="6">
        <f t="shared" si="14"/>
        <v>23</v>
      </c>
      <c r="AF14" s="55">
        <f t="shared" si="15"/>
        <v>0.43902439024390244</v>
      </c>
      <c r="AG14" s="6">
        <f t="shared" si="16"/>
        <v>5</v>
      </c>
      <c r="AH14" s="6">
        <f t="shared" si="17"/>
        <v>1</v>
      </c>
      <c r="AI14" s="6">
        <f t="shared" si="18"/>
        <v>0</v>
      </c>
      <c r="AJ14" s="66">
        <f t="shared" si="19"/>
        <v>0</v>
      </c>
    </row>
    <row r="15" spans="13:36">
      <c r="M15" t="s">
        <v>134</v>
      </c>
      <c r="N15" s="1" t="str">
        <f>CONCATENATE(Ruth!$AE$2," ",Ruth!$AE$3)</f>
        <v>Williamsburg Burgesses</v>
      </c>
      <c r="O15" s="60">
        <f t="shared" si="0"/>
        <v>888</v>
      </c>
      <c r="P15" s="6">
        <f t="shared" si="1"/>
        <v>894</v>
      </c>
      <c r="Q15" s="61">
        <f t="shared" si="2"/>
        <v>0.49831649831649832</v>
      </c>
      <c r="R15" s="60">
        <f t="shared" si="3"/>
        <v>14</v>
      </c>
      <c r="S15" s="6">
        <f t="shared" si="4"/>
        <v>25</v>
      </c>
      <c r="T15" s="55">
        <f t="shared" si="5"/>
        <v>0.35897435897435898</v>
      </c>
      <c r="U15" s="6">
        <f t="shared" si="6"/>
        <v>5</v>
      </c>
      <c r="V15" s="6">
        <f t="shared" si="7"/>
        <v>0</v>
      </c>
      <c r="W15" s="6">
        <f t="shared" si="8"/>
        <v>0</v>
      </c>
      <c r="X15" s="66">
        <f t="shared" si="9"/>
        <v>0</v>
      </c>
      <c r="Y15" s="6"/>
      <c r="Z15" s="1" t="s">
        <v>187</v>
      </c>
      <c r="AA15" s="60">
        <f t="shared" si="10"/>
        <v>663</v>
      </c>
      <c r="AB15" s="6">
        <f t="shared" si="11"/>
        <v>633</v>
      </c>
      <c r="AC15" s="61">
        <f t="shared" si="12"/>
        <v>0.51157407407407407</v>
      </c>
      <c r="AD15" s="60">
        <f t="shared" si="13"/>
        <v>19</v>
      </c>
      <c r="AE15" s="6">
        <f t="shared" si="14"/>
        <v>30</v>
      </c>
      <c r="AF15" s="55">
        <f t="shared" si="15"/>
        <v>0.38775510204081631</v>
      </c>
      <c r="AG15" s="6">
        <f t="shared" si="16"/>
        <v>6</v>
      </c>
      <c r="AH15" s="6">
        <f t="shared" si="17"/>
        <v>1</v>
      </c>
      <c r="AI15" s="6">
        <f t="shared" si="18"/>
        <v>0</v>
      </c>
      <c r="AJ15" s="66">
        <f t="shared" si="19"/>
        <v>0</v>
      </c>
    </row>
    <row r="16" spans="13:36">
      <c r="M16" t="s">
        <v>150</v>
      </c>
      <c r="N16" s="1" t="str">
        <f>CONCATENATE(Aaron!$G$2," ",Aaron!$G$3)</f>
        <v>Exeter Alewives</v>
      </c>
      <c r="O16" s="60">
        <f t="shared" si="0"/>
        <v>852</v>
      </c>
      <c r="P16" s="6">
        <f t="shared" si="1"/>
        <v>930</v>
      </c>
      <c r="Q16" s="61">
        <f t="shared" si="2"/>
        <v>0.4781144781144781</v>
      </c>
      <c r="R16" s="60">
        <f t="shared" si="3"/>
        <v>9</v>
      </c>
      <c r="S16" s="6">
        <f t="shared" si="4"/>
        <v>20</v>
      </c>
      <c r="T16" s="55">
        <f t="shared" si="5"/>
        <v>0.31034482758620691</v>
      </c>
      <c r="U16" s="6">
        <f t="shared" si="6"/>
        <v>5</v>
      </c>
      <c r="V16" s="6">
        <f t="shared" si="7"/>
        <v>2</v>
      </c>
      <c r="W16" s="6">
        <f t="shared" si="8"/>
        <v>0</v>
      </c>
      <c r="X16" s="66">
        <f t="shared" si="9"/>
        <v>0</v>
      </c>
      <c r="Y16" s="6"/>
      <c r="Z16" s="1" t="s">
        <v>348</v>
      </c>
      <c r="AA16" s="60">
        <f t="shared" si="10"/>
        <v>638</v>
      </c>
      <c r="AB16" s="6">
        <f t="shared" si="11"/>
        <v>496</v>
      </c>
      <c r="AC16" s="61">
        <f t="shared" si="12"/>
        <v>0.56261022927689597</v>
      </c>
      <c r="AD16" s="60">
        <f t="shared" si="13"/>
        <v>37</v>
      </c>
      <c r="AE16" s="6">
        <f t="shared" si="14"/>
        <v>32</v>
      </c>
      <c r="AF16" s="55">
        <f t="shared" si="15"/>
        <v>0.53623188405797106</v>
      </c>
      <c r="AG16" s="6">
        <f t="shared" si="16"/>
        <v>5</v>
      </c>
      <c r="AH16" s="6">
        <f t="shared" si="17"/>
        <v>2</v>
      </c>
      <c r="AI16" s="6">
        <f t="shared" si="18"/>
        <v>2</v>
      </c>
      <c r="AJ16" s="66">
        <f t="shared" si="19"/>
        <v>0</v>
      </c>
    </row>
    <row r="17" spans="13:36">
      <c r="M17" t="s">
        <v>456</v>
      </c>
      <c r="N17" s="1" t="str">
        <f>CONCATENATE(Mays!$G$2," ",Mays!$G$3)</f>
        <v>Palo Alto Robber Barons</v>
      </c>
      <c r="O17" s="60">
        <f t="shared" si="0"/>
        <v>863</v>
      </c>
      <c r="P17" s="6">
        <f t="shared" si="1"/>
        <v>919</v>
      </c>
      <c r="Q17" s="61">
        <f t="shared" si="2"/>
        <v>0.48428731762065097</v>
      </c>
      <c r="R17" s="60">
        <f t="shared" si="3"/>
        <v>39</v>
      </c>
      <c r="S17" s="6">
        <f t="shared" si="4"/>
        <v>32</v>
      </c>
      <c r="T17" s="55">
        <f t="shared" si="5"/>
        <v>0.54929577464788737</v>
      </c>
      <c r="U17" s="6">
        <f t="shared" si="6"/>
        <v>5</v>
      </c>
      <c r="V17" s="6">
        <f t="shared" si="7"/>
        <v>1</v>
      </c>
      <c r="W17" s="6">
        <f t="shared" si="8"/>
        <v>1</v>
      </c>
      <c r="X17" s="66">
        <f t="shared" si="9"/>
        <v>1</v>
      </c>
      <c r="Y17" s="6"/>
      <c r="Z17" s="1" t="s">
        <v>396</v>
      </c>
      <c r="AA17" s="60">
        <f t="shared" si="10"/>
        <v>624</v>
      </c>
      <c r="AB17" s="6">
        <f t="shared" si="11"/>
        <v>510</v>
      </c>
      <c r="AC17" s="61">
        <f t="shared" si="12"/>
        <v>0.55026455026455023</v>
      </c>
      <c r="AD17" s="60">
        <f t="shared" si="13"/>
        <v>31</v>
      </c>
      <c r="AE17" s="6">
        <f t="shared" si="14"/>
        <v>20</v>
      </c>
      <c r="AF17" s="55">
        <f t="shared" si="15"/>
        <v>0.60784313725490191</v>
      </c>
      <c r="AG17" s="6">
        <f t="shared" si="16"/>
        <v>5</v>
      </c>
      <c r="AH17" s="6">
        <f t="shared" si="17"/>
        <v>2</v>
      </c>
      <c r="AI17" s="6">
        <f t="shared" si="18"/>
        <v>2</v>
      </c>
      <c r="AJ17" s="66">
        <f t="shared" si="19"/>
        <v>1</v>
      </c>
    </row>
    <row r="18" spans="13:36">
      <c r="M18" t="s">
        <v>146</v>
      </c>
      <c r="N18" s="1" t="str">
        <f>CONCATENATE(Mays!$A$2," ",Mays!$A$3)</f>
        <v>Aspen Rainmakers</v>
      </c>
      <c r="O18" s="60">
        <f t="shared" si="0"/>
        <v>894</v>
      </c>
      <c r="P18" s="6">
        <f t="shared" si="1"/>
        <v>888</v>
      </c>
      <c r="Q18" s="61">
        <f t="shared" si="2"/>
        <v>0.50168350168350173</v>
      </c>
      <c r="R18" s="60">
        <f t="shared" si="3"/>
        <v>30</v>
      </c>
      <c r="S18" s="6">
        <f t="shared" si="4"/>
        <v>33</v>
      </c>
      <c r="T18" s="55">
        <f t="shared" si="5"/>
        <v>0.47619047619047616</v>
      </c>
      <c r="U18" s="6">
        <f t="shared" si="6"/>
        <v>5</v>
      </c>
      <c r="V18" s="6">
        <f t="shared" si="7"/>
        <v>3</v>
      </c>
      <c r="W18" s="6">
        <f t="shared" si="8"/>
        <v>1</v>
      </c>
      <c r="X18" s="66">
        <f t="shared" si="9"/>
        <v>0</v>
      </c>
      <c r="Y18" s="6"/>
      <c r="Z18" s="1" t="s">
        <v>157</v>
      </c>
      <c r="AA18" s="60">
        <f t="shared" si="10"/>
        <v>580</v>
      </c>
      <c r="AB18" s="6">
        <f t="shared" si="11"/>
        <v>878</v>
      </c>
      <c r="AC18" s="61">
        <f t="shared" si="12"/>
        <v>0.39780521262002744</v>
      </c>
      <c r="AD18" s="60">
        <f t="shared" si="13"/>
        <v>2</v>
      </c>
      <c r="AE18" s="6">
        <f t="shared" si="14"/>
        <v>4</v>
      </c>
      <c r="AF18" s="55">
        <f t="shared" si="15"/>
        <v>0.33333333333333331</v>
      </c>
      <c r="AG18" s="6">
        <f t="shared" si="16"/>
        <v>1</v>
      </c>
      <c r="AH18" s="6">
        <f t="shared" si="17"/>
        <v>0</v>
      </c>
      <c r="AI18" s="6">
        <f t="shared" si="18"/>
        <v>0</v>
      </c>
      <c r="AJ18" s="66">
        <f t="shared" si="19"/>
        <v>0</v>
      </c>
    </row>
    <row r="19" spans="13:36">
      <c r="M19" t="s">
        <v>420</v>
      </c>
      <c r="N19" s="1" t="str">
        <f>CONCATENATE(Cobb!$A$2," ",Cobb!$A$3)</f>
        <v>Greenville Black Sox</v>
      </c>
      <c r="O19" s="60">
        <f t="shared" si="0"/>
        <v>876</v>
      </c>
      <c r="P19" s="6">
        <f t="shared" si="1"/>
        <v>906</v>
      </c>
      <c r="Q19" s="61">
        <f t="shared" si="2"/>
        <v>0.49158249158249157</v>
      </c>
      <c r="R19" s="60">
        <f t="shared" si="3"/>
        <v>10</v>
      </c>
      <c r="S19" s="6">
        <f t="shared" si="4"/>
        <v>24</v>
      </c>
      <c r="T19" s="55">
        <f t="shared" si="5"/>
        <v>0.29411764705882354</v>
      </c>
      <c r="U19" s="6">
        <f t="shared" si="6"/>
        <v>6</v>
      </c>
      <c r="V19" s="6">
        <f t="shared" si="7"/>
        <v>1</v>
      </c>
      <c r="W19" s="6">
        <f t="shared" si="8"/>
        <v>0</v>
      </c>
      <c r="X19" s="66">
        <f t="shared" si="9"/>
        <v>0</v>
      </c>
      <c r="Y19" s="6"/>
      <c r="Z19" s="1" t="s">
        <v>331</v>
      </c>
      <c r="AA19" s="60">
        <f t="shared" si="10"/>
        <v>574</v>
      </c>
      <c r="AB19" s="6">
        <f t="shared" si="11"/>
        <v>560</v>
      </c>
      <c r="AC19" s="61">
        <f t="shared" si="12"/>
        <v>0.50617283950617287</v>
      </c>
      <c r="AD19" s="60">
        <f t="shared" si="13"/>
        <v>14</v>
      </c>
      <c r="AE19" s="6">
        <f t="shared" si="14"/>
        <v>16</v>
      </c>
      <c r="AF19" s="55">
        <f t="shared" si="15"/>
        <v>0.46666666666666667</v>
      </c>
      <c r="AG19" s="6">
        <f t="shared" si="16"/>
        <v>3</v>
      </c>
      <c r="AH19" s="6">
        <f t="shared" si="17"/>
        <v>1</v>
      </c>
      <c r="AI19" s="6">
        <f t="shared" si="18"/>
        <v>0</v>
      </c>
      <c r="AJ19" s="66">
        <f t="shared" si="19"/>
        <v>0</v>
      </c>
    </row>
    <row r="20" spans="13:36">
      <c r="M20" t="s">
        <v>315</v>
      </c>
      <c r="N20" s="1" t="str">
        <f>CONCATENATE(Mays!$Y$2," ",Mays!$Y$3)</f>
        <v>Los Angeles Outlaws</v>
      </c>
      <c r="O20" s="60">
        <f t="shared" si="0"/>
        <v>883</v>
      </c>
      <c r="P20" s="6">
        <f t="shared" si="1"/>
        <v>899</v>
      </c>
      <c r="Q20" s="61">
        <f t="shared" si="2"/>
        <v>0.49551066217732886</v>
      </c>
      <c r="R20" s="60">
        <f t="shared" si="3"/>
        <v>49</v>
      </c>
      <c r="S20" s="6">
        <f t="shared" si="4"/>
        <v>30</v>
      </c>
      <c r="T20" s="55">
        <f t="shared" si="5"/>
        <v>0.620253164556962</v>
      </c>
      <c r="U20" s="6">
        <f t="shared" si="6"/>
        <v>6</v>
      </c>
      <c r="V20" s="6">
        <f t="shared" si="7"/>
        <v>3</v>
      </c>
      <c r="W20" s="6">
        <f t="shared" si="8"/>
        <v>2</v>
      </c>
      <c r="X20" s="66">
        <f t="shared" si="9"/>
        <v>2</v>
      </c>
      <c r="Y20" s="6"/>
      <c r="Z20" s="1" t="s">
        <v>199</v>
      </c>
      <c r="AA20" s="60">
        <f t="shared" si="10"/>
        <v>563</v>
      </c>
      <c r="AB20" s="6">
        <f t="shared" si="11"/>
        <v>733</v>
      </c>
      <c r="AC20" s="61">
        <f t="shared" si="12"/>
        <v>0.43441358024691357</v>
      </c>
      <c r="AD20" s="60">
        <f t="shared" si="13"/>
        <v>7</v>
      </c>
      <c r="AE20" s="6">
        <f t="shared" si="14"/>
        <v>14</v>
      </c>
      <c r="AF20" s="55">
        <f t="shared" si="15"/>
        <v>0.33333333333333331</v>
      </c>
      <c r="AG20" s="6">
        <f t="shared" si="16"/>
        <v>3</v>
      </c>
      <c r="AH20" s="6">
        <f t="shared" si="17"/>
        <v>0</v>
      </c>
      <c r="AI20" s="6">
        <f t="shared" si="18"/>
        <v>0</v>
      </c>
      <c r="AJ20" s="66">
        <f t="shared" si="19"/>
        <v>0</v>
      </c>
    </row>
    <row r="21" spans="13:36">
      <c r="M21" t="s">
        <v>309</v>
      </c>
      <c r="N21" s="1" t="str">
        <f>CONCATENATE(Ruth!$A$2," ",Ruth!$A$3)</f>
        <v>Plum Island Greenheads</v>
      </c>
      <c r="O21" s="60">
        <f t="shared" si="0"/>
        <v>843</v>
      </c>
      <c r="P21" s="6">
        <f t="shared" si="1"/>
        <v>939</v>
      </c>
      <c r="Q21" s="61">
        <f t="shared" si="2"/>
        <v>0.47306397306397308</v>
      </c>
      <c r="R21" s="60">
        <f t="shared" si="3"/>
        <v>34</v>
      </c>
      <c r="S21" s="6">
        <f t="shared" si="4"/>
        <v>29</v>
      </c>
      <c r="T21" s="55">
        <f t="shared" si="5"/>
        <v>0.53968253968253965</v>
      </c>
      <c r="U21" s="6">
        <f t="shared" si="6"/>
        <v>5</v>
      </c>
      <c r="V21" s="6">
        <f t="shared" si="7"/>
        <v>0</v>
      </c>
      <c r="W21" s="6">
        <f t="shared" si="8"/>
        <v>0</v>
      </c>
      <c r="X21" s="66">
        <f t="shared" si="9"/>
        <v>0</v>
      </c>
      <c r="Y21" s="6"/>
      <c r="Z21" s="1" t="s">
        <v>491</v>
      </c>
      <c r="AA21" s="60">
        <f t="shared" si="10"/>
        <v>530</v>
      </c>
      <c r="AB21" s="6">
        <f t="shared" si="11"/>
        <v>604</v>
      </c>
      <c r="AC21" s="61">
        <f t="shared" si="12"/>
        <v>0.46737213403880068</v>
      </c>
      <c r="AD21" s="60">
        <f t="shared" si="13"/>
        <v>14</v>
      </c>
      <c r="AE21" s="6">
        <f t="shared" si="14"/>
        <v>15</v>
      </c>
      <c r="AF21" s="55">
        <f t="shared" si="15"/>
        <v>0.48275862068965519</v>
      </c>
      <c r="AG21" s="6">
        <f t="shared" si="16"/>
        <v>3</v>
      </c>
      <c r="AH21" s="6">
        <f t="shared" si="17"/>
        <v>0</v>
      </c>
      <c r="AI21" s="6">
        <f t="shared" si="18"/>
        <v>0</v>
      </c>
      <c r="AJ21" s="66">
        <f t="shared" si="19"/>
        <v>0</v>
      </c>
    </row>
    <row r="22" spans="13:36">
      <c r="M22" t="s">
        <v>138</v>
      </c>
      <c r="N22" s="1" t="str">
        <f>CONCATENATE(Cobb!$Y$2," ",Cobb!$Y$3)</f>
        <v>Gateway Grizzlies</v>
      </c>
      <c r="O22" s="60">
        <f t="shared" si="0"/>
        <v>841</v>
      </c>
      <c r="P22" s="6">
        <f t="shared" si="1"/>
        <v>941</v>
      </c>
      <c r="Q22" s="61">
        <f t="shared" si="2"/>
        <v>0.47194163860830529</v>
      </c>
      <c r="R22" s="60">
        <f t="shared" si="3"/>
        <v>16</v>
      </c>
      <c r="S22" s="6">
        <f t="shared" si="4"/>
        <v>24</v>
      </c>
      <c r="T22" s="55">
        <f t="shared" si="5"/>
        <v>0.4</v>
      </c>
      <c r="U22" s="6">
        <f t="shared" si="6"/>
        <v>5</v>
      </c>
      <c r="V22" s="6">
        <f t="shared" si="7"/>
        <v>1</v>
      </c>
      <c r="W22" s="6">
        <f t="shared" si="8"/>
        <v>0</v>
      </c>
      <c r="X22" s="66">
        <f t="shared" si="9"/>
        <v>0</v>
      </c>
      <c r="Y22" s="54"/>
      <c r="Z22" s="1" t="s">
        <v>487</v>
      </c>
      <c r="AA22" s="60">
        <f t="shared" si="10"/>
        <v>527</v>
      </c>
      <c r="AB22" s="6">
        <f t="shared" si="11"/>
        <v>445</v>
      </c>
      <c r="AC22" s="61">
        <f t="shared" si="12"/>
        <v>0.54218106995884774</v>
      </c>
      <c r="AD22" s="60">
        <f t="shared" si="13"/>
        <v>37</v>
      </c>
      <c r="AE22" s="6">
        <f t="shared" si="14"/>
        <v>28</v>
      </c>
      <c r="AF22" s="55">
        <f t="shared" si="15"/>
        <v>0.56923076923076921</v>
      </c>
      <c r="AG22" s="6">
        <f t="shared" si="16"/>
        <v>4</v>
      </c>
      <c r="AH22" s="6">
        <f t="shared" si="17"/>
        <v>0</v>
      </c>
      <c r="AI22" s="6">
        <f t="shared" si="18"/>
        <v>1</v>
      </c>
      <c r="AJ22" s="66">
        <f t="shared" si="19"/>
        <v>1</v>
      </c>
    </row>
    <row r="23" spans="13:36">
      <c r="M23" t="s">
        <v>148</v>
      </c>
      <c r="N23" s="1" t="str">
        <f>CONCATENATE(Ruth!$Y$2," ",Ruth!$Y$3)</f>
        <v>New Jersey  Blue Devils</v>
      </c>
      <c r="O23" s="60">
        <f t="shared" si="0"/>
        <v>808</v>
      </c>
      <c r="P23" s="6">
        <f t="shared" si="1"/>
        <v>974</v>
      </c>
      <c r="Q23" s="61">
        <f t="shared" si="2"/>
        <v>0.45342312008978675</v>
      </c>
      <c r="R23" s="60">
        <f t="shared" si="3"/>
        <v>13</v>
      </c>
      <c r="S23" s="6">
        <f t="shared" si="4"/>
        <v>13</v>
      </c>
      <c r="T23" s="55">
        <f t="shared" si="5"/>
        <v>0.5</v>
      </c>
      <c r="U23" s="6">
        <f t="shared" si="6"/>
        <v>3</v>
      </c>
      <c r="V23" s="6">
        <f t="shared" si="7"/>
        <v>1</v>
      </c>
      <c r="W23" s="6">
        <f t="shared" si="8"/>
        <v>0</v>
      </c>
      <c r="X23" s="66">
        <f t="shared" si="9"/>
        <v>0</v>
      </c>
      <c r="Y23" s="6"/>
      <c r="Z23" s="1" t="s">
        <v>405</v>
      </c>
      <c r="AA23" s="60">
        <f t="shared" si="10"/>
        <v>518</v>
      </c>
      <c r="AB23" s="6">
        <f t="shared" si="11"/>
        <v>454</v>
      </c>
      <c r="AC23" s="61">
        <f t="shared" si="12"/>
        <v>0.53292181069958844</v>
      </c>
      <c r="AD23" s="60">
        <f t="shared" si="13"/>
        <v>9</v>
      </c>
      <c r="AE23" s="6">
        <f t="shared" si="14"/>
        <v>15</v>
      </c>
      <c r="AF23" s="55">
        <f t="shared" si="15"/>
        <v>0.375</v>
      </c>
      <c r="AG23" s="6">
        <f t="shared" si="16"/>
        <v>3</v>
      </c>
      <c r="AH23" s="6">
        <f t="shared" si="17"/>
        <v>1</v>
      </c>
      <c r="AI23" s="6">
        <f t="shared" si="18"/>
        <v>0</v>
      </c>
      <c r="AJ23" s="66">
        <f t="shared" si="19"/>
        <v>0</v>
      </c>
    </row>
    <row r="24" spans="13:36">
      <c r="M24" t="s">
        <v>133</v>
      </c>
      <c r="N24" s="1" t="str">
        <f>CONCATENATE(Aaron!$A$2," ",Aaron!$A$3)</f>
        <v>Middlesex Colonials</v>
      </c>
      <c r="O24" s="60">
        <f t="shared" si="0"/>
        <v>761</v>
      </c>
      <c r="P24" s="6">
        <f t="shared" si="1"/>
        <v>1022</v>
      </c>
      <c r="Q24" s="61">
        <f t="shared" si="2"/>
        <v>0.42680874929893436</v>
      </c>
      <c r="R24" s="60">
        <f t="shared" si="3"/>
        <v>13</v>
      </c>
      <c r="S24" s="6">
        <f t="shared" si="4"/>
        <v>12</v>
      </c>
      <c r="T24" s="55">
        <f t="shared" si="5"/>
        <v>0.52</v>
      </c>
      <c r="U24" s="6">
        <f t="shared" si="6"/>
        <v>2</v>
      </c>
      <c r="V24" s="6">
        <f t="shared" si="7"/>
        <v>0</v>
      </c>
      <c r="W24" s="6">
        <f t="shared" si="8"/>
        <v>0</v>
      </c>
      <c r="X24" s="66">
        <f t="shared" si="9"/>
        <v>0</v>
      </c>
      <c r="Y24" s="6"/>
      <c r="Z24" s="1" t="s">
        <v>179</v>
      </c>
      <c r="AA24" s="60">
        <f t="shared" si="10"/>
        <v>459</v>
      </c>
      <c r="AB24" s="6">
        <f t="shared" si="11"/>
        <v>513</v>
      </c>
      <c r="AC24" s="61">
        <f t="shared" si="12"/>
        <v>0.47222222222222221</v>
      </c>
      <c r="AD24" s="60">
        <f t="shared" si="13"/>
        <v>8</v>
      </c>
      <c r="AE24" s="6">
        <f t="shared" si="14"/>
        <v>9</v>
      </c>
      <c r="AF24" s="55">
        <f t="shared" si="15"/>
        <v>0.47058823529411764</v>
      </c>
      <c r="AG24" s="6">
        <f t="shared" si="16"/>
        <v>2</v>
      </c>
      <c r="AH24" s="6">
        <f t="shared" si="17"/>
        <v>0</v>
      </c>
      <c r="AI24" s="6">
        <f t="shared" si="18"/>
        <v>0</v>
      </c>
      <c r="AJ24" s="66">
        <f t="shared" si="19"/>
        <v>0</v>
      </c>
    </row>
    <row r="25" spans="13:36">
      <c r="M25" t="s">
        <v>140</v>
      </c>
      <c r="N25" s="1" t="str">
        <f>CONCATENATE(Cobb!$AE$2," ",Cobb!$AE$3)</f>
        <v>Houston Hammers</v>
      </c>
      <c r="O25" s="60">
        <f t="shared" si="0"/>
        <v>776</v>
      </c>
      <c r="P25" s="6">
        <f t="shared" si="1"/>
        <v>1006</v>
      </c>
      <c r="Q25" s="61">
        <f t="shared" si="2"/>
        <v>0.43546576879910215</v>
      </c>
      <c r="R25" s="60">
        <f t="shared" si="3"/>
        <v>7</v>
      </c>
      <c r="S25" s="6">
        <f t="shared" si="4"/>
        <v>14</v>
      </c>
      <c r="T25" s="55">
        <f t="shared" si="5"/>
        <v>0.33333333333333331</v>
      </c>
      <c r="U25" s="6">
        <f t="shared" si="6"/>
        <v>3</v>
      </c>
      <c r="V25" s="6">
        <f t="shared" si="7"/>
        <v>0</v>
      </c>
      <c r="W25" s="6">
        <f t="shared" si="8"/>
        <v>0</v>
      </c>
      <c r="X25" s="66">
        <f t="shared" si="9"/>
        <v>0</v>
      </c>
      <c r="Y25" s="6"/>
      <c r="Z25" s="1" t="s">
        <v>126</v>
      </c>
      <c r="AA25" s="60">
        <f t="shared" si="10"/>
        <v>451</v>
      </c>
      <c r="AB25" s="6">
        <f t="shared" si="11"/>
        <v>197</v>
      </c>
      <c r="AC25" s="61">
        <f t="shared" si="12"/>
        <v>0.69598765432098764</v>
      </c>
      <c r="AD25" s="60">
        <f t="shared" si="13"/>
        <v>15</v>
      </c>
      <c r="AE25" s="6">
        <f t="shared" si="14"/>
        <v>17</v>
      </c>
      <c r="AF25" s="55">
        <f t="shared" si="15"/>
        <v>0.46875</v>
      </c>
      <c r="AG25" s="6">
        <f t="shared" si="16"/>
        <v>4</v>
      </c>
      <c r="AH25" s="6">
        <f t="shared" si="17"/>
        <v>3</v>
      </c>
      <c r="AI25" s="6">
        <f t="shared" si="18"/>
        <v>1</v>
      </c>
      <c r="AJ25" s="66">
        <f t="shared" si="19"/>
        <v>0</v>
      </c>
    </row>
    <row r="26" spans="13:36">
      <c r="M26" t="s">
        <v>401</v>
      </c>
      <c r="N26" s="1" t="str">
        <f>CONCATENATE(Cobb!$S$2," ",Cobb!$S$3)</f>
        <v>Waikiki Rabbits</v>
      </c>
      <c r="O26" s="60">
        <f t="shared" si="0"/>
        <v>750</v>
      </c>
      <c r="P26" s="6">
        <f t="shared" si="1"/>
        <v>1032</v>
      </c>
      <c r="Q26" s="61">
        <f t="shared" si="2"/>
        <v>0.4208754208754209</v>
      </c>
      <c r="R26" s="60">
        <f t="shared" si="3"/>
        <v>15</v>
      </c>
      <c r="S26" s="6">
        <f t="shared" si="4"/>
        <v>9</v>
      </c>
      <c r="T26" s="55">
        <f t="shared" si="5"/>
        <v>0.625</v>
      </c>
      <c r="U26" s="6">
        <f t="shared" si="6"/>
        <v>2</v>
      </c>
      <c r="V26" s="6">
        <f t="shared" si="7"/>
        <v>1</v>
      </c>
      <c r="W26" s="6">
        <f t="shared" si="8"/>
        <v>1</v>
      </c>
      <c r="X26" s="66">
        <f t="shared" si="9"/>
        <v>1</v>
      </c>
      <c r="Y26" s="6"/>
      <c r="Z26" s="1" t="s">
        <v>88</v>
      </c>
      <c r="AA26" s="60">
        <f t="shared" si="10"/>
        <v>418</v>
      </c>
      <c r="AB26" s="6">
        <f t="shared" si="11"/>
        <v>554</v>
      </c>
      <c r="AC26" s="61">
        <f t="shared" si="12"/>
        <v>0.43004115226337447</v>
      </c>
      <c r="AD26" s="60">
        <f t="shared" si="13"/>
        <v>12</v>
      </c>
      <c r="AE26" s="6">
        <f t="shared" si="14"/>
        <v>5</v>
      </c>
      <c r="AF26" s="55">
        <f t="shared" si="15"/>
        <v>0.70588235294117652</v>
      </c>
      <c r="AG26" s="6">
        <f t="shared" si="16"/>
        <v>1</v>
      </c>
      <c r="AH26" s="6">
        <f t="shared" si="17"/>
        <v>1</v>
      </c>
      <c r="AI26" s="6">
        <f t="shared" si="18"/>
        <v>1</v>
      </c>
      <c r="AJ26" s="66">
        <f t="shared" si="19"/>
        <v>1</v>
      </c>
    </row>
    <row r="27" spans="13:36">
      <c r="M27" t="s">
        <v>399</v>
      </c>
      <c r="N27" s="1" t="str">
        <f>CONCATENATE(Aaron!$Y$2," ",Aaron!$Y$3)</f>
        <v>Columbus Bobcats</v>
      </c>
      <c r="O27" s="60">
        <f t="shared" si="0"/>
        <v>688</v>
      </c>
      <c r="P27" s="6">
        <f t="shared" si="1"/>
        <v>1094</v>
      </c>
      <c r="Q27" s="61">
        <f t="shared" si="2"/>
        <v>0.38608305274971944</v>
      </c>
      <c r="R27" s="60">
        <f t="shared" si="3"/>
        <v>2</v>
      </c>
      <c r="S27" s="6">
        <f t="shared" si="4"/>
        <v>4</v>
      </c>
      <c r="T27" s="55">
        <f t="shared" si="5"/>
        <v>0.33333333333333331</v>
      </c>
      <c r="U27" s="6">
        <f t="shared" si="6"/>
        <v>1</v>
      </c>
      <c r="V27" s="6">
        <f t="shared" si="7"/>
        <v>0</v>
      </c>
      <c r="W27" s="6">
        <f t="shared" si="8"/>
        <v>0</v>
      </c>
      <c r="X27" s="66">
        <f t="shared" si="9"/>
        <v>0</v>
      </c>
      <c r="Y27" s="6"/>
      <c r="Z27" s="1" t="s">
        <v>523</v>
      </c>
      <c r="AA27" s="60">
        <f t="shared" si="10"/>
        <v>386</v>
      </c>
      <c r="AB27" s="6">
        <f t="shared" si="11"/>
        <v>370</v>
      </c>
      <c r="AC27" s="61">
        <f t="shared" si="12"/>
        <v>0.51058201058201058</v>
      </c>
      <c r="AD27" s="60">
        <f t="shared" si="13"/>
        <v>35</v>
      </c>
      <c r="AE27" s="6">
        <f t="shared" si="14"/>
        <v>15</v>
      </c>
      <c r="AF27" s="55">
        <f t="shared" si="15"/>
        <v>0.7</v>
      </c>
      <c r="AG27" s="6">
        <f t="shared" si="16"/>
        <v>3</v>
      </c>
      <c r="AH27" s="6">
        <f t="shared" si="17"/>
        <v>2</v>
      </c>
      <c r="AI27" s="6">
        <f t="shared" si="18"/>
        <v>2</v>
      </c>
      <c r="AJ27" s="66">
        <f t="shared" si="19"/>
        <v>2</v>
      </c>
    </row>
    <row r="28" spans="13:36">
      <c r="M28"/>
      <c r="N28" s="57" t="s">
        <v>403</v>
      </c>
      <c r="O28" s="62">
        <f>SUM(O4:O27)</f>
        <v>21385</v>
      </c>
      <c r="P28" s="63">
        <f>SUM(P4:P27)</f>
        <v>21385</v>
      </c>
      <c r="Q28" s="64"/>
      <c r="R28" s="62">
        <f>SUM(R4:R27)</f>
        <v>677</v>
      </c>
      <c r="S28" s="63">
        <f>SUM(S4:S27)</f>
        <v>677</v>
      </c>
      <c r="T28" s="67"/>
      <c r="U28" s="67"/>
      <c r="V28" s="67"/>
      <c r="W28" s="67"/>
      <c r="X28" s="64"/>
      <c r="Y28" s="6"/>
      <c r="Z28" s="1" t="s">
        <v>298</v>
      </c>
      <c r="AA28" s="60">
        <f t="shared" si="10"/>
        <v>351</v>
      </c>
      <c r="AB28" s="6">
        <f t="shared" si="11"/>
        <v>567</v>
      </c>
      <c r="AC28" s="61">
        <f t="shared" si="12"/>
        <v>0.38235294117647056</v>
      </c>
      <c r="AD28" s="60">
        <f t="shared" si="13"/>
        <v>0</v>
      </c>
      <c r="AE28" s="6">
        <f t="shared" si="14"/>
        <v>0</v>
      </c>
      <c r="AF28" s="55">
        <f t="shared" si="15"/>
        <v>0</v>
      </c>
      <c r="AG28" s="6">
        <f t="shared" si="16"/>
        <v>0</v>
      </c>
      <c r="AH28" s="6">
        <f t="shared" si="17"/>
        <v>0</v>
      </c>
      <c r="AI28" s="6">
        <f t="shared" si="18"/>
        <v>0</v>
      </c>
      <c r="AJ28" s="66">
        <f t="shared" si="19"/>
        <v>0</v>
      </c>
    </row>
    <row r="29" spans="13:36">
      <c r="M29"/>
      <c r="O29" s="6"/>
      <c r="P29" s="6"/>
      <c r="Q29" s="55"/>
      <c r="R29" s="55"/>
      <c r="S29" s="55"/>
      <c r="T29" s="55"/>
      <c r="U29" s="55"/>
      <c r="V29" s="55"/>
      <c r="W29" s="55"/>
      <c r="X29" s="55"/>
      <c r="Z29" s="1" t="s">
        <v>110</v>
      </c>
      <c r="AA29" s="60">
        <f t="shared" si="10"/>
        <v>347</v>
      </c>
      <c r="AB29" s="6">
        <f t="shared" si="11"/>
        <v>301</v>
      </c>
      <c r="AC29" s="61">
        <f t="shared" si="12"/>
        <v>0.53549382716049387</v>
      </c>
      <c r="AD29" s="60">
        <f t="shared" si="13"/>
        <v>17</v>
      </c>
      <c r="AE29" s="6">
        <f t="shared" si="14"/>
        <v>12</v>
      </c>
      <c r="AF29" s="55">
        <f t="shared" si="15"/>
        <v>0.58620689655172409</v>
      </c>
      <c r="AG29" s="6">
        <f t="shared" si="16"/>
        <v>2</v>
      </c>
      <c r="AH29" s="6">
        <f t="shared" si="17"/>
        <v>1</v>
      </c>
      <c r="AI29" s="6">
        <f t="shared" si="18"/>
        <v>1</v>
      </c>
      <c r="AJ29" s="66">
        <f t="shared" si="19"/>
        <v>0</v>
      </c>
    </row>
    <row r="30" spans="13:36">
      <c r="M30"/>
      <c r="O30" s="6"/>
      <c r="P30" s="6"/>
      <c r="Q30" s="55"/>
      <c r="R30" s="55"/>
      <c r="S30" s="55"/>
      <c r="T30" s="55"/>
      <c r="U30" s="55"/>
      <c r="V30" s="55"/>
      <c r="W30" s="55"/>
      <c r="X30" s="55"/>
      <c r="Z30" s="1" t="s">
        <v>269</v>
      </c>
      <c r="AA30" s="60">
        <f t="shared" si="10"/>
        <v>337</v>
      </c>
      <c r="AB30" s="6">
        <f t="shared" si="11"/>
        <v>311</v>
      </c>
      <c r="AC30" s="61">
        <f t="shared" si="12"/>
        <v>0.52006172839506171</v>
      </c>
      <c r="AD30" s="60">
        <f t="shared" si="13"/>
        <v>2</v>
      </c>
      <c r="AE30" s="6">
        <f t="shared" si="14"/>
        <v>8</v>
      </c>
      <c r="AF30" s="55">
        <f t="shared" si="15"/>
        <v>0.2</v>
      </c>
      <c r="AG30" s="6">
        <f t="shared" si="16"/>
        <v>2</v>
      </c>
      <c r="AH30" s="6">
        <f t="shared" si="17"/>
        <v>1</v>
      </c>
      <c r="AI30" s="6">
        <f t="shared" si="18"/>
        <v>0</v>
      </c>
      <c r="AJ30" s="66">
        <f t="shared" si="19"/>
        <v>0</v>
      </c>
    </row>
    <row r="31" spans="13:36">
      <c r="M31"/>
      <c r="O31" s="6"/>
      <c r="P31" s="6"/>
      <c r="Q31" s="55"/>
      <c r="R31" s="55"/>
      <c r="S31" s="55"/>
      <c r="T31" s="55"/>
      <c r="U31" s="55"/>
      <c r="V31" s="55"/>
      <c r="W31" s="55"/>
      <c r="X31" s="55"/>
      <c r="Z31" s="1" t="s">
        <v>270</v>
      </c>
      <c r="AA31" s="60">
        <f t="shared" si="10"/>
        <v>316</v>
      </c>
      <c r="AB31" s="6">
        <f t="shared" si="11"/>
        <v>359</v>
      </c>
      <c r="AC31" s="61">
        <f t="shared" si="12"/>
        <v>0.46814814814814815</v>
      </c>
      <c r="AD31" s="60">
        <f t="shared" si="13"/>
        <v>9</v>
      </c>
      <c r="AE31" s="6">
        <f t="shared" si="14"/>
        <v>11</v>
      </c>
      <c r="AF31" s="55">
        <f t="shared" si="15"/>
        <v>0.45</v>
      </c>
      <c r="AG31" s="6">
        <f t="shared" si="16"/>
        <v>2</v>
      </c>
      <c r="AH31" s="6">
        <f t="shared" si="17"/>
        <v>1</v>
      </c>
      <c r="AI31" s="6">
        <f t="shared" si="18"/>
        <v>0</v>
      </c>
      <c r="AJ31" s="66">
        <f t="shared" si="19"/>
        <v>0</v>
      </c>
    </row>
    <row r="32" spans="13:36">
      <c r="M32"/>
      <c r="O32" s="6"/>
      <c r="P32" s="6"/>
      <c r="Q32" s="55"/>
      <c r="R32" s="55"/>
      <c r="S32" s="55"/>
      <c r="T32" s="55"/>
      <c r="U32" s="55"/>
      <c r="V32" s="55"/>
      <c r="W32" s="55"/>
      <c r="X32" s="55"/>
      <c r="Z32" s="1" t="s">
        <v>272</v>
      </c>
      <c r="AA32" s="60">
        <f t="shared" si="10"/>
        <v>309</v>
      </c>
      <c r="AB32" s="6">
        <f t="shared" si="11"/>
        <v>177</v>
      </c>
      <c r="AC32" s="61">
        <f t="shared" si="12"/>
        <v>0.63580246913580252</v>
      </c>
      <c r="AD32" s="60">
        <f t="shared" si="13"/>
        <v>19</v>
      </c>
      <c r="AE32" s="6">
        <f t="shared" si="14"/>
        <v>9</v>
      </c>
      <c r="AF32" s="55">
        <f t="shared" si="15"/>
        <v>0.6785714285714286</v>
      </c>
      <c r="AG32" s="6">
        <f t="shared" si="16"/>
        <v>2</v>
      </c>
      <c r="AH32" s="6">
        <f t="shared" si="17"/>
        <v>2</v>
      </c>
      <c r="AI32" s="6">
        <f t="shared" si="18"/>
        <v>1</v>
      </c>
      <c r="AJ32" s="66">
        <f t="shared" si="19"/>
        <v>1</v>
      </c>
    </row>
    <row r="33" spans="13:36">
      <c r="M33"/>
      <c r="O33" s="6"/>
      <c r="P33" s="6"/>
      <c r="Q33" s="55"/>
      <c r="R33" s="55"/>
      <c r="S33" s="55"/>
      <c r="T33" s="55"/>
      <c r="U33" s="55"/>
      <c r="V33" s="55"/>
      <c r="W33" s="55"/>
      <c r="X33" s="55"/>
      <c r="Z33" s="1" t="s">
        <v>7</v>
      </c>
      <c r="AA33" s="60">
        <f t="shared" si="10"/>
        <v>261</v>
      </c>
      <c r="AB33" s="6">
        <f t="shared" si="11"/>
        <v>279</v>
      </c>
      <c r="AC33" s="61">
        <f t="shared" si="12"/>
        <v>0.48333333333333334</v>
      </c>
      <c r="AD33" s="60">
        <f t="shared" si="13"/>
        <v>3</v>
      </c>
      <c r="AE33" s="6">
        <f t="shared" si="14"/>
        <v>8</v>
      </c>
      <c r="AF33" s="55">
        <f t="shared" si="15"/>
        <v>0.27272727272727271</v>
      </c>
      <c r="AG33" s="6">
        <f t="shared" si="16"/>
        <v>2</v>
      </c>
      <c r="AH33" s="6">
        <f t="shared" si="17"/>
        <v>1</v>
      </c>
      <c r="AI33" s="6">
        <f t="shared" si="18"/>
        <v>0</v>
      </c>
      <c r="AJ33" s="66">
        <f t="shared" si="19"/>
        <v>0</v>
      </c>
    </row>
    <row r="34" spans="13:36">
      <c r="M34"/>
      <c r="O34" s="6"/>
      <c r="P34" s="6"/>
      <c r="Q34" s="55"/>
      <c r="R34" s="55"/>
      <c r="S34" s="55"/>
      <c r="T34" s="55"/>
      <c r="U34" s="55"/>
      <c r="V34" s="55"/>
      <c r="W34" s="55"/>
      <c r="X34" s="55"/>
      <c r="Z34" s="1" t="s">
        <v>153</v>
      </c>
      <c r="AA34" s="60">
        <f t="shared" si="10"/>
        <v>249</v>
      </c>
      <c r="AB34" s="6">
        <f t="shared" si="11"/>
        <v>372</v>
      </c>
      <c r="AC34" s="61">
        <f t="shared" si="12"/>
        <v>0.40096618357487923</v>
      </c>
      <c r="AD34" s="60">
        <f t="shared" si="13"/>
        <v>3</v>
      </c>
      <c r="AE34" s="6">
        <f t="shared" si="14"/>
        <v>4</v>
      </c>
      <c r="AF34" s="55">
        <f t="shared" si="15"/>
        <v>0.42857142857142855</v>
      </c>
      <c r="AG34" s="6">
        <f t="shared" si="16"/>
        <v>1</v>
      </c>
      <c r="AH34" s="6">
        <f t="shared" si="17"/>
        <v>0</v>
      </c>
      <c r="AI34" s="6">
        <f t="shared" si="18"/>
        <v>0</v>
      </c>
      <c r="AJ34" s="66">
        <f t="shared" si="19"/>
        <v>0</v>
      </c>
    </row>
    <row r="35" spans="13:36">
      <c r="M35"/>
      <c r="O35" s="6"/>
      <c r="P35" s="6"/>
      <c r="Q35" s="55"/>
      <c r="R35" s="55"/>
      <c r="S35" s="55"/>
      <c r="T35" s="55"/>
      <c r="U35" s="55"/>
      <c r="V35" s="55"/>
      <c r="W35" s="55"/>
      <c r="X35" s="55"/>
      <c r="Z35" s="1" t="s">
        <v>409</v>
      </c>
      <c r="AA35" s="60">
        <f t="shared" si="10"/>
        <v>213</v>
      </c>
      <c r="AB35" s="6">
        <f t="shared" si="11"/>
        <v>273</v>
      </c>
      <c r="AC35" s="61">
        <f t="shared" si="12"/>
        <v>0.43827160493827161</v>
      </c>
      <c r="AD35" s="60">
        <f t="shared" si="13"/>
        <v>0</v>
      </c>
      <c r="AE35" s="6">
        <f t="shared" si="14"/>
        <v>0</v>
      </c>
      <c r="AF35" s="55">
        <f t="shared" si="15"/>
        <v>0</v>
      </c>
      <c r="AG35" s="6">
        <f t="shared" si="16"/>
        <v>0</v>
      </c>
      <c r="AH35" s="6">
        <f t="shared" si="17"/>
        <v>0</v>
      </c>
      <c r="AI35" s="6">
        <f t="shared" si="18"/>
        <v>0</v>
      </c>
      <c r="AJ35" s="66">
        <f t="shared" si="19"/>
        <v>0</v>
      </c>
    </row>
    <row r="36" spans="13:36">
      <c r="M36"/>
      <c r="O36" s="6"/>
      <c r="P36" s="6"/>
      <c r="Q36" s="55"/>
      <c r="R36" s="55"/>
      <c r="S36" s="55"/>
      <c r="T36" s="55"/>
      <c r="U36" s="55"/>
      <c r="V36" s="55"/>
      <c r="W36" s="55"/>
      <c r="X36" s="55"/>
      <c r="Z36" s="1" t="s">
        <v>567</v>
      </c>
      <c r="AA36" s="60">
        <f t="shared" ref="AA36:AA87" si="20">SUMIF($B$83:$B$30163,$Z36,$D$83:$D$30163)</f>
        <v>191</v>
      </c>
      <c r="AB36" s="6">
        <f t="shared" ref="AB36:AB87" si="21">SUMIF($B$83:$B$30163,$Z36,$E$83:$E$30163)</f>
        <v>133</v>
      </c>
      <c r="AC36" s="61">
        <f t="shared" ref="AC36:AC59" si="22">IF((AA36+AB36)=0,0,AA36/(AA36+AB36))</f>
        <v>0.58950617283950613</v>
      </c>
      <c r="AD36" s="60">
        <f t="shared" ref="AD36:AD87" si="23">SUMIF($B$83:$B$30163,$Z36,$F$83:$F$30163)</f>
        <v>11</v>
      </c>
      <c r="AE36" s="6">
        <f t="shared" ref="AE36:AE87" si="24">SUMIF($B$83:$B$30163,$Z36,$G$83:$G$30163)</f>
        <v>10</v>
      </c>
      <c r="AF36" s="55">
        <f t="shared" ref="AF36:AF59" si="25">IF((AD36+AE36)=0,0,AD36/(AD36+AE36))</f>
        <v>0.52380952380952384</v>
      </c>
      <c r="AG36" s="6">
        <f t="shared" ref="AG36:AG87" si="26">SUMIF($B$83:$B$30163,$Z36,$H$83:$H$30163)</f>
        <v>2</v>
      </c>
      <c r="AH36" s="6">
        <f t="shared" ref="AH36:AH87" si="27">SUMIF($B$83:$B$30163,$Z36,$I$83:$I$30163)</f>
        <v>1</v>
      </c>
      <c r="AI36" s="6">
        <f t="shared" ref="AI36:AI87" si="28">SUMIF($B$83:$B$30163,$Z36,$J$83:$J$30163)</f>
        <v>0</v>
      </c>
      <c r="AJ36" s="66">
        <f t="shared" ref="AJ36:AJ87" si="29">SUMIF($B$83:$B$30163,$Z36,$K$83:$K$30163)</f>
        <v>0</v>
      </c>
    </row>
    <row r="37" spans="13:36">
      <c r="M37"/>
      <c r="O37" s="6"/>
      <c r="P37" s="6"/>
      <c r="Q37" s="55"/>
      <c r="R37" s="55"/>
      <c r="S37" s="55"/>
      <c r="T37" s="55"/>
      <c r="U37" s="55"/>
      <c r="V37" s="55"/>
      <c r="W37" s="55"/>
      <c r="X37" s="55"/>
      <c r="Z37" s="1" t="s">
        <v>410</v>
      </c>
      <c r="AA37" s="60">
        <f t="shared" si="20"/>
        <v>190</v>
      </c>
      <c r="AB37" s="6">
        <f t="shared" si="21"/>
        <v>134</v>
      </c>
      <c r="AC37" s="61">
        <f t="shared" si="22"/>
        <v>0.5864197530864198</v>
      </c>
      <c r="AD37" s="60">
        <f t="shared" si="23"/>
        <v>12</v>
      </c>
      <c r="AE37" s="6">
        <f t="shared" si="24"/>
        <v>8</v>
      </c>
      <c r="AF37" s="55">
        <f t="shared" si="25"/>
        <v>0.6</v>
      </c>
      <c r="AG37" s="6">
        <f t="shared" si="26"/>
        <v>2</v>
      </c>
      <c r="AH37" s="6">
        <f t="shared" si="27"/>
        <v>1</v>
      </c>
      <c r="AI37" s="6">
        <f t="shared" si="28"/>
        <v>1</v>
      </c>
      <c r="AJ37" s="66">
        <f t="shared" si="29"/>
        <v>1</v>
      </c>
    </row>
    <row r="38" spans="13:36">
      <c r="M38"/>
      <c r="O38" s="6"/>
      <c r="P38" s="6"/>
      <c r="Q38" s="55"/>
      <c r="R38" s="55"/>
      <c r="S38" s="55"/>
      <c r="T38" s="55"/>
      <c r="U38" s="55"/>
      <c r="V38" s="55"/>
      <c r="W38" s="55"/>
      <c r="X38" s="55"/>
      <c r="Z38" s="1" t="s">
        <v>120</v>
      </c>
      <c r="AA38" s="60">
        <f t="shared" si="20"/>
        <v>179</v>
      </c>
      <c r="AB38" s="6">
        <f t="shared" si="21"/>
        <v>145</v>
      </c>
      <c r="AC38" s="61">
        <f t="shared" si="22"/>
        <v>0.55246913580246915</v>
      </c>
      <c r="AD38" s="60">
        <f t="shared" si="23"/>
        <v>2</v>
      </c>
      <c r="AE38" s="6">
        <f t="shared" si="24"/>
        <v>8</v>
      </c>
      <c r="AF38" s="55">
        <f t="shared" si="25"/>
        <v>0.2</v>
      </c>
      <c r="AG38" s="6">
        <f t="shared" si="26"/>
        <v>2</v>
      </c>
      <c r="AH38" s="6">
        <f t="shared" si="27"/>
        <v>0</v>
      </c>
      <c r="AI38" s="6">
        <f t="shared" si="28"/>
        <v>0</v>
      </c>
      <c r="AJ38" s="66">
        <f t="shared" si="29"/>
        <v>0</v>
      </c>
    </row>
    <row r="39" spans="13:36">
      <c r="M39"/>
      <c r="O39" s="6"/>
      <c r="P39" s="6"/>
      <c r="Q39" s="55"/>
      <c r="R39" s="55"/>
      <c r="S39" s="55"/>
      <c r="T39" s="55"/>
      <c r="U39" s="55"/>
      <c r="V39" s="55"/>
      <c r="W39" s="55"/>
      <c r="X39" s="55"/>
      <c r="Z39" s="1" t="s">
        <v>268</v>
      </c>
      <c r="AA39" s="60">
        <f t="shared" si="20"/>
        <v>171</v>
      </c>
      <c r="AB39" s="6">
        <f t="shared" si="21"/>
        <v>153</v>
      </c>
      <c r="AC39" s="61">
        <f t="shared" si="22"/>
        <v>0.52777777777777779</v>
      </c>
      <c r="AD39" s="60">
        <f t="shared" si="23"/>
        <v>5</v>
      </c>
      <c r="AE39" s="6">
        <f t="shared" si="24"/>
        <v>4</v>
      </c>
      <c r="AF39" s="55">
        <f t="shared" si="25"/>
        <v>0.55555555555555558</v>
      </c>
      <c r="AG39" s="6">
        <f t="shared" si="26"/>
        <v>1</v>
      </c>
      <c r="AH39" s="6">
        <f t="shared" si="27"/>
        <v>1</v>
      </c>
      <c r="AI39" s="6">
        <f t="shared" si="28"/>
        <v>0</v>
      </c>
      <c r="AJ39" s="66">
        <f t="shared" si="29"/>
        <v>0</v>
      </c>
    </row>
    <row r="40" spans="13:36">
      <c r="M40"/>
      <c r="O40" s="6"/>
      <c r="P40" s="6"/>
      <c r="Q40" s="55"/>
      <c r="R40" s="55"/>
      <c r="S40" s="55"/>
      <c r="T40" s="55"/>
      <c r="U40" s="55"/>
      <c r="V40" s="55"/>
      <c r="W40" s="55"/>
      <c r="X40" s="55"/>
      <c r="Z40" s="1" t="s">
        <v>495</v>
      </c>
      <c r="AA40" s="60">
        <f t="shared" si="20"/>
        <v>170</v>
      </c>
      <c r="AB40" s="6">
        <f t="shared" si="21"/>
        <v>154</v>
      </c>
      <c r="AC40" s="61">
        <f t="shared" si="22"/>
        <v>0.52469135802469136</v>
      </c>
      <c r="AD40" s="60">
        <f t="shared" si="23"/>
        <v>0</v>
      </c>
      <c r="AE40" s="6">
        <f t="shared" si="24"/>
        <v>0</v>
      </c>
      <c r="AF40" s="55">
        <f t="shared" si="25"/>
        <v>0</v>
      </c>
      <c r="AG40" s="6">
        <f t="shared" si="26"/>
        <v>0</v>
      </c>
      <c r="AH40" s="6">
        <f t="shared" si="27"/>
        <v>0</v>
      </c>
      <c r="AI40" s="6">
        <f t="shared" si="28"/>
        <v>0</v>
      </c>
      <c r="AJ40" s="66">
        <f t="shared" si="29"/>
        <v>0</v>
      </c>
    </row>
    <row r="41" spans="13:36">
      <c r="M41"/>
      <c r="O41" s="6"/>
      <c r="P41" s="6"/>
      <c r="Q41" s="55"/>
      <c r="R41" s="55"/>
      <c r="S41" s="55"/>
      <c r="T41" s="55"/>
      <c r="U41" s="55"/>
      <c r="V41" s="55"/>
      <c r="W41" s="55"/>
      <c r="X41" s="55"/>
      <c r="Z41" s="1" t="s">
        <v>407</v>
      </c>
      <c r="AA41" s="60">
        <f t="shared" si="20"/>
        <v>166</v>
      </c>
      <c r="AB41" s="6">
        <f t="shared" si="21"/>
        <v>158</v>
      </c>
      <c r="AC41" s="61">
        <f t="shared" si="22"/>
        <v>0.51234567901234573</v>
      </c>
      <c r="AD41" s="60">
        <f t="shared" si="23"/>
        <v>0</v>
      </c>
      <c r="AE41" s="6">
        <f t="shared" si="24"/>
        <v>4</v>
      </c>
      <c r="AF41" s="55">
        <f t="shared" si="25"/>
        <v>0</v>
      </c>
      <c r="AG41" s="6">
        <f t="shared" si="26"/>
        <v>1</v>
      </c>
      <c r="AH41" s="6">
        <f t="shared" si="27"/>
        <v>1</v>
      </c>
      <c r="AI41" s="6">
        <f t="shared" si="28"/>
        <v>0</v>
      </c>
      <c r="AJ41" s="66">
        <f t="shared" si="29"/>
        <v>0</v>
      </c>
    </row>
    <row r="42" spans="13:36">
      <c r="M42"/>
      <c r="O42" s="6"/>
      <c r="P42" s="6"/>
      <c r="Q42" s="55"/>
      <c r="R42" s="55"/>
      <c r="S42" s="55"/>
      <c r="T42" s="55"/>
      <c r="U42" s="55"/>
      <c r="V42" s="55"/>
      <c r="W42" s="55"/>
      <c r="X42" s="55"/>
      <c r="Z42" s="1" t="s">
        <v>271</v>
      </c>
      <c r="AA42" s="60">
        <f t="shared" si="20"/>
        <v>137</v>
      </c>
      <c r="AB42" s="6">
        <f t="shared" si="21"/>
        <v>106</v>
      </c>
      <c r="AC42" s="61">
        <f t="shared" si="22"/>
        <v>0.56378600823045266</v>
      </c>
      <c r="AD42" s="60">
        <f t="shared" si="23"/>
        <v>3</v>
      </c>
      <c r="AE42" s="6">
        <f t="shared" si="24"/>
        <v>4</v>
      </c>
      <c r="AF42" s="55">
        <f t="shared" si="25"/>
        <v>0.42857142857142855</v>
      </c>
      <c r="AG42" s="6">
        <f t="shared" si="26"/>
        <v>1</v>
      </c>
      <c r="AH42" s="6">
        <f t="shared" si="27"/>
        <v>1</v>
      </c>
      <c r="AI42" s="6">
        <f t="shared" si="28"/>
        <v>0</v>
      </c>
      <c r="AJ42" s="66">
        <f t="shared" si="29"/>
        <v>0</v>
      </c>
    </row>
    <row r="43" spans="13:36">
      <c r="M43"/>
      <c r="O43" s="6"/>
      <c r="P43" s="6"/>
      <c r="Q43" s="55"/>
      <c r="R43" s="55"/>
      <c r="S43" s="55"/>
      <c r="T43" s="55"/>
      <c r="U43" s="55"/>
      <c r="V43" s="55"/>
      <c r="W43" s="55"/>
      <c r="X43" s="55"/>
      <c r="Z43" s="1" t="s">
        <v>635</v>
      </c>
      <c r="AA43" s="60">
        <f t="shared" si="20"/>
        <v>136</v>
      </c>
      <c r="AB43" s="6">
        <f t="shared" si="21"/>
        <v>161</v>
      </c>
      <c r="AC43" s="61">
        <f t="shared" si="22"/>
        <v>0.45791245791245794</v>
      </c>
      <c r="AD43" s="60">
        <f t="shared" si="23"/>
        <v>4</v>
      </c>
      <c r="AE43" s="6">
        <f t="shared" si="24"/>
        <v>6</v>
      </c>
      <c r="AF43" s="55">
        <f t="shared" si="25"/>
        <v>0.4</v>
      </c>
      <c r="AG43" s="6">
        <f t="shared" si="26"/>
        <v>1</v>
      </c>
      <c r="AH43" s="6">
        <f t="shared" si="27"/>
        <v>0</v>
      </c>
      <c r="AI43" s="6">
        <f t="shared" si="28"/>
        <v>0</v>
      </c>
      <c r="AJ43" s="66">
        <f t="shared" si="29"/>
        <v>0</v>
      </c>
    </row>
    <row r="44" spans="13:36">
      <c r="M44"/>
      <c r="O44" s="6"/>
      <c r="P44" s="6"/>
      <c r="Q44" s="55"/>
      <c r="R44" s="55"/>
      <c r="S44" s="55"/>
      <c r="T44" s="55"/>
      <c r="U44" s="55"/>
      <c r="V44" s="55"/>
      <c r="W44" s="55"/>
      <c r="X44" s="55"/>
      <c r="Z44" s="1" t="s">
        <v>111</v>
      </c>
      <c r="AA44" s="60">
        <f t="shared" si="20"/>
        <v>133</v>
      </c>
      <c r="AB44" s="6">
        <f t="shared" si="21"/>
        <v>191</v>
      </c>
      <c r="AC44" s="61">
        <f t="shared" si="22"/>
        <v>0.41049382716049382</v>
      </c>
      <c r="AD44" s="60">
        <f t="shared" si="23"/>
        <v>2</v>
      </c>
      <c r="AE44" s="6">
        <f t="shared" si="24"/>
        <v>4</v>
      </c>
      <c r="AF44" s="55">
        <f t="shared" si="25"/>
        <v>0.33333333333333331</v>
      </c>
      <c r="AG44" s="6">
        <f t="shared" si="26"/>
        <v>1</v>
      </c>
      <c r="AH44" s="6">
        <f t="shared" si="27"/>
        <v>0</v>
      </c>
      <c r="AI44" s="6">
        <f t="shared" si="28"/>
        <v>0</v>
      </c>
      <c r="AJ44" s="66">
        <f t="shared" si="29"/>
        <v>0</v>
      </c>
    </row>
    <row r="45" spans="13:36">
      <c r="M45"/>
      <c r="O45" s="6"/>
      <c r="P45" s="6"/>
      <c r="Q45" s="55"/>
      <c r="R45" s="55"/>
      <c r="S45" s="55"/>
      <c r="T45" s="55"/>
      <c r="U45" s="55"/>
      <c r="V45" s="55"/>
      <c r="W45" s="55"/>
      <c r="X45" s="55"/>
      <c r="Z45" s="1" t="s">
        <v>406</v>
      </c>
      <c r="AA45" s="60">
        <f t="shared" si="20"/>
        <v>131</v>
      </c>
      <c r="AB45" s="6">
        <f t="shared" si="21"/>
        <v>193</v>
      </c>
      <c r="AC45" s="61">
        <f t="shared" si="22"/>
        <v>0.40432098765432101</v>
      </c>
      <c r="AD45" s="60">
        <f t="shared" si="23"/>
        <v>0</v>
      </c>
      <c r="AE45" s="6">
        <f t="shared" si="24"/>
        <v>0</v>
      </c>
      <c r="AF45" s="55">
        <f t="shared" si="25"/>
        <v>0</v>
      </c>
      <c r="AG45" s="6">
        <f t="shared" si="26"/>
        <v>0</v>
      </c>
      <c r="AH45" s="6">
        <f t="shared" si="27"/>
        <v>0</v>
      </c>
      <c r="AI45" s="6">
        <f t="shared" si="28"/>
        <v>0</v>
      </c>
      <c r="AJ45" s="66">
        <f t="shared" si="29"/>
        <v>0</v>
      </c>
    </row>
    <row r="46" spans="13:36">
      <c r="M46"/>
      <c r="O46" s="6"/>
      <c r="P46" s="6"/>
      <c r="Q46" s="55"/>
      <c r="R46" s="55"/>
      <c r="S46" s="55"/>
      <c r="T46" s="55"/>
      <c r="U46" s="55"/>
      <c r="V46" s="55"/>
      <c r="W46" s="55"/>
      <c r="X46" s="55"/>
      <c r="Z46" s="1" t="s">
        <v>108</v>
      </c>
      <c r="AA46" s="60">
        <f t="shared" si="20"/>
        <v>129</v>
      </c>
      <c r="AB46" s="6">
        <f t="shared" si="21"/>
        <v>195</v>
      </c>
      <c r="AC46" s="61">
        <f t="shared" si="22"/>
        <v>0.39814814814814814</v>
      </c>
      <c r="AD46" s="60">
        <f t="shared" si="23"/>
        <v>0</v>
      </c>
      <c r="AE46" s="6">
        <f t="shared" si="24"/>
        <v>0</v>
      </c>
      <c r="AF46" s="55">
        <f t="shared" si="25"/>
        <v>0</v>
      </c>
      <c r="AG46" s="6">
        <f t="shared" si="26"/>
        <v>0</v>
      </c>
      <c r="AH46" s="6">
        <f t="shared" si="27"/>
        <v>0</v>
      </c>
      <c r="AI46" s="6">
        <f t="shared" si="28"/>
        <v>0</v>
      </c>
      <c r="AJ46" s="66">
        <f t="shared" si="29"/>
        <v>0</v>
      </c>
    </row>
    <row r="47" spans="13:36">
      <c r="M47"/>
      <c r="O47" s="6"/>
      <c r="P47" s="6"/>
      <c r="Q47" s="55"/>
      <c r="R47" s="55"/>
      <c r="S47" s="55"/>
      <c r="T47" s="55"/>
      <c r="U47" s="55"/>
      <c r="V47" s="55"/>
      <c r="W47" s="55"/>
      <c r="X47" s="55"/>
      <c r="Z47" s="1" t="s">
        <v>574</v>
      </c>
      <c r="AA47" s="60">
        <f t="shared" si="20"/>
        <v>108</v>
      </c>
      <c r="AB47" s="6">
        <f t="shared" si="21"/>
        <v>216</v>
      </c>
      <c r="AC47" s="61">
        <f t="shared" si="22"/>
        <v>0.33333333333333331</v>
      </c>
      <c r="AD47" s="60">
        <f t="shared" si="23"/>
        <v>0</v>
      </c>
      <c r="AE47" s="6">
        <f t="shared" si="24"/>
        <v>0</v>
      </c>
      <c r="AF47" s="55">
        <f t="shared" si="25"/>
        <v>0</v>
      </c>
      <c r="AG47" s="6">
        <f t="shared" si="26"/>
        <v>0</v>
      </c>
      <c r="AH47" s="6">
        <f t="shared" si="27"/>
        <v>0</v>
      </c>
      <c r="AI47" s="6">
        <f t="shared" si="28"/>
        <v>0</v>
      </c>
      <c r="AJ47" s="66">
        <f t="shared" si="29"/>
        <v>0</v>
      </c>
    </row>
    <row r="48" spans="13:36">
      <c r="M48"/>
      <c r="O48" s="6"/>
      <c r="P48" s="6"/>
      <c r="Q48" s="55"/>
      <c r="R48" s="55"/>
      <c r="S48" s="55"/>
      <c r="T48" s="55"/>
      <c r="U48" s="55"/>
      <c r="V48" s="55"/>
      <c r="W48" s="55"/>
      <c r="X48" s="55"/>
      <c r="Z48" s="1" t="s">
        <v>408</v>
      </c>
      <c r="AA48" s="60">
        <f t="shared" si="20"/>
        <v>92</v>
      </c>
      <c r="AB48" s="6">
        <f t="shared" si="21"/>
        <v>70</v>
      </c>
      <c r="AC48" s="61">
        <f t="shared" si="22"/>
        <v>0.5679012345679012</v>
      </c>
      <c r="AD48" s="60">
        <f t="shared" si="23"/>
        <v>0</v>
      </c>
      <c r="AE48" s="6">
        <f t="shared" si="24"/>
        <v>4</v>
      </c>
      <c r="AF48" s="55">
        <f t="shared" si="25"/>
        <v>0</v>
      </c>
      <c r="AG48" s="6">
        <f t="shared" si="26"/>
        <v>1</v>
      </c>
      <c r="AH48" s="6">
        <f t="shared" si="27"/>
        <v>0</v>
      </c>
      <c r="AI48" s="6">
        <f t="shared" si="28"/>
        <v>0</v>
      </c>
      <c r="AJ48" s="66">
        <f t="shared" si="29"/>
        <v>0</v>
      </c>
    </row>
    <row r="49" spans="1:36">
      <c r="M49"/>
      <c r="O49" s="6"/>
      <c r="P49" s="6"/>
      <c r="Q49" s="55"/>
      <c r="R49" s="55"/>
      <c r="S49" s="55"/>
      <c r="T49" s="55"/>
      <c r="U49" s="55"/>
      <c r="V49" s="55"/>
      <c r="W49" s="55"/>
      <c r="X49" s="55"/>
      <c r="Z49" s="1" t="s">
        <v>112</v>
      </c>
      <c r="AA49" s="60">
        <f t="shared" si="20"/>
        <v>92</v>
      </c>
      <c r="AB49" s="6">
        <f t="shared" si="21"/>
        <v>70</v>
      </c>
      <c r="AC49" s="61">
        <f t="shared" si="22"/>
        <v>0.5679012345679012</v>
      </c>
      <c r="AD49" s="60">
        <f t="shared" si="23"/>
        <v>11</v>
      </c>
      <c r="AE49" s="6">
        <f t="shared" si="24"/>
        <v>7</v>
      </c>
      <c r="AF49" s="55">
        <f t="shared" si="25"/>
        <v>0.61111111111111116</v>
      </c>
      <c r="AG49" s="6">
        <f t="shared" si="26"/>
        <v>1</v>
      </c>
      <c r="AH49" s="6">
        <f t="shared" si="27"/>
        <v>0</v>
      </c>
      <c r="AI49" s="6">
        <f t="shared" si="28"/>
        <v>0</v>
      </c>
      <c r="AJ49" s="66">
        <f t="shared" si="29"/>
        <v>0</v>
      </c>
    </row>
    <row r="50" spans="1:36">
      <c r="M50"/>
      <c r="O50" s="6"/>
      <c r="P50" s="6"/>
      <c r="Q50" s="55"/>
      <c r="R50" s="55"/>
      <c r="S50" s="55"/>
      <c r="T50" s="55"/>
      <c r="U50" s="55"/>
      <c r="V50" s="55"/>
      <c r="W50" s="55"/>
      <c r="X50" s="55"/>
      <c r="Z50" s="1" t="s">
        <v>573</v>
      </c>
      <c r="AA50" s="60">
        <f t="shared" si="20"/>
        <v>85</v>
      </c>
      <c r="AB50" s="6">
        <f t="shared" si="21"/>
        <v>77</v>
      </c>
      <c r="AC50" s="61">
        <f t="shared" si="22"/>
        <v>0.52469135802469136</v>
      </c>
      <c r="AD50" s="60">
        <f t="shared" si="23"/>
        <v>2</v>
      </c>
      <c r="AE50" s="6">
        <f t="shared" si="24"/>
        <v>4</v>
      </c>
      <c r="AF50" s="55">
        <f t="shared" si="25"/>
        <v>0.33333333333333331</v>
      </c>
      <c r="AG50" s="6">
        <f t="shared" si="26"/>
        <v>1</v>
      </c>
      <c r="AH50" s="6">
        <f t="shared" si="27"/>
        <v>0</v>
      </c>
      <c r="AI50" s="6">
        <f t="shared" si="28"/>
        <v>0</v>
      </c>
      <c r="AJ50" s="66">
        <f t="shared" si="29"/>
        <v>0</v>
      </c>
    </row>
    <row r="51" spans="1:36">
      <c r="M51"/>
      <c r="O51" s="6"/>
      <c r="P51" s="6"/>
      <c r="Q51" s="55"/>
      <c r="R51" s="55"/>
      <c r="S51" s="55"/>
      <c r="T51" s="55"/>
      <c r="U51" s="55"/>
      <c r="V51" s="55"/>
      <c r="W51" s="55"/>
      <c r="X51" s="55"/>
      <c r="Z51" s="1" t="s">
        <v>285</v>
      </c>
      <c r="AA51" s="60">
        <f t="shared" si="20"/>
        <v>81</v>
      </c>
      <c r="AB51" s="6">
        <f t="shared" si="21"/>
        <v>81</v>
      </c>
      <c r="AC51" s="61">
        <f t="shared" si="22"/>
        <v>0.5</v>
      </c>
      <c r="AD51" s="60">
        <f t="shared" si="23"/>
        <v>0</v>
      </c>
      <c r="AE51" s="6">
        <f t="shared" si="24"/>
        <v>0</v>
      </c>
      <c r="AF51" s="55">
        <f t="shared" si="25"/>
        <v>0</v>
      </c>
      <c r="AG51" s="6">
        <f t="shared" si="26"/>
        <v>0</v>
      </c>
      <c r="AH51" s="6">
        <f t="shared" si="27"/>
        <v>0</v>
      </c>
      <c r="AI51" s="6">
        <f t="shared" si="28"/>
        <v>0</v>
      </c>
      <c r="AJ51" s="66">
        <f t="shared" si="29"/>
        <v>0</v>
      </c>
    </row>
    <row r="52" spans="1:36">
      <c r="M52"/>
      <c r="O52" s="6"/>
      <c r="P52" s="6"/>
      <c r="Q52" s="55"/>
      <c r="R52" s="55"/>
      <c r="S52" s="55"/>
      <c r="T52" s="55"/>
      <c r="U52" s="55"/>
      <c r="V52" s="55"/>
      <c r="W52" s="55"/>
      <c r="X52" s="55"/>
      <c r="Z52" s="1" t="s">
        <v>273</v>
      </c>
      <c r="AA52" s="60">
        <f t="shared" si="20"/>
        <v>74</v>
      </c>
      <c r="AB52" s="6">
        <f t="shared" si="21"/>
        <v>88</v>
      </c>
      <c r="AC52" s="61">
        <f t="shared" si="22"/>
        <v>0.4567901234567901</v>
      </c>
      <c r="AD52" s="60">
        <f t="shared" si="23"/>
        <v>0</v>
      </c>
      <c r="AE52" s="6">
        <f t="shared" si="24"/>
        <v>0</v>
      </c>
      <c r="AF52" s="55">
        <f t="shared" si="25"/>
        <v>0</v>
      </c>
      <c r="AG52" s="6">
        <f t="shared" si="26"/>
        <v>0</v>
      </c>
      <c r="AH52" s="6">
        <f t="shared" si="27"/>
        <v>0</v>
      </c>
      <c r="AI52" s="6">
        <f t="shared" si="28"/>
        <v>0</v>
      </c>
      <c r="AJ52" s="66">
        <f t="shared" si="29"/>
        <v>0</v>
      </c>
    </row>
    <row r="53" spans="1:36">
      <c r="M53"/>
      <c r="O53" s="6"/>
      <c r="P53" s="6"/>
      <c r="Q53" s="55"/>
      <c r="R53" s="55"/>
      <c r="S53" s="55"/>
      <c r="T53" s="55"/>
      <c r="U53" s="55"/>
      <c r="V53" s="55"/>
      <c r="W53" s="55"/>
      <c r="X53" s="55"/>
      <c r="Z53" s="1" t="s">
        <v>109</v>
      </c>
      <c r="AA53" s="60">
        <f t="shared" si="20"/>
        <v>68</v>
      </c>
      <c r="AB53" s="6">
        <f t="shared" si="21"/>
        <v>94</v>
      </c>
      <c r="AC53" s="61">
        <f t="shared" si="22"/>
        <v>0.41975308641975306</v>
      </c>
      <c r="AD53" s="60">
        <f t="shared" si="23"/>
        <v>0</v>
      </c>
      <c r="AE53" s="6">
        <f t="shared" si="24"/>
        <v>0</v>
      </c>
      <c r="AF53" s="55">
        <f t="shared" si="25"/>
        <v>0</v>
      </c>
      <c r="AG53" s="6">
        <f t="shared" si="26"/>
        <v>0</v>
      </c>
      <c r="AH53" s="6">
        <f t="shared" si="27"/>
        <v>0</v>
      </c>
      <c r="AI53" s="6">
        <f t="shared" si="28"/>
        <v>0</v>
      </c>
      <c r="AJ53" s="66">
        <f t="shared" si="29"/>
        <v>0</v>
      </c>
    </row>
    <row r="54" spans="1:36">
      <c r="M54"/>
      <c r="Z54" s="1" t="s">
        <v>107</v>
      </c>
      <c r="AA54" s="60">
        <f t="shared" si="20"/>
        <v>62</v>
      </c>
      <c r="AB54" s="6">
        <f t="shared" si="21"/>
        <v>100</v>
      </c>
      <c r="AC54" s="61">
        <f t="shared" si="22"/>
        <v>0.38271604938271603</v>
      </c>
      <c r="AD54" s="60">
        <f t="shared" si="23"/>
        <v>0</v>
      </c>
      <c r="AE54" s="6">
        <f t="shared" si="24"/>
        <v>0</v>
      </c>
      <c r="AF54" s="55">
        <f t="shared" si="25"/>
        <v>0</v>
      </c>
      <c r="AG54" s="6">
        <f t="shared" si="26"/>
        <v>0</v>
      </c>
      <c r="AH54" s="6">
        <f t="shared" si="27"/>
        <v>0</v>
      </c>
      <c r="AI54" s="6">
        <f t="shared" si="28"/>
        <v>0</v>
      </c>
      <c r="AJ54" s="66">
        <f t="shared" si="29"/>
        <v>0</v>
      </c>
    </row>
    <row r="55" spans="1:36">
      <c r="D55" s="592" t="s">
        <v>439</v>
      </c>
      <c r="E55" s="592"/>
      <c r="F55" s="592" t="s">
        <v>438</v>
      </c>
      <c r="G55" s="592"/>
      <c r="H55" s="592"/>
      <c r="I55" s="592"/>
      <c r="J55" s="592"/>
      <c r="K55" s="592"/>
      <c r="M55"/>
      <c r="Z55" s="1" t="s">
        <v>286</v>
      </c>
      <c r="AA55" s="60">
        <f t="shared" si="20"/>
        <v>53</v>
      </c>
      <c r="AB55" s="6">
        <f t="shared" si="21"/>
        <v>109</v>
      </c>
      <c r="AC55" s="61">
        <f t="shared" si="22"/>
        <v>0.3271604938271605</v>
      </c>
      <c r="AD55" s="60">
        <f t="shared" si="23"/>
        <v>0</v>
      </c>
      <c r="AE55" s="6">
        <f t="shared" si="24"/>
        <v>0</v>
      </c>
      <c r="AF55" s="55">
        <f t="shared" si="25"/>
        <v>0</v>
      </c>
      <c r="AG55" s="6">
        <f t="shared" si="26"/>
        <v>0</v>
      </c>
      <c r="AH55" s="6">
        <f t="shared" si="27"/>
        <v>0</v>
      </c>
      <c r="AI55" s="6">
        <f t="shared" si="28"/>
        <v>0</v>
      </c>
      <c r="AJ55" s="66">
        <f t="shared" si="29"/>
        <v>0</v>
      </c>
    </row>
    <row r="56" spans="1:36">
      <c r="D56" s="6" t="s">
        <v>306</v>
      </c>
      <c r="E56" s="6" t="s">
        <v>307</v>
      </c>
      <c r="F56" s="6" t="s">
        <v>306</v>
      </c>
      <c r="G56" s="6" t="s">
        <v>307</v>
      </c>
      <c r="H56" s="6" t="s">
        <v>437</v>
      </c>
      <c r="I56" s="6" t="s">
        <v>434</v>
      </c>
      <c r="J56" s="6" t="s">
        <v>435</v>
      </c>
      <c r="K56" s="6" t="s">
        <v>440</v>
      </c>
      <c r="M56"/>
      <c r="Z56" s="81" t="s">
        <v>730</v>
      </c>
      <c r="AA56" s="60">
        <f t="shared" si="20"/>
        <v>0</v>
      </c>
      <c r="AB56" s="6">
        <f t="shared" si="21"/>
        <v>0</v>
      </c>
      <c r="AC56" s="61">
        <f t="shared" si="22"/>
        <v>0</v>
      </c>
      <c r="AD56" s="60">
        <f t="shared" si="23"/>
        <v>0</v>
      </c>
      <c r="AE56" s="6">
        <f t="shared" si="24"/>
        <v>0</v>
      </c>
      <c r="AF56" s="55">
        <f t="shared" si="25"/>
        <v>0</v>
      </c>
      <c r="AG56" s="6">
        <f t="shared" si="26"/>
        <v>0</v>
      </c>
      <c r="AH56" s="6">
        <f t="shared" si="27"/>
        <v>0</v>
      </c>
      <c r="AI56" s="6">
        <f t="shared" si="28"/>
        <v>0</v>
      </c>
      <c r="AJ56" s="66">
        <f t="shared" si="29"/>
        <v>0</v>
      </c>
    </row>
    <row r="57" spans="1:36">
      <c r="A57" s="592">
        <v>2015</v>
      </c>
      <c r="B57" s="592"/>
      <c r="C57" s="592"/>
      <c r="D57" s="592"/>
      <c r="E57" s="592"/>
      <c r="Z57" s="81" t="s">
        <v>724</v>
      </c>
      <c r="AA57" s="60">
        <f t="shared" si="20"/>
        <v>0</v>
      </c>
      <c r="AB57" s="6">
        <f t="shared" si="21"/>
        <v>0</v>
      </c>
      <c r="AC57" s="61">
        <f t="shared" si="22"/>
        <v>0</v>
      </c>
      <c r="AD57" s="60">
        <f t="shared" si="23"/>
        <v>0</v>
      </c>
      <c r="AE57" s="6">
        <f t="shared" si="24"/>
        <v>0</v>
      </c>
      <c r="AF57" s="55">
        <f t="shared" si="25"/>
        <v>0</v>
      </c>
      <c r="AG57" s="6">
        <f t="shared" si="26"/>
        <v>0</v>
      </c>
      <c r="AH57" s="6">
        <f t="shared" si="27"/>
        <v>0</v>
      </c>
      <c r="AI57" s="6">
        <f t="shared" si="28"/>
        <v>0</v>
      </c>
      <c r="AJ57" s="66">
        <f t="shared" si="29"/>
        <v>0</v>
      </c>
    </row>
    <row r="58" spans="1:36">
      <c r="A58" t="s">
        <v>144</v>
      </c>
      <c r="B58" s="108" t="s">
        <v>730</v>
      </c>
      <c r="C58" s="108" t="s">
        <v>777</v>
      </c>
      <c r="Z58" s="81" t="s">
        <v>732</v>
      </c>
      <c r="AA58" s="60">
        <f t="shared" si="20"/>
        <v>0</v>
      </c>
      <c r="AB58" s="6">
        <f t="shared" si="21"/>
        <v>0</v>
      </c>
      <c r="AC58" s="61">
        <f t="shared" si="22"/>
        <v>0</v>
      </c>
      <c r="AD58" s="60">
        <f t="shared" si="23"/>
        <v>0</v>
      </c>
      <c r="AE58" s="6">
        <f t="shared" si="24"/>
        <v>0</v>
      </c>
      <c r="AF58" s="55">
        <f t="shared" si="25"/>
        <v>0</v>
      </c>
      <c r="AG58" s="6">
        <f t="shared" si="26"/>
        <v>0</v>
      </c>
      <c r="AH58" s="6">
        <f t="shared" si="27"/>
        <v>0</v>
      </c>
      <c r="AI58" s="6">
        <f t="shared" si="28"/>
        <v>0</v>
      </c>
      <c r="AJ58" s="66">
        <f t="shared" si="29"/>
        <v>0</v>
      </c>
    </row>
    <row r="59" spans="1:36">
      <c r="A59" t="s">
        <v>420</v>
      </c>
      <c r="B59" s="153" t="s">
        <v>452</v>
      </c>
      <c r="C59" s="153" t="s">
        <v>421</v>
      </c>
      <c r="Z59" s="81" t="s">
        <v>844</v>
      </c>
      <c r="AA59" s="60">
        <f t="shared" si="20"/>
        <v>0</v>
      </c>
      <c r="AB59" s="6">
        <f t="shared" si="21"/>
        <v>0</v>
      </c>
      <c r="AC59" s="61">
        <f t="shared" si="22"/>
        <v>0</v>
      </c>
      <c r="AD59" s="60">
        <f t="shared" si="23"/>
        <v>0</v>
      </c>
      <c r="AE59" s="6">
        <f t="shared" si="24"/>
        <v>0</v>
      </c>
      <c r="AF59" s="55">
        <f t="shared" si="25"/>
        <v>0</v>
      </c>
      <c r="AG59" s="6">
        <f t="shared" si="26"/>
        <v>0</v>
      </c>
      <c r="AH59" s="6">
        <f t="shared" si="27"/>
        <v>0</v>
      </c>
      <c r="AI59" s="6">
        <f t="shared" si="28"/>
        <v>0</v>
      </c>
      <c r="AJ59" s="66">
        <f t="shared" si="29"/>
        <v>0</v>
      </c>
    </row>
    <row r="60" spans="1:36">
      <c r="A60" t="s">
        <v>140</v>
      </c>
      <c r="B60" t="s">
        <v>199</v>
      </c>
      <c r="C60" t="s">
        <v>141</v>
      </c>
      <c r="Z60" s="81"/>
      <c r="AA60" s="60"/>
      <c r="AB60" s="6"/>
      <c r="AC60" s="61"/>
      <c r="AD60" s="60"/>
      <c r="AE60" s="6"/>
      <c r="AF60" s="55"/>
      <c r="AG60" s="6"/>
      <c r="AH60" s="6"/>
      <c r="AI60" s="6"/>
      <c r="AJ60" s="66"/>
    </row>
    <row r="61" spans="1:36">
      <c r="A61" t="s">
        <v>418</v>
      </c>
      <c r="B61" s="153" t="s">
        <v>183</v>
      </c>
      <c r="C61" s="153" t="s">
        <v>419</v>
      </c>
      <c r="Z61" s="57" t="s">
        <v>403</v>
      </c>
      <c r="AA61" s="62" t="e">
        <f>SUM(#REF!)</f>
        <v>#REF!</v>
      </c>
      <c r="AB61" s="63" t="e">
        <f>SUM(#REF!)</f>
        <v>#REF!</v>
      </c>
      <c r="AC61" s="64"/>
      <c r="AD61" s="62" t="e">
        <f>SUM(#REF!)</f>
        <v>#REF!</v>
      </c>
      <c r="AE61" s="63" t="e">
        <f>SUM(#REF!)</f>
        <v>#REF!</v>
      </c>
      <c r="AF61" s="67"/>
      <c r="AG61" s="68"/>
      <c r="AH61" s="68"/>
      <c r="AI61" s="68"/>
      <c r="AJ61" s="69"/>
    </row>
    <row r="62" spans="1:36">
      <c r="A62" t="s">
        <v>142</v>
      </c>
      <c r="B62" s="153" t="s">
        <v>635</v>
      </c>
      <c r="C62" s="153" t="s">
        <v>34</v>
      </c>
      <c r="AA62" s="6"/>
      <c r="AB62" s="6"/>
      <c r="AC62" s="55"/>
      <c r="AD62" s="6"/>
      <c r="AE62" s="6"/>
      <c r="AF62" s="55"/>
    </row>
    <row r="63" spans="1:36">
      <c r="A63" t="s">
        <v>401</v>
      </c>
      <c r="B63" s="153" t="s">
        <v>88</v>
      </c>
      <c r="C63" s="153" t="s">
        <v>402</v>
      </c>
      <c r="AA63" s="6"/>
      <c r="AB63" s="6"/>
      <c r="AC63" s="55"/>
      <c r="AD63" s="6"/>
      <c r="AE63" s="6"/>
      <c r="AF63" s="55"/>
    </row>
    <row r="64" spans="1:36">
      <c r="A64" t="s">
        <v>309</v>
      </c>
      <c r="B64" s="153" t="s">
        <v>503</v>
      </c>
      <c r="C64" s="153" t="s">
        <v>310</v>
      </c>
      <c r="AA64" s="6"/>
      <c r="AB64" s="6"/>
      <c r="AC64" s="55"/>
      <c r="AD64" s="6"/>
      <c r="AE64" s="6"/>
      <c r="AF64" s="55"/>
    </row>
    <row r="65" spans="1:32">
      <c r="A65" t="s">
        <v>313</v>
      </c>
      <c r="B65" s="153" t="s">
        <v>22</v>
      </c>
      <c r="C65" s="153" t="s">
        <v>314</v>
      </c>
      <c r="AA65" s="6"/>
      <c r="AB65" s="6"/>
      <c r="AC65" s="55"/>
      <c r="AD65" s="6"/>
      <c r="AE65" s="6"/>
      <c r="AF65" s="55"/>
    </row>
    <row r="66" spans="1:32">
      <c r="A66" t="s">
        <v>311</v>
      </c>
      <c r="B66" s="153" t="s">
        <v>187</v>
      </c>
      <c r="C66" s="153" t="s">
        <v>312</v>
      </c>
    </row>
    <row r="67" spans="1:32">
      <c r="A67" t="s">
        <v>136</v>
      </c>
      <c r="B67" s="153" t="s">
        <v>396</v>
      </c>
      <c r="C67" s="153" t="s">
        <v>137</v>
      </c>
    </row>
    <row r="68" spans="1:32">
      <c r="A68" t="s">
        <v>148</v>
      </c>
      <c r="B68" t="s">
        <v>179</v>
      </c>
      <c r="C68" t="s">
        <v>455</v>
      </c>
    </row>
    <row r="69" spans="1:32">
      <c r="A69" t="s">
        <v>134</v>
      </c>
      <c r="B69" s="153" t="s">
        <v>17</v>
      </c>
      <c r="C69" s="153" t="s">
        <v>135</v>
      </c>
    </row>
    <row r="70" spans="1:32">
      <c r="A70" t="s">
        <v>133</v>
      </c>
      <c r="B70" s="108" t="s">
        <v>732</v>
      </c>
      <c r="C70" t="s">
        <v>398</v>
      </c>
    </row>
    <row r="71" spans="1:32">
      <c r="A71" t="s">
        <v>150</v>
      </c>
      <c r="B71" s="153" t="s">
        <v>153</v>
      </c>
      <c r="C71" s="153" t="s">
        <v>128</v>
      </c>
    </row>
    <row r="72" spans="1:32">
      <c r="A72" t="s">
        <v>138</v>
      </c>
      <c r="B72" t="s">
        <v>298</v>
      </c>
      <c r="C72" t="s">
        <v>262</v>
      </c>
    </row>
    <row r="73" spans="1:32">
      <c r="A73" t="s">
        <v>412</v>
      </c>
      <c r="B73" s="153" t="s">
        <v>70</v>
      </c>
      <c r="C73" s="153" t="s">
        <v>30</v>
      </c>
    </row>
    <row r="74" spans="1:32">
      <c r="A74" t="s">
        <v>319</v>
      </c>
      <c r="B74" s="153" t="s">
        <v>126</v>
      </c>
      <c r="C74" s="153" t="s">
        <v>235</v>
      </c>
    </row>
    <row r="75" spans="1:32">
      <c r="A75" t="s">
        <v>399</v>
      </c>
      <c r="B75" s="154" t="s">
        <v>724</v>
      </c>
      <c r="C75" s="154" t="s">
        <v>1124</v>
      </c>
    </row>
    <row r="76" spans="1:32">
      <c r="A76" t="s">
        <v>146</v>
      </c>
      <c r="B76" s="153" t="s">
        <v>92</v>
      </c>
      <c r="C76" s="153" t="s">
        <v>147</v>
      </c>
    </row>
    <row r="77" spans="1:32">
      <c r="A77" t="s">
        <v>456</v>
      </c>
      <c r="B77" s="154" t="s">
        <v>487</v>
      </c>
      <c r="C77" s="153" t="s">
        <v>132</v>
      </c>
    </row>
    <row r="78" spans="1:32">
      <c r="A78" t="s">
        <v>31</v>
      </c>
      <c r="B78" s="108" t="s">
        <v>731</v>
      </c>
      <c r="C78" s="108" t="s">
        <v>778</v>
      </c>
    </row>
    <row r="79" spans="1:32">
      <c r="A79" t="s">
        <v>317</v>
      </c>
      <c r="B79" s="153" t="s">
        <v>120</v>
      </c>
      <c r="C79" s="153" t="s">
        <v>720</v>
      </c>
      <c r="M79"/>
    </row>
    <row r="80" spans="1:32">
      <c r="A80" t="s">
        <v>315</v>
      </c>
      <c r="B80" t="s">
        <v>7</v>
      </c>
      <c r="C80" t="s">
        <v>466</v>
      </c>
      <c r="M80"/>
    </row>
    <row r="81" spans="1:36">
      <c r="A81" t="s">
        <v>422</v>
      </c>
      <c r="B81" s="153" t="s">
        <v>567</v>
      </c>
      <c r="C81" s="153" t="s">
        <v>423</v>
      </c>
      <c r="M81"/>
    </row>
    <row r="82" spans="1:36">
      <c r="M82"/>
      <c r="Z82" s="81" t="s">
        <v>639</v>
      </c>
      <c r="AA82" s="60">
        <f t="shared" si="20"/>
        <v>60</v>
      </c>
      <c r="AB82" s="6">
        <f t="shared" si="21"/>
        <v>102</v>
      </c>
      <c r="AC82" s="61">
        <f t="shared" ref="AC82:AC87" si="30">IF((AA82+AB82)=0,0,AA82/(AA82+AB82))</f>
        <v>0.37037037037037035</v>
      </c>
      <c r="AD82" s="60">
        <f t="shared" si="23"/>
        <v>0</v>
      </c>
      <c r="AE82" s="6">
        <f t="shared" si="24"/>
        <v>0</v>
      </c>
      <c r="AF82" s="55">
        <f t="shared" ref="AF82:AF87" si="31">IF((AD82+AE82)=0,0,AD82/(AD82+AE82))</f>
        <v>0</v>
      </c>
      <c r="AG82" s="6">
        <f t="shared" si="26"/>
        <v>0</v>
      </c>
      <c r="AH82" s="6">
        <f t="shared" si="27"/>
        <v>0</v>
      </c>
      <c r="AI82" s="6">
        <f t="shared" si="28"/>
        <v>0</v>
      </c>
      <c r="AJ82" s="66">
        <f t="shared" si="29"/>
        <v>0</v>
      </c>
    </row>
    <row r="83" spans="1:36">
      <c r="D83" s="592" t="s">
        <v>439</v>
      </c>
      <c r="E83" s="592"/>
      <c r="F83" s="592" t="s">
        <v>438</v>
      </c>
      <c r="G83" s="592"/>
      <c r="H83" s="592"/>
      <c r="I83" s="592"/>
      <c r="J83" s="592"/>
      <c r="K83" s="592"/>
      <c r="M83"/>
      <c r="Z83" s="1" t="s">
        <v>286</v>
      </c>
      <c r="AA83" s="60">
        <f t="shared" si="20"/>
        <v>53</v>
      </c>
      <c r="AB83" s="6">
        <f t="shared" si="21"/>
        <v>109</v>
      </c>
      <c r="AC83" s="61">
        <f t="shared" si="30"/>
        <v>0.3271604938271605</v>
      </c>
      <c r="AD83" s="60">
        <f t="shared" si="23"/>
        <v>0</v>
      </c>
      <c r="AE83" s="6">
        <f t="shared" si="24"/>
        <v>0</v>
      </c>
      <c r="AF83" s="55">
        <f t="shared" si="31"/>
        <v>0</v>
      </c>
      <c r="AG83" s="6">
        <f t="shared" si="26"/>
        <v>0</v>
      </c>
      <c r="AH83" s="6">
        <f t="shared" si="27"/>
        <v>0</v>
      </c>
      <c r="AI83" s="6">
        <f t="shared" si="28"/>
        <v>0</v>
      </c>
      <c r="AJ83" s="66">
        <f t="shared" si="29"/>
        <v>0</v>
      </c>
    </row>
    <row r="84" spans="1:36">
      <c r="D84" s="6" t="s">
        <v>306</v>
      </c>
      <c r="E84" s="6" t="s">
        <v>307</v>
      </c>
      <c r="F84" s="6" t="s">
        <v>306</v>
      </c>
      <c r="G84" s="6" t="s">
        <v>307</v>
      </c>
      <c r="H84" s="6" t="s">
        <v>437</v>
      </c>
      <c r="I84" s="6" t="s">
        <v>434</v>
      </c>
      <c r="J84" s="6" t="s">
        <v>435</v>
      </c>
      <c r="K84" s="6" t="s">
        <v>440</v>
      </c>
      <c r="M84"/>
      <c r="Z84" s="81" t="s">
        <v>730</v>
      </c>
      <c r="AA84" s="60">
        <f t="shared" si="20"/>
        <v>0</v>
      </c>
      <c r="AB84" s="6">
        <f t="shared" si="21"/>
        <v>0</v>
      </c>
      <c r="AC84" s="61">
        <f t="shared" si="30"/>
        <v>0</v>
      </c>
      <c r="AD84" s="60">
        <f t="shared" si="23"/>
        <v>0</v>
      </c>
      <c r="AE84" s="6">
        <f t="shared" si="24"/>
        <v>0</v>
      </c>
      <c r="AF84" s="55">
        <f t="shared" si="31"/>
        <v>0</v>
      </c>
      <c r="AG84" s="6">
        <f t="shared" si="26"/>
        <v>0</v>
      </c>
      <c r="AH84" s="6">
        <f t="shared" si="27"/>
        <v>0</v>
      </c>
      <c r="AI84" s="6">
        <f t="shared" si="28"/>
        <v>0</v>
      </c>
      <c r="AJ84" s="66">
        <f t="shared" si="29"/>
        <v>0</v>
      </c>
    </row>
    <row r="85" spans="1:36">
      <c r="A85" s="592">
        <v>2014</v>
      </c>
      <c r="B85" s="592"/>
      <c r="C85" s="592"/>
      <c r="D85" s="592"/>
      <c r="E85" s="592"/>
      <c r="Z85" s="81" t="s">
        <v>724</v>
      </c>
      <c r="AA85" s="60">
        <f t="shared" si="20"/>
        <v>0</v>
      </c>
      <c r="AB85" s="6">
        <f t="shared" si="21"/>
        <v>0</v>
      </c>
      <c r="AC85" s="61">
        <f t="shared" si="30"/>
        <v>0</v>
      </c>
      <c r="AD85" s="60">
        <f t="shared" si="23"/>
        <v>0</v>
      </c>
      <c r="AE85" s="6">
        <f t="shared" si="24"/>
        <v>0</v>
      </c>
      <c r="AF85" s="55">
        <f t="shared" si="31"/>
        <v>0</v>
      </c>
      <c r="AG85" s="6">
        <f t="shared" si="26"/>
        <v>0</v>
      </c>
      <c r="AH85" s="6">
        <f t="shared" si="27"/>
        <v>0</v>
      </c>
      <c r="AI85" s="6">
        <f t="shared" si="28"/>
        <v>0</v>
      </c>
      <c r="AJ85" s="66">
        <f t="shared" si="29"/>
        <v>0</v>
      </c>
    </row>
    <row r="86" spans="1:36">
      <c r="A86" t="s">
        <v>144</v>
      </c>
      <c r="B86" s="108" t="s">
        <v>730</v>
      </c>
      <c r="C86" s="108" t="s">
        <v>777</v>
      </c>
      <c r="Z86" s="81" t="s">
        <v>732</v>
      </c>
      <c r="AA86" s="60">
        <f t="shared" si="20"/>
        <v>0</v>
      </c>
      <c r="AB86" s="6">
        <f t="shared" si="21"/>
        <v>0</v>
      </c>
      <c r="AC86" s="61">
        <f t="shared" si="30"/>
        <v>0</v>
      </c>
      <c r="AD86" s="60">
        <f t="shared" si="23"/>
        <v>0</v>
      </c>
      <c r="AE86" s="6">
        <f t="shared" si="24"/>
        <v>0</v>
      </c>
      <c r="AF86" s="55">
        <f t="shared" si="31"/>
        <v>0</v>
      </c>
      <c r="AG86" s="6">
        <f t="shared" si="26"/>
        <v>0</v>
      </c>
      <c r="AH86" s="6">
        <f t="shared" si="27"/>
        <v>0</v>
      </c>
      <c r="AI86" s="6">
        <f t="shared" si="28"/>
        <v>0</v>
      </c>
      <c r="AJ86" s="66">
        <f t="shared" si="29"/>
        <v>0</v>
      </c>
    </row>
    <row r="87" spans="1:36">
      <c r="A87" t="s">
        <v>420</v>
      </c>
      <c r="B87" t="s">
        <v>452</v>
      </c>
      <c r="C87" t="s">
        <v>421</v>
      </c>
      <c r="Z87" s="81" t="s">
        <v>844</v>
      </c>
      <c r="AA87" s="60">
        <f t="shared" si="20"/>
        <v>0</v>
      </c>
      <c r="AB87" s="6">
        <f t="shared" si="21"/>
        <v>0</v>
      </c>
      <c r="AC87" s="61">
        <f t="shared" si="30"/>
        <v>0</v>
      </c>
      <c r="AD87" s="60">
        <f t="shared" si="23"/>
        <v>0</v>
      </c>
      <c r="AE87" s="6">
        <f t="shared" si="24"/>
        <v>0</v>
      </c>
      <c r="AF87" s="55">
        <f t="shared" si="31"/>
        <v>0</v>
      </c>
      <c r="AG87" s="6">
        <f t="shared" si="26"/>
        <v>0</v>
      </c>
      <c r="AH87" s="6">
        <f t="shared" si="27"/>
        <v>0</v>
      </c>
      <c r="AI87" s="6">
        <f t="shared" si="28"/>
        <v>0</v>
      </c>
      <c r="AJ87" s="66">
        <f t="shared" si="29"/>
        <v>0</v>
      </c>
    </row>
    <row r="88" spans="1:36">
      <c r="A88" t="s">
        <v>140</v>
      </c>
      <c r="B88" t="s">
        <v>199</v>
      </c>
      <c r="C88" t="s">
        <v>141</v>
      </c>
      <c r="Z88" s="81"/>
      <c r="AA88" s="60"/>
      <c r="AB88" s="6"/>
      <c r="AC88" s="61"/>
      <c r="AD88" s="60"/>
      <c r="AE88" s="6"/>
      <c r="AF88" s="55"/>
      <c r="AG88" s="6"/>
      <c r="AH88" s="6"/>
      <c r="AI88" s="6"/>
      <c r="AJ88" s="66"/>
    </row>
    <row r="89" spans="1:36">
      <c r="A89" t="s">
        <v>418</v>
      </c>
      <c r="B89" t="s">
        <v>183</v>
      </c>
      <c r="C89" t="s">
        <v>419</v>
      </c>
      <c r="Z89" s="57" t="s">
        <v>403</v>
      </c>
      <c r="AA89" s="62" t="e">
        <f>SUM(AA4:AA83)</f>
        <v>#REF!</v>
      </c>
      <c r="AB89" s="63" t="e">
        <f>SUM(AB4:AB83)</f>
        <v>#REF!</v>
      </c>
      <c r="AC89" s="64"/>
      <c r="AD89" s="62" t="e">
        <f>SUM(AD4:AD83)</f>
        <v>#REF!</v>
      </c>
      <c r="AE89" s="63" t="e">
        <f>SUM(AE4:AE83)</f>
        <v>#REF!</v>
      </c>
      <c r="AF89" s="67"/>
      <c r="AG89" s="68"/>
      <c r="AH89" s="68"/>
      <c r="AI89" s="68"/>
      <c r="AJ89" s="69"/>
    </row>
    <row r="90" spans="1:36">
      <c r="A90" t="s">
        <v>142</v>
      </c>
      <c r="B90" t="s">
        <v>635</v>
      </c>
      <c r="C90" t="s">
        <v>34</v>
      </c>
      <c r="AA90" s="6"/>
      <c r="AB90" s="6"/>
      <c r="AC90" s="55"/>
      <c r="AD90" s="6"/>
      <c r="AE90" s="6"/>
      <c r="AF90" s="55"/>
    </row>
    <row r="91" spans="1:36">
      <c r="A91" t="s">
        <v>401</v>
      </c>
      <c r="B91" t="s">
        <v>88</v>
      </c>
      <c r="C91" t="s">
        <v>402</v>
      </c>
      <c r="AA91" s="6"/>
      <c r="AB91" s="6"/>
      <c r="AC91" s="55"/>
      <c r="AD91" s="6"/>
      <c r="AE91" s="6"/>
      <c r="AF91" s="55"/>
    </row>
    <row r="92" spans="1:36">
      <c r="A92" t="s">
        <v>309</v>
      </c>
      <c r="B92" t="s">
        <v>503</v>
      </c>
      <c r="C92" t="s">
        <v>310</v>
      </c>
      <c r="AA92" s="6"/>
      <c r="AB92" s="6"/>
      <c r="AC92" s="55"/>
      <c r="AD92" s="6"/>
      <c r="AE92" s="6"/>
      <c r="AF92" s="55"/>
    </row>
    <row r="93" spans="1:36">
      <c r="A93" t="s">
        <v>313</v>
      </c>
      <c r="B93" t="s">
        <v>22</v>
      </c>
      <c r="C93" t="s">
        <v>314</v>
      </c>
      <c r="AA93" s="6"/>
      <c r="AB93" s="6"/>
      <c r="AC93" s="55"/>
      <c r="AD93" s="6"/>
      <c r="AE93" s="6"/>
      <c r="AF93" s="55"/>
    </row>
    <row r="94" spans="1:36">
      <c r="A94" t="s">
        <v>311</v>
      </c>
      <c r="B94" t="s">
        <v>187</v>
      </c>
      <c r="C94" t="s">
        <v>312</v>
      </c>
    </row>
    <row r="95" spans="1:36">
      <c r="A95" t="s">
        <v>136</v>
      </c>
      <c r="B95" t="s">
        <v>396</v>
      </c>
      <c r="C95" t="s">
        <v>137</v>
      </c>
    </row>
    <row r="96" spans="1:36">
      <c r="A96" t="s">
        <v>148</v>
      </c>
      <c r="B96" t="s">
        <v>179</v>
      </c>
      <c r="C96" t="s">
        <v>455</v>
      </c>
    </row>
    <row r="97" spans="1:13">
      <c r="A97" t="s">
        <v>134</v>
      </c>
      <c r="B97" t="s">
        <v>17</v>
      </c>
      <c r="C97" t="s">
        <v>135</v>
      </c>
    </row>
    <row r="98" spans="1:13">
      <c r="A98" t="s">
        <v>133</v>
      </c>
      <c r="B98" s="108" t="s">
        <v>732</v>
      </c>
      <c r="C98" t="s">
        <v>398</v>
      </c>
    </row>
    <row r="99" spans="1:13">
      <c r="A99" t="s">
        <v>150</v>
      </c>
      <c r="B99" t="s">
        <v>153</v>
      </c>
      <c r="C99" t="s">
        <v>128</v>
      </c>
    </row>
    <row r="100" spans="1:13">
      <c r="A100" t="s">
        <v>138</v>
      </c>
      <c r="B100" t="s">
        <v>298</v>
      </c>
      <c r="C100" t="s">
        <v>262</v>
      </c>
    </row>
    <row r="101" spans="1:13">
      <c r="A101" t="s">
        <v>412</v>
      </c>
      <c r="B101" t="s">
        <v>70</v>
      </c>
      <c r="C101" t="s">
        <v>30</v>
      </c>
    </row>
    <row r="102" spans="1:13">
      <c r="A102" t="s">
        <v>319</v>
      </c>
      <c r="B102" t="s">
        <v>126</v>
      </c>
      <c r="C102" t="s">
        <v>235</v>
      </c>
    </row>
    <row r="103" spans="1:13">
      <c r="A103" t="s">
        <v>399</v>
      </c>
      <c r="B103" s="108" t="s">
        <v>724</v>
      </c>
      <c r="C103" s="108" t="s">
        <v>1124</v>
      </c>
    </row>
    <row r="104" spans="1:13">
      <c r="A104" t="s">
        <v>146</v>
      </c>
      <c r="B104" t="s">
        <v>92</v>
      </c>
      <c r="C104" t="s">
        <v>147</v>
      </c>
    </row>
    <row r="105" spans="1:13">
      <c r="A105" t="s">
        <v>456</v>
      </c>
      <c r="B105" t="s">
        <v>487</v>
      </c>
      <c r="C105" t="s">
        <v>132</v>
      </c>
    </row>
    <row r="106" spans="1:13">
      <c r="A106" t="s">
        <v>31</v>
      </c>
      <c r="B106" s="108" t="s">
        <v>731</v>
      </c>
      <c r="C106" s="108" t="s">
        <v>778</v>
      </c>
    </row>
    <row r="107" spans="1:13">
      <c r="A107" t="s">
        <v>317</v>
      </c>
      <c r="B107" t="s">
        <v>120</v>
      </c>
      <c r="C107" t="s">
        <v>720</v>
      </c>
      <c r="M107"/>
    </row>
    <row r="108" spans="1:13">
      <c r="A108" t="s">
        <v>315</v>
      </c>
      <c r="B108" t="s">
        <v>7</v>
      </c>
      <c r="C108" t="s">
        <v>466</v>
      </c>
      <c r="M108"/>
    </row>
    <row r="109" spans="1:13">
      <c r="A109" t="s">
        <v>422</v>
      </c>
      <c r="B109" t="s">
        <v>567</v>
      </c>
      <c r="C109" t="s">
        <v>423</v>
      </c>
      <c r="M109"/>
    </row>
    <row r="110" spans="1:13">
      <c r="D110" s="592" t="s">
        <v>439</v>
      </c>
      <c r="E110" s="592"/>
      <c r="F110" s="592" t="s">
        <v>438</v>
      </c>
      <c r="G110" s="592"/>
      <c r="H110" s="592"/>
      <c r="I110" s="592"/>
      <c r="J110" s="592"/>
      <c r="K110" s="592"/>
    </row>
    <row r="111" spans="1:13">
      <c r="D111" s="6" t="s">
        <v>306</v>
      </c>
      <c r="E111" s="6" t="s">
        <v>307</v>
      </c>
      <c r="F111" s="6" t="s">
        <v>306</v>
      </c>
      <c r="G111" s="6" t="s">
        <v>307</v>
      </c>
      <c r="H111" s="6" t="s">
        <v>437</v>
      </c>
      <c r="I111" s="6" t="s">
        <v>434</v>
      </c>
      <c r="J111" s="6" t="s">
        <v>435</v>
      </c>
      <c r="K111" s="6" t="s">
        <v>440</v>
      </c>
    </row>
    <row r="112" spans="1:13">
      <c r="A112" s="592">
        <v>2013</v>
      </c>
      <c r="B112" s="592"/>
      <c r="C112" s="592"/>
      <c r="D112" s="592"/>
      <c r="E112" s="592"/>
      <c r="L112" s="100" t="s">
        <v>725</v>
      </c>
      <c r="M112" s="101" t="s">
        <v>726</v>
      </c>
    </row>
    <row r="113" spans="1:13">
      <c r="A113" t="s">
        <v>144</v>
      </c>
      <c r="C113" t="s">
        <v>145</v>
      </c>
      <c r="D113" s="6">
        <v>45</v>
      </c>
      <c r="E113" s="6">
        <v>117</v>
      </c>
      <c r="L113" s="99">
        <v>48272000</v>
      </c>
      <c r="M113" s="55">
        <f>D113/(L113/1000000)</f>
        <v>0.93221743453762018</v>
      </c>
    </row>
    <row r="114" spans="1:13">
      <c r="A114" t="s">
        <v>420</v>
      </c>
      <c r="B114" t="s">
        <v>452</v>
      </c>
      <c r="C114" t="s">
        <v>421</v>
      </c>
      <c r="D114" s="6">
        <v>88</v>
      </c>
      <c r="E114" s="6">
        <v>74</v>
      </c>
      <c r="F114" s="6">
        <v>3</v>
      </c>
      <c r="G114" s="6">
        <v>4</v>
      </c>
      <c r="H114" s="6">
        <v>1</v>
      </c>
      <c r="L114" s="99">
        <v>53839000</v>
      </c>
      <c r="M114" s="55">
        <f t="shared" ref="M114:M136" si="32">D114/(L114/1000000)</f>
        <v>1.6345028696669701</v>
      </c>
    </row>
    <row r="115" spans="1:13">
      <c r="A115" t="s">
        <v>140</v>
      </c>
      <c r="B115" t="s">
        <v>199</v>
      </c>
      <c r="C115" t="s">
        <v>141</v>
      </c>
      <c r="D115" s="6">
        <v>92</v>
      </c>
      <c r="E115" s="6">
        <v>70</v>
      </c>
      <c r="F115" s="6">
        <v>2</v>
      </c>
      <c r="G115" s="6">
        <v>4</v>
      </c>
      <c r="H115" s="6">
        <v>1</v>
      </c>
      <c r="L115" s="99">
        <v>59720000</v>
      </c>
      <c r="M115" s="55">
        <f t="shared" si="32"/>
        <v>1.5405224380442064</v>
      </c>
    </row>
    <row r="116" spans="1:13">
      <c r="A116" t="s">
        <v>418</v>
      </c>
      <c r="B116" t="s">
        <v>183</v>
      </c>
      <c r="C116" t="s">
        <v>419</v>
      </c>
      <c r="D116" s="6">
        <v>86</v>
      </c>
      <c r="E116" s="6">
        <v>76</v>
      </c>
      <c r="L116" s="99">
        <v>32673043</v>
      </c>
      <c r="M116" s="55">
        <f t="shared" si="32"/>
        <v>2.6321392837514401</v>
      </c>
    </row>
    <row r="117" spans="1:13">
      <c r="A117" t="s">
        <v>142</v>
      </c>
      <c r="B117" t="s">
        <v>635</v>
      </c>
      <c r="C117" t="s">
        <v>34</v>
      </c>
      <c r="D117" s="6">
        <v>66</v>
      </c>
      <c r="E117" s="6">
        <v>96</v>
      </c>
      <c r="L117" s="99">
        <v>33101553</v>
      </c>
      <c r="M117" s="55">
        <f t="shared" si="32"/>
        <v>1.9938641549536964</v>
      </c>
    </row>
    <row r="118" spans="1:13">
      <c r="A118" t="s">
        <v>401</v>
      </c>
      <c r="B118" t="s">
        <v>88</v>
      </c>
      <c r="C118" t="s">
        <v>402</v>
      </c>
      <c r="D118" s="6">
        <v>98</v>
      </c>
      <c r="E118" s="6">
        <v>64</v>
      </c>
      <c r="F118" s="6">
        <v>12</v>
      </c>
      <c r="G118" s="6">
        <v>5</v>
      </c>
      <c r="H118" s="6">
        <v>1</v>
      </c>
      <c r="I118" s="6">
        <v>1</v>
      </c>
      <c r="J118" s="6">
        <v>1</v>
      </c>
      <c r="K118" s="6">
        <v>1</v>
      </c>
      <c r="L118" s="99">
        <v>55881500</v>
      </c>
      <c r="M118" s="55">
        <f t="shared" si="32"/>
        <v>1.75371097769387</v>
      </c>
    </row>
    <row r="119" spans="1:13">
      <c r="A119" t="s">
        <v>309</v>
      </c>
      <c r="B119" t="s">
        <v>503</v>
      </c>
      <c r="C119" t="s">
        <v>310</v>
      </c>
      <c r="D119" s="6">
        <v>65</v>
      </c>
      <c r="E119" s="6">
        <v>97</v>
      </c>
      <c r="L119" s="99">
        <v>33339800</v>
      </c>
      <c r="M119" s="55">
        <f t="shared" si="32"/>
        <v>1.9496217733759653</v>
      </c>
    </row>
    <row r="120" spans="1:13">
      <c r="A120" t="s">
        <v>313</v>
      </c>
      <c r="B120" t="s">
        <v>22</v>
      </c>
      <c r="C120" t="s">
        <v>314</v>
      </c>
      <c r="D120" s="6">
        <v>94</v>
      </c>
      <c r="E120" s="6">
        <v>68</v>
      </c>
      <c r="F120" s="6">
        <v>7</v>
      </c>
      <c r="G120" s="6">
        <v>7</v>
      </c>
      <c r="H120" s="6">
        <v>1</v>
      </c>
      <c r="L120" s="99">
        <v>52881000</v>
      </c>
      <c r="M120" s="55">
        <f t="shared" si="32"/>
        <v>1.7775760670183998</v>
      </c>
    </row>
    <row r="121" spans="1:13">
      <c r="A121" t="s">
        <v>311</v>
      </c>
      <c r="B121" t="s">
        <v>187</v>
      </c>
      <c r="C121" t="s">
        <v>312</v>
      </c>
      <c r="D121" s="6">
        <v>91</v>
      </c>
      <c r="E121" s="6">
        <v>71</v>
      </c>
      <c r="F121" s="6">
        <v>10</v>
      </c>
      <c r="G121" s="6">
        <v>9</v>
      </c>
      <c r="H121" s="6">
        <v>1</v>
      </c>
      <c r="I121" s="6">
        <v>1</v>
      </c>
      <c r="L121" s="99">
        <v>45533877</v>
      </c>
      <c r="M121" s="55">
        <f t="shared" si="32"/>
        <v>1.9985120089817963</v>
      </c>
    </row>
    <row r="122" spans="1:13">
      <c r="A122" t="s">
        <v>136</v>
      </c>
      <c r="B122" t="s">
        <v>396</v>
      </c>
      <c r="C122" t="s">
        <v>137</v>
      </c>
      <c r="D122" s="6">
        <v>109</v>
      </c>
      <c r="E122" s="6">
        <v>53</v>
      </c>
      <c r="F122" s="6">
        <v>3</v>
      </c>
      <c r="G122" s="6">
        <v>4</v>
      </c>
      <c r="H122" s="6">
        <v>1</v>
      </c>
      <c r="L122" s="99">
        <v>37858400</v>
      </c>
      <c r="M122" s="55">
        <f t="shared" si="32"/>
        <v>2.8791496735202755</v>
      </c>
    </row>
    <row r="123" spans="1:13">
      <c r="A123" t="s">
        <v>148</v>
      </c>
      <c r="B123" t="s">
        <v>179</v>
      </c>
      <c r="C123" t="s">
        <v>455</v>
      </c>
      <c r="D123" s="6">
        <v>64</v>
      </c>
      <c r="E123" s="6">
        <v>98</v>
      </c>
      <c r="L123" s="99">
        <v>35271000</v>
      </c>
      <c r="M123" s="55">
        <f t="shared" si="32"/>
        <v>1.8145218451419012</v>
      </c>
    </row>
    <row r="124" spans="1:13">
      <c r="A124" t="s">
        <v>134</v>
      </c>
      <c r="B124" t="s">
        <v>17</v>
      </c>
      <c r="C124" t="s">
        <v>135</v>
      </c>
      <c r="D124" s="6">
        <v>74</v>
      </c>
      <c r="E124" s="6">
        <v>88</v>
      </c>
      <c r="L124" s="99">
        <v>48204250</v>
      </c>
      <c r="M124" s="55">
        <f t="shared" si="32"/>
        <v>1.5351343501869648</v>
      </c>
    </row>
    <row r="125" spans="1:13">
      <c r="A125" t="s">
        <v>133</v>
      </c>
      <c r="B125" t="s">
        <v>283</v>
      </c>
      <c r="C125" t="s">
        <v>398</v>
      </c>
      <c r="D125" s="6">
        <v>66</v>
      </c>
      <c r="E125" s="6">
        <v>96</v>
      </c>
      <c r="L125" s="99">
        <v>43500000</v>
      </c>
      <c r="M125" s="55">
        <f t="shared" si="32"/>
        <v>1.5172413793103448</v>
      </c>
    </row>
    <row r="126" spans="1:13">
      <c r="A126" t="s">
        <v>150</v>
      </c>
      <c r="B126" t="s">
        <v>153</v>
      </c>
      <c r="C126" t="s">
        <v>128</v>
      </c>
      <c r="D126" s="6">
        <v>48</v>
      </c>
      <c r="E126" s="6">
        <v>114</v>
      </c>
      <c r="L126" s="99">
        <v>47375000</v>
      </c>
      <c r="M126" s="55">
        <f t="shared" si="32"/>
        <v>1.0131926121372032</v>
      </c>
    </row>
    <row r="127" spans="1:13">
      <c r="A127" t="s">
        <v>138</v>
      </c>
      <c r="B127" t="s">
        <v>298</v>
      </c>
      <c r="C127" t="s">
        <v>262</v>
      </c>
      <c r="D127" s="6">
        <v>78</v>
      </c>
      <c r="E127" s="6">
        <v>84</v>
      </c>
      <c r="L127" s="99">
        <v>43438000</v>
      </c>
      <c r="M127" s="55">
        <f t="shared" si="32"/>
        <v>1.795662783737741</v>
      </c>
    </row>
    <row r="128" spans="1:13">
      <c r="A128" t="s">
        <v>412</v>
      </c>
      <c r="B128" t="s">
        <v>70</v>
      </c>
      <c r="C128" t="s">
        <v>30</v>
      </c>
      <c r="D128" s="6">
        <v>79</v>
      </c>
      <c r="E128" s="6">
        <v>83</v>
      </c>
      <c r="F128" s="6">
        <v>4</v>
      </c>
      <c r="G128" s="6">
        <v>6</v>
      </c>
      <c r="H128" s="6">
        <v>1</v>
      </c>
      <c r="L128" s="99">
        <v>60637000</v>
      </c>
      <c r="M128" s="55">
        <f t="shared" si="32"/>
        <v>1.3028349027821298</v>
      </c>
    </row>
    <row r="129" spans="1:13">
      <c r="A129" t="s">
        <v>319</v>
      </c>
      <c r="B129" t="s">
        <v>126</v>
      </c>
      <c r="C129" t="s">
        <v>235</v>
      </c>
      <c r="D129" s="6">
        <v>123</v>
      </c>
      <c r="E129" s="6">
        <v>39</v>
      </c>
      <c r="F129" s="6">
        <v>2</v>
      </c>
      <c r="G129" s="6">
        <v>4</v>
      </c>
      <c r="H129" s="6">
        <v>1</v>
      </c>
      <c r="L129" s="99">
        <v>50331851</v>
      </c>
      <c r="M129" s="55">
        <f t="shared" si="32"/>
        <v>2.4437805794187861</v>
      </c>
    </row>
    <row r="130" spans="1:13">
      <c r="A130" t="s">
        <v>399</v>
      </c>
      <c r="B130" t="s">
        <v>574</v>
      </c>
      <c r="C130" s="79" t="s">
        <v>638</v>
      </c>
      <c r="D130" s="6">
        <v>63</v>
      </c>
      <c r="E130" s="6">
        <v>99</v>
      </c>
      <c r="L130" s="99">
        <v>37884000</v>
      </c>
      <c r="M130" s="55">
        <f t="shared" si="32"/>
        <v>1.662971175166297</v>
      </c>
    </row>
    <row r="131" spans="1:13">
      <c r="A131" t="s">
        <v>146</v>
      </c>
      <c r="B131" t="s">
        <v>92</v>
      </c>
      <c r="C131" t="s">
        <v>147</v>
      </c>
      <c r="D131" s="6">
        <v>99</v>
      </c>
      <c r="E131" s="6">
        <v>63</v>
      </c>
      <c r="F131" s="6">
        <v>12</v>
      </c>
      <c r="G131" s="6">
        <v>10</v>
      </c>
      <c r="H131" s="6">
        <v>1</v>
      </c>
      <c r="I131" s="6">
        <v>1</v>
      </c>
      <c r="J131" s="6">
        <v>1</v>
      </c>
      <c r="L131" s="99">
        <v>29978231</v>
      </c>
      <c r="M131" s="55">
        <f t="shared" si="32"/>
        <v>3.3023963288560956</v>
      </c>
    </row>
    <row r="132" spans="1:13">
      <c r="A132" t="s">
        <v>456</v>
      </c>
      <c r="B132" t="s">
        <v>487</v>
      </c>
      <c r="C132" t="s">
        <v>132</v>
      </c>
      <c r="D132" s="6">
        <v>63</v>
      </c>
      <c r="E132" s="6">
        <v>99</v>
      </c>
      <c r="L132" s="99">
        <v>32828114</v>
      </c>
      <c r="M132" s="55">
        <f t="shared" si="32"/>
        <v>1.9190867924974306</v>
      </c>
    </row>
    <row r="133" spans="1:13">
      <c r="A133" t="s">
        <v>31</v>
      </c>
      <c r="B133" s="79" t="s">
        <v>639</v>
      </c>
      <c r="C133" t="s">
        <v>350</v>
      </c>
      <c r="D133" s="6">
        <v>60</v>
      </c>
      <c r="E133" s="6">
        <v>102</v>
      </c>
      <c r="L133" s="99">
        <v>42614375</v>
      </c>
      <c r="M133" s="55">
        <f t="shared" si="32"/>
        <v>1.4079755950896851</v>
      </c>
    </row>
    <row r="134" spans="1:13">
      <c r="A134" t="s">
        <v>317</v>
      </c>
      <c r="B134" t="s">
        <v>120</v>
      </c>
      <c r="C134" t="s">
        <v>720</v>
      </c>
      <c r="D134" s="6">
        <v>90</v>
      </c>
      <c r="E134" s="6">
        <v>72</v>
      </c>
      <c r="F134" s="6">
        <v>1</v>
      </c>
      <c r="G134" s="6">
        <v>4</v>
      </c>
      <c r="H134" s="6">
        <v>1</v>
      </c>
      <c r="L134" s="99">
        <v>56400000</v>
      </c>
      <c r="M134" s="55">
        <f t="shared" si="32"/>
        <v>1.5957446808510638</v>
      </c>
    </row>
    <row r="135" spans="1:13">
      <c r="A135" t="s">
        <v>315</v>
      </c>
      <c r="B135" t="s">
        <v>7</v>
      </c>
      <c r="C135" t="s">
        <v>466</v>
      </c>
      <c r="D135" s="6">
        <v>99</v>
      </c>
      <c r="E135" s="6">
        <v>63</v>
      </c>
      <c r="F135" s="6">
        <v>2</v>
      </c>
      <c r="G135" s="6">
        <v>4</v>
      </c>
      <c r="H135" s="6">
        <v>1</v>
      </c>
      <c r="L135" s="99">
        <v>43589000</v>
      </c>
      <c r="M135" s="55">
        <f t="shared" si="32"/>
        <v>2.2712152148477829</v>
      </c>
    </row>
    <row r="136" spans="1:13">
      <c r="A136" t="s">
        <v>422</v>
      </c>
      <c r="B136" t="s">
        <v>567</v>
      </c>
      <c r="C136" t="s">
        <v>423</v>
      </c>
      <c r="D136" s="6">
        <v>104</v>
      </c>
      <c r="E136" s="6">
        <v>58</v>
      </c>
      <c r="F136" s="6">
        <v>7</v>
      </c>
      <c r="G136" s="6">
        <v>4</v>
      </c>
      <c r="H136" s="6">
        <v>1</v>
      </c>
      <c r="I136" s="6">
        <v>1</v>
      </c>
      <c r="L136" s="99">
        <v>46103381</v>
      </c>
      <c r="M136" s="55">
        <f t="shared" si="32"/>
        <v>2.2557998512083093</v>
      </c>
    </row>
    <row r="137" spans="1:13">
      <c r="D137" s="592" t="s">
        <v>439</v>
      </c>
      <c r="E137" s="592"/>
      <c r="F137" s="592" t="s">
        <v>438</v>
      </c>
      <c r="G137" s="592"/>
      <c r="H137" s="592"/>
      <c r="I137" s="592"/>
      <c r="J137" s="592"/>
      <c r="K137" s="592"/>
      <c r="M137"/>
    </row>
    <row r="138" spans="1:13">
      <c r="D138" s="6" t="s">
        <v>306</v>
      </c>
      <c r="E138" s="6" t="s">
        <v>307</v>
      </c>
      <c r="F138" s="6" t="s">
        <v>306</v>
      </c>
      <c r="G138" s="6" t="s">
        <v>307</v>
      </c>
      <c r="H138" s="6" t="s">
        <v>437</v>
      </c>
      <c r="I138" s="6" t="s">
        <v>434</v>
      </c>
      <c r="J138" s="6" t="s">
        <v>435</v>
      </c>
      <c r="K138" s="6" t="s">
        <v>440</v>
      </c>
    </row>
    <row r="139" spans="1:13">
      <c r="A139" s="592">
        <v>2012</v>
      </c>
      <c r="B139" s="592"/>
      <c r="C139" s="592"/>
      <c r="D139" s="592"/>
      <c r="E139" s="592"/>
    </row>
    <row r="140" spans="1:13">
      <c r="A140" t="s">
        <v>144</v>
      </c>
      <c r="B140" t="s">
        <v>158</v>
      </c>
      <c r="C140" t="s">
        <v>145</v>
      </c>
      <c r="D140" s="6">
        <v>107</v>
      </c>
      <c r="E140" s="6">
        <v>55</v>
      </c>
      <c r="G140" s="6">
        <v>4</v>
      </c>
      <c r="H140" s="6">
        <v>1</v>
      </c>
      <c r="I140" s="6">
        <v>1</v>
      </c>
    </row>
    <row r="141" spans="1:13">
      <c r="A141" t="s">
        <v>420</v>
      </c>
      <c r="B141" t="s">
        <v>452</v>
      </c>
      <c r="C141" t="s">
        <v>421</v>
      </c>
      <c r="D141" s="6">
        <v>72</v>
      </c>
      <c r="E141" s="6">
        <v>90</v>
      </c>
    </row>
    <row r="142" spans="1:13">
      <c r="A142" t="s">
        <v>140</v>
      </c>
      <c r="B142" t="s">
        <v>199</v>
      </c>
      <c r="C142" t="s">
        <v>141</v>
      </c>
      <c r="D142" s="6">
        <v>73</v>
      </c>
      <c r="E142" s="6">
        <v>89</v>
      </c>
    </row>
    <row r="143" spans="1:13">
      <c r="A143" t="s">
        <v>418</v>
      </c>
      <c r="B143" t="s">
        <v>183</v>
      </c>
      <c r="C143" t="s">
        <v>419</v>
      </c>
      <c r="D143" s="6">
        <v>105</v>
      </c>
      <c r="E143" s="6">
        <v>57</v>
      </c>
      <c r="F143" s="6">
        <v>9</v>
      </c>
      <c r="G143" s="6">
        <v>6</v>
      </c>
      <c r="H143" s="6">
        <v>1</v>
      </c>
    </row>
    <row r="144" spans="1:13">
      <c r="A144" t="s">
        <v>142</v>
      </c>
      <c r="B144" t="s">
        <v>270</v>
      </c>
      <c r="C144" t="s">
        <v>34</v>
      </c>
      <c r="D144" s="6">
        <v>17</v>
      </c>
      <c r="E144" s="6">
        <v>10</v>
      </c>
    </row>
    <row r="145" spans="1:11">
      <c r="A145" t="s">
        <v>142</v>
      </c>
      <c r="B145" t="s">
        <v>635</v>
      </c>
      <c r="C145" t="s">
        <v>34</v>
      </c>
      <c r="D145" s="6">
        <v>70</v>
      </c>
      <c r="E145" s="6">
        <v>65</v>
      </c>
      <c r="F145" s="6">
        <v>4</v>
      </c>
      <c r="G145" s="6">
        <v>6</v>
      </c>
      <c r="H145" s="6">
        <v>1</v>
      </c>
    </row>
    <row r="146" spans="1:11">
      <c r="A146" t="s">
        <v>401</v>
      </c>
      <c r="B146" t="s">
        <v>88</v>
      </c>
      <c r="C146" t="s">
        <v>402</v>
      </c>
      <c r="D146" s="6">
        <v>76</v>
      </c>
      <c r="E146" s="6">
        <v>86</v>
      </c>
    </row>
    <row r="147" spans="1:11">
      <c r="A147" t="s">
        <v>309</v>
      </c>
      <c r="B147" t="s">
        <v>503</v>
      </c>
      <c r="C147" t="s">
        <v>310</v>
      </c>
      <c r="D147" s="6">
        <v>40</v>
      </c>
      <c r="E147" s="6">
        <v>122</v>
      </c>
    </row>
    <row r="148" spans="1:11">
      <c r="A148" t="s">
        <v>313</v>
      </c>
      <c r="B148" t="s">
        <v>22</v>
      </c>
      <c r="C148" t="s">
        <v>314</v>
      </c>
      <c r="D148" s="6">
        <v>61</v>
      </c>
      <c r="E148" s="6">
        <v>101</v>
      </c>
    </row>
    <row r="149" spans="1:11">
      <c r="A149" t="s">
        <v>311</v>
      </c>
      <c r="B149" t="s">
        <v>187</v>
      </c>
      <c r="C149" t="s">
        <v>312</v>
      </c>
      <c r="D149" s="6">
        <v>79</v>
      </c>
      <c r="E149" s="6">
        <v>83</v>
      </c>
      <c r="F149" s="6">
        <v>2</v>
      </c>
      <c r="G149" s="6">
        <v>4</v>
      </c>
      <c r="H149" s="6">
        <v>1</v>
      </c>
    </row>
    <row r="150" spans="1:11">
      <c r="A150" t="s">
        <v>136</v>
      </c>
      <c r="B150" t="s">
        <v>396</v>
      </c>
      <c r="C150" t="s">
        <v>137</v>
      </c>
      <c r="D150" s="6">
        <v>112</v>
      </c>
      <c r="E150" s="6">
        <v>50</v>
      </c>
      <c r="F150" s="6">
        <v>12</v>
      </c>
      <c r="G150" s="6">
        <v>2</v>
      </c>
      <c r="H150" s="6">
        <v>1</v>
      </c>
      <c r="I150" s="6">
        <v>1</v>
      </c>
      <c r="J150" s="6">
        <v>1</v>
      </c>
      <c r="K150" s="6">
        <v>1</v>
      </c>
    </row>
    <row r="151" spans="1:11">
      <c r="A151" t="s">
        <v>148</v>
      </c>
      <c r="B151" t="s">
        <v>179</v>
      </c>
      <c r="C151" t="s">
        <v>455</v>
      </c>
      <c r="D151" s="6">
        <v>86</v>
      </c>
      <c r="E151" s="6">
        <v>76</v>
      </c>
      <c r="F151" s="6">
        <v>2</v>
      </c>
      <c r="G151" s="6">
        <v>4</v>
      </c>
      <c r="H151" s="6">
        <v>1</v>
      </c>
    </row>
    <row r="152" spans="1:11">
      <c r="A152" t="s">
        <v>134</v>
      </c>
      <c r="B152" t="s">
        <v>17</v>
      </c>
      <c r="C152" t="s">
        <v>135</v>
      </c>
      <c r="D152" s="6">
        <v>74</v>
      </c>
      <c r="E152" s="6">
        <v>88</v>
      </c>
    </row>
    <row r="153" spans="1:11">
      <c r="A153" t="s">
        <v>133</v>
      </c>
      <c r="B153" t="s">
        <v>283</v>
      </c>
      <c r="C153" t="s">
        <v>398</v>
      </c>
      <c r="D153" s="6">
        <v>82</v>
      </c>
      <c r="E153" s="6">
        <v>80</v>
      </c>
    </row>
    <row r="154" spans="1:11">
      <c r="A154" t="s">
        <v>150</v>
      </c>
      <c r="B154" t="s">
        <v>153</v>
      </c>
      <c r="C154" t="s">
        <v>128</v>
      </c>
      <c r="D154" s="6">
        <v>69</v>
      </c>
      <c r="E154" s="6">
        <v>93</v>
      </c>
    </row>
    <row r="155" spans="1:11">
      <c r="A155" t="s">
        <v>138</v>
      </c>
      <c r="B155" t="s">
        <v>298</v>
      </c>
      <c r="C155" t="s">
        <v>262</v>
      </c>
      <c r="D155" s="6">
        <v>55</v>
      </c>
      <c r="E155" s="6">
        <v>107</v>
      </c>
    </row>
    <row r="156" spans="1:11">
      <c r="A156" t="s">
        <v>412</v>
      </c>
      <c r="B156" t="s">
        <v>70</v>
      </c>
      <c r="C156" t="s">
        <v>30</v>
      </c>
      <c r="D156" s="6">
        <v>94</v>
      </c>
      <c r="E156" s="6">
        <v>68</v>
      </c>
      <c r="F156" s="6">
        <v>1</v>
      </c>
      <c r="G156" s="6">
        <v>4</v>
      </c>
      <c r="H156" s="6">
        <v>1</v>
      </c>
    </row>
    <row r="157" spans="1:11">
      <c r="A157" t="s">
        <v>319</v>
      </c>
      <c r="B157" t="s">
        <v>126</v>
      </c>
      <c r="C157" t="s">
        <v>235</v>
      </c>
      <c r="D157" s="6">
        <v>127</v>
      </c>
      <c r="E157" s="6">
        <v>35</v>
      </c>
      <c r="F157" s="6">
        <v>9</v>
      </c>
      <c r="G157" s="6">
        <v>5</v>
      </c>
      <c r="H157" s="6">
        <v>1</v>
      </c>
      <c r="I157" s="6">
        <v>1</v>
      </c>
      <c r="J157" s="6">
        <v>1</v>
      </c>
    </row>
    <row r="158" spans="1:11">
      <c r="A158" t="s">
        <v>399</v>
      </c>
      <c r="B158" t="s">
        <v>574</v>
      </c>
      <c r="C158" s="79" t="s">
        <v>638</v>
      </c>
      <c r="D158" s="6">
        <v>45</v>
      </c>
      <c r="E158" s="6">
        <v>117</v>
      </c>
    </row>
    <row r="159" spans="1:11">
      <c r="A159" t="s">
        <v>146</v>
      </c>
      <c r="B159" t="s">
        <v>92</v>
      </c>
      <c r="C159" t="s">
        <v>147</v>
      </c>
      <c r="D159" s="6">
        <v>81</v>
      </c>
      <c r="E159" s="6">
        <v>81</v>
      </c>
    </row>
    <row r="160" spans="1:11">
      <c r="A160" t="s">
        <v>456</v>
      </c>
      <c r="B160" t="s">
        <v>487</v>
      </c>
      <c r="C160" t="s">
        <v>132</v>
      </c>
      <c r="D160" s="6">
        <v>76</v>
      </c>
      <c r="E160" s="6">
        <v>86</v>
      </c>
    </row>
    <row r="161" spans="1:11">
      <c r="A161" t="s">
        <v>31</v>
      </c>
      <c r="B161" t="s">
        <v>573</v>
      </c>
      <c r="C161" t="s">
        <v>350</v>
      </c>
      <c r="D161" s="6">
        <v>85</v>
      </c>
      <c r="E161" s="6">
        <v>77</v>
      </c>
      <c r="F161" s="6">
        <v>2</v>
      </c>
      <c r="G161" s="6">
        <v>4</v>
      </c>
      <c r="H161" s="6">
        <v>1</v>
      </c>
    </row>
    <row r="162" spans="1:11">
      <c r="A162" t="s">
        <v>317</v>
      </c>
      <c r="B162" t="s">
        <v>351</v>
      </c>
      <c r="C162" t="s">
        <v>318</v>
      </c>
      <c r="D162" s="6">
        <v>83</v>
      </c>
      <c r="E162" s="6">
        <v>79</v>
      </c>
      <c r="F162" s="6">
        <v>9</v>
      </c>
      <c r="G162" s="6">
        <v>6</v>
      </c>
      <c r="H162" s="6">
        <v>1</v>
      </c>
    </row>
    <row r="163" spans="1:11">
      <c r="A163" t="s">
        <v>315</v>
      </c>
      <c r="B163" t="s">
        <v>7</v>
      </c>
      <c r="C163" t="s">
        <v>466</v>
      </c>
      <c r="D163" s="6">
        <v>88</v>
      </c>
      <c r="E163" s="6">
        <v>74</v>
      </c>
      <c r="F163" s="6">
        <v>1</v>
      </c>
      <c r="G163" s="6">
        <v>4</v>
      </c>
      <c r="H163" s="6">
        <v>1</v>
      </c>
      <c r="I163" s="6">
        <v>1</v>
      </c>
    </row>
    <row r="164" spans="1:11">
      <c r="A164" t="s">
        <v>422</v>
      </c>
      <c r="B164" t="s">
        <v>567</v>
      </c>
      <c r="C164" t="s">
        <v>423</v>
      </c>
      <c r="D164" s="6">
        <v>87</v>
      </c>
      <c r="E164" s="6">
        <v>75</v>
      </c>
      <c r="F164" s="6">
        <v>4</v>
      </c>
      <c r="G164" s="6">
        <v>6</v>
      </c>
      <c r="H164" s="6">
        <v>1</v>
      </c>
    </row>
    <row r="165" spans="1:11">
      <c r="D165" s="592" t="s">
        <v>439</v>
      </c>
      <c r="E165" s="592"/>
      <c r="F165" s="592" t="s">
        <v>438</v>
      </c>
      <c r="G165" s="592"/>
      <c r="H165" s="592"/>
      <c r="I165" s="592"/>
      <c r="J165" s="592"/>
      <c r="K165" s="592"/>
    </row>
    <row r="166" spans="1:11">
      <c r="D166" s="6" t="s">
        <v>306</v>
      </c>
      <c r="E166" s="6" t="s">
        <v>307</v>
      </c>
      <c r="F166" s="6" t="s">
        <v>306</v>
      </c>
      <c r="G166" s="6" t="s">
        <v>307</v>
      </c>
      <c r="H166" s="6" t="s">
        <v>437</v>
      </c>
      <c r="I166" s="6" t="s">
        <v>434</v>
      </c>
      <c r="J166" s="6" t="s">
        <v>435</v>
      </c>
      <c r="K166" s="6" t="s">
        <v>440</v>
      </c>
    </row>
    <row r="167" spans="1:11">
      <c r="A167" s="592">
        <v>2011</v>
      </c>
      <c r="B167" s="592"/>
      <c r="C167" s="592"/>
      <c r="D167" s="592"/>
      <c r="E167" s="592"/>
    </row>
    <row r="168" spans="1:11">
      <c r="A168" t="s">
        <v>144</v>
      </c>
      <c r="B168" t="s">
        <v>158</v>
      </c>
      <c r="C168" t="s">
        <v>145</v>
      </c>
      <c r="D168" s="6">
        <v>120</v>
      </c>
      <c r="E168" s="6">
        <v>42</v>
      </c>
      <c r="F168" s="6">
        <v>2</v>
      </c>
      <c r="G168" s="6">
        <v>4</v>
      </c>
      <c r="H168" s="6">
        <v>1</v>
      </c>
      <c r="I168" s="6">
        <v>1</v>
      </c>
    </row>
    <row r="169" spans="1:11">
      <c r="A169" t="s">
        <v>420</v>
      </c>
      <c r="B169" t="s">
        <v>452</v>
      </c>
      <c r="C169" t="s">
        <v>421</v>
      </c>
      <c r="D169" s="6">
        <v>69</v>
      </c>
      <c r="E169" s="6">
        <v>93</v>
      </c>
    </row>
    <row r="170" spans="1:11">
      <c r="A170" t="s">
        <v>140</v>
      </c>
      <c r="B170" t="s">
        <v>199</v>
      </c>
      <c r="C170" t="s">
        <v>141</v>
      </c>
      <c r="D170" s="6">
        <v>54</v>
      </c>
      <c r="E170" s="6">
        <v>108</v>
      </c>
    </row>
    <row r="171" spans="1:11">
      <c r="A171" t="s">
        <v>418</v>
      </c>
      <c r="B171" t="s">
        <v>183</v>
      </c>
      <c r="C171" t="s">
        <v>419</v>
      </c>
      <c r="D171" s="6">
        <v>94</v>
      </c>
      <c r="E171" s="6">
        <v>68</v>
      </c>
      <c r="F171" s="6">
        <v>9</v>
      </c>
      <c r="G171" s="6">
        <v>6</v>
      </c>
      <c r="H171" s="6">
        <v>1</v>
      </c>
    </row>
    <row r="172" spans="1:11">
      <c r="A172" t="s">
        <v>142</v>
      </c>
      <c r="B172" t="s">
        <v>270</v>
      </c>
      <c r="C172" t="s">
        <v>34</v>
      </c>
      <c r="D172" s="6">
        <v>99</v>
      </c>
      <c r="E172" s="6">
        <v>63</v>
      </c>
      <c r="F172" s="6">
        <v>7</v>
      </c>
      <c r="G172" s="6">
        <v>7</v>
      </c>
      <c r="H172" s="6">
        <v>1</v>
      </c>
    </row>
    <row r="173" spans="1:11">
      <c r="A173" t="s">
        <v>401</v>
      </c>
      <c r="B173" t="s">
        <v>88</v>
      </c>
      <c r="C173" t="s">
        <v>402</v>
      </c>
      <c r="D173" s="6">
        <v>63</v>
      </c>
      <c r="E173" s="6">
        <v>99</v>
      </c>
    </row>
    <row r="174" spans="1:11">
      <c r="A174" t="s">
        <v>309</v>
      </c>
      <c r="B174" t="s">
        <v>503</v>
      </c>
      <c r="C174" t="s">
        <v>310</v>
      </c>
      <c r="D174" s="6">
        <v>42</v>
      </c>
      <c r="E174" s="6">
        <v>120</v>
      </c>
    </row>
    <row r="175" spans="1:11">
      <c r="A175" t="s">
        <v>313</v>
      </c>
      <c r="B175" t="s">
        <v>22</v>
      </c>
      <c r="C175" t="s">
        <v>314</v>
      </c>
      <c r="D175" s="6">
        <v>101</v>
      </c>
      <c r="E175" s="6">
        <v>61</v>
      </c>
      <c r="F175" s="6">
        <v>12</v>
      </c>
      <c r="G175" s="6">
        <v>7</v>
      </c>
      <c r="H175" s="6">
        <v>1</v>
      </c>
      <c r="I175" s="6">
        <v>1</v>
      </c>
      <c r="J175" s="6">
        <v>1</v>
      </c>
      <c r="K175" s="6">
        <v>1</v>
      </c>
    </row>
    <row r="176" spans="1:11">
      <c r="A176" t="s">
        <v>311</v>
      </c>
      <c r="B176" t="s">
        <v>187</v>
      </c>
      <c r="C176" t="s">
        <v>312</v>
      </c>
      <c r="D176" s="6">
        <v>78</v>
      </c>
      <c r="E176" s="6">
        <v>84</v>
      </c>
    </row>
    <row r="177" spans="1:11">
      <c r="A177" t="s">
        <v>136</v>
      </c>
      <c r="B177" t="s">
        <v>396</v>
      </c>
      <c r="C177" t="s">
        <v>137</v>
      </c>
      <c r="D177" s="6">
        <v>83</v>
      </c>
      <c r="E177" s="6">
        <v>79</v>
      </c>
      <c r="F177" s="6">
        <v>3</v>
      </c>
      <c r="G177" s="6">
        <v>4</v>
      </c>
      <c r="H177" s="6">
        <v>1</v>
      </c>
    </row>
    <row r="178" spans="1:11">
      <c r="A178" t="s">
        <v>148</v>
      </c>
      <c r="B178" t="s">
        <v>179</v>
      </c>
      <c r="C178" t="s">
        <v>455</v>
      </c>
      <c r="D178" s="6">
        <v>77</v>
      </c>
      <c r="E178" s="6">
        <v>85</v>
      </c>
    </row>
    <row r="179" spans="1:11">
      <c r="A179" t="s">
        <v>134</v>
      </c>
      <c r="B179" t="s">
        <v>17</v>
      </c>
      <c r="C179" t="s">
        <v>135</v>
      </c>
      <c r="D179" s="6">
        <v>92</v>
      </c>
      <c r="E179" s="6">
        <v>70</v>
      </c>
      <c r="G179" s="6">
        <v>4</v>
      </c>
      <c r="H179" s="6">
        <v>1</v>
      </c>
    </row>
    <row r="180" spans="1:11">
      <c r="A180" t="s">
        <v>133</v>
      </c>
      <c r="B180" t="s">
        <v>283</v>
      </c>
      <c r="C180" t="s">
        <v>398</v>
      </c>
      <c r="D180" s="6">
        <v>82</v>
      </c>
      <c r="E180" s="6">
        <v>81</v>
      </c>
    </row>
    <row r="181" spans="1:11">
      <c r="A181" t="s">
        <v>150</v>
      </c>
      <c r="B181" t="s">
        <v>153</v>
      </c>
      <c r="C181" t="s">
        <v>128</v>
      </c>
      <c r="D181" s="6">
        <v>87</v>
      </c>
      <c r="E181" s="6">
        <v>75</v>
      </c>
      <c r="F181" s="6">
        <v>3</v>
      </c>
      <c r="G181" s="6">
        <v>4</v>
      </c>
      <c r="H181" s="6">
        <v>1</v>
      </c>
    </row>
    <row r="182" spans="1:11">
      <c r="A182" t="s">
        <v>138</v>
      </c>
      <c r="B182" t="s">
        <v>286</v>
      </c>
      <c r="C182" t="s">
        <v>262</v>
      </c>
      <c r="D182" s="6">
        <v>53</v>
      </c>
      <c r="E182" s="6">
        <v>109</v>
      </c>
    </row>
    <row r="183" spans="1:11">
      <c r="A183" t="s">
        <v>412</v>
      </c>
      <c r="B183" t="s">
        <v>70</v>
      </c>
      <c r="C183" t="s">
        <v>30</v>
      </c>
      <c r="D183" s="6">
        <v>100</v>
      </c>
      <c r="E183" s="6">
        <v>62</v>
      </c>
      <c r="F183" s="6">
        <v>15</v>
      </c>
      <c r="G183" s="6">
        <v>9</v>
      </c>
      <c r="H183" s="6">
        <v>1</v>
      </c>
      <c r="J183" s="6">
        <v>1</v>
      </c>
    </row>
    <row r="184" spans="1:11">
      <c r="A184" t="s">
        <v>319</v>
      </c>
      <c r="B184" t="s">
        <v>126</v>
      </c>
      <c r="C184" t="s">
        <v>235</v>
      </c>
      <c r="D184" s="6">
        <v>101</v>
      </c>
      <c r="E184" s="6">
        <v>61</v>
      </c>
      <c r="F184" s="6">
        <v>1</v>
      </c>
      <c r="G184" s="6">
        <v>4</v>
      </c>
      <c r="H184" s="6">
        <v>1</v>
      </c>
      <c r="I184" s="6">
        <v>1</v>
      </c>
    </row>
    <row r="185" spans="1:11">
      <c r="A185" t="s">
        <v>399</v>
      </c>
      <c r="B185" t="s">
        <v>157</v>
      </c>
      <c r="C185" s="79" t="s">
        <v>638</v>
      </c>
      <c r="D185" s="6">
        <v>48</v>
      </c>
      <c r="E185" s="6">
        <v>114</v>
      </c>
    </row>
    <row r="186" spans="1:11">
      <c r="A186" t="s">
        <v>146</v>
      </c>
      <c r="B186" t="s">
        <v>92</v>
      </c>
      <c r="C186" t="s">
        <v>147</v>
      </c>
      <c r="D186" s="6">
        <v>105</v>
      </c>
      <c r="E186" s="6">
        <v>57</v>
      </c>
      <c r="F186" s="6">
        <v>5</v>
      </c>
      <c r="G186" s="6">
        <v>7</v>
      </c>
      <c r="H186" s="6">
        <v>1</v>
      </c>
      <c r="I186" s="6">
        <v>1</v>
      </c>
    </row>
    <row r="187" spans="1:11">
      <c r="A187" t="s">
        <v>456</v>
      </c>
      <c r="B187" t="s">
        <v>487</v>
      </c>
      <c r="C187" t="s">
        <v>132</v>
      </c>
      <c r="D187" s="6">
        <v>99</v>
      </c>
      <c r="E187" s="6">
        <v>63</v>
      </c>
      <c r="F187" s="6">
        <v>7</v>
      </c>
      <c r="G187" s="6">
        <v>7</v>
      </c>
      <c r="H187" s="6">
        <v>1</v>
      </c>
    </row>
    <row r="188" spans="1:11">
      <c r="A188" t="s">
        <v>31</v>
      </c>
      <c r="B188" t="s">
        <v>285</v>
      </c>
      <c r="C188" t="s">
        <v>350</v>
      </c>
      <c r="D188" s="6">
        <v>81</v>
      </c>
      <c r="E188" s="6">
        <v>81</v>
      </c>
    </row>
    <row r="189" spans="1:11">
      <c r="A189" t="s">
        <v>317</v>
      </c>
      <c r="B189" t="s">
        <v>351</v>
      </c>
      <c r="C189" t="s">
        <v>318</v>
      </c>
      <c r="D189" s="6">
        <v>83</v>
      </c>
      <c r="E189" s="6">
        <v>80</v>
      </c>
      <c r="F189" s="6">
        <v>3</v>
      </c>
      <c r="G189" s="6">
        <v>4</v>
      </c>
      <c r="H189" s="6">
        <v>1</v>
      </c>
    </row>
    <row r="190" spans="1:11">
      <c r="A190" t="s">
        <v>315</v>
      </c>
      <c r="B190" t="s">
        <v>7</v>
      </c>
      <c r="C190" t="s">
        <v>466</v>
      </c>
      <c r="D190" s="6">
        <v>66</v>
      </c>
      <c r="E190" s="6">
        <v>96</v>
      </c>
    </row>
    <row r="191" spans="1:11">
      <c r="A191" t="s">
        <v>422</v>
      </c>
      <c r="B191" t="s">
        <v>446</v>
      </c>
      <c r="C191" t="s">
        <v>423</v>
      </c>
      <c r="D191" s="6">
        <v>68</v>
      </c>
      <c r="E191" s="6">
        <v>94</v>
      </c>
    </row>
    <row r="192" spans="1:11">
      <c r="D192" s="592" t="s">
        <v>439</v>
      </c>
      <c r="E192" s="592"/>
      <c r="F192" s="592" t="s">
        <v>438</v>
      </c>
      <c r="G192" s="592"/>
      <c r="H192" s="592"/>
      <c r="I192" s="592"/>
      <c r="J192" s="592"/>
      <c r="K192" s="592"/>
    </row>
    <row r="193" spans="1:11">
      <c r="D193" s="6" t="s">
        <v>306</v>
      </c>
      <c r="E193" s="6" t="s">
        <v>307</v>
      </c>
      <c r="F193" s="6" t="s">
        <v>306</v>
      </c>
      <c r="G193" s="6" t="s">
        <v>307</v>
      </c>
      <c r="H193" s="6" t="s">
        <v>437</v>
      </c>
      <c r="I193" s="6" t="s">
        <v>434</v>
      </c>
      <c r="J193" s="6" t="s">
        <v>435</v>
      </c>
      <c r="K193" s="6" t="s">
        <v>440</v>
      </c>
    </row>
    <row r="194" spans="1:11">
      <c r="A194" s="592">
        <v>2010</v>
      </c>
      <c r="B194" s="592"/>
      <c r="C194" s="592"/>
      <c r="D194" s="592"/>
      <c r="E194" s="592"/>
    </row>
    <row r="195" spans="1:11">
      <c r="A195" t="s">
        <v>144</v>
      </c>
      <c r="B195" t="s">
        <v>158</v>
      </c>
      <c r="C195" t="s">
        <v>145</v>
      </c>
      <c r="D195" s="6">
        <v>79</v>
      </c>
      <c r="E195" s="6">
        <v>83</v>
      </c>
    </row>
    <row r="196" spans="1:11">
      <c r="A196" t="s">
        <v>420</v>
      </c>
      <c r="B196" t="s">
        <v>452</v>
      </c>
      <c r="C196" t="s">
        <v>421</v>
      </c>
      <c r="D196" s="6">
        <v>84</v>
      </c>
      <c r="E196" s="6">
        <v>78</v>
      </c>
      <c r="G196" s="6">
        <v>4</v>
      </c>
      <c r="H196" s="6">
        <v>1</v>
      </c>
    </row>
    <row r="197" spans="1:11">
      <c r="A197" t="s">
        <v>140</v>
      </c>
      <c r="B197" t="s">
        <v>199</v>
      </c>
      <c r="C197" t="s">
        <v>141</v>
      </c>
      <c r="D197" s="6">
        <v>45</v>
      </c>
      <c r="E197" s="6">
        <v>117</v>
      </c>
    </row>
    <row r="198" spans="1:11">
      <c r="A198" t="s">
        <v>418</v>
      </c>
      <c r="B198" t="s">
        <v>183</v>
      </c>
      <c r="C198" t="s">
        <v>419</v>
      </c>
      <c r="D198" s="6">
        <v>102</v>
      </c>
      <c r="E198" s="6">
        <v>60</v>
      </c>
      <c r="G198" s="6">
        <v>4</v>
      </c>
      <c r="H198" s="6">
        <v>1</v>
      </c>
      <c r="I198" s="6">
        <v>1</v>
      </c>
    </row>
    <row r="199" spans="1:11">
      <c r="A199" t="s">
        <v>142</v>
      </c>
      <c r="B199" t="s">
        <v>491</v>
      </c>
      <c r="C199" t="s">
        <v>143</v>
      </c>
      <c r="D199" s="6">
        <v>96</v>
      </c>
      <c r="E199" s="6">
        <v>66</v>
      </c>
      <c r="F199" s="6">
        <v>1</v>
      </c>
      <c r="G199" s="6">
        <v>4</v>
      </c>
      <c r="H199" s="6">
        <v>1</v>
      </c>
    </row>
    <row r="200" spans="1:11">
      <c r="A200" t="s">
        <v>401</v>
      </c>
      <c r="B200" t="s">
        <v>88</v>
      </c>
      <c r="C200" t="s">
        <v>402</v>
      </c>
      <c r="D200" s="6">
        <v>64</v>
      </c>
      <c r="E200" s="6">
        <v>98</v>
      </c>
    </row>
    <row r="201" spans="1:11">
      <c r="A201" t="s">
        <v>309</v>
      </c>
      <c r="B201" t="s">
        <v>503</v>
      </c>
      <c r="C201" t="s">
        <v>310</v>
      </c>
      <c r="D201" s="6">
        <v>65</v>
      </c>
      <c r="E201" s="6">
        <v>97</v>
      </c>
    </row>
    <row r="202" spans="1:11">
      <c r="A202" t="s">
        <v>313</v>
      </c>
      <c r="B202" t="s">
        <v>22</v>
      </c>
      <c r="C202" t="s">
        <v>314</v>
      </c>
      <c r="D202" s="6">
        <v>96</v>
      </c>
      <c r="E202" s="6">
        <v>66</v>
      </c>
      <c r="F202" s="6">
        <v>9</v>
      </c>
      <c r="G202" s="6">
        <v>4</v>
      </c>
      <c r="H202" s="6">
        <v>1</v>
      </c>
    </row>
    <row r="203" spans="1:11">
      <c r="A203" t="s">
        <v>311</v>
      </c>
      <c r="B203" t="s">
        <v>187</v>
      </c>
      <c r="C203" t="s">
        <v>312</v>
      </c>
      <c r="D203" s="6">
        <v>62</v>
      </c>
      <c r="E203" s="6">
        <v>100</v>
      </c>
    </row>
    <row r="204" spans="1:11">
      <c r="A204" t="s">
        <v>136</v>
      </c>
      <c r="B204" t="s">
        <v>396</v>
      </c>
      <c r="C204" t="s">
        <v>137</v>
      </c>
      <c r="D204" s="6">
        <v>112</v>
      </c>
      <c r="E204" s="6">
        <v>50</v>
      </c>
      <c r="F204" s="6">
        <v>11</v>
      </c>
      <c r="G204" s="6">
        <v>6</v>
      </c>
      <c r="H204" s="6">
        <v>1</v>
      </c>
      <c r="I204" s="6">
        <v>1</v>
      </c>
      <c r="J204" s="6">
        <v>1</v>
      </c>
    </row>
    <row r="205" spans="1:11">
      <c r="A205" t="s">
        <v>148</v>
      </c>
      <c r="B205" t="s">
        <v>179</v>
      </c>
      <c r="C205" t="s">
        <v>455</v>
      </c>
      <c r="D205" s="6">
        <v>73</v>
      </c>
      <c r="E205" s="6">
        <v>89</v>
      </c>
    </row>
    <row r="206" spans="1:11">
      <c r="A206" t="s">
        <v>134</v>
      </c>
      <c r="B206" t="s">
        <v>17</v>
      </c>
      <c r="C206" t="s">
        <v>135</v>
      </c>
      <c r="D206" s="6">
        <v>94</v>
      </c>
      <c r="E206" s="6">
        <v>68</v>
      </c>
      <c r="F206" s="6">
        <v>5</v>
      </c>
      <c r="G206" s="6">
        <v>5</v>
      </c>
      <c r="H206" s="6">
        <v>1</v>
      </c>
    </row>
    <row r="207" spans="1:11">
      <c r="A207" t="s">
        <v>133</v>
      </c>
      <c r="B207" t="s">
        <v>283</v>
      </c>
      <c r="C207" t="s">
        <v>398</v>
      </c>
      <c r="D207" s="6">
        <v>63</v>
      </c>
      <c r="E207" s="6">
        <v>99</v>
      </c>
    </row>
    <row r="208" spans="1:11">
      <c r="A208" t="s">
        <v>150</v>
      </c>
      <c r="B208" t="s">
        <v>298</v>
      </c>
      <c r="C208" t="s">
        <v>128</v>
      </c>
      <c r="D208" s="6">
        <v>10</v>
      </c>
      <c r="E208" s="6">
        <v>17</v>
      </c>
    </row>
    <row r="209" spans="1:11">
      <c r="A209" t="s">
        <v>150</v>
      </c>
      <c r="B209" t="s">
        <v>153</v>
      </c>
      <c r="C209" t="s">
        <v>128</v>
      </c>
      <c r="D209" s="6">
        <v>45</v>
      </c>
      <c r="E209" s="6">
        <v>90</v>
      </c>
    </row>
    <row r="210" spans="1:11">
      <c r="A210" t="s">
        <v>138</v>
      </c>
      <c r="B210" t="s">
        <v>331</v>
      </c>
      <c r="C210" t="s">
        <v>139</v>
      </c>
      <c r="D210" s="6">
        <v>100</v>
      </c>
      <c r="E210" s="6">
        <v>62</v>
      </c>
      <c r="F210" s="6">
        <v>9</v>
      </c>
      <c r="G210" s="6">
        <v>8</v>
      </c>
      <c r="H210" s="6">
        <v>1</v>
      </c>
    </row>
    <row r="211" spans="1:11">
      <c r="A211" t="s">
        <v>412</v>
      </c>
      <c r="B211" t="s">
        <v>70</v>
      </c>
      <c r="C211" t="s">
        <v>30</v>
      </c>
      <c r="D211" s="6">
        <v>97</v>
      </c>
      <c r="E211" s="6">
        <v>65</v>
      </c>
      <c r="F211" s="6">
        <v>2</v>
      </c>
      <c r="G211" s="6">
        <v>4</v>
      </c>
      <c r="H211" s="6">
        <v>1</v>
      </c>
    </row>
    <row r="212" spans="1:11">
      <c r="A212" t="s">
        <v>319</v>
      </c>
      <c r="B212" t="s">
        <v>126</v>
      </c>
      <c r="C212" t="s">
        <v>235</v>
      </c>
      <c r="D212" s="6">
        <v>100</v>
      </c>
      <c r="E212" s="6">
        <v>62</v>
      </c>
      <c r="F212" s="6">
        <v>3</v>
      </c>
      <c r="G212" s="6">
        <v>4</v>
      </c>
      <c r="H212" s="6">
        <v>1</v>
      </c>
      <c r="I212" s="6">
        <v>1</v>
      </c>
    </row>
    <row r="213" spans="1:11">
      <c r="A213" t="s">
        <v>399</v>
      </c>
      <c r="B213" t="s">
        <v>157</v>
      </c>
      <c r="C213" s="79" t="s">
        <v>638</v>
      </c>
      <c r="D213" s="6">
        <v>66</v>
      </c>
      <c r="E213" s="6">
        <v>96</v>
      </c>
    </row>
    <row r="214" spans="1:11">
      <c r="A214" t="s">
        <v>146</v>
      </c>
      <c r="B214" t="s">
        <v>92</v>
      </c>
      <c r="C214" t="s">
        <v>147</v>
      </c>
      <c r="D214" s="6">
        <v>86</v>
      </c>
      <c r="E214" s="6">
        <v>76</v>
      </c>
      <c r="F214" s="6">
        <v>1</v>
      </c>
      <c r="G214" s="6">
        <v>4</v>
      </c>
      <c r="H214" s="6">
        <v>1</v>
      </c>
    </row>
    <row r="215" spans="1:11">
      <c r="A215" t="s">
        <v>456</v>
      </c>
      <c r="B215" t="s">
        <v>487</v>
      </c>
      <c r="C215" t="s">
        <v>132</v>
      </c>
      <c r="D215" s="6">
        <v>99</v>
      </c>
      <c r="E215" s="6">
        <v>63</v>
      </c>
      <c r="F215" s="6">
        <v>16</v>
      </c>
      <c r="G215" s="6">
        <v>8</v>
      </c>
      <c r="H215" s="6">
        <v>1</v>
      </c>
      <c r="J215" s="6">
        <v>1</v>
      </c>
      <c r="K215" s="6">
        <v>1</v>
      </c>
    </row>
    <row r="216" spans="1:11">
      <c r="A216" t="s">
        <v>31</v>
      </c>
      <c r="B216" t="s">
        <v>495</v>
      </c>
      <c r="C216" t="s">
        <v>417</v>
      </c>
      <c r="D216" s="6">
        <v>86</v>
      </c>
      <c r="E216" s="6">
        <v>76</v>
      </c>
    </row>
    <row r="217" spans="1:11">
      <c r="A217" t="s">
        <v>317</v>
      </c>
      <c r="B217" t="s">
        <v>351</v>
      </c>
      <c r="C217" t="s">
        <v>318</v>
      </c>
      <c r="D217" s="6">
        <v>74</v>
      </c>
      <c r="E217" s="6">
        <v>88</v>
      </c>
    </row>
    <row r="218" spans="1:11">
      <c r="A218" t="s">
        <v>315</v>
      </c>
      <c r="B218" t="s">
        <v>523</v>
      </c>
      <c r="C218" t="s">
        <v>316</v>
      </c>
      <c r="D218" s="6">
        <v>33</v>
      </c>
      <c r="E218" s="6">
        <v>75</v>
      </c>
    </row>
    <row r="219" spans="1:11">
      <c r="A219" t="s">
        <v>315</v>
      </c>
      <c r="B219" t="s">
        <v>7</v>
      </c>
      <c r="C219" t="s">
        <v>316</v>
      </c>
      <c r="D219" s="6">
        <v>8</v>
      </c>
      <c r="E219" s="6">
        <v>46</v>
      </c>
    </row>
    <row r="220" spans="1:11">
      <c r="A220" t="s">
        <v>422</v>
      </c>
      <c r="B220" t="s">
        <v>446</v>
      </c>
      <c r="C220" t="s">
        <v>423</v>
      </c>
      <c r="D220" s="6">
        <v>105</v>
      </c>
      <c r="E220" s="6">
        <v>57</v>
      </c>
      <c r="F220" s="6">
        <v>2</v>
      </c>
      <c r="G220" s="6">
        <v>4</v>
      </c>
      <c r="H220" s="6">
        <v>1</v>
      </c>
      <c r="I220" s="6">
        <v>1</v>
      </c>
    </row>
    <row r="221" spans="1:11">
      <c r="A221" s="592">
        <v>2009</v>
      </c>
      <c r="B221" s="592"/>
      <c r="C221" s="592"/>
      <c r="D221" s="592"/>
      <c r="E221" s="592"/>
    </row>
    <row r="222" spans="1:11">
      <c r="A222" t="s">
        <v>144</v>
      </c>
      <c r="B222" t="s">
        <v>158</v>
      </c>
      <c r="C222" t="s">
        <v>145</v>
      </c>
      <c r="D222" s="6">
        <v>98</v>
      </c>
      <c r="E222" s="6">
        <v>64</v>
      </c>
      <c r="F222" s="6">
        <v>5</v>
      </c>
      <c r="G222" s="6">
        <v>6</v>
      </c>
      <c r="H222" s="6">
        <v>1</v>
      </c>
    </row>
    <row r="223" spans="1:11">
      <c r="A223" t="s">
        <v>420</v>
      </c>
      <c r="B223" t="s">
        <v>452</v>
      </c>
      <c r="C223" t="s">
        <v>421</v>
      </c>
      <c r="D223" s="6">
        <v>72</v>
      </c>
      <c r="E223" s="6">
        <v>90</v>
      </c>
    </row>
    <row r="224" spans="1:11">
      <c r="A224" t="s">
        <v>140</v>
      </c>
      <c r="B224" t="s">
        <v>199</v>
      </c>
      <c r="C224" t="s">
        <v>141</v>
      </c>
      <c r="D224" s="6">
        <v>61</v>
      </c>
      <c r="E224" s="6">
        <v>101</v>
      </c>
    </row>
    <row r="225" spans="1:11">
      <c r="A225" t="s">
        <v>418</v>
      </c>
      <c r="B225" t="s">
        <v>183</v>
      </c>
      <c r="C225" t="s">
        <v>419</v>
      </c>
      <c r="D225" s="6">
        <v>113</v>
      </c>
      <c r="E225" s="6">
        <v>49</v>
      </c>
      <c r="F225" s="6">
        <v>12</v>
      </c>
      <c r="G225" s="6">
        <v>6</v>
      </c>
      <c r="H225" s="6">
        <v>1</v>
      </c>
      <c r="I225" s="6">
        <v>1</v>
      </c>
      <c r="J225" s="6">
        <v>1</v>
      </c>
      <c r="K225" s="6">
        <v>1</v>
      </c>
    </row>
    <row r="226" spans="1:11">
      <c r="A226" t="s">
        <v>142</v>
      </c>
      <c r="B226" t="s">
        <v>491</v>
      </c>
      <c r="C226" t="s">
        <v>143</v>
      </c>
      <c r="D226" s="6">
        <v>102</v>
      </c>
      <c r="E226" s="6">
        <v>60</v>
      </c>
      <c r="F226" s="6">
        <v>10</v>
      </c>
      <c r="G226" s="6">
        <v>7</v>
      </c>
      <c r="H226" s="6">
        <v>1</v>
      </c>
    </row>
    <row r="227" spans="1:11">
      <c r="A227" t="s">
        <v>401</v>
      </c>
      <c r="B227" t="s">
        <v>88</v>
      </c>
      <c r="C227" t="s">
        <v>402</v>
      </c>
      <c r="D227" s="6">
        <v>57</v>
      </c>
      <c r="E227" s="6">
        <v>105</v>
      </c>
    </row>
    <row r="228" spans="1:11">
      <c r="A228" t="s">
        <v>309</v>
      </c>
      <c r="B228" t="s">
        <v>503</v>
      </c>
      <c r="C228" t="s">
        <v>310</v>
      </c>
      <c r="D228" s="6">
        <v>41</v>
      </c>
      <c r="E228" s="6">
        <v>121</v>
      </c>
    </row>
    <row r="229" spans="1:11">
      <c r="A229" t="s">
        <v>313</v>
      </c>
      <c r="B229" t="s">
        <v>22</v>
      </c>
      <c r="C229" t="s">
        <v>314</v>
      </c>
      <c r="D229" s="6">
        <v>108</v>
      </c>
      <c r="E229" s="6">
        <v>54</v>
      </c>
      <c r="F229" s="6">
        <v>3</v>
      </c>
      <c r="G229" s="6">
        <v>4</v>
      </c>
      <c r="H229" s="6">
        <v>1</v>
      </c>
      <c r="I229" s="6">
        <v>1</v>
      </c>
    </row>
    <row r="230" spans="1:11">
      <c r="A230" t="s">
        <v>311</v>
      </c>
      <c r="B230" t="s">
        <v>187</v>
      </c>
      <c r="C230" t="s">
        <v>312</v>
      </c>
      <c r="D230" s="6">
        <v>80</v>
      </c>
      <c r="E230" s="6">
        <v>82</v>
      </c>
      <c r="G230" s="6">
        <v>4</v>
      </c>
      <c r="H230" s="6">
        <v>1</v>
      </c>
    </row>
    <row r="231" spans="1:11">
      <c r="A231" t="s">
        <v>136</v>
      </c>
      <c r="B231" t="s">
        <v>396</v>
      </c>
      <c r="C231" t="s">
        <v>137</v>
      </c>
      <c r="D231" s="6">
        <v>87</v>
      </c>
      <c r="E231" s="6">
        <v>75</v>
      </c>
      <c r="F231" s="6">
        <v>2</v>
      </c>
      <c r="G231" s="6">
        <v>4</v>
      </c>
      <c r="H231" s="6">
        <v>1</v>
      </c>
    </row>
    <row r="232" spans="1:11">
      <c r="A232" t="s">
        <v>148</v>
      </c>
      <c r="B232" t="s">
        <v>179</v>
      </c>
      <c r="C232" t="s">
        <v>455</v>
      </c>
      <c r="D232" s="6">
        <v>75</v>
      </c>
      <c r="E232" s="6">
        <v>87</v>
      </c>
    </row>
    <row r="233" spans="1:11">
      <c r="A233" t="s">
        <v>134</v>
      </c>
      <c r="B233" t="s">
        <v>17</v>
      </c>
      <c r="C233" t="s">
        <v>135</v>
      </c>
      <c r="D233" s="6">
        <v>78</v>
      </c>
      <c r="E233" s="6">
        <v>84</v>
      </c>
    </row>
    <row r="234" spans="1:11">
      <c r="A234" t="s">
        <v>133</v>
      </c>
      <c r="B234" t="s">
        <v>283</v>
      </c>
      <c r="C234" t="s">
        <v>398</v>
      </c>
      <c r="D234" s="6">
        <v>48</v>
      </c>
      <c r="E234" s="6">
        <v>114</v>
      </c>
    </row>
    <row r="235" spans="1:11">
      <c r="A235" t="s">
        <v>150</v>
      </c>
      <c r="B235" t="s">
        <v>271</v>
      </c>
      <c r="C235" t="s">
        <v>411</v>
      </c>
      <c r="D235" s="6">
        <v>32</v>
      </c>
      <c r="E235" s="6">
        <v>49</v>
      </c>
    </row>
    <row r="236" spans="1:11">
      <c r="A236" t="s">
        <v>150</v>
      </c>
      <c r="B236" t="s">
        <v>298</v>
      </c>
      <c r="C236" t="s">
        <v>411</v>
      </c>
      <c r="D236" s="6">
        <v>30</v>
      </c>
      <c r="E236" s="6">
        <v>51</v>
      </c>
    </row>
    <row r="237" spans="1:11">
      <c r="A237" t="s">
        <v>138</v>
      </c>
      <c r="B237" t="s">
        <v>331</v>
      </c>
      <c r="C237" t="s">
        <v>139</v>
      </c>
      <c r="D237" s="6">
        <v>91</v>
      </c>
      <c r="E237" s="6">
        <v>71</v>
      </c>
      <c r="F237" s="6">
        <v>3</v>
      </c>
      <c r="G237" s="6">
        <v>4</v>
      </c>
      <c r="H237" s="6">
        <v>1</v>
      </c>
    </row>
    <row r="238" spans="1:11">
      <c r="A238" t="s">
        <v>412</v>
      </c>
      <c r="B238" t="s">
        <v>70</v>
      </c>
      <c r="C238" t="s">
        <v>30</v>
      </c>
      <c r="D238" s="6">
        <v>106</v>
      </c>
      <c r="E238" s="6">
        <v>56</v>
      </c>
      <c r="F238" s="6">
        <v>11</v>
      </c>
      <c r="G238" s="6">
        <v>8</v>
      </c>
      <c r="H238" s="6">
        <v>1</v>
      </c>
      <c r="I238" s="6">
        <v>1</v>
      </c>
      <c r="J238" s="6">
        <v>1</v>
      </c>
    </row>
    <row r="239" spans="1:11">
      <c r="A239" t="s">
        <v>319</v>
      </c>
      <c r="B239" t="s">
        <v>348</v>
      </c>
      <c r="C239" t="s">
        <v>149</v>
      </c>
      <c r="D239" s="6">
        <v>104</v>
      </c>
      <c r="E239" s="6">
        <v>58</v>
      </c>
      <c r="F239" s="6">
        <v>2</v>
      </c>
      <c r="G239" s="6">
        <v>4</v>
      </c>
      <c r="H239" s="6">
        <v>1</v>
      </c>
    </row>
    <row r="240" spans="1:11">
      <c r="A240" t="s">
        <v>399</v>
      </c>
      <c r="B240" t="s">
        <v>157</v>
      </c>
      <c r="C240" t="s">
        <v>81</v>
      </c>
      <c r="D240" s="6">
        <v>68</v>
      </c>
      <c r="E240" s="6">
        <v>94</v>
      </c>
    </row>
    <row r="241" spans="1:11">
      <c r="A241" t="s">
        <v>146</v>
      </c>
      <c r="B241" t="s">
        <v>92</v>
      </c>
      <c r="C241" t="s">
        <v>147</v>
      </c>
      <c r="D241" s="6">
        <v>89</v>
      </c>
      <c r="E241" s="6">
        <v>73</v>
      </c>
      <c r="F241" s="6">
        <v>7</v>
      </c>
      <c r="G241" s="6">
        <v>6</v>
      </c>
      <c r="H241" s="6">
        <v>1</v>
      </c>
    </row>
    <row r="242" spans="1:11">
      <c r="A242" t="s">
        <v>456</v>
      </c>
      <c r="B242" t="s">
        <v>487</v>
      </c>
      <c r="C242" t="s">
        <v>132</v>
      </c>
      <c r="D242" s="6">
        <v>93</v>
      </c>
      <c r="E242" s="6">
        <v>69</v>
      </c>
      <c r="F242" s="6">
        <v>7</v>
      </c>
      <c r="G242" s="6">
        <v>7</v>
      </c>
      <c r="H242" s="6">
        <v>1</v>
      </c>
    </row>
    <row r="243" spans="1:11">
      <c r="A243" t="s">
        <v>31</v>
      </c>
      <c r="B243" t="s">
        <v>495</v>
      </c>
      <c r="C243" t="s">
        <v>417</v>
      </c>
      <c r="D243" s="6">
        <v>84</v>
      </c>
      <c r="E243" s="6">
        <v>78</v>
      </c>
    </row>
    <row r="244" spans="1:11">
      <c r="A244" t="s">
        <v>317</v>
      </c>
      <c r="B244" t="s">
        <v>351</v>
      </c>
      <c r="C244" t="s">
        <v>318</v>
      </c>
      <c r="D244" s="6">
        <v>105</v>
      </c>
      <c r="E244" s="6">
        <v>57</v>
      </c>
      <c r="F244" s="6">
        <v>5</v>
      </c>
      <c r="G244" s="6">
        <v>7</v>
      </c>
      <c r="H244" s="6">
        <v>1</v>
      </c>
      <c r="I244" s="6">
        <v>1</v>
      </c>
    </row>
    <row r="245" spans="1:11">
      <c r="A245" t="s">
        <v>315</v>
      </c>
      <c r="B245" t="s">
        <v>523</v>
      </c>
      <c r="C245" t="s">
        <v>316</v>
      </c>
      <c r="D245" s="6">
        <v>41</v>
      </c>
      <c r="E245" s="6">
        <v>121</v>
      </c>
    </row>
    <row r="246" spans="1:11">
      <c r="A246" t="s">
        <v>422</v>
      </c>
      <c r="B246" t="s">
        <v>446</v>
      </c>
      <c r="C246" t="s">
        <v>423</v>
      </c>
      <c r="D246" s="6">
        <v>81</v>
      </c>
      <c r="E246" s="6">
        <v>81</v>
      </c>
    </row>
    <row r="247" spans="1:11">
      <c r="A247" s="592">
        <v>2008</v>
      </c>
      <c r="B247" s="592"/>
      <c r="C247" s="592"/>
      <c r="D247" s="592"/>
      <c r="E247" s="592"/>
    </row>
    <row r="248" spans="1:11">
      <c r="A248" t="s">
        <v>144</v>
      </c>
      <c r="B248" t="s">
        <v>158</v>
      </c>
      <c r="C248" t="s">
        <v>145</v>
      </c>
      <c r="D248" s="6">
        <v>105</v>
      </c>
      <c r="E248" s="6">
        <v>57</v>
      </c>
      <c r="F248" s="6">
        <v>12</v>
      </c>
      <c r="G248" s="6">
        <v>5</v>
      </c>
      <c r="H248" s="6">
        <v>1</v>
      </c>
      <c r="I248" s="6">
        <v>1</v>
      </c>
      <c r="J248" s="6">
        <v>1</v>
      </c>
      <c r="K248" s="6">
        <v>1</v>
      </c>
    </row>
    <row r="249" spans="1:11">
      <c r="A249" t="s">
        <v>420</v>
      </c>
      <c r="B249" t="s">
        <v>452</v>
      </c>
      <c r="C249" t="s">
        <v>421</v>
      </c>
      <c r="D249" s="6">
        <v>94</v>
      </c>
      <c r="E249" s="6">
        <v>68</v>
      </c>
      <c r="F249" s="6">
        <v>1</v>
      </c>
      <c r="G249" s="6">
        <v>4</v>
      </c>
      <c r="H249" s="6">
        <v>1</v>
      </c>
    </row>
    <row r="250" spans="1:11">
      <c r="A250" t="s">
        <v>140</v>
      </c>
      <c r="B250" t="s">
        <v>199</v>
      </c>
      <c r="C250" t="s">
        <v>141</v>
      </c>
      <c r="D250" s="6">
        <v>90</v>
      </c>
      <c r="E250" s="6">
        <v>72</v>
      </c>
      <c r="F250" s="6">
        <v>4</v>
      </c>
      <c r="G250" s="6">
        <v>6</v>
      </c>
      <c r="H250" s="6">
        <v>1</v>
      </c>
    </row>
    <row r="251" spans="1:11">
      <c r="A251" t="s">
        <v>418</v>
      </c>
      <c r="B251" t="s">
        <v>183</v>
      </c>
      <c r="C251" t="s">
        <v>419</v>
      </c>
      <c r="D251" s="6">
        <v>80</v>
      </c>
      <c r="E251" s="6">
        <v>82</v>
      </c>
    </row>
    <row r="252" spans="1:11">
      <c r="A252" t="s">
        <v>142</v>
      </c>
      <c r="B252" t="s">
        <v>406</v>
      </c>
      <c r="C252" t="s">
        <v>113</v>
      </c>
      <c r="D252" s="6">
        <v>59</v>
      </c>
      <c r="E252" s="6">
        <v>103</v>
      </c>
    </row>
    <row r="253" spans="1:11">
      <c r="A253" t="s">
        <v>401</v>
      </c>
      <c r="B253" t="s">
        <v>88</v>
      </c>
      <c r="C253" t="s">
        <v>402</v>
      </c>
      <c r="D253" s="6">
        <v>60</v>
      </c>
      <c r="E253" s="6">
        <v>102</v>
      </c>
    </row>
    <row r="254" spans="1:11">
      <c r="A254" t="s">
        <v>309</v>
      </c>
      <c r="B254" t="s">
        <v>503</v>
      </c>
      <c r="C254" t="s">
        <v>310</v>
      </c>
      <c r="D254" s="6">
        <v>82</v>
      </c>
      <c r="E254" s="6">
        <v>80</v>
      </c>
    </row>
    <row r="255" spans="1:11">
      <c r="A255" t="s">
        <v>313</v>
      </c>
      <c r="B255" t="s">
        <v>22</v>
      </c>
      <c r="C255" t="s">
        <v>314</v>
      </c>
      <c r="D255" s="6">
        <v>103</v>
      </c>
      <c r="E255" s="6">
        <v>59</v>
      </c>
      <c r="F255" s="6">
        <v>6</v>
      </c>
      <c r="G255" s="6">
        <v>6</v>
      </c>
      <c r="H255" s="6">
        <v>1</v>
      </c>
      <c r="I255" s="6">
        <v>1</v>
      </c>
    </row>
    <row r="256" spans="1:11">
      <c r="A256" t="s">
        <v>311</v>
      </c>
      <c r="B256" t="s">
        <v>187</v>
      </c>
      <c r="C256" t="s">
        <v>312</v>
      </c>
      <c r="D256" s="6">
        <v>87</v>
      </c>
      <c r="E256" s="6">
        <v>75</v>
      </c>
      <c r="F256" s="6">
        <v>2</v>
      </c>
      <c r="G256" s="6">
        <v>4</v>
      </c>
      <c r="H256" s="6">
        <v>1</v>
      </c>
    </row>
    <row r="257" spans="1:10">
      <c r="A257" t="s">
        <v>136</v>
      </c>
      <c r="B257" t="s">
        <v>396</v>
      </c>
      <c r="C257" t="s">
        <v>137</v>
      </c>
      <c r="D257" s="6">
        <v>50</v>
      </c>
      <c r="E257" s="6">
        <v>112</v>
      </c>
    </row>
    <row r="258" spans="1:10">
      <c r="A258" t="s">
        <v>148</v>
      </c>
      <c r="B258" t="s">
        <v>179</v>
      </c>
      <c r="C258" t="s">
        <v>455</v>
      </c>
      <c r="D258" s="6">
        <v>84</v>
      </c>
      <c r="E258" s="6">
        <v>78</v>
      </c>
      <c r="F258" s="6">
        <v>6</v>
      </c>
      <c r="G258" s="6">
        <v>5</v>
      </c>
      <c r="H258" s="6">
        <v>1</v>
      </c>
    </row>
    <row r="259" spans="1:10">
      <c r="A259" t="s">
        <v>134</v>
      </c>
      <c r="B259" t="s">
        <v>17</v>
      </c>
      <c r="C259" t="s">
        <v>135</v>
      </c>
      <c r="D259" s="6">
        <v>78</v>
      </c>
      <c r="E259" s="6">
        <v>84</v>
      </c>
    </row>
    <row r="260" spans="1:10">
      <c r="A260" t="s">
        <v>133</v>
      </c>
      <c r="B260" t="s">
        <v>283</v>
      </c>
      <c r="C260" t="s">
        <v>398</v>
      </c>
      <c r="D260" s="6">
        <v>39</v>
      </c>
      <c r="E260" s="6">
        <v>123</v>
      </c>
    </row>
    <row r="261" spans="1:10">
      <c r="A261" t="s">
        <v>150</v>
      </c>
      <c r="B261" t="s">
        <v>271</v>
      </c>
      <c r="C261" t="s">
        <v>411</v>
      </c>
      <c r="D261" s="6">
        <v>105</v>
      </c>
      <c r="E261" s="6">
        <v>57</v>
      </c>
      <c r="F261" s="6">
        <v>3</v>
      </c>
      <c r="G261" s="6">
        <v>4</v>
      </c>
      <c r="H261" s="6">
        <v>1</v>
      </c>
      <c r="I261" s="6">
        <v>1</v>
      </c>
    </row>
    <row r="262" spans="1:10">
      <c r="A262" t="s">
        <v>138</v>
      </c>
      <c r="B262" t="s">
        <v>331</v>
      </c>
      <c r="C262" t="s">
        <v>139</v>
      </c>
      <c r="D262" s="6">
        <v>74</v>
      </c>
      <c r="E262" s="6">
        <v>88</v>
      </c>
    </row>
    <row r="263" spans="1:10">
      <c r="A263" t="s">
        <v>412</v>
      </c>
      <c r="B263" t="s">
        <v>70</v>
      </c>
      <c r="C263" t="s">
        <v>30</v>
      </c>
      <c r="D263" s="6">
        <v>87</v>
      </c>
      <c r="E263" s="6">
        <v>75</v>
      </c>
      <c r="F263" s="6">
        <v>3</v>
      </c>
      <c r="G263" s="6">
        <v>4</v>
      </c>
      <c r="H263" s="6">
        <v>1</v>
      </c>
    </row>
    <row r="264" spans="1:10">
      <c r="A264" t="s">
        <v>319</v>
      </c>
      <c r="B264" t="s">
        <v>348</v>
      </c>
      <c r="C264" t="s">
        <v>149</v>
      </c>
      <c r="D264" s="6">
        <v>52</v>
      </c>
      <c r="E264" s="6">
        <v>110</v>
      </c>
    </row>
    <row r="265" spans="1:10">
      <c r="A265" t="s">
        <v>399</v>
      </c>
      <c r="B265" t="s">
        <v>157</v>
      </c>
      <c r="C265" t="s">
        <v>400</v>
      </c>
      <c r="D265" s="6">
        <v>95</v>
      </c>
      <c r="E265" s="6">
        <v>67</v>
      </c>
      <c r="F265" s="6">
        <v>2</v>
      </c>
      <c r="G265" s="6">
        <v>4</v>
      </c>
      <c r="H265" s="6">
        <v>1</v>
      </c>
    </row>
    <row r="266" spans="1:10">
      <c r="A266" t="s">
        <v>146</v>
      </c>
      <c r="B266" t="s">
        <v>92</v>
      </c>
      <c r="C266" t="s">
        <v>147</v>
      </c>
      <c r="D266" s="6">
        <v>64</v>
      </c>
      <c r="E266" s="6">
        <v>98</v>
      </c>
    </row>
    <row r="267" spans="1:10">
      <c r="A267" t="s">
        <v>456</v>
      </c>
      <c r="B267" t="s">
        <v>487</v>
      </c>
      <c r="C267" t="s">
        <v>132</v>
      </c>
      <c r="D267" s="6">
        <v>97</v>
      </c>
      <c r="E267" s="6">
        <v>65</v>
      </c>
      <c r="F267" s="6">
        <v>7</v>
      </c>
      <c r="G267" s="6">
        <v>6</v>
      </c>
      <c r="H267" s="6">
        <v>1</v>
      </c>
    </row>
    <row r="268" spans="1:10">
      <c r="A268" t="s">
        <v>31</v>
      </c>
      <c r="B268" t="s">
        <v>405</v>
      </c>
      <c r="C268" t="s">
        <v>114</v>
      </c>
      <c r="D268" s="6">
        <v>75</v>
      </c>
      <c r="E268" s="6">
        <v>87</v>
      </c>
    </row>
    <row r="269" spans="1:10">
      <c r="A269" t="s">
        <v>317</v>
      </c>
      <c r="B269" t="s">
        <v>351</v>
      </c>
      <c r="C269" t="s">
        <v>318</v>
      </c>
      <c r="D269" s="6">
        <v>97</v>
      </c>
      <c r="E269" s="6">
        <v>65</v>
      </c>
      <c r="F269" s="6">
        <v>15</v>
      </c>
      <c r="G269" s="6">
        <v>13</v>
      </c>
      <c r="H269" s="6">
        <v>1</v>
      </c>
      <c r="J269" s="6">
        <v>1</v>
      </c>
    </row>
    <row r="270" spans="1:10">
      <c r="A270" t="s">
        <v>315</v>
      </c>
      <c r="B270" t="s">
        <v>523</v>
      </c>
      <c r="C270" t="s">
        <v>316</v>
      </c>
      <c r="D270" s="6">
        <v>113</v>
      </c>
      <c r="E270" s="6">
        <v>49</v>
      </c>
      <c r="F270" s="6">
        <v>7</v>
      </c>
      <c r="G270" s="6">
        <v>7</v>
      </c>
      <c r="H270" s="6">
        <v>1</v>
      </c>
      <c r="I270" s="6">
        <v>1</v>
      </c>
    </row>
    <row r="271" spans="1:10">
      <c r="A271" t="s">
        <v>422</v>
      </c>
      <c r="B271" t="s">
        <v>446</v>
      </c>
      <c r="C271" t="s">
        <v>423</v>
      </c>
      <c r="D271" s="6">
        <v>74</v>
      </c>
      <c r="E271" s="6">
        <v>88</v>
      </c>
    </row>
    <row r="272" spans="1:10">
      <c r="A272" s="592">
        <v>2007</v>
      </c>
      <c r="B272" s="592"/>
      <c r="C272" s="592"/>
      <c r="D272" s="592"/>
      <c r="E272" s="592"/>
    </row>
    <row r="273" spans="1:10">
      <c r="A273" t="s">
        <v>144</v>
      </c>
      <c r="B273" t="s">
        <v>158</v>
      </c>
      <c r="C273" t="s">
        <v>145</v>
      </c>
      <c r="D273" s="6">
        <v>52</v>
      </c>
      <c r="E273" s="6">
        <v>110</v>
      </c>
    </row>
    <row r="274" spans="1:10">
      <c r="A274" t="s">
        <v>420</v>
      </c>
      <c r="B274" t="s">
        <v>452</v>
      </c>
      <c r="C274" t="s">
        <v>421</v>
      </c>
      <c r="D274" s="6">
        <v>84</v>
      </c>
      <c r="E274" s="6">
        <v>78</v>
      </c>
      <c r="F274" s="6">
        <v>1</v>
      </c>
      <c r="G274" s="6">
        <v>4</v>
      </c>
      <c r="H274" s="6">
        <v>1</v>
      </c>
    </row>
    <row r="275" spans="1:10">
      <c r="A275" t="s">
        <v>140</v>
      </c>
      <c r="B275" t="s">
        <v>199</v>
      </c>
      <c r="C275" t="s">
        <v>141</v>
      </c>
      <c r="D275" s="6">
        <v>56</v>
      </c>
      <c r="E275" s="6">
        <v>106</v>
      </c>
    </row>
    <row r="276" spans="1:10">
      <c r="A276" t="s">
        <v>418</v>
      </c>
      <c r="B276" t="s">
        <v>183</v>
      </c>
      <c r="C276" t="s">
        <v>419</v>
      </c>
      <c r="D276" s="6">
        <v>109</v>
      </c>
      <c r="E276" s="6">
        <v>53</v>
      </c>
      <c r="F276" s="6">
        <v>2</v>
      </c>
      <c r="G276" s="6">
        <v>4</v>
      </c>
      <c r="H276" s="6">
        <v>1</v>
      </c>
      <c r="I276" s="6">
        <v>1</v>
      </c>
    </row>
    <row r="277" spans="1:10">
      <c r="A277" t="s">
        <v>142</v>
      </c>
      <c r="B277" t="s">
        <v>406</v>
      </c>
      <c r="C277" t="s">
        <v>113</v>
      </c>
      <c r="D277" s="6">
        <v>72</v>
      </c>
      <c r="E277" s="6">
        <v>90</v>
      </c>
    </row>
    <row r="278" spans="1:10">
      <c r="A278" t="s">
        <v>401</v>
      </c>
      <c r="B278" t="s">
        <v>491</v>
      </c>
      <c r="C278" t="s">
        <v>127</v>
      </c>
      <c r="D278" s="6">
        <v>72</v>
      </c>
      <c r="E278" s="6">
        <v>90</v>
      </c>
    </row>
    <row r="279" spans="1:10">
      <c r="A279" t="s">
        <v>309</v>
      </c>
      <c r="B279" t="s">
        <v>503</v>
      </c>
      <c r="C279" t="s">
        <v>310</v>
      </c>
      <c r="D279" s="6">
        <v>92</v>
      </c>
      <c r="E279" s="6">
        <v>70</v>
      </c>
      <c r="F279" s="6">
        <v>8</v>
      </c>
      <c r="G279" s="6">
        <v>7</v>
      </c>
      <c r="H279" s="6">
        <v>1</v>
      </c>
    </row>
    <row r="280" spans="1:10">
      <c r="A280" t="s">
        <v>313</v>
      </c>
      <c r="B280" t="s">
        <v>22</v>
      </c>
      <c r="C280" t="s">
        <v>314</v>
      </c>
      <c r="D280" s="6">
        <v>114</v>
      </c>
      <c r="E280" s="6">
        <v>48</v>
      </c>
      <c r="F280" s="6">
        <v>9</v>
      </c>
      <c r="G280" s="6">
        <v>4</v>
      </c>
      <c r="H280" s="6">
        <v>1</v>
      </c>
      <c r="I280" s="6">
        <v>1</v>
      </c>
      <c r="J280" s="6">
        <v>1</v>
      </c>
    </row>
    <row r="281" spans="1:10">
      <c r="A281" t="s">
        <v>311</v>
      </c>
      <c r="B281" t="s">
        <v>187</v>
      </c>
      <c r="C281" t="s">
        <v>312</v>
      </c>
      <c r="D281" s="6">
        <v>86</v>
      </c>
      <c r="E281" s="6">
        <v>76</v>
      </c>
      <c r="F281" s="6">
        <v>4</v>
      </c>
      <c r="G281" s="6">
        <v>5</v>
      </c>
      <c r="H281" s="6">
        <v>1</v>
      </c>
    </row>
    <row r="282" spans="1:10">
      <c r="A282" t="s">
        <v>136</v>
      </c>
      <c r="B282" t="s">
        <v>396</v>
      </c>
      <c r="C282" t="s">
        <v>137</v>
      </c>
      <c r="D282" s="6">
        <v>71</v>
      </c>
      <c r="E282" s="6">
        <v>91</v>
      </c>
    </row>
    <row r="283" spans="1:10">
      <c r="A283" t="s">
        <v>148</v>
      </c>
      <c r="B283" t="s">
        <v>298</v>
      </c>
      <c r="C283" t="s">
        <v>128</v>
      </c>
      <c r="D283" s="6">
        <v>77</v>
      </c>
      <c r="E283" s="6">
        <v>85</v>
      </c>
    </row>
    <row r="284" spans="1:10">
      <c r="A284" t="s">
        <v>134</v>
      </c>
      <c r="B284" t="s">
        <v>17</v>
      </c>
      <c r="C284" t="s">
        <v>135</v>
      </c>
      <c r="D284" s="6">
        <v>87</v>
      </c>
      <c r="E284" s="6">
        <v>75</v>
      </c>
      <c r="F284" s="6">
        <v>1</v>
      </c>
      <c r="G284" s="6">
        <v>4</v>
      </c>
      <c r="H284" s="6">
        <v>1</v>
      </c>
    </row>
    <row r="285" spans="1:10">
      <c r="A285" t="s">
        <v>133</v>
      </c>
      <c r="B285" t="s">
        <v>283</v>
      </c>
      <c r="C285" t="s">
        <v>398</v>
      </c>
      <c r="D285" s="6">
        <v>55</v>
      </c>
      <c r="E285" s="6">
        <v>107</v>
      </c>
    </row>
    <row r="286" spans="1:10">
      <c r="A286" t="s">
        <v>150</v>
      </c>
      <c r="B286" t="s">
        <v>120</v>
      </c>
      <c r="C286" t="s">
        <v>129</v>
      </c>
      <c r="D286" s="6">
        <v>89</v>
      </c>
      <c r="E286" s="6">
        <v>73</v>
      </c>
      <c r="F286" s="6">
        <v>1</v>
      </c>
      <c r="G286" s="6">
        <v>4</v>
      </c>
      <c r="H286" s="6">
        <v>1</v>
      </c>
    </row>
    <row r="287" spans="1:10">
      <c r="A287" t="s">
        <v>138</v>
      </c>
      <c r="B287" t="s">
        <v>331</v>
      </c>
      <c r="C287" t="s">
        <v>139</v>
      </c>
      <c r="D287" s="6">
        <v>111</v>
      </c>
      <c r="E287" s="6">
        <v>51</v>
      </c>
      <c r="F287" s="6">
        <v>2</v>
      </c>
      <c r="G287" s="6">
        <v>4</v>
      </c>
      <c r="H287" s="6">
        <v>1</v>
      </c>
      <c r="I287" s="6">
        <v>1</v>
      </c>
    </row>
    <row r="288" spans="1:10">
      <c r="A288" t="s">
        <v>412</v>
      </c>
      <c r="B288" t="s">
        <v>70</v>
      </c>
      <c r="C288" t="s">
        <v>30</v>
      </c>
      <c r="D288" s="6">
        <v>72</v>
      </c>
      <c r="E288" s="6">
        <v>90</v>
      </c>
    </row>
    <row r="289" spans="1:11">
      <c r="A289" t="s">
        <v>319</v>
      </c>
      <c r="B289" t="s">
        <v>348</v>
      </c>
      <c r="C289" t="s">
        <v>149</v>
      </c>
      <c r="D289" s="6">
        <v>98</v>
      </c>
      <c r="E289" s="6">
        <v>64</v>
      </c>
      <c r="F289" s="6">
        <v>9</v>
      </c>
      <c r="G289" s="6">
        <v>7</v>
      </c>
      <c r="H289" s="6">
        <v>1</v>
      </c>
    </row>
    <row r="290" spans="1:11">
      <c r="A290" t="s">
        <v>399</v>
      </c>
      <c r="B290" t="s">
        <v>157</v>
      </c>
      <c r="C290" t="s">
        <v>400</v>
      </c>
      <c r="D290" s="6">
        <v>66</v>
      </c>
      <c r="E290" s="6">
        <v>96</v>
      </c>
    </row>
    <row r="291" spans="1:11">
      <c r="A291" t="s">
        <v>146</v>
      </c>
      <c r="B291" t="s">
        <v>92</v>
      </c>
      <c r="C291" t="s">
        <v>147</v>
      </c>
      <c r="D291" s="6">
        <v>56</v>
      </c>
      <c r="E291" s="6">
        <v>106</v>
      </c>
    </row>
    <row r="292" spans="1:11">
      <c r="A292" t="s">
        <v>456</v>
      </c>
      <c r="B292" t="s">
        <v>270</v>
      </c>
      <c r="C292" t="s">
        <v>34</v>
      </c>
      <c r="D292" s="6">
        <v>50</v>
      </c>
      <c r="E292" s="6">
        <v>112</v>
      </c>
    </row>
    <row r="293" spans="1:11">
      <c r="A293" t="s">
        <v>31</v>
      </c>
      <c r="B293" t="s">
        <v>405</v>
      </c>
      <c r="C293" t="s">
        <v>114</v>
      </c>
      <c r="D293" s="6">
        <v>78</v>
      </c>
      <c r="E293" s="6">
        <v>84</v>
      </c>
    </row>
    <row r="294" spans="1:11">
      <c r="A294" t="s">
        <v>317</v>
      </c>
      <c r="B294" t="s">
        <v>351</v>
      </c>
      <c r="C294" t="s">
        <v>318</v>
      </c>
      <c r="D294" s="6">
        <v>100</v>
      </c>
      <c r="E294" s="6">
        <v>62</v>
      </c>
      <c r="F294" s="6">
        <v>4</v>
      </c>
      <c r="G294" s="6">
        <v>5</v>
      </c>
      <c r="H294" s="6">
        <v>1</v>
      </c>
    </row>
    <row r="295" spans="1:11">
      <c r="A295" t="s">
        <v>315</v>
      </c>
      <c r="B295" t="s">
        <v>523</v>
      </c>
      <c r="C295" t="s">
        <v>316</v>
      </c>
      <c r="D295" s="6">
        <v>107</v>
      </c>
      <c r="E295" s="6">
        <v>55</v>
      </c>
      <c r="F295" s="6">
        <v>12</v>
      </c>
      <c r="G295" s="6">
        <v>2</v>
      </c>
      <c r="H295" s="6">
        <v>1</v>
      </c>
      <c r="I295" s="6">
        <v>1</v>
      </c>
      <c r="J295" s="6">
        <v>1</v>
      </c>
      <c r="K295" s="6">
        <v>1</v>
      </c>
    </row>
    <row r="296" spans="1:11">
      <c r="A296" t="s">
        <v>422</v>
      </c>
      <c r="B296" t="s">
        <v>446</v>
      </c>
      <c r="C296" t="s">
        <v>423</v>
      </c>
      <c r="D296" s="6">
        <v>90</v>
      </c>
      <c r="E296" s="6">
        <v>72</v>
      </c>
      <c r="F296" s="6">
        <v>1</v>
      </c>
      <c r="G296" s="6">
        <v>4</v>
      </c>
      <c r="H296" s="6">
        <v>1</v>
      </c>
    </row>
    <row r="297" spans="1:11">
      <c r="A297" s="592">
        <v>2006</v>
      </c>
      <c r="B297" s="592"/>
      <c r="C297" s="592"/>
      <c r="D297" s="592"/>
      <c r="E297" s="592"/>
    </row>
    <row r="298" spans="1:11">
      <c r="A298" t="s">
        <v>144</v>
      </c>
      <c r="B298" t="s">
        <v>158</v>
      </c>
      <c r="C298" t="s">
        <v>145</v>
      </c>
      <c r="D298" s="6">
        <v>43</v>
      </c>
      <c r="E298" s="6">
        <v>119</v>
      </c>
    </row>
    <row r="299" spans="1:11">
      <c r="A299" t="s">
        <v>420</v>
      </c>
      <c r="B299" t="s">
        <v>452</v>
      </c>
      <c r="C299" t="s">
        <v>421</v>
      </c>
      <c r="D299" s="6">
        <v>93</v>
      </c>
      <c r="E299" s="6">
        <v>69</v>
      </c>
      <c r="F299" s="6">
        <v>3</v>
      </c>
      <c r="G299" s="6">
        <v>4</v>
      </c>
      <c r="H299" s="6">
        <v>1</v>
      </c>
      <c r="I299" s="6">
        <v>1</v>
      </c>
    </row>
    <row r="300" spans="1:11">
      <c r="A300" t="s">
        <v>140</v>
      </c>
      <c r="B300" t="s">
        <v>199</v>
      </c>
      <c r="C300" t="s">
        <v>141</v>
      </c>
      <c r="D300" s="6">
        <v>92</v>
      </c>
      <c r="E300" s="6">
        <v>70</v>
      </c>
      <c r="F300" s="6">
        <v>1</v>
      </c>
      <c r="G300" s="6">
        <v>4</v>
      </c>
      <c r="H300" s="6">
        <v>1</v>
      </c>
    </row>
    <row r="301" spans="1:11">
      <c r="A301" t="s">
        <v>418</v>
      </c>
      <c r="B301" t="s">
        <v>183</v>
      </c>
      <c r="C301" t="s">
        <v>419</v>
      </c>
      <c r="D301" s="6">
        <v>69</v>
      </c>
      <c r="E301" s="6">
        <v>93</v>
      </c>
    </row>
    <row r="302" spans="1:11">
      <c r="A302" t="s">
        <v>142</v>
      </c>
      <c r="B302" t="s">
        <v>108</v>
      </c>
      <c r="C302" t="s">
        <v>35</v>
      </c>
      <c r="D302" s="6">
        <v>71</v>
      </c>
      <c r="E302" s="6">
        <v>91</v>
      </c>
    </row>
    <row r="303" spans="1:11">
      <c r="A303" t="s">
        <v>401</v>
      </c>
      <c r="B303" t="s">
        <v>491</v>
      </c>
      <c r="C303" t="s">
        <v>127</v>
      </c>
      <c r="D303" s="6">
        <v>42</v>
      </c>
      <c r="E303" s="6">
        <v>120</v>
      </c>
    </row>
    <row r="304" spans="1:11">
      <c r="A304" t="s">
        <v>309</v>
      </c>
      <c r="B304" t="s">
        <v>503</v>
      </c>
      <c r="C304" t="s">
        <v>310</v>
      </c>
      <c r="D304" s="6">
        <v>107</v>
      </c>
      <c r="E304" s="6">
        <v>55</v>
      </c>
      <c r="F304" s="6">
        <v>8</v>
      </c>
      <c r="G304" s="6">
        <v>8</v>
      </c>
      <c r="H304" s="6">
        <v>1</v>
      </c>
    </row>
    <row r="305" spans="1:11">
      <c r="A305" t="s">
        <v>313</v>
      </c>
      <c r="B305" t="s">
        <v>22</v>
      </c>
      <c r="C305" t="s">
        <v>314</v>
      </c>
      <c r="D305" s="6">
        <v>99</v>
      </c>
      <c r="E305" s="6">
        <v>63</v>
      </c>
      <c r="F305" s="6">
        <v>5</v>
      </c>
      <c r="G305" s="6">
        <v>5</v>
      </c>
      <c r="H305" s="6">
        <v>1</v>
      </c>
    </row>
    <row r="306" spans="1:11">
      <c r="A306" t="s">
        <v>311</v>
      </c>
      <c r="B306" t="s">
        <v>187</v>
      </c>
      <c r="C306" t="s">
        <v>312</v>
      </c>
      <c r="D306" s="6">
        <v>100</v>
      </c>
      <c r="E306" s="6">
        <v>62</v>
      </c>
      <c r="F306" s="6">
        <v>1</v>
      </c>
      <c r="G306" s="6">
        <v>4</v>
      </c>
      <c r="H306" s="6">
        <v>1</v>
      </c>
    </row>
    <row r="307" spans="1:11">
      <c r="A307" t="s">
        <v>136</v>
      </c>
      <c r="B307" t="s">
        <v>110</v>
      </c>
      <c r="C307" t="s">
        <v>36</v>
      </c>
      <c r="D307" s="6">
        <v>116</v>
      </c>
      <c r="E307" s="6">
        <v>46</v>
      </c>
      <c r="F307" s="6">
        <v>11</v>
      </c>
      <c r="G307" s="6">
        <v>5</v>
      </c>
      <c r="H307" s="6">
        <v>1</v>
      </c>
      <c r="I307" s="6">
        <v>1</v>
      </c>
      <c r="J307" s="6">
        <v>1</v>
      </c>
    </row>
    <row r="308" spans="1:11">
      <c r="A308" t="s">
        <v>148</v>
      </c>
      <c r="B308" t="s">
        <v>298</v>
      </c>
      <c r="C308" t="s">
        <v>128</v>
      </c>
      <c r="D308" s="6">
        <v>51</v>
      </c>
      <c r="E308" s="6">
        <v>111</v>
      </c>
    </row>
    <row r="309" spans="1:11">
      <c r="A309" t="s">
        <v>134</v>
      </c>
      <c r="B309" t="s">
        <v>17</v>
      </c>
      <c r="C309" t="s">
        <v>135</v>
      </c>
      <c r="D309" s="6">
        <v>72</v>
      </c>
      <c r="E309" s="6">
        <v>90</v>
      </c>
    </row>
    <row r="310" spans="1:11">
      <c r="A310" t="s">
        <v>133</v>
      </c>
      <c r="B310" t="s">
        <v>283</v>
      </c>
      <c r="C310" t="s">
        <v>398</v>
      </c>
      <c r="D310" s="6">
        <v>53</v>
      </c>
      <c r="E310" s="6">
        <v>109</v>
      </c>
    </row>
    <row r="311" spans="1:11">
      <c r="A311" t="s">
        <v>150</v>
      </c>
      <c r="B311" t="s">
        <v>269</v>
      </c>
      <c r="C311" t="s">
        <v>37</v>
      </c>
      <c r="D311" s="6">
        <v>99</v>
      </c>
      <c r="E311" s="6">
        <v>63</v>
      </c>
      <c r="F311" s="6">
        <v>0</v>
      </c>
      <c r="G311" s="6">
        <v>4</v>
      </c>
      <c r="H311" s="6">
        <v>1</v>
      </c>
      <c r="I311" s="6">
        <v>1</v>
      </c>
    </row>
    <row r="312" spans="1:11">
      <c r="A312" t="s">
        <v>138</v>
      </c>
      <c r="B312" t="s">
        <v>331</v>
      </c>
      <c r="C312" t="s">
        <v>139</v>
      </c>
      <c r="D312" s="6">
        <v>54</v>
      </c>
      <c r="E312" s="6">
        <v>108</v>
      </c>
    </row>
    <row r="313" spans="1:11">
      <c r="A313" t="s">
        <v>412</v>
      </c>
      <c r="B313" t="s">
        <v>70</v>
      </c>
      <c r="C313" t="s">
        <v>30</v>
      </c>
      <c r="D313" s="6">
        <v>77</v>
      </c>
      <c r="E313" s="6">
        <v>85</v>
      </c>
    </row>
    <row r="314" spans="1:11">
      <c r="A314" t="s">
        <v>319</v>
      </c>
      <c r="B314" t="s">
        <v>348</v>
      </c>
      <c r="C314" t="s">
        <v>149</v>
      </c>
      <c r="D314" s="6">
        <v>84</v>
      </c>
      <c r="E314" s="6">
        <v>78</v>
      </c>
    </row>
    <row r="315" spans="1:11">
      <c r="A315" t="s">
        <v>399</v>
      </c>
      <c r="B315" t="s">
        <v>157</v>
      </c>
      <c r="C315" t="s">
        <v>400</v>
      </c>
      <c r="D315" s="6">
        <v>56</v>
      </c>
      <c r="E315" s="6">
        <v>106</v>
      </c>
    </row>
    <row r="316" spans="1:11">
      <c r="A316" t="s">
        <v>146</v>
      </c>
      <c r="B316" t="s">
        <v>92</v>
      </c>
      <c r="C316" t="s">
        <v>147</v>
      </c>
      <c r="D316" s="6">
        <v>85</v>
      </c>
      <c r="E316" s="6">
        <v>77</v>
      </c>
    </row>
    <row r="317" spans="1:11">
      <c r="A317" t="s">
        <v>456</v>
      </c>
      <c r="B317" t="s">
        <v>270</v>
      </c>
      <c r="C317" t="s">
        <v>34</v>
      </c>
      <c r="D317" s="6">
        <v>109</v>
      </c>
      <c r="E317" s="6">
        <v>53</v>
      </c>
      <c r="F317" s="6">
        <v>2</v>
      </c>
      <c r="G317" s="6">
        <v>4</v>
      </c>
      <c r="H317" s="6">
        <v>1</v>
      </c>
      <c r="I317" s="6">
        <v>1</v>
      </c>
    </row>
    <row r="318" spans="1:11">
      <c r="A318" t="s">
        <v>31</v>
      </c>
      <c r="B318" t="s">
        <v>405</v>
      </c>
      <c r="C318" t="s">
        <v>114</v>
      </c>
      <c r="D318" s="6">
        <v>87</v>
      </c>
      <c r="E318" s="6">
        <v>75</v>
      </c>
      <c r="F318" s="6">
        <v>0</v>
      </c>
      <c r="G318" s="6">
        <v>4</v>
      </c>
      <c r="H318" s="6">
        <v>1</v>
      </c>
    </row>
    <row r="319" spans="1:11">
      <c r="A319" t="s">
        <v>317</v>
      </c>
      <c r="B319" t="s">
        <v>351</v>
      </c>
      <c r="C319" t="s">
        <v>318</v>
      </c>
      <c r="D319" s="6">
        <v>107</v>
      </c>
      <c r="E319" s="6">
        <v>55</v>
      </c>
      <c r="F319" s="6">
        <v>3</v>
      </c>
      <c r="G319" s="6">
        <v>4</v>
      </c>
      <c r="H319" s="6">
        <v>1</v>
      </c>
    </row>
    <row r="320" spans="1:11">
      <c r="A320" t="s">
        <v>315</v>
      </c>
      <c r="B320" t="s">
        <v>523</v>
      </c>
      <c r="C320" t="s">
        <v>316</v>
      </c>
      <c r="D320" s="6">
        <v>92</v>
      </c>
      <c r="E320" s="6">
        <v>70</v>
      </c>
      <c r="F320" s="6">
        <v>16</v>
      </c>
      <c r="G320" s="6">
        <v>6</v>
      </c>
      <c r="H320" s="6">
        <v>1</v>
      </c>
      <c r="J320" s="6">
        <v>1</v>
      </c>
      <c r="K320" s="6">
        <v>1</v>
      </c>
    </row>
    <row r="321" spans="1:10">
      <c r="A321" t="s">
        <v>422</v>
      </c>
      <c r="B321" t="s">
        <v>446</v>
      </c>
      <c r="C321" t="s">
        <v>423</v>
      </c>
      <c r="D321" s="6">
        <v>86</v>
      </c>
      <c r="E321" s="6">
        <v>76</v>
      </c>
      <c r="F321" s="6">
        <v>9</v>
      </c>
      <c r="G321" s="6">
        <v>7</v>
      </c>
      <c r="H321" s="6">
        <v>1</v>
      </c>
    </row>
    <row r="322" spans="1:10">
      <c r="A322" s="592">
        <v>2005</v>
      </c>
      <c r="B322" s="592"/>
      <c r="C322" s="592"/>
      <c r="D322" s="592"/>
      <c r="E322" s="592"/>
    </row>
    <row r="323" spans="1:10">
      <c r="A323" t="s">
        <v>144</v>
      </c>
      <c r="B323" t="s">
        <v>158</v>
      </c>
      <c r="C323" t="s">
        <v>145</v>
      </c>
      <c r="D323" s="6">
        <v>98</v>
      </c>
      <c r="E323" s="6">
        <v>64</v>
      </c>
      <c r="F323" s="6">
        <v>8</v>
      </c>
      <c r="G323" s="6">
        <v>9</v>
      </c>
      <c r="H323" s="6">
        <v>1</v>
      </c>
      <c r="I323" s="6">
        <v>1</v>
      </c>
      <c r="J323" s="6">
        <v>1</v>
      </c>
    </row>
    <row r="324" spans="1:10">
      <c r="A324" t="s">
        <v>420</v>
      </c>
      <c r="B324" t="s">
        <v>452</v>
      </c>
      <c r="C324" t="s">
        <v>421</v>
      </c>
      <c r="D324" s="6">
        <v>63</v>
      </c>
      <c r="E324" s="6">
        <v>99</v>
      </c>
    </row>
    <row r="325" spans="1:10">
      <c r="A325" t="s">
        <v>140</v>
      </c>
      <c r="B325" t="s">
        <v>409</v>
      </c>
      <c r="C325" t="s">
        <v>38</v>
      </c>
      <c r="D325" s="6">
        <v>76</v>
      </c>
      <c r="E325" s="6">
        <v>86</v>
      </c>
    </row>
    <row r="326" spans="1:10">
      <c r="A326" t="s">
        <v>418</v>
      </c>
      <c r="B326" t="s">
        <v>407</v>
      </c>
      <c r="C326" t="s">
        <v>518</v>
      </c>
      <c r="D326" s="6">
        <v>62</v>
      </c>
      <c r="E326" s="6">
        <v>100</v>
      </c>
    </row>
    <row r="327" spans="1:10">
      <c r="A327" t="s">
        <v>142</v>
      </c>
      <c r="B327" t="s">
        <v>108</v>
      </c>
      <c r="C327" t="s">
        <v>519</v>
      </c>
      <c r="D327" s="6">
        <v>58</v>
      </c>
      <c r="E327" s="6">
        <v>104</v>
      </c>
    </row>
    <row r="328" spans="1:10">
      <c r="A328" t="s">
        <v>401</v>
      </c>
      <c r="B328" t="s">
        <v>491</v>
      </c>
      <c r="C328" t="s">
        <v>127</v>
      </c>
      <c r="D328" s="6">
        <v>65</v>
      </c>
      <c r="E328" s="6">
        <v>97</v>
      </c>
    </row>
    <row r="329" spans="1:10">
      <c r="A329" t="s">
        <v>309</v>
      </c>
      <c r="B329" t="s">
        <v>503</v>
      </c>
      <c r="C329" t="s">
        <v>310</v>
      </c>
      <c r="D329" s="6">
        <v>111</v>
      </c>
      <c r="E329" s="6">
        <v>51</v>
      </c>
      <c r="F329" s="6">
        <v>3</v>
      </c>
      <c r="G329" s="6">
        <v>4</v>
      </c>
      <c r="H329" s="6">
        <v>1</v>
      </c>
    </row>
    <row r="330" spans="1:10">
      <c r="A330" t="s">
        <v>313</v>
      </c>
      <c r="B330" t="s">
        <v>22</v>
      </c>
      <c r="C330" t="s">
        <v>314</v>
      </c>
      <c r="D330" s="6">
        <v>88</v>
      </c>
      <c r="E330" s="6">
        <v>74</v>
      </c>
      <c r="F330" s="6">
        <v>1</v>
      </c>
      <c r="G330" s="6">
        <v>4</v>
      </c>
      <c r="H330" s="6">
        <v>1</v>
      </c>
    </row>
    <row r="331" spans="1:10">
      <c r="A331" t="s">
        <v>311</v>
      </c>
      <c r="B331" t="s">
        <v>272</v>
      </c>
      <c r="C331" t="s">
        <v>520</v>
      </c>
      <c r="D331" s="6">
        <v>122</v>
      </c>
      <c r="E331" s="6">
        <v>40</v>
      </c>
      <c r="F331" s="6">
        <v>7</v>
      </c>
      <c r="G331" s="6">
        <v>4</v>
      </c>
      <c r="H331" s="6">
        <v>1</v>
      </c>
      <c r="I331" s="6">
        <v>1</v>
      </c>
    </row>
    <row r="332" spans="1:10">
      <c r="A332" t="s">
        <v>136</v>
      </c>
      <c r="B332" t="s">
        <v>110</v>
      </c>
      <c r="C332" t="s">
        <v>36</v>
      </c>
      <c r="D332" s="6">
        <v>83</v>
      </c>
      <c r="E332" s="6">
        <v>79</v>
      </c>
      <c r="F332" s="6">
        <v>6</v>
      </c>
      <c r="G332" s="6">
        <v>7</v>
      </c>
      <c r="H332" s="6">
        <v>1</v>
      </c>
    </row>
    <row r="333" spans="1:10">
      <c r="A333" t="s">
        <v>148</v>
      </c>
      <c r="B333" t="s">
        <v>298</v>
      </c>
      <c r="C333" t="s">
        <v>128</v>
      </c>
      <c r="D333" s="6">
        <v>50</v>
      </c>
      <c r="E333" s="6">
        <v>112</v>
      </c>
    </row>
    <row r="334" spans="1:10">
      <c r="A334" t="s">
        <v>134</v>
      </c>
      <c r="B334" t="s">
        <v>17</v>
      </c>
      <c r="C334" t="s">
        <v>135</v>
      </c>
      <c r="D334" s="6">
        <v>97</v>
      </c>
      <c r="E334" s="6">
        <v>65</v>
      </c>
      <c r="F334" s="6">
        <v>4</v>
      </c>
      <c r="G334" s="6">
        <v>5</v>
      </c>
      <c r="H334" s="6">
        <v>1</v>
      </c>
    </row>
    <row r="335" spans="1:10">
      <c r="A335" t="s">
        <v>133</v>
      </c>
      <c r="B335" t="s">
        <v>283</v>
      </c>
      <c r="C335" t="s">
        <v>398</v>
      </c>
      <c r="D335" s="6">
        <v>97</v>
      </c>
      <c r="E335" s="6">
        <v>65</v>
      </c>
      <c r="F335" s="6">
        <v>3</v>
      </c>
      <c r="G335" s="6">
        <v>4</v>
      </c>
      <c r="H335" s="6">
        <v>1</v>
      </c>
    </row>
    <row r="336" spans="1:10">
      <c r="A336" t="s">
        <v>150</v>
      </c>
      <c r="B336" t="s">
        <v>269</v>
      </c>
      <c r="C336" t="s">
        <v>37</v>
      </c>
      <c r="D336" s="6">
        <v>97</v>
      </c>
      <c r="E336" s="6">
        <v>65</v>
      </c>
      <c r="F336" s="6">
        <v>2</v>
      </c>
      <c r="G336" s="6">
        <v>4</v>
      </c>
      <c r="H336" s="6">
        <v>1</v>
      </c>
    </row>
    <row r="337" spans="1:11">
      <c r="A337" t="s">
        <v>138</v>
      </c>
      <c r="B337" t="s">
        <v>111</v>
      </c>
      <c r="C337" t="s">
        <v>287</v>
      </c>
      <c r="D337" s="6">
        <v>55</v>
      </c>
      <c r="E337" s="6">
        <v>107</v>
      </c>
    </row>
    <row r="338" spans="1:11">
      <c r="A338" t="s">
        <v>412</v>
      </c>
      <c r="B338" t="s">
        <v>70</v>
      </c>
      <c r="C338" t="s">
        <v>30</v>
      </c>
      <c r="D338" s="6">
        <v>96</v>
      </c>
      <c r="E338" s="6">
        <v>66</v>
      </c>
      <c r="F338" s="6">
        <v>3</v>
      </c>
      <c r="G338" s="6">
        <v>4</v>
      </c>
      <c r="H338" s="6">
        <v>1</v>
      </c>
    </row>
    <row r="339" spans="1:11">
      <c r="A339" t="s">
        <v>319</v>
      </c>
      <c r="B339" t="s">
        <v>348</v>
      </c>
      <c r="C339" t="s">
        <v>149</v>
      </c>
      <c r="D339" s="6">
        <v>107</v>
      </c>
      <c r="E339" s="6">
        <v>55</v>
      </c>
      <c r="F339" s="6">
        <v>2</v>
      </c>
      <c r="G339" s="6">
        <v>4</v>
      </c>
      <c r="H339" s="6">
        <v>1</v>
      </c>
      <c r="I339" s="6">
        <v>1</v>
      </c>
    </row>
    <row r="340" spans="1:11">
      <c r="A340" t="s">
        <v>399</v>
      </c>
      <c r="B340" t="s">
        <v>157</v>
      </c>
      <c r="C340" t="s">
        <v>400</v>
      </c>
      <c r="D340" s="6">
        <v>53</v>
      </c>
      <c r="E340" s="6">
        <v>109</v>
      </c>
    </row>
    <row r="341" spans="1:11">
      <c r="A341" t="s">
        <v>146</v>
      </c>
      <c r="B341" t="s">
        <v>92</v>
      </c>
      <c r="C341" t="s">
        <v>147</v>
      </c>
      <c r="D341" s="6">
        <v>67</v>
      </c>
      <c r="E341" s="6">
        <v>95</v>
      </c>
    </row>
    <row r="342" spans="1:11">
      <c r="A342" t="s">
        <v>456</v>
      </c>
      <c r="B342" t="s">
        <v>270</v>
      </c>
      <c r="C342" t="s">
        <v>34</v>
      </c>
      <c r="D342" s="6">
        <v>41</v>
      </c>
      <c r="E342" s="6">
        <v>121</v>
      </c>
    </row>
    <row r="343" spans="1:11">
      <c r="A343" t="s">
        <v>31</v>
      </c>
      <c r="B343" t="s">
        <v>405</v>
      </c>
      <c r="C343" t="s">
        <v>114</v>
      </c>
      <c r="D343" s="6">
        <v>90</v>
      </c>
      <c r="E343" s="6">
        <v>72</v>
      </c>
    </row>
    <row r="344" spans="1:11">
      <c r="A344" t="s">
        <v>317</v>
      </c>
      <c r="B344" t="s">
        <v>351</v>
      </c>
      <c r="C344" t="s">
        <v>318</v>
      </c>
      <c r="D344" s="6">
        <v>112</v>
      </c>
      <c r="E344" s="6">
        <v>50</v>
      </c>
      <c r="F344" s="6">
        <v>12</v>
      </c>
      <c r="G344" s="6">
        <v>6</v>
      </c>
      <c r="H344" s="6">
        <v>1</v>
      </c>
      <c r="I344" s="6">
        <v>1</v>
      </c>
      <c r="J344" s="6">
        <v>1</v>
      </c>
      <c r="K344" s="6">
        <v>1</v>
      </c>
    </row>
    <row r="345" spans="1:11">
      <c r="A345" t="s">
        <v>315</v>
      </c>
      <c r="B345" t="s">
        <v>112</v>
      </c>
      <c r="C345" t="s">
        <v>288</v>
      </c>
      <c r="D345" s="6">
        <v>92</v>
      </c>
      <c r="E345" s="6">
        <v>70</v>
      </c>
      <c r="F345" s="6">
        <v>11</v>
      </c>
      <c r="G345" s="6">
        <v>7</v>
      </c>
      <c r="H345" s="6">
        <v>1</v>
      </c>
    </row>
    <row r="346" spans="1:11">
      <c r="A346" t="s">
        <v>422</v>
      </c>
      <c r="B346" t="s">
        <v>446</v>
      </c>
      <c r="C346" t="s">
        <v>423</v>
      </c>
      <c r="D346" s="6">
        <v>64</v>
      </c>
      <c r="E346" s="6">
        <v>98</v>
      </c>
    </row>
    <row r="347" spans="1:11">
      <c r="A347" s="592">
        <v>2004</v>
      </c>
      <c r="B347" s="592"/>
      <c r="C347" s="592"/>
      <c r="D347" s="592"/>
      <c r="E347" s="592"/>
    </row>
    <row r="348" spans="1:11">
      <c r="A348" t="s">
        <v>144</v>
      </c>
      <c r="B348" t="s">
        <v>158</v>
      </c>
      <c r="C348" t="s">
        <v>145</v>
      </c>
      <c r="D348" s="6">
        <v>89</v>
      </c>
      <c r="E348" s="6">
        <v>73</v>
      </c>
      <c r="F348" s="6">
        <v>1</v>
      </c>
      <c r="G348" s="6">
        <v>4</v>
      </c>
      <c r="H348" s="6">
        <v>1</v>
      </c>
    </row>
    <row r="349" spans="1:11">
      <c r="A349" t="s">
        <v>420</v>
      </c>
      <c r="B349" t="s">
        <v>452</v>
      </c>
      <c r="C349" t="s">
        <v>421</v>
      </c>
      <c r="D349" s="6">
        <v>70</v>
      </c>
      <c r="E349" s="6">
        <v>92</v>
      </c>
    </row>
    <row r="350" spans="1:11">
      <c r="A350" t="s">
        <v>140</v>
      </c>
      <c r="B350" t="s">
        <v>409</v>
      </c>
      <c r="C350" t="s">
        <v>38</v>
      </c>
      <c r="D350" s="6">
        <v>65</v>
      </c>
      <c r="E350" s="6">
        <v>97</v>
      </c>
    </row>
    <row r="351" spans="1:11">
      <c r="A351" t="s">
        <v>418</v>
      </c>
      <c r="B351" t="s">
        <v>407</v>
      </c>
      <c r="C351" t="s">
        <v>518</v>
      </c>
      <c r="D351" s="6">
        <v>104</v>
      </c>
      <c r="E351" s="6">
        <v>58</v>
      </c>
      <c r="F351" s="6">
        <v>0</v>
      </c>
      <c r="G351" s="6">
        <v>4</v>
      </c>
      <c r="H351" s="6">
        <v>1</v>
      </c>
      <c r="I351" s="6">
        <v>1</v>
      </c>
    </row>
    <row r="352" spans="1:11">
      <c r="A352" t="s">
        <v>142</v>
      </c>
      <c r="B352" t="s">
        <v>410</v>
      </c>
      <c r="C352" t="s">
        <v>565</v>
      </c>
      <c r="D352" s="6">
        <v>83</v>
      </c>
      <c r="E352" s="6">
        <v>79</v>
      </c>
      <c r="F352" s="6">
        <v>0</v>
      </c>
      <c r="G352" s="6">
        <v>4</v>
      </c>
      <c r="H352" s="6">
        <v>1</v>
      </c>
    </row>
    <row r="353" spans="1:11">
      <c r="A353" t="s">
        <v>401</v>
      </c>
      <c r="B353" t="s">
        <v>491</v>
      </c>
      <c r="C353" t="s">
        <v>127</v>
      </c>
      <c r="D353" s="6">
        <v>56</v>
      </c>
      <c r="E353" s="6">
        <v>106</v>
      </c>
    </row>
    <row r="354" spans="1:11">
      <c r="A354" t="s">
        <v>309</v>
      </c>
      <c r="B354" t="s">
        <v>503</v>
      </c>
      <c r="C354" t="s">
        <v>310</v>
      </c>
      <c r="D354" s="6">
        <v>107</v>
      </c>
      <c r="E354" s="6">
        <v>55</v>
      </c>
      <c r="F354" s="6">
        <v>10</v>
      </c>
      <c r="G354" s="6">
        <v>4</v>
      </c>
      <c r="H354" s="6">
        <v>1</v>
      </c>
    </row>
    <row r="355" spans="1:11">
      <c r="A355" t="s">
        <v>313</v>
      </c>
      <c r="B355" t="s">
        <v>22</v>
      </c>
      <c r="C355" t="s">
        <v>314</v>
      </c>
      <c r="D355" s="6">
        <v>85</v>
      </c>
      <c r="E355" s="6">
        <v>77</v>
      </c>
      <c r="F355" s="6">
        <v>5</v>
      </c>
      <c r="G355" s="6">
        <v>5</v>
      </c>
      <c r="H355" s="6">
        <v>1</v>
      </c>
    </row>
    <row r="356" spans="1:11">
      <c r="A356" t="s">
        <v>311</v>
      </c>
      <c r="B356" t="s">
        <v>272</v>
      </c>
      <c r="C356" t="s">
        <v>520</v>
      </c>
      <c r="D356" s="6">
        <v>114</v>
      </c>
      <c r="E356" s="6">
        <v>48</v>
      </c>
      <c r="F356" s="6">
        <v>12</v>
      </c>
      <c r="G356" s="6">
        <v>5</v>
      </c>
      <c r="H356" s="6">
        <v>1</v>
      </c>
      <c r="I356" s="6">
        <v>1</v>
      </c>
      <c r="J356" s="6">
        <v>1</v>
      </c>
      <c r="K356" s="6">
        <v>1</v>
      </c>
    </row>
    <row r="357" spans="1:11">
      <c r="A357" t="s">
        <v>136</v>
      </c>
      <c r="B357" t="s">
        <v>110</v>
      </c>
      <c r="C357" t="s">
        <v>36</v>
      </c>
      <c r="D357" s="6">
        <v>80</v>
      </c>
      <c r="E357" s="6">
        <v>82</v>
      </c>
    </row>
    <row r="358" spans="1:11">
      <c r="A358" t="s">
        <v>148</v>
      </c>
      <c r="B358" t="s">
        <v>268</v>
      </c>
      <c r="C358" t="s">
        <v>509</v>
      </c>
      <c r="D358" s="6">
        <v>70</v>
      </c>
      <c r="E358" s="6">
        <v>92</v>
      </c>
    </row>
    <row r="359" spans="1:11">
      <c r="A359" t="s">
        <v>134</v>
      </c>
      <c r="B359" t="s">
        <v>17</v>
      </c>
      <c r="C359" t="s">
        <v>135</v>
      </c>
      <c r="D359" s="6">
        <v>56</v>
      </c>
      <c r="E359" s="6">
        <v>106</v>
      </c>
    </row>
    <row r="360" spans="1:11">
      <c r="A360" t="s">
        <v>133</v>
      </c>
      <c r="B360" t="s">
        <v>283</v>
      </c>
      <c r="C360" t="s">
        <v>398</v>
      </c>
      <c r="D360" s="6">
        <v>101</v>
      </c>
      <c r="E360" s="6">
        <v>61</v>
      </c>
      <c r="F360" s="6">
        <v>10</v>
      </c>
      <c r="G360" s="6">
        <v>8</v>
      </c>
      <c r="H360" s="6">
        <v>1</v>
      </c>
    </row>
    <row r="361" spans="1:11">
      <c r="A361" t="s">
        <v>150</v>
      </c>
      <c r="B361" t="s">
        <v>269</v>
      </c>
      <c r="C361" t="s">
        <v>37</v>
      </c>
      <c r="D361" s="6">
        <v>62</v>
      </c>
      <c r="E361" s="6">
        <v>100</v>
      </c>
    </row>
    <row r="362" spans="1:11">
      <c r="A362" t="s">
        <v>138</v>
      </c>
      <c r="B362" t="s">
        <v>111</v>
      </c>
      <c r="C362" t="s">
        <v>287</v>
      </c>
      <c r="D362" s="6">
        <v>78</v>
      </c>
      <c r="E362" s="6">
        <v>84</v>
      </c>
      <c r="F362" s="6">
        <v>2</v>
      </c>
      <c r="G362" s="6">
        <v>4</v>
      </c>
      <c r="H362" s="6">
        <v>1</v>
      </c>
    </row>
    <row r="363" spans="1:11">
      <c r="A363" t="s">
        <v>412</v>
      </c>
      <c r="B363" t="s">
        <v>70</v>
      </c>
      <c r="C363" t="s">
        <v>30</v>
      </c>
      <c r="D363" s="6">
        <v>104</v>
      </c>
      <c r="E363" s="6">
        <v>58</v>
      </c>
      <c r="F363" s="6">
        <v>0</v>
      </c>
      <c r="G363" s="6">
        <v>4</v>
      </c>
      <c r="H363" s="6">
        <v>1</v>
      </c>
      <c r="I363" s="6">
        <v>1</v>
      </c>
    </row>
    <row r="364" spans="1:11">
      <c r="A364" t="s">
        <v>319</v>
      </c>
      <c r="B364" t="s">
        <v>348</v>
      </c>
      <c r="C364" t="s">
        <v>149</v>
      </c>
      <c r="D364" s="6">
        <v>98</v>
      </c>
      <c r="E364" s="6">
        <v>64</v>
      </c>
      <c r="F364" s="6">
        <v>14</v>
      </c>
      <c r="G364" s="6">
        <v>9</v>
      </c>
      <c r="H364" s="6">
        <v>1</v>
      </c>
      <c r="J364" s="6">
        <v>1</v>
      </c>
    </row>
    <row r="365" spans="1:11">
      <c r="A365" t="s">
        <v>399</v>
      </c>
      <c r="B365" t="s">
        <v>157</v>
      </c>
      <c r="C365" t="s">
        <v>400</v>
      </c>
      <c r="D365" s="6">
        <v>67</v>
      </c>
      <c r="E365" s="6">
        <v>95</v>
      </c>
    </row>
    <row r="366" spans="1:11">
      <c r="A366" t="s">
        <v>146</v>
      </c>
      <c r="B366" t="s">
        <v>92</v>
      </c>
      <c r="C366" t="s">
        <v>147</v>
      </c>
      <c r="D366" s="6">
        <v>61</v>
      </c>
      <c r="E366" s="6">
        <v>101</v>
      </c>
    </row>
    <row r="367" spans="1:11">
      <c r="A367" t="s">
        <v>456</v>
      </c>
      <c r="B367" t="s">
        <v>273</v>
      </c>
      <c r="C367" t="s">
        <v>510</v>
      </c>
      <c r="D367" s="6">
        <v>74</v>
      </c>
      <c r="E367" s="6">
        <v>88</v>
      </c>
    </row>
    <row r="368" spans="1:11">
      <c r="A368" t="s">
        <v>31</v>
      </c>
      <c r="B368" t="s">
        <v>405</v>
      </c>
      <c r="C368" t="s">
        <v>114</v>
      </c>
      <c r="D368" s="6">
        <v>91</v>
      </c>
      <c r="E368" s="6">
        <v>71</v>
      </c>
      <c r="F368" s="6">
        <v>2</v>
      </c>
      <c r="G368" s="6">
        <v>4</v>
      </c>
      <c r="H368" s="6">
        <v>1</v>
      </c>
      <c r="I368" s="6">
        <v>1</v>
      </c>
    </row>
    <row r="369" spans="1:11">
      <c r="A369" t="s">
        <v>317</v>
      </c>
      <c r="B369" t="s">
        <v>351</v>
      </c>
      <c r="C369" t="s">
        <v>318</v>
      </c>
      <c r="D369" s="6">
        <v>70</v>
      </c>
      <c r="E369" s="6">
        <v>92</v>
      </c>
    </row>
    <row r="370" spans="1:11">
      <c r="A370" t="s">
        <v>315</v>
      </c>
      <c r="B370" t="s">
        <v>331</v>
      </c>
      <c r="C370" t="s">
        <v>139</v>
      </c>
      <c r="D370" s="6">
        <v>73</v>
      </c>
      <c r="E370" s="6">
        <v>89</v>
      </c>
    </row>
    <row r="371" spans="1:11">
      <c r="A371" t="s">
        <v>422</v>
      </c>
      <c r="B371" t="s">
        <v>446</v>
      </c>
      <c r="C371" t="s">
        <v>423</v>
      </c>
      <c r="D371" s="6">
        <v>86</v>
      </c>
      <c r="E371" s="6">
        <v>76</v>
      </c>
      <c r="F371" s="6">
        <v>3</v>
      </c>
      <c r="G371" s="6">
        <v>4</v>
      </c>
      <c r="H371" s="6">
        <v>1</v>
      </c>
    </row>
    <row r="372" spans="1:11">
      <c r="A372" s="592">
        <v>2003</v>
      </c>
      <c r="B372" s="592"/>
      <c r="C372" s="592"/>
      <c r="D372" s="592"/>
      <c r="E372" s="592"/>
    </row>
    <row r="373" spans="1:11">
      <c r="A373" t="s">
        <v>144</v>
      </c>
      <c r="B373" t="s">
        <v>158</v>
      </c>
      <c r="C373" t="s">
        <v>145</v>
      </c>
      <c r="D373" s="6">
        <v>53</v>
      </c>
      <c r="E373" s="6">
        <v>109</v>
      </c>
    </row>
    <row r="374" spans="1:11">
      <c r="A374" t="s">
        <v>420</v>
      </c>
      <c r="B374" t="s">
        <v>452</v>
      </c>
      <c r="C374" t="s">
        <v>421</v>
      </c>
      <c r="D374" s="6">
        <v>87</v>
      </c>
      <c r="E374" s="6">
        <v>75</v>
      </c>
      <c r="F374" s="6">
        <v>2</v>
      </c>
      <c r="G374" s="6">
        <v>4</v>
      </c>
      <c r="H374" s="6">
        <v>1</v>
      </c>
    </row>
    <row r="375" spans="1:11">
      <c r="A375" t="s">
        <v>140</v>
      </c>
      <c r="B375" t="s">
        <v>409</v>
      </c>
      <c r="C375" t="s">
        <v>38</v>
      </c>
      <c r="D375" s="6">
        <v>72</v>
      </c>
      <c r="E375" s="6">
        <v>90</v>
      </c>
    </row>
    <row r="376" spans="1:11">
      <c r="A376" t="s">
        <v>418</v>
      </c>
      <c r="B376" t="s">
        <v>109</v>
      </c>
      <c r="C376" t="s">
        <v>511</v>
      </c>
      <c r="D376" s="6">
        <v>68</v>
      </c>
      <c r="E376" s="6">
        <v>94</v>
      </c>
    </row>
    <row r="377" spans="1:11">
      <c r="A377" t="s">
        <v>142</v>
      </c>
      <c r="B377" t="s">
        <v>410</v>
      </c>
      <c r="C377" t="s">
        <v>565</v>
      </c>
      <c r="D377" s="6">
        <v>107</v>
      </c>
      <c r="E377" s="6">
        <v>55</v>
      </c>
      <c r="F377" s="6">
        <v>12</v>
      </c>
      <c r="G377" s="6">
        <v>4</v>
      </c>
      <c r="H377" s="6">
        <v>1</v>
      </c>
      <c r="I377" s="6">
        <v>1</v>
      </c>
      <c r="J377" s="6">
        <v>1</v>
      </c>
      <c r="K377" s="6">
        <v>1</v>
      </c>
    </row>
    <row r="378" spans="1:11">
      <c r="A378" t="s">
        <v>401</v>
      </c>
      <c r="B378" t="s">
        <v>491</v>
      </c>
      <c r="C378" t="s">
        <v>127</v>
      </c>
      <c r="D378" s="6">
        <v>97</v>
      </c>
      <c r="E378" s="6">
        <v>65</v>
      </c>
      <c r="F378" s="6">
        <v>3</v>
      </c>
      <c r="G378" s="6">
        <v>4</v>
      </c>
      <c r="H378" s="6">
        <v>1</v>
      </c>
    </row>
    <row r="379" spans="1:11">
      <c r="A379" t="s">
        <v>309</v>
      </c>
      <c r="B379" t="s">
        <v>503</v>
      </c>
      <c r="C379" t="s">
        <v>310</v>
      </c>
      <c r="D379" s="6">
        <v>91</v>
      </c>
      <c r="E379" s="6">
        <v>71</v>
      </c>
      <c r="F379" s="6">
        <v>5</v>
      </c>
      <c r="G379" s="6">
        <v>6</v>
      </c>
      <c r="H379" s="6">
        <v>1</v>
      </c>
    </row>
    <row r="380" spans="1:11">
      <c r="A380" t="s">
        <v>313</v>
      </c>
      <c r="B380" t="s">
        <v>22</v>
      </c>
      <c r="C380" t="s">
        <v>314</v>
      </c>
      <c r="D380" s="6">
        <v>75</v>
      </c>
      <c r="E380" s="6">
        <v>87</v>
      </c>
    </row>
    <row r="381" spans="1:11">
      <c r="A381" t="s">
        <v>311</v>
      </c>
      <c r="B381" t="s">
        <v>272</v>
      </c>
      <c r="C381" t="s">
        <v>520</v>
      </c>
      <c r="D381" s="6">
        <v>73</v>
      </c>
      <c r="E381" s="6">
        <v>89</v>
      </c>
    </row>
    <row r="382" spans="1:11">
      <c r="A382" t="s">
        <v>136</v>
      </c>
      <c r="B382" t="s">
        <v>110</v>
      </c>
      <c r="C382" t="s">
        <v>36</v>
      </c>
      <c r="D382" s="6">
        <v>68</v>
      </c>
      <c r="E382" s="6">
        <v>94</v>
      </c>
    </row>
    <row r="383" spans="1:11">
      <c r="A383" t="s">
        <v>148</v>
      </c>
      <c r="B383" t="s">
        <v>268</v>
      </c>
      <c r="C383" t="s">
        <v>509</v>
      </c>
      <c r="D383" s="6">
        <v>101</v>
      </c>
      <c r="E383" s="6">
        <v>61</v>
      </c>
      <c r="F383" s="6">
        <v>5</v>
      </c>
      <c r="G383" s="6">
        <v>4</v>
      </c>
      <c r="H383" s="6">
        <v>1</v>
      </c>
      <c r="I383" s="6">
        <v>1</v>
      </c>
    </row>
    <row r="384" spans="1:11">
      <c r="A384" t="s">
        <v>134</v>
      </c>
      <c r="B384" t="s">
        <v>17</v>
      </c>
      <c r="C384" t="s">
        <v>135</v>
      </c>
      <c r="D384" s="6">
        <v>86</v>
      </c>
      <c r="E384" s="6">
        <v>76</v>
      </c>
      <c r="F384" s="6">
        <v>4</v>
      </c>
      <c r="G384" s="6">
        <v>7</v>
      </c>
      <c r="H384" s="6">
        <v>1</v>
      </c>
    </row>
    <row r="385" spans="1:10">
      <c r="A385" t="s">
        <v>133</v>
      </c>
      <c r="B385" t="s">
        <v>283</v>
      </c>
      <c r="C385" t="s">
        <v>398</v>
      </c>
      <c r="D385" s="6">
        <v>75</v>
      </c>
      <c r="E385" s="6">
        <v>87</v>
      </c>
    </row>
    <row r="386" spans="1:10">
      <c r="A386" t="s">
        <v>150</v>
      </c>
      <c r="B386" t="s">
        <v>269</v>
      </c>
      <c r="C386" t="s">
        <v>37</v>
      </c>
      <c r="D386" s="6">
        <v>79</v>
      </c>
      <c r="E386" s="6">
        <v>83</v>
      </c>
    </row>
    <row r="387" spans="1:10">
      <c r="A387" t="s">
        <v>138</v>
      </c>
      <c r="B387" t="s">
        <v>408</v>
      </c>
      <c r="C387" t="s">
        <v>512</v>
      </c>
      <c r="D387" s="6">
        <v>92</v>
      </c>
      <c r="E387" s="6">
        <v>70</v>
      </c>
      <c r="F387" s="6">
        <v>0</v>
      </c>
      <c r="G387" s="6">
        <v>4</v>
      </c>
      <c r="H387" s="6">
        <v>1</v>
      </c>
    </row>
    <row r="388" spans="1:10">
      <c r="A388" t="s">
        <v>412</v>
      </c>
      <c r="B388" t="s">
        <v>70</v>
      </c>
      <c r="C388" t="s">
        <v>30</v>
      </c>
      <c r="D388" s="6">
        <v>90</v>
      </c>
      <c r="E388" s="6">
        <v>72</v>
      </c>
      <c r="F388" s="6">
        <v>6</v>
      </c>
      <c r="G388" s="6">
        <v>4</v>
      </c>
      <c r="H388" s="6">
        <v>1</v>
      </c>
    </row>
    <row r="389" spans="1:10">
      <c r="A389" t="s">
        <v>319</v>
      </c>
      <c r="B389" t="s">
        <v>348</v>
      </c>
      <c r="C389" t="s">
        <v>149</v>
      </c>
      <c r="D389" s="6">
        <v>95</v>
      </c>
      <c r="E389" s="6">
        <v>67</v>
      </c>
      <c r="F389" s="6">
        <v>10</v>
      </c>
      <c r="G389" s="6">
        <v>8</v>
      </c>
      <c r="H389" s="6">
        <v>1</v>
      </c>
      <c r="I389" s="6">
        <v>1</v>
      </c>
      <c r="J389" s="6">
        <v>1</v>
      </c>
    </row>
    <row r="390" spans="1:10">
      <c r="A390" t="s">
        <v>399</v>
      </c>
      <c r="B390" t="s">
        <v>157</v>
      </c>
      <c r="C390" t="s">
        <v>400</v>
      </c>
      <c r="D390" s="6">
        <v>61</v>
      </c>
      <c r="E390" s="6">
        <v>101</v>
      </c>
    </row>
    <row r="391" spans="1:10">
      <c r="A391" t="s">
        <v>146</v>
      </c>
      <c r="B391" t="s">
        <v>92</v>
      </c>
      <c r="C391" t="s">
        <v>147</v>
      </c>
      <c r="D391" s="6">
        <v>101</v>
      </c>
      <c r="E391" s="6">
        <v>61</v>
      </c>
      <c r="F391" s="6">
        <v>5</v>
      </c>
      <c r="G391" s="6">
        <v>6</v>
      </c>
      <c r="H391" s="6">
        <v>1</v>
      </c>
      <c r="I391" s="6">
        <v>1</v>
      </c>
    </row>
    <row r="392" spans="1:10">
      <c r="A392" t="s">
        <v>456</v>
      </c>
      <c r="B392" t="s">
        <v>107</v>
      </c>
      <c r="C392" t="s">
        <v>513</v>
      </c>
      <c r="D392" s="6">
        <v>62</v>
      </c>
      <c r="E392" s="6">
        <v>100</v>
      </c>
    </row>
    <row r="393" spans="1:10">
      <c r="A393" t="s">
        <v>31</v>
      </c>
      <c r="B393" t="s">
        <v>405</v>
      </c>
      <c r="C393" t="s">
        <v>114</v>
      </c>
      <c r="D393" s="6">
        <v>97</v>
      </c>
      <c r="E393" s="6">
        <v>65</v>
      </c>
      <c r="F393" s="6">
        <v>7</v>
      </c>
      <c r="G393" s="6">
        <v>7</v>
      </c>
      <c r="H393" s="6">
        <v>1</v>
      </c>
    </row>
    <row r="394" spans="1:10">
      <c r="A394" t="s">
        <v>317</v>
      </c>
      <c r="B394" t="s">
        <v>351</v>
      </c>
      <c r="C394" t="s">
        <v>318</v>
      </c>
      <c r="D394" s="6">
        <v>59</v>
      </c>
      <c r="E394" s="6">
        <v>103</v>
      </c>
    </row>
    <row r="395" spans="1:10">
      <c r="A395" t="s">
        <v>315</v>
      </c>
      <c r="B395" t="s">
        <v>331</v>
      </c>
      <c r="C395" t="s">
        <v>139</v>
      </c>
      <c r="D395" s="6">
        <v>71</v>
      </c>
      <c r="E395" s="6">
        <v>91</v>
      </c>
    </row>
    <row r="396" spans="1:10">
      <c r="A396" t="s">
        <v>422</v>
      </c>
      <c r="B396" t="s">
        <v>446</v>
      </c>
      <c r="C396" t="s">
        <v>423</v>
      </c>
      <c r="D396" s="6">
        <v>84</v>
      </c>
      <c r="E396" s="6">
        <v>78</v>
      </c>
      <c r="F396" s="6">
        <v>3</v>
      </c>
      <c r="G396" s="6">
        <v>4</v>
      </c>
      <c r="H396" s="6">
        <v>1</v>
      </c>
    </row>
  </sheetData>
  <sortState ref="Z4:AJ60">
    <sortCondition descending="1" ref="AA4"/>
  </sortState>
  <mergeCells count="29">
    <mergeCell ref="D55:E55"/>
    <mergeCell ref="F55:K55"/>
    <mergeCell ref="A57:E57"/>
    <mergeCell ref="AD2:AJ2"/>
    <mergeCell ref="A221:E221"/>
    <mergeCell ref="D192:E192"/>
    <mergeCell ref="O2:Q2"/>
    <mergeCell ref="R2:X2"/>
    <mergeCell ref="AA2:AC2"/>
    <mergeCell ref="F192:K192"/>
    <mergeCell ref="A194:E194"/>
    <mergeCell ref="D83:E83"/>
    <mergeCell ref="F83:K83"/>
    <mergeCell ref="A139:E139"/>
    <mergeCell ref="D165:E165"/>
    <mergeCell ref="F165:K165"/>
    <mergeCell ref="A85:E85"/>
    <mergeCell ref="A167:E167"/>
    <mergeCell ref="D137:E137"/>
    <mergeCell ref="A372:E372"/>
    <mergeCell ref="A347:E347"/>
    <mergeCell ref="A322:E322"/>
    <mergeCell ref="A297:E297"/>
    <mergeCell ref="A272:E272"/>
    <mergeCell ref="F137:K137"/>
    <mergeCell ref="D110:E110"/>
    <mergeCell ref="F110:K110"/>
    <mergeCell ref="A112:E112"/>
    <mergeCell ref="A247:E247"/>
  </mergeCells>
  <phoneticPr fontId="48" type="noConversion"/>
  <pageMargins left="0.75" right="0.75" top="1" bottom="1" header="0.5" footer="0.5"/>
  <pageSetup scale="9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52"/>
  <sheetViews>
    <sheetView zoomScaleNormal="100" workbookViewId="0">
      <pane ySplit="1" topLeftCell="A38" activePane="bottomLeft" state="frozen"/>
      <selection activeCell="A3" sqref="A3:J1660"/>
      <selection pane="bottomLeft" activeCell="B52" sqref="B52"/>
    </sheetView>
  </sheetViews>
  <sheetFormatPr defaultRowHeight="12.75"/>
  <cols>
    <col min="1" max="1" width="6.42578125" style="196" customWidth="1"/>
    <col min="2" max="2" width="94.42578125" style="72" bestFit="1" customWidth="1"/>
    <col min="5" max="5" width="48" customWidth="1"/>
  </cols>
  <sheetData>
    <row r="1" spans="1:10" ht="15.75">
      <c r="A1" s="633" t="s">
        <v>425</v>
      </c>
      <c r="B1" s="633"/>
      <c r="C1" s="228"/>
      <c r="D1" s="228"/>
      <c r="E1" s="228"/>
      <c r="F1" s="228"/>
      <c r="G1" s="228"/>
      <c r="H1" s="228"/>
      <c r="I1" s="228"/>
      <c r="J1" s="228"/>
    </row>
    <row r="3" spans="1:10">
      <c r="A3" s="634" t="s">
        <v>426</v>
      </c>
      <c r="B3" s="634"/>
    </row>
    <row r="4" spans="1:10">
      <c r="A4" s="196">
        <v>1</v>
      </c>
      <c r="B4" s="380" t="s">
        <v>3114</v>
      </c>
    </row>
    <row r="5" spans="1:10">
      <c r="A5" s="634" t="s">
        <v>3131</v>
      </c>
      <c r="B5" s="634"/>
    </row>
    <row r="6" spans="1:10">
      <c r="A6" s="196">
        <v>2</v>
      </c>
      <c r="B6" s="516" t="s">
        <v>3130</v>
      </c>
    </row>
    <row r="7" spans="1:10">
      <c r="A7" s="196">
        <v>3</v>
      </c>
      <c r="B7" s="517" t="s">
        <v>3136</v>
      </c>
    </row>
    <row r="8" spans="1:10">
      <c r="A8" s="196">
        <v>4</v>
      </c>
      <c r="B8" s="517" t="s">
        <v>3137</v>
      </c>
    </row>
    <row r="9" spans="1:10">
      <c r="A9" s="196">
        <v>5</v>
      </c>
      <c r="B9" s="517" t="s">
        <v>3141</v>
      </c>
    </row>
    <row r="10" spans="1:10">
      <c r="A10" s="634" t="s">
        <v>3511</v>
      </c>
      <c r="B10" s="634"/>
    </row>
    <row r="11" spans="1:10">
      <c r="A11" s="196">
        <v>6</v>
      </c>
      <c r="B11" s="516" t="s">
        <v>3512</v>
      </c>
    </row>
    <row r="12" spans="1:10">
      <c r="A12" s="196">
        <v>7</v>
      </c>
      <c r="B12" s="516" t="s">
        <v>3516</v>
      </c>
    </row>
    <row r="13" spans="1:10" ht="25.5">
      <c r="A13" s="196">
        <v>8</v>
      </c>
      <c r="B13" s="516" t="s">
        <v>3520</v>
      </c>
    </row>
    <row r="14" spans="1:10">
      <c r="A14" s="196">
        <v>9</v>
      </c>
      <c r="B14" s="516" t="s">
        <v>3523</v>
      </c>
    </row>
    <row r="15" spans="1:10" ht="25.5">
      <c r="A15" s="196">
        <v>10</v>
      </c>
      <c r="B15" s="516" t="s">
        <v>3526</v>
      </c>
    </row>
    <row r="16" spans="1:10">
      <c r="A16" s="196">
        <v>11</v>
      </c>
      <c r="B16" s="516" t="s">
        <v>3529</v>
      </c>
    </row>
    <row r="17" spans="1:2" ht="25.5">
      <c r="A17" s="196">
        <v>12</v>
      </c>
      <c r="B17" s="517" t="s">
        <v>3531</v>
      </c>
    </row>
    <row r="18" spans="1:2">
      <c r="A18" s="196">
        <v>13</v>
      </c>
      <c r="B18" s="517" t="s">
        <v>3539</v>
      </c>
    </row>
    <row r="19" spans="1:2">
      <c r="A19" s="196">
        <v>14</v>
      </c>
      <c r="B19" s="516" t="s">
        <v>3542</v>
      </c>
    </row>
    <row r="20" spans="1:2">
      <c r="A20" s="634" t="s">
        <v>3549</v>
      </c>
      <c r="B20" s="634"/>
    </row>
    <row r="21" spans="1:2">
      <c r="A21" s="549">
        <v>15</v>
      </c>
      <c r="B21" s="516" t="s">
        <v>3545</v>
      </c>
    </row>
    <row r="22" spans="1:2" ht="38.25">
      <c r="A22" s="549">
        <v>16</v>
      </c>
      <c r="B22" s="517" t="s">
        <v>3554</v>
      </c>
    </row>
    <row r="23" spans="1:2" ht="25.5">
      <c r="A23" s="549">
        <v>17</v>
      </c>
      <c r="B23" s="516" t="s">
        <v>3556</v>
      </c>
    </row>
    <row r="24" spans="1:2">
      <c r="A24" s="549">
        <v>18</v>
      </c>
      <c r="B24" s="516" t="s">
        <v>3559</v>
      </c>
    </row>
    <row r="25" spans="1:2">
      <c r="A25" s="549">
        <v>19</v>
      </c>
      <c r="B25" s="516" t="s">
        <v>3561</v>
      </c>
    </row>
    <row r="26" spans="1:2">
      <c r="A26" s="632" t="s">
        <v>3565</v>
      </c>
      <c r="B26" s="632"/>
    </row>
    <row r="27" spans="1:2" ht="25.5">
      <c r="A27" s="549">
        <v>20</v>
      </c>
      <c r="B27" s="517" t="s">
        <v>3566</v>
      </c>
    </row>
    <row r="28" spans="1:2" ht="25.5">
      <c r="A28" s="549">
        <v>21</v>
      </c>
      <c r="B28" s="517" t="s">
        <v>3564</v>
      </c>
    </row>
    <row r="29" spans="1:2">
      <c r="A29" s="196">
        <v>22</v>
      </c>
      <c r="B29" s="538" t="s">
        <v>4066</v>
      </c>
    </row>
    <row r="30" spans="1:2">
      <c r="A30" s="632" t="s">
        <v>4068</v>
      </c>
      <c r="B30" s="632"/>
    </row>
    <row r="31" spans="1:2">
      <c r="A31" s="196">
        <v>23</v>
      </c>
      <c r="B31" s="538" t="s">
        <v>4067</v>
      </c>
    </row>
    <row r="32" spans="1:2">
      <c r="A32" s="196">
        <v>24</v>
      </c>
      <c r="B32" s="538" t="s">
        <v>4069</v>
      </c>
    </row>
    <row r="33" spans="1:2" ht="25.5">
      <c r="A33" s="196">
        <v>25</v>
      </c>
      <c r="B33" s="538" t="s">
        <v>4071</v>
      </c>
    </row>
    <row r="34" spans="1:2" ht="25.5">
      <c r="A34" s="196">
        <v>26</v>
      </c>
      <c r="B34" s="538" t="s">
        <v>4074</v>
      </c>
    </row>
    <row r="35" spans="1:2">
      <c r="A35" s="196">
        <v>27</v>
      </c>
      <c r="B35" s="569" t="s">
        <v>4077</v>
      </c>
    </row>
    <row r="36" spans="1:2" ht="25.5">
      <c r="A36" s="196">
        <v>28</v>
      </c>
      <c r="B36" s="569" t="s">
        <v>4080</v>
      </c>
    </row>
    <row r="37" spans="1:2">
      <c r="A37" s="196">
        <v>29</v>
      </c>
      <c r="B37" s="569" t="s">
        <v>4085</v>
      </c>
    </row>
    <row r="38" spans="1:2">
      <c r="A38" s="196">
        <v>30</v>
      </c>
      <c r="B38" s="569" t="s">
        <v>4086</v>
      </c>
    </row>
    <row r="39" spans="1:2">
      <c r="A39" s="196">
        <v>31</v>
      </c>
      <c r="B39" s="569" t="s">
        <v>4090</v>
      </c>
    </row>
    <row r="40" spans="1:2">
      <c r="A40" s="196">
        <v>32</v>
      </c>
      <c r="B40" s="569" t="s">
        <v>4091</v>
      </c>
    </row>
    <row r="41" spans="1:2">
      <c r="A41" s="196">
        <v>33</v>
      </c>
      <c r="B41" s="569" t="s">
        <v>4094</v>
      </c>
    </row>
    <row r="42" spans="1:2">
      <c r="A42" s="196">
        <v>34</v>
      </c>
      <c r="B42" s="569" t="s">
        <v>4097</v>
      </c>
    </row>
    <row r="43" spans="1:2">
      <c r="A43" s="196">
        <v>35</v>
      </c>
      <c r="B43" s="569" t="s">
        <v>4100</v>
      </c>
    </row>
    <row r="44" spans="1:2">
      <c r="A44" s="196">
        <v>36</v>
      </c>
      <c r="B44" s="569" t="s">
        <v>4103</v>
      </c>
    </row>
    <row r="45" spans="1:2">
      <c r="A45" s="196">
        <v>37</v>
      </c>
      <c r="B45" s="569" t="s">
        <v>4108</v>
      </c>
    </row>
    <row r="46" spans="1:2">
      <c r="A46" s="196">
        <v>38</v>
      </c>
      <c r="B46" s="569" t="s">
        <v>4111</v>
      </c>
    </row>
    <row r="47" spans="1:2">
      <c r="A47" s="196">
        <v>39</v>
      </c>
      <c r="B47" s="569" t="s">
        <v>4112</v>
      </c>
    </row>
    <row r="48" spans="1:2">
      <c r="A48" s="196">
        <v>40</v>
      </c>
      <c r="B48" s="569" t="s">
        <v>4113</v>
      </c>
    </row>
    <row r="49" spans="1:2">
      <c r="A49" s="196">
        <v>41</v>
      </c>
      <c r="B49" s="569" t="s">
        <v>4114</v>
      </c>
    </row>
    <row r="50" spans="1:2">
      <c r="A50" s="196">
        <v>42</v>
      </c>
      <c r="B50" s="569" t="s">
        <v>4115</v>
      </c>
    </row>
    <row r="51" spans="1:2">
      <c r="A51" s="196">
        <v>43</v>
      </c>
      <c r="B51" s="569" t="s">
        <v>4252</v>
      </c>
    </row>
    <row r="52" spans="1:2">
      <c r="A52" s="196">
        <v>44</v>
      </c>
      <c r="B52" s="569" t="s">
        <v>4255</v>
      </c>
    </row>
  </sheetData>
  <mergeCells count="7">
    <mergeCell ref="A30:B30"/>
    <mergeCell ref="A26:B26"/>
    <mergeCell ref="A1:B1"/>
    <mergeCell ref="A3:B3"/>
    <mergeCell ref="A5:B5"/>
    <mergeCell ref="A10:B10"/>
    <mergeCell ref="A20:B20"/>
  </mergeCells>
  <phoneticPr fontId="0" type="noConversion"/>
  <pageMargins left="0.5" right="0.5" top="1" bottom="1" header="0.5" footer="0.5"/>
  <pageSetup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16"/>
  <sheetViews>
    <sheetView zoomScale="75" zoomScaleNormal="75" workbookViewId="0">
      <pane xSplit="2" ySplit="30" topLeftCell="C33" activePane="bottomRight" state="frozenSplit"/>
      <selection pane="topRight" activeCell="D1" sqref="D1"/>
      <selection pane="bottomLeft" activeCell="A25" sqref="A25"/>
      <selection pane="bottomRight" activeCell="E34" sqref="E34"/>
    </sheetView>
  </sheetViews>
  <sheetFormatPr defaultRowHeight="12.75"/>
  <cols>
    <col min="1" max="1" width="16.5703125" style="344" customWidth="1"/>
    <col min="2" max="2" width="18.5703125" style="278" customWidth="1"/>
    <col min="3" max="3" width="35.5703125" style="278" bestFit="1" customWidth="1"/>
    <col min="4" max="4" width="17.7109375" style="344" customWidth="1"/>
    <col min="5" max="5" width="20.7109375" style="354" customWidth="1"/>
    <col min="6" max="6" width="57.28515625" style="357" bestFit="1" customWidth="1"/>
    <col min="7" max="7" width="15.140625" style="278" customWidth="1"/>
    <col min="8" max="16384" width="9.140625" style="278"/>
  </cols>
  <sheetData>
    <row r="1" spans="1:7" ht="15.75">
      <c r="A1" s="635" t="s">
        <v>709</v>
      </c>
      <c r="B1" s="635"/>
      <c r="C1" s="635"/>
      <c r="D1" s="635"/>
      <c r="E1" s="635"/>
      <c r="F1" s="635"/>
    </row>
    <row r="2" spans="1:7" ht="13.5" thickBot="1">
      <c r="A2" s="278"/>
      <c r="C2" s="344"/>
      <c r="D2" s="345"/>
      <c r="E2" s="346"/>
      <c r="F2" s="278"/>
    </row>
    <row r="3" spans="1:7">
      <c r="A3" s="636" t="s">
        <v>708</v>
      </c>
      <c r="B3" s="637"/>
      <c r="C3" s="344"/>
      <c r="D3" s="345"/>
      <c r="E3" s="346"/>
      <c r="F3" s="278"/>
    </row>
    <row r="4" spans="1:7">
      <c r="A4" s="338" t="str">
        <f>Cobb!$G$2</f>
        <v>Alaska</v>
      </c>
      <c r="B4" s="347">
        <f t="shared" ref="B4:B27" si="0">SUMIF(B$31:B$716,A4,E$31:E$716)</f>
        <v>-3350000</v>
      </c>
      <c r="C4" s="344"/>
      <c r="D4" s="345"/>
      <c r="E4" s="346"/>
      <c r="F4" s="278"/>
    </row>
    <row r="5" spans="1:7">
      <c r="A5" s="338" t="str">
        <f>Mays!$A$2</f>
        <v>Aspen</v>
      </c>
      <c r="B5" s="347">
        <f t="shared" si="0"/>
        <v>0</v>
      </c>
      <c r="C5" s="344"/>
      <c r="D5" s="345"/>
      <c r="E5" s="346"/>
      <c r="F5" s="278"/>
    </row>
    <row r="6" spans="1:7">
      <c r="A6" s="338" t="str">
        <f>Cobb!$AE$2</f>
        <v>Houston</v>
      </c>
      <c r="B6" s="347">
        <f t="shared" si="0"/>
        <v>0</v>
      </c>
      <c r="C6" s="344"/>
      <c r="D6" s="345"/>
      <c r="E6" s="346"/>
      <c r="F6" s="278"/>
    </row>
    <row r="7" spans="1:7">
      <c r="A7" s="338" t="str">
        <f>Aaron!$Y$2</f>
        <v>Columbus</v>
      </c>
      <c r="B7" s="347">
        <f t="shared" si="0"/>
        <v>0</v>
      </c>
      <c r="C7" s="344"/>
      <c r="D7" s="345"/>
      <c r="E7" s="346"/>
      <c r="F7" s="278"/>
    </row>
    <row r="8" spans="1:7">
      <c r="A8" s="338" t="str">
        <f>Aaron!$G$2</f>
        <v>Exeter</v>
      </c>
      <c r="B8" s="347">
        <f t="shared" si="0"/>
        <v>0</v>
      </c>
      <c r="C8" s="344"/>
      <c r="D8" s="345"/>
      <c r="E8" s="346"/>
      <c r="F8" s="278"/>
    </row>
    <row r="9" spans="1:7">
      <c r="A9" s="338" t="str">
        <f>Cobb!$Y$2</f>
        <v>Gateway</v>
      </c>
      <c r="B9" s="347">
        <f t="shared" si="0"/>
        <v>0</v>
      </c>
      <c r="C9" s="344"/>
      <c r="D9" s="345"/>
      <c r="E9" s="346"/>
      <c r="F9" s="278"/>
      <c r="G9" s="236">
        <v>-1331723</v>
      </c>
    </row>
    <row r="10" spans="1:7">
      <c r="A10" s="338" t="str">
        <f>Ruth!$G$2</f>
        <v>Gotham City</v>
      </c>
      <c r="B10" s="347">
        <f t="shared" si="0"/>
        <v>0</v>
      </c>
      <c r="C10" s="344"/>
      <c r="D10" s="345"/>
      <c r="E10" s="346"/>
      <c r="F10" s="278"/>
    </row>
    <row r="11" spans="1:7">
      <c r="A11" s="338" t="str">
        <f>Cobb!$A$2</f>
        <v>Greenville</v>
      </c>
      <c r="B11" s="347">
        <f t="shared" si="0"/>
        <v>0</v>
      </c>
      <c r="C11" s="344"/>
      <c r="D11" s="345"/>
      <c r="E11" s="346"/>
      <c r="F11" s="278"/>
    </row>
    <row r="12" spans="1:7">
      <c r="A12" s="338" t="str">
        <f>Ruth!$M$2</f>
        <v>Hoboken</v>
      </c>
      <c r="B12" s="347">
        <f t="shared" si="0"/>
        <v>0</v>
      </c>
      <c r="C12" s="344"/>
      <c r="D12" s="345"/>
      <c r="E12" s="346"/>
      <c r="F12" s="278"/>
    </row>
    <row r="13" spans="1:7">
      <c r="A13" s="338" t="str">
        <f>Mays!$Y$2</f>
        <v>Los Angeles</v>
      </c>
      <c r="B13" s="347">
        <f t="shared" si="0"/>
        <v>0</v>
      </c>
      <c r="C13" s="344"/>
      <c r="D13" s="345"/>
      <c r="E13" s="346"/>
      <c r="F13" s="278"/>
    </row>
    <row r="14" spans="1:7">
      <c r="A14" s="338" t="str">
        <f>Cobb!$M$2</f>
        <v>Mansfield</v>
      </c>
      <c r="B14" s="347">
        <f t="shared" si="0"/>
        <v>0</v>
      </c>
      <c r="C14" s="344"/>
      <c r="D14" s="345"/>
      <c r="E14" s="346"/>
      <c r="F14" s="278"/>
    </row>
    <row r="15" spans="1:7">
      <c r="A15" s="338" t="str">
        <f>Aaron!$A$2</f>
        <v>Middlesex</v>
      </c>
      <c r="B15" s="347">
        <f t="shared" si="0"/>
        <v>0</v>
      </c>
      <c r="C15" s="344"/>
      <c r="D15" s="345"/>
      <c r="E15" s="346"/>
      <c r="F15" s="278"/>
    </row>
    <row r="16" spans="1:7">
      <c r="A16" s="338" t="str">
        <f>Mays!$M$2</f>
        <v>Texas</v>
      </c>
      <c r="B16" s="347">
        <f t="shared" si="0"/>
        <v>0</v>
      </c>
      <c r="C16" s="344"/>
      <c r="D16" s="345"/>
      <c r="E16" s="346"/>
      <c r="F16" s="278"/>
    </row>
    <row r="17" spans="1:6">
      <c r="A17" s="338" t="str">
        <f>Ruth!$Y$2</f>
        <v xml:space="preserve">New Jersey </v>
      </c>
      <c r="B17" s="347">
        <f t="shared" si="0"/>
        <v>-2800000</v>
      </c>
      <c r="C17" s="344"/>
      <c r="D17" s="345"/>
      <c r="E17" s="346"/>
      <c r="F17" s="278"/>
    </row>
    <row r="18" spans="1:6">
      <c r="A18" s="338" t="str">
        <f>Ruth!$S$2</f>
        <v>New York</v>
      </c>
      <c r="B18" s="347">
        <f t="shared" si="0"/>
        <v>0</v>
      </c>
      <c r="C18" s="344"/>
      <c r="D18" s="345"/>
      <c r="E18" s="346"/>
      <c r="F18" s="278"/>
    </row>
    <row r="19" spans="1:6">
      <c r="A19" s="338" t="str">
        <f>Mays!$G$2</f>
        <v>Palo Alto</v>
      </c>
      <c r="B19" s="347">
        <f t="shared" si="0"/>
        <v>0</v>
      </c>
      <c r="C19" s="344"/>
      <c r="D19" s="345"/>
      <c r="E19" s="346"/>
      <c r="F19" s="278"/>
    </row>
    <row r="20" spans="1:6">
      <c r="A20" s="338" t="str">
        <f>Aaron!$AE$2</f>
        <v>Pismo Beach</v>
      </c>
      <c r="B20" s="347">
        <f t="shared" si="0"/>
        <v>-2815346</v>
      </c>
      <c r="C20" s="344"/>
      <c r="D20" s="345"/>
      <c r="E20" s="346"/>
      <c r="F20" s="278"/>
    </row>
    <row r="21" spans="1:6">
      <c r="A21" s="338" t="str">
        <f>Ruth!$A$2</f>
        <v>Plum Island</v>
      </c>
      <c r="B21" s="347">
        <f t="shared" si="0"/>
        <v>0</v>
      </c>
      <c r="C21" s="344"/>
      <c r="D21" s="345"/>
      <c r="E21" s="346"/>
      <c r="F21" s="278"/>
    </row>
    <row r="22" spans="1:6">
      <c r="A22" s="338" t="str">
        <f>Mays!$S$2</f>
        <v>Thunder Bay</v>
      </c>
      <c r="B22" s="347">
        <f t="shared" si="0"/>
        <v>0</v>
      </c>
      <c r="C22" s="344"/>
      <c r="D22" s="345"/>
      <c r="E22" s="346"/>
      <c r="F22" s="278"/>
    </row>
    <row r="23" spans="1:6">
      <c r="A23" s="338" t="str">
        <f>Aaron!$M$2</f>
        <v>Virginia</v>
      </c>
      <c r="B23" s="347">
        <f t="shared" si="0"/>
        <v>0</v>
      </c>
      <c r="C23" s="344"/>
      <c r="D23" s="345"/>
      <c r="E23" s="346"/>
      <c r="F23" s="278"/>
    </row>
    <row r="24" spans="1:6">
      <c r="A24" s="338" t="str">
        <f>Cobb!$S$2</f>
        <v>Waikiki</v>
      </c>
      <c r="B24" s="347">
        <f t="shared" si="0"/>
        <v>0</v>
      </c>
      <c r="C24" s="344"/>
      <c r="D24" s="345"/>
      <c r="E24" s="346"/>
      <c r="F24" s="278"/>
    </row>
    <row r="25" spans="1:6">
      <c r="A25" s="338" t="str">
        <f>Aaron!$S$2</f>
        <v>Washington</v>
      </c>
      <c r="B25" s="347">
        <f t="shared" si="0"/>
        <v>0</v>
      </c>
      <c r="C25" s="344"/>
      <c r="D25" s="345"/>
      <c r="E25" s="346"/>
      <c r="F25" s="278"/>
    </row>
    <row r="26" spans="1:6">
      <c r="A26" s="338" t="str">
        <f>Mays!$AE$2</f>
        <v>West Oakland</v>
      </c>
      <c r="B26" s="347">
        <f t="shared" si="0"/>
        <v>0</v>
      </c>
      <c r="C26" s="344"/>
      <c r="D26" s="345"/>
      <c r="E26" s="346"/>
      <c r="F26" s="278"/>
    </row>
    <row r="27" spans="1:6" ht="13.5" thickBot="1">
      <c r="A27" s="348" t="str">
        <f>Ruth!$AE$2</f>
        <v>Williamsburg</v>
      </c>
      <c r="B27" s="349">
        <f t="shared" si="0"/>
        <v>0</v>
      </c>
      <c r="C27" s="344"/>
      <c r="D27" s="345"/>
      <c r="E27" s="346"/>
      <c r="F27" s="278"/>
    </row>
    <row r="30" spans="1:6">
      <c r="A30" s="350" t="s">
        <v>197</v>
      </c>
      <c r="B30" s="351" t="s">
        <v>121</v>
      </c>
      <c r="C30" s="350" t="s">
        <v>332</v>
      </c>
      <c r="D30" s="350" t="s">
        <v>333</v>
      </c>
      <c r="E30" s="352" t="s">
        <v>390</v>
      </c>
      <c r="F30" s="350" t="s">
        <v>240</v>
      </c>
    </row>
    <row r="31" spans="1:6">
      <c r="A31" s="353">
        <v>43364</v>
      </c>
      <c r="B31" s="338" t="str">
        <f>Aaron!$AE$2</f>
        <v>Pismo Beach</v>
      </c>
      <c r="C31" s="278" t="s">
        <v>1778</v>
      </c>
      <c r="D31" s="354" t="s">
        <v>1779</v>
      </c>
      <c r="E31" s="355">
        <v>-2815346</v>
      </c>
      <c r="F31" s="356" t="s">
        <v>1776</v>
      </c>
    </row>
    <row r="32" spans="1:6">
      <c r="A32" s="353">
        <v>43552</v>
      </c>
      <c r="B32" s="338" t="str">
        <f>Ruth!$Y$2</f>
        <v xml:space="preserve">New Jersey </v>
      </c>
      <c r="C32" s="244" t="s">
        <v>2427</v>
      </c>
      <c r="D32" s="278" t="s">
        <v>1779</v>
      </c>
      <c r="E32" s="354">
        <v>-2800000</v>
      </c>
      <c r="F32" s="334" t="s">
        <v>2428</v>
      </c>
    </row>
    <row r="33" spans="1:6">
      <c r="A33" s="353">
        <v>43676</v>
      </c>
      <c r="B33" s="338" t="str">
        <f>Cobb!$G$2</f>
        <v>Alaska</v>
      </c>
      <c r="C33" s="244" t="s">
        <v>2446</v>
      </c>
      <c r="D33" s="362" t="s">
        <v>1779</v>
      </c>
      <c r="E33" s="354">
        <v>-1750000</v>
      </c>
      <c r="F33" s="334" t="s">
        <v>2447</v>
      </c>
    </row>
    <row r="34" spans="1:6">
      <c r="A34" s="353">
        <v>43918</v>
      </c>
      <c r="B34" s="338" t="str">
        <f>Cobb!$G$2</f>
        <v>Alaska</v>
      </c>
      <c r="C34" s="108" t="s">
        <v>4253</v>
      </c>
      <c r="D34" s="359" t="s">
        <v>1779</v>
      </c>
      <c r="E34" s="354">
        <v>-1600000</v>
      </c>
      <c r="F34" s="334" t="s">
        <v>4254</v>
      </c>
    </row>
    <row r="35" spans="1:6">
      <c r="A35" s="353"/>
      <c r="B35" s="338"/>
      <c r="D35" s="362"/>
      <c r="F35" s="356"/>
    </row>
    <row r="36" spans="1:6">
      <c r="A36" s="353"/>
      <c r="B36" s="338"/>
      <c r="C36" s="231"/>
      <c r="D36" s="362"/>
      <c r="F36" s="356"/>
    </row>
    <row r="37" spans="1:6">
      <c r="A37" s="353"/>
      <c r="B37" s="338"/>
      <c r="D37" s="362"/>
      <c r="F37" s="356"/>
    </row>
    <row r="38" spans="1:6">
      <c r="A38" s="353"/>
      <c r="D38" s="278"/>
      <c r="F38" s="356"/>
    </row>
    <row r="39" spans="1:6">
      <c r="A39" s="353"/>
      <c r="D39" s="278"/>
      <c r="F39" s="356"/>
    </row>
    <row r="40" spans="1:6">
      <c r="A40" s="353"/>
      <c r="D40" s="278"/>
      <c r="F40" s="356"/>
    </row>
    <row r="41" spans="1:6">
      <c r="A41" s="353"/>
      <c r="D41" s="278"/>
      <c r="F41" s="356"/>
    </row>
    <row r="42" spans="1:6">
      <c r="A42" s="353"/>
      <c r="D42" s="278"/>
      <c r="F42" s="356"/>
    </row>
    <row r="43" spans="1:6">
      <c r="A43" s="353"/>
      <c r="D43" s="278"/>
      <c r="F43" s="356"/>
    </row>
    <row r="44" spans="1:6">
      <c r="A44" s="353"/>
      <c r="D44" s="278"/>
      <c r="F44" s="356"/>
    </row>
    <row r="45" spans="1:6">
      <c r="A45" s="353"/>
      <c r="D45" s="278"/>
      <c r="F45" s="356"/>
    </row>
    <row r="46" spans="1:6">
      <c r="A46" s="353"/>
      <c r="D46" s="278"/>
      <c r="F46" s="356"/>
    </row>
    <row r="47" spans="1:6">
      <c r="A47" s="353"/>
      <c r="D47" s="278"/>
      <c r="F47" s="356"/>
    </row>
    <row r="48" spans="1:6">
      <c r="A48" s="353"/>
      <c r="D48" s="278"/>
      <c r="F48" s="356"/>
    </row>
    <row r="49" spans="1:6">
      <c r="A49" s="353"/>
      <c r="D49" s="278"/>
      <c r="F49" s="356"/>
    </row>
    <row r="50" spans="1:6">
      <c r="A50" s="353"/>
      <c r="D50" s="278"/>
      <c r="F50" s="356"/>
    </row>
    <row r="51" spans="1:6">
      <c r="A51" s="353"/>
      <c r="D51" s="278"/>
      <c r="F51" s="356"/>
    </row>
    <row r="52" spans="1:6">
      <c r="A52" s="353"/>
      <c r="D52" s="278"/>
      <c r="F52" s="356"/>
    </row>
    <row r="53" spans="1:6">
      <c r="A53" s="353"/>
      <c r="D53" s="278"/>
      <c r="F53" s="356"/>
    </row>
    <row r="54" spans="1:6">
      <c r="A54" s="353"/>
      <c r="D54" s="278"/>
      <c r="F54" s="356"/>
    </row>
    <row r="55" spans="1:6">
      <c r="A55" s="353"/>
      <c r="D55" s="278"/>
      <c r="F55" s="356"/>
    </row>
    <row r="56" spans="1:6">
      <c r="A56" s="353"/>
      <c r="D56" s="278"/>
      <c r="F56" s="356"/>
    </row>
    <row r="57" spans="1:6">
      <c r="A57" s="353"/>
      <c r="D57" s="278"/>
      <c r="F57" s="356"/>
    </row>
    <row r="58" spans="1:6">
      <c r="A58" s="353"/>
      <c r="D58" s="278"/>
      <c r="F58" s="356"/>
    </row>
    <row r="59" spans="1:6">
      <c r="A59" s="353"/>
      <c r="D59" s="278"/>
      <c r="F59" s="356"/>
    </row>
    <row r="60" spans="1:6">
      <c r="A60" s="353"/>
      <c r="D60" s="278"/>
      <c r="F60" s="356"/>
    </row>
    <row r="61" spans="1:6">
      <c r="A61" s="353"/>
      <c r="D61" s="278"/>
      <c r="F61" s="356"/>
    </row>
    <row r="62" spans="1:6">
      <c r="A62" s="353"/>
      <c r="D62" s="278"/>
      <c r="F62" s="356"/>
    </row>
    <row r="63" spans="1:6">
      <c r="A63" s="353"/>
      <c r="D63" s="278"/>
      <c r="F63" s="356"/>
    </row>
    <row r="64" spans="1:6">
      <c r="A64" s="353"/>
      <c r="D64" s="278"/>
      <c r="F64" s="356"/>
    </row>
    <row r="65" spans="1:6">
      <c r="A65" s="353"/>
      <c r="D65" s="278"/>
      <c r="F65" s="356"/>
    </row>
    <row r="66" spans="1:6">
      <c r="A66" s="353"/>
      <c r="D66" s="278"/>
      <c r="F66" s="356"/>
    </row>
    <row r="67" spans="1:6">
      <c r="A67" s="353"/>
      <c r="D67" s="278"/>
      <c r="F67" s="356"/>
    </row>
    <row r="68" spans="1:6">
      <c r="A68" s="353"/>
      <c r="D68" s="278"/>
      <c r="F68" s="356"/>
    </row>
    <row r="69" spans="1:6">
      <c r="A69" s="353"/>
      <c r="D69" s="278"/>
      <c r="F69" s="356"/>
    </row>
    <row r="70" spans="1:6">
      <c r="A70" s="353"/>
      <c r="D70" s="278"/>
      <c r="F70" s="356"/>
    </row>
    <row r="71" spans="1:6">
      <c r="A71" s="353"/>
      <c r="D71" s="278"/>
      <c r="F71" s="356"/>
    </row>
    <row r="72" spans="1:6">
      <c r="A72" s="353"/>
      <c r="D72" s="278"/>
      <c r="F72" s="356"/>
    </row>
    <row r="73" spans="1:6">
      <c r="A73" s="353"/>
      <c r="D73" s="278"/>
      <c r="F73" s="356"/>
    </row>
    <row r="74" spans="1:6">
      <c r="A74" s="353"/>
      <c r="D74" s="278"/>
      <c r="F74" s="356"/>
    </row>
    <row r="75" spans="1:6">
      <c r="A75" s="353"/>
      <c r="D75" s="278"/>
      <c r="F75" s="356"/>
    </row>
    <row r="76" spans="1:6">
      <c r="A76" s="353"/>
      <c r="D76" s="278"/>
      <c r="F76" s="356"/>
    </row>
    <row r="77" spans="1:6">
      <c r="A77" s="353"/>
      <c r="D77" s="278"/>
      <c r="F77" s="356"/>
    </row>
    <row r="78" spans="1:6">
      <c r="A78" s="353"/>
      <c r="D78" s="278"/>
      <c r="F78" s="356"/>
    </row>
    <row r="79" spans="1:6">
      <c r="A79" s="353"/>
      <c r="D79" s="278"/>
      <c r="F79" s="356"/>
    </row>
    <row r="80" spans="1:6">
      <c r="A80" s="353"/>
      <c r="D80" s="278"/>
      <c r="F80" s="356"/>
    </row>
    <row r="81" spans="1:6">
      <c r="A81" s="353"/>
      <c r="D81" s="278"/>
      <c r="F81" s="356"/>
    </row>
    <row r="82" spans="1:6">
      <c r="A82" s="353"/>
      <c r="D82" s="278"/>
      <c r="F82" s="356"/>
    </row>
    <row r="83" spans="1:6">
      <c r="A83" s="353"/>
      <c r="D83" s="278"/>
      <c r="F83" s="356"/>
    </row>
    <row r="84" spans="1:6">
      <c r="A84" s="353"/>
      <c r="D84" s="278"/>
      <c r="F84" s="356"/>
    </row>
    <row r="85" spans="1:6">
      <c r="A85" s="353"/>
      <c r="D85" s="278"/>
      <c r="F85" s="356"/>
    </row>
    <row r="86" spans="1:6">
      <c r="A86" s="353"/>
      <c r="D86" s="278"/>
      <c r="F86" s="356"/>
    </row>
    <row r="87" spans="1:6">
      <c r="A87" s="353"/>
      <c r="D87" s="278"/>
      <c r="F87" s="356"/>
    </row>
    <row r="88" spans="1:6">
      <c r="A88" s="353"/>
      <c r="D88" s="278"/>
      <c r="F88" s="356"/>
    </row>
    <row r="89" spans="1:6">
      <c r="A89" s="353"/>
      <c r="D89" s="278"/>
      <c r="F89" s="356"/>
    </row>
    <row r="90" spans="1:6">
      <c r="A90" s="353"/>
      <c r="D90" s="278"/>
      <c r="F90" s="356"/>
    </row>
    <row r="91" spans="1:6">
      <c r="A91" s="353"/>
      <c r="D91" s="278"/>
      <c r="F91" s="356"/>
    </row>
    <row r="92" spans="1:6">
      <c r="A92" s="353"/>
      <c r="D92" s="278"/>
      <c r="F92" s="356"/>
    </row>
    <row r="93" spans="1:6">
      <c r="A93" s="353"/>
      <c r="D93" s="278"/>
      <c r="F93" s="356"/>
    </row>
    <row r="94" spans="1:6">
      <c r="A94" s="353"/>
      <c r="D94" s="278"/>
      <c r="F94" s="356"/>
    </row>
    <row r="95" spans="1:6">
      <c r="A95" s="353"/>
      <c r="D95" s="278"/>
      <c r="F95" s="356"/>
    </row>
    <row r="96" spans="1:6">
      <c r="A96" s="353"/>
      <c r="D96" s="278"/>
      <c r="F96" s="356"/>
    </row>
    <row r="97" spans="1:6">
      <c r="A97" s="353"/>
      <c r="D97" s="278"/>
      <c r="F97" s="356"/>
    </row>
    <row r="98" spans="1:6">
      <c r="A98" s="353"/>
      <c r="D98" s="278"/>
      <c r="F98" s="356"/>
    </row>
    <row r="99" spans="1:6">
      <c r="A99" s="353"/>
      <c r="D99" s="278"/>
      <c r="F99" s="356"/>
    </row>
    <row r="100" spans="1:6">
      <c r="A100" s="353"/>
      <c r="D100" s="278"/>
      <c r="F100" s="356"/>
    </row>
    <row r="101" spans="1:6">
      <c r="A101" s="353"/>
      <c r="D101" s="278"/>
      <c r="F101" s="356"/>
    </row>
    <row r="102" spans="1:6">
      <c r="A102" s="353"/>
      <c r="D102" s="278"/>
      <c r="F102" s="356"/>
    </row>
    <row r="103" spans="1:6">
      <c r="A103" s="353"/>
      <c r="D103" s="278"/>
      <c r="F103" s="356"/>
    </row>
    <row r="104" spans="1:6">
      <c r="A104" s="353"/>
      <c r="D104" s="278"/>
      <c r="F104" s="356"/>
    </row>
    <row r="105" spans="1:6">
      <c r="A105" s="353"/>
      <c r="D105" s="278"/>
      <c r="F105" s="356"/>
    </row>
    <row r="106" spans="1:6">
      <c r="A106" s="353"/>
      <c r="D106" s="278"/>
      <c r="F106" s="356"/>
    </row>
    <row r="107" spans="1:6">
      <c r="A107" s="353"/>
      <c r="D107" s="278"/>
      <c r="F107" s="356"/>
    </row>
    <row r="108" spans="1:6">
      <c r="A108" s="353"/>
      <c r="D108" s="278"/>
      <c r="F108" s="356"/>
    </row>
    <row r="109" spans="1:6">
      <c r="A109" s="353"/>
      <c r="D109" s="278"/>
      <c r="F109" s="356"/>
    </row>
    <row r="110" spans="1:6">
      <c r="A110" s="353"/>
      <c r="D110" s="278"/>
      <c r="F110" s="356"/>
    </row>
    <row r="111" spans="1:6">
      <c r="A111" s="353"/>
      <c r="D111" s="278"/>
      <c r="F111" s="356"/>
    </row>
    <row r="112" spans="1:6">
      <c r="A112" s="353"/>
      <c r="D112" s="278"/>
      <c r="F112" s="356"/>
    </row>
    <row r="113" spans="1:6">
      <c r="A113" s="353"/>
      <c r="D113" s="278"/>
      <c r="F113" s="356"/>
    </row>
    <row r="114" spans="1:6">
      <c r="A114" s="353"/>
      <c r="D114" s="278"/>
      <c r="F114" s="356"/>
    </row>
    <row r="115" spans="1:6">
      <c r="A115" s="353"/>
      <c r="D115" s="278"/>
      <c r="F115" s="356"/>
    </row>
    <row r="116" spans="1:6">
      <c r="A116" s="353"/>
      <c r="D116" s="278"/>
      <c r="F116" s="356"/>
    </row>
    <row r="117" spans="1:6">
      <c r="A117" s="353"/>
      <c r="D117" s="278"/>
      <c r="F117" s="356"/>
    </row>
    <row r="118" spans="1:6">
      <c r="A118" s="353"/>
      <c r="D118" s="278"/>
      <c r="F118" s="356"/>
    </row>
    <row r="119" spans="1:6">
      <c r="A119" s="353"/>
      <c r="D119" s="278"/>
      <c r="F119" s="356"/>
    </row>
    <row r="120" spans="1:6">
      <c r="A120" s="353"/>
      <c r="D120" s="278"/>
      <c r="F120" s="356"/>
    </row>
    <row r="121" spans="1:6">
      <c r="A121" s="353"/>
      <c r="D121" s="278"/>
      <c r="F121" s="356"/>
    </row>
    <row r="122" spans="1:6">
      <c r="A122" s="353"/>
      <c r="D122" s="278"/>
      <c r="F122" s="356"/>
    </row>
    <row r="123" spans="1:6">
      <c r="A123" s="353"/>
      <c r="D123" s="278"/>
      <c r="F123" s="356"/>
    </row>
    <row r="124" spans="1:6">
      <c r="A124" s="353"/>
      <c r="D124" s="278"/>
      <c r="F124" s="356"/>
    </row>
    <row r="125" spans="1:6">
      <c r="A125" s="353"/>
      <c r="D125" s="278"/>
      <c r="F125" s="356"/>
    </row>
    <row r="126" spans="1:6">
      <c r="A126" s="353"/>
      <c r="D126" s="278"/>
      <c r="F126" s="356"/>
    </row>
    <row r="127" spans="1:6">
      <c r="A127" s="353"/>
      <c r="D127" s="278"/>
      <c r="F127" s="356"/>
    </row>
    <row r="128" spans="1:6">
      <c r="A128" s="353"/>
      <c r="D128" s="278"/>
      <c r="F128" s="356"/>
    </row>
    <row r="129" spans="1:6">
      <c r="A129" s="353"/>
      <c r="D129" s="278"/>
      <c r="F129" s="356"/>
    </row>
    <row r="130" spans="1:6">
      <c r="A130" s="353"/>
      <c r="D130" s="278"/>
      <c r="F130" s="356"/>
    </row>
    <row r="131" spans="1:6">
      <c r="A131" s="353"/>
      <c r="D131" s="278"/>
      <c r="F131" s="356"/>
    </row>
    <row r="132" spans="1:6">
      <c r="A132" s="353"/>
      <c r="D132" s="278"/>
      <c r="F132" s="356"/>
    </row>
    <row r="133" spans="1:6">
      <c r="A133" s="353"/>
      <c r="D133" s="278"/>
      <c r="F133" s="356"/>
    </row>
    <row r="134" spans="1:6">
      <c r="A134" s="353"/>
      <c r="D134" s="278"/>
      <c r="F134" s="356"/>
    </row>
    <row r="135" spans="1:6">
      <c r="A135" s="353"/>
      <c r="D135" s="278"/>
      <c r="F135" s="356"/>
    </row>
    <row r="136" spans="1:6">
      <c r="A136" s="353"/>
      <c r="D136" s="278"/>
      <c r="F136" s="356"/>
    </row>
    <row r="137" spans="1:6">
      <c r="A137" s="353"/>
      <c r="D137" s="278"/>
      <c r="F137" s="356"/>
    </row>
    <row r="138" spans="1:6">
      <c r="A138" s="353"/>
      <c r="D138" s="278"/>
      <c r="F138" s="356"/>
    </row>
    <row r="139" spans="1:6">
      <c r="A139" s="353"/>
      <c r="D139" s="278"/>
      <c r="F139" s="356"/>
    </row>
    <row r="140" spans="1:6">
      <c r="A140" s="353"/>
      <c r="D140" s="278"/>
      <c r="F140" s="356"/>
    </row>
    <row r="141" spans="1:6">
      <c r="A141" s="353"/>
      <c r="D141" s="278"/>
      <c r="F141" s="356"/>
    </row>
    <row r="142" spans="1:6">
      <c r="A142" s="353"/>
      <c r="D142" s="278"/>
      <c r="F142" s="356"/>
    </row>
    <row r="143" spans="1:6">
      <c r="A143" s="353"/>
      <c r="D143" s="278"/>
      <c r="F143" s="356"/>
    </row>
    <row r="144" spans="1:6">
      <c r="A144" s="353"/>
      <c r="D144" s="278"/>
      <c r="F144" s="356"/>
    </row>
    <row r="145" spans="1:6">
      <c r="A145" s="353"/>
      <c r="D145" s="278"/>
      <c r="F145" s="356"/>
    </row>
    <row r="146" spans="1:6">
      <c r="A146" s="353"/>
      <c r="D146" s="278"/>
      <c r="F146" s="356"/>
    </row>
    <row r="147" spans="1:6">
      <c r="A147" s="353"/>
      <c r="D147" s="278"/>
      <c r="F147" s="356"/>
    </row>
    <row r="148" spans="1:6">
      <c r="A148" s="353"/>
      <c r="D148" s="278"/>
      <c r="F148" s="356"/>
    </row>
    <row r="149" spans="1:6">
      <c r="A149" s="353"/>
      <c r="D149" s="278"/>
      <c r="F149" s="356"/>
    </row>
    <row r="150" spans="1:6">
      <c r="A150" s="353"/>
      <c r="D150" s="278"/>
      <c r="F150" s="356"/>
    </row>
    <row r="151" spans="1:6">
      <c r="A151" s="353"/>
      <c r="D151" s="278"/>
      <c r="F151" s="356"/>
    </row>
    <row r="152" spans="1:6">
      <c r="A152" s="353"/>
      <c r="D152" s="278"/>
      <c r="F152" s="356"/>
    </row>
    <row r="153" spans="1:6">
      <c r="A153" s="353"/>
      <c r="D153" s="278"/>
      <c r="F153" s="356"/>
    </row>
    <row r="154" spans="1:6">
      <c r="A154" s="353"/>
      <c r="D154" s="278"/>
      <c r="F154" s="356"/>
    </row>
    <row r="155" spans="1:6">
      <c r="A155" s="353"/>
      <c r="D155" s="278"/>
      <c r="F155" s="356"/>
    </row>
    <row r="156" spans="1:6">
      <c r="A156" s="353"/>
      <c r="D156" s="278"/>
      <c r="F156" s="356"/>
    </row>
    <row r="157" spans="1:6">
      <c r="A157" s="353"/>
      <c r="D157" s="278"/>
      <c r="F157" s="356"/>
    </row>
    <row r="158" spans="1:6">
      <c r="A158" s="353"/>
      <c r="D158" s="278"/>
      <c r="F158" s="356"/>
    </row>
    <row r="159" spans="1:6">
      <c r="A159" s="353"/>
      <c r="D159" s="278"/>
      <c r="F159" s="356"/>
    </row>
    <row r="160" spans="1:6">
      <c r="A160" s="353"/>
      <c r="D160" s="278"/>
      <c r="F160" s="356"/>
    </row>
    <row r="161" spans="1:6">
      <c r="A161" s="353"/>
      <c r="D161" s="278"/>
      <c r="F161" s="356"/>
    </row>
    <row r="162" spans="1:6">
      <c r="A162" s="353"/>
      <c r="D162" s="278"/>
      <c r="F162" s="356"/>
    </row>
    <row r="163" spans="1:6">
      <c r="A163" s="353"/>
      <c r="D163" s="278"/>
      <c r="F163" s="356"/>
    </row>
    <row r="164" spans="1:6">
      <c r="A164" s="353"/>
      <c r="D164" s="278"/>
      <c r="F164" s="356"/>
    </row>
    <row r="165" spans="1:6">
      <c r="A165" s="353"/>
      <c r="D165" s="278"/>
      <c r="F165" s="356"/>
    </row>
    <row r="166" spans="1:6">
      <c r="A166" s="353"/>
      <c r="D166" s="278"/>
      <c r="F166" s="356"/>
    </row>
    <row r="167" spans="1:6">
      <c r="A167" s="353"/>
      <c r="D167" s="278"/>
      <c r="F167" s="356"/>
    </row>
    <row r="168" spans="1:6">
      <c r="A168" s="353"/>
      <c r="D168" s="278"/>
      <c r="F168" s="356"/>
    </row>
    <row r="169" spans="1:6">
      <c r="A169" s="353"/>
      <c r="D169" s="278"/>
      <c r="F169" s="356"/>
    </row>
    <row r="170" spans="1:6">
      <c r="A170" s="353"/>
      <c r="D170" s="278"/>
      <c r="F170" s="356"/>
    </row>
    <row r="171" spans="1:6">
      <c r="A171" s="353"/>
      <c r="D171" s="278"/>
      <c r="F171" s="356"/>
    </row>
    <row r="172" spans="1:6">
      <c r="A172" s="353"/>
      <c r="D172" s="278"/>
      <c r="F172" s="356"/>
    </row>
    <row r="173" spans="1:6">
      <c r="A173" s="353"/>
      <c r="D173" s="278"/>
      <c r="F173" s="356"/>
    </row>
    <row r="174" spans="1:6">
      <c r="A174" s="353"/>
      <c r="D174" s="278"/>
      <c r="F174" s="356"/>
    </row>
    <row r="175" spans="1:6">
      <c r="A175" s="353"/>
      <c r="D175" s="278"/>
      <c r="F175" s="356"/>
    </row>
    <row r="176" spans="1:6">
      <c r="A176" s="353"/>
      <c r="D176" s="278"/>
      <c r="F176" s="356"/>
    </row>
    <row r="177" spans="1:6">
      <c r="A177" s="353"/>
      <c r="D177" s="278"/>
      <c r="F177" s="356"/>
    </row>
    <row r="178" spans="1:6">
      <c r="A178" s="353"/>
      <c r="D178" s="278"/>
      <c r="F178" s="356"/>
    </row>
    <row r="179" spans="1:6">
      <c r="A179" s="353"/>
      <c r="D179" s="278"/>
      <c r="F179" s="356"/>
    </row>
    <row r="180" spans="1:6">
      <c r="A180" s="353"/>
      <c r="D180" s="278"/>
      <c r="F180" s="356"/>
    </row>
    <row r="181" spans="1:6">
      <c r="A181" s="353"/>
      <c r="D181" s="278"/>
      <c r="F181" s="356"/>
    </row>
    <row r="182" spans="1:6">
      <c r="A182" s="353"/>
      <c r="D182" s="278"/>
      <c r="F182" s="356"/>
    </row>
    <row r="183" spans="1:6">
      <c r="A183" s="353"/>
      <c r="D183" s="278"/>
      <c r="F183" s="356"/>
    </row>
    <row r="184" spans="1:6">
      <c r="A184" s="353"/>
      <c r="D184" s="278"/>
      <c r="F184" s="356"/>
    </row>
    <row r="185" spans="1:6">
      <c r="A185" s="353"/>
      <c r="D185" s="278"/>
      <c r="F185" s="356"/>
    </row>
    <row r="186" spans="1:6">
      <c r="A186" s="353"/>
      <c r="D186" s="278"/>
      <c r="F186" s="356"/>
    </row>
    <row r="187" spans="1:6">
      <c r="A187" s="353"/>
      <c r="D187" s="278"/>
      <c r="F187" s="356"/>
    </row>
    <row r="188" spans="1:6">
      <c r="A188" s="353"/>
      <c r="D188" s="278"/>
      <c r="F188" s="356"/>
    </row>
    <row r="189" spans="1:6">
      <c r="A189" s="353"/>
      <c r="D189" s="278"/>
      <c r="F189" s="356"/>
    </row>
    <row r="190" spans="1:6">
      <c r="A190" s="353"/>
      <c r="D190" s="278"/>
      <c r="F190" s="356"/>
    </row>
    <row r="191" spans="1:6">
      <c r="A191" s="353"/>
      <c r="D191" s="278"/>
      <c r="F191" s="356"/>
    </row>
    <row r="192" spans="1:6">
      <c r="A192" s="353"/>
      <c r="D192" s="278"/>
      <c r="F192" s="356"/>
    </row>
    <row r="193" spans="1:6">
      <c r="A193" s="353"/>
      <c r="D193" s="278"/>
      <c r="F193" s="356"/>
    </row>
    <row r="194" spans="1:6">
      <c r="A194" s="353"/>
      <c r="D194" s="278"/>
      <c r="F194" s="356"/>
    </row>
    <row r="195" spans="1:6">
      <c r="A195" s="353"/>
      <c r="D195" s="278"/>
      <c r="F195" s="356"/>
    </row>
    <row r="196" spans="1:6">
      <c r="A196" s="353"/>
      <c r="D196" s="278"/>
      <c r="F196" s="356"/>
    </row>
    <row r="197" spans="1:6">
      <c r="A197" s="353"/>
      <c r="D197" s="278"/>
      <c r="F197" s="356"/>
    </row>
    <row r="198" spans="1:6">
      <c r="A198" s="353"/>
      <c r="D198" s="278"/>
      <c r="F198" s="356"/>
    </row>
    <row r="199" spans="1:6">
      <c r="A199" s="353"/>
      <c r="D199" s="278"/>
      <c r="F199" s="356"/>
    </row>
    <row r="200" spans="1:6">
      <c r="A200" s="353"/>
      <c r="D200" s="278"/>
      <c r="F200" s="356"/>
    </row>
    <row r="201" spans="1:6">
      <c r="A201" s="353"/>
      <c r="D201" s="278"/>
      <c r="F201" s="356"/>
    </row>
    <row r="202" spans="1:6">
      <c r="A202" s="353"/>
      <c r="D202" s="278"/>
      <c r="F202" s="356"/>
    </row>
    <row r="203" spans="1:6">
      <c r="A203" s="353"/>
      <c r="D203" s="278"/>
      <c r="F203" s="356"/>
    </row>
    <row r="204" spans="1:6">
      <c r="A204" s="353"/>
      <c r="D204" s="278"/>
      <c r="F204" s="356"/>
    </row>
    <row r="205" spans="1:6">
      <c r="A205" s="353"/>
      <c r="D205" s="278"/>
      <c r="F205" s="356"/>
    </row>
    <row r="206" spans="1:6">
      <c r="A206" s="353"/>
      <c r="D206" s="278"/>
      <c r="F206" s="356"/>
    </row>
    <row r="207" spans="1:6">
      <c r="A207" s="353"/>
      <c r="D207" s="278"/>
      <c r="F207" s="356"/>
    </row>
    <row r="208" spans="1:6">
      <c r="A208" s="353"/>
      <c r="D208" s="278"/>
      <c r="F208" s="356"/>
    </row>
    <row r="209" spans="1:6">
      <c r="A209" s="353"/>
      <c r="D209" s="278"/>
      <c r="F209" s="356"/>
    </row>
    <row r="210" spans="1:6">
      <c r="A210" s="353"/>
      <c r="D210" s="278"/>
      <c r="F210" s="356"/>
    </row>
    <row r="211" spans="1:6">
      <c r="A211" s="353"/>
      <c r="D211" s="278"/>
      <c r="F211" s="356"/>
    </row>
    <row r="212" spans="1:6">
      <c r="A212" s="353"/>
      <c r="D212" s="278"/>
      <c r="F212" s="356"/>
    </row>
    <row r="213" spans="1:6">
      <c r="A213" s="353"/>
      <c r="D213" s="278"/>
      <c r="F213" s="356"/>
    </row>
    <row r="214" spans="1:6">
      <c r="A214" s="353"/>
      <c r="D214" s="278"/>
      <c r="F214" s="356"/>
    </row>
    <row r="215" spans="1:6">
      <c r="A215" s="353"/>
      <c r="D215" s="278"/>
      <c r="F215" s="356"/>
    </row>
    <row r="216" spans="1:6">
      <c r="A216" s="353"/>
      <c r="D216" s="278"/>
      <c r="F216" s="356"/>
    </row>
    <row r="217" spans="1:6">
      <c r="A217" s="353"/>
      <c r="D217" s="278"/>
      <c r="F217" s="356"/>
    </row>
    <row r="218" spans="1:6">
      <c r="A218" s="353"/>
      <c r="D218" s="278"/>
      <c r="F218" s="356"/>
    </row>
    <row r="219" spans="1:6">
      <c r="A219" s="353"/>
      <c r="D219" s="278"/>
      <c r="F219" s="356"/>
    </row>
    <row r="220" spans="1:6">
      <c r="A220" s="353"/>
      <c r="D220" s="278"/>
      <c r="F220" s="356"/>
    </row>
    <row r="221" spans="1:6">
      <c r="A221" s="353"/>
      <c r="D221" s="278"/>
      <c r="F221" s="356"/>
    </row>
    <row r="222" spans="1:6">
      <c r="A222" s="353"/>
      <c r="D222" s="278"/>
      <c r="F222" s="356"/>
    </row>
    <row r="223" spans="1:6">
      <c r="A223" s="353"/>
      <c r="D223" s="278"/>
      <c r="F223" s="356"/>
    </row>
    <row r="224" spans="1:6">
      <c r="A224" s="353"/>
      <c r="D224" s="278"/>
      <c r="F224" s="356"/>
    </row>
    <row r="225" spans="1:6">
      <c r="A225" s="353"/>
      <c r="D225" s="278"/>
      <c r="F225" s="356"/>
    </row>
    <row r="226" spans="1:6">
      <c r="A226" s="353"/>
      <c r="D226" s="278"/>
      <c r="F226" s="356"/>
    </row>
    <row r="227" spans="1:6">
      <c r="A227" s="353"/>
      <c r="D227" s="278"/>
      <c r="F227" s="356"/>
    </row>
    <row r="228" spans="1:6">
      <c r="A228" s="353"/>
      <c r="D228" s="278"/>
      <c r="F228" s="356"/>
    </row>
    <row r="229" spans="1:6">
      <c r="A229" s="353"/>
      <c r="D229" s="278"/>
      <c r="F229" s="356"/>
    </row>
    <row r="230" spans="1:6">
      <c r="A230" s="353"/>
      <c r="D230" s="278"/>
      <c r="F230" s="356"/>
    </row>
    <row r="231" spans="1:6">
      <c r="A231" s="353"/>
      <c r="D231" s="278"/>
      <c r="F231" s="356"/>
    </row>
    <row r="232" spans="1:6">
      <c r="A232" s="353"/>
      <c r="D232" s="278"/>
      <c r="F232" s="356"/>
    </row>
    <row r="233" spans="1:6">
      <c r="A233" s="353"/>
      <c r="D233" s="278"/>
      <c r="F233" s="356"/>
    </row>
    <row r="234" spans="1:6">
      <c r="A234" s="353"/>
      <c r="D234" s="278"/>
      <c r="F234" s="356"/>
    </row>
    <row r="235" spans="1:6">
      <c r="A235" s="353"/>
      <c r="D235" s="278"/>
      <c r="F235" s="356"/>
    </row>
    <row r="236" spans="1:6">
      <c r="A236" s="353"/>
      <c r="D236" s="278"/>
      <c r="F236" s="356"/>
    </row>
    <row r="237" spans="1:6">
      <c r="A237" s="353"/>
      <c r="D237" s="278"/>
      <c r="F237" s="356"/>
    </row>
    <row r="238" spans="1:6">
      <c r="A238" s="353"/>
      <c r="D238" s="278"/>
      <c r="F238" s="356"/>
    </row>
    <row r="239" spans="1:6">
      <c r="A239" s="353"/>
      <c r="D239" s="278"/>
      <c r="F239" s="356"/>
    </row>
    <row r="240" spans="1:6">
      <c r="A240" s="353"/>
      <c r="D240" s="278"/>
      <c r="F240" s="356"/>
    </row>
    <row r="241" spans="1:6">
      <c r="A241" s="353"/>
      <c r="D241" s="278"/>
      <c r="F241" s="356"/>
    </row>
    <row r="242" spans="1:6">
      <c r="A242" s="353"/>
      <c r="D242" s="278"/>
      <c r="F242" s="356"/>
    </row>
    <row r="243" spans="1:6">
      <c r="A243" s="353"/>
      <c r="D243" s="278"/>
      <c r="F243" s="356"/>
    </row>
    <row r="244" spans="1:6">
      <c r="A244" s="353"/>
      <c r="D244" s="278"/>
      <c r="F244" s="356"/>
    </row>
    <row r="245" spans="1:6">
      <c r="A245" s="353"/>
      <c r="D245" s="278"/>
      <c r="F245" s="356"/>
    </row>
    <row r="246" spans="1:6">
      <c r="A246" s="353"/>
      <c r="D246" s="278"/>
      <c r="F246" s="356"/>
    </row>
    <row r="247" spans="1:6">
      <c r="A247" s="353"/>
      <c r="D247" s="278"/>
      <c r="F247" s="356"/>
    </row>
    <row r="248" spans="1:6">
      <c r="A248" s="353"/>
      <c r="D248" s="278"/>
      <c r="F248" s="356"/>
    </row>
    <row r="249" spans="1:6">
      <c r="A249" s="353"/>
      <c r="D249" s="278"/>
      <c r="F249" s="356"/>
    </row>
    <row r="250" spans="1:6">
      <c r="A250" s="353"/>
      <c r="D250" s="278"/>
      <c r="F250" s="356"/>
    </row>
    <row r="251" spans="1:6">
      <c r="A251" s="353"/>
      <c r="D251" s="278"/>
      <c r="F251" s="356"/>
    </row>
    <row r="252" spans="1:6">
      <c r="A252" s="353"/>
      <c r="D252" s="278"/>
      <c r="F252" s="356"/>
    </row>
    <row r="253" spans="1:6">
      <c r="A253" s="353"/>
      <c r="D253" s="278"/>
      <c r="F253" s="356"/>
    </row>
    <row r="254" spans="1:6">
      <c r="A254" s="353"/>
      <c r="D254" s="278"/>
      <c r="F254" s="356"/>
    </row>
    <row r="255" spans="1:6">
      <c r="A255" s="353"/>
      <c r="D255" s="278"/>
      <c r="F255" s="356"/>
    </row>
    <row r="256" spans="1:6">
      <c r="A256" s="353"/>
      <c r="D256" s="278"/>
      <c r="F256" s="356"/>
    </row>
    <row r="257" spans="1:6">
      <c r="A257" s="353"/>
      <c r="D257" s="278"/>
      <c r="F257" s="356"/>
    </row>
    <row r="258" spans="1:6">
      <c r="A258" s="353"/>
      <c r="D258" s="278"/>
      <c r="F258" s="356"/>
    </row>
    <row r="259" spans="1:6">
      <c r="A259" s="353"/>
      <c r="D259" s="278"/>
      <c r="F259" s="356"/>
    </row>
    <row r="260" spans="1:6">
      <c r="A260" s="353"/>
      <c r="D260" s="278"/>
      <c r="F260" s="356"/>
    </row>
    <row r="261" spans="1:6">
      <c r="A261" s="353"/>
      <c r="D261" s="278"/>
      <c r="F261" s="356"/>
    </row>
    <row r="262" spans="1:6">
      <c r="A262" s="353"/>
      <c r="D262" s="278"/>
      <c r="F262" s="356"/>
    </row>
    <row r="263" spans="1:6">
      <c r="A263" s="353"/>
      <c r="D263" s="278"/>
      <c r="F263" s="356"/>
    </row>
    <row r="264" spans="1:6">
      <c r="A264" s="353"/>
      <c r="D264" s="278"/>
      <c r="F264" s="356"/>
    </row>
    <row r="265" spans="1:6">
      <c r="A265" s="353"/>
      <c r="D265" s="278"/>
      <c r="F265" s="356"/>
    </row>
    <row r="266" spans="1:6">
      <c r="A266" s="353"/>
      <c r="D266" s="278"/>
      <c r="F266" s="356"/>
    </row>
    <row r="267" spans="1:6">
      <c r="A267" s="353"/>
      <c r="D267" s="278"/>
      <c r="F267" s="356"/>
    </row>
    <row r="268" spans="1:6">
      <c r="A268" s="353"/>
      <c r="D268" s="278"/>
      <c r="F268" s="356"/>
    </row>
    <row r="269" spans="1:6">
      <c r="A269" s="353"/>
      <c r="D269" s="278"/>
      <c r="F269" s="356"/>
    </row>
    <row r="270" spans="1:6">
      <c r="A270" s="353"/>
      <c r="D270" s="278"/>
      <c r="F270" s="356"/>
    </row>
    <row r="271" spans="1:6">
      <c r="A271" s="353"/>
      <c r="D271" s="278"/>
      <c r="F271" s="356"/>
    </row>
    <row r="272" spans="1:6">
      <c r="A272" s="353"/>
      <c r="D272" s="278"/>
      <c r="F272" s="356"/>
    </row>
    <row r="273" spans="1:6">
      <c r="A273" s="353"/>
      <c r="D273" s="278"/>
      <c r="F273" s="356"/>
    </row>
    <row r="274" spans="1:6">
      <c r="A274" s="353"/>
      <c r="D274" s="278"/>
      <c r="F274" s="356"/>
    </row>
    <row r="275" spans="1:6">
      <c r="A275" s="353"/>
      <c r="D275" s="278"/>
      <c r="F275" s="356"/>
    </row>
    <row r="276" spans="1:6">
      <c r="A276" s="353"/>
      <c r="D276" s="278"/>
      <c r="F276" s="356"/>
    </row>
    <row r="277" spans="1:6">
      <c r="A277" s="353"/>
      <c r="D277" s="278"/>
      <c r="F277" s="356"/>
    </row>
    <row r="278" spans="1:6">
      <c r="A278" s="353"/>
      <c r="D278" s="278"/>
      <c r="F278" s="356"/>
    </row>
    <row r="279" spans="1:6">
      <c r="A279" s="353"/>
      <c r="D279" s="278"/>
      <c r="F279" s="356"/>
    </row>
    <row r="280" spans="1:6">
      <c r="A280" s="353"/>
      <c r="D280" s="278"/>
      <c r="F280" s="356"/>
    </row>
    <row r="281" spans="1:6">
      <c r="A281" s="353"/>
      <c r="D281" s="278"/>
      <c r="F281" s="356"/>
    </row>
    <row r="282" spans="1:6">
      <c r="A282" s="353"/>
      <c r="D282" s="278"/>
      <c r="F282" s="356"/>
    </row>
    <row r="283" spans="1:6">
      <c r="A283" s="353"/>
      <c r="D283" s="278"/>
      <c r="F283" s="356"/>
    </row>
    <row r="284" spans="1:6">
      <c r="A284" s="353"/>
      <c r="D284" s="278"/>
      <c r="F284" s="356"/>
    </row>
    <row r="285" spans="1:6">
      <c r="A285" s="353"/>
      <c r="D285" s="278"/>
      <c r="F285" s="356"/>
    </row>
    <row r="286" spans="1:6">
      <c r="A286" s="353"/>
      <c r="D286" s="278"/>
      <c r="F286" s="356"/>
    </row>
    <row r="287" spans="1:6">
      <c r="A287" s="353"/>
      <c r="D287" s="278"/>
      <c r="F287" s="356"/>
    </row>
    <row r="288" spans="1:6">
      <c r="A288" s="353"/>
      <c r="D288" s="278"/>
      <c r="F288" s="356"/>
    </row>
    <row r="289" spans="1:6">
      <c r="A289" s="353"/>
      <c r="D289" s="278"/>
      <c r="F289" s="356"/>
    </row>
    <row r="290" spans="1:6">
      <c r="A290" s="353"/>
      <c r="D290" s="278"/>
      <c r="F290" s="356"/>
    </row>
    <row r="291" spans="1:6">
      <c r="A291" s="353"/>
      <c r="D291" s="278"/>
      <c r="F291" s="356"/>
    </row>
    <row r="292" spans="1:6">
      <c r="A292" s="353"/>
      <c r="D292" s="278"/>
      <c r="F292" s="356"/>
    </row>
    <row r="293" spans="1:6">
      <c r="A293" s="353"/>
      <c r="D293" s="278"/>
      <c r="F293" s="356"/>
    </row>
    <row r="294" spans="1:6">
      <c r="A294" s="353"/>
      <c r="D294" s="278"/>
      <c r="F294" s="356"/>
    </row>
    <row r="295" spans="1:6">
      <c r="A295" s="353"/>
      <c r="D295" s="278"/>
      <c r="F295" s="356"/>
    </row>
    <row r="296" spans="1:6">
      <c r="A296" s="353"/>
      <c r="D296" s="278"/>
      <c r="F296" s="356"/>
    </row>
    <row r="297" spans="1:6">
      <c r="A297" s="353"/>
      <c r="D297" s="278"/>
      <c r="F297" s="356"/>
    </row>
    <row r="298" spans="1:6">
      <c r="A298" s="353"/>
      <c r="D298" s="278"/>
      <c r="F298" s="356"/>
    </row>
    <row r="299" spans="1:6">
      <c r="A299" s="353"/>
      <c r="D299" s="278"/>
      <c r="F299" s="356"/>
    </row>
    <row r="300" spans="1:6">
      <c r="A300" s="353"/>
      <c r="D300" s="278"/>
      <c r="F300" s="356"/>
    </row>
    <row r="301" spans="1:6">
      <c r="A301" s="353"/>
      <c r="D301" s="278"/>
      <c r="F301" s="356"/>
    </row>
    <row r="302" spans="1:6">
      <c r="A302" s="353"/>
      <c r="D302" s="278"/>
      <c r="F302" s="356"/>
    </row>
    <row r="303" spans="1:6">
      <c r="A303" s="353"/>
      <c r="D303" s="278"/>
      <c r="F303" s="356"/>
    </row>
    <row r="304" spans="1:6">
      <c r="A304" s="353"/>
      <c r="D304" s="278"/>
      <c r="F304" s="356"/>
    </row>
    <row r="305" spans="1:6">
      <c r="A305" s="353"/>
      <c r="D305" s="278"/>
      <c r="F305" s="356"/>
    </row>
    <row r="306" spans="1:6">
      <c r="A306" s="353"/>
      <c r="D306" s="278"/>
      <c r="F306" s="356"/>
    </row>
    <row r="307" spans="1:6">
      <c r="A307" s="353"/>
      <c r="D307" s="278"/>
      <c r="F307" s="356"/>
    </row>
    <row r="308" spans="1:6">
      <c r="A308" s="353"/>
      <c r="D308" s="278"/>
      <c r="F308" s="356"/>
    </row>
    <row r="309" spans="1:6">
      <c r="A309" s="353"/>
      <c r="D309" s="278"/>
      <c r="F309" s="356"/>
    </row>
    <row r="310" spans="1:6">
      <c r="A310" s="353"/>
      <c r="D310" s="278"/>
      <c r="F310" s="356"/>
    </row>
    <row r="311" spans="1:6">
      <c r="A311" s="353"/>
      <c r="D311" s="278"/>
      <c r="F311" s="356"/>
    </row>
    <row r="312" spans="1:6">
      <c r="A312" s="353"/>
      <c r="D312" s="278"/>
      <c r="F312" s="356"/>
    </row>
    <row r="313" spans="1:6">
      <c r="A313" s="353"/>
      <c r="D313" s="278"/>
      <c r="F313" s="356"/>
    </row>
    <row r="314" spans="1:6">
      <c r="A314" s="353"/>
      <c r="D314" s="278"/>
      <c r="F314" s="356"/>
    </row>
    <row r="315" spans="1:6">
      <c r="A315" s="353"/>
      <c r="D315" s="278"/>
      <c r="F315" s="356"/>
    </row>
    <row r="316" spans="1:6">
      <c r="A316" s="353"/>
      <c r="D316" s="278"/>
      <c r="F316" s="356"/>
    </row>
    <row r="317" spans="1:6">
      <c r="A317" s="353"/>
      <c r="D317" s="278"/>
      <c r="F317" s="356"/>
    </row>
    <row r="318" spans="1:6">
      <c r="A318" s="353"/>
      <c r="D318" s="278"/>
      <c r="F318" s="356"/>
    </row>
    <row r="319" spans="1:6">
      <c r="A319" s="353"/>
      <c r="D319" s="278"/>
      <c r="F319" s="356"/>
    </row>
    <row r="320" spans="1:6">
      <c r="A320" s="353"/>
      <c r="D320" s="278"/>
      <c r="F320" s="356"/>
    </row>
    <row r="321" spans="1:6">
      <c r="A321" s="353"/>
      <c r="D321" s="278"/>
      <c r="F321" s="356"/>
    </row>
    <row r="322" spans="1:6">
      <c r="A322" s="353"/>
      <c r="D322" s="278"/>
      <c r="F322" s="356"/>
    </row>
    <row r="323" spans="1:6">
      <c r="A323" s="353"/>
      <c r="D323" s="278"/>
      <c r="F323" s="356"/>
    </row>
    <row r="324" spans="1:6">
      <c r="A324" s="353"/>
      <c r="D324" s="278"/>
      <c r="F324" s="356"/>
    </row>
    <row r="325" spans="1:6">
      <c r="A325" s="353"/>
      <c r="D325" s="278"/>
      <c r="F325" s="356"/>
    </row>
    <row r="326" spans="1:6">
      <c r="A326" s="353"/>
      <c r="D326" s="278"/>
      <c r="F326" s="356"/>
    </row>
    <row r="327" spans="1:6">
      <c r="A327" s="353"/>
      <c r="D327" s="278"/>
      <c r="F327" s="356"/>
    </row>
    <row r="328" spans="1:6">
      <c r="A328" s="353"/>
      <c r="D328" s="278"/>
      <c r="F328" s="356"/>
    </row>
    <row r="329" spans="1:6">
      <c r="A329" s="353"/>
      <c r="D329" s="278"/>
      <c r="F329" s="356"/>
    </row>
    <row r="330" spans="1:6">
      <c r="A330" s="353"/>
      <c r="D330" s="278"/>
      <c r="F330" s="356"/>
    </row>
    <row r="331" spans="1:6">
      <c r="A331" s="353"/>
      <c r="D331" s="278"/>
      <c r="F331" s="356"/>
    </row>
    <row r="332" spans="1:6">
      <c r="A332" s="353"/>
      <c r="D332" s="278"/>
      <c r="F332" s="356"/>
    </row>
    <row r="333" spans="1:6">
      <c r="A333" s="353"/>
      <c r="D333" s="278"/>
      <c r="F333" s="356"/>
    </row>
    <row r="334" spans="1:6">
      <c r="A334" s="353"/>
      <c r="D334" s="278"/>
      <c r="F334" s="356"/>
    </row>
    <row r="335" spans="1:6">
      <c r="A335" s="353"/>
      <c r="D335" s="278"/>
      <c r="F335" s="356"/>
    </row>
    <row r="336" spans="1:6">
      <c r="A336" s="353"/>
      <c r="D336" s="278"/>
      <c r="F336" s="356"/>
    </row>
    <row r="337" spans="1:6">
      <c r="A337" s="353"/>
      <c r="D337" s="278"/>
      <c r="F337" s="356"/>
    </row>
    <row r="338" spans="1:6">
      <c r="A338" s="353"/>
      <c r="D338" s="278"/>
      <c r="F338" s="356"/>
    </row>
    <row r="339" spans="1:6">
      <c r="A339" s="353"/>
      <c r="D339" s="278"/>
      <c r="F339" s="356"/>
    </row>
    <row r="340" spans="1:6">
      <c r="A340" s="353"/>
      <c r="D340" s="278"/>
      <c r="F340" s="356"/>
    </row>
    <row r="341" spans="1:6">
      <c r="A341" s="353"/>
      <c r="D341" s="278"/>
      <c r="F341" s="356"/>
    </row>
    <row r="342" spans="1:6">
      <c r="A342" s="353"/>
      <c r="D342" s="278"/>
      <c r="F342" s="356"/>
    </row>
    <row r="343" spans="1:6">
      <c r="A343" s="353"/>
      <c r="D343" s="278"/>
      <c r="F343" s="356"/>
    </row>
    <row r="344" spans="1:6">
      <c r="A344" s="353"/>
      <c r="D344" s="278"/>
      <c r="F344" s="356"/>
    </row>
    <row r="345" spans="1:6">
      <c r="A345" s="353"/>
      <c r="D345" s="278"/>
      <c r="F345" s="356"/>
    </row>
    <row r="346" spans="1:6">
      <c r="A346" s="353"/>
      <c r="D346" s="278"/>
      <c r="F346" s="356"/>
    </row>
    <row r="347" spans="1:6">
      <c r="A347" s="353"/>
      <c r="D347" s="278"/>
      <c r="F347" s="356"/>
    </row>
    <row r="348" spans="1:6">
      <c r="A348" s="353"/>
      <c r="D348" s="278"/>
      <c r="F348" s="356"/>
    </row>
    <row r="349" spans="1:6">
      <c r="A349" s="353"/>
      <c r="D349" s="278"/>
      <c r="F349" s="356"/>
    </row>
    <row r="350" spans="1:6">
      <c r="A350" s="353"/>
      <c r="D350" s="278"/>
      <c r="F350" s="356"/>
    </row>
    <row r="351" spans="1:6">
      <c r="A351" s="353"/>
      <c r="D351" s="278"/>
      <c r="F351" s="356"/>
    </row>
    <row r="352" spans="1:6">
      <c r="A352" s="353"/>
      <c r="D352" s="278"/>
      <c r="F352" s="356"/>
    </row>
    <row r="353" spans="1:6">
      <c r="A353" s="353"/>
      <c r="D353" s="278"/>
      <c r="F353" s="356"/>
    </row>
    <row r="354" spans="1:6">
      <c r="A354" s="353"/>
      <c r="D354" s="278"/>
      <c r="F354" s="356"/>
    </row>
    <row r="355" spans="1:6">
      <c r="A355" s="353"/>
      <c r="D355" s="278"/>
      <c r="F355" s="356"/>
    </row>
    <row r="356" spans="1:6">
      <c r="A356" s="353"/>
      <c r="D356" s="278"/>
      <c r="F356" s="356"/>
    </row>
    <row r="357" spans="1:6">
      <c r="A357" s="353"/>
      <c r="D357" s="278"/>
      <c r="F357" s="356"/>
    </row>
    <row r="358" spans="1:6">
      <c r="A358" s="353"/>
      <c r="D358" s="278"/>
      <c r="F358" s="356"/>
    </row>
    <row r="359" spans="1:6">
      <c r="A359" s="353"/>
      <c r="D359" s="278"/>
      <c r="F359" s="356"/>
    </row>
    <row r="360" spans="1:6">
      <c r="A360" s="353"/>
      <c r="D360" s="278"/>
      <c r="F360" s="356"/>
    </row>
    <row r="361" spans="1:6">
      <c r="A361" s="353"/>
      <c r="D361" s="278"/>
      <c r="F361" s="356"/>
    </row>
    <row r="362" spans="1:6">
      <c r="A362" s="353"/>
      <c r="D362" s="278"/>
      <c r="F362" s="356"/>
    </row>
    <row r="363" spans="1:6">
      <c r="A363" s="353"/>
      <c r="D363" s="278"/>
      <c r="F363" s="356"/>
    </row>
    <row r="364" spans="1:6">
      <c r="A364" s="353"/>
      <c r="D364" s="278"/>
      <c r="F364" s="356"/>
    </row>
    <row r="365" spans="1:6">
      <c r="A365" s="353"/>
      <c r="D365" s="278"/>
      <c r="F365" s="356"/>
    </row>
    <row r="366" spans="1:6">
      <c r="A366" s="353"/>
      <c r="D366" s="278"/>
      <c r="F366" s="356"/>
    </row>
    <row r="367" spans="1:6">
      <c r="A367" s="353"/>
      <c r="D367" s="278"/>
      <c r="F367" s="356"/>
    </row>
    <row r="368" spans="1:6">
      <c r="A368" s="353"/>
      <c r="D368" s="278"/>
      <c r="F368" s="356"/>
    </row>
    <row r="369" spans="1:6">
      <c r="A369" s="353"/>
      <c r="D369" s="278"/>
      <c r="F369" s="356"/>
    </row>
    <row r="370" spans="1:6">
      <c r="A370" s="353"/>
      <c r="D370" s="278"/>
      <c r="F370" s="356"/>
    </row>
    <row r="371" spans="1:6">
      <c r="A371" s="353"/>
      <c r="D371" s="278"/>
      <c r="F371" s="356"/>
    </row>
    <row r="372" spans="1:6">
      <c r="A372" s="353"/>
      <c r="D372" s="278"/>
      <c r="F372" s="356"/>
    </row>
    <row r="373" spans="1:6">
      <c r="A373" s="353"/>
      <c r="D373" s="278"/>
      <c r="F373" s="356"/>
    </row>
    <row r="374" spans="1:6">
      <c r="A374" s="353"/>
      <c r="D374" s="278"/>
      <c r="F374" s="356"/>
    </row>
    <row r="375" spans="1:6">
      <c r="A375" s="353"/>
      <c r="D375" s="278"/>
      <c r="F375" s="356"/>
    </row>
    <row r="376" spans="1:6">
      <c r="A376" s="353"/>
      <c r="D376" s="278"/>
      <c r="F376" s="356"/>
    </row>
    <row r="377" spans="1:6">
      <c r="A377" s="353"/>
      <c r="D377" s="278"/>
      <c r="F377" s="356"/>
    </row>
    <row r="378" spans="1:6">
      <c r="A378" s="353"/>
      <c r="D378" s="278"/>
      <c r="F378" s="356"/>
    </row>
    <row r="379" spans="1:6">
      <c r="A379" s="353"/>
      <c r="D379" s="278"/>
      <c r="F379" s="356"/>
    </row>
    <row r="380" spans="1:6">
      <c r="A380" s="353"/>
      <c r="D380" s="278"/>
      <c r="F380" s="356"/>
    </row>
    <row r="381" spans="1:6">
      <c r="A381" s="353"/>
      <c r="D381" s="278"/>
      <c r="F381" s="356"/>
    </row>
    <row r="382" spans="1:6">
      <c r="A382" s="353"/>
      <c r="D382" s="278"/>
      <c r="F382" s="356"/>
    </row>
    <row r="383" spans="1:6">
      <c r="A383" s="353"/>
      <c r="D383" s="278"/>
      <c r="F383" s="356"/>
    </row>
    <row r="384" spans="1:6">
      <c r="A384" s="353"/>
      <c r="D384" s="278"/>
      <c r="F384" s="356"/>
    </row>
    <row r="385" spans="1:6">
      <c r="A385" s="353"/>
      <c r="D385" s="278"/>
      <c r="F385" s="356"/>
    </row>
    <row r="386" spans="1:6">
      <c r="A386" s="353"/>
      <c r="D386" s="278"/>
      <c r="F386" s="356"/>
    </row>
    <row r="387" spans="1:6">
      <c r="A387" s="353"/>
      <c r="D387" s="278"/>
      <c r="F387" s="356"/>
    </row>
    <row r="388" spans="1:6">
      <c r="A388" s="353"/>
      <c r="D388" s="278"/>
      <c r="F388" s="356"/>
    </row>
    <row r="389" spans="1:6">
      <c r="A389" s="353"/>
      <c r="D389" s="278"/>
      <c r="F389" s="356"/>
    </row>
    <row r="390" spans="1:6">
      <c r="A390" s="353"/>
      <c r="D390" s="278"/>
      <c r="F390" s="356"/>
    </row>
    <row r="391" spans="1:6">
      <c r="A391" s="353"/>
      <c r="D391" s="278"/>
      <c r="F391" s="356"/>
    </row>
    <row r="392" spans="1:6">
      <c r="A392" s="353"/>
      <c r="D392" s="278"/>
      <c r="F392" s="356"/>
    </row>
    <row r="393" spans="1:6">
      <c r="A393" s="353"/>
      <c r="D393" s="278"/>
      <c r="F393" s="356"/>
    </row>
    <row r="394" spans="1:6">
      <c r="A394" s="353"/>
      <c r="D394" s="278"/>
      <c r="F394" s="356"/>
    </row>
    <row r="395" spans="1:6">
      <c r="A395" s="353"/>
      <c r="D395" s="278"/>
      <c r="F395" s="356"/>
    </row>
    <row r="396" spans="1:6">
      <c r="A396" s="353"/>
      <c r="D396" s="278"/>
      <c r="F396" s="356"/>
    </row>
    <row r="397" spans="1:6">
      <c r="A397" s="353"/>
      <c r="D397" s="278"/>
      <c r="F397" s="356"/>
    </row>
    <row r="398" spans="1:6">
      <c r="A398" s="353"/>
      <c r="D398" s="278"/>
      <c r="F398" s="356"/>
    </row>
    <row r="399" spans="1:6">
      <c r="A399" s="353"/>
      <c r="D399" s="278"/>
      <c r="F399" s="356"/>
    </row>
    <row r="400" spans="1:6">
      <c r="A400" s="353"/>
      <c r="D400" s="278"/>
      <c r="F400" s="356"/>
    </row>
    <row r="401" spans="1:6">
      <c r="A401" s="353"/>
      <c r="D401" s="278"/>
      <c r="F401" s="356"/>
    </row>
    <row r="402" spans="1:6">
      <c r="A402" s="353"/>
      <c r="D402" s="278"/>
      <c r="F402" s="356"/>
    </row>
    <row r="403" spans="1:6">
      <c r="A403" s="353"/>
      <c r="D403" s="278"/>
      <c r="F403" s="356"/>
    </row>
    <row r="404" spans="1:6">
      <c r="A404" s="353"/>
      <c r="D404" s="278"/>
      <c r="F404" s="356"/>
    </row>
    <row r="405" spans="1:6">
      <c r="A405" s="353"/>
      <c r="D405" s="278"/>
      <c r="F405" s="356"/>
    </row>
    <row r="406" spans="1:6">
      <c r="A406" s="353"/>
      <c r="D406" s="278"/>
      <c r="F406" s="356"/>
    </row>
    <row r="407" spans="1:6">
      <c r="A407" s="353"/>
      <c r="D407" s="278"/>
      <c r="F407" s="356"/>
    </row>
    <row r="408" spans="1:6">
      <c r="A408" s="353"/>
      <c r="D408" s="278"/>
      <c r="F408" s="356"/>
    </row>
    <row r="409" spans="1:6">
      <c r="A409" s="353"/>
      <c r="D409" s="278"/>
      <c r="F409" s="356"/>
    </row>
    <row r="410" spans="1:6">
      <c r="A410" s="353"/>
      <c r="D410" s="278"/>
      <c r="F410" s="356"/>
    </row>
    <row r="411" spans="1:6">
      <c r="A411" s="353"/>
      <c r="D411" s="278"/>
      <c r="F411" s="356"/>
    </row>
    <row r="412" spans="1:6">
      <c r="A412" s="353"/>
      <c r="D412" s="278"/>
      <c r="F412" s="356"/>
    </row>
    <row r="413" spans="1:6">
      <c r="A413" s="353"/>
      <c r="D413" s="278"/>
      <c r="F413" s="356"/>
    </row>
    <row r="414" spans="1:6">
      <c r="A414" s="353"/>
      <c r="D414" s="278"/>
      <c r="F414" s="356"/>
    </row>
    <row r="415" spans="1:6">
      <c r="A415" s="353"/>
      <c r="D415" s="278"/>
      <c r="F415" s="356"/>
    </row>
    <row r="416" spans="1:6">
      <c r="A416" s="353"/>
      <c r="D416" s="278"/>
      <c r="F416" s="356"/>
    </row>
    <row r="417" spans="1:6">
      <c r="A417" s="353"/>
      <c r="D417" s="278"/>
      <c r="F417" s="356"/>
    </row>
    <row r="418" spans="1:6">
      <c r="A418" s="353"/>
      <c r="D418" s="278"/>
      <c r="F418" s="356"/>
    </row>
    <row r="419" spans="1:6">
      <c r="A419" s="353"/>
      <c r="D419" s="278"/>
      <c r="F419" s="356"/>
    </row>
    <row r="420" spans="1:6">
      <c r="A420" s="353"/>
      <c r="D420" s="278"/>
      <c r="F420" s="356"/>
    </row>
    <row r="421" spans="1:6">
      <c r="A421" s="353"/>
      <c r="D421" s="278"/>
      <c r="F421" s="356"/>
    </row>
    <row r="422" spans="1:6">
      <c r="A422" s="353"/>
      <c r="D422" s="278"/>
      <c r="F422" s="356"/>
    </row>
    <row r="423" spans="1:6">
      <c r="A423" s="353"/>
      <c r="D423" s="278"/>
      <c r="F423" s="356"/>
    </row>
    <row r="424" spans="1:6">
      <c r="A424" s="353"/>
      <c r="D424" s="278"/>
      <c r="F424" s="356"/>
    </row>
    <row r="425" spans="1:6">
      <c r="A425" s="353"/>
      <c r="D425" s="278"/>
      <c r="F425" s="356"/>
    </row>
    <row r="426" spans="1:6">
      <c r="A426" s="353"/>
      <c r="D426" s="278"/>
      <c r="F426" s="356"/>
    </row>
    <row r="427" spans="1:6">
      <c r="A427" s="353"/>
      <c r="D427" s="278"/>
      <c r="F427" s="356"/>
    </row>
    <row r="428" spans="1:6">
      <c r="A428" s="353"/>
      <c r="D428" s="278"/>
      <c r="F428" s="356"/>
    </row>
    <row r="429" spans="1:6">
      <c r="A429" s="353"/>
      <c r="D429" s="278"/>
      <c r="F429" s="356"/>
    </row>
    <row r="430" spans="1:6">
      <c r="A430" s="353"/>
      <c r="D430" s="278"/>
      <c r="F430" s="356"/>
    </row>
    <row r="431" spans="1:6">
      <c r="A431" s="353"/>
      <c r="D431" s="278"/>
      <c r="F431" s="356"/>
    </row>
    <row r="432" spans="1:6">
      <c r="A432" s="353"/>
      <c r="D432" s="278"/>
      <c r="F432" s="356"/>
    </row>
    <row r="433" spans="1:6">
      <c r="A433" s="353"/>
      <c r="D433" s="278"/>
      <c r="F433" s="356"/>
    </row>
    <row r="434" spans="1:6">
      <c r="A434" s="353"/>
      <c r="D434" s="278"/>
      <c r="F434" s="356"/>
    </row>
    <row r="435" spans="1:6">
      <c r="A435" s="353"/>
      <c r="D435" s="278"/>
      <c r="F435" s="356"/>
    </row>
    <row r="436" spans="1:6">
      <c r="A436" s="353"/>
      <c r="D436" s="278"/>
      <c r="F436" s="356"/>
    </row>
    <row r="437" spans="1:6">
      <c r="A437" s="353"/>
      <c r="D437" s="278"/>
      <c r="F437" s="356"/>
    </row>
    <row r="438" spans="1:6">
      <c r="A438" s="353"/>
      <c r="D438" s="278"/>
      <c r="F438" s="356"/>
    </row>
    <row r="439" spans="1:6">
      <c r="A439" s="353"/>
      <c r="D439" s="278"/>
      <c r="F439" s="356"/>
    </row>
    <row r="440" spans="1:6">
      <c r="A440" s="353"/>
      <c r="D440" s="278"/>
      <c r="F440" s="356"/>
    </row>
    <row r="441" spans="1:6">
      <c r="A441" s="353"/>
      <c r="D441" s="278"/>
      <c r="F441" s="356"/>
    </row>
    <row r="442" spans="1:6">
      <c r="A442" s="353"/>
      <c r="D442" s="278"/>
      <c r="F442" s="356"/>
    </row>
    <row r="443" spans="1:6">
      <c r="A443" s="353"/>
      <c r="D443" s="278"/>
      <c r="F443" s="356"/>
    </row>
    <row r="444" spans="1:6">
      <c r="A444" s="353"/>
      <c r="D444" s="278"/>
      <c r="F444" s="356"/>
    </row>
    <row r="445" spans="1:6">
      <c r="A445" s="353"/>
      <c r="D445" s="278"/>
      <c r="F445" s="356"/>
    </row>
    <row r="446" spans="1:6">
      <c r="A446" s="353"/>
      <c r="D446" s="278"/>
      <c r="F446" s="356"/>
    </row>
    <row r="447" spans="1:6">
      <c r="A447" s="353"/>
      <c r="D447" s="278"/>
      <c r="F447" s="356"/>
    </row>
    <row r="448" spans="1:6">
      <c r="A448" s="353"/>
      <c r="D448" s="278"/>
      <c r="F448" s="356"/>
    </row>
    <row r="449" spans="1:6">
      <c r="A449" s="353"/>
      <c r="D449" s="278"/>
      <c r="F449" s="356"/>
    </row>
    <row r="450" spans="1:6">
      <c r="A450" s="353"/>
      <c r="D450" s="278"/>
      <c r="F450" s="356"/>
    </row>
    <row r="451" spans="1:6">
      <c r="A451" s="353"/>
      <c r="D451" s="278"/>
      <c r="F451" s="356"/>
    </row>
    <row r="452" spans="1:6">
      <c r="A452" s="353"/>
      <c r="D452" s="278"/>
      <c r="F452" s="356"/>
    </row>
    <row r="453" spans="1:6">
      <c r="A453" s="353"/>
      <c r="D453" s="278"/>
      <c r="F453" s="356"/>
    </row>
    <row r="454" spans="1:6">
      <c r="A454" s="353"/>
      <c r="D454" s="278"/>
      <c r="F454" s="356"/>
    </row>
    <row r="455" spans="1:6">
      <c r="A455" s="353"/>
      <c r="D455" s="278"/>
      <c r="F455" s="356"/>
    </row>
    <row r="456" spans="1:6">
      <c r="A456" s="353"/>
      <c r="D456" s="278"/>
      <c r="F456" s="356"/>
    </row>
    <row r="457" spans="1:6">
      <c r="A457" s="353"/>
      <c r="D457" s="278"/>
      <c r="F457" s="356"/>
    </row>
    <row r="458" spans="1:6">
      <c r="A458" s="353"/>
      <c r="D458" s="278"/>
      <c r="F458" s="356"/>
    </row>
    <row r="459" spans="1:6">
      <c r="A459" s="353"/>
      <c r="D459" s="278"/>
      <c r="F459" s="356"/>
    </row>
    <row r="460" spans="1:6">
      <c r="A460" s="353"/>
      <c r="D460" s="278"/>
      <c r="F460" s="356"/>
    </row>
    <row r="461" spans="1:6">
      <c r="A461" s="353"/>
      <c r="D461" s="278"/>
      <c r="F461" s="356"/>
    </row>
    <row r="462" spans="1:6">
      <c r="A462" s="353"/>
      <c r="D462" s="278"/>
      <c r="F462" s="356"/>
    </row>
    <row r="463" spans="1:6">
      <c r="A463" s="353"/>
      <c r="D463" s="278"/>
      <c r="F463" s="356"/>
    </row>
    <row r="464" spans="1:6">
      <c r="A464" s="353"/>
      <c r="D464" s="278"/>
      <c r="F464" s="356"/>
    </row>
    <row r="465" spans="1:6">
      <c r="A465" s="353"/>
      <c r="D465" s="278"/>
      <c r="F465" s="356"/>
    </row>
    <row r="466" spans="1:6">
      <c r="A466" s="353"/>
      <c r="D466" s="278"/>
      <c r="F466" s="356"/>
    </row>
    <row r="467" spans="1:6">
      <c r="A467" s="353"/>
      <c r="D467" s="278"/>
      <c r="F467" s="356"/>
    </row>
    <row r="468" spans="1:6">
      <c r="A468" s="353"/>
      <c r="D468" s="278"/>
      <c r="F468" s="356"/>
    </row>
    <row r="469" spans="1:6">
      <c r="A469" s="353"/>
      <c r="D469" s="278"/>
      <c r="F469" s="356"/>
    </row>
    <row r="470" spans="1:6">
      <c r="A470" s="353"/>
      <c r="D470" s="278"/>
      <c r="F470" s="356"/>
    </row>
    <row r="471" spans="1:6">
      <c r="A471" s="353"/>
      <c r="D471" s="278"/>
      <c r="F471" s="356"/>
    </row>
    <row r="472" spans="1:6">
      <c r="A472" s="353"/>
      <c r="D472" s="278"/>
      <c r="F472" s="356"/>
    </row>
    <row r="473" spans="1:6">
      <c r="A473" s="353"/>
      <c r="D473" s="278"/>
      <c r="F473" s="356"/>
    </row>
    <row r="474" spans="1:6">
      <c r="A474" s="353"/>
      <c r="D474" s="278"/>
      <c r="F474" s="356"/>
    </row>
    <row r="475" spans="1:6">
      <c r="A475" s="353"/>
      <c r="D475" s="278"/>
      <c r="F475" s="356"/>
    </row>
    <row r="476" spans="1:6">
      <c r="A476" s="353"/>
      <c r="D476" s="278"/>
      <c r="F476" s="356"/>
    </row>
    <row r="477" spans="1:6">
      <c r="A477" s="353"/>
      <c r="D477" s="278"/>
      <c r="F477" s="356"/>
    </row>
    <row r="478" spans="1:6">
      <c r="A478" s="353"/>
      <c r="D478" s="278"/>
      <c r="F478" s="356"/>
    </row>
    <row r="479" spans="1:6">
      <c r="A479" s="353"/>
      <c r="D479" s="278"/>
      <c r="F479" s="356"/>
    </row>
    <row r="480" spans="1:6">
      <c r="A480" s="353"/>
      <c r="D480" s="278"/>
      <c r="F480" s="356"/>
    </row>
    <row r="481" spans="1:6">
      <c r="A481" s="353"/>
      <c r="D481" s="278"/>
      <c r="F481" s="356"/>
    </row>
    <row r="482" spans="1:6">
      <c r="A482" s="353"/>
      <c r="D482" s="278"/>
      <c r="F482" s="356"/>
    </row>
    <row r="483" spans="1:6">
      <c r="A483" s="353"/>
      <c r="D483" s="278"/>
      <c r="F483" s="356"/>
    </row>
    <row r="484" spans="1:6">
      <c r="A484" s="353"/>
      <c r="D484" s="278"/>
      <c r="F484" s="356"/>
    </row>
    <row r="485" spans="1:6">
      <c r="A485" s="353"/>
      <c r="D485" s="278"/>
      <c r="F485" s="356"/>
    </row>
    <row r="486" spans="1:6">
      <c r="A486" s="353"/>
      <c r="D486" s="278"/>
      <c r="F486" s="356"/>
    </row>
    <row r="487" spans="1:6">
      <c r="A487" s="353"/>
      <c r="D487" s="278"/>
      <c r="F487" s="356"/>
    </row>
    <row r="488" spans="1:6">
      <c r="A488" s="353"/>
      <c r="D488" s="278"/>
      <c r="F488" s="356"/>
    </row>
    <row r="489" spans="1:6">
      <c r="A489" s="353"/>
      <c r="D489" s="278"/>
      <c r="F489" s="356"/>
    </row>
    <row r="490" spans="1:6">
      <c r="A490" s="353"/>
      <c r="D490" s="278"/>
      <c r="F490" s="356"/>
    </row>
    <row r="491" spans="1:6">
      <c r="A491" s="353"/>
      <c r="D491" s="278"/>
      <c r="F491" s="356"/>
    </row>
    <row r="492" spans="1:6">
      <c r="A492" s="353"/>
      <c r="D492" s="278"/>
      <c r="F492" s="356"/>
    </row>
    <row r="493" spans="1:6">
      <c r="A493" s="353"/>
      <c r="D493" s="278"/>
      <c r="F493" s="356"/>
    </row>
    <row r="494" spans="1:6">
      <c r="A494" s="353"/>
      <c r="D494" s="278"/>
      <c r="F494" s="356"/>
    </row>
    <row r="495" spans="1:6">
      <c r="A495" s="353"/>
      <c r="D495" s="278"/>
      <c r="F495" s="356"/>
    </row>
    <row r="496" spans="1:6">
      <c r="A496" s="353"/>
      <c r="D496" s="278"/>
      <c r="F496" s="356"/>
    </row>
    <row r="497" spans="1:6">
      <c r="A497" s="353"/>
      <c r="D497" s="278"/>
      <c r="F497" s="356"/>
    </row>
    <row r="498" spans="1:6">
      <c r="A498" s="353"/>
      <c r="D498" s="278"/>
      <c r="F498" s="356"/>
    </row>
    <row r="499" spans="1:6">
      <c r="A499" s="353"/>
      <c r="D499" s="278"/>
      <c r="F499" s="356"/>
    </row>
    <row r="500" spans="1:6">
      <c r="A500" s="353"/>
      <c r="D500" s="278"/>
      <c r="F500" s="356"/>
    </row>
    <row r="501" spans="1:6">
      <c r="A501" s="353"/>
      <c r="D501" s="278"/>
      <c r="F501" s="356"/>
    </row>
    <row r="502" spans="1:6">
      <c r="A502" s="353"/>
      <c r="D502" s="278"/>
      <c r="F502" s="356"/>
    </row>
    <row r="503" spans="1:6">
      <c r="A503" s="353"/>
      <c r="D503" s="278"/>
      <c r="F503" s="356"/>
    </row>
    <row r="504" spans="1:6">
      <c r="A504" s="353"/>
      <c r="D504" s="278"/>
      <c r="F504" s="356"/>
    </row>
    <row r="505" spans="1:6">
      <c r="A505" s="353"/>
      <c r="D505" s="278"/>
      <c r="F505" s="356"/>
    </row>
    <row r="506" spans="1:6">
      <c r="A506" s="353"/>
      <c r="D506" s="278"/>
      <c r="F506" s="356"/>
    </row>
    <row r="507" spans="1:6">
      <c r="A507" s="353"/>
      <c r="D507" s="278"/>
      <c r="F507" s="356"/>
    </row>
    <row r="508" spans="1:6">
      <c r="A508" s="353"/>
      <c r="D508" s="278"/>
      <c r="F508" s="356"/>
    </row>
    <row r="509" spans="1:6">
      <c r="A509" s="353"/>
      <c r="D509" s="278"/>
      <c r="F509" s="356"/>
    </row>
    <row r="510" spans="1:6">
      <c r="A510" s="353"/>
      <c r="D510" s="278"/>
      <c r="F510" s="356"/>
    </row>
    <row r="511" spans="1:6">
      <c r="A511" s="353"/>
      <c r="D511" s="278"/>
      <c r="F511" s="356"/>
    </row>
    <row r="512" spans="1:6">
      <c r="A512" s="353"/>
      <c r="D512" s="278"/>
      <c r="F512" s="356"/>
    </row>
    <row r="513" spans="1:6">
      <c r="A513" s="353"/>
      <c r="D513" s="278"/>
      <c r="F513" s="356"/>
    </row>
    <row r="514" spans="1:6">
      <c r="A514" s="353"/>
      <c r="D514" s="278"/>
      <c r="F514" s="356"/>
    </row>
    <row r="515" spans="1:6">
      <c r="A515" s="353"/>
      <c r="D515" s="278"/>
      <c r="F515" s="356"/>
    </row>
    <row r="516" spans="1:6">
      <c r="A516" s="353"/>
      <c r="D516" s="278"/>
      <c r="F516" s="356"/>
    </row>
    <row r="517" spans="1:6">
      <c r="A517" s="353"/>
      <c r="D517" s="278"/>
      <c r="F517" s="356"/>
    </row>
    <row r="518" spans="1:6">
      <c r="A518" s="353"/>
      <c r="D518" s="278"/>
      <c r="F518" s="356"/>
    </row>
    <row r="519" spans="1:6">
      <c r="A519" s="353"/>
      <c r="D519" s="278"/>
      <c r="F519" s="356"/>
    </row>
    <row r="520" spans="1:6">
      <c r="A520" s="353"/>
      <c r="D520" s="278"/>
      <c r="F520" s="356"/>
    </row>
    <row r="521" spans="1:6">
      <c r="A521" s="353"/>
      <c r="D521" s="278"/>
      <c r="F521" s="356"/>
    </row>
    <row r="522" spans="1:6">
      <c r="A522" s="353"/>
      <c r="D522" s="278"/>
      <c r="F522" s="356"/>
    </row>
    <row r="523" spans="1:6">
      <c r="A523" s="353"/>
      <c r="D523" s="278"/>
      <c r="F523" s="356"/>
    </row>
    <row r="524" spans="1:6">
      <c r="A524" s="353"/>
      <c r="D524" s="278"/>
      <c r="F524" s="356"/>
    </row>
    <row r="525" spans="1:6">
      <c r="A525" s="353"/>
      <c r="D525" s="278"/>
      <c r="F525" s="356"/>
    </row>
    <row r="526" spans="1:6">
      <c r="A526" s="353"/>
      <c r="D526" s="278"/>
      <c r="F526" s="356"/>
    </row>
    <row r="527" spans="1:6">
      <c r="A527" s="353"/>
      <c r="D527" s="278"/>
      <c r="F527" s="356"/>
    </row>
    <row r="528" spans="1:6">
      <c r="A528" s="353"/>
      <c r="D528" s="278"/>
      <c r="F528" s="356"/>
    </row>
    <row r="529" spans="1:6">
      <c r="A529" s="353"/>
      <c r="D529" s="278"/>
      <c r="F529" s="356"/>
    </row>
    <row r="530" spans="1:6">
      <c r="A530" s="353"/>
      <c r="D530" s="278"/>
      <c r="F530" s="356"/>
    </row>
    <row r="531" spans="1:6">
      <c r="A531" s="353"/>
      <c r="D531" s="278"/>
      <c r="F531" s="356"/>
    </row>
    <row r="532" spans="1:6">
      <c r="A532" s="353"/>
      <c r="D532" s="278"/>
      <c r="F532" s="356"/>
    </row>
    <row r="533" spans="1:6">
      <c r="A533" s="353"/>
      <c r="D533" s="278"/>
      <c r="F533" s="356"/>
    </row>
    <row r="534" spans="1:6">
      <c r="A534" s="353"/>
      <c r="D534" s="278"/>
      <c r="F534" s="356"/>
    </row>
    <row r="535" spans="1:6">
      <c r="A535" s="353"/>
      <c r="D535" s="278"/>
      <c r="F535" s="356"/>
    </row>
    <row r="536" spans="1:6">
      <c r="A536" s="353"/>
      <c r="D536" s="278"/>
      <c r="F536" s="356"/>
    </row>
    <row r="537" spans="1:6">
      <c r="A537" s="353"/>
      <c r="D537" s="278"/>
      <c r="F537" s="356"/>
    </row>
    <row r="538" spans="1:6">
      <c r="A538" s="353"/>
      <c r="D538" s="278"/>
      <c r="F538" s="356"/>
    </row>
    <row r="539" spans="1:6">
      <c r="A539" s="353"/>
      <c r="D539" s="278"/>
      <c r="F539" s="356"/>
    </row>
    <row r="540" spans="1:6">
      <c r="A540" s="353"/>
      <c r="D540" s="278"/>
      <c r="F540" s="356"/>
    </row>
    <row r="541" spans="1:6">
      <c r="A541" s="353"/>
      <c r="D541" s="278"/>
      <c r="F541" s="356"/>
    </row>
    <row r="542" spans="1:6">
      <c r="A542" s="353"/>
      <c r="D542" s="278"/>
      <c r="F542" s="356"/>
    </row>
    <row r="543" spans="1:6">
      <c r="A543" s="353"/>
      <c r="D543" s="278"/>
      <c r="F543" s="356"/>
    </row>
    <row r="544" spans="1:6">
      <c r="A544" s="353"/>
      <c r="D544" s="278"/>
      <c r="F544" s="356"/>
    </row>
    <row r="545" spans="1:6">
      <c r="A545" s="353"/>
      <c r="D545" s="278"/>
      <c r="F545" s="356"/>
    </row>
    <row r="546" spans="1:6">
      <c r="A546" s="353"/>
      <c r="D546" s="278"/>
      <c r="F546" s="356"/>
    </row>
    <row r="547" spans="1:6">
      <c r="A547" s="353"/>
      <c r="D547" s="278"/>
      <c r="F547" s="356"/>
    </row>
    <row r="548" spans="1:6">
      <c r="A548" s="353"/>
      <c r="D548" s="278"/>
      <c r="F548" s="356"/>
    </row>
    <row r="549" spans="1:6">
      <c r="A549" s="353"/>
      <c r="D549" s="278"/>
      <c r="F549" s="356"/>
    </row>
    <row r="550" spans="1:6">
      <c r="A550" s="353"/>
      <c r="D550" s="278"/>
      <c r="F550" s="356"/>
    </row>
    <row r="551" spans="1:6">
      <c r="A551" s="353"/>
      <c r="D551" s="278"/>
      <c r="F551" s="356"/>
    </row>
    <row r="552" spans="1:6">
      <c r="A552" s="353"/>
      <c r="D552" s="278"/>
      <c r="F552" s="356"/>
    </row>
    <row r="553" spans="1:6">
      <c r="A553" s="353"/>
      <c r="D553" s="278"/>
      <c r="F553" s="356"/>
    </row>
    <row r="554" spans="1:6">
      <c r="A554" s="353"/>
      <c r="D554" s="278"/>
      <c r="F554" s="356"/>
    </row>
    <row r="555" spans="1:6">
      <c r="A555" s="353"/>
      <c r="D555" s="278"/>
      <c r="F555" s="356"/>
    </row>
    <row r="556" spans="1:6">
      <c r="A556" s="353"/>
      <c r="D556" s="278"/>
      <c r="F556" s="356"/>
    </row>
    <row r="557" spans="1:6">
      <c r="A557" s="353"/>
      <c r="D557" s="278"/>
      <c r="F557" s="356"/>
    </row>
    <row r="558" spans="1:6">
      <c r="A558" s="353"/>
      <c r="D558" s="278"/>
      <c r="F558" s="356"/>
    </row>
    <row r="559" spans="1:6">
      <c r="A559" s="353"/>
      <c r="D559" s="278"/>
      <c r="F559" s="356"/>
    </row>
    <row r="560" spans="1:6">
      <c r="A560" s="353"/>
      <c r="D560" s="278"/>
      <c r="F560" s="356"/>
    </row>
    <row r="561" spans="1:6">
      <c r="A561" s="353"/>
      <c r="D561" s="278"/>
      <c r="F561" s="356"/>
    </row>
    <row r="562" spans="1:6">
      <c r="A562" s="353"/>
      <c r="D562" s="278"/>
      <c r="F562" s="356"/>
    </row>
    <row r="563" spans="1:6">
      <c r="A563" s="353"/>
      <c r="D563" s="278"/>
      <c r="F563" s="356"/>
    </row>
    <row r="564" spans="1:6">
      <c r="A564" s="353"/>
      <c r="D564" s="278"/>
      <c r="F564" s="356"/>
    </row>
    <row r="565" spans="1:6">
      <c r="A565" s="353"/>
      <c r="D565" s="278"/>
      <c r="F565" s="356"/>
    </row>
    <row r="566" spans="1:6">
      <c r="A566" s="353"/>
      <c r="D566" s="278"/>
      <c r="F566" s="356"/>
    </row>
    <row r="567" spans="1:6">
      <c r="A567" s="353"/>
      <c r="D567" s="278"/>
      <c r="F567" s="356"/>
    </row>
    <row r="568" spans="1:6">
      <c r="A568" s="353"/>
      <c r="D568" s="278"/>
      <c r="F568" s="356"/>
    </row>
    <row r="569" spans="1:6">
      <c r="A569" s="353"/>
      <c r="D569" s="278"/>
      <c r="F569" s="356"/>
    </row>
    <row r="570" spans="1:6">
      <c r="A570" s="353"/>
      <c r="D570" s="278"/>
      <c r="F570" s="356"/>
    </row>
    <row r="571" spans="1:6">
      <c r="A571" s="353"/>
      <c r="D571" s="278"/>
      <c r="F571" s="356"/>
    </row>
    <row r="572" spans="1:6">
      <c r="A572" s="353"/>
      <c r="D572" s="278"/>
      <c r="F572" s="356"/>
    </row>
    <row r="573" spans="1:6">
      <c r="A573" s="353"/>
      <c r="D573" s="278"/>
      <c r="F573" s="356"/>
    </row>
    <row r="574" spans="1:6">
      <c r="A574" s="353"/>
      <c r="D574" s="278"/>
      <c r="F574" s="356"/>
    </row>
    <row r="575" spans="1:6">
      <c r="A575" s="353"/>
      <c r="D575" s="278"/>
      <c r="F575" s="356"/>
    </row>
    <row r="576" spans="1:6">
      <c r="A576" s="353"/>
      <c r="D576" s="278"/>
      <c r="F576" s="356"/>
    </row>
    <row r="577" spans="1:6">
      <c r="A577" s="353"/>
      <c r="D577" s="278"/>
      <c r="F577" s="356"/>
    </row>
    <row r="578" spans="1:6">
      <c r="A578" s="353"/>
      <c r="D578" s="278"/>
      <c r="F578" s="356"/>
    </row>
    <row r="579" spans="1:6">
      <c r="A579" s="353"/>
      <c r="D579" s="278"/>
      <c r="F579" s="356"/>
    </row>
    <row r="580" spans="1:6">
      <c r="A580" s="353"/>
      <c r="D580" s="278"/>
      <c r="F580" s="356"/>
    </row>
    <row r="581" spans="1:6">
      <c r="A581" s="353"/>
      <c r="D581" s="278"/>
      <c r="F581" s="356"/>
    </row>
    <row r="582" spans="1:6">
      <c r="A582" s="353"/>
      <c r="D582" s="278"/>
      <c r="F582" s="356"/>
    </row>
    <row r="583" spans="1:6">
      <c r="A583" s="353"/>
      <c r="D583" s="278"/>
      <c r="F583" s="356"/>
    </row>
    <row r="584" spans="1:6">
      <c r="A584" s="353"/>
      <c r="D584" s="278"/>
      <c r="F584" s="356"/>
    </row>
    <row r="585" spans="1:6">
      <c r="A585" s="353"/>
      <c r="D585" s="278"/>
      <c r="F585" s="356"/>
    </row>
    <row r="586" spans="1:6">
      <c r="A586" s="353"/>
      <c r="D586" s="278"/>
      <c r="F586" s="356"/>
    </row>
    <row r="587" spans="1:6">
      <c r="A587" s="353"/>
      <c r="D587" s="278"/>
      <c r="F587" s="356"/>
    </row>
    <row r="588" spans="1:6">
      <c r="A588" s="353"/>
      <c r="D588" s="278"/>
      <c r="F588" s="356"/>
    </row>
    <row r="589" spans="1:6">
      <c r="A589" s="353"/>
      <c r="D589" s="278"/>
      <c r="F589" s="356"/>
    </row>
    <row r="590" spans="1:6">
      <c r="A590" s="353"/>
      <c r="D590" s="278"/>
      <c r="F590" s="356"/>
    </row>
    <row r="591" spans="1:6">
      <c r="A591" s="353"/>
      <c r="D591" s="278"/>
      <c r="F591" s="356"/>
    </row>
    <row r="592" spans="1:6">
      <c r="A592" s="353"/>
      <c r="D592" s="278"/>
      <c r="F592" s="356"/>
    </row>
    <row r="593" spans="1:6">
      <c r="A593" s="353"/>
      <c r="D593" s="278"/>
      <c r="F593" s="356"/>
    </row>
    <row r="594" spans="1:6">
      <c r="A594" s="353"/>
      <c r="D594" s="278"/>
      <c r="F594" s="356"/>
    </row>
    <row r="595" spans="1:6">
      <c r="A595" s="353"/>
      <c r="D595" s="278"/>
      <c r="F595" s="356"/>
    </row>
    <row r="596" spans="1:6">
      <c r="A596" s="353"/>
      <c r="D596" s="278"/>
      <c r="F596" s="356"/>
    </row>
    <row r="597" spans="1:6">
      <c r="A597" s="353"/>
      <c r="D597" s="278"/>
      <c r="F597" s="356"/>
    </row>
    <row r="598" spans="1:6">
      <c r="A598" s="353"/>
      <c r="D598" s="278"/>
      <c r="F598" s="356"/>
    </row>
    <row r="599" spans="1:6">
      <c r="A599" s="353"/>
      <c r="D599" s="278"/>
      <c r="F599" s="356"/>
    </row>
    <row r="600" spans="1:6">
      <c r="A600" s="353"/>
      <c r="D600" s="278"/>
      <c r="F600" s="356"/>
    </row>
    <row r="601" spans="1:6">
      <c r="A601" s="353"/>
      <c r="D601" s="278"/>
      <c r="F601" s="356"/>
    </row>
    <row r="602" spans="1:6">
      <c r="A602" s="353"/>
      <c r="D602" s="278"/>
      <c r="F602" s="356"/>
    </row>
    <row r="603" spans="1:6">
      <c r="A603" s="353"/>
      <c r="D603" s="278"/>
      <c r="F603" s="356"/>
    </row>
    <row r="604" spans="1:6">
      <c r="A604" s="353"/>
      <c r="D604" s="278"/>
      <c r="F604" s="356"/>
    </row>
    <row r="605" spans="1:6">
      <c r="A605" s="353"/>
      <c r="D605" s="278"/>
      <c r="F605" s="356"/>
    </row>
    <row r="606" spans="1:6">
      <c r="A606" s="353"/>
      <c r="D606" s="278"/>
      <c r="F606" s="356"/>
    </row>
    <row r="607" spans="1:6">
      <c r="A607" s="353"/>
      <c r="D607" s="278"/>
      <c r="F607" s="356"/>
    </row>
    <row r="608" spans="1:6">
      <c r="A608" s="353"/>
      <c r="D608" s="278"/>
      <c r="F608" s="356"/>
    </row>
    <row r="609" spans="1:6">
      <c r="A609" s="353"/>
      <c r="D609" s="278"/>
      <c r="F609" s="356"/>
    </row>
    <row r="610" spans="1:6">
      <c r="A610" s="353"/>
      <c r="D610" s="278"/>
      <c r="F610" s="356"/>
    </row>
    <row r="611" spans="1:6">
      <c r="A611" s="353"/>
      <c r="D611" s="278"/>
      <c r="F611" s="356"/>
    </row>
    <row r="612" spans="1:6">
      <c r="A612" s="353"/>
      <c r="D612" s="278"/>
      <c r="F612" s="356"/>
    </row>
    <row r="613" spans="1:6">
      <c r="A613" s="353"/>
      <c r="D613" s="278"/>
      <c r="F613" s="356"/>
    </row>
    <row r="614" spans="1:6">
      <c r="A614" s="353"/>
      <c r="D614" s="278"/>
      <c r="F614" s="356"/>
    </row>
    <row r="615" spans="1:6">
      <c r="A615" s="353"/>
      <c r="D615" s="278"/>
      <c r="F615" s="356"/>
    </row>
    <row r="616" spans="1:6">
      <c r="A616" s="353"/>
      <c r="D616" s="278"/>
      <c r="F616" s="356"/>
    </row>
    <row r="617" spans="1:6">
      <c r="A617" s="353"/>
      <c r="D617" s="278"/>
      <c r="F617" s="356"/>
    </row>
    <row r="618" spans="1:6">
      <c r="A618" s="353"/>
      <c r="D618" s="278"/>
      <c r="F618" s="356"/>
    </row>
    <row r="619" spans="1:6">
      <c r="A619" s="353"/>
      <c r="D619" s="278"/>
      <c r="F619" s="356"/>
    </row>
    <row r="620" spans="1:6">
      <c r="A620" s="353"/>
      <c r="D620" s="278"/>
      <c r="F620" s="356"/>
    </row>
    <row r="621" spans="1:6">
      <c r="A621" s="353"/>
      <c r="D621" s="278"/>
      <c r="F621" s="356"/>
    </row>
    <row r="622" spans="1:6">
      <c r="A622" s="353"/>
      <c r="D622" s="278"/>
      <c r="F622" s="356"/>
    </row>
    <row r="623" spans="1:6">
      <c r="A623" s="353"/>
      <c r="D623" s="278"/>
      <c r="F623" s="356"/>
    </row>
    <row r="624" spans="1:6">
      <c r="A624" s="353"/>
      <c r="D624" s="278"/>
      <c r="F624" s="356"/>
    </row>
    <row r="625" spans="1:6">
      <c r="A625" s="353"/>
      <c r="D625" s="278"/>
      <c r="F625" s="356"/>
    </row>
    <row r="626" spans="1:6">
      <c r="A626" s="353"/>
      <c r="D626" s="278"/>
      <c r="F626" s="356"/>
    </row>
    <row r="627" spans="1:6">
      <c r="A627" s="353"/>
      <c r="D627" s="278"/>
      <c r="F627" s="356"/>
    </row>
    <row r="628" spans="1:6">
      <c r="A628" s="353"/>
      <c r="D628" s="278"/>
      <c r="F628" s="356"/>
    </row>
    <row r="629" spans="1:6">
      <c r="A629" s="353"/>
      <c r="D629" s="278"/>
      <c r="F629" s="356"/>
    </row>
    <row r="630" spans="1:6">
      <c r="A630" s="353"/>
      <c r="D630" s="278"/>
      <c r="F630" s="356"/>
    </row>
    <row r="631" spans="1:6">
      <c r="A631" s="353"/>
      <c r="D631" s="278"/>
      <c r="F631" s="356"/>
    </row>
    <row r="632" spans="1:6">
      <c r="A632" s="353"/>
      <c r="D632" s="278"/>
      <c r="F632" s="356"/>
    </row>
    <row r="633" spans="1:6">
      <c r="A633" s="353"/>
      <c r="D633" s="278"/>
      <c r="F633" s="356"/>
    </row>
    <row r="634" spans="1:6">
      <c r="A634" s="353"/>
      <c r="D634" s="278"/>
      <c r="F634" s="356"/>
    </row>
    <row r="635" spans="1:6">
      <c r="A635" s="353"/>
      <c r="D635" s="278"/>
      <c r="F635" s="356"/>
    </row>
    <row r="636" spans="1:6">
      <c r="A636" s="353"/>
      <c r="D636" s="278"/>
      <c r="F636" s="356"/>
    </row>
    <row r="637" spans="1:6">
      <c r="A637" s="353"/>
      <c r="D637" s="278"/>
      <c r="F637" s="356"/>
    </row>
    <row r="638" spans="1:6">
      <c r="A638" s="353"/>
      <c r="D638" s="278"/>
      <c r="F638" s="356"/>
    </row>
    <row r="639" spans="1:6">
      <c r="A639" s="353"/>
      <c r="D639" s="278"/>
      <c r="F639" s="356"/>
    </row>
    <row r="640" spans="1:6">
      <c r="A640" s="353"/>
      <c r="D640" s="278"/>
      <c r="F640" s="356"/>
    </row>
    <row r="641" spans="1:6">
      <c r="A641" s="353"/>
      <c r="D641" s="278"/>
      <c r="F641" s="356"/>
    </row>
    <row r="642" spans="1:6">
      <c r="A642" s="353"/>
      <c r="D642" s="278"/>
      <c r="F642" s="356"/>
    </row>
    <row r="643" spans="1:6">
      <c r="A643" s="353"/>
      <c r="D643" s="278"/>
      <c r="F643" s="356"/>
    </row>
    <row r="644" spans="1:6">
      <c r="A644" s="353"/>
      <c r="D644" s="278"/>
      <c r="F644" s="356"/>
    </row>
    <row r="645" spans="1:6">
      <c r="A645" s="353"/>
      <c r="D645" s="278"/>
      <c r="F645" s="356"/>
    </row>
    <row r="646" spans="1:6">
      <c r="A646" s="353"/>
      <c r="D646" s="278"/>
      <c r="F646" s="356"/>
    </row>
    <row r="647" spans="1:6">
      <c r="A647" s="353"/>
      <c r="D647" s="278"/>
      <c r="F647" s="356"/>
    </row>
    <row r="648" spans="1:6">
      <c r="A648" s="353"/>
      <c r="D648" s="278"/>
      <c r="F648" s="356"/>
    </row>
    <row r="649" spans="1:6">
      <c r="A649" s="353"/>
      <c r="D649" s="278"/>
      <c r="F649" s="356"/>
    </row>
    <row r="650" spans="1:6">
      <c r="A650" s="353"/>
      <c r="D650" s="278"/>
      <c r="F650" s="356"/>
    </row>
    <row r="651" spans="1:6">
      <c r="A651" s="353"/>
      <c r="D651" s="278"/>
      <c r="F651" s="356"/>
    </row>
    <row r="652" spans="1:6">
      <c r="A652" s="353"/>
      <c r="D652" s="278"/>
      <c r="F652" s="356"/>
    </row>
    <row r="653" spans="1:6">
      <c r="A653" s="353"/>
      <c r="D653" s="278"/>
      <c r="F653" s="356"/>
    </row>
    <row r="654" spans="1:6">
      <c r="A654" s="353"/>
      <c r="D654" s="278"/>
      <c r="F654" s="356"/>
    </row>
    <row r="655" spans="1:6">
      <c r="A655" s="353"/>
      <c r="D655" s="278"/>
      <c r="F655" s="356"/>
    </row>
    <row r="656" spans="1:6">
      <c r="A656" s="353"/>
      <c r="D656" s="278"/>
      <c r="F656" s="356"/>
    </row>
    <row r="657" spans="1:6">
      <c r="A657" s="353"/>
      <c r="D657" s="278"/>
      <c r="F657" s="356"/>
    </row>
    <row r="658" spans="1:6">
      <c r="A658" s="353"/>
      <c r="D658" s="278"/>
      <c r="F658" s="356"/>
    </row>
    <row r="659" spans="1:6">
      <c r="A659" s="353"/>
      <c r="D659" s="278"/>
      <c r="F659" s="356"/>
    </row>
    <row r="660" spans="1:6">
      <c r="A660" s="353"/>
      <c r="D660" s="278"/>
      <c r="F660" s="356"/>
    </row>
    <row r="661" spans="1:6">
      <c r="A661" s="353"/>
      <c r="D661" s="278"/>
      <c r="F661" s="356"/>
    </row>
    <row r="662" spans="1:6">
      <c r="A662" s="353"/>
      <c r="D662" s="278"/>
      <c r="F662" s="356"/>
    </row>
    <row r="663" spans="1:6">
      <c r="A663" s="353"/>
      <c r="D663" s="278"/>
      <c r="F663" s="356"/>
    </row>
    <row r="664" spans="1:6">
      <c r="A664" s="353"/>
      <c r="D664" s="278"/>
      <c r="F664" s="356"/>
    </row>
    <row r="665" spans="1:6">
      <c r="A665" s="353"/>
      <c r="D665" s="278"/>
      <c r="F665" s="356"/>
    </row>
    <row r="666" spans="1:6">
      <c r="A666" s="353"/>
      <c r="D666" s="278"/>
      <c r="F666" s="356"/>
    </row>
    <row r="667" spans="1:6">
      <c r="A667" s="353"/>
      <c r="D667" s="278"/>
      <c r="F667" s="356"/>
    </row>
    <row r="668" spans="1:6">
      <c r="A668" s="353"/>
      <c r="D668" s="278"/>
      <c r="F668" s="356"/>
    </row>
    <row r="669" spans="1:6">
      <c r="A669" s="353"/>
      <c r="D669" s="278"/>
      <c r="F669" s="356"/>
    </row>
    <row r="670" spans="1:6">
      <c r="A670" s="353"/>
      <c r="D670" s="278"/>
      <c r="F670" s="356"/>
    </row>
    <row r="671" spans="1:6">
      <c r="A671" s="353"/>
      <c r="D671" s="278"/>
      <c r="F671" s="356"/>
    </row>
    <row r="672" spans="1:6">
      <c r="A672" s="353"/>
      <c r="D672" s="278"/>
      <c r="F672" s="356"/>
    </row>
    <row r="673" spans="1:6">
      <c r="A673" s="353"/>
      <c r="D673" s="278"/>
      <c r="F673" s="356"/>
    </row>
    <row r="674" spans="1:6">
      <c r="A674" s="353"/>
      <c r="D674" s="278"/>
      <c r="F674" s="356"/>
    </row>
    <row r="675" spans="1:6">
      <c r="A675" s="353"/>
      <c r="D675" s="278"/>
      <c r="F675" s="356"/>
    </row>
    <row r="676" spans="1:6">
      <c r="A676" s="353"/>
      <c r="D676" s="278"/>
      <c r="F676" s="356"/>
    </row>
    <row r="677" spans="1:6">
      <c r="A677" s="353"/>
      <c r="D677" s="278"/>
      <c r="F677" s="356"/>
    </row>
    <row r="678" spans="1:6">
      <c r="A678" s="353"/>
      <c r="D678" s="278"/>
      <c r="F678" s="356"/>
    </row>
    <row r="679" spans="1:6">
      <c r="A679" s="353"/>
      <c r="D679" s="278"/>
      <c r="F679" s="356"/>
    </row>
    <row r="680" spans="1:6">
      <c r="A680" s="353"/>
      <c r="D680" s="278"/>
      <c r="F680" s="356"/>
    </row>
    <row r="681" spans="1:6">
      <c r="A681" s="353"/>
      <c r="D681" s="278"/>
      <c r="F681" s="356"/>
    </row>
    <row r="682" spans="1:6">
      <c r="A682" s="353"/>
      <c r="D682" s="278"/>
      <c r="F682" s="356"/>
    </row>
    <row r="683" spans="1:6">
      <c r="A683" s="353"/>
      <c r="D683" s="278"/>
      <c r="F683" s="356"/>
    </row>
    <row r="684" spans="1:6">
      <c r="A684" s="353"/>
      <c r="D684" s="278"/>
      <c r="F684" s="356"/>
    </row>
    <row r="685" spans="1:6">
      <c r="A685" s="353"/>
      <c r="D685" s="278"/>
      <c r="F685" s="356"/>
    </row>
    <row r="686" spans="1:6">
      <c r="A686" s="353"/>
      <c r="D686" s="278"/>
      <c r="F686" s="356"/>
    </row>
    <row r="687" spans="1:6">
      <c r="A687" s="353"/>
      <c r="D687" s="278"/>
      <c r="F687" s="356"/>
    </row>
    <row r="688" spans="1:6">
      <c r="A688" s="353"/>
      <c r="D688" s="278"/>
      <c r="F688" s="356"/>
    </row>
    <row r="689" spans="1:6">
      <c r="A689" s="353"/>
      <c r="D689" s="278"/>
      <c r="F689" s="356"/>
    </row>
    <row r="690" spans="1:6">
      <c r="A690" s="353"/>
      <c r="D690" s="278"/>
      <c r="F690" s="356"/>
    </row>
    <row r="691" spans="1:6">
      <c r="A691" s="353"/>
      <c r="D691" s="278"/>
      <c r="F691" s="356"/>
    </row>
    <row r="692" spans="1:6">
      <c r="A692" s="353"/>
      <c r="D692" s="278"/>
      <c r="F692" s="356"/>
    </row>
    <row r="693" spans="1:6">
      <c r="A693" s="353"/>
      <c r="D693" s="278"/>
      <c r="F693" s="356"/>
    </row>
    <row r="694" spans="1:6">
      <c r="A694" s="353"/>
      <c r="D694" s="278"/>
      <c r="F694" s="356"/>
    </row>
    <row r="695" spans="1:6">
      <c r="A695" s="353"/>
      <c r="D695" s="278"/>
      <c r="F695" s="356"/>
    </row>
    <row r="696" spans="1:6">
      <c r="A696" s="353"/>
      <c r="D696" s="278"/>
      <c r="F696" s="356"/>
    </row>
    <row r="697" spans="1:6">
      <c r="A697" s="353"/>
      <c r="D697" s="278"/>
      <c r="F697" s="356"/>
    </row>
    <row r="698" spans="1:6">
      <c r="A698" s="353"/>
      <c r="D698" s="278"/>
      <c r="F698" s="356"/>
    </row>
    <row r="699" spans="1:6">
      <c r="A699" s="353"/>
      <c r="D699" s="278"/>
      <c r="F699" s="356"/>
    </row>
    <row r="700" spans="1:6">
      <c r="A700" s="353"/>
      <c r="D700" s="278"/>
      <c r="F700" s="356"/>
    </row>
    <row r="701" spans="1:6">
      <c r="A701" s="353"/>
      <c r="D701" s="278"/>
      <c r="F701" s="356"/>
    </row>
    <row r="702" spans="1:6">
      <c r="A702" s="353"/>
      <c r="D702" s="278"/>
      <c r="F702" s="356"/>
    </row>
    <row r="703" spans="1:6">
      <c r="A703" s="353"/>
      <c r="D703" s="278"/>
      <c r="F703" s="356"/>
    </row>
    <row r="704" spans="1:6">
      <c r="A704" s="353"/>
      <c r="D704" s="278"/>
      <c r="F704" s="356"/>
    </row>
    <row r="705" spans="1:6">
      <c r="A705" s="353"/>
      <c r="D705" s="278"/>
      <c r="F705" s="356"/>
    </row>
    <row r="706" spans="1:6">
      <c r="A706" s="353"/>
      <c r="D706" s="278"/>
      <c r="F706" s="356"/>
    </row>
    <row r="707" spans="1:6">
      <c r="A707" s="353"/>
      <c r="D707" s="278"/>
      <c r="F707" s="356"/>
    </row>
    <row r="708" spans="1:6">
      <c r="A708" s="353"/>
      <c r="D708" s="278"/>
      <c r="F708" s="356"/>
    </row>
    <row r="709" spans="1:6">
      <c r="A709" s="353"/>
      <c r="D709" s="278"/>
      <c r="F709" s="356"/>
    </row>
    <row r="710" spans="1:6">
      <c r="A710" s="353"/>
      <c r="D710" s="278"/>
      <c r="F710" s="356"/>
    </row>
    <row r="711" spans="1:6">
      <c r="A711" s="353"/>
      <c r="D711" s="278"/>
      <c r="F711" s="356"/>
    </row>
    <row r="712" spans="1:6">
      <c r="A712" s="353"/>
      <c r="D712" s="278"/>
      <c r="F712" s="356"/>
    </row>
    <row r="713" spans="1:6">
      <c r="A713" s="353"/>
      <c r="D713" s="278"/>
      <c r="F713" s="356"/>
    </row>
    <row r="714" spans="1:6">
      <c r="A714" s="353"/>
      <c r="D714" s="278"/>
      <c r="F714" s="356"/>
    </row>
    <row r="715" spans="1:6">
      <c r="A715" s="353"/>
      <c r="D715" s="278"/>
      <c r="F715" s="356"/>
    </row>
    <row r="716" spans="1:6">
      <c r="A716" s="353"/>
      <c r="D716" s="278"/>
      <c r="F716" s="356"/>
    </row>
  </sheetData>
  <autoFilter ref="A30:F37"/>
  <mergeCells count="2">
    <mergeCell ref="A1:F1"/>
    <mergeCell ref="A3:B3"/>
  </mergeCells>
  <phoneticPr fontId="85" type="noConversion"/>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1791"/>
  <sheetViews>
    <sheetView zoomScale="65" zoomScaleNormal="65" workbookViewId="0">
      <pane ySplit="30" topLeftCell="A1101" activePane="bottomLeft" state="frozen"/>
      <selection activeCell="A3" sqref="A3:J1660"/>
      <selection pane="bottomLeft" activeCell="C27" sqref="C27"/>
    </sheetView>
  </sheetViews>
  <sheetFormatPr defaultRowHeight="12.75"/>
  <cols>
    <col min="1" max="1" width="16.5703125" style="344" customWidth="1"/>
    <col min="2" max="2" width="18.5703125" style="278" customWidth="1"/>
    <col min="3" max="3" width="35.5703125" style="278" bestFit="1" customWidth="1"/>
    <col min="4" max="4" width="17.7109375" style="356" customWidth="1"/>
    <col min="5" max="5" width="20.7109375" style="534" customWidth="1"/>
    <col min="6" max="6" width="57.28515625" style="536" customWidth="1"/>
    <col min="7" max="7" width="11.7109375" style="278" customWidth="1"/>
    <col min="8" max="8" width="13.28515625" style="278" bestFit="1" customWidth="1"/>
    <col min="9" max="9" width="16.140625" style="278" bestFit="1" customWidth="1"/>
    <col min="10" max="10" width="14" style="278" bestFit="1" customWidth="1"/>
    <col min="11" max="11" width="16.5703125" style="278" bestFit="1" customWidth="1"/>
    <col min="12" max="12" width="20" style="278" customWidth="1"/>
    <col min="13" max="13" width="19.140625" style="278" customWidth="1"/>
    <col min="14" max="14" width="9.85546875" style="278" bestFit="1" customWidth="1"/>
    <col min="15" max="15" width="12.28515625" style="278" customWidth="1"/>
    <col min="16" max="16384" width="9.140625" style="278"/>
  </cols>
  <sheetData>
    <row r="1" spans="1:13" ht="15.75">
      <c r="A1" s="635" t="s">
        <v>392</v>
      </c>
      <c r="B1" s="635"/>
      <c r="C1" s="635"/>
      <c r="D1" s="635"/>
      <c r="E1" s="635"/>
      <c r="F1" s="635"/>
      <c r="J1" s="244"/>
    </row>
    <row r="2" spans="1:13" ht="13.5" thickBot="1">
      <c r="A2" s="278"/>
      <c r="C2" s="344"/>
      <c r="D2" s="525"/>
      <c r="E2" s="526"/>
      <c r="F2" s="356"/>
      <c r="K2" s="527"/>
    </row>
    <row r="3" spans="1:13">
      <c r="A3" s="636" t="s">
        <v>371</v>
      </c>
      <c r="B3" s="637"/>
      <c r="C3" s="344"/>
      <c r="D3" s="525"/>
      <c r="E3" s="526"/>
      <c r="F3" s="356"/>
      <c r="K3" s="345"/>
      <c r="L3" s="368"/>
    </row>
    <row r="4" spans="1:13">
      <c r="A4" s="338" t="str">
        <f>Cobb!$G$2</f>
        <v>Alaska</v>
      </c>
      <c r="B4" s="347">
        <f t="shared" ref="B4:B27" si="0">SUMIF(B$31:B$1917,A4,E$31:E$1917)</f>
        <v>43609867</v>
      </c>
      <c r="C4" s="344"/>
      <c r="D4" s="525"/>
      <c r="E4" s="526"/>
      <c r="F4" s="356"/>
      <c r="K4" s="345"/>
      <c r="L4" s="368"/>
    </row>
    <row r="5" spans="1:13">
      <c r="A5" s="338" t="str">
        <f>Mays!$A$2</f>
        <v>Aspen</v>
      </c>
      <c r="B5" s="347">
        <f t="shared" si="0"/>
        <v>40923686</v>
      </c>
      <c r="C5" s="344"/>
      <c r="D5" s="525"/>
      <c r="E5" s="526"/>
      <c r="F5" s="356"/>
      <c r="K5" s="345"/>
      <c r="L5" s="368"/>
    </row>
    <row r="6" spans="1:13">
      <c r="A6" s="338" t="str">
        <f>Aaron!$Y$2</f>
        <v>Columbus</v>
      </c>
      <c r="B6" s="347">
        <f t="shared" si="0"/>
        <v>14090661</v>
      </c>
      <c r="C6" s="344"/>
      <c r="D6" s="525"/>
      <c r="E6" s="526"/>
      <c r="F6" s="356"/>
      <c r="K6" s="345"/>
      <c r="L6" s="368"/>
    </row>
    <row r="7" spans="1:13">
      <c r="A7" s="338" t="str">
        <f>Aaron!$G$2</f>
        <v>Exeter</v>
      </c>
      <c r="B7" s="347">
        <f t="shared" si="0"/>
        <v>34366621</v>
      </c>
      <c r="C7" s="344"/>
      <c r="D7" s="525"/>
      <c r="E7" s="526"/>
      <c r="F7" s="356"/>
      <c r="K7" s="345"/>
      <c r="L7" s="368"/>
    </row>
    <row r="8" spans="1:13">
      <c r="A8" s="338" t="str">
        <f>Cobb!$Y$2</f>
        <v>Gateway</v>
      </c>
      <c r="B8" s="347">
        <f t="shared" si="0"/>
        <v>6800013</v>
      </c>
      <c r="C8" s="344"/>
      <c r="D8" s="525"/>
      <c r="E8" s="526"/>
      <c r="F8" s="356"/>
      <c r="K8" s="345"/>
      <c r="L8" s="368"/>
    </row>
    <row r="9" spans="1:13">
      <c r="A9" s="338" t="str">
        <f>Ruth!$G$2</f>
        <v>Gotham City</v>
      </c>
      <c r="B9" s="347">
        <f t="shared" si="0"/>
        <v>66667035</v>
      </c>
      <c r="C9" s="344"/>
      <c r="D9" s="525"/>
      <c r="E9" s="526"/>
      <c r="F9" s="356"/>
      <c r="K9" s="345"/>
      <c r="L9" s="368"/>
    </row>
    <row r="10" spans="1:13">
      <c r="A10" s="338" t="str">
        <f>Cobb!$A$2</f>
        <v>Greenville</v>
      </c>
      <c r="B10" s="347">
        <f t="shared" si="0"/>
        <v>22267770.75</v>
      </c>
      <c r="C10" s="344"/>
      <c r="D10" s="525"/>
      <c r="E10" s="526"/>
      <c r="F10" s="356"/>
      <c r="K10" s="298"/>
      <c r="L10" s="369"/>
      <c r="M10" s="528"/>
    </row>
    <row r="11" spans="1:13">
      <c r="A11" s="338" t="str">
        <f>Ruth!$M$2</f>
        <v>Hoboken</v>
      </c>
      <c r="B11" s="347">
        <f t="shared" si="0"/>
        <v>5862074</v>
      </c>
      <c r="C11" s="344"/>
      <c r="D11" s="525"/>
      <c r="E11" s="526"/>
      <c r="F11" s="356"/>
      <c r="K11" s="298"/>
      <c r="L11" s="369"/>
      <c r="M11" s="528"/>
    </row>
    <row r="12" spans="1:13">
      <c r="A12" s="338" t="str">
        <f>Cobb!$AE$2</f>
        <v>Houston</v>
      </c>
      <c r="B12" s="347">
        <f t="shared" si="0"/>
        <v>37608851</v>
      </c>
      <c r="C12" s="344"/>
      <c r="D12" s="525"/>
      <c r="E12" s="526"/>
      <c r="F12" s="356"/>
      <c r="K12" s="298"/>
      <c r="L12" s="369"/>
      <c r="M12" s="528"/>
    </row>
    <row r="13" spans="1:13">
      <c r="A13" s="338" t="str">
        <f>Mays!$Y$2</f>
        <v>Los Angeles</v>
      </c>
      <c r="B13" s="347">
        <f t="shared" si="0"/>
        <v>1245413</v>
      </c>
      <c r="C13" s="344"/>
      <c r="D13" s="525"/>
      <c r="E13" s="526"/>
      <c r="F13" s="356"/>
      <c r="K13" s="298"/>
      <c r="L13" s="368"/>
      <c r="M13" s="345"/>
    </row>
    <row r="14" spans="1:13">
      <c r="A14" s="338" t="str">
        <f>Cobb!$M$2</f>
        <v>Mansfield</v>
      </c>
      <c r="B14" s="347">
        <f t="shared" si="0"/>
        <v>23460193</v>
      </c>
      <c r="C14" s="344"/>
      <c r="D14" s="525"/>
      <c r="E14" s="526"/>
      <c r="F14" s="356"/>
      <c r="K14" s="298"/>
      <c r="L14" s="369"/>
      <c r="M14" s="345"/>
    </row>
    <row r="15" spans="1:13">
      <c r="A15" s="338" t="str">
        <f>Aaron!$A$2</f>
        <v>Middlesex</v>
      </c>
      <c r="B15" s="347">
        <f t="shared" si="0"/>
        <v>8482119</v>
      </c>
      <c r="C15" s="344"/>
      <c r="D15" s="525"/>
      <c r="E15" s="526"/>
      <c r="F15" s="356"/>
      <c r="K15" s="345"/>
      <c r="L15" s="368"/>
    </row>
    <row r="16" spans="1:13">
      <c r="A16" s="338" t="str">
        <f>Ruth!$Y$2</f>
        <v xml:space="preserve">New Jersey </v>
      </c>
      <c r="B16" s="347">
        <f t="shared" si="0"/>
        <v>9252862</v>
      </c>
      <c r="C16" s="344"/>
      <c r="D16" s="525"/>
      <c r="E16" s="526"/>
      <c r="F16" s="356"/>
      <c r="K16" s="345"/>
      <c r="L16" s="368"/>
    </row>
    <row r="17" spans="1:12">
      <c r="A17" s="338" t="str">
        <f>Ruth!$S$2</f>
        <v>New York</v>
      </c>
      <c r="B17" s="347">
        <f t="shared" si="0"/>
        <v>37734487</v>
      </c>
      <c r="C17" s="344"/>
      <c r="D17" s="525"/>
      <c r="E17" s="526"/>
      <c r="F17" s="356"/>
      <c r="K17" s="345"/>
      <c r="L17" s="368"/>
    </row>
    <row r="18" spans="1:12">
      <c r="A18" s="338" t="str">
        <f>Mays!$G$2</f>
        <v>Palo Alto</v>
      </c>
      <c r="B18" s="347">
        <f t="shared" si="0"/>
        <v>8706538</v>
      </c>
      <c r="C18" s="344"/>
      <c r="D18" s="525"/>
      <c r="E18" s="526"/>
      <c r="F18" s="356"/>
      <c r="K18" s="345"/>
      <c r="L18" s="368"/>
    </row>
    <row r="19" spans="1:12">
      <c r="A19" s="338" t="str">
        <f>Aaron!$AE$2</f>
        <v>Pismo Beach</v>
      </c>
      <c r="B19" s="347">
        <f t="shared" si="0"/>
        <v>39500293</v>
      </c>
      <c r="C19" s="344"/>
      <c r="D19" s="525"/>
      <c r="E19" s="526"/>
      <c r="F19" s="356"/>
      <c r="K19" s="345"/>
      <c r="L19" s="368"/>
    </row>
    <row r="20" spans="1:12">
      <c r="A20" s="338" t="str">
        <f>Ruth!$A$2</f>
        <v>Plum Island</v>
      </c>
      <c r="B20" s="347">
        <f t="shared" si="0"/>
        <v>47250254</v>
      </c>
      <c r="C20" s="344"/>
      <c r="D20" s="525"/>
      <c r="E20" s="526"/>
      <c r="F20" s="356"/>
      <c r="K20" s="345"/>
      <c r="L20" s="368"/>
    </row>
    <row r="21" spans="1:12">
      <c r="A21" s="338" t="str">
        <f>Mays!$M$2</f>
        <v>Texas</v>
      </c>
      <c r="B21" s="347">
        <f t="shared" si="0"/>
        <v>45210037</v>
      </c>
      <c r="C21" s="344"/>
      <c r="D21" s="525"/>
      <c r="E21" s="526"/>
      <c r="F21" s="356"/>
      <c r="K21" s="345"/>
      <c r="L21" s="368"/>
    </row>
    <row r="22" spans="1:12">
      <c r="A22" s="338" t="str">
        <f>Mays!$S$2</f>
        <v>Thunder Bay</v>
      </c>
      <c r="B22" s="347">
        <f t="shared" si="0"/>
        <v>42237411</v>
      </c>
      <c r="C22" s="344"/>
      <c r="D22" s="525"/>
      <c r="E22" s="526"/>
      <c r="F22" s="356"/>
      <c r="K22" s="345"/>
      <c r="L22" s="368"/>
    </row>
    <row r="23" spans="1:12">
      <c r="A23" s="338" t="str">
        <f>Aaron!$M$2</f>
        <v>Virginia</v>
      </c>
      <c r="B23" s="347">
        <f t="shared" si="0"/>
        <v>7303189</v>
      </c>
      <c r="C23" s="344"/>
      <c r="D23" s="525"/>
      <c r="E23" s="526"/>
      <c r="F23" s="356"/>
      <c r="K23" s="345"/>
      <c r="L23" s="368"/>
    </row>
    <row r="24" spans="1:12">
      <c r="A24" s="338" t="str">
        <f>Cobb!$S$2</f>
        <v>Waikiki</v>
      </c>
      <c r="B24" s="347">
        <f t="shared" si="0"/>
        <v>62541969</v>
      </c>
      <c r="C24" s="344"/>
      <c r="D24" s="525"/>
      <c r="E24" s="526"/>
      <c r="F24" s="356"/>
      <c r="K24" s="345"/>
      <c r="L24" s="368"/>
    </row>
    <row r="25" spans="1:12">
      <c r="A25" s="338" t="str">
        <f>Aaron!$S$2</f>
        <v>Washington</v>
      </c>
      <c r="B25" s="347">
        <f t="shared" si="0"/>
        <v>2571606</v>
      </c>
      <c r="C25" s="344"/>
      <c r="D25" s="525"/>
      <c r="E25" s="526"/>
      <c r="F25" s="356"/>
      <c r="K25" s="345"/>
      <c r="L25" s="368"/>
    </row>
    <row r="26" spans="1:12">
      <c r="A26" s="338" t="str">
        <f>Mays!$AE$2</f>
        <v>West Oakland</v>
      </c>
      <c r="B26" s="347">
        <f t="shared" si="0"/>
        <v>34628762</v>
      </c>
      <c r="C26" s="344"/>
      <c r="D26" s="525"/>
      <c r="E26" s="526"/>
      <c r="F26" s="356"/>
      <c r="L26" s="368"/>
    </row>
    <row r="27" spans="1:12" ht="13.5" thickBot="1">
      <c r="A27" s="348" t="str">
        <f>Ruth!$AE$2</f>
        <v>Williamsburg</v>
      </c>
      <c r="B27" s="347">
        <f t="shared" si="0"/>
        <v>121067699.94999999</v>
      </c>
      <c r="C27" s="344"/>
      <c r="D27" s="525"/>
      <c r="E27" s="526"/>
      <c r="F27" s="356"/>
    </row>
    <row r="30" spans="1:12">
      <c r="A30" s="529" t="s">
        <v>197</v>
      </c>
      <c r="B30" s="351" t="s">
        <v>121</v>
      </c>
      <c r="C30" s="350" t="s">
        <v>332</v>
      </c>
      <c r="D30" s="530" t="s">
        <v>333</v>
      </c>
      <c r="E30" s="531" t="s">
        <v>390</v>
      </c>
      <c r="F30" s="350" t="s">
        <v>240</v>
      </c>
      <c r="G30" s="377"/>
    </row>
    <row r="31" spans="1:12">
      <c r="A31" s="337">
        <v>43190</v>
      </c>
      <c r="B31" s="233" t="str">
        <f>Cobb!$G$2</f>
        <v>Alaska</v>
      </c>
      <c r="C31" s="233" t="s">
        <v>1558</v>
      </c>
      <c r="D31" s="256" t="s">
        <v>1559</v>
      </c>
      <c r="E31" s="339">
        <v>-509000</v>
      </c>
      <c r="F31" s="361" t="s">
        <v>1560</v>
      </c>
      <c r="G31" s="233"/>
    </row>
    <row r="32" spans="1:12">
      <c r="A32" s="337">
        <v>43220</v>
      </c>
      <c r="B32" s="233" t="str">
        <f>Ruth!$S$2</f>
        <v>New York</v>
      </c>
      <c r="C32" s="233" t="s">
        <v>1569</v>
      </c>
      <c r="D32" s="256" t="s">
        <v>1559</v>
      </c>
      <c r="E32" s="339">
        <v>-3900000</v>
      </c>
      <c r="F32" s="361" t="s">
        <v>1568</v>
      </c>
      <c r="G32" s="233"/>
    </row>
    <row r="33" spans="1:11">
      <c r="A33" s="337">
        <v>43310</v>
      </c>
      <c r="B33" s="233" t="str">
        <f>Cobb!$G$2</f>
        <v>Alaska</v>
      </c>
      <c r="C33" s="233" t="s">
        <v>1668</v>
      </c>
      <c r="D33" s="256" t="s">
        <v>1559</v>
      </c>
      <c r="E33" s="339">
        <v>-607000</v>
      </c>
      <c r="F33" s="361" t="s">
        <v>1574</v>
      </c>
      <c r="G33" s="233"/>
    </row>
    <row r="34" spans="1:11">
      <c r="A34" s="337">
        <v>43364</v>
      </c>
      <c r="B34" s="233" t="str">
        <f>Aaron!$AE$2</f>
        <v>Pismo Beach</v>
      </c>
      <c r="C34" s="233" t="s">
        <v>1777</v>
      </c>
      <c r="D34" s="256" t="s">
        <v>1559</v>
      </c>
      <c r="E34" s="339">
        <v>-2815346</v>
      </c>
      <c r="F34" s="361" t="s">
        <v>1776</v>
      </c>
      <c r="G34" s="233"/>
    </row>
    <row r="35" spans="1:11">
      <c r="A35" s="337">
        <v>43401</v>
      </c>
      <c r="B35" s="233" t="str">
        <f>Cobb!$G$2</f>
        <v>Alaska</v>
      </c>
      <c r="C35" s="233" t="s">
        <v>1789</v>
      </c>
      <c r="D35" s="256" t="s">
        <v>1559</v>
      </c>
      <c r="E35" s="339">
        <v>-2575000</v>
      </c>
      <c r="F35" s="361" t="s">
        <v>1790</v>
      </c>
      <c r="G35" s="233"/>
    </row>
    <row r="36" spans="1:11">
      <c r="A36" s="337">
        <v>43499</v>
      </c>
      <c r="B36" s="233" t="str">
        <f>Mays!$S$2</f>
        <v>Thunder Bay</v>
      </c>
      <c r="C36" s="233" t="s">
        <v>2346</v>
      </c>
      <c r="D36" s="256" t="s">
        <v>1559</v>
      </c>
      <c r="E36" s="339">
        <v>-1600000</v>
      </c>
      <c r="F36" s="361" t="s">
        <v>2344</v>
      </c>
      <c r="G36" s="233"/>
    </row>
    <row r="37" spans="1:11">
      <c r="A37" s="337">
        <v>43518</v>
      </c>
      <c r="B37" s="233" t="str">
        <f>Mays!$A$2</f>
        <v>Aspen</v>
      </c>
      <c r="C37" s="233" t="s">
        <v>2345</v>
      </c>
      <c r="D37" s="256" t="s">
        <v>1559</v>
      </c>
      <c r="E37" s="339">
        <v>-400000</v>
      </c>
      <c r="F37" s="361" t="s">
        <v>2347</v>
      </c>
      <c r="G37" s="233"/>
    </row>
    <row r="38" spans="1:11">
      <c r="A38" s="337">
        <v>43518</v>
      </c>
      <c r="B38" s="233" t="str">
        <f>Mays!$A$2</f>
        <v>Aspen</v>
      </c>
      <c r="C38" s="233" t="s">
        <v>2349</v>
      </c>
      <c r="D38" s="256" t="s">
        <v>1559</v>
      </c>
      <c r="E38" s="339">
        <v>-1500000</v>
      </c>
      <c r="F38" s="361" t="s">
        <v>2347</v>
      </c>
      <c r="G38" s="233"/>
    </row>
    <row r="39" spans="1:11">
      <c r="A39" s="337">
        <v>43518</v>
      </c>
      <c r="B39" s="233" t="str">
        <f>Mays!$A$2</f>
        <v>Aspen</v>
      </c>
      <c r="C39" s="233" t="s">
        <v>2348</v>
      </c>
      <c r="D39" s="256" t="s">
        <v>1559</v>
      </c>
      <c r="E39" s="339">
        <v>-1987000</v>
      </c>
      <c r="F39" s="361" t="s">
        <v>2347</v>
      </c>
      <c r="G39" s="233"/>
    </row>
    <row r="40" spans="1:11">
      <c r="A40" s="337">
        <v>43552</v>
      </c>
      <c r="B40" s="233" t="str">
        <f>Ruth!$Y$2</f>
        <v xml:space="preserve">New Jersey </v>
      </c>
      <c r="C40" s="233" t="s">
        <v>2426</v>
      </c>
      <c r="D40" s="256" t="s">
        <v>1559</v>
      </c>
      <c r="E40" s="339">
        <v>-2800000</v>
      </c>
      <c r="F40" s="361" t="s">
        <v>2428</v>
      </c>
      <c r="G40" s="233"/>
    </row>
    <row r="41" spans="1:11">
      <c r="A41" s="337">
        <v>43554</v>
      </c>
      <c r="B41" s="233" t="str">
        <f>Cobb!$Y$2</f>
        <v>Gateway</v>
      </c>
      <c r="C41" s="233" t="s">
        <v>2429</v>
      </c>
      <c r="D41" s="256" t="s">
        <v>1559</v>
      </c>
      <c r="E41" s="339">
        <v>-1000000</v>
      </c>
      <c r="F41" s="361" t="s">
        <v>2430</v>
      </c>
      <c r="G41" s="233"/>
    </row>
    <row r="42" spans="1:11">
      <c r="A42" s="337">
        <v>43554</v>
      </c>
      <c r="B42" s="233" t="str">
        <f>Cobb!$Y$2</f>
        <v>Gateway</v>
      </c>
      <c r="C42" s="233" t="s">
        <v>2431</v>
      </c>
      <c r="D42" s="256" t="s">
        <v>1559</v>
      </c>
      <c r="E42" s="339">
        <v>-2470000</v>
      </c>
      <c r="F42" s="361" t="s">
        <v>2430</v>
      </c>
      <c r="G42" s="233"/>
    </row>
    <row r="43" spans="1:11">
      <c r="A43" s="337">
        <v>43555</v>
      </c>
      <c r="B43" s="233" t="str">
        <f>Aaron!$Y$2</f>
        <v>Columbus</v>
      </c>
      <c r="C43" s="233" t="s">
        <v>2432</v>
      </c>
      <c r="D43" s="256" t="s">
        <v>1559</v>
      </c>
      <c r="E43" s="339">
        <v>-2625000</v>
      </c>
      <c r="F43" s="361" t="s">
        <v>2433</v>
      </c>
      <c r="G43" s="233"/>
    </row>
    <row r="44" spans="1:11">
      <c r="A44" s="337">
        <v>43555</v>
      </c>
      <c r="B44" s="233" t="str">
        <f>Aaron!$Y$2</f>
        <v>Columbus</v>
      </c>
      <c r="C44" s="233" t="s">
        <v>2434</v>
      </c>
      <c r="D44" s="256" t="s">
        <v>1559</v>
      </c>
      <c r="E44" s="339">
        <v>-333333</v>
      </c>
      <c r="F44" s="361" t="s">
        <v>2433</v>
      </c>
      <c r="G44" s="233"/>
    </row>
    <row r="45" spans="1:11">
      <c r="A45" s="337">
        <v>43567</v>
      </c>
      <c r="B45" s="233" t="str">
        <f>Mays!$A$2</f>
        <v>Aspen</v>
      </c>
      <c r="C45" s="233" t="s">
        <v>2436</v>
      </c>
      <c r="D45" s="256" t="s">
        <v>1559</v>
      </c>
      <c r="E45" s="339">
        <v>-2350000</v>
      </c>
      <c r="F45" s="361" t="s">
        <v>2437</v>
      </c>
      <c r="G45" s="233"/>
    </row>
    <row r="46" spans="1:11">
      <c r="A46" s="337">
        <v>43663</v>
      </c>
      <c r="B46" s="233" t="str">
        <f>Aaron!$S$2</f>
        <v>Washington</v>
      </c>
      <c r="C46" s="233" t="s">
        <v>2443</v>
      </c>
      <c r="D46" s="256" t="s">
        <v>1559</v>
      </c>
      <c r="E46" s="339">
        <v>-350000</v>
      </c>
      <c r="F46" s="361" t="s">
        <v>2444</v>
      </c>
      <c r="G46" s="233"/>
    </row>
    <row r="47" spans="1:11">
      <c r="A47" s="337">
        <v>43676</v>
      </c>
      <c r="B47" s="233" t="str">
        <f>Cobb!$G$2</f>
        <v>Alaska</v>
      </c>
      <c r="C47" s="233" t="s">
        <v>2445</v>
      </c>
      <c r="D47" s="256" t="s">
        <v>1559</v>
      </c>
      <c r="E47" s="339">
        <v>-1750000</v>
      </c>
      <c r="F47" s="361" t="s">
        <v>2447</v>
      </c>
      <c r="G47" s="233"/>
      <c r="K47" s="532"/>
    </row>
    <row r="48" spans="1:11">
      <c r="A48" s="337">
        <v>43716</v>
      </c>
      <c r="B48" s="233" t="str">
        <f>Aaron!$AE$2</f>
        <v>Pismo Beach</v>
      </c>
      <c r="C48" s="233" t="s">
        <v>2453</v>
      </c>
      <c r="D48" s="256" t="s">
        <v>1559</v>
      </c>
      <c r="E48" s="339">
        <v>-1133000</v>
      </c>
      <c r="F48" s="533" t="s">
        <v>2454</v>
      </c>
      <c r="G48" s="233"/>
      <c r="K48" s="532"/>
    </row>
    <row r="49" spans="1:11">
      <c r="A49" s="337">
        <v>43716</v>
      </c>
      <c r="B49" s="233" t="str">
        <f>Aaron!$AE$2</f>
        <v>Pismo Beach</v>
      </c>
      <c r="C49" s="233" t="s">
        <v>2455</v>
      </c>
      <c r="D49" s="256" t="s">
        <v>1559</v>
      </c>
      <c r="E49" s="339">
        <v>-1103000</v>
      </c>
      <c r="F49" s="361" t="s">
        <v>2454</v>
      </c>
      <c r="G49" s="233"/>
      <c r="H49" s="278" t="s">
        <v>1554</v>
      </c>
      <c r="K49" s="532"/>
    </row>
    <row r="50" spans="1:11">
      <c r="A50" s="337">
        <v>43716</v>
      </c>
      <c r="B50" s="233" t="str">
        <f>Aaron!$AE$2</f>
        <v>Pismo Beach</v>
      </c>
      <c r="C50" s="233" t="s">
        <v>2456</v>
      </c>
      <c r="D50" s="256" t="s">
        <v>1559</v>
      </c>
      <c r="E50" s="339">
        <v>-1102500</v>
      </c>
      <c r="F50" s="361" t="s">
        <v>2454</v>
      </c>
      <c r="G50" s="233"/>
      <c r="K50" s="532"/>
    </row>
    <row r="51" spans="1:11">
      <c r="A51" s="337">
        <v>43716</v>
      </c>
      <c r="B51" s="233" t="str">
        <f>Aaron!$AE$2</f>
        <v>Pismo Beach</v>
      </c>
      <c r="C51" s="233" t="s">
        <v>2457</v>
      </c>
      <c r="D51" s="256" t="s">
        <v>1559</v>
      </c>
      <c r="E51" s="339">
        <v>-1350000</v>
      </c>
      <c r="F51" s="533" t="s">
        <v>2454</v>
      </c>
      <c r="G51" s="233"/>
      <c r="K51" s="532"/>
    </row>
    <row r="52" spans="1:11">
      <c r="A52" s="341">
        <v>43739</v>
      </c>
      <c r="B52" s="233" t="str">
        <f>Cobb!$G$2</f>
        <v>Alaska</v>
      </c>
      <c r="C52" s="232" t="s">
        <v>116</v>
      </c>
      <c r="D52" s="256" t="s">
        <v>2465</v>
      </c>
      <c r="E52" s="340">
        <v>4000000</v>
      </c>
      <c r="F52" s="256" t="s">
        <v>928</v>
      </c>
      <c r="G52" s="233"/>
      <c r="K52" s="532"/>
    </row>
    <row r="53" spans="1:11">
      <c r="A53" s="337">
        <v>43739</v>
      </c>
      <c r="B53" s="233" t="str">
        <f>Cobb!$G$2</f>
        <v>Alaska</v>
      </c>
      <c r="C53" s="233" t="s">
        <v>461</v>
      </c>
      <c r="D53" s="256" t="s">
        <v>2464</v>
      </c>
      <c r="E53" s="342">
        <v>42304867</v>
      </c>
      <c r="F53" s="361"/>
      <c r="G53" s="233"/>
      <c r="K53" s="532"/>
    </row>
    <row r="54" spans="1:11">
      <c r="A54" s="341">
        <v>43739</v>
      </c>
      <c r="B54" s="233" t="str">
        <f>Cobb!$G$2</f>
        <v>Alaska</v>
      </c>
      <c r="C54" s="232" t="s">
        <v>39</v>
      </c>
      <c r="D54" s="256" t="s">
        <v>2466</v>
      </c>
      <c r="E54" s="340">
        <v>50000000</v>
      </c>
      <c r="F54" s="290"/>
      <c r="G54" s="233"/>
      <c r="K54" s="532"/>
    </row>
    <row r="55" spans="1:11">
      <c r="A55" s="341">
        <v>43739</v>
      </c>
      <c r="B55" s="233" t="str">
        <f>Mays!$A$2</f>
        <v>Aspen</v>
      </c>
      <c r="C55" s="233" t="s">
        <v>461</v>
      </c>
      <c r="D55" s="256" t="s">
        <v>2464</v>
      </c>
      <c r="E55" s="342">
        <v>48905686</v>
      </c>
      <c r="F55" s="361"/>
      <c r="G55" s="233"/>
      <c r="K55" s="532"/>
    </row>
    <row r="56" spans="1:11">
      <c r="A56" s="337">
        <v>43739</v>
      </c>
      <c r="B56" s="233" t="str">
        <f>Mays!$A$2</f>
        <v>Aspen</v>
      </c>
      <c r="C56" s="232" t="s">
        <v>39</v>
      </c>
      <c r="D56" s="256" t="s">
        <v>2466</v>
      </c>
      <c r="E56" s="340">
        <v>50000000</v>
      </c>
      <c r="F56" s="256"/>
      <c r="G56" s="233"/>
      <c r="K56" s="534"/>
    </row>
    <row r="57" spans="1:11">
      <c r="A57" s="337">
        <v>43739</v>
      </c>
      <c r="B57" s="232" t="str">
        <f>Cobb!$AE$2</f>
        <v>Houston</v>
      </c>
      <c r="C57" s="233" t="s">
        <v>461</v>
      </c>
      <c r="D57" s="256" t="s">
        <v>2464</v>
      </c>
      <c r="E57" s="342">
        <v>29879851</v>
      </c>
      <c r="F57" s="361"/>
      <c r="G57" s="233"/>
      <c r="K57" s="534"/>
    </row>
    <row r="58" spans="1:11">
      <c r="A58" s="341">
        <v>43739</v>
      </c>
      <c r="B58" s="232" t="str">
        <f>Cobb!$AE$2</f>
        <v>Houston</v>
      </c>
      <c r="C58" s="232" t="s">
        <v>39</v>
      </c>
      <c r="D58" s="256" t="s">
        <v>2466</v>
      </c>
      <c r="E58" s="340">
        <v>50000000</v>
      </c>
      <c r="F58" s="256"/>
      <c r="G58" s="233"/>
      <c r="K58" s="526"/>
    </row>
    <row r="59" spans="1:11">
      <c r="A59" s="341">
        <v>43739</v>
      </c>
      <c r="B59" s="233" t="str">
        <f>Aaron!$Y$2</f>
        <v>Columbus</v>
      </c>
      <c r="C59" s="233" t="s">
        <v>461</v>
      </c>
      <c r="D59" s="256" t="s">
        <v>2464</v>
      </c>
      <c r="E59" s="342">
        <v>11577886</v>
      </c>
      <c r="F59" s="361"/>
      <c r="G59" s="233"/>
      <c r="K59" s="534"/>
    </row>
    <row r="60" spans="1:11">
      <c r="A60" s="337">
        <v>43739</v>
      </c>
      <c r="B60" s="233" t="str">
        <f>Aaron!$Y$2</f>
        <v>Columbus</v>
      </c>
      <c r="C60" s="232" t="s">
        <v>39</v>
      </c>
      <c r="D60" s="256" t="s">
        <v>2466</v>
      </c>
      <c r="E60" s="340">
        <v>50000000</v>
      </c>
      <c r="F60" s="256"/>
      <c r="G60" s="233"/>
      <c r="K60" s="535"/>
    </row>
    <row r="61" spans="1:11">
      <c r="A61" s="337">
        <v>43739</v>
      </c>
      <c r="B61" s="233" t="str">
        <f>Aaron!$G$2</f>
        <v>Exeter</v>
      </c>
      <c r="C61" s="233" t="s">
        <v>461</v>
      </c>
      <c r="D61" s="256" t="s">
        <v>2464</v>
      </c>
      <c r="E61" s="342">
        <v>40879955</v>
      </c>
      <c r="F61" s="361"/>
      <c r="G61" s="233"/>
      <c r="K61" s="535"/>
    </row>
    <row r="62" spans="1:11">
      <c r="A62" s="341">
        <v>43739</v>
      </c>
      <c r="B62" s="233" t="str">
        <f>Aaron!$G$2</f>
        <v>Exeter</v>
      </c>
      <c r="C62" s="232" t="s">
        <v>39</v>
      </c>
      <c r="D62" s="256" t="s">
        <v>2466</v>
      </c>
      <c r="E62" s="340">
        <v>50000000</v>
      </c>
      <c r="F62" s="256"/>
      <c r="G62" s="233"/>
      <c r="K62" s="532"/>
    </row>
    <row r="63" spans="1:11">
      <c r="A63" s="341">
        <v>43739</v>
      </c>
      <c r="B63" s="233" t="str">
        <f>Cobb!$Y$2</f>
        <v>Gateway</v>
      </c>
      <c r="C63" s="233" t="s">
        <v>461</v>
      </c>
      <c r="D63" s="256" t="s">
        <v>2464</v>
      </c>
      <c r="E63" s="342">
        <v>13859200</v>
      </c>
      <c r="F63" s="361"/>
      <c r="G63" s="233"/>
      <c r="K63" s="532"/>
    </row>
    <row r="64" spans="1:11">
      <c r="A64" s="337">
        <v>43739</v>
      </c>
      <c r="B64" s="233" t="str">
        <f>Cobb!$Y$2</f>
        <v>Gateway</v>
      </c>
      <c r="C64" s="232" t="s">
        <v>39</v>
      </c>
      <c r="D64" s="256" t="s">
        <v>2466</v>
      </c>
      <c r="E64" s="340">
        <v>50000000</v>
      </c>
      <c r="F64" s="256"/>
      <c r="G64" s="233"/>
    </row>
    <row r="65" spans="1:7">
      <c r="A65" s="337">
        <v>43739</v>
      </c>
      <c r="B65" s="233" t="str">
        <f>Ruth!$G$2</f>
        <v>Gotham City</v>
      </c>
      <c r="C65" s="233" t="s">
        <v>461</v>
      </c>
      <c r="D65" s="256" t="s">
        <v>2464</v>
      </c>
      <c r="E65" s="342">
        <v>66101035</v>
      </c>
      <c r="F65" s="361"/>
      <c r="G65" s="233"/>
    </row>
    <row r="66" spans="1:7">
      <c r="A66" s="341">
        <v>43739</v>
      </c>
      <c r="B66" s="232" t="str">
        <f>Ruth!$G$2</f>
        <v>Gotham City</v>
      </c>
      <c r="C66" s="232" t="s">
        <v>39</v>
      </c>
      <c r="D66" s="256" t="s">
        <v>2466</v>
      </c>
      <c r="E66" s="340">
        <v>50000000</v>
      </c>
      <c r="F66" s="256"/>
      <c r="G66" s="233"/>
    </row>
    <row r="67" spans="1:7">
      <c r="A67" s="337">
        <v>43739</v>
      </c>
      <c r="B67" s="233" t="str">
        <f>Cobb!$A$2</f>
        <v>Greenville</v>
      </c>
      <c r="C67" s="232" t="s">
        <v>116</v>
      </c>
      <c r="D67" s="256" t="s">
        <v>2465</v>
      </c>
      <c r="E67" s="340">
        <v>2000000</v>
      </c>
      <c r="F67" s="256" t="s">
        <v>1669</v>
      </c>
      <c r="G67" s="233"/>
    </row>
    <row r="68" spans="1:7">
      <c r="A68" s="341">
        <v>43739</v>
      </c>
      <c r="B68" s="232" t="str">
        <f>Cobb!$A$2</f>
        <v>Greenville</v>
      </c>
      <c r="C68" s="233" t="s">
        <v>461</v>
      </c>
      <c r="D68" s="256" t="s">
        <v>2464</v>
      </c>
      <c r="E68" s="342">
        <v>17270770.75</v>
      </c>
      <c r="F68" s="361"/>
      <c r="G68" s="233"/>
    </row>
    <row r="69" spans="1:7">
      <c r="A69" s="337">
        <v>43739</v>
      </c>
      <c r="B69" s="233" t="str">
        <f>Cobb!$A$2</f>
        <v>Greenville</v>
      </c>
      <c r="C69" s="232" t="s">
        <v>39</v>
      </c>
      <c r="D69" s="256" t="s">
        <v>2466</v>
      </c>
      <c r="E69" s="340">
        <v>50000000</v>
      </c>
      <c r="F69" s="256"/>
      <c r="G69" s="233"/>
    </row>
    <row r="70" spans="1:7">
      <c r="A70" s="337">
        <v>43739</v>
      </c>
      <c r="B70" s="233" t="str">
        <f>Ruth!$M$2</f>
        <v>Hoboken</v>
      </c>
      <c r="C70" s="233" t="s">
        <v>461</v>
      </c>
      <c r="D70" s="256" t="s">
        <v>2464</v>
      </c>
      <c r="E70" s="342">
        <v>9898074</v>
      </c>
      <c r="F70" s="361"/>
      <c r="G70" s="233"/>
    </row>
    <row r="71" spans="1:7">
      <c r="A71" s="341">
        <v>43739</v>
      </c>
      <c r="B71" s="233" t="str">
        <f>Ruth!$M$2</f>
        <v>Hoboken</v>
      </c>
      <c r="C71" s="232" t="s">
        <v>39</v>
      </c>
      <c r="D71" s="256" t="s">
        <v>2466</v>
      </c>
      <c r="E71" s="340">
        <v>50000000</v>
      </c>
      <c r="F71" s="256"/>
      <c r="G71" s="233"/>
    </row>
    <row r="72" spans="1:7">
      <c r="A72" s="341">
        <v>43739</v>
      </c>
      <c r="B72" s="233" t="str">
        <f>Mays!$Y$2</f>
        <v>Los Angeles</v>
      </c>
      <c r="C72" s="233" t="s">
        <v>461</v>
      </c>
      <c r="D72" s="256" t="s">
        <v>2464</v>
      </c>
      <c r="E72" s="343">
        <v>6051913</v>
      </c>
      <c r="F72" s="361"/>
      <c r="G72" s="233"/>
    </row>
    <row r="73" spans="1:7">
      <c r="A73" s="337">
        <v>43739</v>
      </c>
      <c r="B73" s="233" t="str">
        <f>Mays!$Y$2</f>
        <v>Los Angeles</v>
      </c>
      <c r="C73" s="232" t="s">
        <v>39</v>
      </c>
      <c r="D73" s="256" t="s">
        <v>2466</v>
      </c>
      <c r="E73" s="340">
        <v>50000000</v>
      </c>
      <c r="F73" s="256"/>
      <c r="G73" s="233"/>
    </row>
    <row r="74" spans="1:7">
      <c r="A74" s="337">
        <v>43739</v>
      </c>
      <c r="B74" s="233" t="str">
        <f>Cobb!$M$2</f>
        <v>Mansfield</v>
      </c>
      <c r="C74" s="233" t="s">
        <v>461</v>
      </c>
      <c r="D74" s="256" t="s">
        <v>2464</v>
      </c>
      <c r="E74" s="343">
        <v>22748443</v>
      </c>
      <c r="F74" s="361"/>
      <c r="G74" s="233"/>
    </row>
    <row r="75" spans="1:7">
      <c r="A75" s="341">
        <v>43739</v>
      </c>
      <c r="B75" s="233" t="str">
        <f>Cobb!$M$2</f>
        <v>Mansfield</v>
      </c>
      <c r="C75" s="232" t="s">
        <v>39</v>
      </c>
      <c r="D75" s="256" t="s">
        <v>2466</v>
      </c>
      <c r="E75" s="340">
        <v>50000000</v>
      </c>
      <c r="F75" s="256"/>
      <c r="G75" s="233"/>
    </row>
    <row r="76" spans="1:7">
      <c r="A76" s="341">
        <v>43739</v>
      </c>
      <c r="B76" s="233" t="str">
        <f>Aaron!$A$2</f>
        <v>Middlesex</v>
      </c>
      <c r="C76" s="233" t="s">
        <v>461</v>
      </c>
      <c r="D76" s="256" t="s">
        <v>2464</v>
      </c>
      <c r="E76" s="343">
        <v>7103119</v>
      </c>
      <c r="F76" s="361"/>
      <c r="G76" s="233"/>
    </row>
    <row r="77" spans="1:7">
      <c r="A77" s="337">
        <v>43739</v>
      </c>
      <c r="B77" s="233" t="str">
        <f>Aaron!$A$2</f>
        <v>Middlesex</v>
      </c>
      <c r="C77" s="232" t="s">
        <v>39</v>
      </c>
      <c r="D77" s="256" t="s">
        <v>2466</v>
      </c>
      <c r="E77" s="340">
        <v>50000000</v>
      </c>
      <c r="F77" s="256"/>
      <c r="G77" s="233"/>
    </row>
    <row r="78" spans="1:7">
      <c r="A78" s="341">
        <v>43739</v>
      </c>
      <c r="B78" s="233" t="str">
        <f>Ruth!$Y$2</f>
        <v xml:space="preserve">New Jersey </v>
      </c>
      <c r="C78" s="233" t="s">
        <v>461</v>
      </c>
      <c r="D78" s="256" t="s">
        <v>2464</v>
      </c>
      <c r="E78" s="342">
        <v>4470862</v>
      </c>
      <c r="F78" s="361"/>
      <c r="G78" s="233"/>
    </row>
    <row r="79" spans="1:7">
      <c r="A79" s="337">
        <v>43739</v>
      </c>
      <c r="B79" s="232" t="str">
        <f>Ruth!$Y$2</f>
        <v xml:space="preserve">New Jersey </v>
      </c>
      <c r="C79" s="232" t="s">
        <v>39</v>
      </c>
      <c r="D79" s="256" t="s">
        <v>2466</v>
      </c>
      <c r="E79" s="340">
        <v>50000000</v>
      </c>
      <c r="F79" s="256"/>
      <c r="G79" s="233"/>
    </row>
    <row r="80" spans="1:7">
      <c r="A80" s="337">
        <v>43739</v>
      </c>
      <c r="B80" s="233" t="str">
        <f>Ruth!$S$2</f>
        <v>New York</v>
      </c>
      <c r="C80" s="233" t="s">
        <v>461</v>
      </c>
      <c r="D80" s="256" t="s">
        <v>2464</v>
      </c>
      <c r="E80" s="343">
        <v>20164487</v>
      </c>
      <c r="F80" s="361"/>
      <c r="G80" s="233"/>
    </row>
    <row r="81" spans="1:7">
      <c r="A81" s="341">
        <v>43739</v>
      </c>
      <c r="B81" s="233" t="str">
        <f>Ruth!$S$2</f>
        <v>New York</v>
      </c>
      <c r="C81" s="232" t="s">
        <v>39</v>
      </c>
      <c r="D81" s="256" t="s">
        <v>2466</v>
      </c>
      <c r="E81" s="340">
        <v>50000000</v>
      </c>
      <c r="F81" s="256"/>
      <c r="G81" s="233"/>
    </row>
    <row r="82" spans="1:7">
      <c r="A82" s="341">
        <v>43739</v>
      </c>
      <c r="B82" s="233" t="str">
        <f>Mays!$G$2</f>
        <v>Palo Alto</v>
      </c>
      <c r="C82" s="232" t="s">
        <v>116</v>
      </c>
      <c r="D82" s="256" t="s">
        <v>2465</v>
      </c>
      <c r="E82" s="340">
        <v>2000000</v>
      </c>
      <c r="F82" s="256" t="s">
        <v>854</v>
      </c>
      <c r="G82" s="233"/>
    </row>
    <row r="83" spans="1:7">
      <c r="A83" s="341">
        <v>43739</v>
      </c>
      <c r="B83" s="233" t="str">
        <f>Mays!$G$2</f>
        <v>Palo Alto</v>
      </c>
      <c r="C83" s="233" t="s">
        <v>461</v>
      </c>
      <c r="D83" s="256" t="s">
        <v>2464</v>
      </c>
      <c r="E83" s="342">
        <v>4462138</v>
      </c>
      <c r="F83" s="361"/>
      <c r="G83" s="233"/>
    </row>
    <row r="84" spans="1:7">
      <c r="A84" s="337">
        <v>43739</v>
      </c>
      <c r="B84" s="233" t="str">
        <f>Mays!$G$2</f>
        <v>Palo Alto</v>
      </c>
      <c r="C84" s="232" t="s">
        <v>39</v>
      </c>
      <c r="D84" s="256" t="s">
        <v>2466</v>
      </c>
      <c r="E84" s="340">
        <v>50000000</v>
      </c>
      <c r="F84" s="256"/>
      <c r="G84" s="233"/>
    </row>
    <row r="85" spans="1:7">
      <c r="A85" s="337">
        <v>43739</v>
      </c>
      <c r="B85" s="233" t="str">
        <f>Aaron!$AE$2</f>
        <v>Pismo Beach</v>
      </c>
      <c r="C85" s="232" t="s">
        <v>116</v>
      </c>
      <c r="D85" s="256" t="s">
        <v>2465</v>
      </c>
      <c r="E85" s="340">
        <v>1500000</v>
      </c>
      <c r="F85" s="256" t="s">
        <v>929</v>
      </c>
      <c r="G85" s="233"/>
    </row>
    <row r="86" spans="1:7">
      <c r="A86" s="337">
        <v>43739</v>
      </c>
      <c r="B86" s="233" t="str">
        <f>Aaron!$AE$2</f>
        <v>Pismo Beach</v>
      </c>
      <c r="C86" s="233" t="s">
        <v>461</v>
      </c>
      <c r="D86" s="256" t="s">
        <v>2464</v>
      </c>
      <c r="E86" s="342">
        <v>45274139</v>
      </c>
      <c r="F86" s="361"/>
      <c r="G86" s="233"/>
    </row>
    <row r="87" spans="1:7">
      <c r="A87" s="341">
        <v>43739</v>
      </c>
      <c r="B87" s="233" t="str">
        <f>Aaron!$AE$2</f>
        <v>Pismo Beach</v>
      </c>
      <c r="C87" s="232" t="s">
        <v>39</v>
      </c>
      <c r="D87" s="256" t="s">
        <v>2466</v>
      </c>
      <c r="E87" s="340">
        <v>50000000</v>
      </c>
      <c r="F87" s="256"/>
      <c r="G87" s="233"/>
    </row>
    <row r="88" spans="1:7">
      <c r="A88" s="341">
        <v>43739</v>
      </c>
      <c r="B88" s="232" t="str">
        <f>Ruth!$A$2</f>
        <v>Plum Island</v>
      </c>
      <c r="C88" s="232" t="s">
        <v>116</v>
      </c>
      <c r="D88" s="256" t="s">
        <v>2465</v>
      </c>
      <c r="E88" s="340">
        <v>4500000</v>
      </c>
      <c r="F88" s="256" t="s">
        <v>853</v>
      </c>
      <c r="G88" s="233"/>
    </row>
    <row r="89" spans="1:7">
      <c r="A89" s="341">
        <v>43739</v>
      </c>
      <c r="B89" s="232" t="str">
        <f>Ruth!$A$2</f>
        <v>Plum Island</v>
      </c>
      <c r="C89" s="233" t="s">
        <v>461</v>
      </c>
      <c r="D89" s="256" t="s">
        <v>2464</v>
      </c>
      <c r="E89" s="342">
        <v>57719454</v>
      </c>
      <c r="F89" s="361"/>
      <c r="G89" s="233"/>
    </row>
    <row r="90" spans="1:7">
      <c r="A90" s="337">
        <v>43739</v>
      </c>
      <c r="B90" s="232" t="str">
        <f>Ruth!$A$2</f>
        <v>Plum Island</v>
      </c>
      <c r="C90" s="232" t="s">
        <v>39</v>
      </c>
      <c r="D90" s="256" t="s">
        <v>2466</v>
      </c>
      <c r="E90" s="340">
        <v>50000000</v>
      </c>
      <c r="F90" s="256"/>
      <c r="G90" s="233"/>
    </row>
    <row r="91" spans="1:7">
      <c r="A91" s="337">
        <v>43739</v>
      </c>
      <c r="B91" s="232" t="str">
        <f>Mays!$M$2</f>
        <v>Texas</v>
      </c>
      <c r="C91" s="233" t="s">
        <v>461</v>
      </c>
      <c r="D91" s="256" t="s">
        <v>2464</v>
      </c>
      <c r="E91" s="343">
        <v>46145037</v>
      </c>
      <c r="F91" s="361"/>
      <c r="G91" s="233"/>
    </row>
    <row r="92" spans="1:7">
      <c r="A92" s="341">
        <v>43739</v>
      </c>
      <c r="B92" s="232" t="str">
        <f>Mays!$M$2</f>
        <v>Texas</v>
      </c>
      <c r="C92" s="232" t="s">
        <v>39</v>
      </c>
      <c r="D92" s="256" t="s">
        <v>2466</v>
      </c>
      <c r="E92" s="340">
        <v>50000000</v>
      </c>
      <c r="F92" s="256"/>
      <c r="G92" s="233"/>
    </row>
    <row r="93" spans="1:7">
      <c r="A93" s="337">
        <v>43739</v>
      </c>
      <c r="B93" s="233" t="str">
        <f>Mays!$S$2</f>
        <v>Thunder Bay</v>
      </c>
      <c r="C93" s="233" t="s">
        <v>461</v>
      </c>
      <c r="D93" s="256" t="s">
        <v>2464</v>
      </c>
      <c r="E93" s="342">
        <v>21848744</v>
      </c>
      <c r="F93" s="361"/>
      <c r="G93" s="233"/>
    </row>
    <row r="94" spans="1:7">
      <c r="A94" s="341">
        <v>43739</v>
      </c>
      <c r="B94" s="232" t="str">
        <f>Mays!$S$2</f>
        <v>Thunder Bay</v>
      </c>
      <c r="C94" s="232" t="s">
        <v>39</v>
      </c>
      <c r="D94" s="256" t="s">
        <v>2466</v>
      </c>
      <c r="E94" s="340">
        <v>50000000</v>
      </c>
      <c r="F94" s="256"/>
      <c r="G94" s="233"/>
    </row>
    <row r="95" spans="1:7">
      <c r="A95" s="337">
        <v>43739</v>
      </c>
      <c r="B95" s="233" t="str">
        <f>Aaron!$M$2</f>
        <v>Virginia</v>
      </c>
      <c r="C95" s="232" t="s">
        <v>116</v>
      </c>
      <c r="D95" s="256" t="s">
        <v>2465</v>
      </c>
      <c r="E95" s="340">
        <v>4500000</v>
      </c>
      <c r="F95" s="256" t="s">
        <v>853</v>
      </c>
      <c r="G95" s="233"/>
    </row>
    <row r="96" spans="1:7">
      <c r="A96" s="341">
        <v>43739</v>
      </c>
      <c r="B96" s="233" t="str">
        <f>Aaron!$M$2</f>
        <v>Virginia</v>
      </c>
      <c r="C96" s="233" t="s">
        <v>461</v>
      </c>
      <c r="D96" s="256" t="s">
        <v>2464</v>
      </c>
      <c r="E96" s="342">
        <v>2800329</v>
      </c>
      <c r="F96" s="361"/>
      <c r="G96" s="233"/>
    </row>
    <row r="97" spans="1:7">
      <c r="A97" s="337">
        <v>43739</v>
      </c>
      <c r="B97" s="233" t="str">
        <f>Aaron!$M$2</f>
        <v>Virginia</v>
      </c>
      <c r="C97" s="232" t="s">
        <v>39</v>
      </c>
      <c r="D97" s="256" t="s">
        <v>2466</v>
      </c>
      <c r="E97" s="340">
        <v>50000000</v>
      </c>
      <c r="F97" s="256"/>
      <c r="G97" s="233"/>
    </row>
    <row r="98" spans="1:7">
      <c r="A98" s="341">
        <v>43739</v>
      </c>
      <c r="B98" s="233" t="str">
        <f>Cobb!$S$2</f>
        <v>Waikiki</v>
      </c>
      <c r="C98" s="232" t="s">
        <v>116</v>
      </c>
      <c r="D98" s="256" t="s">
        <v>2465</v>
      </c>
      <c r="E98" s="340">
        <v>1500000</v>
      </c>
      <c r="F98" s="256" t="s">
        <v>637</v>
      </c>
      <c r="G98" s="233"/>
    </row>
    <row r="99" spans="1:7">
      <c r="A99" s="337">
        <v>43739</v>
      </c>
      <c r="B99" s="232" t="str">
        <f>Cobb!$S$2</f>
        <v>Waikiki</v>
      </c>
      <c r="C99" s="233" t="s">
        <v>461</v>
      </c>
      <c r="D99" s="256" t="s">
        <v>2464</v>
      </c>
      <c r="E99" s="342">
        <v>70006911</v>
      </c>
      <c r="F99" s="361"/>
      <c r="G99" s="233"/>
    </row>
    <row r="100" spans="1:7">
      <c r="A100" s="341">
        <v>43739</v>
      </c>
      <c r="B100" s="233" t="str">
        <f>Cobb!$S$2</f>
        <v>Waikiki</v>
      </c>
      <c r="C100" s="232" t="s">
        <v>39</v>
      </c>
      <c r="D100" s="256" t="s">
        <v>2466</v>
      </c>
      <c r="E100" s="340">
        <v>50000000</v>
      </c>
      <c r="F100" s="256"/>
      <c r="G100" s="233"/>
    </row>
    <row r="101" spans="1:7">
      <c r="A101" s="341">
        <v>43739</v>
      </c>
      <c r="B101" s="233" t="str">
        <f>Aaron!$S$2</f>
        <v>Washington</v>
      </c>
      <c r="C101" s="233" t="s">
        <v>461</v>
      </c>
      <c r="D101" s="256" t="s">
        <v>2464</v>
      </c>
      <c r="E101" s="342">
        <v>9782356</v>
      </c>
      <c r="F101" s="361"/>
      <c r="G101" s="233"/>
    </row>
    <row r="102" spans="1:7">
      <c r="A102" s="337">
        <v>43739</v>
      </c>
      <c r="B102" s="233" t="str">
        <f>Aaron!$S$2</f>
        <v>Washington</v>
      </c>
      <c r="C102" s="232" t="s">
        <v>39</v>
      </c>
      <c r="D102" s="256" t="s">
        <v>2466</v>
      </c>
      <c r="E102" s="340">
        <v>50000000</v>
      </c>
      <c r="F102" s="256"/>
      <c r="G102" s="233"/>
    </row>
    <row r="103" spans="1:7">
      <c r="A103" s="337">
        <v>43739</v>
      </c>
      <c r="B103" s="232" t="str">
        <f>Mays!$AE$2</f>
        <v>West Oakland</v>
      </c>
      <c r="C103" s="233" t="s">
        <v>461</v>
      </c>
      <c r="D103" s="256" t="s">
        <v>2464</v>
      </c>
      <c r="E103" s="342">
        <v>28612429</v>
      </c>
      <c r="F103" s="361"/>
      <c r="G103" s="233"/>
    </row>
    <row r="104" spans="1:7">
      <c r="A104" s="341">
        <v>43739</v>
      </c>
      <c r="B104" s="232" t="str">
        <f>Mays!$AE$2</f>
        <v>West Oakland</v>
      </c>
      <c r="C104" s="232" t="s">
        <v>39</v>
      </c>
      <c r="D104" s="256" t="s">
        <v>2466</v>
      </c>
      <c r="E104" s="340">
        <v>50000000</v>
      </c>
      <c r="F104" s="256"/>
      <c r="G104" s="233"/>
    </row>
    <row r="105" spans="1:7">
      <c r="A105" s="337">
        <v>43739</v>
      </c>
      <c r="B105" s="232" t="str">
        <f>Ruth!$AE$2</f>
        <v>Williamsburg</v>
      </c>
      <c r="C105" s="232" t="s">
        <v>116</v>
      </c>
      <c r="D105" s="256" t="s">
        <v>2465</v>
      </c>
      <c r="E105" s="340">
        <v>1500000</v>
      </c>
      <c r="F105" s="256" t="s">
        <v>855</v>
      </c>
      <c r="G105" s="233"/>
    </row>
    <row r="106" spans="1:7">
      <c r="A106" s="341">
        <v>43739</v>
      </c>
      <c r="B106" s="232" t="str">
        <f>Ruth!$AE$2</f>
        <v>Williamsburg</v>
      </c>
      <c r="C106" s="233" t="s">
        <v>461</v>
      </c>
      <c r="D106" s="256" t="s">
        <v>2464</v>
      </c>
      <c r="E106" s="342">
        <v>112796699.94999999</v>
      </c>
      <c r="F106" s="361"/>
      <c r="G106" s="233"/>
    </row>
    <row r="107" spans="1:7">
      <c r="A107" s="337">
        <v>43739</v>
      </c>
      <c r="B107" s="232" t="str">
        <f>Ruth!$AE$2</f>
        <v>Williamsburg</v>
      </c>
      <c r="C107" s="233" t="s">
        <v>39</v>
      </c>
      <c r="D107" s="256" t="s">
        <v>2466</v>
      </c>
      <c r="E107" s="339">
        <v>50000000</v>
      </c>
      <c r="F107" s="361"/>
      <c r="G107" s="233"/>
    </row>
    <row r="108" spans="1:7">
      <c r="A108" s="337">
        <v>43770</v>
      </c>
      <c r="B108" s="233" t="str">
        <f>Cobb!$G$2</f>
        <v>Alaska</v>
      </c>
      <c r="C108" s="233" t="s">
        <v>2490</v>
      </c>
      <c r="D108" s="256" t="s">
        <v>1559</v>
      </c>
      <c r="E108" s="339">
        <v>-1000000</v>
      </c>
      <c r="F108" s="533" t="s">
        <v>1559</v>
      </c>
      <c r="G108" s="233"/>
    </row>
    <row r="109" spans="1:7">
      <c r="A109" s="337">
        <v>43770</v>
      </c>
      <c r="B109" s="233" t="str">
        <f>Cobb!$G$2</f>
        <v>Alaska</v>
      </c>
      <c r="C109" s="233" t="s">
        <v>2491</v>
      </c>
      <c r="D109" s="256" t="s">
        <v>1559</v>
      </c>
      <c r="E109" s="339">
        <v>-200000</v>
      </c>
      <c r="F109" s="533" t="s">
        <v>1559</v>
      </c>
      <c r="G109" s="233"/>
    </row>
    <row r="110" spans="1:7">
      <c r="A110" s="337">
        <v>43770</v>
      </c>
      <c r="B110" s="233" t="str">
        <f>Cobb!$G$2</f>
        <v>Alaska</v>
      </c>
      <c r="C110" s="233" t="s">
        <v>2492</v>
      </c>
      <c r="D110" s="256" t="s">
        <v>1559</v>
      </c>
      <c r="E110" s="339">
        <v>-300000</v>
      </c>
      <c r="F110" s="533" t="s">
        <v>1559</v>
      </c>
      <c r="G110" s="233"/>
    </row>
    <row r="111" spans="1:7">
      <c r="A111" s="337">
        <v>43770</v>
      </c>
      <c r="B111" s="233" t="str">
        <f>Cobb!$G$2</f>
        <v>Alaska</v>
      </c>
      <c r="C111" s="233" t="s">
        <v>2493</v>
      </c>
      <c r="D111" s="256" t="s">
        <v>1559</v>
      </c>
      <c r="E111" s="339">
        <v>-200000</v>
      </c>
      <c r="F111" s="533" t="s">
        <v>1559</v>
      </c>
      <c r="G111" s="233"/>
    </row>
    <row r="112" spans="1:7">
      <c r="A112" s="337">
        <v>43770</v>
      </c>
      <c r="B112" s="233" t="str">
        <f>Cobb!$G$2</f>
        <v>Alaska</v>
      </c>
      <c r="C112" s="233" t="s">
        <v>2494</v>
      </c>
      <c r="D112" s="256" t="s">
        <v>1559</v>
      </c>
      <c r="E112" s="339">
        <v>-200000</v>
      </c>
      <c r="F112" s="533" t="s">
        <v>1559</v>
      </c>
      <c r="G112" s="233"/>
    </row>
    <row r="113" spans="1:7">
      <c r="A113" s="337">
        <v>43770</v>
      </c>
      <c r="B113" s="233" t="str">
        <f>Cobb!$G$2</f>
        <v>Alaska</v>
      </c>
      <c r="C113" s="233" t="s">
        <v>2496</v>
      </c>
      <c r="D113" s="256" t="s">
        <v>1559</v>
      </c>
      <c r="E113" s="339">
        <v>-400000</v>
      </c>
      <c r="F113" s="533" t="s">
        <v>1559</v>
      </c>
      <c r="G113" s="233"/>
    </row>
    <row r="114" spans="1:7">
      <c r="A114" s="337">
        <v>43770</v>
      </c>
      <c r="B114" s="233" t="str">
        <f>Cobb!$G$2</f>
        <v>Alaska</v>
      </c>
      <c r="C114" s="233" t="s">
        <v>1685</v>
      </c>
      <c r="D114" s="256" t="s">
        <v>1559</v>
      </c>
      <c r="E114" s="339">
        <v>-100000</v>
      </c>
      <c r="F114" s="533" t="s">
        <v>1559</v>
      </c>
      <c r="G114" s="233"/>
    </row>
    <row r="115" spans="1:7">
      <c r="A115" s="337">
        <v>43770</v>
      </c>
      <c r="B115" s="233" t="str">
        <f>Cobb!$G$2</f>
        <v>Alaska</v>
      </c>
      <c r="C115" s="233" t="s">
        <v>2497</v>
      </c>
      <c r="D115" s="256" t="s">
        <v>1559</v>
      </c>
      <c r="E115" s="339">
        <v>-425000</v>
      </c>
      <c r="F115" s="533" t="s">
        <v>1559</v>
      </c>
      <c r="G115" s="233"/>
    </row>
    <row r="116" spans="1:7">
      <c r="A116" s="337">
        <v>43770</v>
      </c>
      <c r="B116" s="233" t="str">
        <f>Cobb!$G$2</f>
        <v>Alaska</v>
      </c>
      <c r="C116" s="233" t="s">
        <v>2498</v>
      </c>
      <c r="D116" s="256" t="s">
        <v>1559</v>
      </c>
      <c r="E116" s="339">
        <v>-400000</v>
      </c>
      <c r="F116" s="533" t="s">
        <v>1559</v>
      </c>
      <c r="G116" s="233"/>
    </row>
    <row r="117" spans="1:7">
      <c r="A117" s="337">
        <v>43770</v>
      </c>
      <c r="B117" s="233" t="str">
        <f>Cobb!$G$2</f>
        <v>Alaska</v>
      </c>
      <c r="C117" s="233" t="s">
        <v>2499</v>
      </c>
      <c r="D117" s="256" t="s">
        <v>1559</v>
      </c>
      <c r="E117" s="339">
        <v>-300000</v>
      </c>
      <c r="F117" s="533" t="s">
        <v>1559</v>
      </c>
      <c r="G117" s="233"/>
    </row>
    <row r="118" spans="1:7">
      <c r="A118" s="337">
        <v>43770</v>
      </c>
      <c r="B118" s="233" t="str">
        <f>Cobb!$G$2</f>
        <v>Alaska</v>
      </c>
      <c r="C118" s="233" t="s">
        <v>2500</v>
      </c>
      <c r="D118" s="256" t="s">
        <v>1559</v>
      </c>
      <c r="E118" s="339">
        <v>-1600000</v>
      </c>
      <c r="F118" s="533" t="s">
        <v>1559</v>
      </c>
      <c r="G118" s="233"/>
    </row>
    <row r="119" spans="1:7">
      <c r="A119" s="337">
        <v>43770</v>
      </c>
      <c r="B119" s="233" t="str">
        <f>Cobb!$G$2</f>
        <v>Alaska</v>
      </c>
      <c r="C119" s="233" t="s">
        <v>2502</v>
      </c>
      <c r="D119" s="256" t="s">
        <v>1559</v>
      </c>
      <c r="E119" s="339">
        <v>-350000</v>
      </c>
      <c r="F119" s="533" t="s">
        <v>1559</v>
      </c>
      <c r="G119" s="233"/>
    </row>
    <row r="120" spans="1:7">
      <c r="A120" s="337">
        <v>43770</v>
      </c>
      <c r="B120" s="233" t="str">
        <f>Cobb!$G$2</f>
        <v>Alaska</v>
      </c>
      <c r="C120" s="233" t="s">
        <v>2503</v>
      </c>
      <c r="D120" s="256" t="s">
        <v>1559</v>
      </c>
      <c r="E120" s="339">
        <v>-200000</v>
      </c>
      <c r="F120" s="533" t="s">
        <v>1559</v>
      </c>
      <c r="G120" s="233"/>
    </row>
    <row r="121" spans="1:7">
      <c r="A121" s="337">
        <v>43770</v>
      </c>
      <c r="B121" s="233" t="str">
        <f>Cobb!$G$2</f>
        <v>Alaska</v>
      </c>
      <c r="C121" s="233" t="s">
        <v>2505</v>
      </c>
      <c r="D121" s="256" t="s">
        <v>1559</v>
      </c>
      <c r="E121" s="339">
        <v>-400000</v>
      </c>
      <c r="F121" s="533" t="s">
        <v>1559</v>
      </c>
      <c r="G121" s="233"/>
    </row>
    <row r="122" spans="1:7">
      <c r="A122" s="337">
        <v>43770</v>
      </c>
      <c r="B122" s="233" t="str">
        <f>Cobb!$G$2</f>
        <v>Alaska</v>
      </c>
      <c r="C122" s="233" t="s">
        <v>2506</v>
      </c>
      <c r="D122" s="256" t="s">
        <v>1559</v>
      </c>
      <c r="E122" s="339">
        <v>-400000</v>
      </c>
      <c r="F122" s="533" t="s">
        <v>1559</v>
      </c>
      <c r="G122" s="233"/>
    </row>
    <row r="123" spans="1:7">
      <c r="A123" s="337">
        <v>43770</v>
      </c>
      <c r="B123" s="233" t="str">
        <f>Cobb!$G$2</f>
        <v>Alaska</v>
      </c>
      <c r="C123" s="233" t="s">
        <v>2507</v>
      </c>
      <c r="D123" s="256" t="s">
        <v>1559</v>
      </c>
      <c r="E123" s="339">
        <v>-2800000</v>
      </c>
      <c r="F123" s="533" t="s">
        <v>1559</v>
      </c>
      <c r="G123" s="233"/>
    </row>
    <row r="124" spans="1:7">
      <c r="A124" s="337">
        <v>43770</v>
      </c>
      <c r="B124" s="233" t="str">
        <f>Cobb!$G$2</f>
        <v>Alaska</v>
      </c>
      <c r="C124" s="233" t="s">
        <v>2508</v>
      </c>
      <c r="D124" s="256" t="s">
        <v>1559</v>
      </c>
      <c r="E124" s="339">
        <v>-3336000</v>
      </c>
      <c r="F124" s="533" t="s">
        <v>1559</v>
      </c>
      <c r="G124" s="233"/>
    </row>
    <row r="125" spans="1:7">
      <c r="A125" s="337">
        <v>43770</v>
      </c>
      <c r="B125" s="233" t="str">
        <f>Cobb!$G$2</f>
        <v>Alaska</v>
      </c>
      <c r="C125" s="233" t="s">
        <v>2509</v>
      </c>
      <c r="D125" s="256" t="s">
        <v>1559</v>
      </c>
      <c r="E125" s="339">
        <v>-200000</v>
      </c>
      <c r="F125" s="533" t="s">
        <v>1559</v>
      </c>
      <c r="G125" s="233"/>
    </row>
    <row r="126" spans="1:7">
      <c r="A126" s="337">
        <v>43770</v>
      </c>
      <c r="B126" s="233" t="str">
        <f>Cobb!$G$2</f>
        <v>Alaska</v>
      </c>
      <c r="C126" s="233" t="s">
        <v>2510</v>
      </c>
      <c r="D126" s="256" t="s">
        <v>1559</v>
      </c>
      <c r="E126" s="339">
        <v>-400000</v>
      </c>
      <c r="F126" s="533" t="s">
        <v>1559</v>
      </c>
      <c r="G126" s="233"/>
    </row>
    <row r="127" spans="1:7">
      <c r="A127" s="337">
        <v>43770</v>
      </c>
      <c r="B127" s="233" t="str">
        <f>Cobb!$G$2</f>
        <v>Alaska</v>
      </c>
      <c r="C127" s="233" t="s">
        <v>2511</v>
      </c>
      <c r="D127" s="256" t="s">
        <v>1559</v>
      </c>
      <c r="E127" s="339">
        <v>-2800000</v>
      </c>
      <c r="F127" s="533" t="s">
        <v>1559</v>
      </c>
      <c r="G127" s="233"/>
    </row>
    <row r="128" spans="1:7">
      <c r="A128" s="337">
        <v>43770</v>
      </c>
      <c r="B128" s="233" t="str">
        <f>Cobb!$G$2</f>
        <v>Alaska</v>
      </c>
      <c r="C128" s="233" t="s">
        <v>2342</v>
      </c>
      <c r="D128" s="256" t="s">
        <v>1559</v>
      </c>
      <c r="E128" s="339">
        <v>-100000</v>
      </c>
      <c r="F128" s="533" t="s">
        <v>1559</v>
      </c>
      <c r="G128" s="233"/>
    </row>
    <row r="129" spans="1:7">
      <c r="A129" s="337">
        <v>43770</v>
      </c>
      <c r="B129" s="233" t="str">
        <f>Cobb!$G$2</f>
        <v>Alaska</v>
      </c>
      <c r="C129" s="233" t="s">
        <v>2512</v>
      </c>
      <c r="D129" s="256" t="s">
        <v>1559</v>
      </c>
      <c r="E129" s="339">
        <v>-200000</v>
      </c>
      <c r="F129" s="533" t="s">
        <v>1559</v>
      </c>
      <c r="G129" s="233"/>
    </row>
    <row r="130" spans="1:7">
      <c r="A130" s="337">
        <v>43770</v>
      </c>
      <c r="B130" s="233" t="str">
        <f>Cobb!$G$2</f>
        <v>Alaska</v>
      </c>
      <c r="C130" s="233" t="s">
        <v>2513</v>
      </c>
      <c r="D130" s="256" t="s">
        <v>1559</v>
      </c>
      <c r="E130" s="339">
        <v>-300000</v>
      </c>
      <c r="F130" s="533" t="s">
        <v>1559</v>
      </c>
      <c r="G130" s="233"/>
    </row>
    <row r="131" spans="1:7">
      <c r="A131" s="337">
        <v>43770</v>
      </c>
      <c r="B131" s="233" t="str">
        <f>Cobb!$G$2</f>
        <v>Alaska</v>
      </c>
      <c r="C131" s="233" t="s">
        <v>2514</v>
      </c>
      <c r="D131" s="256" t="s">
        <v>1559</v>
      </c>
      <c r="E131" s="339">
        <v>-300000</v>
      </c>
      <c r="F131" s="533" t="s">
        <v>1559</v>
      </c>
      <c r="G131" s="233"/>
    </row>
    <row r="132" spans="1:7">
      <c r="A132" s="337">
        <v>43770</v>
      </c>
      <c r="B132" s="233" t="str">
        <f>Cobb!$G$2</f>
        <v>Alaska</v>
      </c>
      <c r="C132" s="233" t="s">
        <v>2515</v>
      </c>
      <c r="D132" s="256" t="s">
        <v>1559</v>
      </c>
      <c r="E132" s="339">
        <v>-200000</v>
      </c>
      <c r="F132" s="533" t="s">
        <v>1559</v>
      </c>
      <c r="G132" s="233"/>
    </row>
    <row r="133" spans="1:7">
      <c r="A133" s="337">
        <v>43770</v>
      </c>
      <c r="B133" s="233" t="str">
        <f>Cobb!$G$2</f>
        <v>Alaska</v>
      </c>
      <c r="C133" s="233" t="s">
        <v>2516</v>
      </c>
      <c r="D133" s="256" t="s">
        <v>1559</v>
      </c>
      <c r="E133" s="339">
        <v>-3150000</v>
      </c>
      <c r="F133" s="533" t="s">
        <v>1559</v>
      </c>
      <c r="G133" s="233"/>
    </row>
    <row r="134" spans="1:7">
      <c r="A134" s="337">
        <v>43770</v>
      </c>
      <c r="B134" s="233" t="str">
        <f>Cobb!$G$2</f>
        <v>Alaska</v>
      </c>
      <c r="C134" s="233" t="s">
        <v>2517</v>
      </c>
      <c r="D134" s="256" t="s">
        <v>1559</v>
      </c>
      <c r="E134" s="339">
        <v>-200000</v>
      </c>
      <c r="F134" s="533" t="s">
        <v>1559</v>
      </c>
      <c r="G134" s="233"/>
    </row>
    <row r="135" spans="1:7">
      <c r="A135" s="337">
        <v>43770</v>
      </c>
      <c r="B135" s="233" t="str">
        <f>Cobb!$G$2</f>
        <v>Alaska</v>
      </c>
      <c r="C135" s="233" t="s">
        <v>2518</v>
      </c>
      <c r="D135" s="256" t="s">
        <v>1559</v>
      </c>
      <c r="E135" s="339">
        <v>-100000</v>
      </c>
      <c r="F135" s="533" t="s">
        <v>1559</v>
      </c>
      <c r="G135" s="233"/>
    </row>
    <row r="136" spans="1:7">
      <c r="A136" s="337">
        <v>43770</v>
      </c>
      <c r="B136" s="233" t="str">
        <f>Cobb!$G$2</f>
        <v>Alaska</v>
      </c>
      <c r="C136" s="233" t="s">
        <v>2519</v>
      </c>
      <c r="D136" s="256" t="s">
        <v>1559</v>
      </c>
      <c r="E136" s="339">
        <v>-5600000</v>
      </c>
      <c r="F136" s="533" t="s">
        <v>1559</v>
      </c>
      <c r="G136" s="233"/>
    </row>
    <row r="137" spans="1:7">
      <c r="A137" s="337">
        <v>43770</v>
      </c>
      <c r="B137" s="233" t="str">
        <f>Cobb!$G$2</f>
        <v>Alaska</v>
      </c>
      <c r="C137" s="233" t="s">
        <v>2520</v>
      </c>
      <c r="D137" s="256" t="s">
        <v>1559</v>
      </c>
      <c r="E137" s="339">
        <v>-2500000</v>
      </c>
      <c r="F137" s="533" t="s">
        <v>1559</v>
      </c>
      <c r="G137" s="233"/>
    </row>
    <row r="138" spans="1:7">
      <c r="A138" s="337">
        <v>43770</v>
      </c>
      <c r="B138" s="233" t="str">
        <f>Cobb!$G$2</f>
        <v>Alaska</v>
      </c>
      <c r="C138" s="233" t="s">
        <v>2521</v>
      </c>
      <c r="D138" s="256" t="s">
        <v>1559</v>
      </c>
      <c r="E138" s="339">
        <v>-400000</v>
      </c>
      <c r="F138" s="533" t="s">
        <v>1559</v>
      </c>
      <c r="G138" s="233"/>
    </row>
    <row r="139" spans="1:7">
      <c r="A139" s="337">
        <v>43770</v>
      </c>
      <c r="B139" s="233" t="str">
        <f>Cobb!$G$2</f>
        <v>Alaska</v>
      </c>
      <c r="C139" s="233" t="s">
        <v>2522</v>
      </c>
      <c r="D139" s="256" t="s">
        <v>1559</v>
      </c>
      <c r="E139" s="339">
        <v>-300000</v>
      </c>
      <c r="F139" s="533" t="s">
        <v>1559</v>
      </c>
      <c r="G139" s="233"/>
    </row>
    <row r="140" spans="1:7">
      <c r="A140" s="337">
        <v>43770</v>
      </c>
      <c r="B140" s="233" t="str">
        <f>Mays!$A$2</f>
        <v>Aspen</v>
      </c>
      <c r="C140" s="233" t="s">
        <v>1751</v>
      </c>
      <c r="D140" s="256" t="s">
        <v>1559</v>
      </c>
      <c r="E140" s="339">
        <v>-100000</v>
      </c>
      <c r="F140" s="533" t="s">
        <v>1559</v>
      </c>
      <c r="G140" s="233"/>
    </row>
    <row r="141" spans="1:7">
      <c r="A141" s="337">
        <v>43770</v>
      </c>
      <c r="B141" s="233" t="str">
        <f>Mays!$A$2</f>
        <v>Aspen</v>
      </c>
      <c r="C141" s="233" t="s">
        <v>2956</v>
      </c>
      <c r="D141" s="256" t="s">
        <v>1559</v>
      </c>
      <c r="E141" s="339">
        <v>-1250000</v>
      </c>
      <c r="F141" s="533" t="s">
        <v>1559</v>
      </c>
      <c r="G141" s="233"/>
    </row>
    <row r="142" spans="1:7">
      <c r="A142" s="337">
        <v>43770</v>
      </c>
      <c r="B142" s="233" t="str">
        <f>Mays!$A$2</f>
        <v>Aspen</v>
      </c>
      <c r="C142" s="233" t="s">
        <v>2957</v>
      </c>
      <c r="D142" s="256" t="s">
        <v>1559</v>
      </c>
      <c r="E142" s="339">
        <v>-300000</v>
      </c>
      <c r="F142" s="533" t="s">
        <v>1559</v>
      </c>
      <c r="G142" s="233"/>
    </row>
    <row r="143" spans="1:7">
      <c r="A143" s="337">
        <v>43770</v>
      </c>
      <c r="B143" s="338" t="str">
        <f>Aaron!$M$2</f>
        <v>Virginia</v>
      </c>
      <c r="C143" s="233" t="s">
        <v>2958</v>
      </c>
      <c r="D143" s="256" t="s">
        <v>1559</v>
      </c>
      <c r="E143" s="339">
        <v>-2800000</v>
      </c>
      <c r="F143" s="533" t="s">
        <v>1559</v>
      </c>
      <c r="G143" s="233"/>
    </row>
    <row r="144" spans="1:7">
      <c r="A144" s="337">
        <v>43770</v>
      </c>
      <c r="B144" s="233" t="str">
        <f>Mays!$A$2</f>
        <v>Aspen</v>
      </c>
      <c r="C144" s="233" t="s">
        <v>2960</v>
      </c>
      <c r="D144" s="256" t="s">
        <v>1559</v>
      </c>
      <c r="E144" s="339">
        <v>-300000</v>
      </c>
      <c r="F144" s="533" t="s">
        <v>1559</v>
      </c>
      <c r="G144" s="233"/>
    </row>
    <row r="145" spans="1:7">
      <c r="A145" s="337">
        <v>43770</v>
      </c>
      <c r="B145" s="233" t="str">
        <f>Mays!$A$2</f>
        <v>Aspen</v>
      </c>
      <c r="C145" s="233" t="s">
        <v>2961</v>
      </c>
      <c r="D145" s="256" t="s">
        <v>1559</v>
      </c>
      <c r="E145" s="339">
        <v>-400000</v>
      </c>
      <c r="F145" s="533" t="s">
        <v>1559</v>
      </c>
      <c r="G145" s="233"/>
    </row>
    <row r="146" spans="1:7">
      <c r="A146" s="337">
        <v>43770</v>
      </c>
      <c r="B146" s="233" t="str">
        <f>Mays!$A$2</f>
        <v>Aspen</v>
      </c>
      <c r="C146" s="233" t="s">
        <v>2962</v>
      </c>
      <c r="D146" s="256" t="s">
        <v>1559</v>
      </c>
      <c r="E146" s="339">
        <v>-1250000</v>
      </c>
      <c r="F146" s="533" t="s">
        <v>1559</v>
      </c>
      <c r="G146" s="233"/>
    </row>
    <row r="147" spans="1:7">
      <c r="A147" s="337">
        <v>43770</v>
      </c>
      <c r="B147" s="233" t="str">
        <f>Mays!$A$2</f>
        <v>Aspen</v>
      </c>
      <c r="C147" s="233" t="s">
        <v>2963</v>
      </c>
      <c r="D147" s="256" t="s">
        <v>1559</v>
      </c>
      <c r="E147" s="339">
        <v>-200000</v>
      </c>
      <c r="F147" s="533" t="s">
        <v>1559</v>
      </c>
      <c r="G147" s="233"/>
    </row>
    <row r="148" spans="1:7">
      <c r="A148" s="337">
        <v>43770</v>
      </c>
      <c r="B148" s="233" t="str">
        <f>Mays!$A$2</f>
        <v>Aspen</v>
      </c>
      <c r="C148" s="233" t="s">
        <v>2964</v>
      </c>
      <c r="D148" s="256" t="s">
        <v>1559</v>
      </c>
      <c r="E148" s="339">
        <v>-200000</v>
      </c>
      <c r="F148" s="533" t="s">
        <v>1559</v>
      </c>
      <c r="G148" s="233"/>
    </row>
    <row r="149" spans="1:7">
      <c r="A149" s="337">
        <v>43770</v>
      </c>
      <c r="B149" s="233" t="str">
        <f>Mays!$A$2</f>
        <v>Aspen</v>
      </c>
      <c r="C149" s="233" t="s">
        <v>2965</v>
      </c>
      <c r="D149" s="256" t="s">
        <v>1559</v>
      </c>
      <c r="E149" s="339">
        <v>-300000</v>
      </c>
      <c r="F149" s="533" t="s">
        <v>1559</v>
      </c>
      <c r="G149" s="233"/>
    </row>
    <row r="150" spans="1:7">
      <c r="A150" s="337">
        <v>43770</v>
      </c>
      <c r="B150" s="233" t="str">
        <f>Mays!$A$2</f>
        <v>Aspen</v>
      </c>
      <c r="C150" s="233" t="s">
        <v>2967</v>
      </c>
      <c r="D150" s="256" t="s">
        <v>1559</v>
      </c>
      <c r="E150" s="339">
        <v>-400000</v>
      </c>
      <c r="F150" s="533" t="s">
        <v>1559</v>
      </c>
      <c r="G150" s="233"/>
    </row>
    <row r="151" spans="1:7">
      <c r="A151" s="337">
        <v>43770</v>
      </c>
      <c r="B151" s="233" t="str">
        <f>Mays!$A$2</f>
        <v>Aspen</v>
      </c>
      <c r="C151" s="233" t="s">
        <v>2969</v>
      </c>
      <c r="D151" s="256" t="s">
        <v>1559</v>
      </c>
      <c r="E151" s="339">
        <v>-996000</v>
      </c>
      <c r="F151" s="533" t="s">
        <v>1559</v>
      </c>
      <c r="G151" s="233"/>
    </row>
    <row r="152" spans="1:7">
      <c r="A152" s="337">
        <v>43770</v>
      </c>
      <c r="B152" s="233" t="str">
        <f>Mays!$A$2</f>
        <v>Aspen</v>
      </c>
      <c r="C152" s="233" t="s">
        <v>2970</v>
      </c>
      <c r="D152" s="256" t="s">
        <v>1559</v>
      </c>
      <c r="E152" s="339">
        <v>-300000</v>
      </c>
      <c r="F152" s="533" t="s">
        <v>1559</v>
      </c>
      <c r="G152" s="233"/>
    </row>
    <row r="153" spans="1:7">
      <c r="A153" s="541">
        <v>43770</v>
      </c>
      <c r="B153" s="542" t="str">
        <f>Mays!$M$2</f>
        <v>Texas</v>
      </c>
      <c r="C153" s="177" t="s">
        <v>2971</v>
      </c>
      <c r="D153" s="256" t="s">
        <v>1559</v>
      </c>
      <c r="E153" s="339">
        <v>-300000</v>
      </c>
      <c r="F153" s="533" t="s">
        <v>1559</v>
      </c>
      <c r="G153" s="232" t="s">
        <v>3563</v>
      </c>
    </row>
    <row r="154" spans="1:7">
      <c r="A154" s="541">
        <v>43770</v>
      </c>
      <c r="B154" s="542" t="str">
        <f>Mays!$M$2</f>
        <v>Texas</v>
      </c>
      <c r="C154" s="177" t="s">
        <v>2972</v>
      </c>
      <c r="D154" s="256" t="s">
        <v>1559</v>
      </c>
      <c r="E154" s="339">
        <v>-2494000</v>
      </c>
      <c r="F154" s="533" t="s">
        <v>1559</v>
      </c>
      <c r="G154" s="232" t="s">
        <v>3563</v>
      </c>
    </row>
    <row r="155" spans="1:7">
      <c r="A155" s="337">
        <v>43770</v>
      </c>
      <c r="B155" s="233" t="str">
        <f>Mays!$A$2</f>
        <v>Aspen</v>
      </c>
      <c r="C155" s="233" t="s">
        <v>2973</v>
      </c>
      <c r="D155" s="256" t="s">
        <v>1559</v>
      </c>
      <c r="E155" s="339">
        <v>-300000</v>
      </c>
      <c r="F155" s="533" t="s">
        <v>1559</v>
      </c>
      <c r="G155" s="233"/>
    </row>
    <row r="156" spans="1:7">
      <c r="A156" s="337">
        <v>43770</v>
      </c>
      <c r="B156" s="233" t="str">
        <f>Mays!$A$2</f>
        <v>Aspen</v>
      </c>
      <c r="C156" s="233" t="s">
        <v>2974</v>
      </c>
      <c r="D156" s="256" t="s">
        <v>1559</v>
      </c>
      <c r="E156" s="339">
        <v>-600000</v>
      </c>
      <c r="F156" s="533" t="s">
        <v>1559</v>
      </c>
      <c r="G156" s="233"/>
    </row>
    <row r="157" spans="1:7">
      <c r="A157" s="337">
        <v>43770</v>
      </c>
      <c r="B157" s="233" t="str">
        <f>Mays!$A$2</f>
        <v>Aspen</v>
      </c>
      <c r="C157" s="233" t="s">
        <v>2975</v>
      </c>
      <c r="D157" s="256" t="s">
        <v>1559</v>
      </c>
      <c r="E157" s="339">
        <v>-400000</v>
      </c>
      <c r="F157" s="533" t="s">
        <v>1559</v>
      </c>
      <c r="G157" s="233"/>
    </row>
    <row r="158" spans="1:7">
      <c r="A158" s="337">
        <v>43770</v>
      </c>
      <c r="B158" s="233" t="str">
        <f>Mays!$A$2</f>
        <v>Aspen</v>
      </c>
      <c r="C158" s="233" t="s">
        <v>2976</v>
      </c>
      <c r="D158" s="256" t="s">
        <v>1559</v>
      </c>
      <c r="E158" s="339">
        <v>-200000</v>
      </c>
      <c r="F158" s="533" t="s">
        <v>1559</v>
      </c>
      <c r="G158" s="233"/>
    </row>
    <row r="159" spans="1:7">
      <c r="A159" s="337">
        <v>43770</v>
      </c>
      <c r="B159" s="233" t="str">
        <f>Mays!$A$2</f>
        <v>Aspen</v>
      </c>
      <c r="C159" s="233" t="s">
        <v>2977</v>
      </c>
      <c r="D159" s="256" t="s">
        <v>1559</v>
      </c>
      <c r="E159" s="339">
        <v>-100000</v>
      </c>
      <c r="F159" s="533" t="s">
        <v>1559</v>
      </c>
      <c r="G159" s="233"/>
    </row>
    <row r="160" spans="1:7">
      <c r="A160" s="337">
        <v>43770</v>
      </c>
      <c r="B160" s="233" t="str">
        <f>Mays!$A$2</f>
        <v>Aspen</v>
      </c>
      <c r="C160" s="233" t="s">
        <v>2978</v>
      </c>
      <c r="D160" s="256" t="s">
        <v>1559</v>
      </c>
      <c r="E160" s="339">
        <v>-2800000</v>
      </c>
      <c r="F160" s="533" t="s">
        <v>1559</v>
      </c>
      <c r="G160" s="233"/>
    </row>
    <row r="161" spans="1:7">
      <c r="A161" s="337">
        <v>43770</v>
      </c>
      <c r="B161" s="233" t="str">
        <f>Mays!$A$2</f>
        <v>Aspen</v>
      </c>
      <c r="C161" s="233" t="s">
        <v>2979</v>
      </c>
      <c r="D161" s="256" t="s">
        <v>1559</v>
      </c>
      <c r="E161" s="339">
        <v>-5100000</v>
      </c>
      <c r="F161" s="533" t="s">
        <v>1559</v>
      </c>
      <c r="G161" s="233"/>
    </row>
    <row r="162" spans="1:7">
      <c r="A162" s="337">
        <v>43770</v>
      </c>
      <c r="B162" s="233" t="str">
        <f>Mays!$A$2</f>
        <v>Aspen</v>
      </c>
      <c r="C162" s="233" t="s">
        <v>2981</v>
      </c>
      <c r="D162" s="256" t="s">
        <v>1559</v>
      </c>
      <c r="E162" s="339">
        <v>-2800000</v>
      </c>
      <c r="F162" s="533" t="s">
        <v>1559</v>
      </c>
      <c r="G162" s="233"/>
    </row>
    <row r="163" spans="1:7">
      <c r="A163" s="337">
        <v>43770</v>
      </c>
      <c r="B163" s="233" t="str">
        <f>Mays!$A$2</f>
        <v>Aspen</v>
      </c>
      <c r="C163" s="233" t="s">
        <v>2982</v>
      </c>
      <c r="D163" s="256" t="s">
        <v>1559</v>
      </c>
      <c r="E163" s="339">
        <v>-300000</v>
      </c>
      <c r="F163" s="533" t="s">
        <v>1559</v>
      </c>
      <c r="G163" s="233"/>
    </row>
    <row r="164" spans="1:7">
      <c r="A164" s="337">
        <v>43770</v>
      </c>
      <c r="B164" s="233" t="str">
        <f>Mays!$A$2</f>
        <v>Aspen</v>
      </c>
      <c r="C164" s="233" t="s">
        <v>2984</v>
      </c>
      <c r="D164" s="256" t="s">
        <v>1559</v>
      </c>
      <c r="E164" s="339">
        <v>-3500000</v>
      </c>
      <c r="F164" s="533" t="s">
        <v>1559</v>
      </c>
      <c r="G164" s="233"/>
    </row>
    <row r="165" spans="1:7">
      <c r="A165" s="337">
        <v>43770</v>
      </c>
      <c r="B165" s="338" t="str">
        <f>Aaron!$G$2</f>
        <v>Exeter</v>
      </c>
      <c r="C165" s="233" t="s">
        <v>2985</v>
      </c>
      <c r="D165" s="256" t="s">
        <v>1559</v>
      </c>
      <c r="E165" s="339">
        <v>-1100000</v>
      </c>
      <c r="F165" s="533" t="s">
        <v>1559</v>
      </c>
      <c r="G165" s="232" t="s">
        <v>3525</v>
      </c>
    </row>
    <row r="166" spans="1:7">
      <c r="A166" s="337">
        <v>43770</v>
      </c>
      <c r="B166" s="232" t="str">
        <f>Cobb!$AE$2</f>
        <v>Houston</v>
      </c>
      <c r="C166" s="233" t="s">
        <v>2613</v>
      </c>
      <c r="D166" s="256" t="s">
        <v>1559</v>
      </c>
      <c r="E166" s="339">
        <v>-100000</v>
      </c>
      <c r="F166" s="533" t="s">
        <v>1559</v>
      </c>
      <c r="G166" s="233"/>
    </row>
    <row r="167" spans="1:7">
      <c r="A167" s="337">
        <v>43770</v>
      </c>
      <c r="B167" s="232" t="str">
        <f>Cobb!$AE$2</f>
        <v>Houston</v>
      </c>
      <c r="C167" s="233" t="s">
        <v>2614</v>
      </c>
      <c r="D167" s="256" t="s">
        <v>1559</v>
      </c>
      <c r="E167" s="339">
        <v>-2800000</v>
      </c>
      <c r="F167" s="533" t="s">
        <v>1559</v>
      </c>
      <c r="G167" s="233"/>
    </row>
    <row r="168" spans="1:7">
      <c r="A168" s="541">
        <v>43770</v>
      </c>
      <c r="B168" s="542" t="str">
        <f>Aaron!$Y$2</f>
        <v>Columbus</v>
      </c>
      <c r="C168" s="177" t="s">
        <v>2616</v>
      </c>
      <c r="D168" s="540" t="s">
        <v>1559</v>
      </c>
      <c r="E168" s="339">
        <v>-300000</v>
      </c>
      <c r="F168" s="533" t="s">
        <v>1559</v>
      </c>
      <c r="G168" s="233" t="s">
        <v>3571</v>
      </c>
    </row>
    <row r="169" spans="1:7">
      <c r="A169" s="337">
        <v>43770</v>
      </c>
      <c r="B169" s="232" t="str">
        <f>Cobb!$AE$2</f>
        <v>Houston</v>
      </c>
      <c r="C169" s="233" t="s">
        <v>2617</v>
      </c>
      <c r="D169" s="256" t="s">
        <v>1559</v>
      </c>
      <c r="E169" s="339">
        <v>-900000</v>
      </c>
      <c r="F169" s="533" t="s">
        <v>1559</v>
      </c>
      <c r="G169" s="233"/>
    </row>
    <row r="170" spans="1:7">
      <c r="A170" s="337">
        <v>43770</v>
      </c>
      <c r="B170" s="232" t="str">
        <f>Cobb!$AE$2</f>
        <v>Houston</v>
      </c>
      <c r="C170" s="233" t="s">
        <v>2618</v>
      </c>
      <c r="D170" s="256" t="s">
        <v>1559</v>
      </c>
      <c r="E170" s="339">
        <v>-702000</v>
      </c>
      <c r="F170" s="533" t="s">
        <v>1559</v>
      </c>
      <c r="G170" s="233"/>
    </row>
    <row r="171" spans="1:7">
      <c r="A171" s="337">
        <v>43770</v>
      </c>
      <c r="B171" s="232" t="str">
        <f>Cobb!$AE$2</f>
        <v>Houston</v>
      </c>
      <c r="C171" s="233" t="s">
        <v>2619</v>
      </c>
      <c r="D171" s="256" t="s">
        <v>1559</v>
      </c>
      <c r="E171" s="339">
        <v>-200000</v>
      </c>
      <c r="F171" s="533" t="s">
        <v>1559</v>
      </c>
      <c r="G171" s="233"/>
    </row>
    <row r="172" spans="1:7">
      <c r="A172" s="337">
        <v>43770</v>
      </c>
      <c r="B172" s="232" t="str">
        <f>Cobb!$AE$2</f>
        <v>Houston</v>
      </c>
      <c r="C172" s="233" t="s">
        <v>2620</v>
      </c>
      <c r="D172" s="256" t="s">
        <v>1559</v>
      </c>
      <c r="E172" s="339">
        <v>-400000</v>
      </c>
      <c r="F172" s="533" t="s">
        <v>1559</v>
      </c>
      <c r="G172" s="233"/>
    </row>
    <row r="173" spans="1:7">
      <c r="A173" s="337">
        <v>43770</v>
      </c>
      <c r="B173" s="232" t="str">
        <f>Cobb!$AE$2</f>
        <v>Houston</v>
      </c>
      <c r="C173" s="233" t="s">
        <v>2621</v>
      </c>
      <c r="D173" s="256" t="s">
        <v>1559</v>
      </c>
      <c r="E173" s="339">
        <v>-255000</v>
      </c>
      <c r="F173" s="533" t="s">
        <v>1559</v>
      </c>
      <c r="G173" s="233"/>
    </row>
    <row r="174" spans="1:7">
      <c r="A174" s="337">
        <v>43770</v>
      </c>
      <c r="B174" s="232" t="str">
        <f>Cobb!$AE$2</f>
        <v>Houston</v>
      </c>
      <c r="C174" s="233" t="s">
        <v>2335</v>
      </c>
      <c r="D174" s="256" t="s">
        <v>1559</v>
      </c>
      <c r="E174" s="339">
        <v>-100000</v>
      </c>
      <c r="F174" s="533" t="s">
        <v>1559</v>
      </c>
      <c r="G174" s="233"/>
    </row>
    <row r="175" spans="1:7">
      <c r="A175" s="337">
        <v>43770</v>
      </c>
      <c r="B175" s="232" t="str">
        <f>Cobb!$AE$2</f>
        <v>Houston</v>
      </c>
      <c r="C175" s="233" t="s">
        <v>2622</v>
      </c>
      <c r="D175" s="256" t="s">
        <v>1559</v>
      </c>
      <c r="E175" s="339">
        <v>-100000</v>
      </c>
      <c r="F175" s="533" t="s">
        <v>1559</v>
      </c>
      <c r="G175" s="233"/>
    </row>
    <row r="176" spans="1:7">
      <c r="A176" s="337">
        <v>43770</v>
      </c>
      <c r="B176" s="232" t="str">
        <f>Cobb!$AE$2</f>
        <v>Houston</v>
      </c>
      <c r="C176" s="233" t="s">
        <v>2623</v>
      </c>
      <c r="D176" s="256" t="s">
        <v>1559</v>
      </c>
      <c r="E176" s="339">
        <v>-5750000</v>
      </c>
      <c r="F176" s="533" t="s">
        <v>1559</v>
      </c>
      <c r="G176" s="233"/>
    </row>
    <row r="177" spans="1:7">
      <c r="A177" s="337">
        <v>43770</v>
      </c>
      <c r="B177" s="232" t="str">
        <f>Cobb!$AE$2</f>
        <v>Houston</v>
      </c>
      <c r="C177" s="233" t="s">
        <v>2624</v>
      </c>
      <c r="D177" s="256" t="s">
        <v>1559</v>
      </c>
      <c r="E177" s="339">
        <v>-2000000</v>
      </c>
      <c r="F177" s="533" t="s">
        <v>1559</v>
      </c>
      <c r="G177" s="233"/>
    </row>
    <row r="178" spans="1:7">
      <c r="A178" s="541">
        <v>43770</v>
      </c>
      <c r="B178" s="542" t="str">
        <f>Aaron!$Y$2</f>
        <v>Columbus</v>
      </c>
      <c r="C178" s="177" t="s">
        <v>2625</v>
      </c>
      <c r="D178" s="540" t="s">
        <v>1559</v>
      </c>
      <c r="E178" s="339">
        <v>-400000</v>
      </c>
      <c r="F178" s="533" t="s">
        <v>1559</v>
      </c>
      <c r="G178" s="233" t="s">
        <v>3571</v>
      </c>
    </row>
    <row r="179" spans="1:7">
      <c r="A179" s="337">
        <v>43770</v>
      </c>
      <c r="B179" s="232" t="str">
        <f>Cobb!$AE$2</f>
        <v>Houston</v>
      </c>
      <c r="C179" s="233" t="s">
        <v>2626</v>
      </c>
      <c r="D179" s="256" t="s">
        <v>1559</v>
      </c>
      <c r="E179" s="339">
        <v>-200000</v>
      </c>
      <c r="F179" s="533" t="s">
        <v>1559</v>
      </c>
      <c r="G179" s="233"/>
    </row>
    <row r="180" spans="1:7">
      <c r="A180" s="337">
        <v>43770</v>
      </c>
      <c r="B180" s="232" t="str">
        <f>Cobb!$AE$2</f>
        <v>Houston</v>
      </c>
      <c r="C180" s="233" t="s">
        <v>2627</v>
      </c>
      <c r="D180" s="256" t="s">
        <v>1559</v>
      </c>
      <c r="E180" s="339">
        <v>-375000</v>
      </c>
      <c r="F180" s="533" t="s">
        <v>1559</v>
      </c>
      <c r="G180" s="233"/>
    </row>
    <row r="181" spans="1:7">
      <c r="A181" s="337">
        <v>43770</v>
      </c>
      <c r="B181" s="232" t="str">
        <f>Cobb!$AE$2</f>
        <v>Houston</v>
      </c>
      <c r="C181" s="233" t="s">
        <v>2628</v>
      </c>
      <c r="D181" s="256" t="s">
        <v>1559</v>
      </c>
      <c r="E181" s="339">
        <v>-255000</v>
      </c>
      <c r="F181" s="533" t="s">
        <v>1559</v>
      </c>
      <c r="G181" s="233"/>
    </row>
    <row r="182" spans="1:7">
      <c r="A182" s="337">
        <v>43770</v>
      </c>
      <c r="B182" s="232" t="str">
        <f>Cobb!$AE$2</f>
        <v>Houston</v>
      </c>
      <c r="C182" s="233" t="s">
        <v>2629</v>
      </c>
      <c r="D182" s="256" t="s">
        <v>1559</v>
      </c>
      <c r="E182" s="339">
        <v>-575000</v>
      </c>
      <c r="F182" s="533" t="s">
        <v>1559</v>
      </c>
      <c r="G182" s="233"/>
    </row>
    <row r="183" spans="1:7">
      <c r="A183" s="337">
        <v>43770</v>
      </c>
      <c r="B183" s="232" t="str">
        <f>Cobb!$AE$2</f>
        <v>Houston</v>
      </c>
      <c r="C183" s="233" t="s">
        <v>2630</v>
      </c>
      <c r="D183" s="256" t="s">
        <v>1559</v>
      </c>
      <c r="E183" s="339">
        <v>-1663000</v>
      </c>
      <c r="F183" s="533" t="s">
        <v>1559</v>
      </c>
      <c r="G183" s="233"/>
    </row>
    <row r="184" spans="1:7">
      <c r="A184" s="337">
        <v>43770</v>
      </c>
      <c r="B184" s="232" t="str">
        <f>Cobb!$AE$2</f>
        <v>Houston</v>
      </c>
      <c r="C184" s="233" t="s">
        <v>2631</v>
      </c>
      <c r="D184" s="256" t="s">
        <v>1559</v>
      </c>
      <c r="E184" s="339">
        <v>-2800000</v>
      </c>
      <c r="F184" s="533" t="s">
        <v>1559</v>
      </c>
      <c r="G184" s="233"/>
    </row>
    <row r="185" spans="1:7">
      <c r="A185" s="337">
        <v>43770</v>
      </c>
      <c r="B185" s="232" t="str">
        <f>Cobb!$AE$2</f>
        <v>Houston</v>
      </c>
      <c r="C185" s="233" t="s">
        <v>2632</v>
      </c>
      <c r="D185" s="256" t="s">
        <v>1559</v>
      </c>
      <c r="E185" s="339">
        <v>-100000</v>
      </c>
      <c r="F185" s="533" t="s">
        <v>1559</v>
      </c>
      <c r="G185" s="233"/>
    </row>
    <row r="186" spans="1:7">
      <c r="A186" s="337">
        <v>43770</v>
      </c>
      <c r="B186" s="232" t="str">
        <f>Cobb!$AE$2</f>
        <v>Houston</v>
      </c>
      <c r="C186" s="233" t="s">
        <v>2634</v>
      </c>
      <c r="D186" s="256" t="s">
        <v>1559</v>
      </c>
      <c r="E186" s="339">
        <v>-300000</v>
      </c>
      <c r="F186" s="533" t="s">
        <v>1559</v>
      </c>
      <c r="G186" s="233"/>
    </row>
    <row r="187" spans="1:7">
      <c r="A187" s="337">
        <v>43770</v>
      </c>
      <c r="B187" s="232" t="str">
        <f>Cobb!$AE$2</f>
        <v>Houston</v>
      </c>
      <c r="C187" s="233" t="s">
        <v>2635</v>
      </c>
      <c r="D187" s="256" t="s">
        <v>1559</v>
      </c>
      <c r="E187" s="339">
        <v>-400000</v>
      </c>
      <c r="F187" s="533" t="s">
        <v>1559</v>
      </c>
      <c r="G187" s="233"/>
    </row>
    <row r="188" spans="1:7">
      <c r="A188" s="337">
        <v>43770</v>
      </c>
      <c r="B188" s="232" t="str">
        <f>Cobb!$AE$2</f>
        <v>Houston</v>
      </c>
      <c r="C188" s="233" t="s">
        <v>2636</v>
      </c>
      <c r="D188" s="256" t="s">
        <v>1559</v>
      </c>
      <c r="E188" s="339">
        <v>-995000</v>
      </c>
      <c r="F188" s="533" t="s">
        <v>1559</v>
      </c>
      <c r="G188" s="233"/>
    </row>
    <row r="189" spans="1:7">
      <c r="A189" s="337">
        <v>43770</v>
      </c>
      <c r="B189" s="232" t="str">
        <f>Cobb!$AE$2</f>
        <v>Houston</v>
      </c>
      <c r="C189" s="233" t="s">
        <v>2637</v>
      </c>
      <c r="D189" s="256" t="s">
        <v>1559</v>
      </c>
      <c r="E189" s="339">
        <v>-400000</v>
      </c>
      <c r="F189" s="533" t="s">
        <v>1559</v>
      </c>
      <c r="G189" s="233"/>
    </row>
    <row r="190" spans="1:7">
      <c r="A190" s="541">
        <v>43770</v>
      </c>
      <c r="B190" s="542" t="str">
        <f>Aaron!$Y$2</f>
        <v>Columbus</v>
      </c>
      <c r="C190" s="177" t="s">
        <v>2638</v>
      </c>
      <c r="D190" s="540" t="s">
        <v>1559</v>
      </c>
      <c r="E190" s="339">
        <v>-275000</v>
      </c>
      <c r="F190" s="533" t="s">
        <v>1559</v>
      </c>
      <c r="G190" s="233"/>
    </row>
    <row r="191" spans="1:7">
      <c r="A191" s="337">
        <v>43770</v>
      </c>
      <c r="B191" s="232" t="str">
        <f>Cobb!$AE$2</f>
        <v>Houston</v>
      </c>
      <c r="C191" s="233" t="s">
        <v>2639</v>
      </c>
      <c r="D191" s="256" t="s">
        <v>1559</v>
      </c>
      <c r="E191" s="339">
        <v>-600000</v>
      </c>
      <c r="F191" s="533" t="s">
        <v>1559</v>
      </c>
      <c r="G191" s="233"/>
    </row>
    <row r="192" spans="1:7">
      <c r="A192" s="541">
        <v>43770</v>
      </c>
      <c r="B192" s="542" t="str">
        <f>Aaron!$Y$2</f>
        <v>Columbus</v>
      </c>
      <c r="C192" s="177" t="s">
        <v>2640</v>
      </c>
      <c r="D192" s="540" t="s">
        <v>1559</v>
      </c>
      <c r="E192" s="339">
        <v>-995000</v>
      </c>
      <c r="F192" s="533" t="s">
        <v>1559</v>
      </c>
      <c r="G192" s="233"/>
    </row>
    <row r="193" spans="1:7">
      <c r="A193" s="337">
        <v>43770</v>
      </c>
      <c r="B193" s="232" t="str">
        <f>Cobb!$AE$2</f>
        <v>Houston</v>
      </c>
      <c r="C193" s="233" t="s">
        <v>2642</v>
      </c>
      <c r="D193" s="256" t="s">
        <v>1559</v>
      </c>
      <c r="E193" s="339">
        <v>-1875000</v>
      </c>
      <c r="F193" s="533" t="s">
        <v>1559</v>
      </c>
      <c r="G193" s="233"/>
    </row>
    <row r="194" spans="1:7">
      <c r="A194" s="337">
        <v>43770</v>
      </c>
      <c r="B194" s="232" t="str">
        <f>Cobb!$AE$2</f>
        <v>Houston</v>
      </c>
      <c r="C194" s="233" t="s">
        <v>2643</v>
      </c>
      <c r="D194" s="256" t="s">
        <v>1559</v>
      </c>
      <c r="E194" s="339">
        <v>-200000</v>
      </c>
      <c r="F194" s="533" t="s">
        <v>1559</v>
      </c>
      <c r="G194" s="233"/>
    </row>
    <row r="195" spans="1:7">
      <c r="A195" s="541">
        <v>43770</v>
      </c>
      <c r="B195" s="542" t="str">
        <f>Ruth!$Y$2</f>
        <v xml:space="preserve">New Jersey </v>
      </c>
      <c r="C195" s="177" t="s">
        <v>2903</v>
      </c>
      <c r="D195" s="540" t="s">
        <v>1559</v>
      </c>
      <c r="E195" s="339">
        <v>-4000000</v>
      </c>
      <c r="F195" s="533" t="s">
        <v>1559</v>
      </c>
      <c r="G195" s="233" t="s">
        <v>3568</v>
      </c>
    </row>
    <row r="196" spans="1:7">
      <c r="A196" s="541">
        <v>43770</v>
      </c>
      <c r="B196" s="542" t="str">
        <f>Cobb!$AE$2</f>
        <v>Houston</v>
      </c>
      <c r="C196" s="177" t="s">
        <v>2904</v>
      </c>
      <c r="D196" s="540" t="s">
        <v>1559</v>
      </c>
      <c r="E196" s="339">
        <v>-3000000</v>
      </c>
      <c r="F196" s="533" t="s">
        <v>1559</v>
      </c>
      <c r="G196" s="233" t="s">
        <v>3571</v>
      </c>
    </row>
    <row r="197" spans="1:7">
      <c r="A197" s="337">
        <v>43770</v>
      </c>
      <c r="B197" s="233" t="str">
        <f>Aaron!$Y$2</f>
        <v>Columbus</v>
      </c>
      <c r="C197" s="233" t="s">
        <v>2906</v>
      </c>
      <c r="D197" s="256" t="s">
        <v>1559</v>
      </c>
      <c r="E197" s="339">
        <v>-200000</v>
      </c>
      <c r="F197" s="533" t="s">
        <v>1559</v>
      </c>
      <c r="G197" s="233"/>
    </row>
    <row r="198" spans="1:7">
      <c r="A198" s="337">
        <v>43770</v>
      </c>
      <c r="B198" s="233" t="str">
        <f>Aaron!$Y$2</f>
        <v>Columbus</v>
      </c>
      <c r="C198" s="233" t="s">
        <v>2907</v>
      </c>
      <c r="D198" s="256" t="s">
        <v>1559</v>
      </c>
      <c r="E198" s="339">
        <v>-100000</v>
      </c>
      <c r="F198" s="533" t="s">
        <v>1559</v>
      </c>
      <c r="G198" s="233"/>
    </row>
    <row r="199" spans="1:7">
      <c r="A199" s="337">
        <v>43770</v>
      </c>
      <c r="B199" s="338" t="str">
        <f>Aaron!$G$2</f>
        <v>Exeter</v>
      </c>
      <c r="C199" s="233" t="s">
        <v>2908</v>
      </c>
      <c r="D199" s="256" t="s">
        <v>1559</v>
      </c>
      <c r="E199" s="339">
        <v>-2800000</v>
      </c>
      <c r="F199" s="533" t="s">
        <v>1559</v>
      </c>
      <c r="G199" s="232" t="s">
        <v>3515</v>
      </c>
    </row>
    <row r="200" spans="1:7">
      <c r="A200" s="541">
        <v>43770</v>
      </c>
      <c r="B200" s="542" t="str">
        <f>Ruth!$Y$2</f>
        <v xml:space="preserve">New Jersey </v>
      </c>
      <c r="C200" s="177" t="s">
        <v>2909</v>
      </c>
      <c r="D200" s="540" t="s">
        <v>1559</v>
      </c>
      <c r="E200" s="339">
        <v>-2287000</v>
      </c>
      <c r="F200" s="533" t="s">
        <v>1559</v>
      </c>
      <c r="G200" s="233" t="s">
        <v>3568</v>
      </c>
    </row>
    <row r="201" spans="1:7">
      <c r="A201" s="337">
        <v>43770</v>
      </c>
      <c r="B201" s="338" t="str">
        <f>Mays!$S$2</f>
        <v>Thunder Bay</v>
      </c>
      <c r="C201" s="233" t="s">
        <v>2910</v>
      </c>
      <c r="D201" s="256" t="s">
        <v>1559</v>
      </c>
      <c r="E201" s="339">
        <v>-4000000</v>
      </c>
      <c r="F201" s="533" t="s">
        <v>1559</v>
      </c>
      <c r="G201" s="232" t="s">
        <v>3528</v>
      </c>
    </row>
    <row r="202" spans="1:7">
      <c r="A202" s="337">
        <v>43770</v>
      </c>
      <c r="B202" s="338" t="str">
        <f>Cobb!$S$2</f>
        <v>Waikiki</v>
      </c>
      <c r="C202" s="233" t="s">
        <v>2911</v>
      </c>
      <c r="D202" s="256" t="s">
        <v>1559</v>
      </c>
      <c r="E202" s="339">
        <v>-2800000</v>
      </c>
      <c r="F202" s="533" t="s">
        <v>3133</v>
      </c>
      <c r="G202" s="233"/>
    </row>
    <row r="203" spans="1:7">
      <c r="A203" s="541">
        <v>43770</v>
      </c>
      <c r="B203" s="542" t="str">
        <f>Ruth!$Y$2</f>
        <v xml:space="preserve">New Jersey </v>
      </c>
      <c r="C203" s="177" t="s">
        <v>2912</v>
      </c>
      <c r="D203" s="540" t="s">
        <v>1559</v>
      </c>
      <c r="E203" s="339">
        <v>-300000</v>
      </c>
      <c r="F203" s="533" t="s">
        <v>1559</v>
      </c>
      <c r="G203" s="233" t="s">
        <v>3568</v>
      </c>
    </row>
    <row r="204" spans="1:7">
      <c r="A204" s="337">
        <v>43770</v>
      </c>
      <c r="B204" s="233" t="str">
        <f>Aaron!$Y$2</f>
        <v>Columbus</v>
      </c>
      <c r="C204" s="233" t="s">
        <v>2913</v>
      </c>
      <c r="D204" s="256" t="s">
        <v>1559</v>
      </c>
      <c r="E204" s="339">
        <v>-9000000</v>
      </c>
      <c r="F204" s="533" t="s">
        <v>1559</v>
      </c>
      <c r="G204" s="233"/>
    </row>
    <row r="205" spans="1:7">
      <c r="A205" s="337">
        <v>43770</v>
      </c>
      <c r="B205" s="233" t="str">
        <f>Aaron!$Y$2</f>
        <v>Columbus</v>
      </c>
      <c r="C205" s="233" t="s">
        <v>2914</v>
      </c>
      <c r="D205" s="256" t="s">
        <v>1559</v>
      </c>
      <c r="E205" s="339">
        <v>-2800000</v>
      </c>
      <c r="F205" s="533" t="s">
        <v>1559</v>
      </c>
      <c r="G205" s="233"/>
    </row>
    <row r="206" spans="1:7">
      <c r="A206" s="337">
        <v>43770</v>
      </c>
      <c r="B206" s="338" t="str">
        <f>Mays!$S$2</f>
        <v>Thunder Bay</v>
      </c>
      <c r="C206" s="233" t="s">
        <v>1744</v>
      </c>
      <c r="D206" s="256" t="s">
        <v>1559</v>
      </c>
      <c r="E206" s="339">
        <v>-100000</v>
      </c>
      <c r="F206" s="533" t="s">
        <v>1559</v>
      </c>
      <c r="G206" s="232" t="s">
        <v>3528</v>
      </c>
    </row>
    <row r="207" spans="1:7">
      <c r="A207" s="337">
        <v>43770</v>
      </c>
      <c r="B207" s="338" t="str">
        <f>Mays!$M$2</f>
        <v>Texas</v>
      </c>
      <c r="C207" s="233" t="s">
        <v>2915</v>
      </c>
      <c r="D207" s="256" t="s">
        <v>1559</v>
      </c>
      <c r="E207" s="339">
        <v>-2800000</v>
      </c>
      <c r="F207" s="533" t="s">
        <v>3143</v>
      </c>
      <c r="G207" s="233"/>
    </row>
    <row r="208" spans="1:7">
      <c r="A208" s="337">
        <v>43770</v>
      </c>
      <c r="B208" s="233" t="str">
        <f>Aaron!$Y$2</f>
        <v>Columbus</v>
      </c>
      <c r="C208" s="233" t="s">
        <v>1745</v>
      </c>
      <c r="D208" s="256" t="s">
        <v>1559</v>
      </c>
      <c r="E208" s="339">
        <v>-100000</v>
      </c>
      <c r="F208" s="533" t="s">
        <v>1559</v>
      </c>
      <c r="G208" s="233"/>
    </row>
    <row r="209" spans="1:7">
      <c r="A209" s="337">
        <v>43770</v>
      </c>
      <c r="B209" s="338" t="str">
        <f>Aaron!$G$2</f>
        <v>Exeter</v>
      </c>
      <c r="C209" s="233" t="s">
        <v>2917</v>
      </c>
      <c r="D209" s="256" t="s">
        <v>1559</v>
      </c>
      <c r="E209" s="339">
        <v>-200000</v>
      </c>
      <c r="F209" s="533" t="s">
        <v>1559</v>
      </c>
      <c r="G209" s="232" t="s">
        <v>3515</v>
      </c>
    </row>
    <row r="210" spans="1:7">
      <c r="A210" s="337">
        <v>43770</v>
      </c>
      <c r="B210" s="233" t="str">
        <f>Aaron!$Y$2</f>
        <v>Columbus</v>
      </c>
      <c r="C210" s="233" t="s">
        <v>2921</v>
      </c>
      <c r="D210" s="256" t="s">
        <v>1559</v>
      </c>
      <c r="E210" s="339">
        <v>-5000000</v>
      </c>
      <c r="F210" s="533" t="s">
        <v>1559</v>
      </c>
      <c r="G210" s="233"/>
    </row>
    <row r="211" spans="1:7">
      <c r="A211" s="337">
        <v>43770</v>
      </c>
      <c r="B211" s="338" t="str">
        <f>Aaron!$AE$2</f>
        <v>Pismo Beach</v>
      </c>
      <c r="C211" s="233" t="s">
        <v>2922</v>
      </c>
      <c r="D211" s="256" t="s">
        <v>1559</v>
      </c>
      <c r="E211" s="339">
        <v>-2800000</v>
      </c>
      <c r="F211" s="533" t="s">
        <v>3139</v>
      </c>
      <c r="G211" s="233"/>
    </row>
    <row r="212" spans="1:7">
      <c r="A212" s="337">
        <v>43770</v>
      </c>
      <c r="B212" s="233" t="str">
        <f>Aaron!$Y$2</f>
        <v>Columbus</v>
      </c>
      <c r="C212" s="233" t="s">
        <v>2923</v>
      </c>
      <c r="D212" s="256" t="s">
        <v>1559</v>
      </c>
      <c r="E212" s="339">
        <v>-2800000</v>
      </c>
      <c r="F212" s="533" t="s">
        <v>1559</v>
      </c>
      <c r="G212" s="233"/>
    </row>
    <row r="213" spans="1:7">
      <c r="A213" s="337">
        <v>43770</v>
      </c>
      <c r="B213" s="338" t="str">
        <f>Cobb!$M$2</f>
        <v>Mansfield</v>
      </c>
      <c r="C213" s="233" t="s">
        <v>2924</v>
      </c>
      <c r="D213" s="256" t="s">
        <v>1559</v>
      </c>
      <c r="E213" s="339">
        <v>-200000</v>
      </c>
      <c r="F213" s="533" t="s">
        <v>1559</v>
      </c>
      <c r="G213" s="233" t="s">
        <v>3533</v>
      </c>
    </row>
    <row r="214" spans="1:7">
      <c r="A214" s="337">
        <v>43770</v>
      </c>
      <c r="B214" s="338" t="str">
        <f>Aaron!$G$2</f>
        <v>Exeter</v>
      </c>
      <c r="C214" s="233" t="s">
        <v>2925</v>
      </c>
      <c r="D214" s="256" t="s">
        <v>1559</v>
      </c>
      <c r="E214" s="339">
        <v>-2800000</v>
      </c>
      <c r="F214" s="533" t="s">
        <v>1559</v>
      </c>
      <c r="G214" s="232" t="s">
        <v>3515</v>
      </c>
    </row>
    <row r="215" spans="1:7">
      <c r="A215" s="337">
        <v>43770</v>
      </c>
      <c r="B215" s="233" t="str">
        <f>Aaron!$Y$2</f>
        <v>Columbus</v>
      </c>
      <c r="C215" s="233" t="s">
        <v>2927</v>
      </c>
      <c r="D215" s="256" t="s">
        <v>1559</v>
      </c>
      <c r="E215" s="339">
        <v>-4000000</v>
      </c>
      <c r="F215" s="533" t="s">
        <v>1559</v>
      </c>
      <c r="G215" s="233"/>
    </row>
    <row r="216" spans="1:7">
      <c r="A216" s="337">
        <v>43770</v>
      </c>
      <c r="B216" s="233" t="str">
        <f>Aaron!$Y$2</f>
        <v>Columbus</v>
      </c>
      <c r="C216" s="233" t="s">
        <v>2928</v>
      </c>
      <c r="D216" s="256" t="s">
        <v>1559</v>
      </c>
      <c r="E216" s="339">
        <v>-200000</v>
      </c>
      <c r="F216" s="533" t="s">
        <v>1559</v>
      </c>
      <c r="G216" s="233"/>
    </row>
    <row r="217" spans="1:7">
      <c r="A217" s="541">
        <v>43770</v>
      </c>
      <c r="B217" s="542" t="str">
        <f>Aaron!$S$2</f>
        <v>Washington</v>
      </c>
      <c r="C217" s="177" t="s">
        <v>2929</v>
      </c>
      <c r="D217" s="256" t="s">
        <v>1559</v>
      </c>
      <c r="E217" s="339">
        <v>-6200000</v>
      </c>
      <c r="F217" s="533" t="s">
        <v>1559</v>
      </c>
      <c r="G217" s="233"/>
    </row>
    <row r="218" spans="1:7">
      <c r="A218" s="541">
        <v>43770</v>
      </c>
      <c r="B218" s="542" t="str">
        <f>Aaron!$S$2</f>
        <v>Washington</v>
      </c>
      <c r="C218" s="177" t="s">
        <v>2930</v>
      </c>
      <c r="D218" s="256" t="s">
        <v>1559</v>
      </c>
      <c r="E218" s="339">
        <v>-2500000</v>
      </c>
      <c r="F218" s="533" t="s">
        <v>1559</v>
      </c>
      <c r="G218" s="233"/>
    </row>
    <row r="219" spans="1:7">
      <c r="A219" s="541">
        <v>43770</v>
      </c>
      <c r="B219" s="542" t="str">
        <f>Aaron!$S$2</f>
        <v>Washington</v>
      </c>
      <c r="C219" s="177" t="s">
        <v>2931</v>
      </c>
      <c r="D219" s="256" t="s">
        <v>1559</v>
      </c>
      <c r="E219" s="339">
        <v>-400000</v>
      </c>
      <c r="F219" s="533" t="s">
        <v>1559</v>
      </c>
      <c r="G219" s="233"/>
    </row>
    <row r="220" spans="1:7">
      <c r="A220" s="337">
        <v>43770</v>
      </c>
      <c r="B220" s="233" t="str">
        <f>Aaron!$G$2</f>
        <v>Exeter</v>
      </c>
      <c r="C220" s="233" t="s">
        <v>2834</v>
      </c>
      <c r="D220" s="256" t="s">
        <v>1559</v>
      </c>
      <c r="E220" s="339">
        <v>-400000</v>
      </c>
      <c r="F220" s="533" t="s">
        <v>1559</v>
      </c>
      <c r="G220" s="233"/>
    </row>
    <row r="221" spans="1:7">
      <c r="A221" s="337">
        <v>43770</v>
      </c>
      <c r="B221" s="233" t="str">
        <f>Aaron!$G$2</f>
        <v>Exeter</v>
      </c>
      <c r="C221" s="233" t="s">
        <v>2835</v>
      </c>
      <c r="D221" s="256" t="s">
        <v>1559</v>
      </c>
      <c r="E221" s="339">
        <v>-300000</v>
      </c>
      <c r="F221" s="533" t="s">
        <v>1559</v>
      </c>
      <c r="G221" s="233"/>
    </row>
    <row r="222" spans="1:7">
      <c r="A222" s="337">
        <v>43770</v>
      </c>
      <c r="B222" s="233" t="str">
        <f>Aaron!$G$2</f>
        <v>Exeter</v>
      </c>
      <c r="C222" s="233" t="s">
        <v>2836</v>
      </c>
      <c r="D222" s="256" t="s">
        <v>1559</v>
      </c>
      <c r="E222" s="339">
        <v>-300000</v>
      </c>
      <c r="F222" s="533" t="s">
        <v>1559</v>
      </c>
      <c r="G222" s="233"/>
    </row>
    <row r="223" spans="1:7">
      <c r="A223" s="337">
        <v>43770</v>
      </c>
      <c r="B223" s="338" t="str">
        <f>Aaron!$G$2</f>
        <v>Exeter</v>
      </c>
      <c r="C223" s="233" t="s">
        <v>2837</v>
      </c>
      <c r="D223" s="256" t="s">
        <v>1559</v>
      </c>
      <c r="E223" s="339">
        <v>-400000</v>
      </c>
      <c r="F223" s="533" t="s">
        <v>1559</v>
      </c>
      <c r="G223" s="233"/>
    </row>
    <row r="224" spans="1:7">
      <c r="A224" s="337">
        <v>43770</v>
      </c>
      <c r="B224" s="233" t="str">
        <f>Aaron!$G$2</f>
        <v>Exeter</v>
      </c>
      <c r="C224" s="233" t="s">
        <v>2838</v>
      </c>
      <c r="D224" s="256" t="s">
        <v>1559</v>
      </c>
      <c r="E224" s="339">
        <v>-400000</v>
      </c>
      <c r="F224" s="533" t="s">
        <v>1559</v>
      </c>
      <c r="G224" s="233"/>
    </row>
    <row r="225" spans="1:7">
      <c r="A225" s="337">
        <v>43770</v>
      </c>
      <c r="B225" s="338" t="str">
        <f>Aaron!$G$2</f>
        <v>Exeter</v>
      </c>
      <c r="C225" s="233" t="s">
        <v>2839</v>
      </c>
      <c r="D225" s="256" t="s">
        <v>1559</v>
      </c>
      <c r="E225" s="339">
        <v>-300000</v>
      </c>
      <c r="F225" s="533" t="s">
        <v>1559</v>
      </c>
      <c r="G225" s="233"/>
    </row>
    <row r="226" spans="1:7">
      <c r="A226" s="337">
        <v>43770</v>
      </c>
      <c r="B226" s="233" t="str">
        <f>Aaron!$G$2</f>
        <v>Exeter</v>
      </c>
      <c r="C226" s="233" t="s">
        <v>2840</v>
      </c>
      <c r="D226" s="256" t="s">
        <v>1559</v>
      </c>
      <c r="E226" s="339">
        <v>-2800000</v>
      </c>
      <c r="F226" s="533" t="s">
        <v>1559</v>
      </c>
      <c r="G226" s="233"/>
    </row>
    <row r="227" spans="1:7">
      <c r="A227" s="541">
        <v>43770</v>
      </c>
      <c r="B227" s="542" t="str">
        <f>Aaron!$S$2</f>
        <v>Washington</v>
      </c>
      <c r="C227" s="177" t="s">
        <v>2842</v>
      </c>
      <c r="D227" s="256" t="s">
        <v>1559</v>
      </c>
      <c r="E227" s="339">
        <v>-300000</v>
      </c>
      <c r="F227" s="533" t="s">
        <v>1559</v>
      </c>
      <c r="G227" s="232" t="s">
        <v>3515</v>
      </c>
    </row>
    <row r="228" spans="1:7">
      <c r="A228" s="337">
        <v>43770</v>
      </c>
      <c r="B228" s="233" t="str">
        <f>Aaron!$G$2</f>
        <v>Exeter</v>
      </c>
      <c r="C228" s="233" t="s">
        <v>2843</v>
      </c>
      <c r="D228" s="256" t="s">
        <v>1559</v>
      </c>
      <c r="E228" s="339">
        <v>-300000</v>
      </c>
      <c r="F228" s="533" t="s">
        <v>1559</v>
      </c>
      <c r="G228" s="233"/>
    </row>
    <row r="229" spans="1:7">
      <c r="A229" s="337">
        <v>43770</v>
      </c>
      <c r="B229" s="338" t="str">
        <f>Aaron!$G$2</f>
        <v>Exeter</v>
      </c>
      <c r="C229" s="233" t="s">
        <v>2844</v>
      </c>
      <c r="D229" s="256" t="s">
        <v>1559</v>
      </c>
      <c r="E229" s="339">
        <v>-400000</v>
      </c>
      <c r="F229" s="533" t="s">
        <v>1559</v>
      </c>
      <c r="G229" s="233"/>
    </row>
    <row r="230" spans="1:7">
      <c r="A230" s="337">
        <v>43770</v>
      </c>
      <c r="B230" s="233" t="str">
        <f>Aaron!$G$2</f>
        <v>Exeter</v>
      </c>
      <c r="C230" s="233" t="s">
        <v>2845</v>
      </c>
      <c r="D230" s="256" t="s">
        <v>1559</v>
      </c>
      <c r="E230" s="339">
        <v>-200000</v>
      </c>
      <c r="F230" s="533" t="s">
        <v>1559</v>
      </c>
      <c r="G230" s="233"/>
    </row>
    <row r="231" spans="1:7">
      <c r="A231" s="337">
        <v>43770</v>
      </c>
      <c r="B231" s="338" t="str">
        <f>Aaron!$G$2</f>
        <v>Exeter</v>
      </c>
      <c r="C231" s="233" t="s">
        <v>1735</v>
      </c>
      <c r="D231" s="256" t="s">
        <v>1559</v>
      </c>
      <c r="E231" s="339">
        <v>-100000</v>
      </c>
      <c r="F231" s="533" t="s">
        <v>1559</v>
      </c>
      <c r="G231" s="233"/>
    </row>
    <row r="232" spans="1:7">
      <c r="A232" s="337">
        <v>43770</v>
      </c>
      <c r="B232" s="233" t="str">
        <f>Aaron!$G$2</f>
        <v>Exeter</v>
      </c>
      <c r="C232" s="233" t="s">
        <v>2846</v>
      </c>
      <c r="D232" s="256" t="s">
        <v>1559</v>
      </c>
      <c r="E232" s="339">
        <v>-100000</v>
      </c>
      <c r="F232" s="533" t="s">
        <v>1559</v>
      </c>
      <c r="G232" s="233"/>
    </row>
    <row r="233" spans="1:7">
      <c r="A233" s="337">
        <v>43770</v>
      </c>
      <c r="B233" s="338" t="str">
        <f>Aaron!$G$2</f>
        <v>Exeter</v>
      </c>
      <c r="C233" s="233" t="s">
        <v>2847</v>
      </c>
      <c r="D233" s="256" t="s">
        <v>1559</v>
      </c>
      <c r="E233" s="339">
        <v>-2800000</v>
      </c>
      <c r="F233" s="533" t="s">
        <v>1559</v>
      </c>
      <c r="G233" s="233"/>
    </row>
    <row r="234" spans="1:7">
      <c r="A234" s="337">
        <v>43770</v>
      </c>
      <c r="B234" s="233" t="str">
        <f>Aaron!$G$2</f>
        <v>Exeter</v>
      </c>
      <c r="C234" s="233" t="s">
        <v>2848</v>
      </c>
      <c r="D234" s="256" t="s">
        <v>1559</v>
      </c>
      <c r="E234" s="339">
        <v>-400000</v>
      </c>
      <c r="F234" s="533" t="s">
        <v>1559</v>
      </c>
      <c r="G234" s="233"/>
    </row>
    <row r="235" spans="1:7">
      <c r="A235" s="337">
        <v>43770</v>
      </c>
      <c r="B235" s="338" t="str">
        <f>Aaron!$G$2</f>
        <v>Exeter</v>
      </c>
      <c r="C235" s="233" t="s">
        <v>2849</v>
      </c>
      <c r="D235" s="256" t="s">
        <v>1559</v>
      </c>
      <c r="E235" s="339">
        <v>-300000</v>
      </c>
      <c r="F235" s="533" t="s">
        <v>1559</v>
      </c>
      <c r="G235" s="233"/>
    </row>
    <row r="236" spans="1:7">
      <c r="A236" s="337">
        <v>43770</v>
      </c>
      <c r="B236" s="233" t="str">
        <f>Aaron!$G$2</f>
        <v>Exeter</v>
      </c>
      <c r="C236" s="233" t="s">
        <v>2850</v>
      </c>
      <c r="D236" s="256" t="s">
        <v>1559</v>
      </c>
      <c r="E236" s="339">
        <v>-200000</v>
      </c>
      <c r="F236" s="533" t="s">
        <v>1559</v>
      </c>
      <c r="G236" s="233"/>
    </row>
    <row r="237" spans="1:7">
      <c r="A237" s="337">
        <v>43770</v>
      </c>
      <c r="B237" s="338" t="str">
        <f>Cobb!$Y$2</f>
        <v>Gateway</v>
      </c>
      <c r="C237" s="233" t="s">
        <v>2579</v>
      </c>
      <c r="D237" s="256" t="s">
        <v>1559</v>
      </c>
      <c r="E237" s="339">
        <v>-300000</v>
      </c>
      <c r="F237" s="533" t="s">
        <v>1559</v>
      </c>
      <c r="G237" s="233"/>
    </row>
    <row r="238" spans="1:7">
      <c r="A238" s="337">
        <v>43770</v>
      </c>
      <c r="B238" s="233" t="str">
        <f>Cobb!$Y$2</f>
        <v>Gateway</v>
      </c>
      <c r="C238" s="233" t="s">
        <v>2580</v>
      </c>
      <c r="D238" s="256" t="s">
        <v>1559</v>
      </c>
      <c r="E238" s="339">
        <v>-1890000</v>
      </c>
      <c r="F238" s="533" t="s">
        <v>1559</v>
      </c>
      <c r="G238" s="233"/>
    </row>
    <row r="239" spans="1:7">
      <c r="A239" s="337">
        <v>43770</v>
      </c>
      <c r="B239" s="338" t="str">
        <f>Cobb!$Y$2</f>
        <v>Gateway</v>
      </c>
      <c r="C239" s="233" t="s">
        <v>2581</v>
      </c>
      <c r="D239" s="256" t="s">
        <v>1559</v>
      </c>
      <c r="E239" s="339">
        <v>-5000000</v>
      </c>
      <c r="F239" s="533" t="s">
        <v>1559</v>
      </c>
      <c r="G239" s="233"/>
    </row>
    <row r="240" spans="1:7">
      <c r="A240" s="337">
        <v>43770</v>
      </c>
      <c r="B240" s="233" t="str">
        <f>Cobb!$Y$2</f>
        <v>Gateway</v>
      </c>
      <c r="C240" s="233" t="s">
        <v>2583</v>
      </c>
      <c r="D240" s="256" t="s">
        <v>1559</v>
      </c>
      <c r="E240" s="339">
        <v>-1225000</v>
      </c>
      <c r="F240" s="533" t="s">
        <v>1559</v>
      </c>
      <c r="G240" s="233"/>
    </row>
    <row r="241" spans="1:7">
      <c r="A241" s="337">
        <v>43770</v>
      </c>
      <c r="B241" s="338" t="str">
        <f>Cobb!$Y$2</f>
        <v>Gateway</v>
      </c>
      <c r="C241" s="233" t="s">
        <v>2584</v>
      </c>
      <c r="D241" s="256" t="s">
        <v>1559</v>
      </c>
      <c r="E241" s="339">
        <v>-2317000</v>
      </c>
      <c r="F241" s="533" t="s">
        <v>1559</v>
      </c>
      <c r="G241" s="233"/>
    </row>
    <row r="242" spans="1:7">
      <c r="A242" s="337">
        <v>43770</v>
      </c>
      <c r="B242" s="233" t="str">
        <f>Cobb!$Y$2</f>
        <v>Gateway</v>
      </c>
      <c r="C242" s="233" t="s">
        <v>2585</v>
      </c>
      <c r="D242" s="256" t="s">
        <v>1559</v>
      </c>
      <c r="E242" s="339">
        <v>-400000</v>
      </c>
      <c r="F242" s="533" t="s">
        <v>1559</v>
      </c>
      <c r="G242" s="233"/>
    </row>
    <row r="243" spans="1:7">
      <c r="A243" s="337">
        <v>43770</v>
      </c>
      <c r="B243" s="338" t="str">
        <f>Cobb!$Y$2</f>
        <v>Gateway</v>
      </c>
      <c r="C243" s="233" t="s">
        <v>2586</v>
      </c>
      <c r="D243" s="256" t="s">
        <v>1559</v>
      </c>
      <c r="E243" s="339">
        <v>-300000</v>
      </c>
      <c r="F243" s="533" t="s">
        <v>1559</v>
      </c>
      <c r="G243" s="233"/>
    </row>
    <row r="244" spans="1:7">
      <c r="A244" s="337">
        <v>43770</v>
      </c>
      <c r="B244" s="233" t="str">
        <f>Cobb!$Y$2</f>
        <v>Gateway</v>
      </c>
      <c r="C244" s="233" t="s">
        <v>2587</v>
      </c>
      <c r="D244" s="256" t="s">
        <v>1559</v>
      </c>
      <c r="E244" s="339">
        <v>-300000</v>
      </c>
      <c r="F244" s="533" t="s">
        <v>1559</v>
      </c>
      <c r="G244" s="233"/>
    </row>
    <row r="245" spans="1:7">
      <c r="A245" s="337">
        <v>43770</v>
      </c>
      <c r="B245" s="338" t="str">
        <f>Cobb!$Y$2</f>
        <v>Gateway</v>
      </c>
      <c r="C245" s="233" t="s">
        <v>2588</v>
      </c>
      <c r="D245" s="256" t="s">
        <v>1559</v>
      </c>
      <c r="E245" s="339">
        <v>-100000</v>
      </c>
      <c r="F245" s="533" t="s">
        <v>1559</v>
      </c>
      <c r="G245" s="233"/>
    </row>
    <row r="246" spans="1:7">
      <c r="A246" s="337">
        <v>43770</v>
      </c>
      <c r="B246" s="233" t="str">
        <f>Cobb!$Y$2</f>
        <v>Gateway</v>
      </c>
      <c r="C246" s="233" t="s">
        <v>2590</v>
      </c>
      <c r="D246" s="256" t="s">
        <v>1559</v>
      </c>
      <c r="E246" s="339">
        <v>-1515000</v>
      </c>
      <c r="F246" s="533" t="s">
        <v>1559</v>
      </c>
      <c r="G246" s="233"/>
    </row>
    <row r="247" spans="1:7">
      <c r="A247" s="337">
        <v>43770</v>
      </c>
      <c r="B247" s="338" t="str">
        <f>Cobb!$Y$2</f>
        <v>Gateway</v>
      </c>
      <c r="C247" s="233" t="s">
        <v>2591</v>
      </c>
      <c r="D247" s="256" t="s">
        <v>1559</v>
      </c>
      <c r="E247" s="339">
        <v>-2800000</v>
      </c>
      <c r="F247" s="533" t="s">
        <v>1559</v>
      </c>
      <c r="G247" s="233"/>
    </row>
    <row r="248" spans="1:7">
      <c r="A248" s="337">
        <v>43770</v>
      </c>
      <c r="B248" s="233" t="str">
        <f>Cobb!$Y$2</f>
        <v>Gateway</v>
      </c>
      <c r="C248" s="233" t="s">
        <v>2593</v>
      </c>
      <c r="D248" s="256" t="s">
        <v>1559</v>
      </c>
      <c r="E248" s="339">
        <v>-400000</v>
      </c>
      <c r="F248" s="533" t="s">
        <v>1559</v>
      </c>
      <c r="G248" s="233"/>
    </row>
    <row r="249" spans="1:7">
      <c r="A249" s="337">
        <v>43770</v>
      </c>
      <c r="B249" s="233" t="str">
        <f>Cobb!$Y$2</f>
        <v>Gateway</v>
      </c>
      <c r="C249" s="233" t="s">
        <v>2594</v>
      </c>
      <c r="D249" s="256" t="s">
        <v>1559</v>
      </c>
      <c r="E249" s="339">
        <v>-2800000</v>
      </c>
      <c r="F249" s="533" t="s">
        <v>1559</v>
      </c>
      <c r="G249" s="233"/>
    </row>
    <row r="250" spans="1:7">
      <c r="A250" s="337">
        <v>43770</v>
      </c>
      <c r="B250" s="233" t="str">
        <f>Cobb!$Y$2</f>
        <v>Gateway</v>
      </c>
      <c r="C250" s="233" t="s">
        <v>2595</v>
      </c>
      <c r="D250" s="256" t="s">
        <v>1559</v>
      </c>
      <c r="E250" s="339">
        <v>-2295000</v>
      </c>
      <c r="F250" s="533" t="s">
        <v>1559</v>
      </c>
      <c r="G250" s="233"/>
    </row>
    <row r="251" spans="1:7">
      <c r="A251" s="337">
        <v>43770</v>
      </c>
      <c r="B251" s="233" t="str">
        <f>Cobb!$Y$2</f>
        <v>Gateway</v>
      </c>
      <c r="C251" s="233" t="s">
        <v>2596</v>
      </c>
      <c r="D251" s="256" t="s">
        <v>1559</v>
      </c>
      <c r="E251" s="339">
        <v>-7466667</v>
      </c>
      <c r="F251" s="533" t="s">
        <v>1559</v>
      </c>
      <c r="G251" s="233"/>
    </row>
    <row r="252" spans="1:7">
      <c r="A252" s="337">
        <v>43770</v>
      </c>
      <c r="B252" s="233" t="str">
        <f>Cobb!$Y$2</f>
        <v>Gateway</v>
      </c>
      <c r="C252" s="233" t="s">
        <v>2598</v>
      </c>
      <c r="D252" s="256" t="s">
        <v>1559</v>
      </c>
      <c r="E252" s="339">
        <v>-1200000</v>
      </c>
      <c r="F252" s="533" t="s">
        <v>1559</v>
      </c>
      <c r="G252" s="233"/>
    </row>
    <row r="253" spans="1:7">
      <c r="A253" s="337">
        <v>43770</v>
      </c>
      <c r="B253" s="233" t="str">
        <f>Cobb!$Y$2</f>
        <v>Gateway</v>
      </c>
      <c r="C253" s="233" t="s">
        <v>2600</v>
      </c>
      <c r="D253" s="256" t="s">
        <v>1559</v>
      </c>
      <c r="E253" s="339">
        <v>-250000</v>
      </c>
      <c r="F253" s="533" t="s">
        <v>1559</v>
      </c>
      <c r="G253" s="233"/>
    </row>
    <row r="254" spans="1:7">
      <c r="A254" s="337">
        <v>43770</v>
      </c>
      <c r="B254" s="233" t="str">
        <f>Cobb!$Y$2</f>
        <v>Gateway</v>
      </c>
      <c r="C254" s="233" t="s">
        <v>2601</v>
      </c>
      <c r="D254" s="256" t="s">
        <v>1559</v>
      </c>
      <c r="E254" s="339">
        <v>-1175000</v>
      </c>
      <c r="F254" s="533" t="s">
        <v>1559</v>
      </c>
      <c r="G254" s="233"/>
    </row>
    <row r="255" spans="1:7">
      <c r="A255" s="337">
        <v>43770</v>
      </c>
      <c r="B255" s="233" t="str">
        <f>Cobb!$Y$2</f>
        <v>Gateway</v>
      </c>
      <c r="C255" s="233" t="s">
        <v>2602</v>
      </c>
      <c r="D255" s="256" t="s">
        <v>1559</v>
      </c>
      <c r="E255" s="339">
        <v>-400000</v>
      </c>
      <c r="F255" s="533" t="s">
        <v>1559</v>
      </c>
      <c r="G255" s="233"/>
    </row>
    <row r="256" spans="1:7">
      <c r="A256" s="337">
        <v>43770</v>
      </c>
      <c r="B256" s="233" t="str">
        <f>Cobb!$Y$2</f>
        <v>Gateway</v>
      </c>
      <c r="C256" s="233" t="s">
        <v>2603</v>
      </c>
      <c r="D256" s="256" t="s">
        <v>1559</v>
      </c>
      <c r="E256" s="339">
        <v>-400000</v>
      </c>
      <c r="F256" s="533" t="s">
        <v>1559</v>
      </c>
      <c r="G256" s="233"/>
    </row>
    <row r="257" spans="1:7">
      <c r="A257" s="337">
        <v>43770</v>
      </c>
      <c r="B257" s="233" t="str">
        <f>Cobb!$Y$2</f>
        <v>Gateway</v>
      </c>
      <c r="C257" s="233" t="s">
        <v>2605</v>
      </c>
      <c r="D257" s="256" t="s">
        <v>1559</v>
      </c>
      <c r="E257" s="339">
        <v>-100000</v>
      </c>
      <c r="F257" s="533" t="s">
        <v>1559</v>
      </c>
      <c r="G257" s="233"/>
    </row>
    <row r="258" spans="1:7">
      <c r="A258" s="337">
        <v>43770</v>
      </c>
      <c r="B258" s="233" t="str">
        <f>Cobb!$Y$2</f>
        <v>Gateway</v>
      </c>
      <c r="C258" s="233" t="s">
        <v>2606</v>
      </c>
      <c r="D258" s="256" t="s">
        <v>1559</v>
      </c>
      <c r="E258" s="339">
        <v>-2335000</v>
      </c>
      <c r="F258" s="533" t="s">
        <v>1559</v>
      </c>
      <c r="G258" s="233"/>
    </row>
    <row r="259" spans="1:7">
      <c r="A259" s="337">
        <v>43770</v>
      </c>
      <c r="B259" s="233" t="str">
        <f>Cobb!$Y$2</f>
        <v>Gateway</v>
      </c>
      <c r="C259" s="233" t="s">
        <v>2607</v>
      </c>
      <c r="D259" s="256" t="s">
        <v>1559</v>
      </c>
      <c r="E259" s="339">
        <v>-200000</v>
      </c>
      <c r="F259" s="533" t="s">
        <v>1559</v>
      </c>
      <c r="G259" s="233"/>
    </row>
    <row r="260" spans="1:7">
      <c r="A260" s="337">
        <v>43770</v>
      </c>
      <c r="B260" s="233" t="str">
        <f>Cobb!$Y$2</f>
        <v>Gateway</v>
      </c>
      <c r="C260" s="233" t="s">
        <v>2608</v>
      </c>
      <c r="D260" s="256" t="s">
        <v>1559</v>
      </c>
      <c r="E260" s="339">
        <v>-565000</v>
      </c>
      <c r="F260" s="533" t="s">
        <v>1559</v>
      </c>
      <c r="G260" s="233"/>
    </row>
    <row r="261" spans="1:7">
      <c r="A261" s="337">
        <v>43770</v>
      </c>
      <c r="B261" s="233" t="str">
        <f>Cobb!$Y$2</f>
        <v>Gateway</v>
      </c>
      <c r="C261" s="233" t="s">
        <v>2609</v>
      </c>
      <c r="D261" s="256" t="s">
        <v>1559</v>
      </c>
      <c r="E261" s="339">
        <v>-200000</v>
      </c>
      <c r="F261" s="533" t="s">
        <v>1559</v>
      </c>
      <c r="G261" s="233"/>
    </row>
    <row r="262" spans="1:7">
      <c r="A262" s="337">
        <v>43770</v>
      </c>
      <c r="B262" s="233" t="str">
        <f>Cobb!$Y$2</f>
        <v>Gateway</v>
      </c>
      <c r="C262" s="233" t="s">
        <v>2610</v>
      </c>
      <c r="D262" s="256" t="s">
        <v>1559</v>
      </c>
      <c r="E262" s="339">
        <v>-1150000</v>
      </c>
      <c r="F262" s="533" t="s">
        <v>1559</v>
      </c>
      <c r="G262" s="233"/>
    </row>
    <row r="263" spans="1:7">
      <c r="A263" s="337">
        <v>43770</v>
      </c>
      <c r="B263" s="233" t="str">
        <f>Cobb!$Y$2</f>
        <v>Gateway</v>
      </c>
      <c r="C263" s="233" t="s">
        <v>2611</v>
      </c>
      <c r="D263" s="256" t="s">
        <v>1559</v>
      </c>
      <c r="E263" s="339">
        <v>-2094750</v>
      </c>
      <c r="F263" s="533" t="s">
        <v>1559</v>
      </c>
      <c r="G263" s="233"/>
    </row>
    <row r="264" spans="1:7">
      <c r="A264" s="337">
        <v>43770</v>
      </c>
      <c r="B264" s="233" t="str">
        <f>Cobb!$Y$2</f>
        <v>Gateway</v>
      </c>
      <c r="C264" s="233" t="s">
        <v>2612</v>
      </c>
      <c r="D264" s="256" t="s">
        <v>1559</v>
      </c>
      <c r="E264" s="339">
        <v>-200000</v>
      </c>
      <c r="F264" s="533" t="s">
        <v>1559</v>
      </c>
      <c r="G264" s="233"/>
    </row>
    <row r="265" spans="1:7">
      <c r="A265" s="337">
        <v>43770</v>
      </c>
      <c r="B265" s="233" t="str">
        <f>Ruth!$G$2</f>
        <v>Gotham City</v>
      </c>
      <c r="C265" s="233" t="s">
        <v>2671</v>
      </c>
      <c r="D265" s="256" t="s">
        <v>1559</v>
      </c>
      <c r="E265" s="339">
        <v>-1800000</v>
      </c>
      <c r="F265" s="533" t="s">
        <v>1559</v>
      </c>
      <c r="G265" s="233"/>
    </row>
    <row r="266" spans="1:7">
      <c r="A266" s="337">
        <v>43770</v>
      </c>
      <c r="B266" s="338" t="str">
        <f>Mays!$Y$2</f>
        <v>Los Angeles</v>
      </c>
      <c r="C266" s="233" t="s">
        <v>2673</v>
      </c>
      <c r="D266" s="256" t="s">
        <v>1559</v>
      </c>
      <c r="E266" s="339">
        <v>-2200000</v>
      </c>
      <c r="F266" s="533" t="s">
        <v>1559</v>
      </c>
      <c r="G266" s="233" t="s">
        <v>3540</v>
      </c>
    </row>
    <row r="267" spans="1:7">
      <c r="A267" s="337">
        <v>43770</v>
      </c>
      <c r="B267" s="232" t="str">
        <f>Ruth!$G$2</f>
        <v>Gotham City</v>
      </c>
      <c r="C267" s="233" t="s">
        <v>2675</v>
      </c>
      <c r="D267" s="256" t="s">
        <v>1559</v>
      </c>
      <c r="E267" s="339">
        <v>-3200000</v>
      </c>
      <c r="F267" s="533" t="s">
        <v>1559</v>
      </c>
      <c r="G267" s="233"/>
    </row>
    <row r="268" spans="1:7">
      <c r="A268" s="337">
        <v>43770</v>
      </c>
      <c r="B268" s="233" t="str">
        <f>Ruth!$G$2</f>
        <v>Gotham City</v>
      </c>
      <c r="C268" s="233" t="s">
        <v>2676</v>
      </c>
      <c r="D268" s="256" t="s">
        <v>1559</v>
      </c>
      <c r="E268" s="339">
        <v>-400000</v>
      </c>
      <c r="F268" s="533" t="s">
        <v>1559</v>
      </c>
      <c r="G268" s="233"/>
    </row>
    <row r="269" spans="1:7">
      <c r="A269" s="337">
        <v>43770</v>
      </c>
      <c r="B269" s="232" t="str">
        <f>Ruth!$G$2</f>
        <v>Gotham City</v>
      </c>
      <c r="C269" s="233" t="s">
        <v>2677</v>
      </c>
      <c r="D269" s="256" t="s">
        <v>1559</v>
      </c>
      <c r="E269" s="339">
        <v>-300000</v>
      </c>
      <c r="F269" s="533" t="s">
        <v>1559</v>
      </c>
      <c r="G269" s="233"/>
    </row>
    <row r="270" spans="1:7">
      <c r="A270" s="337">
        <v>43770</v>
      </c>
      <c r="B270" s="233" t="str">
        <f>Ruth!$G$2</f>
        <v>Gotham City</v>
      </c>
      <c r="C270" s="233" t="s">
        <v>2678</v>
      </c>
      <c r="D270" s="256" t="s">
        <v>1559</v>
      </c>
      <c r="E270" s="339">
        <v>-400000</v>
      </c>
      <c r="F270" s="533" t="s">
        <v>1559</v>
      </c>
      <c r="G270" s="233"/>
    </row>
    <row r="271" spans="1:7">
      <c r="A271" s="337">
        <v>43770</v>
      </c>
      <c r="B271" s="232" t="str">
        <f>Ruth!$G$2</f>
        <v>Gotham City</v>
      </c>
      <c r="C271" s="233" t="s">
        <v>2679</v>
      </c>
      <c r="D271" s="256" t="s">
        <v>1559</v>
      </c>
      <c r="E271" s="339">
        <v>-340000</v>
      </c>
      <c r="F271" s="533" t="s">
        <v>1559</v>
      </c>
      <c r="G271" s="233"/>
    </row>
    <row r="272" spans="1:7">
      <c r="A272" s="337">
        <v>43770</v>
      </c>
      <c r="B272" s="233" t="str">
        <f>Ruth!$G$2</f>
        <v>Gotham City</v>
      </c>
      <c r="C272" s="233" t="s">
        <v>2680</v>
      </c>
      <c r="D272" s="256" t="s">
        <v>1559</v>
      </c>
      <c r="E272" s="339">
        <v>-200000</v>
      </c>
      <c r="F272" s="533" t="s">
        <v>1559</v>
      </c>
      <c r="G272" s="233"/>
    </row>
    <row r="273" spans="1:7">
      <c r="A273" s="337">
        <v>43770</v>
      </c>
      <c r="B273" s="232" t="str">
        <f>Ruth!$G$2</f>
        <v>Gotham City</v>
      </c>
      <c r="C273" s="233" t="s">
        <v>2681</v>
      </c>
      <c r="D273" s="256" t="s">
        <v>1559</v>
      </c>
      <c r="E273" s="339">
        <v>-300000</v>
      </c>
      <c r="F273" s="533" t="s">
        <v>1559</v>
      </c>
      <c r="G273" s="233"/>
    </row>
    <row r="274" spans="1:7">
      <c r="A274" s="337">
        <v>43770</v>
      </c>
      <c r="B274" s="232" t="str">
        <f>Ruth!$G$2</f>
        <v>Gotham City</v>
      </c>
      <c r="C274" s="233" t="s">
        <v>2682</v>
      </c>
      <c r="D274" s="256" t="s">
        <v>1559</v>
      </c>
      <c r="E274" s="339">
        <v>-300000</v>
      </c>
      <c r="F274" s="533" t="s">
        <v>1559</v>
      </c>
      <c r="G274" s="233"/>
    </row>
    <row r="275" spans="1:7">
      <c r="A275" s="337">
        <v>43770</v>
      </c>
      <c r="B275" s="232" t="str">
        <f>Ruth!$G$2</f>
        <v>Gotham City</v>
      </c>
      <c r="C275" s="233" t="s">
        <v>2683</v>
      </c>
      <c r="D275" s="256" t="s">
        <v>1559</v>
      </c>
      <c r="E275" s="339">
        <v>-1800000</v>
      </c>
      <c r="F275" s="533" t="s">
        <v>1559</v>
      </c>
      <c r="G275" s="233"/>
    </row>
    <row r="276" spans="1:7">
      <c r="A276" s="337">
        <v>43770</v>
      </c>
      <c r="B276" s="233" t="str">
        <f>Ruth!$G$2</f>
        <v>Gotham City</v>
      </c>
      <c r="C276" s="233" t="s">
        <v>2686</v>
      </c>
      <c r="D276" s="256" t="s">
        <v>1559</v>
      </c>
      <c r="E276" s="339">
        <v>-300000</v>
      </c>
      <c r="F276" s="533" t="s">
        <v>1559</v>
      </c>
      <c r="G276" s="233"/>
    </row>
    <row r="277" spans="1:7">
      <c r="A277" s="337">
        <v>43770</v>
      </c>
      <c r="B277" s="232" t="str">
        <f>Ruth!$G$2</f>
        <v>Gotham City</v>
      </c>
      <c r="C277" s="233" t="s">
        <v>2687</v>
      </c>
      <c r="D277" s="256" t="s">
        <v>1559</v>
      </c>
      <c r="E277" s="339">
        <v>-700000</v>
      </c>
      <c r="F277" s="533" t="s">
        <v>1559</v>
      </c>
      <c r="G277" s="233"/>
    </row>
    <row r="278" spans="1:7">
      <c r="A278" s="337">
        <v>43770</v>
      </c>
      <c r="B278" s="233" t="str">
        <f>Ruth!$G$2</f>
        <v>Gotham City</v>
      </c>
      <c r="C278" s="233" t="s">
        <v>2688</v>
      </c>
      <c r="D278" s="256" t="s">
        <v>1559</v>
      </c>
      <c r="E278" s="339">
        <v>-2800000</v>
      </c>
      <c r="F278" s="533" t="s">
        <v>1559</v>
      </c>
      <c r="G278" s="233"/>
    </row>
    <row r="279" spans="1:7">
      <c r="A279" s="337">
        <v>43770</v>
      </c>
      <c r="B279" s="232" t="str">
        <f>Ruth!$G$2</f>
        <v>Gotham City</v>
      </c>
      <c r="C279" s="233" t="s">
        <v>2689</v>
      </c>
      <c r="D279" s="256" t="s">
        <v>1559</v>
      </c>
      <c r="E279" s="339">
        <v>-100000</v>
      </c>
      <c r="F279" s="533" t="s">
        <v>1559</v>
      </c>
      <c r="G279" s="233"/>
    </row>
    <row r="280" spans="1:7">
      <c r="A280" s="337">
        <v>43770</v>
      </c>
      <c r="B280" s="233" t="str">
        <f>Ruth!$G$2</f>
        <v>Gotham City</v>
      </c>
      <c r="C280" s="233" t="s">
        <v>2690</v>
      </c>
      <c r="D280" s="256" t="s">
        <v>1559</v>
      </c>
      <c r="E280" s="339">
        <v>-300000</v>
      </c>
      <c r="F280" s="533" t="s">
        <v>1559</v>
      </c>
      <c r="G280" s="233"/>
    </row>
    <row r="281" spans="1:7">
      <c r="A281" s="337">
        <v>43770</v>
      </c>
      <c r="B281" s="232" t="str">
        <f>Ruth!$G$2</f>
        <v>Gotham City</v>
      </c>
      <c r="C281" s="233" t="s">
        <v>2691</v>
      </c>
      <c r="D281" s="256" t="s">
        <v>1559</v>
      </c>
      <c r="E281" s="339">
        <v>-2000000</v>
      </c>
      <c r="F281" s="533" t="s">
        <v>1559</v>
      </c>
      <c r="G281" s="233"/>
    </row>
    <row r="282" spans="1:7">
      <c r="A282" s="337">
        <v>43770</v>
      </c>
      <c r="B282" s="233" t="str">
        <f>Ruth!$G$2</f>
        <v>Gotham City</v>
      </c>
      <c r="C282" s="233" t="s">
        <v>2692</v>
      </c>
      <c r="D282" s="256" t="s">
        <v>1559</v>
      </c>
      <c r="E282" s="339">
        <v>-300000</v>
      </c>
      <c r="F282" s="533" t="s">
        <v>1559</v>
      </c>
      <c r="G282" s="233"/>
    </row>
    <row r="283" spans="1:7">
      <c r="A283" s="337">
        <v>43770</v>
      </c>
      <c r="B283" s="232" t="str">
        <f>Ruth!$G$2</f>
        <v>Gotham City</v>
      </c>
      <c r="C283" s="233" t="s">
        <v>2693</v>
      </c>
      <c r="D283" s="256" t="s">
        <v>1559</v>
      </c>
      <c r="E283" s="339">
        <v>-300000</v>
      </c>
      <c r="F283" s="533" t="s">
        <v>1559</v>
      </c>
      <c r="G283" s="233"/>
    </row>
    <row r="284" spans="1:7">
      <c r="A284" s="337">
        <v>43770</v>
      </c>
      <c r="B284" s="233" t="str">
        <f>Ruth!$G$2</f>
        <v>Gotham City</v>
      </c>
      <c r="C284" s="233" t="s">
        <v>2694</v>
      </c>
      <c r="D284" s="256" t="s">
        <v>1559</v>
      </c>
      <c r="E284" s="339">
        <v>-100000</v>
      </c>
      <c r="F284" s="533" t="s">
        <v>1559</v>
      </c>
      <c r="G284" s="233"/>
    </row>
    <row r="285" spans="1:7">
      <c r="A285" s="337">
        <v>43770</v>
      </c>
      <c r="B285" s="232" t="str">
        <f>Ruth!$G$2</f>
        <v>Gotham City</v>
      </c>
      <c r="C285" s="233" t="s">
        <v>1709</v>
      </c>
      <c r="D285" s="256" t="s">
        <v>1559</v>
      </c>
      <c r="E285" s="339">
        <v>-100000</v>
      </c>
      <c r="F285" s="533" t="s">
        <v>1559</v>
      </c>
      <c r="G285" s="233"/>
    </row>
    <row r="286" spans="1:7">
      <c r="A286" s="337">
        <v>43770</v>
      </c>
      <c r="B286" s="232" t="str">
        <f>Cobb!$A$2</f>
        <v>Greenville</v>
      </c>
      <c r="C286" s="233" t="s">
        <v>2467</v>
      </c>
      <c r="D286" s="256" t="s">
        <v>1559</v>
      </c>
      <c r="E286" s="339">
        <v>-300000</v>
      </c>
      <c r="F286" s="533" t="s">
        <v>1559</v>
      </c>
      <c r="G286" s="233"/>
    </row>
    <row r="287" spans="1:7">
      <c r="A287" s="337">
        <v>43770</v>
      </c>
      <c r="B287" s="233" t="str">
        <f>Cobb!$A$2</f>
        <v>Greenville</v>
      </c>
      <c r="C287" s="233" t="s">
        <v>2468</v>
      </c>
      <c r="D287" s="256" t="s">
        <v>1559</v>
      </c>
      <c r="E287" s="339">
        <v>-1000000</v>
      </c>
      <c r="F287" s="533" t="s">
        <v>1559</v>
      </c>
      <c r="G287" s="233"/>
    </row>
    <row r="288" spans="1:7">
      <c r="A288" s="337">
        <v>43770</v>
      </c>
      <c r="B288" s="232" t="str">
        <f>Cobb!$A$2</f>
        <v>Greenville</v>
      </c>
      <c r="C288" s="233" t="s">
        <v>2470</v>
      </c>
      <c r="D288" s="256" t="s">
        <v>1559</v>
      </c>
      <c r="E288" s="339">
        <v>-300000</v>
      </c>
      <c r="F288" s="533" t="s">
        <v>1559</v>
      </c>
      <c r="G288" s="233"/>
    </row>
    <row r="289" spans="1:7">
      <c r="A289" s="337">
        <v>43770</v>
      </c>
      <c r="B289" s="233" t="str">
        <f>Cobb!$A$2</f>
        <v>Greenville</v>
      </c>
      <c r="C289" s="233" t="s">
        <v>2471</v>
      </c>
      <c r="D289" s="256" t="s">
        <v>1559</v>
      </c>
      <c r="E289" s="339">
        <v>-300000</v>
      </c>
      <c r="F289" s="533" t="s">
        <v>1559</v>
      </c>
      <c r="G289" s="233"/>
    </row>
    <row r="290" spans="1:7">
      <c r="A290" s="337">
        <v>43770</v>
      </c>
      <c r="B290" s="232" t="str">
        <f>Cobb!$A$2</f>
        <v>Greenville</v>
      </c>
      <c r="C290" s="233" t="s">
        <v>2472</v>
      </c>
      <c r="D290" s="256" t="s">
        <v>1559</v>
      </c>
      <c r="E290" s="339">
        <v>-1835000</v>
      </c>
      <c r="F290" s="533" t="s">
        <v>1559</v>
      </c>
      <c r="G290" s="233"/>
    </row>
    <row r="291" spans="1:7">
      <c r="A291" s="337">
        <v>43770</v>
      </c>
      <c r="B291" s="233" t="str">
        <f>Cobb!$A$2</f>
        <v>Greenville</v>
      </c>
      <c r="C291" s="233" t="s">
        <v>2473</v>
      </c>
      <c r="D291" s="256" t="s">
        <v>1559</v>
      </c>
      <c r="E291" s="339">
        <v>-300000</v>
      </c>
      <c r="F291" s="533" t="s">
        <v>1559</v>
      </c>
      <c r="G291" s="233"/>
    </row>
    <row r="292" spans="1:7">
      <c r="A292" s="337">
        <v>43770</v>
      </c>
      <c r="B292" s="232" t="str">
        <f>Cobb!$A$2</f>
        <v>Greenville</v>
      </c>
      <c r="C292" s="233" t="s">
        <v>2475</v>
      </c>
      <c r="D292" s="256" t="s">
        <v>1559</v>
      </c>
      <c r="E292" s="339">
        <v>-200000</v>
      </c>
      <c r="F292" s="533" t="s">
        <v>1559</v>
      </c>
      <c r="G292" s="233"/>
    </row>
    <row r="293" spans="1:7">
      <c r="A293" s="337">
        <v>43770</v>
      </c>
      <c r="B293" s="233" t="str">
        <f>Cobb!$A$2</f>
        <v>Greenville</v>
      </c>
      <c r="C293" s="233" t="s">
        <v>2477</v>
      </c>
      <c r="D293" s="256" t="s">
        <v>1559</v>
      </c>
      <c r="E293" s="339">
        <v>-400000</v>
      </c>
      <c r="F293" s="533" t="s">
        <v>1559</v>
      </c>
      <c r="G293" s="233"/>
    </row>
    <row r="294" spans="1:7">
      <c r="A294" s="337">
        <v>43770</v>
      </c>
      <c r="B294" s="232" t="str">
        <f>Cobb!$A$2</f>
        <v>Greenville</v>
      </c>
      <c r="C294" s="233" t="s">
        <v>2478</v>
      </c>
      <c r="D294" s="256" t="s">
        <v>1559</v>
      </c>
      <c r="E294" s="339">
        <v>-3400000</v>
      </c>
      <c r="F294" s="533" t="s">
        <v>1559</v>
      </c>
      <c r="G294" s="233"/>
    </row>
    <row r="295" spans="1:7">
      <c r="A295" s="337">
        <v>43770</v>
      </c>
      <c r="B295" s="233" t="str">
        <f>Cobb!$A$2</f>
        <v>Greenville</v>
      </c>
      <c r="C295" s="233" t="s">
        <v>2479</v>
      </c>
      <c r="D295" s="256" t="s">
        <v>1559</v>
      </c>
      <c r="E295" s="339">
        <v>-400000</v>
      </c>
      <c r="F295" s="533" t="s">
        <v>1559</v>
      </c>
      <c r="G295" s="233"/>
    </row>
    <row r="296" spans="1:7">
      <c r="A296" s="337">
        <v>43770</v>
      </c>
      <c r="B296" s="232" t="str">
        <f>Cobb!$A$2</f>
        <v>Greenville</v>
      </c>
      <c r="C296" s="233" t="s">
        <v>2481</v>
      </c>
      <c r="D296" s="256" t="s">
        <v>1559</v>
      </c>
      <c r="E296" s="339">
        <v>-300000</v>
      </c>
      <c r="F296" s="533" t="s">
        <v>1559</v>
      </c>
      <c r="G296" s="233"/>
    </row>
    <row r="297" spans="1:7">
      <c r="A297" s="541">
        <v>43770</v>
      </c>
      <c r="B297" s="542" t="str">
        <f>Aaron!$G$2</f>
        <v>Exeter</v>
      </c>
      <c r="C297" s="177" t="s">
        <v>2482</v>
      </c>
      <c r="D297" s="540" t="s">
        <v>1559</v>
      </c>
      <c r="E297" s="339">
        <v>-250000</v>
      </c>
      <c r="F297" s="533" t="s">
        <v>1559</v>
      </c>
      <c r="G297" s="232" t="s">
        <v>4105</v>
      </c>
    </row>
    <row r="298" spans="1:7">
      <c r="A298" s="337">
        <v>43770</v>
      </c>
      <c r="B298" s="232" t="str">
        <f>Cobb!$A$2</f>
        <v>Greenville</v>
      </c>
      <c r="C298" s="233" t="s">
        <v>2483</v>
      </c>
      <c r="D298" s="256" t="s">
        <v>1559</v>
      </c>
      <c r="E298" s="339">
        <v>-1334000</v>
      </c>
      <c r="F298" s="533" t="s">
        <v>1559</v>
      </c>
      <c r="G298" s="233"/>
    </row>
    <row r="299" spans="1:7">
      <c r="A299" s="337">
        <v>43770</v>
      </c>
      <c r="B299" s="233" t="str">
        <f>Cobb!$A$2</f>
        <v>Greenville</v>
      </c>
      <c r="C299" s="233" t="s">
        <v>2484</v>
      </c>
      <c r="D299" s="256" t="s">
        <v>1559</v>
      </c>
      <c r="E299" s="339">
        <v>-2800000</v>
      </c>
      <c r="F299" s="533" t="s">
        <v>1559</v>
      </c>
      <c r="G299" s="233"/>
    </row>
    <row r="300" spans="1:7">
      <c r="A300" s="337">
        <v>43770</v>
      </c>
      <c r="B300" s="232" t="str">
        <f>Cobb!$A$2</f>
        <v>Greenville</v>
      </c>
      <c r="C300" s="233" t="s">
        <v>2485</v>
      </c>
      <c r="D300" s="256" t="s">
        <v>1559</v>
      </c>
      <c r="E300" s="339">
        <v>-3180000</v>
      </c>
      <c r="F300" s="533" t="s">
        <v>1559</v>
      </c>
      <c r="G300" s="233"/>
    </row>
    <row r="301" spans="1:7">
      <c r="A301" s="337">
        <v>43770</v>
      </c>
      <c r="B301" s="232" t="str">
        <f>Cobb!$A$2</f>
        <v>Greenville</v>
      </c>
      <c r="C301" s="233" t="s">
        <v>2486</v>
      </c>
      <c r="D301" s="256" t="s">
        <v>1559</v>
      </c>
      <c r="E301" s="339">
        <v>-300000</v>
      </c>
      <c r="F301" s="533" t="s">
        <v>1559</v>
      </c>
      <c r="G301" s="233"/>
    </row>
    <row r="302" spans="1:7">
      <c r="A302" s="337">
        <v>43770</v>
      </c>
      <c r="B302" s="233" t="str">
        <f>Cobb!$A$2</f>
        <v>Greenville</v>
      </c>
      <c r="C302" s="233" t="s">
        <v>2487</v>
      </c>
      <c r="D302" s="256" t="s">
        <v>1559</v>
      </c>
      <c r="E302" s="339">
        <v>-400000</v>
      </c>
      <c r="F302" s="533" t="s">
        <v>1559</v>
      </c>
      <c r="G302" s="233"/>
    </row>
    <row r="303" spans="1:7">
      <c r="A303" s="337">
        <v>43770</v>
      </c>
      <c r="B303" s="232" t="str">
        <f>Cobb!$A$2</f>
        <v>Greenville</v>
      </c>
      <c r="C303" s="233" t="s">
        <v>2488</v>
      </c>
      <c r="D303" s="256" t="s">
        <v>1559</v>
      </c>
      <c r="E303" s="339">
        <v>-200000</v>
      </c>
      <c r="F303" s="533" t="s">
        <v>1559</v>
      </c>
      <c r="G303" s="233"/>
    </row>
    <row r="304" spans="1:7">
      <c r="A304" s="337">
        <v>43770</v>
      </c>
      <c r="B304" s="233" t="str">
        <f>Cobb!$A$2</f>
        <v>Greenville</v>
      </c>
      <c r="C304" s="233" t="s">
        <v>2489</v>
      </c>
      <c r="D304" s="256" t="s">
        <v>1559</v>
      </c>
      <c r="E304" s="339">
        <v>-200000</v>
      </c>
      <c r="F304" s="533" t="s">
        <v>1559</v>
      </c>
      <c r="G304" s="233"/>
    </row>
    <row r="305" spans="1:7">
      <c r="A305" s="337">
        <v>43770</v>
      </c>
      <c r="B305" s="233" t="str">
        <f>Ruth!$M$2</f>
        <v>Hoboken</v>
      </c>
      <c r="C305" s="233" t="s">
        <v>2696</v>
      </c>
      <c r="D305" s="256" t="s">
        <v>1559</v>
      </c>
      <c r="E305" s="339">
        <v>-2750000</v>
      </c>
      <c r="F305" s="533" t="s">
        <v>1559</v>
      </c>
      <c r="G305" s="233"/>
    </row>
    <row r="306" spans="1:7">
      <c r="A306" s="337">
        <v>43770</v>
      </c>
      <c r="B306" s="233" t="str">
        <f>Ruth!$M$2</f>
        <v>Hoboken</v>
      </c>
      <c r="C306" s="233" t="s">
        <v>2699</v>
      </c>
      <c r="D306" s="256" t="s">
        <v>1559</v>
      </c>
      <c r="E306" s="339">
        <v>-2550000</v>
      </c>
      <c r="F306" s="533" t="s">
        <v>1559</v>
      </c>
      <c r="G306" s="233"/>
    </row>
    <row r="307" spans="1:7">
      <c r="A307" s="337">
        <v>43770</v>
      </c>
      <c r="B307" s="233" t="str">
        <f>Ruth!$M$2</f>
        <v>Hoboken</v>
      </c>
      <c r="C307" s="233" t="s">
        <v>2700</v>
      </c>
      <c r="D307" s="256" t="s">
        <v>1559</v>
      </c>
      <c r="E307" s="339">
        <v>-4000000</v>
      </c>
      <c r="F307" s="533" t="s">
        <v>1559</v>
      </c>
      <c r="G307" s="233"/>
    </row>
    <row r="308" spans="1:7">
      <c r="A308" s="337">
        <v>43770</v>
      </c>
      <c r="B308" s="233" t="str">
        <f>Ruth!$M$2</f>
        <v>Hoboken</v>
      </c>
      <c r="C308" s="233" t="s">
        <v>2701</v>
      </c>
      <c r="D308" s="256" t="s">
        <v>1559</v>
      </c>
      <c r="E308" s="339">
        <v>-3800000</v>
      </c>
      <c r="F308" s="533" t="s">
        <v>1559</v>
      </c>
      <c r="G308" s="233"/>
    </row>
    <row r="309" spans="1:7">
      <c r="A309" s="337">
        <v>43770</v>
      </c>
      <c r="B309" s="233" t="str">
        <f>Ruth!$M$2</f>
        <v>Hoboken</v>
      </c>
      <c r="C309" s="233" t="s">
        <v>2702</v>
      </c>
      <c r="D309" s="256" t="s">
        <v>1559</v>
      </c>
      <c r="E309" s="339">
        <v>-300000</v>
      </c>
      <c r="F309" s="533" t="s">
        <v>1559</v>
      </c>
      <c r="G309" s="233"/>
    </row>
    <row r="310" spans="1:7">
      <c r="A310" s="337">
        <v>43770</v>
      </c>
      <c r="B310" s="233" t="str">
        <f>Ruth!$M$2</f>
        <v>Hoboken</v>
      </c>
      <c r="C310" s="233" t="s">
        <v>1713</v>
      </c>
      <c r="D310" s="256" t="s">
        <v>1559</v>
      </c>
      <c r="E310" s="339">
        <v>-100000</v>
      </c>
      <c r="F310" s="533" t="s">
        <v>1559</v>
      </c>
      <c r="G310" s="233"/>
    </row>
    <row r="311" spans="1:7">
      <c r="A311" s="337">
        <v>43770</v>
      </c>
      <c r="B311" s="233" t="str">
        <f>Ruth!$M$2</f>
        <v>Hoboken</v>
      </c>
      <c r="C311" s="233" t="s">
        <v>2704</v>
      </c>
      <c r="D311" s="256" t="s">
        <v>1559</v>
      </c>
      <c r="E311" s="339">
        <v>-334000</v>
      </c>
      <c r="F311" s="533" t="s">
        <v>1559</v>
      </c>
      <c r="G311" s="233"/>
    </row>
    <row r="312" spans="1:7">
      <c r="A312" s="337">
        <v>43770</v>
      </c>
      <c r="B312" s="233" t="str">
        <f>Ruth!$M$2</f>
        <v>Hoboken</v>
      </c>
      <c r="C312" s="233" t="s">
        <v>2705</v>
      </c>
      <c r="D312" s="256" t="s">
        <v>1559</v>
      </c>
      <c r="E312" s="339">
        <v>-1987000</v>
      </c>
      <c r="F312" s="533" t="s">
        <v>1559</v>
      </c>
      <c r="G312" s="233"/>
    </row>
    <row r="313" spans="1:7">
      <c r="A313" s="337">
        <v>43770</v>
      </c>
      <c r="B313" s="233" t="str">
        <f>Ruth!$M$2</f>
        <v>Hoboken</v>
      </c>
      <c r="C313" s="233" t="s">
        <v>2706</v>
      </c>
      <c r="D313" s="256" t="s">
        <v>1559</v>
      </c>
      <c r="E313" s="339">
        <v>-1700000</v>
      </c>
      <c r="F313" s="533" t="s">
        <v>1559</v>
      </c>
      <c r="G313" s="233"/>
    </row>
    <row r="314" spans="1:7">
      <c r="A314" s="337">
        <v>43770</v>
      </c>
      <c r="B314" s="233" t="str">
        <f>Ruth!$M$2</f>
        <v>Hoboken</v>
      </c>
      <c r="C314" s="233" t="s">
        <v>2707</v>
      </c>
      <c r="D314" s="256" t="s">
        <v>1559</v>
      </c>
      <c r="E314" s="339">
        <v>-300000</v>
      </c>
      <c r="F314" s="533" t="s">
        <v>1559</v>
      </c>
      <c r="G314" s="233"/>
    </row>
    <row r="315" spans="1:7">
      <c r="A315" s="337">
        <v>43770</v>
      </c>
      <c r="B315" s="233" t="str">
        <f>Ruth!$M$2</f>
        <v>Hoboken</v>
      </c>
      <c r="C315" s="233" t="s">
        <v>2708</v>
      </c>
      <c r="D315" s="256" t="s">
        <v>1559</v>
      </c>
      <c r="E315" s="339">
        <v>-200000</v>
      </c>
      <c r="F315" s="533" t="s">
        <v>1559</v>
      </c>
      <c r="G315" s="233"/>
    </row>
    <row r="316" spans="1:7">
      <c r="A316" s="337">
        <v>43770</v>
      </c>
      <c r="B316" s="233" t="str">
        <f>Ruth!$M$2</f>
        <v>Hoboken</v>
      </c>
      <c r="C316" s="233" t="s">
        <v>2709</v>
      </c>
      <c r="D316" s="256" t="s">
        <v>1559</v>
      </c>
      <c r="E316" s="339">
        <v>-300000</v>
      </c>
      <c r="F316" s="533" t="s">
        <v>1559</v>
      </c>
      <c r="G316" s="233"/>
    </row>
    <row r="317" spans="1:7">
      <c r="A317" s="337">
        <v>43770</v>
      </c>
      <c r="B317" s="233" t="str">
        <f>Ruth!$M$2</f>
        <v>Hoboken</v>
      </c>
      <c r="C317" s="233" t="s">
        <v>2710</v>
      </c>
      <c r="D317" s="256" t="s">
        <v>1559</v>
      </c>
      <c r="E317" s="339">
        <v>-1800000</v>
      </c>
      <c r="F317" s="533" t="s">
        <v>1559</v>
      </c>
      <c r="G317" s="233"/>
    </row>
    <row r="318" spans="1:7">
      <c r="A318" s="337">
        <v>43770</v>
      </c>
      <c r="B318" s="233" t="str">
        <f>Ruth!$M$2</f>
        <v>Hoboken</v>
      </c>
      <c r="C318" s="233" t="s">
        <v>2711</v>
      </c>
      <c r="D318" s="256" t="s">
        <v>1559</v>
      </c>
      <c r="E318" s="339">
        <v>-200000</v>
      </c>
      <c r="F318" s="533" t="s">
        <v>1559</v>
      </c>
      <c r="G318" s="233"/>
    </row>
    <row r="319" spans="1:7">
      <c r="A319" s="337">
        <v>43770</v>
      </c>
      <c r="B319" s="233" t="str">
        <f>Ruth!$M$2</f>
        <v>Hoboken</v>
      </c>
      <c r="C319" s="233" t="s">
        <v>2712</v>
      </c>
      <c r="D319" s="256" t="s">
        <v>1559</v>
      </c>
      <c r="E319" s="339">
        <v>-400000</v>
      </c>
      <c r="F319" s="533" t="s">
        <v>1559</v>
      </c>
      <c r="G319" s="233"/>
    </row>
    <row r="320" spans="1:7">
      <c r="A320" s="337">
        <v>43770</v>
      </c>
      <c r="B320" s="233" t="str">
        <f>Ruth!$M$2</f>
        <v>Hoboken</v>
      </c>
      <c r="C320" s="233" t="s">
        <v>2713</v>
      </c>
      <c r="D320" s="256" t="s">
        <v>1559</v>
      </c>
      <c r="E320" s="339">
        <v>-2800000</v>
      </c>
      <c r="F320" s="533" t="s">
        <v>1559</v>
      </c>
      <c r="G320" s="233"/>
    </row>
    <row r="321" spans="1:7">
      <c r="A321" s="337">
        <v>43770</v>
      </c>
      <c r="B321" s="233" t="str">
        <f>Ruth!$M$2</f>
        <v>Hoboken</v>
      </c>
      <c r="C321" s="233" t="s">
        <v>2714</v>
      </c>
      <c r="D321" s="256" t="s">
        <v>1559</v>
      </c>
      <c r="E321" s="339">
        <v>-200000</v>
      </c>
      <c r="F321" s="533" t="s">
        <v>1559</v>
      </c>
      <c r="G321" s="233"/>
    </row>
    <row r="322" spans="1:7">
      <c r="A322" s="337">
        <v>43770</v>
      </c>
      <c r="B322" s="233" t="str">
        <f>Ruth!$M$2</f>
        <v>Hoboken</v>
      </c>
      <c r="C322" s="233" t="s">
        <v>2715</v>
      </c>
      <c r="D322" s="256" t="s">
        <v>1559</v>
      </c>
      <c r="E322" s="339">
        <v>-200000</v>
      </c>
      <c r="F322" s="533" t="s">
        <v>1559</v>
      </c>
      <c r="G322" s="233"/>
    </row>
    <row r="323" spans="1:7">
      <c r="A323" s="337">
        <v>43770</v>
      </c>
      <c r="B323" s="233" t="str">
        <f>Ruth!$M$2</f>
        <v>Hoboken</v>
      </c>
      <c r="C323" s="233" t="s">
        <v>2717</v>
      </c>
      <c r="D323" s="256" t="s">
        <v>1559</v>
      </c>
      <c r="E323" s="339">
        <v>-200000</v>
      </c>
      <c r="F323" s="533" t="s">
        <v>1559</v>
      </c>
      <c r="G323" s="233"/>
    </row>
    <row r="324" spans="1:7">
      <c r="A324" s="337">
        <v>43770</v>
      </c>
      <c r="B324" s="233" t="str">
        <f>Ruth!$M$2</f>
        <v>Hoboken</v>
      </c>
      <c r="C324" s="233" t="s">
        <v>2718</v>
      </c>
      <c r="D324" s="256" t="s">
        <v>1559</v>
      </c>
      <c r="E324" s="339">
        <v>-2200000</v>
      </c>
      <c r="F324" s="533" t="s">
        <v>1559</v>
      </c>
      <c r="G324" s="233"/>
    </row>
    <row r="325" spans="1:7">
      <c r="A325" s="337">
        <v>43770</v>
      </c>
      <c r="B325" s="233" t="str">
        <f>Ruth!$M$2</f>
        <v>Hoboken</v>
      </c>
      <c r="C325" s="233" t="s">
        <v>2719</v>
      </c>
      <c r="D325" s="256" t="s">
        <v>1559</v>
      </c>
      <c r="E325" s="339">
        <v>-400000</v>
      </c>
      <c r="F325" s="533" t="s">
        <v>1559</v>
      </c>
      <c r="G325" s="233"/>
    </row>
    <row r="326" spans="1:7">
      <c r="A326" s="337">
        <v>43770</v>
      </c>
      <c r="B326" s="233" t="str">
        <f>Ruth!$M$2</f>
        <v>Hoboken</v>
      </c>
      <c r="C326" s="233" t="s">
        <v>2720</v>
      </c>
      <c r="D326" s="256" t="s">
        <v>1559</v>
      </c>
      <c r="E326" s="339">
        <v>-250000</v>
      </c>
      <c r="F326" s="533" t="s">
        <v>1559</v>
      </c>
      <c r="G326" s="233"/>
    </row>
    <row r="327" spans="1:7">
      <c r="A327" s="337">
        <v>43770</v>
      </c>
      <c r="B327" s="233" t="str">
        <f>Ruth!$M$2</f>
        <v>Hoboken</v>
      </c>
      <c r="C327" s="233" t="s">
        <v>2721</v>
      </c>
      <c r="D327" s="256" t="s">
        <v>1559</v>
      </c>
      <c r="E327" s="339">
        <v>-400000</v>
      </c>
      <c r="F327" s="533" t="s">
        <v>1559</v>
      </c>
      <c r="G327" s="233"/>
    </row>
    <row r="328" spans="1:7">
      <c r="A328" s="337">
        <v>43770</v>
      </c>
      <c r="B328" s="233" t="str">
        <f>Ruth!$M$2</f>
        <v>Hoboken</v>
      </c>
      <c r="C328" s="233" t="s">
        <v>2723</v>
      </c>
      <c r="D328" s="256" t="s">
        <v>1559</v>
      </c>
      <c r="E328" s="339">
        <v>-2255000</v>
      </c>
      <c r="F328" s="533" t="s">
        <v>1559</v>
      </c>
      <c r="G328" s="233"/>
    </row>
    <row r="329" spans="1:7">
      <c r="A329" s="337">
        <v>43770</v>
      </c>
      <c r="B329" s="233" t="str">
        <f>Ruth!$M$2</f>
        <v>Hoboken</v>
      </c>
      <c r="C329" s="233" t="s">
        <v>2725</v>
      </c>
      <c r="D329" s="256" t="s">
        <v>1559</v>
      </c>
      <c r="E329" s="339">
        <v>-334000</v>
      </c>
      <c r="F329" s="533" t="s">
        <v>1559</v>
      </c>
      <c r="G329" s="233"/>
    </row>
    <row r="330" spans="1:7">
      <c r="A330" s="337">
        <v>43770</v>
      </c>
      <c r="B330" s="233" t="str">
        <f>Ruth!$M$2</f>
        <v>Hoboken</v>
      </c>
      <c r="C330" s="233" t="s">
        <v>2343</v>
      </c>
      <c r="D330" s="256" t="s">
        <v>1559</v>
      </c>
      <c r="E330" s="339">
        <v>-100000</v>
      </c>
      <c r="F330" s="533" t="s">
        <v>1559</v>
      </c>
      <c r="G330" s="233"/>
    </row>
    <row r="331" spans="1:7">
      <c r="A331" s="337">
        <v>43770</v>
      </c>
      <c r="B331" s="233" t="str">
        <f>Ruth!$M$2</f>
        <v>Hoboken</v>
      </c>
      <c r="C331" s="233" t="s">
        <v>2726</v>
      </c>
      <c r="D331" s="256" t="s">
        <v>1559</v>
      </c>
      <c r="E331" s="339">
        <v>-2800000</v>
      </c>
      <c r="F331" s="533" t="s">
        <v>1559</v>
      </c>
      <c r="G331" s="233"/>
    </row>
    <row r="332" spans="1:7">
      <c r="A332" s="337">
        <v>43770</v>
      </c>
      <c r="B332" s="233" t="str">
        <f>Ruth!$M$2</f>
        <v>Hoboken</v>
      </c>
      <c r="C332" s="233" t="s">
        <v>2727</v>
      </c>
      <c r="D332" s="256" t="s">
        <v>1559</v>
      </c>
      <c r="E332" s="339">
        <v>-200000</v>
      </c>
      <c r="F332" s="533" t="s">
        <v>1559</v>
      </c>
      <c r="G332" s="233"/>
    </row>
    <row r="333" spans="1:7">
      <c r="A333" s="337">
        <v>43770</v>
      </c>
      <c r="B333" s="233" t="str">
        <f>Mays!$Y$2</f>
        <v>Los Angeles</v>
      </c>
      <c r="C333" s="233" t="s">
        <v>3069</v>
      </c>
      <c r="D333" s="256" t="s">
        <v>1559</v>
      </c>
      <c r="E333" s="339">
        <v>-300000</v>
      </c>
      <c r="F333" s="533" t="s">
        <v>1559</v>
      </c>
      <c r="G333" s="233"/>
    </row>
    <row r="334" spans="1:7">
      <c r="A334" s="337">
        <v>43770</v>
      </c>
      <c r="B334" s="233" t="str">
        <f>Mays!$Y$2</f>
        <v>Los Angeles</v>
      </c>
      <c r="C334" s="233" t="s">
        <v>3070</v>
      </c>
      <c r="D334" s="256" t="s">
        <v>1559</v>
      </c>
      <c r="E334" s="339">
        <v>-3900000</v>
      </c>
      <c r="F334" s="533" t="s">
        <v>1559</v>
      </c>
      <c r="G334" s="233"/>
    </row>
    <row r="335" spans="1:7">
      <c r="A335" s="337">
        <v>43770</v>
      </c>
      <c r="B335" s="233" t="str">
        <f>Mays!$Y$2</f>
        <v>Los Angeles</v>
      </c>
      <c r="C335" s="233" t="s">
        <v>3071</v>
      </c>
      <c r="D335" s="256" t="s">
        <v>1559</v>
      </c>
      <c r="E335" s="339">
        <v>-2800000</v>
      </c>
      <c r="F335" s="533" t="s">
        <v>1559</v>
      </c>
      <c r="G335" s="233"/>
    </row>
    <row r="336" spans="1:7">
      <c r="A336" s="337">
        <v>43770</v>
      </c>
      <c r="B336" s="233" t="str">
        <f>Mays!$Y$2</f>
        <v>Los Angeles</v>
      </c>
      <c r="C336" s="233" t="s">
        <v>3072</v>
      </c>
      <c r="D336" s="256" t="s">
        <v>1559</v>
      </c>
      <c r="E336" s="339">
        <v>-100000</v>
      </c>
      <c r="F336" s="533" t="s">
        <v>1559</v>
      </c>
      <c r="G336" s="233"/>
    </row>
    <row r="337" spans="1:7">
      <c r="A337" s="337">
        <v>43770</v>
      </c>
      <c r="B337" s="233" t="str">
        <f>Mays!$Y$2</f>
        <v>Los Angeles</v>
      </c>
      <c r="C337" s="233" t="s">
        <v>3073</v>
      </c>
      <c r="D337" s="256" t="s">
        <v>1559</v>
      </c>
      <c r="E337" s="339">
        <v>-300000</v>
      </c>
      <c r="F337" s="533" t="s">
        <v>1559</v>
      </c>
      <c r="G337" s="233"/>
    </row>
    <row r="338" spans="1:7">
      <c r="A338" s="337">
        <v>43770</v>
      </c>
      <c r="B338" s="233" t="str">
        <f>Mays!$Y$2</f>
        <v>Los Angeles</v>
      </c>
      <c r="C338" s="233" t="s">
        <v>3075</v>
      </c>
      <c r="D338" s="256" t="s">
        <v>1559</v>
      </c>
      <c r="E338" s="339">
        <v>-300000</v>
      </c>
      <c r="F338" s="533" t="s">
        <v>1559</v>
      </c>
      <c r="G338" s="233"/>
    </row>
    <row r="339" spans="1:7">
      <c r="A339" s="337">
        <v>43770</v>
      </c>
      <c r="B339" s="233" t="str">
        <f>Mays!$Y$2</f>
        <v>Los Angeles</v>
      </c>
      <c r="C339" s="233" t="s">
        <v>3078</v>
      </c>
      <c r="D339" s="256" t="s">
        <v>1559</v>
      </c>
      <c r="E339" s="339">
        <v>-4000000</v>
      </c>
      <c r="F339" s="533" t="s">
        <v>1559</v>
      </c>
      <c r="G339" s="233"/>
    </row>
    <row r="340" spans="1:7">
      <c r="A340" s="337">
        <v>43770</v>
      </c>
      <c r="B340" s="233" t="str">
        <f>Mays!$Y$2</f>
        <v>Los Angeles</v>
      </c>
      <c r="C340" s="233" t="s">
        <v>3079</v>
      </c>
      <c r="D340" s="256" t="s">
        <v>1559</v>
      </c>
      <c r="E340" s="339">
        <v>-300000</v>
      </c>
      <c r="F340" s="533" t="s">
        <v>1559</v>
      </c>
      <c r="G340" s="233"/>
    </row>
    <row r="341" spans="1:7">
      <c r="A341" s="337">
        <v>43770</v>
      </c>
      <c r="B341" s="233" t="str">
        <f>Mays!$Y$2</f>
        <v>Los Angeles</v>
      </c>
      <c r="C341" s="233" t="s">
        <v>3080</v>
      </c>
      <c r="D341" s="256" t="s">
        <v>1559</v>
      </c>
      <c r="E341" s="339">
        <v>-100000</v>
      </c>
      <c r="F341" s="533" t="s">
        <v>1559</v>
      </c>
      <c r="G341" s="233"/>
    </row>
    <row r="342" spans="1:7">
      <c r="A342" s="337">
        <v>43770</v>
      </c>
      <c r="B342" s="233" t="str">
        <f>Mays!$Y$2</f>
        <v>Los Angeles</v>
      </c>
      <c r="C342" s="233" t="s">
        <v>3081</v>
      </c>
      <c r="D342" s="256" t="s">
        <v>1559</v>
      </c>
      <c r="E342" s="339">
        <v>-5802000</v>
      </c>
      <c r="F342" s="533" t="s">
        <v>1559</v>
      </c>
      <c r="G342" s="233"/>
    </row>
    <row r="343" spans="1:7">
      <c r="A343" s="337">
        <v>43770</v>
      </c>
      <c r="B343" s="338" t="str">
        <f>Ruth!$G$2</f>
        <v>Gotham City</v>
      </c>
      <c r="C343" s="233" t="s">
        <v>3082</v>
      </c>
      <c r="D343" s="256" t="s">
        <v>1559</v>
      </c>
      <c r="E343" s="339">
        <v>-2200000</v>
      </c>
      <c r="F343" s="533" t="s">
        <v>1559</v>
      </c>
      <c r="G343" s="233" t="s">
        <v>3540</v>
      </c>
    </row>
    <row r="344" spans="1:7">
      <c r="A344" s="337">
        <v>43770</v>
      </c>
      <c r="B344" s="233" t="str">
        <f>Mays!$Y$2</f>
        <v>Los Angeles</v>
      </c>
      <c r="C344" s="233" t="s">
        <v>3083</v>
      </c>
      <c r="D344" s="256" t="s">
        <v>1559</v>
      </c>
      <c r="E344" s="339">
        <v>-2800000</v>
      </c>
      <c r="F344" s="533" t="s">
        <v>1559</v>
      </c>
      <c r="G344" s="233"/>
    </row>
    <row r="345" spans="1:7">
      <c r="A345" s="337">
        <v>43770</v>
      </c>
      <c r="B345" s="233" t="str">
        <f>Mays!$Y$2</f>
        <v>Los Angeles</v>
      </c>
      <c r="C345" s="233" t="s">
        <v>3085</v>
      </c>
      <c r="D345" s="256" t="s">
        <v>1559</v>
      </c>
      <c r="E345" s="339">
        <v>-3400000</v>
      </c>
      <c r="F345" s="533" t="s">
        <v>1559</v>
      </c>
      <c r="G345" s="233"/>
    </row>
    <row r="346" spans="1:7">
      <c r="A346" s="337">
        <v>43770</v>
      </c>
      <c r="B346" s="233" t="str">
        <f>Mays!$Y$2</f>
        <v>Los Angeles</v>
      </c>
      <c r="C346" s="233" t="s">
        <v>3087</v>
      </c>
      <c r="D346" s="256" t="s">
        <v>1559</v>
      </c>
      <c r="E346" s="339">
        <v>-3600000</v>
      </c>
      <c r="F346" s="533" t="s">
        <v>1559</v>
      </c>
      <c r="G346" s="233"/>
    </row>
    <row r="347" spans="1:7">
      <c r="A347" s="337">
        <v>43770</v>
      </c>
      <c r="B347" s="233" t="str">
        <f>Mays!$Y$2</f>
        <v>Los Angeles</v>
      </c>
      <c r="C347" s="233" t="s">
        <v>3088</v>
      </c>
      <c r="D347" s="256" t="s">
        <v>1559</v>
      </c>
      <c r="E347" s="339">
        <v>-300000</v>
      </c>
      <c r="F347" s="533" t="s">
        <v>1559</v>
      </c>
      <c r="G347" s="233"/>
    </row>
    <row r="348" spans="1:7">
      <c r="A348" s="337">
        <v>43770</v>
      </c>
      <c r="B348" s="233" t="str">
        <f>Cobb!$M$2</f>
        <v>Mansfield</v>
      </c>
      <c r="C348" s="233" t="s">
        <v>2523</v>
      </c>
      <c r="D348" s="256" t="s">
        <v>1559</v>
      </c>
      <c r="E348" s="339">
        <v>-2100000</v>
      </c>
      <c r="F348" s="533" t="s">
        <v>1559</v>
      </c>
      <c r="G348" s="233"/>
    </row>
    <row r="349" spans="1:7">
      <c r="A349" s="337">
        <v>43770</v>
      </c>
      <c r="B349" s="233" t="str">
        <f>Cobb!$M$2</f>
        <v>Mansfield</v>
      </c>
      <c r="C349" s="233" t="s">
        <v>2524</v>
      </c>
      <c r="D349" s="256" t="s">
        <v>1559</v>
      </c>
      <c r="E349" s="339">
        <v>-200000</v>
      </c>
      <c r="F349" s="533" t="s">
        <v>1559</v>
      </c>
      <c r="G349" s="233"/>
    </row>
    <row r="350" spans="1:7">
      <c r="A350" s="337">
        <v>43770</v>
      </c>
      <c r="B350" s="233" t="str">
        <f>Cobb!$M$2</f>
        <v>Mansfield</v>
      </c>
      <c r="C350" s="233" t="s">
        <v>2525</v>
      </c>
      <c r="D350" s="256" t="s">
        <v>1559</v>
      </c>
      <c r="E350" s="339">
        <v>-100000</v>
      </c>
      <c r="F350" s="533" t="s">
        <v>1559</v>
      </c>
      <c r="G350" s="233"/>
    </row>
    <row r="351" spans="1:7">
      <c r="A351" s="337">
        <v>43770</v>
      </c>
      <c r="B351" s="233" t="str">
        <f>Cobb!$M$2</f>
        <v>Mansfield</v>
      </c>
      <c r="C351" s="233" t="s">
        <v>2526</v>
      </c>
      <c r="D351" s="256" t="s">
        <v>1559</v>
      </c>
      <c r="E351" s="339">
        <v>-250000</v>
      </c>
      <c r="F351" s="533" t="s">
        <v>1559</v>
      </c>
      <c r="G351" s="233"/>
    </row>
    <row r="352" spans="1:7">
      <c r="A352" s="337">
        <v>43770</v>
      </c>
      <c r="B352" s="233" t="str">
        <f>Cobb!$M$2</f>
        <v>Mansfield</v>
      </c>
      <c r="C352" s="233" t="s">
        <v>2527</v>
      </c>
      <c r="D352" s="256" t="s">
        <v>1559</v>
      </c>
      <c r="E352" s="339">
        <v>-400000</v>
      </c>
      <c r="F352" s="533" t="s">
        <v>1559</v>
      </c>
      <c r="G352" s="233"/>
    </row>
    <row r="353" spans="1:7">
      <c r="A353" s="337">
        <v>43770</v>
      </c>
      <c r="B353" s="233" t="str">
        <f>Cobb!$M$2</f>
        <v>Mansfield</v>
      </c>
      <c r="C353" s="233" t="s">
        <v>2530</v>
      </c>
      <c r="D353" s="256" t="s">
        <v>1559</v>
      </c>
      <c r="E353" s="339">
        <v>-300000</v>
      </c>
      <c r="F353" s="533" t="s">
        <v>1559</v>
      </c>
      <c r="G353" s="233"/>
    </row>
    <row r="354" spans="1:7">
      <c r="A354" s="337">
        <v>43770</v>
      </c>
      <c r="B354" s="233" t="str">
        <f>Cobb!$M$2</f>
        <v>Mansfield</v>
      </c>
      <c r="C354" s="233" t="s">
        <v>2531</v>
      </c>
      <c r="D354" s="256" t="s">
        <v>1559</v>
      </c>
      <c r="E354" s="339">
        <v>-200000</v>
      </c>
      <c r="F354" s="533" t="s">
        <v>1559</v>
      </c>
      <c r="G354" s="233"/>
    </row>
    <row r="355" spans="1:7">
      <c r="A355" s="337">
        <v>43770</v>
      </c>
      <c r="B355" s="233" t="str">
        <f>Cobb!$M$2</f>
        <v>Mansfield</v>
      </c>
      <c r="C355" s="233" t="s">
        <v>2532</v>
      </c>
      <c r="D355" s="256" t="s">
        <v>1559</v>
      </c>
      <c r="E355" s="339">
        <v>-3543750</v>
      </c>
      <c r="F355" s="533" t="s">
        <v>1559</v>
      </c>
      <c r="G355" s="233"/>
    </row>
    <row r="356" spans="1:7">
      <c r="A356" s="337">
        <v>43770</v>
      </c>
      <c r="B356" s="233" t="str">
        <f>Cobb!$M$2</f>
        <v>Mansfield</v>
      </c>
      <c r="C356" s="233" t="s">
        <v>2535</v>
      </c>
      <c r="D356" s="256" t="s">
        <v>1559</v>
      </c>
      <c r="E356" s="339">
        <v>-1103000</v>
      </c>
      <c r="F356" s="533" t="s">
        <v>1559</v>
      </c>
      <c r="G356" s="233"/>
    </row>
    <row r="357" spans="1:7">
      <c r="A357" s="337">
        <v>43770</v>
      </c>
      <c r="B357" s="233" t="str">
        <f>Cobb!$M$2</f>
        <v>Mansfield</v>
      </c>
      <c r="C357" s="233" t="s">
        <v>2536</v>
      </c>
      <c r="D357" s="256" t="s">
        <v>1559</v>
      </c>
      <c r="E357" s="339">
        <v>-2945000</v>
      </c>
      <c r="F357" s="533" t="s">
        <v>1559</v>
      </c>
      <c r="G357" s="233"/>
    </row>
    <row r="358" spans="1:7">
      <c r="A358" s="337">
        <v>43770</v>
      </c>
      <c r="B358" s="233" t="str">
        <f>Cobb!$M$2</f>
        <v>Mansfield</v>
      </c>
      <c r="C358" s="233" t="s">
        <v>1688</v>
      </c>
      <c r="D358" s="256" t="s">
        <v>1559</v>
      </c>
      <c r="E358" s="339">
        <v>-200000</v>
      </c>
      <c r="F358" s="533" t="s">
        <v>1559</v>
      </c>
      <c r="G358" s="233"/>
    </row>
    <row r="359" spans="1:7">
      <c r="A359" s="337">
        <v>43770</v>
      </c>
      <c r="B359" s="233" t="str">
        <f>Cobb!$M$2</f>
        <v>Mansfield</v>
      </c>
      <c r="C359" s="233" t="s">
        <v>2537</v>
      </c>
      <c r="D359" s="256" t="s">
        <v>1559</v>
      </c>
      <c r="E359" s="339">
        <v>-300000</v>
      </c>
      <c r="F359" s="533" t="s">
        <v>1559</v>
      </c>
      <c r="G359" s="233"/>
    </row>
    <row r="360" spans="1:7">
      <c r="A360" s="337">
        <v>43770</v>
      </c>
      <c r="B360" s="233" t="str">
        <f>Cobb!$M$2</f>
        <v>Mansfield</v>
      </c>
      <c r="C360" s="233" t="s">
        <v>2539</v>
      </c>
      <c r="D360" s="256" t="s">
        <v>1559</v>
      </c>
      <c r="E360" s="339">
        <v>-300000</v>
      </c>
      <c r="F360" s="533" t="s">
        <v>1559</v>
      </c>
      <c r="G360" s="233"/>
    </row>
    <row r="361" spans="1:7">
      <c r="A361" s="337">
        <v>43770</v>
      </c>
      <c r="B361" s="233" t="str">
        <f>Cobb!$M$2</f>
        <v>Mansfield</v>
      </c>
      <c r="C361" s="233" t="s">
        <v>2540</v>
      </c>
      <c r="D361" s="256" t="s">
        <v>1559</v>
      </c>
      <c r="E361" s="339">
        <v>-2625000</v>
      </c>
      <c r="F361" s="533" t="s">
        <v>1559</v>
      </c>
      <c r="G361" s="233"/>
    </row>
    <row r="362" spans="1:7">
      <c r="A362" s="337">
        <v>43770</v>
      </c>
      <c r="B362" s="233" t="str">
        <f>Cobb!$M$2</f>
        <v>Mansfield</v>
      </c>
      <c r="C362" s="233" t="s">
        <v>2541</v>
      </c>
      <c r="D362" s="256" t="s">
        <v>1559</v>
      </c>
      <c r="E362" s="339">
        <v>-400000</v>
      </c>
      <c r="F362" s="533" t="s">
        <v>1559</v>
      </c>
      <c r="G362" s="233"/>
    </row>
    <row r="363" spans="1:7">
      <c r="A363" s="337">
        <v>43770</v>
      </c>
      <c r="B363" s="233" t="str">
        <f>Cobb!$M$2</f>
        <v>Mansfield</v>
      </c>
      <c r="C363" s="233" t="s">
        <v>2542</v>
      </c>
      <c r="D363" s="256" t="s">
        <v>1559</v>
      </c>
      <c r="E363" s="339">
        <v>-400000</v>
      </c>
      <c r="F363" s="533" t="s">
        <v>1559</v>
      </c>
      <c r="G363" s="233"/>
    </row>
    <row r="364" spans="1:7">
      <c r="A364" s="337">
        <v>43770</v>
      </c>
      <c r="B364" s="233" t="str">
        <f>Cobb!$M$2</f>
        <v>Mansfield</v>
      </c>
      <c r="C364" s="233" t="s">
        <v>2543</v>
      </c>
      <c r="D364" s="256" t="s">
        <v>1559</v>
      </c>
      <c r="E364" s="339">
        <v>-1831000</v>
      </c>
      <c r="F364" s="533" t="s">
        <v>1559</v>
      </c>
      <c r="G364" s="233"/>
    </row>
    <row r="365" spans="1:7">
      <c r="A365" s="337">
        <v>43770</v>
      </c>
      <c r="B365" s="338" t="str">
        <f>Mays!$Y$2</f>
        <v>Los Angeles</v>
      </c>
      <c r="C365" s="233" t="s">
        <v>2544</v>
      </c>
      <c r="D365" s="256" t="s">
        <v>1559</v>
      </c>
      <c r="E365" s="339">
        <v>-2887500</v>
      </c>
      <c r="F365" s="533" t="s">
        <v>1559</v>
      </c>
      <c r="G365" s="232" t="s">
        <v>3544</v>
      </c>
    </row>
    <row r="366" spans="1:7">
      <c r="A366" s="337">
        <v>43770</v>
      </c>
      <c r="B366" s="233" t="str">
        <f>Cobb!$M$2</f>
        <v>Mansfield</v>
      </c>
      <c r="C366" s="233" t="s">
        <v>2545</v>
      </c>
      <c r="D366" s="256" t="s">
        <v>1559</v>
      </c>
      <c r="E366" s="339">
        <v>-400000</v>
      </c>
      <c r="F366" s="533" t="s">
        <v>1559</v>
      </c>
      <c r="G366" s="233"/>
    </row>
    <row r="367" spans="1:7">
      <c r="A367" s="337">
        <v>43770</v>
      </c>
      <c r="B367" s="233" t="str">
        <f>Cobb!$M$2</f>
        <v>Mansfield</v>
      </c>
      <c r="C367" s="233" t="s">
        <v>2546</v>
      </c>
      <c r="D367" s="256" t="s">
        <v>1559</v>
      </c>
      <c r="E367" s="339">
        <v>-1319000</v>
      </c>
      <c r="F367" s="533" t="s">
        <v>1559</v>
      </c>
      <c r="G367" s="233"/>
    </row>
    <row r="368" spans="1:7">
      <c r="A368" s="337">
        <v>43770</v>
      </c>
      <c r="B368" s="233" t="str">
        <f>Cobb!$M$2</f>
        <v>Mansfield</v>
      </c>
      <c r="C368" s="233" t="s">
        <v>2548</v>
      </c>
      <c r="D368" s="256" t="s">
        <v>1559</v>
      </c>
      <c r="E368" s="339">
        <v>-300000</v>
      </c>
      <c r="F368" s="533" t="s">
        <v>1559</v>
      </c>
      <c r="G368" s="233"/>
    </row>
    <row r="369" spans="1:7">
      <c r="A369" s="337">
        <v>43770</v>
      </c>
      <c r="B369" s="233" t="str">
        <f>Cobb!$M$2</f>
        <v>Mansfield</v>
      </c>
      <c r="C369" s="233" t="s">
        <v>2549</v>
      </c>
      <c r="D369" s="256" t="s">
        <v>1559</v>
      </c>
      <c r="E369" s="339">
        <v>-1600000</v>
      </c>
      <c r="F369" s="533" t="s">
        <v>1559</v>
      </c>
      <c r="G369" s="233"/>
    </row>
    <row r="370" spans="1:7">
      <c r="A370" s="337">
        <v>43770</v>
      </c>
      <c r="B370" s="233" t="str">
        <f>Cobb!$M$2</f>
        <v>Mansfield</v>
      </c>
      <c r="C370" s="233" t="s">
        <v>2550</v>
      </c>
      <c r="D370" s="256" t="s">
        <v>1559</v>
      </c>
      <c r="E370" s="339">
        <v>-2800000</v>
      </c>
      <c r="F370" s="533" t="s">
        <v>1559</v>
      </c>
      <c r="G370" s="233"/>
    </row>
    <row r="371" spans="1:7">
      <c r="A371" s="337">
        <v>43770</v>
      </c>
      <c r="B371" s="233" t="str">
        <f>Cobb!$M$2</f>
        <v>Mansfield</v>
      </c>
      <c r="C371" s="233" t="s">
        <v>2551</v>
      </c>
      <c r="D371" s="256" t="s">
        <v>1559</v>
      </c>
      <c r="E371" s="339">
        <v>-5500000</v>
      </c>
      <c r="F371" s="533" t="s">
        <v>1559</v>
      </c>
      <c r="G371" s="233"/>
    </row>
    <row r="372" spans="1:7">
      <c r="A372" s="337">
        <v>43770</v>
      </c>
      <c r="B372" s="233" t="str">
        <f>Aaron!$A$2</f>
        <v>Middlesex</v>
      </c>
      <c r="C372" s="233" t="s">
        <v>2811</v>
      </c>
      <c r="D372" s="256" t="s">
        <v>1559</v>
      </c>
      <c r="E372" s="339">
        <v>-300000</v>
      </c>
      <c r="F372" s="533" t="s">
        <v>1559</v>
      </c>
      <c r="G372" s="233"/>
    </row>
    <row r="373" spans="1:7">
      <c r="A373" s="337">
        <v>43770</v>
      </c>
      <c r="B373" s="233" t="str">
        <f>Aaron!$A$2</f>
        <v>Middlesex</v>
      </c>
      <c r="C373" s="233" t="s">
        <v>2812</v>
      </c>
      <c r="D373" s="256" t="s">
        <v>1559</v>
      </c>
      <c r="E373" s="339">
        <v>-300000</v>
      </c>
      <c r="F373" s="533" t="s">
        <v>1559</v>
      </c>
      <c r="G373" s="233"/>
    </row>
    <row r="374" spans="1:7">
      <c r="A374" s="337">
        <v>43770</v>
      </c>
      <c r="B374" s="233" t="str">
        <f>Aaron!$A$2</f>
        <v>Middlesex</v>
      </c>
      <c r="C374" s="233" t="s">
        <v>2813</v>
      </c>
      <c r="D374" s="256" t="s">
        <v>1559</v>
      </c>
      <c r="E374" s="339">
        <v>-1710000</v>
      </c>
      <c r="F374" s="533" t="s">
        <v>1559</v>
      </c>
      <c r="G374" s="233"/>
    </row>
    <row r="375" spans="1:7">
      <c r="A375" s="337">
        <v>43770</v>
      </c>
      <c r="B375" s="233" t="str">
        <f>Aaron!$A$2</f>
        <v>Middlesex</v>
      </c>
      <c r="C375" s="233" t="s">
        <v>2814</v>
      </c>
      <c r="D375" s="256" t="s">
        <v>1559</v>
      </c>
      <c r="E375" s="339">
        <v>-2500000</v>
      </c>
      <c r="F375" s="533" t="s">
        <v>1559</v>
      </c>
      <c r="G375" s="233"/>
    </row>
    <row r="376" spans="1:7">
      <c r="A376" s="337">
        <v>43770</v>
      </c>
      <c r="B376" s="233" t="str">
        <f>Aaron!$A$2</f>
        <v>Middlesex</v>
      </c>
      <c r="C376" s="233" t="s">
        <v>2816</v>
      </c>
      <c r="D376" s="256" t="s">
        <v>1559</v>
      </c>
      <c r="E376" s="339">
        <v>-300000</v>
      </c>
      <c r="F376" s="533" t="s">
        <v>1559</v>
      </c>
      <c r="G376" s="233"/>
    </row>
    <row r="377" spans="1:7">
      <c r="A377" s="337">
        <v>43770</v>
      </c>
      <c r="B377" s="233" t="str">
        <f>Aaron!$A$2</f>
        <v>Middlesex</v>
      </c>
      <c r="C377" s="233" t="s">
        <v>1731</v>
      </c>
      <c r="D377" s="256" t="s">
        <v>1559</v>
      </c>
      <c r="E377" s="339">
        <v>-200000</v>
      </c>
      <c r="F377" s="533" t="s">
        <v>1559</v>
      </c>
      <c r="G377" s="233"/>
    </row>
    <row r="378" spans="1:7">
      <c r="A378" s="337">
        <v>43770</v>
      </c>
      <c r="B378" s="233" t="str">
        <f>Aaron!$A$2</f>
        <v>Middlesex</v>
      </c>
      <c r="C378" s="233" t="s">
        <v>2818</v>
      </c>
      <c r="D378" s="256" t="s">
        <v>1559</v>
      </c>
      <c r="E378" s="339">
        <v>-400000</v>
      </c>
      <c r="F378" s="533" t="s">
        <v>1559</v>
      </c>
      <c r="G378" s="233"/>
    </row>
    <row r="379" spans="1:7">
      <c r="A379" s="337">
        <v>43770</v>
      </c>
      <c r="B379" s="233" t="str">
        <f>Aaron!$A$2</f>
        <v>Middlesex</v>
      </c>
      <c r="C379" s="233" t="s">
        <v>2819</v>
      </c>
      <c r="D379" s="256" t="s">
        <v>1559</v>
      </c>
      <c r="E379" s="339">
        <v>-3300000</v>
      </c>
      <c r="F379" s="533" t="s">
        <v>1559</v>
      </c>
      <c r="G379" s="233"/>
    </row>
    <row r="380" spans="1:7">
      <c r="A380" s="337">
        <v>43770</v>
      </c>
      <c r="B380" s="233" t="str">
        <f>Aaron!$A$2</f>
        <v>Middlesex</v>
      </c>
      <c r="C380" s="233" t="s">
        <v>2820</v>
      </c>
      <c r="D380" s="256" t="s">
        <v>1559</v>
      </c>
      <c r="E380" s="339">
        <v>-4500000</v>
      </c>
      <c r="F380" s="533" t="s">
        <v>1559</v>
      </c>
      <c r="G380" s="233"/>
    </row>
    <row r="381" spans="1:7">
      <c r="A381" s="337">
        <v>43770</v>
      </c>
      <c r="B381" s="233" t="str">
        <f>Aaron!$A$2</f>
        <v>Middlesex</v>
      </c>
      <c r="C381" s="233" t="s">
        <v>2821</v>
      </c>
      <c r="D381" s="256" t="s">
        <v>1559</v>
      </c>
      <c r="E381" s="339">
        <v>-300000</v>
      </c>
      <c r="F381" s="533" t="s">
        <v>1559</v>
      </c>
      <c r="G381" s="233"/>
    </row>
    <row r="382" spans="1:7">
      <c r="A382" s="337">
        <v>43770</v>
      </c>
      <c r="B382" s="233" t="str">
        <f>Aaron!$A$2</f>
        <v>Middlesex</v>
      </c>
      <c r="C382" s="233" t="s">
        <v>2822</v>
      </c>
      <c r="D382" s="256" t="s">
        <v>1559</v>
      </c>
      <c r="E382" s="339">
        <v>-650000</v>
      </c>
      <c r="F382" s="533" t="s">
        <v>1559</v>
      </c>
      <c r="G382" s="233"/>
    </row>
    <row r="383" spans="1:7">
      <c r="A383" s="337">
        <v>43770</v>
      </c>
      <c r="B383" s="233" t="str">
        <f>Aaron!$A$2</f>
        <v>Middlesex</v>
      </c>
      <c r="C383" s="233" t="s">
        <v>2823</v>
      </c>
      <c r="D383" s="256" t="s">
        <v>1559</v>
      </c>
      <c r="E383" s="339">
        <v>-3800000</v>
      </c>
      <c r="F383" s="533" t="s">
        <v>1559</v>
      </c>
      <c r="G383" s="233"/>
    </row>
    <row r="384" spans="1:7">
      <c r="A384" s="337">
        <v>43770</v>
      </c>
      <c r="B384" s="233" t="str">
        <f>Aaron!$A$2</f>
        <v>Middlesex</v>
      </c>
      <c r="C384" s="233" t="s">
        <v>2824</v>
      </c>
      <c r="D384" s="256" t="s">
        <v>1559</v>
      </c>
      <c r="E384" s="339">
        <v>-300000</v>
      </c>
      <c r="F384" s="533" t="s">
        <v>1559</v>
      </c>
      <c r="G384" s="233"/>
    </row>
    <row r="385" spans="1:7">
      <c r="A385" s="337">
        <v>43770</v>
      </c>
      <c r="B385" s="233" t="str">
        <f>Aaron!$A$2</f>
        <v>Middlesex</v>
      </c>
      <c r="C385" s="233" t="s">
        <v>2825</v>
      </c>
      <c r="D385" s="256" t="s">
        <v>1559</v>
      </c>
      <c r="E385" s="339">
        <v>-400000</v>
      </c>
      <c r="F385" s="533" t="s">
        <v>1559</v>
      </c>
      <c r="G385" s="233"/>
    </row>
    <row r="386" spans="1:7">
      <c r="A386" s="337">
        <v>43770</v>
      </c>
      <c r="B386" s="233" t="str">
        <f>Aaron!$A$2</f>
        <v>Middlesex</v>
      </c>
      <c r="C386" s="233" t="s">
        <v>2826</v>
      </c>
      <c r="D386" s="256" t="s">
        <v>1559</v>
      </c>
      <c r="E386" s="339">
        <v>-2500000</v>
      </c>
      <c r="F386" s="533" t="s">
        <v>1559</v>
      </c>
      <c r="G386" s="233"/>
    </row>
    <row r="387" spans="1:7">
      <c r="A387" s="337">
        <v>43770</v>
      </c>
      <c r="B387" s="233" t="str">
        <f>Aaron!$A$2</f>
        <v>Middlesex</v>
      </c>
      <c r="C387" s="233" t="s">
        <v>2827</v>
      </c>
      <c r="D387" s="256" t="s">
        <v>1559</v>
      </c>
      <c r="E387" s="339">
        <v>-1575000</v>
      </c>
      <c r="F387" s="533" t="s">
        <v>1559</v>
      </c>
      <c r="G387" s="233"/>
    </row>
    <row r="388" spans="1:7">
      <c r="A388" s="337">
        <v>43770</v>
      </c>
      <c r="B388" s="233" t="str">
        <f>Aaron!$A$2</f>
        <v>Middlesex</v>
      </c>
      <c r="C388" s="233" t="s">
        <v>2828</v>
      </c>
      <c r="D388" s="256" t="s">
        <v>1559</v>
      </c>
      <c r="E388" s="339">
        <v>-1330000</v>
      </c>
      <c r="F388" s="533" t="s">
        <v>1559</v>
      </c>
      <c r="G388" s="233"/>
    </row>
    <row r="389" spans="1:7">
      <c r="A389" s="337">
        <v>43770</v>
      </c>
      <c r="B389" s="233" t="str">
        <f>Aaron!$A$2</f>
        <v>Middlesex</v>
      </c>
      <c r="C389" s="233" t="s">
        <v>2829</v>
      </c>
      <c r="D389" s="256" t="s">
        <v>1559</v>
      </c>
      <c r="E389" s="339">
        <v>-850000</v>
      </c>
      <c r="F389" s="533" t="s">
        <v>1559</v>
      </c>
      <c r="G389" s="233"/>
    </row>
    <row r="390" spans="1:7">
      <c r="A390" s="337">
        <v>43770</v>
      </c>
      <c r="B390" s="233" t="str">
        <f>Aaron!$A$2</f>
        <v>Middlesex</v>
      </c>
      <c r="C390" s="233" t="s">
        <v>2831</v>
      </c>
      <c r="D390" s="256" t="s">
        <v>1559</v>
      </c>
      <c r="E390" s="339">
        <v>-750000</v>
      </c>
      <c r="F390" s="533" t="s">
        <v>1559</v>
      </c>
      <c r="G390" s="233"/>
    </row>
    <row r="391" spans="1:7">
      <c r="A391" s="337">
        <v>43770</v>
      </c>
      <c r="B391" s="338" t="str">
        <f>Cobb!$AE$2</f>
        <v>Houston</v>
      </c>
      <c r="C391" s="233" t="s">
        <v>2757</v>
      </c>
      <c r="D391" s="256" t="s">
        <v>1559</v>
      </c>
      <c r="E391" s="339">
        <v>-400000</v>
      </c>
      <c r="F391" s="533" t="s">
        <v>1559</v>
      </c>
      <c r="G391" s="233"/>
    </row>
    <row r="392" spans="1:7">
      <c r="A392" s="541">
        <v>43770</v>
      </c>
      <c r="B392" s="338" t="str">
        <f>Cobb!$AE$2</f>
        <v>Houston</v>
      </c>
      <c r="C392" s="177" t="s">
        <v>2758</v>
      </c>
      <c r="D392" s="540" t="s">
        <v>1559</v>
      </c>
      <c r="E392" s="339">
        <v>-6000000</v>
      </c>
      <c r="F392" s="533" t="s">
        <v>1559</v>
      </c>
      <c r="G392" s="233" t="s">
        <v>3569</v>
      </c>
    </row>
    <row r="393" spans="1:7">
      <c r="A393" s="337">
        <v>43770</v>
      </c>
      <c r="B393" s="232" t="str">
        <f>Ruth!$Y$2</f>
        <v xml:space="preserve">New Jersey </v>
      </c>
      <c r="C393" s="233" t="s">
        <v>2759</v>
      </c>
      <c r="D393" s="256" t="s">
        <v>1559</v>
      </c>
      <c r="E393" s="339">
        <v>-400000</v>
      </c>
      <c r="F393" s="533" t="s">
        <v>1559</v>
      </c>
      <c r="G393" s="233"/>
    </row>
    <row r="394" spans="1:7">
      <c r="A394" s="337">
        <v>43770</v>
      </c>
      <c r="B394" s="233" t="str">
        <f>Ruth!$Y$2</f>
        <v xml:space="preserve">New Jersey </v>
      </c>
      <c r="C394" s="233" t="s">
        <v>2761</v>
      </c>
      <c r="D394" s="256" t="s">
        <v>1559</v>
      </c>
      <c r="E394" s="339">
        <v>-300000</v>
      </c>
      <c r="F394" s="533" t="s">
        <v>1559</v>
      </c>
      <c r="G394" s="233"/>
    </row>
    <row r="395" spans="1:7">
      <c r="A395" s="337">
        <v>43770</v>
      </c>
      <c r="B395" s="232" t="str">
        <f>Ruth!$Y$2</f>
        <v xml:space="preserve">New Jersey </v>
      </c>
      <c r="C395" s="233" t="s">
        <v>2762</v>
      </c>
      <c r="D395" s="256" t="s">
        <v>1559</v>
      </c>
      <c r="E395" s="339">
        <v>-2054000</v>
      </c>
      <c r="F395" s="533" t="s">
        <v>1559</v>
      </c>
      <c r="G395" s="233"/>
    </row>
    <row r="396" spans="1:7">
      <c r="A396" s="337">
        <v>43770</v>
      </c>
      <c r="B396" s="233" t="str">
        <f>Ruth!$Y$2</f>
        <v xml:space="preserve">New Jersey </v>
      </c>
      <c r="C396" s="233" t="s">
        <v>2763</v>
      </c>
      <c r="D396" s="256" t="s">
        <v>1559</v>
      </c>
      <c r="E396" s="339">
        <v>-300000</v>
      </c>
      <c r="F396" s="533" t="s">
        <v>1559</v>
      </c>
      <c r="G396" s="233"/>
    </row>
    <row r="397" spans="1:7">
      <c r="A397" s="337">
        <v>43770</v>
      </c>
      <c r="B397" s="232" t="str">
        <f>Ruth!$Y$2</f>
        <v xml:space="preserve">New Jersey </v>
      </c>
      <c r="C397" s="233" t="s">
        <v>2764</v>
      </c>
      <c r="D397" s="256" t="s">
        <v>1559</v>
      </c>
      <c r="E397" s="339">
        <v>-5000000</v>
      </c>
      <c r="F397" s="533" t="s">
        <v>1559</v>
      </c>
      <c r="G397" s="233"/>
    </row>
    <row r="398" spans="1:7">
      <c r="A398" s="337">
        <v>43770</v>
      </c>
      <c r="B398" s="233" t="str">
        <f>Ruth!$Y$2</f>
        <v xml:space="preserve">New Jersey </v>
      </c>
      <c r="C398" s="233" t="s">
        <v>3146</v>
      </c>
      <c r="D398" s="256" t="s">
        <v>1559</v>
      </c>
      <c r="E398" s="339">
        <v>-250000</v>
      </c>
      <c r="F398" s="533" t="s">
        <v>1559</v>
      </c>
      <c r="G398" s="233"/>
    </row>
    <row r="399" spans="1:7">
      <c r="A399" s="337">
        <v>43770</v>
      </c>
      <c r="B399" s="232" t="str">
        <f>Ruth!$Y$2</f>
        <v xml:space="preserve">New Jersey </v>
      </c>
      <c r="C399" s="233" t="s">
        <v>2765</v>
      </c>
      <c r="D399" s="256" t="s">
        <v>1559</v>
      </c>
      <c r="E399" s="339">
        <v>-400000</v>
      </c>
      <c r="F399" s="533" t="s">
        <v>1559</v>
      </c>
      <c r="G399" s="233"/>
    </row>
    <row r="400" spans="1:7">
      <c r="A400" s="337">
        <v>43770</v>
      </c>
      <c r="B400" s="233" t="str">
        <f>Ruth!$Y$2</f>
        <v xml:space="preserve">New Jersey </v>
      </c>
      <c r="C400" s="233" t="s">
        <v>2766</v>
      </c>
      <c r="D400" s="256" t="s">
        <v>1559</v>
      </c>
      <c r="E400" s="339">
        <v>-300000</v>
      </c>
      <c r="F400" s="533" t="s">
        <v>1559</v>
      </c>
      <c r="G400" s="233"/>
    </row>
    <row r="401" spans="1:7">
      <c r="A401" s="337">
        <v>43770</v>
      </c>
      <c r="B401" s="232" t="str">
        <f>Ruth!$Y$2</f>
        <v xml:space="preserve">New Jersey </v>
      </c>
      <c r="C401" s="233" t="s">
        <v>2767</v>
      </c>
      <c r="D401" s="256" t="s">
        <v>1559</v>
      </c>
      <c r="E401" s="339">
        <v>-200000</v>
      </c>
      <c r="F401" s="533" t="s">
        <v>1559</v>
      </c>
      <c r="G401" s="233"/>
    </row>
    <row r="402" spans="1:7">
      <c r="A402" s="337">
        <v>43770</v>
      </c>
      <c r="B402" s="233" t="str">
        <f>Ruth!$Y$2</f>
        <v xml:space="preserve">New Jersey </v>
      </c>
      <c r="C402" s="233" t="s">
        <v>2769</v>
      </c>
      <c r="D402" s="256" t="s">
        <v>1559</v>
      </c>
      <c r="E402" s="339">
        <v>-6000000</v>
      </c>
      <c r="F402" s="533" t="s">
        <v>1559</v>
      </c>
      <c r="G402" s="233"/>
    </row>
    <row r="403" spans="1:7">
      <c r="A403" s="337">
        <v>43770</v>
      </c>
      <c r="B403" s="233" t="str">
        <f>Ruth!$Y$2</f>
        <v xml:space="preserve">New Jersey </v>
      </c>
      <c r="C403" s="233" t="s">
        <v>2771</v>
      </c>
      <c r="D403" s="256" t="s">
        <v>1559</v>
      </c>
      <c r="E403" s="339">
        <v>-300000</v>
      </c>
      <c r="F403" s="533" t="s">
        <v>1559</v>
      </c>
      <c r="G403" s="233"/>
    </row>
    <row r="404" spans="1:7">
      <c r="A404" s="337">
        <v>43770</v>
      </c>
      <c r="B404" s="232" t="str">
        <f>Ruth!$Y$2</f>
        <v xml:space="preserve">New Jersey </v>
      </c>
      <c r="C404" s="233" t="s">
        <v>2772</v>
      </c>
      <c r="D404" s="256" t="s">
        <v>1559</v>
      </c>
      <c r="E404" s="339">
        <v>-2000000</v>
      </c>
      <c r="F404" s="533" t="s">
        <v>1559</v>
      </c>
      <c r="G404" s="233"/>
    </row>
    <row r="405" spans="1:7">
      <c r="A405" s="337">
        <v>43770</v>
      </c>
      <c r="B405" s="233" t="str">
        <f>Ruth!$Y$2</f>
        <v xml:space="preserve">New Jersey </v>
      </c>
      <c r="C405" s="233" t="s">
        <v>1725</v>
      </c>
      <c r="D405" s="256" t="s">
        <v>1559</v>
      </c>
      <c r="E405" s="339">
        <v>-100000</v>
      </c>
      <c r="F405" s="533" t="s">
        <v>1559</v>
      </c>
      <c r="G405" s="233"/>
    </row>
    <row r="406" spans="1:7">
      <c r="A406" s="337">
        <v>43770</v>
      </c>
      <c r="B406" s="233" t="str">
        <f>Ruth!$Y$2</f>
        <v xml:space="preserve">New Jersey </v>
      </c>
      <c r="C406" s="233" t="s">
        <v>2773</v>
      </c>
      <c r="D406" s="256" t="s">
        <v>1559</v>
      </c>
      <c r="E406" s="339">
        <v>-2800000</v>
      </c>
      <c r="F406" s="533" t="s">
        <v>1559</v>
      </c>
      <c r="G406" s="233"/>
    </row>
    <row r="407" spans="1:7">
      <c r="A407" s="337">
        <v>43770</v>
      </c>
      <c r="B407" s="232" t="str">
        <f>Ruth!$Y$2</f>
        <v xml:space="preserve">New Jersey </v>
      </c>
      <c r="C407" s="233" t="s">
        <v>2774</v>
      </c>
      <c r="D407" s="256" t="s">
        <v>1559</v>
      </c>
      <c r="E407" s="339">
        <v>-300000</v>
      </c>
      <c r="F407" s="533" t="s">
        <v>1559</v>
      </c>
      <c r="G407" s="233"/>
    </row>
    <row r="408" spans="1:7">
      <c r="A408" s="337">
        <v>43770</v>
      </c>
      <c r="B408" s="233" t="str">
        <f>Ruth!$Y$2</f>
        <v xml:space="preserve">New Jersey </v>
      </c>
      <c r="C408" s="233" t="s">
        <v>2775</v>
      </c>
      <c r="D408" s="256" t="s">
        <v>1559</v>
      </c>
      <c r="E408" s="339">
        <v>-6000000</v>
      </c>
      <c r="F408" s="533" t="s">
        <v>1559</v>
      </c>
      <c r="G408" s="233"/>
    </row>
    <row r="409" spans="1:7">
      <c r="A409" s="337">
        <v>43770</v>
      </c>
      <c r="B409" s="232" t="str">
        <f>Ruth!$Y$2</f>
        <v xml:space="preserve">New Jersey </v>
      </c>
      <c r="C409" s="233" t="s">
        <v>2777</v>
      </c>
      <c r="D409" s="256" t="s">
        <v>1559</v>
      </c>
      <c r="E409" s="339">
        <v>-300000</v>
      </c>
      <c r="F409" s="533" t="s">
        <v>1559</v>
      </c>
      <c r="G409" s="233"/>
    </row>
    <row r="410" spans="1:7">
      <c r="A410" s="337">
        <v>43770</v>
      </c>
      <c r="B410" s="233" t="str">
        <f>Ruth!$Y$2</f>
        <v xml:space="preserve">New Jersey </v>
      </c>
      <c r="C410" s="233" t="s">
        <v>2778</v>
      </c>
      <c r="D410" s="256" t="s">
        <v>1559</v>
      </c>
      <c r="E410" s="339">
        <v>-400000</v>
      </c>
      <c r="F410" s="533" t="s">
        <v>1559</v>
      </c>
      <c r="G410" s="233"/>
    </row>
    <row r="411" spans="1:7">
      <c r="A411" s="337">
        <v>43770</v>
      </c>
      <c r="B411" s="233" t="str">
        <f>Ruth!$S$2</f>
        <v>New York</v>
      </c>
      <c r="C411" s="233" t="s">
        <v>2730</v>
      </c>
      <c r="D411" s="256" t="s">
        <v>1559</v>
      </c>
      <c r="E411" s="339">
        <v>-2800000</v>
      </c>
      <c r="F411" s="533" t="s">
        <v>1559</v>
      </c>
      <c r="G411" s="233"/>
    </row>
    <row r="412" spans="1:7">
      <c r="A412" s="337">
        <v>43770</v>
      </c>
      <c r="B412" s="233" t="str">
        <f>Ruth!$S$2</f>
        <v>New York</v>
      </c>
      <c r="C412" s="233" t="s">
        <v>2731</v>
      </c>
      <c r="D412" s="256" t="s">
        <v>1559</v>
      </c>
      <c r="E412" s="339">
        <v>-200000</v>
      </c>
      <c r="F412" s="533" t="s">
        <v>1559</v>
      </c>
      <c r="G412" s="233"/>
    </row>
    <row r="413" spans="1:7">
      <c r="A413" s="337">
        <v>43770</v>
      </c>
      <c r="B413" s="233" t="str">
        <f>Ruth!$S$2</f>
        <v>New York</v>
      </c>
      <c r="C413" s="233" t="s">
        <v>2339</v>
      </c>
      <c r="D413" s="256" t="s">
        <v>1559</v>
      </c>
      <c r="E413" s="339">
        <v>-100000</v>
      </c>
      <c r="F413" s="533" t="s">
        <v>1559</v>
      </c>
      <c r="G413" s="233"/>
    </row>
    <row r="414" spans="1:7">
      <c r="A414" s="541">
        <v>43770</v>
      </c>
      <c r="B414" s="542" t="str">
        <f>Aaron!$G$2</f>
        <v>Exeter</v>
      </c>
      <c r="C414" s="177" t="s">
        <v>2732</v>
      </c>
      <c r="D414" s="540" t="s">
        <v>1559</v>
      </c>
      <c r="E414" s="339">
        <v>-2800000</v>
      </c>
      <c r="F414" s="533" t="s">
        <v>1559</v>
      </c>
      <c r="G414" s="232" t="s">
        <v>4079</v>
      </c>
    </row>
    <row r="415" spans="1:7">
      <c r="A415" s="337">
        <v>43770</v>
      </c>
      <c r="B415" s="233" t="str">
        <f>Ruth!$S$2</f>
        <v>New York</v>
      </c>
      <c r="C415" s="233" t="s">
        <v>2733</v>
      </c>
      <c r="D415" s="256" t="s">
        <v>1559</v>
      </c>
      <c r="E415" s="339">
        <v>-1995000</v>
      </c>
      <c r="F415" s="533" t="s">
        <v>1559</v>
      </c>
      <c r="G415" s="233"/>
    </row>
    <row r="416" spans="1:7">
      <c r="A416" s="337">
        <v>43770</v>
      </c>
      <c r="B416" s="233" t="str">
        <f>Ruth!$S$2</f>
        <v>New York</v>
      </c>
      <c r="C416" s="233" t="s">
        <v>2734</v>
      </c>
      <c r="D416" s="256" t="s">
        <v>1559</v>
      </c>
      <c r="E416" s="339">
        <v>-300000</v>
      </c>
      <c r="F416" s="533" t="s">
        <v>1559</v>
      </c>
      <c r="G416" s="233"/>
    </row>
    <row r="417" spans="1:7">
      <c r="A417" s="541">
        <v>43770</v>
      </c>
      <c r="B417" s="542" t="str">
        <f>Aaron!$M$2</f>
        <v>Virginia</v>
      </c>
      <c r="C417" s="177" t="s">
        <v>2736</v>
      </c>
      <c r="D417" s="540" t="s">
        <v>1559</v>
      </c>
      <c r="E417" s="339">
        <v>-350000</v>
      </c>
      <c r="F417" s="533" t="s">
        <v>1559</v>
      </c>
      <c r="G417" s="232" t="s">
        <v>4076</v>
      </c>
    </row>
    <row r="418" spans="1:7">
      <c r="A418" s="337">
        <v>43770</v>
      </c>
      <c r="B418" s="233" t="str">
        <f>Ruth!$S$2</f>
        <v>New York</v>
      </c>
      <c r="C418" s="233" t="s">
        <v>2737</v>
      </c>
      <c r="D418" s="256" t="s">
        <v>1559</v>
      </c>
      <c r="E418" s="339">
        <v>-400000</v>
      </c>
      <c r="F418" s="533" t="s">
        <v>1559</v>
      </c>
      <c r="G418" s="233"/>
    </row>
    <row r="419" spans="1:7">
      <c r="A419" s="541">
        <v>43770</v>
      </c>
      <c r="B419" s="542" t="str">
        <f>Aaron!$M$2</f>
        <v>Virginia</v>
      </c>
      <c r="C419" s="177" t="s">
        <v>2738</v>
      </c>
      <c r="D419" s="540" t="s">
        <v>1559</v>
      </c>
      <c r="E419" s="339">
        <v>-1700000</v>
      </c>
      <c r="F419" s="533" t="s">
        <v>1559</v>
      </c>
      <c r="G419" s="232" t="s">
        <v>4076</v>
      </c>
    </row>
    <row r="420" spans="1:7">
      <c r="A420" s="337">
        <v>43770</v>
      </c>
      <c r="B420" s="233" t="str">
        <f>Ruth!$S$2</f>
        <v>New York</v>
      </c>
      <c r="C420" s="233" t="s">
        <v>2739</v>
      </c>
      <c r="D420" s="256" t="s">
        <v>1559</v>
      </c>
      <c r="E420" s="339">
        <v>-2800000</v>
      </c>
      <c r="F420" s="533" t="s">
        <v>1559</v>
      </c>
      <c r="G420" s="233"/>
    </row>
    <row r="421" spans="1:7">
      <c r="A421" s="337">
        <v>43770</v>
      </c>
      <c r="B421" s="233" t="str">
        <f>Ruth!$S$2</f>
        <v>New York</v>
      </c>
      <c r="C421" s="233" t="s">
        <v>2740</v>
      </c>
      <c r="D421" s="256" t="s">
        <v>1559</v>
      </c>
      <c r="E421" s="339">
        <v>-2800000</v>
      </c>
      <c r="F421" s="533" t="s">
        <v>1559</v>
      </c>
      <c r="G421" s="233"/>
    </row>
    <row r="422" spans="1:7">
      <c r="A422" s="337">
        <v>43770</v>
      </c>
      <c r="B422" s="233" t="str">
        <f>Ruth!$S$2</f>
        <v>New York</v>
      </c>
      <c r="C422" s="233" t="s">
        <v>2741</v>
      </c>
      <c r="D422" s="256" t="s">
        <v>1559</v>
      </c>
      <c r="E422" s="339">
        <v>-400000</v>
      </c>
      <c r="F422" s="533" t="s">
        <v>1559</v>
      </c>
      <c r="G422" s="233"/>
    </row>
    <row r="423" spans="1:7">
      <c r="A423" s="337">
        <v>43770</v>
      </c>
      <c r="B423" s="233" t="str">
        <f>Ruth!$S$2</f>
        <v>New York</v>
      </c>
      <c r="C423" s="233" t="s">
        <v>2743</v>
      </c>
      <c r="D423" s="256" t="s">
        <v>1559</v>
      </c>
      <c r="E423" s="339">
        <v>-300000</v>
      </c>
      <c r="F423" s="533" t="s">
        <v>1559</v>
      </c>
      <c r="G423" s="233"/>
    </row>
    <row r="424" spans="1:7">
      <c r="A424" s="337">
        <v>43770</v>
      </c>
      <c r="B424" s="233" t="str">
        <f>Ruth!$S$2</f>
        <v>New York</v>
      </c>
      <c r="C424" s="233" t="s">
        <v>1719</v>
      </c>
      <c r="D424" s="256" t="s">
        <v>1559</v>
      </c>
      <c r="E424" s="339">
        <v>-200000</v>
      </c>
      <c r="F424" s="533" t="s">
        <v>1559</v>
      </c>
      <c r="G424" s="233"/>
    </row>
    <row r="425" spans="1:7">
      <c r="A425" s="541">
        <v>43770</v>
      </c>
      <c r="B425" s="542" t="str">
        <f>Aaron!$G$2</f>
        <v>Exeter</v>
      </c>
      <c r="C425" s="177" t="s">
        <v>2744</v>
      </c>
      <c r="D425" s="540" t="s">
        <v>1559</v>
      </c>
      <c r="E425" s="339">
        <v>-2500000</v>
      </c>
      <c r="F425" s="533" t="s">
        <v>1559</v>
      </c>
      <c r="G425" s="232" t="s">
        <v>4079</v>
      </c>
    </row>
    <row r="426" spans="1:7">
      <c r="A426" s="337">
        <v>43770</v>
      </c>
      <c r="B426" s="233" t="str">
        <f>Ruth!$S$2</f>
        <v>New York</v>
      </c>
      <c r="C426" s="233" t="s">
        <v>2745</v>
      </c>
      <c r="D426" s="256" t="s">
        <v>1559</v>
      </c>
      <c r="E426" s="339">
        <v>-400000</v>
      </c>
      <c r="F426" s="533" t="s">
        <v>1559</v>
      </c>
      <c r="G426" s="233"/>
    </row>
    <row r="427" spans="1:7">
      <c r="A427" s="337">
        <v>43770</v>
      </c>
      <c r="B427" s="233" t="str">
        <f>Ruth!$S$2</f>
        <v>New York</v>
      </c>
      <c r="C427" s="233" t="s">
        <v>2746</v>
      </c>
      <c r="D427" s="256" t="s">
        <v>1559</v>
      </c>
      <c r="E427" s="339">
        <v>-300000</v>
      </c>
      <c r="F427" s="533" t="s">
        <v>1559</v>
      </c>
      <c r="G427" s="233"/>
    </row>
    <row r="428" spans="1:7">
      <c r="A428" s="337">
        <v>43770</v>
      </c>
      <c r="B428" s="233" t="str">
        <f>Ruth!$S$2</f>
        <v>New York</v>
      </c>
      <c r="C428" s="233" t="s">
        <v>2747</v>
      </c>
      <c r="D428" s="256" t="s">
        <v>1559</v>
      </c>
      <c r="E428" s="339">
        <v>-200000</v>
      </c>
      <c r="F428" s="533" t="s">
        <v>1559</v>
      </c>
      <c r="G428" s="233"/>
    </row>
    <row r="429" spans="1:7">
      <c r="A429" s="337">
        <v>43770</v>
      </c>
      <c r="B429" s="233" t="str">
        <f>Ruth!$S$2</f>
        <v>New York</v>
      </c>
      <c r="C429" s="233" t="s">
        <v>2336</v>
      </c>
      <c r="D429" s="256" t="s">
        <v>1559</v>
      </c>
      <c r="E429" s="339">
        <v>-100000</v>
      </c>
      <c r="F429" s="533" t="s">
        <v>1559</v>
      </c>
      <c r="G429" s="233"/>
    </row>
    <row r="430" spans="1:7">
      <c r="A430" s="337">
        <v>43770</v>
      </c>
      <c r="B430" s="233" t="str">
        <f>Ruth!$S$2</f>
        <v>New York</v>
      </c>
      <c r="C430" s="233" t="s">
        <v>2748</v>
      </c>
      <c r="D430" s="256" t="s">
        <v>1559</v>
      </c>
      <c r="E430" s="339">
        <v>-200000</v>
      </c>
      <c r="F430" s="533" t="s">
        <v>1559</v>
      </c>
      <c r="G430" s="233"/>
    </row>
    <row r="431" spans="1:7">
      <c r="A431" s="337">
        <v>43770</v>
      </c>
      <c r="B431" s="233" t="str">
        <f>Ruth!$S$2</f>
        <v>New York</v>
      </c>
      <c r="C431" s="233" t="s">
        <v>2749</v>
      </c>
      <c r="D431" s="256" t="s">
        <v>1559</v>
      </c>
      <c r="E431" s="339">
        <v>-100000</v>
      </c>
      <c r="F431" s="533" t="s">
        <v>1559</v>
      </c>
      <c r="G431" s="233"/>
    </row>
    <row r="432" spans="1:7">
      <c r="A432" s="337">
        <v>43770</v>
      </c>
      <c r="B432" s="233" t="str">
        <f>Ruth!$S$2</f>
        <v>New York</v>
      </c>
      <c r="C432" s="233" t="s">
        <v>2750</v>
      </c>
      <c r="D432" s="256" t="s">
        <v>1559</v>
      </c>
      <c r="E432" s="339">
        <v>-4500000</v>
      </c>
      <c r="F432" s="533" t="s">
        <v>1559</v>
      </c>
      <c r="G432" s="233"/>
    </row>
    <row r="433" spans="1:7">
      <c r="A433" s="337">
        <v>43770</v>
      </c>
      <c r="B433" s="233" t="str">
        <f>Ruth!$S$2</f>
        <v>New York</v>
      </c>
      <c r="C433" s="233" t="s">
        <v>2751</v>
      </c>
      <c r="D433" s="256" t="s">
        <v>1559</v>
      </c>
      <c r="E433" s="339">
        <v>-400000</v>
      </c>
      <c r="F433" s="533" t="s">
        <v>1559</v>
      </c>
      <c r="G433" s="233"/>
    </row>
    <row r="434" spans="1:7">
      <c r="A434" s="337">
        <v>43770</v>
      </c>
      <c r="B434" s="233" t="str">
        <f>Ruth!$S$2</f>
        <v>New York</v>
      </c>
      <c r="C434" s="233" t="s">
        <v>2752</v>
      </c>
      <c r="D434" s="256" t="s">
        <v>1559</v>
      </c>
      <c r="E434" s="339">
        <v>-200000</v>
      </c>
      <c r="F434" s="533" t="s">
        <v>1559</v>
      </c>
      <c r="G434" s="233"/>
    </row>
    <row r="435" spans="1:7">
      <c r="A435" s="337">
        <v>43770</v>
      </c>
      <c r="B435" s="233" t="str">
        <f>Ruth!$S$2</f>
        <v>New York</v>
      </c>
      <c r="C435" s="233" t="s">
        <v>2753</v>
      </c>
      <c r="D435" s="256" t="s">
        <v>1559</v>
      </c>
      <c r="E435" s="339">
        <v>-400000</v>
      </c>
      <c r="F435" s="533" t="s">
        <v>1559</v>
      </c>
      <c r="G435" s="233"/>
    </row>
    <row r="436" spans="1:7">
      <c r="A436" s="541">
        <v>43770</v>
      </c>
      <c r="B436" s="542" t="str">
        <f>Mays!$Y$2</f>
        <v>Los Angeles</v>
      </c>
      <c r="C436" s="177" t="s">
        <v>2754</v>
      </c>
      <c r="D436" s="540" t="s">
        <v>1559</v>
      </c>
      <c r="E436" s="339">
        <v>-2800000</v>
      </c>
      <c r="F436" s="533" t="s">
        <v>1559</v>
      </c>
      <c r="G436" s="232" t="s">
        <v>4082</v>
      </c>
    </row>
    <row r="437" spans="1:7">
      <c r="A437" s="337">
        <v>43770</v>
      </c>
      <c r="B437" s="233" t="str">
        <f>Ruth!$S$2</f>
        <v>New York</v>
      </c>
      <c r="C437" s="233" t="s">
        <v>2756</v>
      </c>
      <c r="D437" s="256" t="s">
        <v>1559</v>
      </c>
      <c r="E437" s="339">
        <v>-200000</v>
      </c>
      <c r="F437" s="533" t="s">
        <v>1559</v>
      </c>
      <c r="G437" s="233"/>
    </row>
    <row r="438" spans="1:7">
      <c r="A438" s="337">
        <v>43770</v>
      </c>
      <c r="B438" s="233" t="str">
        <f>Mays!$G$2</f>
        <v>Palo Alto</v>
      </c>
      <c r="C438" s="233" t="s">
        <v>2986</v>
      </c>
      <c r="D438" s="256" t="s">
        <v>1559</v>
      </c>
      <c r="E438" s="339">
        <v>-200000</v>
      </c>
      <c r="F438" s="533" t="s">
        <v>1559</v>
      </c>
      <c r="G438" s="233"/>
    </row>
    <row r="439" spans="1:7">
      <c r="A439" s="337">
        <v>43770</v>
      </c>
      <c r="B439" s="233" t="str">
        <f>Mays!$G$2</f>
        <v>Palo Alto</v>
      </c>
      <c r="C439" s="233" t="s">
        <v>2987</v>
      </c>
      <c r="D439" s="256" t="s">
        <v>1559</v>
      </c>
      <c r="E439" s="339">
        <v>-200000</v>
      </c>
      <c r="F439" s="533" t="s">
        <v>1559</v>
      </c>
      <c r="G439" s="233"/>
    </row>
    <row r="440" spans="1:7">
      <c r="A440" s="337">
        <v>43770</v>
      </c>
      <c r="B440" s="233" t="str">
        <f>Mays!$G$2</f>
        <v>Palo Alto</v>
      </c>
      <c r="C440" s="233" t="s">
        <v>2990</v>
      </c>
      <c r="D440" s="256" t="s">
        <v>1559</v>
      </c>
      <c r="E440" s="339">
        <v>-788000</v>
      </c>
      <c r="F440" s="533" t="s">
        <v>1559</v>
      </c>
      <c r="G440" s="233"/>
    </row>
    <row r="441" spans="1:7">
      <c r="A441" s="337">
        <v>43770</v>
      </c>
      <c r="B441" s="233" t="str">
        <f>Mays!$G$2</f>
        <v>Palo Alto</v>
      </c>
      <c r="C441" s="233" t="s">
        <v>2991</v>
      </c>
      <c r="D441" s="256" t="s">
        <v>1559</v>
      </c>
      <c r="E441" s="339">
        <v>-3676000</v>
      </c>
      <c r="F441" s="533" t="s">
        <v>1559</v>
      </c>
      <c r="G441" s="233"/>
    </row>
    <row r="442" spans="1:7">
      <c r="A442" s="337">
        <v>43770</v>
      </c>
      <c r="B442" s="233" t="str">
        <f>Mays!$G$2</f>
        <v>Palo Alto</v>
      </c>
      <c r="C442" s="233" t="s">
        <v>2992</v>
      </c>
      <c r="D442" s="256" t="s">
        <v>1559</v>
      </c>
      <c r="E442" s="339">
        <v>-300000</v>
      </c>
      <c r="F442" s="533" t="s">
        <v>1559</v>
      </c>
      <c r="G442" s="233"/>
    </row>
    <row r="443" spans="1:7">
      <c r="A443" s="337">
        <v>43770</v>
      </c>
      <c r="B443" s="233" t="str">
        <f>Mays!$G$2</f>
        <v>Palo Alto</v>
      </c>
      <c r="C443" s="233" t="s">
        <v>2993</v>
      </c>
      <c r="D443" s="256" t="s">
        <v>1559</v>
      </c>
      <c r="E443" s="339">
        <v>-300000</v>
      </c>
      <c r="F443" s="533" t="s">
        <v>1559</v>
      </c>
      <c r="G443" s="233"/>
    </row>
    <row r="444" spans="1:7">
      <c r="A444" s="337">
        <v>43770</v>
      </c>
      <c r="B444" s="233" t="str">
        <f>Mays!$G$2</f>
        <v>Palo Alto</v>
      </c>
      <c r="C444" s="233" t="s">
        <v>1757</v>
      </c>
      <c r="D444" s="256" t="s">
        <v>1559</v>
      </c>
      <c r="E444" s="339">
        <v>-100000</v>
      </c>
      <c r="F444" s="533" t="s">
        <v>1559</v>
      </c>
      <c r="G444" s="233"/>
    </row>
    <row r="445" spans="1:7">
      <c r="A445" s="337">
        <v>43770</v>
      </c>
      <c r="B445" s="233" t="str">
        <f>Mays!$G$2</f>
        <v>Palo Alto</v>
      </c>
      <c r="C445" s="233" t="s">
        <v>2995</v>
      </c>
      <c r="D445" s="256" t="s">
        <v>1559</v>
      </c>
      <c r="E445" s="339">
        <v>-200000</v>
      </c>
      <c r="F445" s="533" t="s">
        <v>1559</v>
      </c>
      <c r="G445" s="233"/>
    </row>
    <row r="446" spans="1:7">
      <c r="A446" s="337">
        <v>43770</v>
      </c>
      <c r="B446" s="233" t="str">
        <f>Mays!$G$2</f>
        <v>Palo Alto</v>
      </c>
      <c r="C446" s="233" t="s">
        <v>2996</v>
      </c>
      <c r="D446" s="256" t="s">
        <v>1559</v>
      </c>
      <c r="E446" s="339">
        <v>-3539000</v>
      </c>
      <c r="F446" s="533" t="s">
        <v>1559</v>
      </c>
      <c r="G446" s="233"/>
    </row>
    <row r="447" spans="1:7">
      <c r="A447" s="337">
        <v>43770</v>
      </c>
      <c r="B447" s="233" t="str">
        <f>Mays!$G$2</f>
        <v>Palo Alto</v>
      </c>
      <c r="C447" s="233" t="s">
        <v>2997</v>
      </c>
      <c r="D447" s="256" t="s">
        <v>1559</v>
      </c>
      <c r="E447" s="339">
        <v>-200000</v>
      </c>
      <c r="F447" s="533" t="s">
        <v>1559</v>
      </c>
      <c r="G447" s="233"/>
    </row>
    <row r="448" spans="1:7">
      <c r="A448" s="337">
        <v>43770</v>
      </c>
      <c r="B448" s="233" t="str">
        <f>Mays!$G$2</f>
        <v>Palo Alto</v>
      </c>
      <c r="C448" s="233" t="s">
        <v>2998</v>
      </c>
      <c r="D448" s="256" t="s">
        <v>1559</v>
      </c>
      <c r="E448" s="339">
        <v>-5000000</v>
      </c>
      <c r="F448" s="533" t="s">
        <v>1559</v>
      </c>
      <c r="G448" s="233"/>
    </row>
    <row r="449" spans="1:7">
      <c r="A449" s="337">
        <v>43770</v>
      </c>
      <c r="B449" s="233" t="str">
        <f>Mays!$G$2</f>
        <v>Palo Alto</v>
      </c>
      <c r="C449" s="233" t="s">
        <v>2999</v>
      </c>
      <c r="D449" s="256" t="s">
        <v>1559</v>
      </c>
      <c r="E449" s="339">
        <v>-300000</v>
      </c>
      <c r="F449" s="533" t="s">
        <v>1559</v>
      </c>
      <c r="G449" s="233"/>
    </row>
    <row r="450" spans="1:7">
      <c r="A450" s="337">
        <v>43770</v>
      </c>
      <c r="B450" s="233" t="str">
        <f>Mays!$G$2</f>
        <v>Palo Alto</v>
      </c>
      <c r="C450" s="233" t="s">
        <v>1758</v>
      </c>
      <c r="D450" s="256" t="s">
        <v>1559</v>
      </c>
      <c r="E450" s="339">
        <v>-100000</v>
      </c>
      <c r="F450" s="533" t="s">
        <v>1559</v>
      </c>
      <c r="G450" s="233"/>
    </row>
    <row r="451" spans="1:7">
      <c r="A451" s="337">
        <v>43770</v>
      </c>
      <c r="B451" s="233" t="str">
        <f>Mays!$G$2</f>
        <v>Palo Alto</v>
      </c>
      <c r="C451" s="233" t="s">
        <v>3000</v>
      </c>
      <c r="D451" s="256" t="s">
        <v>1559</v>
      </c>
      <c r="E451" s="339">
        <v>-300000</v>
      </c>
      <c r="F451" s="533" t="s">
        <v>1559</v>
      </c>
      <c r="G451" s="233"/>
    </row>
    <row r="452" spans="1:7">
      <c r="A452" s="337">
        <v>43770</v>
      </c>
      <c r="B452" s="233" t="str">
        <f>Mays!$G$2</f>
        <v>Palo Alto</v>
      </c>
      <c r="C452" s="233" t="s">
        <v>3002</v>
      </c>
      <c r="D452" s="256" t="s">
        <v>1559</v>
      </c>
      <c r="E452" s="339">
        <v>-2112600</v>
      </c>
      <c r="F452" s="533" t="s">
        <v>1559</v>
      </c>
      <c r="G452" s="233"/>
    </row>
    <row r="453" spans="1:7">
      <c r="A453" s="337">
        <v>43770</v>
      </c>
      <c r="B453" s="233" t="str">
        <f>Mays!$G$2</f>
        <v>Palo Alto</v>
      </c>
      <c r="C453" s="233" t="s">
        <v>3003</v>
      </c>
      <c r="D453" s="256" t="s">
        <v>1559</v>
      </c>
      <c r="E453" s="339">
        <v>-2800000</v>
      </c>
      <c r="F453" s="533" t="s">
        <v>1559</v>
      </c>
      <c r="G453" s="233"/>
    </row>
    <row r="454" spans="1:7">
      <c r="A454" s="337">
        <v>43770</v>
      </c>
      <c r="B454" s="233" t="str">
        <f>Mays!$G$2</f>
        <v>Palo Alto</v>
      </c>
      <c r="C454" s="233" t="s">
        <v>3004</v>
      </c>
      <c r="D454" s="256" t="s">
        <v>1559</v>
      </c>
      <c r="E454" s="339">
        <v>-2800000</v>
      </c>
      <c r="F454" s="533" t="s">
        <v>1559</v>
      </c>
      <c r="G454" s="233"/>
    </row>
    <row r="455" spans="1:7">
      <c r="A455" s="337">
        <v>43770</v>
      </c>
      <c r="B455" s="233" t="str">
        <f>Mays!$G$2</f>
        <v>Palo Alto</v>
      </c>
      <c r="C455" s="233" t="s">
        <v>3005</v>
      </c>
      <c r="D455" s="256" t="s">
        <v>1559</v>
      </c>
      <c r="E455" s="339">
        <v>-300000</v>
      </c>
      <c r="F455" s="533" t="s">
        <v>1559</v>
      </c>
      <c r="G455" s="233"/>
    </row>
    <row r="456" spans="1:7">
      <c r="A456" s="541">
        <v>43770</v>
      </c>
      <c r="B456" s="542" t="str">
        <f>Mays!$AE$2</f>
        <v>West Oakland</v>
      </c>
      <c r="C456" s="177" t="s">
        <v>3006</v>
      </c>
      <c r="D456" s="256" t="s">
        <v>1559</v>
      </c>
      <c r="E456" s="339">
        <v>-919000</v>
      </c>
      <c r="F456" s="533" t="s">
        <v>1559</v>
      </c>
      <c r="G456" s="233"/>
    </row>
    <row r="457" spans="1:7">
      <c r="A457" s="337">
        <v>43770</v>
      </c>
      <c r="B457" s="233" t="str">
        <f>Mays!$G$2</f>
        <v>Palo Alto</v>
      </c>
      <c r="C457" s="233" t="s">
        <v>3008</v>
      </c>
      <c r="D457" s="256" t="s">
        <v>1559</v>
      </c>
      <c r="E457" s="339">
        <v>-100000</v>
      </c>
      <c r="F457" s="533" t="s">
        <v>1559</v>
      </c>
      <c r="G457" s="233"/>
    </row>
    <row r="458" spans="1:7">
      <c r="A458" s="337">
        <v>43770</v>
      </c>
      <c r="B458" s="233" t="str">
        <f>Mays!$G$2</f>
        <v>Palo Alto</v>
      </c>
      <c r="C458" s="233" t="s">
        <v>3010</v>
      </c>
      <c r="D458" s="256" t="s">
        <v>1559</v>
      </c>
      <c r="E458" s="339">
        <v>-400000</v>
      </c>
      <c r="F458" s="533" t="s">
        <v>1559</v>
      </c>
      <c r="G458" s="233"/>
    </row>
    <row r="459" spans="1:7">
      <c r="A459" s="337">
        <v>43770</v>
      </c>
      <c r="B459" s="233" t="str">
        <f>Mays!$G$2</f>
        <v>Palo Alto</v>
      </c>
      <c r="C459" s="233" t="s">
        <v>3011</v>
      </c>
      <c r="D459" s="256" t="s">
        <v>1559</v>
      </c>
      <c r="E459" s="339">
        <v>-300000</v>
      </c>
      <c r="F459" s="533" t="s">
        <v>1559</v>
      </c>
      <c r="G459" s="233"/>
    </row>
    <row r="460" spans="1:7">
      <c r="A460" s="337">
        <v>43770</v>
      </c>
      <c r="B460" s="233" t="str">
        <f>Mays!$G$2</f>
        <v>Palo Alto</v>
      </c>
      <c r="C460" s="233" t="s">
        <v>3012</v>
      </c>
      <c r="D460" s="256" t="s">
        <v>1559</v>
      </c>
      <c r="E460" s="339">
        <v>-200000</v>
      </c>
      <c r="F460" s="533" t="s">
        <v>1559</v>
      </c>
      <c r="G460" s="233"/>
    </row>
    <row r="461" spans="1:7">
      <c r="A461" s="337">
        <v>43770</v>
      </c>
      <c r="B461" s="233" t="str">
        <f>Mays!$G$2</f>
        <v>Palo Alto</v>
      </c>
      <c r="C461" s="233" t="s">
        <v>3014</v>
      </c>
      <c r="D461" s="256" t="s">
        <v>1559</v>
      </c>
      <c r="E461" s="339">
        <v>-300000</v>
      </c>
      <c r="F461" s="533" t="s">
        <v>1559</v>
      </c>
      <c r="G461" s="233"/>
    </row>
    <row r="462" spans="1:7">
      <c r="A462" s="337">
        <v>43770</v>
      </c>
      <c r="B462" s="233" t="str">
        <f>Mays!$G$2</f>
        <v>Palo Alto</v>
      </c>
      <c r="C462" s="233" t="s">
        <v>3015</v>
      </c>
      <c r="D462" s="256" t="s">
        <v>1559</v>
      </c>
      <c r="E462" s="339">
        <v>-200000</v>
      </c>
      <c r="F462" s="533" t="s">
        <v>1559</v>
      </c>
      <c r="G462" s="233"/>
    </row>
    <row r="463" spans="1:7">
      <c r="A463" s="337">
        <v>43770</v>
      </c>
      <c r="B463" s="233" t="str">
        <f>Mays!$G$2</f>
        <v>Palo Alto</v>
      </c>
      <c r="C463" s="233" t="s">
        <v>3016</v>
      </c>
      <c r="D463" s="256" t="s">
        <v>1559</v>
      </c>
      <c r="E463" s="339">
        <v>-7035000</v>
      </c>
      <c r="F463" s="533" t="s">
        <v>1559</v>
      </c>
      <c r="G463" s="233"/>
    </row>
    <row r="464" spans="1:7">
      <c r="A464" s="337">
        <v>43770</v>
      </c>
      <c r="B464" s="233" t="str">
        <f>Aaron!$AE$2</f>
        <v>Pismo Beach</v>
      </c>
      <c r="C464" s="233" t="s">
        <v>2932</v>
      </c>
      <c r="D464" s="256" t="s">
        <v>1559</v>
      </c>
      <c r="E464" s="339">
        <v>-200000</v>
      </c>
      <c r="F464" s="533" t="s">
        <v>1559</v>
      </c>
      <c r="G464" s="233"/>
    </row>
    <row r="465" spans="1:7">
      <c r="A465" s="337">
        <v>43770</v>
      </c>
      <c r="B465" s="233" t="str">
        <f>Aaron!$AE$2</f>
        <v>Pismo Beach</v>
      </c>
      <c r="C465" s="233" t="s">
        <v>2933</v>
      </c>
      <c r="D465" s="256" t="s">
        <v>1559</v>
      </c>
      <c r="E465" s="339">
        <v>-3150000</v>
      </c>
      <c r="F465" s="533" t="s">
        <v>1559</v>
      </c>
      <c r="G465" s="233"/>
    </row>
    <row r="466" spans="1:7">
      <c r="A466" s="337">
        <v>43770</v>
      </c>
      <c r="B466" s="233" t="str">
        <f>Aaron!$AE$2</f>
        <v>Pismo Beach</v>
      </c>
      <c r="C466" s="233" t="s">
        <v>2934</v>
      </c>
      <c r="D466" s="256" t="s">
        <v>1559</v>
      </c>
      <c r="E466" s="339">
        <v>-2800000</v>
      </c>
      <c r="F466" s="533" t="s">
        <v>1559</v>
      </c>
      <c r="G466" s="233"/>
    </row>
    <row r="467" spans="1:7">
      <c r="A467" s="337">
        <v>43770</v>
      </c>
      <c r="B467" s="233" t="str">
        <f>Aaron!$AE$2</f>
        <v>Pismo Beach</v>
      </c>
      <c r="C467" s="233" t="s">
        <v>2935</v>
      </c>
      <c r="D467" s="256" t="s">
        <v>1559</v>
      </c>
      <c r="E467" s="339">
        <v>-300000</v>
      </c>
      <c r="F467" s="533" t="s">
        <v>1559</v>
      </c>
      <c r="G467" s="233"/>
    </row>
    <row r="468" spans="1:7">
      <c r="A468" s="337">
        <v>43770</v>
      </c>
      <c r="B468" s="233" t="str">
        <f>Aaron!$AE$2</f>
        <v>Pismo Beach</v>
      </c>
      <c r="C468" s="233" t="s">
        <v>2936</v>
      </c>
      <c r="D468" s="256" t="s">
        <v>1559</v>
      </c>
      <c r="E468" s="339">
        <v>-200000</v>
      </c>
      <c r="F468" s="533" t="s">
        <v>1559</v>
      </c>
      <c r="G468" s="233"/>
    </row>
    <row r="469" spans="1:7">
      <c r="A469" s="337">
        <v>43770</v>
      </c>
      <c r="B469" s="233" t="str">
        <f>Aaron!$AE$2</f>
        <v>Pismo Beach</v>
      </c>
      <c r="C469" s="233" t="s">
        <v>2937</v>
      </c>
      <c r="D469" s="256" t="s">
        <v>1559</v>
      </c>
      <c r="E469" s="339">
        <v>-300000</v>
      </c>
      <c r="F469" s="533" t="s">
        <v>1559</v>
      </c>
      <c r="G469" s="233"/>
    </row>
    <row r="470" spans="1:7">
      <c r="A470" s="337">
        <v>43770</v>
      </c>
      <c r="B470" s="233" t="str">
        <f>Aaron!$AE$2</f>
        <v>Pismo Beach</v>
      </c>
      <c r="C470" s="233" t="s">
        <v>2938</v>
      </c>
      <c r="D470" s="256" t="s">
        <v>1559</v>
      </c>
      <c r="E470" s="339">
        <v>-4043000</v>
      </c>
      <c r="F470" s="533" t="s">
        <v>1559</v>
      </c>
      <c r="G470" s="233"/>
    </row>
    <row r="471" spans="1:7">
      <c r="A471" s="337">
        <v>43770</v>
      </c>
      <c r="B471" s="233" t="str">
        <f>Aaron!$AE$2</f>
        <v>Pismo Beach</v>
      </c>
      <c r="C471" s="233" t="s">
        <v>2939</v>
      </c>
      <c r="D471" s="256" t="s">
        <v>1559</v>
      </c>
      <c r="E471" s="339">
        <v>-200000</v>
      </c>
      <c r="F471" s="533" t="s">
        <v>1559</v>
      </c>
      <c r="G471" s="233"/>
    </row>
    <row r="472" spans="1:7">
      <c r="A472" s="337">
        <v>43770</v>
      </c>
      <c r="B472" s="338" t="str">
        <f>Aaron!$Y$2</f>
        <v>Columbus</v>
      </c>
      <c r="C472" s="233" t="s">
        <v>2941</v>
      </c>
      <c r="D472" s="256" t="s">
        <v>1559</v>
      </c>
      <c r="E472" s="339">
        <v>-525000</v>
      </c>
      <c r="F472" s="533" t="s">
        <v>1559</v>
      </c>
      <c r="G472" s="233"/>
    </row>
    <row r="473" spans="1:7">
      <c r="A473" s="337">
        <v>43770</v>
      </c>
      <c r="B473" s="233" t="str">
        <f>Aaron!$AE$2</f>
        <v>Pismo Beach</v>
      </c>
      <c r="C473" s="233" t="s">
        <v>2942</v>
      </c>
      <c r="D473" s="256" t="s">
        <v>1559</v>
      </c>
      <c r="E473" s="339">
        <v>-400000</v>
      </c>
      <c r="F473" s="533" t="s">
        <v>1559</v>
      </c>
      <c r="G473" s="233"/>
    </row>
    <row r="474" spans="1:7">
      <c r="A474" s="337">
        <v>43770</v>
      </c>
      <c r="B474" s="233" t="str">
        <f>Aaron!$AE$2</f>
        <v>Pismo Beach</v>
      </c>
      <c r="C474" s="233" t="s">
        <v>2943</v>
      </c>
      <c r="D474" s="256" t="s">
        <v>1559</v>
      </c>
      <c r="E474" s="339">
        <v>-200000</v>
      </c>
      <c r="F474" s="533" t="s">
        <v>1559</v>
      </c>
      <c r="G474" s="233"/>
    </row>
    <row r="475" spans="1:7">
      <c r="A475" s="337">
        <v>43770</v>
      </c>
      <c r="B475" s="233" t="str">
        <f>Aaron!$AE$2</f>
        <v>Pismo Beach</v>
      </c>
      <c r="C475" s="233" t="s">
        <v>2944</v>
      </c>
      <c r="D475" s="256" t="s">
        <v>1559</v>
      </c>
      <c r="E475" s="339">
        <v>-200000</v>
      </c>
      <c r="F475" s="533" t="s">
        <v>1559</v>
      </c>
      <c r="G475" s="233"/>
    </row>
    <row r="476" spans="1:7">
      <c r="A476" s="337">
        <v>43770</v>
      </c>
      <c r="B476" s="233" t="str">
        <f>Aaron!$AE$2</f>
        <v>Pismo Beach</v>
      </c>
      <c r="C476" s="233" t="s">
        <v>2946</v>
      </c>
      <c r="D476" s="256" t="s">
        <v>1559</v>
      </c>
      <c r="E476" s="339">
        <v>-400000</v>
      </c>
      <c r="F476" s="533" t="s">
        <v>1559</v>
      </c>
      <c r="G476" s="233"/>
    </row>
    <row r="477" spans="1:7">
      <c r="A477" s="337">
        <v>43770</v>
      </c>
      <c r="B477" s="233" t="str">
        <f>Aaron!$AE$2</f>
        <v>Pismo Beach</v>
      </c>
      <c r="C477" s="233" t="s">
        <v>2947</v>
      </c>
      <c r="D477" s="256" t="s">
        <v>1559</v>
      </c>
      <c r="E477" s="339">
        <v>-400000</v>
      </c>
      <c r="F477" s="533" t="s">
        <v>1559</v>
      </c>
      <c r="G477" s="233"/>
    </row>
    <row r="478" spans="1:7">
      <c r="A478" s="337">
        <v>43770</v>
      </c>
      <c r="B478" s="233" t="str">
        <f>Aaron!$AE$2</f>
        <v>Pismo Beach</v>
      </c>
      <c r="C478" s="233" t="s">
        <v>2948</v>
      </c>
      <c r="D478" s="256" t="s">
        <v>1559</v>
      </c>
      <c r="E478" s="339">
        <v>-2800000</v>
      </c>
      <c r="F478" s="533" t="s">
        <v>1559</v>
      </c>
      <c r="G478" s="233"/>
    </row>
    <row r="479" spans="1:7">
      <c r="A479" s="337">
        <v>43770</v>
      </c>
      <c r="B479" s="233" t="str">
        <f>Aaron!$AE$2</f>
        <v>Pismo Beach</v>
      </c>
      <c r="C479" s="233" t="s">
        <v>2949</v>
      </c>
      <c r="D479" s="256" t="s">
        <v>1559</v>
      </c>
      <c r="E479" s="339">
        <v>-200000</v>
      </c>
      <c r="F479" s="533" t="s">
        <v>1559</v>
      </c>
      <c r="G479" s="233"/>
    </row>
    <row r="480" spans="1:7">
      <c r="A480" s="337">
        <v>43770</v>
      </c>
      <c r="B480" s="233" t="str">
        <f>Aaron!$AE$2</f>
        <v>Pismo Beach</v>
      </c>
      <c r="C480" s="233" t="s">
        <v>2950</v>
      </c>
      <c r="D480" s="256" t="s">
        <v>1559</v>
      </c>
      <c r="E480" s="339">
        <v>-100000</v>
      </c>
      <c r="F480" s="533" t="s">
        <v>1559</v>
      </c>
      <c r="G480" s="233"/>
    </row>
    <row r="481" spans="1:7">
      <c r="A481" s="337">
        <v>43770</v>
      </c>
      <c r="B481" s="233" t="str">
        <f>Aaron!$AE$2</f>
        <v>Pismo Beach</v>
      </c>
      <c r="C481" s="233" t="s">
        <v>2951</v>
      </c>
      <c r="D481" s="256" t="s">
        <v>1559</v>
      </c>
      <c r="E481" s="339">
        <v>-2757000</v>
      </c>
      <c r="F481" s="533" t="s">
        <v>1559</v>
      </c>
      <c r="G481" s="233"/>
    </row>
    <row r="482" spans="1:7">
      <c r="A482" s="337">
        <v>43770</v>
      </c>
      <c r="B482" s="233" t="str">
        <f>Aaron!$AE$2</f>
        <v>Pismo Beach</v>
      </c>
      <c r="C482" s="233" t="s">
        <v>2952</v>
      </c>
      <c r="D482" s="256" t="s">
        <v>1559</v>
      </c>
      <c r="E482" s="339">
        <v>-300000</v>
      </c>
      <c r="F482" s="533" t="s">
        <v>1559</v>
      </c>
      <c r="G482" s="233"/>
    </row>
    <row r="483" spans="1:7">
      <c r="A483" s="337">
        <v>43770</v>
      </c>
      <c r="B483" s="233" t="str">
        <f>Aaron!$AE$2</f>
        <v>Pismo Beach</v>
      </c>
      <c r="C483" s="233" t="s">
        <v>2953</v>
      </c>
      <c r="D483" s="256" t="s">
        <v>1559</v>
      </c>
      <c r="E483" s="339">
        <v>-200000</v>
      </c>
      <c r="F483" s="533" t="s">
        <v>1559</v>
      </c>
      <c r="G483" s="233"/>
    </row>
    <row r="484" spans="1:7">
      <c r="A484" s="337">
        <v>43770</v>
      </c>
      <c r="B484" s="233" t="str">
        <f>Aaron!$AE$2</f>
        <v>Pismo Beach</v>
      </c>
      <c r="C484" s="233" t="s">
        <v>2954</v>
      </c>
      <c r="D484" s="256" t="s">
        <v>1559</v>
      </c>
      <c r="E484" s="339">
        <v>-200000</v>
      </c>
      <c r="F484" s="533" t="s">
        <v>1559</v>
      </c>
      <c r="G484" s="233"/>
    </row>
    <row r="485" spans="1:7">
      <c r="A485" s="337">
        <v>43770</v>
      </c>
      <c r="B485" s="233" t="str">
        <f>Aaron!$AE$2</f>
        <v>Pismo Beach</v>
      </c>
      <c r="C485" s="233" t="s">
        <v>2955</v>
      </c>
      <c r="D485" s="256" t="s">
        <v>1559</v>
      </c>
      <c r="E485" s="339">
        <v>-200000</v>
      </c>
      <c r="F485" s="533" t="s">
        <v>1559</v>
      </c>
      <c r="G485" s="233"/>
    </row>
    <row r="486" spans="1:7">
      <c r="A486" s="337">
        <v>43770</v>
      </c>
      <c r="B486" s="232" t="str">
        <f>Ruth!$A$2</f>
        <v>Plum Island</v>
      </c>
      <c r="C486" s="233" t="s">
        <v>2645</v>
      </c>
      <c r="D486" s="256" t="s">
        <v>1559</v>
      </c>
      <c r="E486" s="339">
        <v>-2800000</v>
      </c>
      <c r="F486" s="533" t="s">
        <v>1559</v>
      </c>
      <c r="G486" s="233"/>
    </row>
    <row r="487" spans="1:7">
      <c r="A487" s="337">
        <v>43770</v>
      </c>
      <c r="B487" s="232" t="str">
        <f>Ruth!$A$2</f>
        <v>Plum Island</v>
      </c>
      <c r="C487" s="233" t="s">
        <v>2646</v>
      </c>
      <c r="D487" s="256" t="s">
        <v>1559</v>
      </c>
      <c r="E487" s="339">
        <v>-575000</v>
      </c>
      <c r="F487" s="533" t="s">
        <v>1559</v>
      </c>
      <c r="G487" s="233"/>
    </row>
    <row r="488" spans="1:7">
      <c r="A488" s="337">
        <v>43770</v>
      </c>
      <c r="B488" s="232" t="str">
        <f>Ruth!$A$2</f>
        <v>Plum Island</v>
      </c>
      <c r="C488" s="233" t="s">
        <v>2647</v>
      </c>
      <c r="D488" s="256" t="s">
        <v>1559</v>
      </c>
      <c r="E488" s="339">
        <v>-1875000</v>
      </c>
      <c r="F488" s="533" t="s">
        <v>1559</v>
      </c>
      <c r="G488" s="233"/>
    </row>
    <row r="489" spans="1:7">
      <c r="A489" s="337">
        <v>43770</v>
      </c>
      <c r="B489" s="232" t="str">
        <f>Ruth!$A$2</f>
        <v>Plum Island</v>
      </c>
      <c r="C489" s="233" t="s">
        <v>2337</v>
      </c>
      <c r="D489" s="256" t="s">
        <v>1559</v>
      </c>
      <c r="E489" s="339">
        <v>-100000</v>
      </c>
      <c r="F489" s="533" t="s">
        <v>1559</v>
      </c>
      <c r="G489" s="233"/>
    </row>
    <row r="490" spans="1:7">
      <c r="A490" s="337">
        <v>43770</v>
      </c>
      <c r="B490" s="232" t="str">
        <f>Ruth!$A$2</f>
        <v>Plum Island</v>
      </c>
      <c r="C490" s="233" t="s">
        <v>1703</v>
      </c>
      <c r="D490" s="256" t="s">
        <v>1559</v>
      </c>
      <c r="E490" s="339">
        <v>-200000</v>
      </c>
      <c r="F490" s="533" t="s">
        <v>1559</v>
      </c>
      <c r="G490" s="233"/>
    </row>
    <row r="491" spans="1:7">
      <c r="A491" s="337">
        <v>43770</v>
      </c>
      <c r="B491" s="232" t="str">
        <f>Ruth!$A$2</f>
        <v>Plum Island</v>
      </c>
      <c r="C491" s="233" t="s">
        <v>2648</v>
      </c>
      <c r="D491" s="256" t="s">
        <v>1559</v>
      </c>
      <c r="E491" s="339">
        <v>-2800000</v>
      </c>
      <c r="F491" s="533" t="s">
        <v>1559</v>
      </c>
      <c r="G491" s="233"/>
    </row>
    <row r="492" spans="1:7">
      <c r="A492" s="337">
        <v>43770</v>
      </c>
      <c r="B492" s="232" t="str">
        <f>Ruth!$A$2</f>
        <v>Plum Island</v>
      </c>
      <c r="C492" s="233" t="s">
        <v>2649</v>
      </c>
      <c r="D492" s="256" t="s">
        <v>1559</v>
      </c>
      <c r="E492" s="339">
        <v>-200000</v>
      </c>
      <c r="F492" s="533" t="s">
        <v>1559</v>
      </c>
      <c r="G492" s="233"/>
    </row>
    <row r="493" spans="1:7">
      <c r="A493" s="337">
        <v>43770</v>
      </c>
      <c r="B493" s="338" t="str">
        <f>Aaron!$M$2</f>
        <v>Virginia</v>
      </c>
      <c r="C493" s="233" t="s">
        <v>2650</v>
      </c>
      <c r="D493" s="256" t="s">
        <v>1559</v>
      </c>
      <c r="E493" s="339">
        <v>-1675000</v>
      </c>
      <c r="F493" s="533" t="s">
        <v>1559</v>
      </c>
      <c r="G493" s="232" t="s">
        <v>3518</v>
      </c>
    </row>
    <row r="494" spans="1:7">
      <c r="A494" s="337">
        <v>43770</v>
      </c>
      <c r="B494" s="232" t="str">
        <f>Ruth!$A$2</f>
        <v>Plum Island</v>
      </c>
      <c r="C494" s="233" t="s">
        <v>2651</v>
      </c>
      <c r="D494" s="256" t="s">
        <v>1559</v>
      </c>
      <c r="E494" s="339">
        <v>-475000</v>
      </c>
      <c r="F494" s="533" t="s">
        <v>1559</v>
      </c>
      <c r="G494" s="233"/>
    </row>
    <row r="495" spans="1:7">
      <c r="A495" s="337">
        <v>43770</v>
      </c>
      <c r="B495" s="232" t="str">
        <f>Ruth!$A$2</f>
        <v>Plum Island</v>
      </c>
      <c r="C495" s="233" t="s">
        <v>2652</v>
      </c>
      <c r="D495" s="256" t="s">
        <v>1559</v>
      </c>
      <c r="E495" s="339">
        <v>-675000</v>
      </c>
      <c r="F495" s="533" t="s">
        <v>1559</v>
      </c>
      <c r="G495" s="233"/>
    </row>
    <row r="496" spans="1:7">
      <c r="A496" s="337">
        <v>43770</v>
      </c>
      <c r="B496" s="232" t="str">
        <f>Ruth!$A$2</f>
        <v>Plum Island</v>
      </c>
      <c r="C496" s="233" t="s">
        <v>2653</v>
      </c>
      <c r="D496" s="256" t="s">
        <v>1559</v>
      </c>
      <c r="E496" s="339">
        <v>-255000</v>
      </c>
      <c r="F496" s="533" t="s">
        <v>1559</v>
      </c>
      <c r="G496" s="233"/>
    </row>
    <row r="497" spans="1:7">
      <c r="A497" s="337">
        <v>43770</v>
      </c>
      <c r="B497" s="232" t="str">
        <f>Ruth!$A$2</f>
        <v>Plum Island</v>
      </c>
      <c r="C497" s="233" t="s">
        <v>2654</v>
      </c>
      <c r="D497" s="256" t="s">
        <v>1559</v>
      </c>
      <c r="E497" s="339">
        <v>-100000</v>
      </c>
      <c r="F497" s="533" t="s">
        <v>1559</v>
      </c>
      <c r="G497" s="233"/>
    </row>
    <row r="498" spans="1:7">
      <c r="A498" s="337">
        <v>43770</v>
      </c>
      <c r="B498" s="232" t="str">
        <f>Ruth!$A$2</f>
        <v>Plum Island</v>
      </c>
      <c r="C498" s="233" t="s">
        <v>2655</v>
      </c>
      <c r="D498" s="256" t="s">
        <v>1559</v>
      </c>
      <c r="E498" s="339">
        <v>-4000000</v>
      </c>
      <c r="F498" s="533" t="s">
        <v>1559</v>
      </c>
      <c r="G498" s="233"/>
    </row>
    <row r="499" spans="1:7">
      <c r="A499" s="337">
        <v>43770</v>
      </c>
      <c r="B499" s="232" t="str">
        <f>Ruth!$A$2</f>
        <v>Plum Island</v>
      </c>
      <c r="C499" s="233" t="s">
        <v>2656</v>
      </c>
      <c r="D499" s="256" t="s">
        <v>1559</v>
      </c>
      <c r="E499" s="339">
        <v>-575000</v>
      </c>
      <c r="F499" s="533" t="s">
        <v>1559</v>
      </c>
      <c r="G499" s="233"/>
    </row>
    <row r="500" spans="1:7">
      <c r="A500" s="337">
        <v>43770</v>
      </c>
      <c r="B500" s="232" t="str">
        <f>Ruth!$A$2</f>
        <v>Plum Island</v>
      </c>
      <c r="C500" s="233" t="s">
        <v>2657</v>
      </c>
      <c r="D500" s="256" t="s">
        <v>1559</v>
      </c>
      <c r="E500" s="339">
        <v>-2800000</v>
      </c>
      <c r="F500" s="533" t="s">
        <v>1559</v>
      </c>
      <c r="G500" s="233"/>
    </row>
    <row r="501" spans="1:7">
      <c r="A501" s="337">
        <v>43770</v>
      </c>
      <c r="B501" s="232" t="str">
        <f>Ruth!$A$2</f>
        <v>Plum Island</v>
      </c>
      <c r="C501" s="233" t="s">
        <v>2658</v>
      </c>
      <c r="D501" s="256" t="s">
        <v>1559</v>
      </c>
      <c r="E501" s="339">
        <v>-405000</v>
      </c>
      <c r="F501" s="533" t="s">
        <v>1559</v>
      </c>
      <c r="G501" s="233"/>
    </row>
    <row r="502" spans="1:7">
      <c r="A502" s="337">
        <v>43770</v>
      </c>
      <c r="B502" s="232" t="str">
        <f>Ruth!$A$2</f>
        <v>Plum Island</v>
      </c>
      <c r="C502" s="233" t="s">
        <v>2659</v>
      </c>
      <c r="D502" s="256" t="s">
        <v>1559</v>
      </c>
      <c r="E502" s="339">
        <v>-100000</v>
      </c>
      <c r="F502" s="533" t="s">
        <v>1559</v>
      </c>
      <c r="G502" s="233"/>
    </row>
    <row r="503" spans="1:7">
      <c r="A503" s="337">
        <v>43770</v>
      </c>
      <c r="B503" s="232" t="str">
        <f>Ruth!$A$2</f>
        <v>Plum Island</v>
      </c>
      <c r="C503" s="233" t="s">
        <v>2660</v>
      </c>
      <c r="D503" s="256" t="s">
        <v>1559</v>
      </c>
      <c r="E503" s="339">
        <v>-2800000</v>
      </c>
      <c r="F503" s="533" t="s">
        <v>1559</v>
      </c>
      <c r="G503" s="233"/>
    </row>
    <row r="504" spans="1:7">
      <c r="A504" s="337">
        <v>43770</v>
      </c>
      <c r="B504" s="232" t="str">
        <f>Ruth!$A$2</f>
        <v>Plum Island</v>
      </c>
      <c r="C504" s="233" t="s">
        <v>2661</v>
      </c>
      <c r="D504" s="256" t="s">
        <v>1559</v>
      </c>
      <c r="E504" s="339">
        <v>-5095200</v>
      </c>
      <c r="F504" s="533" t="s">
        <v>1559</v>
      </c>
      <c r="G504" s="233"/>
    </row>
    <row r="505" spans="1:7">
      <c r="A505" s="337">
        <v>43770</v>
      </c>
      <c r="B505" s="232" t="str">
        <f>Ruth!$A$2</f>
        <v>Plum Island</v>
      </c>
      <c r="C505" s="233" t="s">
        <v>2662</v>
      </c>
      <c r="D505" s="256" t="s">
        <v>1559</v>
      </c>
      <c r="E505" s="339">
        <v>-300000</v>
      </c>
      <c r="F505" s="533" t="s">
        <v>1559</v>
      </c>
      <c r="G505" s="233"/>
    </row>
    <row r="506" spans="1:7">
      <c r="A506" s="337">
        <v>43770</v>
      </c>
      <c r="B506" s="232" t="str">
        <f>Ruth!$A$2</f>
        <v>Plum Island</v>
      </c>
      <c r="C506" s="233" t="s">
        <v>2663</v>
      </c>
      <c r="D506" s="256" t="s">
        <v>1559</v>
      </c>
      <c r="E506" s="339">
        <v>-675000</v>
      </c>
      <c r="F506" s="533" t="s">
        <v>1559</v>
      </c>
      <c r="G506" s="233"/>
    </row>
    <row r="507" spans="1:7">
      <c r="A507" s="337">
        <v>43770</v>
      </c>
      <c r="B507" s="232" t="str">
        <f>Ruth!$A$2</f>
        <v>Plum Island</v>
      </c>
      <c r="C507" s="233" t="s">
        <v>2664</v>
      </c>
      <c r="D507" s="256" t="s">
        <v>1559</v>
      </c>
      <c r="E507" s="339">
        <v>-200000</v>
      </c>
      <c r="F507" s="533" t="s">
        <v>1559</v>
      </c>
      <c r="G507" s="233"/>
    </row>
    <row r="508" spans="1:7">
      <c r="A508" s="337">
        <v>43770</v>
      </c>
      <c r="B508" s="232" t="str">
        <f>Ruth!$A$2</f>
        <v>Plum Island</v>
      </c>
      <c r="C508" s="233" t="s">
        <v>2665</v>
      </c>
      <c r="D508" s="256" t="s">
        <v>1559</v>
      </c>
      <c r="E508" s="339">
        <v>-2800000</v>
      </c>
      <c r="F508" s="533" t="s">
        <v>1559</v>
      </c>
      <c r="G508" s="233"/>
    </row>
    <row r="509" spans="1:7">
      <c r="A509" s="337">
        <v>43770</v>
      </c>
      <c r="B509" s="232" t="str">
        <f>Ruth!$A$2</f>
        <v>Plum Island</v>
      </c>
      <c r="C509" s="233" t="s">
        <v>2666</v>
      </c>
      <c r="D509" s="256" t="s">
        <v>1559</v>
      </c>
      <c r="E509" s="339">
        <v>-400000</v>
      </c>
      <c r="F509" s="533" t="s">
        <v>1559</v>
      </c>
      <c r="G509" s="233"/>
    </row>
    <row r="510" spans="1:7">
      <c r="A510" s="337">
        <v>43770</v>
      </c>
      <c r="B510" s="232" t="str">
        <f>Ruth!$A$2</f>
        <v>Plum Island</v>
      </c>
      <c r="C510" s="233" t="s">
        <v>2667</v>
      </c>
      <c r="D510" s="256" t="s">
        <v>1559</v>
      </c>
      <c r="E510" s="339">
        <v>-4000000</v>
      </c>
      <c r="F510" s="533" t="s">
        <v>1559</v>
      </c>
      <c r="G510" s="233"/>
    </row>
    <row r="511" spans="1:7">
      <c r="A511" s="337">
        <v>43770</v>
      </c>
      <c r="B511" s="232" t="str">
        <f>Ruth!$A$2</f>
        <v>Plum Island</v>
      </c>
      <c r="C511" s="233" t="s">
        <v>2668</v>
      </c>
      <c r="D511" s="256" t="s">
        <v>1559</v>
      </c>
      <c r="E511" s="339">
        <v>-200000</v>
      </c>
      <c r="F511" s="533" t="s">
        <v>1559</v>
      </c>
      <c r="G511" s="233"/>
    </row>
    <row r="512" spans="1:7">
      <c r="A512" s="337">
        <v>43770</v>
      </c>
      <c r="B512" s="232" t="str">
        <f>Ruth!$A$2</f>
        <v>Plum Island</v>
      </c>
      <c r="C512" s="233" t="s">
        <v>2669</v>
      </c>
      <c r="D512" s="256" t="s">
        <v>1559</v>
      </c>
      <c r="E512" s="339">
        <v>-300000</v>
      </c>
      <c r="F512" s="533" t="s">
        <v>1559</v>
      </c>
      <c r="G512" s="233"/>
    </row>
    <row r="513" spans="1:7">
      <c r="A513" s="337">
        <v>43770</v>
      </c>
      <c r="B513" s="232" t="str">
        <f>Ruth!$A$2</f>
        <v>Plum Island</v>
      </c>
      <c r="C513" s="233" t="s">
        <v>2670</v>
      </c>
      <c r="D513" s="256" t="s">
        <v>1559</v>
      </c>
      <c r="E513" s="339">
        <v>-3675000</v>
      </c>
      <c r="F513" s="533" t="s">
        <v>1559</v>
      </c>
      <c r="G513" s="233"/>
    </row>
    <row r="514" spans="1:7">
      <c r="A514" s="337">
        <v>43770</v>
      </c>
      <c r="B514" s="232" t="str">
        <f>Mays!$M$2</f>
        <v>Texas</v>
      </c>
      <c r="C514" s="233" t="s">
        <v>3017</v>
      </c>
      <c r="D514" s="256" t="s">
        <v>1559</v>
      </c>
      <c r="E514" s="339">
        <v>-100000</v>
      </c>
      <c r="F514" s="533" t="s">
        <v>1559</v>
      </c>
      <c r="G514" s="233"/>
    </row>
    <row r="515" spans="1:7">
      <c r="A515" s="337">
        <v>43770</v>
      </c>
      <c r="B515" s="232" t="str">
        <f>Mays!$M$2</f>
        <v>Texas</v>
      </c>
      <c r="C515" s="233" t="s">
        <v>3018</v>
      </c>
      <c r="D515" s="256" t="s">
        <v>1559</v>
      </c>
      <c r="E515" s="339">
        <v>-300000</v>
      </c>
      <c r="F515" s="533" t="s">
        <v>1559</v>
      </c>
      <c r="G515" s="233"/>
    </row>
    <row r="516" spans="1:7">
      <c r="A516" s="337">
        <v>43770</v>
      </c>
      <c r="B516" s="232" t="str">
        <f>Mays!$M$2</f>
        <v>Texas</v>
      </c>
      <c r="C516" s="233" t="s">
        <v>3020</v>
      </c>
      <c r="D516" s="256" t="s">
        <v>1559</v>
      </c>
      <c r="E516" s="339">
        <v>-300000</v>
      </c>
      <c r="F516" s="533" t="s">
        <v>1559</v>
      </c>
      <c r="G516" s="233"/>
    </row>
    <row r="517" spans="1:7">
      <c r="A517" s="337">
        <v>43770</v>
      </c>
      <c r="B517" s="232" t="str">
        <f>Mays!$M$2</f>
        <v>Texas</v>
      </c>
      <c r="C517" s="233" t="s">
        <v>2338</v>
      </c>
      <c r="D517" s="256" t="s">
        <v>1559</v>
      </c>
      <c r="E517" s="339">
        <v>-100000</v>
      </c>
      <c r="F517" s="533" t="s">
        <v>1559</v>
      </c>
      <c r="G517" s="233"/>
    </row>
    <row r="518" spans="1:7">
      <c r="A518" s="337">
        <v>43770</v>
      </c>
      <c r="B518" s="232" t="str">
        <f>Mays!$M$2</f>
        <v>Texas</v>
      </c>
      <c r="C518" s="233" t="s">
        <v>3021</v>
      </c>
      <c r="D518" s="256" t="s">
        <v>1559</v>
      </c>
      <c r="E518" s="339">
        <v>-300000</v>
      </c>
      <c r="F518" s="533" t="s">
        <v>1559</v>
      </c>
      <c r="G518" s="233"/>
    </row>
    <row r="519" spans="1:7">
      <c r="A519" s="337">
        <v>43770</v>
      </c>
      <c r="B519" s="232" t="str">
        <f>Mays!$M$2</f>
        <v>Texas</v>
      </c>
      <c r="C519" s="233" t="s">
        <v>1763</v>
      </c>
      <c r="D519" s="256" t="s">
        <v>1559</v>
      </c>
      <c r="E519" s="339">
        <v>-100000</v>
      </c>
      <c r="F519" s="533" t="s">
        <v>1559</v>
      </c>
      <c r="G519" s="233"/>
    </row>
    <row r="520" spans="1:7">
      <c r="A520" s="337">
        <v>43770</v>
      </c>
      <c r="B520" s="232" t="str">
        <f>Mays!$M$2</f>
        <v>Texas</v>
      </c>
      <c r="C520" s="233" t="s">
        <v>3022</v>
      </c>
      <c r="D520" s="256" t="s">
        <v>1559</v>
      </c>
      <c r="E520" s="339">
        <v>-400000</v>
      </c>
      <c r="F520" s="533" t="s">
        <v>1559</v>
      </c>
      <c r="G520" s="233"/>
    </row>
    <row r="521" spans="1:7">
      <c r="A521" s="337">
        <v>43770</v>
      </c>
      <c r="B521" s="232" t="str">
        <f>Mays!$M$2</f>
        <v>Texas</v>
      </c>
      <c r="C521" s="233" t="s">
        <v>3023</v>
      </c>
      <c r="D521" s="256" t="s">
        <v>1559</v>
      </c>
      <c r="E521" s="339">
        <v>-300000</v>
      </c>
      <c r="F521" s="533" t="s">
        <v>1559</v>
      </c>
      <c r="G521" s="233"/>
    </row>
    <row r="522" spans="1:7">
      <c r="A522" s="337">
        <v>43770</v>
      </c>
      <c r="B522" s="232" t="str">
        <f>Mays!$M$2</f>
        <v>Texas</v>
      </c>
      <c r="C522" s="233" t="s">
        <v>3024</v>
      </c>
      <c r="D522" s="256" t="s">
        <v>1559</v>
      </c>
      <c r="E522" s="339">
        <v>-300000</v>
      </c>
      <c r="F522" s="533" t="s">
        <v>1559</v>
      </c>
      <c r="G522" s="233"/>
    </row>
    <row r="523" spans="1:7">
      <c r="A523" s="337">
        <v>43770</v>
      </c>
      <c r="B523" s="232" t="str">
        <f>Mays!$M$2</f>
        <v>Texas</v>
      </c>
      <c r="C523" s="233" t="s">
        <v>3026</v>
      </c>
      <c r="D523" s="256" t="s">
        <v>1559</v>
      </c>
      <c r="E523" s="339">
        <v>-200000</v>
      </c>
      <c r="F523" s="533" t="s">
        <v>1559</v>
      </c>
      <c r="G523" s="233"/>
    </row>
    <row r="524" spans="1:7">
      <c r="A524" s="337">
        <v>43770</v>
      </c>
      <c r="B524" s="232" t="str">
        <f>Mays!$M$2</f>
        <v>Texas</v>
      </c>
      <c r="C524" s="233" t="s">
        <v>3027</v>
      </c>
      <c r="D524" s="256" t="s">
        <v>1559</v>
      </c>
      <c r="E524" s="339">
        <v>-4000000</v>
      </c>
      <c r="F524" s="533" t="s">
        <v>1559</v>
      </c>
      <c r="G524" s="233"/>
    </row>
    <row r="525" spans="1:7">
      <c r="A525" s="337">
        <v>43770</v>
      </c>
      <c r="B525" s="232" t="str">
        <f>Mays!$M$2</f>
        <v>Texas</v>
      </c>
      <c r="C525" s="233" t="s">
        <v>3028</v>
      </c>
      <c r="D525" s="256" t="s">
        <v>1559</v>
      </c>
      <c r="E525" s="339">
        <v>-300000</v>
      </c>
      <c r="F525" s="533" t="s">
        <v>1559</v>
      </c>
      <c r="G525" s="233"/>
    </row>
    <row r="526" spans="1:7">
      <c r="A526" s="337">
        <v>43770</v>
      </c>
      <c r="B526" s="232" t="str">
        <f>Mays!$M$2</f>
        <v>Texas</v>
      </c>
      <c r="C526" s="233" t="s">
        <v>3029</v>
      </c>
      <c r="D526" s="256" t="s">
        <v>1559</v>
      </c>
      <c r="E526" s="339">
        <v>-300000</v>
      </c>
      <c r="F526" s="533" t="s">
        <v>1559</v>
      </c>
      <c r="G526" s="233"/>
    </row>
    <row r="527" spans="1:7">
      <c r="A527" s="337">
        <v>43770</v>
      </c>
      <c r="B527" s="232" t="str">
        <f>Mays!$M$2</f>
        <v>Texas</v>
      </c>
      <c r="C527" s="233" t="s">
        <v>3030</v>
      </c>
      <c r="D527" s="256" t="s">
        <v>1559</v>
      </c>
      <c r="E527" s="339">
        <v>-300000</v>
      </c>
      <c r="F527" s="533" t="s">
        <v>1559</v>
      </c>
      <c r="G527" s="233"/>
    </row>
    <row r="528" spans="1:7">
      <c r="A528" s="337">
        <v>43770</v>
      </c>
      <c r="B528" s="232" t="str">
        <f>Mays!$M$2</f>
        <v>Texas</v>
      </c>
      <c r="C528" s="233" t="s">
        <v>3031</v>
      </c>
      <c r="D528" s="256" t="s">
        <v>1559</v>
      </c>
      <c r="E528" s="339">
        <v>-300000</v>
      </c>
      <c r="F528" s="533" t="s">
        <v>1559</v>
      </c>
      <c r="G528" s="233"/>
    </row>
    <row r="529" spans="1:7">
      <c r="A529" s="337">
        <v>43770</v>
      </c>
      <c r="B529" s="232" t="str">
        <f>Mays!$M$2</f>
        <v>Texas</v>
      </c>
      <c r="C529" s="233" t="s">
        <v>3032</v>
      </c>
      <c r="D529" s="256" t="s">
        <v>1559</v>
      </c>
      <c r="E529" s="339">
        <v>-400000</v>
      </c>
      <c r="F529" s="533" t="s">
        <v>1559</v>
      </c>
      <c r="G529" s="233"/>
    </row>
    <row r="530" spans="1:7">
      <c r="A530" s="337">
        <v>43770</v>
      </c>
      <c r="B530" s="232" t="str">
        <f>Mays!$M$2</f>
        <v>Texas</v>
      </c>
      <c r="C530" s="233" t="s">
        <v>3034</v>
      </c>
      <c r="D530" s="256" t="s">
        <v>1559</v>
      </c>
      <c r="E530" s="339">
        <v>-300000</v>
      </c>
      <c r="F530" s="533" t="s">
        <v>1559</v>
      </c>
      <c r="G530" s="233"/>
    </row>
    <row r="531" spans="1:7">
      <c r="A531" s="337">
        <v>43770</v>
      </c>
      <c r="B531" s="232" t="str">
        <f>Mays!$M$2</f>
        <v>Texas</v>
      </c>
      <c r="C531" s="233" t="s">
        <v>3035</v>
      </c>
      <c r="D531" s="256" t="s">
        <v>1559</v>
      </c>
      <c r="E531" s="339">
        <v>-400000</v>
      </c>
      <c r="F531" s="533" t="s">
        <v>1559</v>
      </c>
      <c r="G531" s="233"/>
    </row>
    <row r="532" spans="1:7">
      <c r="A532" s="337">
        <v>43770</v>
      </c>
      <c r="B532" s="232" t="str">
        <f>Mays!$M$2</f>
        <v>Texas</v>
      </c>
      <c r="C532" s="233" t="s">
        <v>3037</v>
      </c>
      <c r="D532" s="256" t="s">
        <v>1559</v>
      </c>
      <c r="E532" s="339">
        <v>-400000</v>
      </c>
      <c r="F532" s="533" t="s">
        <v>1559</v>
      </c>
      <c r="G532" s="233"/>
    </row>
    <row r="533" spans="1:7">
      <c r="A533" s="337">
        <v>43770</v>
      </c>
      <c r="B533" s="232" t="str">
        <f>Mays!$M$2</f>
        <v>Texas</v>
      </c>
      <c r="C533" s="233" t="s">
        <v>1764</v>
      </c>
      <c r="D533" s="256" t="s">
        <v>1559</v>
      </c>
      <c r="E533" s="339">
        <v>-100000</v>
      </c>
      <c r="F533" s="533" t="s">
        <v>1559</v>
      </c>
      <c r="G533" s="233"/>
    </row>
    <row r="534" spans="1:7">
      <c r="A534" s="541">
        <v>43770</v>
      </c>
      <c r="B534" s="542" t="str">
        <f>Mays!$A$2</f>
        <v>Aspen</v>
      </c>
      <c r="C534" s="177" t="s">
        <v>3038</v>
      </c>
      <c r="D534" s="256" t="s">
        <v>1559</v>
      </c>
      <c r="E534" s="339">
        <v>-2800000</v>
      </c>
      <c r="F534" s="533" t="s">
        <v>1559</v>
      </c>
      <c r="G534" s="233"/>
    </row>
    <row r="535" spans="1:7">
      <c r="A535" s="337">
        <v>43770</v>
      </c>
      <c r="B535" s="232" t="str">
        <f>Mays!$M$2</f>
        <v>Texas</v>
      </c>
      <c r="C535" s="233" t="s">
        <v>3039</v>
      </c>
      <c r="D535" s="256" t="s">
        <v>1559</v>
      </c>
      <c r="E535" s="339">
        <v>-200000</v>
      </c>
      <c r="F535" s="533" t="s">
        <v>1559</v>
      </c>
      <c r="G535" s="233"/>
    </row>
    <row r="536" spans="1:7">
      <c r="A536" s="337">
        <v>43770</v>
      </c>
      <c r="B536" s="232" t="str">
        <f>Mays!$M$2</f>
        <v>Texas</v>
      </c>
      <c r="C536" s="233" t="s">
        <v>3040</v>
      </c>
      <c r="D536" s="256" t="s">
        <v>1559</v>
      </c>
      <c r="E536" s="339">
        <v>-3000000</v>
      </c>
      <c r="F536" s="533" t="s">
        <v>1559</v>
      </c>
      <c r="G536" s="233"/>
    </row>
    <row r="537" spans="1:7">
      <c r="A537" s="337">
        <v>43770</v>
      </c>
      <c r="B537" s="232" t="str">
        <f>Mays!$S$2</f>
        <v>Thunder Bay</v>
      </c>
      <c r="C537" s="233" t="s">
        <v>3041</v>
      </c>
      <c r="D537" s="256" t="s">
        <v>1559</v>
      </c>
      <c r="E537" s="339">
        <v>-300000</v>
      </c>
      <c r="F537" s="533" t="s">
        <v>1559</v>
      </c>
      <c r="G537" s="233"/>
    </row>
    <row r="538" spans="1:7">
      <c r="A538" s="337">
        <v>43770</v>
      </c>
      <c r="B538" s="338" t="str">
        <f>Aaron!$Y$2</f>
        <v>Columbus</v>
      </c>
      <c r="C538" s="233" t="s">
        <v>3042</v>
      </c>
      <c r="D538" s="256" t="s">
        <v>1559</v>
      </c>
      <c r="E538" s="339">
        <v>-200000</v>
      </c>
      <c r="F538" s="533" t="s">
        <v>1559</v>
      </c>
      <c r="G538" s="232" t="s">
        <v>3528</v>
      </c>
    </row>
    <row r="539" spans="1:7">
      <c r="A539" s="337">
        <v>43770</v>
      </c>
      <c r="B539" s="338" t="str">
        <f>Cobb!$M$2</f>
        <v>Mansfield</v>
      </c>
      <c r="C539" s="233" t="s">
        <v>3043</v>
      </c>
      <c r="D539" s="256" t="s">
        <v>1559</v>
      </c>
      <c r="E539" s="339">
        <v>-1291500</v>
      </c>
      <c r="F539" s="533" t="s">
        <v>1559</v>
      </c>
      <c r="G539" s="232" t="s">
        <v>3534</v>
      </c>
    </row>
    <row r="540" spans="1:7">
      <c r="A540" s="337">
        <v>43770</v>
      </c>
      <c r="B540" s="233" t="str">
        <f>Mays!$S$2</f>
        <v>Thunder Bay</v>
      </c>
      <c r="C540" s="233" t="s">
        <v>3044</v>
      </c>
      <c r="D540" s="256" t="s">
        <v>1559</v>
      </c>
      <c r="E540" s="339">
        <v>-438000</v>
      </c>
      <c r="F540" s="533" t="s">
        <v>1559</v>
      </c>
      <c r="G540" s="233"/>
    </row>
    <row r="541" spans="1:7">
      <c r="A541" s="337">
        <v>43770</v>
      </c>
      <c r="B541" s="233" t="str">
        <f>Mays!$S$2</f>
        <v>Thunder Bay</v>
      </c>
      <c r="C541" s="233" t="s">
        <v>3045</v>
      </c>
      <c r="D541" s="256" t="s">
        <v>1559</v>
      </c>
      <c r="E541" s="339">
        <v>-300000</v>
      </c>
      <c r="F541" s="533" t="s">
        <v>1559</v>
      </c>
      <c r="G541" s="233"/>
    </row>
    <row r="542" spans="1:7">
      <c r="A542" s="337">
        <v>43770</v>
      </c>
      <c r="B542" s="233" t="str">
        <f>Mays!$S$2</f>
        <v>Thunder Bay</v>
      </c>
      <c r="C542" s="233" t="s">
        <v>3046</v>
      </c>
      <c r="D542" s="256" t="s">
        <v>1559</v>
      </c>
      <c r="E542" s="339">
        <v>-300000</v>
      </c>
      <c r="F542" s="533" t="s">
        <v>1559</v>
      </c>
      <c r="G542" s="233"/>
    </row>
    <row r="543" spans="1:7">
      <c r="A543" s="337">
        <v>43770</v>
      </c>
      <c r="B543" s="233" t="str">
        <f>Mays!$S$2</f>
        <v>Thunder Bay</v>
      </c>
      <c r="C543" s="233" t="s">
        <v>3047</v>
      </c>
      <c r="D543" s="256" t="s">
        <v>1559</v>
      </c>
      <c r="E543" s="339">
        <v>-100000</v>
      </c>
      <c r="F543" s="533" t="s">
        <v>1559</v>
      </c>
      <c r="G543" s="233"/>
    </row>
    <row r="544" spans="1:7">
      <c r="A544" s="337">
        <v>43770</v>
      </c>
      <c r="B544" s="233" t="str">
        <f>Mays!$S$2</f>
        <v>Thunder Bay</v>
      </c>
      <c r="C544" s="233" t="s">
        <v>3050</v>
      </c>
      <c r="D544" s="256" t="s">
        <v>1559</v>
      </c>
      <c r="E544" s="339">
        <v>-4725000</v>
      </c>
      <c r="F544" s="533" t="s">
        <v>1559</v>
      </c>
      <c r="G544" s="233"/>
    </row>
    <row r="545" spans="1:7">
      <c r="A545" s="337">
        <v>43770</v>
      </c>
      <c r="B545" s="232" t="str">
        <f>Mays!$S$2</f>
        <v>Thunder Bay</v>
      </c>
      <c r="C545" s="233" t="s">
        <v>3051</v>
      </c>
      <c r="D545" s="256" t="s">
        <v>1559</v>
      </c>
      <c r="E545" s="339">
        <v>-100000</v>
      </c>
      <c r="F545" s="533" t="s">
        <v>1559</v>
      </c>
      <c r="G545" s="233"/>
    </row>
    <row r="546" spans="1:7">
      <c r="A546" s="337">
        <v>43770</v>
      </c>
      <c r="B546" s="232" t="str">
        <f>Mays!$S$2</f>
        <v>Thunder Bay</v>
      </c>
      <c r="C546" s="233" t="s">
        <v>3052</v>
      </c>
      <c r="D546" s="256" t="s">
        <v>1559</v>
      </c>
      <c r="E546" s="339">
        <v>-3675000</v>
      </c>
      <c r="F546" s="533" t="s">
        <v>1559</v>
      </c>
      <c r="G546" s="233"/>
    </row>
    <row r="547" spans="1:7">
      <c r="A547" s="337">
        <v>43770</v>
      </c>
      <c r="B547" s="232" t="str">
        <f>Mays!$S$2</f>
        <v>Thunder Bay</v>
      </c>
      <c r="C547" s="233" t="s">
        <v>3054</v>
      </c>
      <c r="D547" s="256" t="s">
        <v>1559</v>
      </c>
      <c r="E547" s="339">
        <v>-400000</v>
      </c>
      <c r="F547" s="533" t="s">
        <v>1559</v>
      </c>
      <c r="G547" s="233"/>
    </row>
    <row r="548" spans="1:7">
      <c r="A548" s="337">
        <v>43770</v>
      </c>
      <c r="B548" s="233" t="str">
        <f>Mays!$S$2</f>
        <v>Thunder Bay</v>
      </c>
      <c r="C548" s="233" t="s">
        <v>3056</v>
      </c>
      <c r="D548" s="256" t="s">
        <v>1559</v>
      </c>
      <c r="E548" s="339">
        <v>-400000</v>
      </c>
      <c r="F548" s="533" t="s">
        <v>1559</v>
      </c>
      <c r="G548" s="233"/>
    </row>
    <row r="549" spans="1:7">
      <c r="A549" s="337">
        <v>43770</v>
      </c>
      <c r="B549" s="232" t="str">
        <f>Mays!$S$2</f>
        <v>Thunder Bay</v>
      </c>
      <c r="C549" s="233" t="s">
        <v>3057</v>
      </c>
      <c r="D549" s="256" t="s">
        <v>1559</v>
      </c>
      <c r="E549" s="339">
        <v>-300000</v>
      </c>
      <c r="F549" s="533" t="s">
        <v>1559</v>
      </c>
      <c r="G549" s="233"/>
    </row>
    <row r="550" spans="1:7">
      <c r="A550" s="337">
        <v>43770</v>
      </c>
      <c r="B550" s="233" t="str">
        <f>Mays!$S$2</f>
        <v>Thunder Bay</v>
      </c>
      <c r="C550" s="233" t="s">
        <v>3058</v>
      </c>
      <c r="D550" s="256" t="s">
        <v>1559</v>
      </c>
      <c r="E550" s="339">
        <v>-300000</v>
      </c>
      <c r="F550" s="533" t="s">
        <v>1559</v>
      </c>
      <c r="G550" s="377"/>
    </row>
    <row r="551" spans="1:7">
      <c r="A551" s="337">
        <v>43770</v>
      </c>
      <c r="B551" s="233" t="str">
        <f>Mays!$S$2</f>
        <v>Thunder Bay</v>
      </c>
      <c r="C551" s="233" t="s">
        <v>3059</v>
      </c>
      <c r="D551" s="256" t="s">
        <v>1559</v>
      </c>
      <c r="E551" s="339">
        <v>-100000</v>
      </c>
      <c r="F551" s="533" t="s">
        <v>1559</v>
      </c>
      <c r="G551" s="233"/>
    </row>
    <row r="552" spans="1:7">
      <c r="A552" s="337">
        <v>43770</v>
      </c>
      <c r="B552" s="233" t="str">
        <f>Mays!$S$2</f>
        <v>Thunder Bay</v>
      </c>
      <c r="C552" s="232" t="s">
        <v>3060</v>
      </c>
      <c r="D552" s="256" t="s">
        <v>1559</v>
      </c>
      <c r="E552" s="339">
        <v>-300000</v>
      </c>
      <c r="F552" s="533" t="s">
        <v>1559</v>
      </c>
      <c r="G552" s="233"/>
    </row>
    <row r="553" spans="1:7">
      <c r="A553" s="337">
        <v>43770</v>
      </c>
      <c r="B553" s="232" t="str">
        <f>Mays!$S$2</f>
        <v>Thunder Bay</v>
      </c>
      <c r="C553" s="232" t="s">
        <v>3062</v>
      </c>
      <c r="D553" s="256" t="s">
        <v>1559</v>
      </c>
      <c r="E553" s="339">
        <v>-333333</v>
      </c>
      <c r="F553" s="533" t="s">
        <v>1559</v>
      </c>
      <c r="G553" s="233"/>
    </row>
    <row r="554" spans="1:7">
      <c r="A554" s="337">
        <v>43770</v>
      </c>
      <c r="B554" s="233" t="str">
        <f>Mays!$S$2</f>
        <v>Thunder Bay</v>
      </c>
      <c r="C554" s="233" t="s">
        <v>3063</v>
      </c>
      <c r="D554" s="256" t="s">
        <v>1559</v>
      </c>
      <c r="E554" s="339">
        <v>-400000</v>
      </c>
      <c r="F554" s="533" t="s">
        <v>1559</v>
      </c>
      <c r="G554" s="233"/>
    </row>
    <row r="555" spans="1:7">
      <c r="A555" s="337">
        <v>43770</v>
      </c>
      <c r="B555" s="233" t="str">
        <f>Mays!$S$2</f>
        <v>Thunder Bay</v>
      </c>
      <c r="C555" s="233" t="s">
        <v>3064</v>
      </c>
      <c r="D555" s="256" t="s">
        <v>1559</v>
      </c>
      <c r="E555" s="339">
        <v>-200000</v>
      </c>
      <c r="F555" s="533" t="s">
        <v>1559</v>
      </c>
      <c r="G555" s="233"/>
    </row>
    <row r="556" spans="1:7">
      <c r="A556" s="337">
        <v>43770</v>
      </c>
      <c r="B556" s="232" t="str">
        <f>Mays!$S$2</f>
        <v>Thunder Bay</v>
      </c>
      <c r="C556" s="233" t="s">
        <v>3067</v>
      </c>
      <c r="D556" s="256" t="s">
        <v>1559</v>
      </c>
      <c r="E556" s="339">
        <v>-200000</v>
      </c>
      <c r="F556" s="533" t="s">
        <v>1559</v>
      </c>
      <c r="G556" s="233"/>
    </row>
    <row r="557" spans="1:7">
      <c r="A557" s="337">
        <v>43770</v>
      </c>
      <c r="B557" s="233" t="str">
        <f>Aaron!$M$2</f>
        <v>Virginia</v>
      </c>
      <c r="C557" s="233" t="s">
        <v>2854</v>
      </c>
      <c r="D557" s="256" t="s">
        <v>1559</v>
      </c>
      <c r="E557" s="339">
        <v>-3780000</v>
      </c>
      <c r="F557" s="533" t="s">
        <v>1559</v>
      </c>
      <c r="G557" s="233"/>
    </row>
    <row r="558" spans="1:7">
      <c r="A558" s="337">
        <v>43770</v>
      </c>
      <c r="B558" s="233" t="str">
        <f>Aaron!$M$2</f>
        <v>Virginia</v>
      </c>
      <c r="C558" s="233" t="s">
        <v>2855</v>
      </c>
      <c r="D558" s="256" t="s">
        <v>1559</v>
      </c>
      <c r="E558" s="339">
        <v>-3833000</v>
      </c>
      <c r="F558" s="533" t="s">
        <v>1559</v>
      </c>
      <c r="G558" s="233"/>
    </row>
    <row r="559" spans="1:7">
      <c r="A559" s="337">
        <v>43770</v>
      </c>
      <c r="B559" s="233" t="str">
        <f>Aaron!$M$2</f>
        <v>Virginia</v>
      </c>
      <c r="C559" s="233" t="s">
        <v>2856</v>
      </c>
      <c r="D559" s="256" t="s">
        <v>1559</v>
      </c>
      <c r="E559" s="339">
        <v>-541000</v>
      </c>
      <c r="F559" s="533" t="s">
        <v>1559</v>
      </c>
      <c r="G559" s="233"/>
    </row>
    <row r="560" spans="1:7">
      <c r="A560" s="337">
        <v>43770</v>
      </c>
      <c r="B560" s="338" t="str">
        <f>Ruth!$A$2</f>
        <v>Plum Island</v>
      </c>
      <c r="C560" s="233" t="s">
        <v>2857</v>
      </c>
      <c r="D560" s="256" t="s">
        <v>1559</v>
      </c>
      <c r="E560" s="339">
        <v>-7497000</v>
      </c>
      <c r="F560" s="533" t="s">
        <v>1559</v>
      </c>
      <c r="G560" s="232" t="s">
        <v>3519</v>
      </c>
    </row>
    <row r="561" spans="1:7">
      <c r="A561" s="337">
        <v>43770</v>
      </c>
      <c r="B561" s="233" t="str">
        <f>Aaron!$M$2</f>
        <v>Virginia</v>
      </c>
      <c r="C561" s="233" t="s">
        <v>2858</v>
      </c>
      <c r="D561" s="256" t="s">
        <v>1559</v>
      </c>
      <c r="E561" s="339">
        <v>-737000</v>
      </c>
      <c r="F561" s="533" t="s">
        <v>1559</v>
      </c>
      <c r="G561" s="233"/>
    </row>
    <row r="562" spans="1:7">
      <c r="A562" s="337">
        <v>43770</v>
      </c>
      <c r="B562" s="233" t="str">
        <f>Aaron!$M$2</f>
        <v>Virginia</v>
      </c>
      <c r="C562" s="233" t="s">
        <v>2859</v>
      </c>
      <c r="D562" s="256" t="s">
        <v>1559</v>
      </c>
      <c r="E562" s="339">
        <v>-100000</v>
      </c>
      <c r="F562" s="533" t="s">
        <v>1559</v>
      </c>
      <c r="G562" s="233"/>
    </row>
    <row r="563" spans="1:7">
      <c r="A563" s="337">
        <v>43770</v>
      </c>
      <c r="B563" s="233" t="str">
        <f>Aaron!$M$2</f>
        <v>Virginia</v>
      </c>
      <c r="C563" s="233" t="s">
        <v>2860</v>
      </c>
      <c r="D563" s="256" t="s">
        <v>1559</v>
      </c>
      <c r="E563" s="339">
        <v>-200000</v>
      </c>
      <c r="F563" s="533" t="s">
        <v>1559</v>
      </c>
      <c r="G563" s="233"/>
    </row>
    <row r="564" spans="1:7">
      <c r="A564" s="337">
        <v>43770</v>
      </c>
      <c r="B564" s="233" t="str">
        <f>Aaron!$M$2</f>
        <v>Virginia</v>
      </c>
      <c r="C564" s="233" t="s">
        <v>2863</v>
      </c>
      <c r="D564" s="256" t="s">
        <v>1559</v>
      </c>
      <c r="E564" s="339">
        <v>-1674000</v>
      </c>
      <c r="F564" s="533" t="s">
        <v>1559</v>
      </c>
      <c r="G564" s="233"/>
    </row>
    <row r="565" spans="1:7">
      <c r="A565" s="337">
        <v>43770</v>
      </c>
      <c r="B565" s="233" t="str">
        <f>Aaron!$M$2</f>
        <v>Virginia</v>
      </c>
      <c r="C565" s="233" t="s">
        <v>2864</v>
      </c>
      <c r="D565" s="256" t="s">
        <v>1559</v>
      </c>
      <c r="E565" s="339">
        <v>-3815140</v>
      </c>
      <c r="F565" s="533" t="s">
        <v>1559</v>
      </c>
      <c r="G565" s="233"/>
    </row>
    <row r="566" spans="1:7">
      <c r="A566" s="337">
        <v>43770</v>
      </c>
      <c r="B566" s="233" t="str">
        <f>Aaron!$M$2</f>
        <v>Virginia</v>
      </c>
      <c r="C566" s="233" t="s">
        <v>2866</v>
      </c>
      <c r="D566" s="256" t="s">
        <v>1559</v>
      </c>
      <c r="E566" s="339">
        <v>-2625000</v>
      </c>
      <c r="F566" s="533" t="s">
        <v>1559</v>
      </c>
      <c r="G566" s="233"/>
    </row>
    <row r="567" spans="1:7">
      <c r="A567" s="337">
        <v>43770</v>
      </c>
      <c r="B567" s="338" t="str">
        <f>Aaron!$M$2</f>
        <v>Virginia</v>
      </c>
      <c r="C567" s="233" t="s">
        <v>2867</v>
      </c>
      <c r="D567" s="256" t="s">
        <v>1559</v>
      </c>
      <c r="E567" s="339">
        <v>-300000</v>
      </c>
      <c r="F567" s="533" t="s">
        <v>1559</v>
      </c>
      <c r="G567" s="233"/>
    </row>
    <row r="568" spans="1:7">
      <c r="A568" s="337">
        <v>43770</v>
      </c>
      <c r="B568" s="338" t="str">
        <f>Aaron!$M$2</f>
        <v>Virginia</v>
      </c>
      <c r="C568" s="233" t="s">
        <v>2340</v>
      </c>
      <c r="D568" s="256" t="s">
        <v>1559</v>
      </c>
      <c r="E568" s="339">
        <v>-100000</v>
      </c>
      <c r="F568" s="533" t="s">
        <v>1559</v>
      </c>
      <c r="G568" s="233"/>
    </row>
    <row r="569" spans="1:7">
      <c r="A569" s="337">
        <v>43770</v>
      </c>
      <c r="B569" s="338" t="str">
        <f>Aaron!$M$2</f>
        <v>Virginia</v>
      </c>
      <c r="C569" s="233" t="s">
        <v>2869</v>
      </c>
      <c r="D569" s="256" t="s">
        <v>1559</v>
      </c>
      <c r="E569" s="339">
        <v>-300000</v>
      </c>
      <c r="F569" s="533" t="s">
        <v>1559</v>
      </c>
      <c r="G569" s="233"/>
    </row>
    <row r="570" spans="1:7">
      <c r="A570" s="337">
        <v>43770</v>
      </c>
      <c r="B570" s="338" t="str">
        <f>Aaron!$M$2</f>
        <v>Virginia</v>
      </c>
      <c r="C570" s="233" t="s">
        <v>2870</v>
      </c>
      <c r="D570" s="256" t="s">
        <v>1559</v>
      </c>
      <c r="E570" s="339">
        <v>-300000</v>
      </c>
      <c r="F570" s="533" t="s">
        <v>1559</v>
      </c>
      <c r="G570" s="233"/>
    </row>
    <row r="571" spans="1:7">
      <c r="A571" s="337">
        <v>43770</v>
      </c>
      <c r="B571" s="338" t="str">
        <f>Aaron!$M$2</f>
        <v>Virginia</v>
      </c>
      <c r="C571" s="233" t="s">
        <v>2341</v>
      </c>
      <c r="D571" s="256" t="s">
        <v>1559</v>
      </c>
      <c r="E571" s="339">
        <v>-100000</v>
      </c>
      <c r="F571" s="533" t="s">
        <v>1559</v>
      </c>
      <c r="G571" s="233"/>
    </row>
    <row r="572" spans="1:7">
      <c r="A572" s="337">
        <v>43770</v>
      </c>
      <c r="B572" s="338" t="str">
        <f>Aaron!$M$2</f>
        <v>Virginia</v>
      </c>
      <c r="C572" s="233" t="s">
        <v>2872</v>
      </c>
      <c r="D572" s="256" t="s">
        <v>1559</v>
      </c>
      <c r="E572" s="339">
        <v>-300000</v>
      </c>
      <c r="F572" s="533" t="s">
        <v>1559</v>
      </c>
      <c r="G572" s="233"/>
    </row>
    <row r="573" spans="1:7">
      <c r="A573" s="337">
        <v>43770</v>
      </c>
      <c r="B573" s="338" t="str">
        <f>Aaron!$M$2</f>
        <v>Virginia</v>
      </c>
      <c r="C573" s="233" t="s">
        <v>2873</v>
      </c>
      <c r="D573" s="256" t="s">
        <v>1559</v>
      </c>
      <c r="E573" s="339">
        <v>-6000000</v>
      </c>
      <c r="F573" s="533" t="s">
        <v>1559</v>
      </c>
      <c r="G573" s="233"/>
    </row>
    <row r="574" spans="1:7">
      <c r="A574" s="337">
        <v>43770</v>
      </c>
      <c r="B574" s="338" t="str">
        <f>Aaron!$M$2</f>
        <v>Virginia</v>
      </c>
      <c r="C574" s="233" t="s">
        <v>2874</v>
      </c>
      <c r="D574" s="256" t="s">
        <v>1559</v>
      </c>
      <c r="E574" s="339">
        <v>-5000000</v>
      </c>
      <c r="F574" s="533" t="s">
        <v>1559</v>
      </c>
      <c r="G574" s="233"/>
    </row>
    <row r="575" spans="1:7">
      <c r="A575" s="337">
        <v>43770</v>
      </c>
      <c r="B575" s="338" t="str">
        <f>Aaron!$M$2</f>
        <v>Virginia</v>
      </c>
      <c r="C575" s="233" t="s">
        <v>2875</v>
      </c>
      <c r="D575" s="256" t="s">
        <v>1559</v>
      </c>
      <c r="E575" s="339">
        <v>-200000</v>
      </c>
      <c r="F575" s="533" t="s">
        <v>1559</v>
      </c>
      <c r="G575" s="233"/>
    </row>
    <row r="576" spans="1:7">
      <c r="A576" s="337">
        <v>43770</v>
      </c>
      <c r="B576" s="338" t="str">
        <f>Aaron!$M$2</f>
        <v>Virginia</v>
      </c>
      <c r="C576" s="233" t="s">
        <v>1737</v>
      </c>
      <c r="D576" s="256" t="s">
        <v>1559</v>
      </c>
      <c r="E576" s="339">
        <v>-100000</v>
      </c>
      <c r="F576" s="533" t="s">
        <v>1559</v>
      </c>
      <c r="G576" s="233"/>
    </row>
    <row r="577" spans="1:7">
      <c r="A577" s="541">
        <v>43770</v>
      </c>
      <c r="B577" s="542" t="str">
        <f>Ruth!$Y$2</f>
        <v xml:space="preserve">New Jersey </v>
      </c>
      <c r="C577" s="177" t="s">
        <v>2552</v>
      </c>
      <c r="D577" s="256" t="s">
        <v>1559</v>
      </c>
      <c r="E577" s="339">
        <v>-300000</v>
      </c>
      <c r="F577" s="533" t="s">
        <v>1559</v>
      </c>
      <c r="G577" s="233" t="s">
        <v>4073</v>
      </c>
    </row>
    <row r="578" spans="1:7">
      <c r="A578" s="337">
        <v>43770</v>
      </c>
      <c r="B578" s="338" t="str">
        <f>Cobb!$S$2</f>
        <v>Waikiki</v>
      </c>
      <c r="C578" s="233" t="s">
        <v>2553</v>
      </c>
      <c r="D578" s="256" t="s">
        <v>1559</v>
      </c>
      <c r="E578" s="339">
        <v>-300000</v>
      </c>
      <c r="F578" s="533" t="s">
        <v>1559</v>
      </c>
      <c r="G578" s="233"/>
    </row>
    <row r="579" spans="1:7">
      <c r="A579" s="337">
        <v>43770</v>
      </c>
      <c r="B579" s="338" t="str">
        <f>Cobb!$S$2</f>
        <v>Waikiki</v>
      </c>
      <c r="C579" s="233" t="s">
        <v>2555</v>
      </c>
      <c r="D579" s="256" t="s">
        <v>1559</v>
      </c>
      <c r="E579" s="339">
        <v>-300000</v>
      </c>
      <c r="F579" s="533" t="s">
        <v>1559</v>
      </c>
      <c r="G579" s="233"/>
    </row>
    <row r="580" spans="1:7">
      <c r="A580" s="337">
        <v>43770</v>
      </c>
      <c r="B580" s="358" t="str">
        <f>Cobb!$S$2</f>
        <v>Waikiki</v>
      </c>
      <c r="C580" s="233" t="s">
        <v>2556</v>
      </c>
      <c r="D580" s="256" t="s">
        <v>1559</v>
      </c>
      <c r="E580" s="339">
        <v>-400000</v>
      </c>
      <c r="F580" s="533" t="s">
        <v>1559</v>
      </c>
      <c r="G580" s="233"/>
    </row>
    <row r="581" spans="1:7">
      <c r="A581" s="337">
        <v>43770</v>
      </c>
      <c r="B581" s="338" t="str">
        <f>Cobb!$S$2</f>
        <v>Waikiki</v>
      </c>
      <c r="C581" s="233" t="s">
        <v>2559</v>
      </c>
      <c r="D581" s="256" t="s">
        <v>1559</v>
      </c>
      <c r="E581" s="339">
        <v>-2800000</v>
      </c>
      <c r="F581" s="533" t="s">
        <v>1559</v>
      </c>
      <c r="G581" s="233"/>
    </row>
    <row r="582" spans="1:7">
      <c r="A582" s="337">
        <v>43770</v>
      </c>
      <c r="B582" s="358" t="str">
        <f>Cobb!$S$2</f>
        <v>Waikiki</v>
      </c>
      <c r="C582" s="233" t="s">
        <v>2560</v>
      </c>
      <c r="D582" s="256" t="s">
        <v>1559</v>
      </c>
      <c r="E582" s="339">
        <v>-300000</v>
      </c>
      <c r="F582" s="533" t="s">
        <v>1559</v>
      </c>
      <c r="G582" s="233"/>
    </row>
    <row r="583" spans="1:7">
      <c r="A583" s="337">
        <v>43770</v>
      </c>
      <c r="B583" s="358" t="str">
        <f>Cobb!$S$2</f>
        <v>Waikiki</v>
      </c>
      <c r="C583" s="233" t="s">
        <v>2334</v>
      </c>
      <c r="D583" s="256" t="s">
        <v>1559</v>
      </c>
      <c r="E583" s="339">
        <v>-100000</v>
      </c>
      <c r="F583" s="533" t="s">
        <v>1559</v>
      </c>
      <c r="G583" s="233"/>
    </row>
    <row r="584" spans="1:7">
      <c r="A584" s="337">
        <v>43770</v>
      </c>
      <c r="B584" s="338" t="str">
        <f>Cobb!$S$2</f>
        <v>Waikiki</v>
      </c>
      <c r="C584" s="233" t="s">
        <v>2562</v>
      </c>
      <c r="D584" s="256" t="s">
        <v>1559</v>
      </c>
      <c r="E584" s="339">
        <v>-300000</v>
      </c>
      <c r="F584" s="533" t="s">
        <v>1559</v>
      </c>
      <c r="G584" s="233"/>
    </row>
    <row r="585" spans="1:7">
      <c r="A585" s="337">
        <v>43770</v>
      </c>
      <c r="B585" s="338" t="str">
        <f>Mays!$AE$2</f>
        <v>West Oakland</v>
      </c>
      <c r="C585" s="233" t="s">
        <v>2564</v>
      </c>
      <c r="D585" s="256" t="s">
        <v>1559</v>
      </c>
      <c r="E585" s="339">
        <v>-2800000</v>
      </c>
      <c r="F585" s="533" t="s">
        <v>1559</v>
      </c>
      <c r="G585" s="232" t="s">
        <v>3547</v>
      </c>
    </row>
    <row r="586" spans="1:7">
      <c r="A586" s="541">
        <v>43770</v>
      </c>
      <c r="B586" s="542" t="str">
        <f>Cobb!$AE$2</f>
        <v>Houston</v>
      </c>
      <c r="C586" s="177" t="s">
        <v>2565</v>
      </c>
      <c r="D586" s="540" t="s">
        <v>1559</v>
      </c>
      <c r="E586" s="339">
        <v>-830000</v>
      </c>
      <c r="F586" s="533" t="s">
        <v>1559</v>
      </c>
      <c r="G586" s="232" t="s">
        <v>4088</v>
      </c>
    </row>
    <row r="587" spans="1:7">
      <c r="A587" s="337">
        <v>43770</v>
      </c>
      <c r="B587" s="338" t="str">
        <f>Cobb!$S$2</f>
        <v>Waikiki</v>
      </c>
      <c r="C587" s="233" t="s">
        <v>2566</v>
      </c>
      <c r="D587" s="256" t="s">
        <v>1559</v>
      </c>
      <c r="E587" s="339">
        <v>-775000</v>
      </c>
      <c r="F587" s="533" t="s">
        <v>1559</v>
      </c>
      <c r="G587" s="233"/>
    </row>
    <row r="588" spans="1:7">
      <c r="A588" s="541">
        <v>43770</v>
      </c>
      <c r="B588" s="542" t="str">
        <f>Ruth!$S$2</f>
        <v>New York</v>
      </c>
      <c r="C588" s="177" t="s">
        <v>2567</v>
      </c>
      <c r="D588" s="540" t="s">
        <v>1559</v>
      </c>
      <c r="E588" s="339">
        <v>-400000</v>
      </c>
      <c r="F588" s="533" t="s">
        <v>1559</v>
      </c>
      <c r="G588" s="232" t="s">
        <v>4102</v>
      </c>
    </row>
    <row r="589" spans="1:7">
      <c r="A589" s="337">
        <v>43770</v>
      </c>
      <c r="B589" s="338" t="str">
        <f>Cobb!$S$2</f>
        <v>Waikiki</v>
      </c>
      <c r="C589" s="233" t="s">
        <v>2568</v>
      </c>
      <c r="D589" s="256" t="s">
        <v>1559</v>
      </c>
      <c r="E589" s="339">
        <v>-2800000</v>
      </c>
      <c r="F589" s="533" t="s">
        <v>1559</v>
      </c>
      <c r="G589" s="233"/>
    </row>
    <row r="590" spans="1:7">
      <c r="A590" s="541">
        <v>43770</v>
      </c>
      <c r="B590" s="542" t="str">
        <f>Ruth!$Y$2</f>
        <v xml:space="preserve">New Jersey </v>
      </c>
      <c r="C590" s="177" t="s">
        <v>2569</v>
      </c>
      <c r="D590" s="256" t="s">
        <v>1559</v>
      </c>
      <c r="E590" s="339">
        <v>-300000</v>
      </c>
      <c r="F590" s="533" t="s">
        <v>1559</v>
      </c>
      <c r="G590" s="233" t="s">
        <v>4073</v>
      </c>
    </row>
    <row r="591" spans="1:7">
      <c r="A591" s="337">
        <v>43770</v>
      </c>
      <c r="B591" s="338" t="str">
        <f>Cobb!$S$2</f>
        <v>Waikiki</v>
      </c>
      <c r="C591" s="233" t="s">
        <v>2570</v>
      </c>
      <c r="D591" s="256" t="s">
        <v>1559</v>
      </c>
      <c r="E591" s="339">
        <v>-200000</v>
      </c>
      <c r="F591" s="533" t="s">
        <v>1559</v>
      </c>
      <c r="G591" s="233"/>
    </row>
    <row r="592" spans="1:7">
      <c r="A592" s="337">
        <v>43770</v>
      </c>
      <c r="B592" s="358" t="str">
        <f>Cobb!$S$2</f>
        <v>Waikiki</v>
      </c>
      <c r="C592" s="233" t="s">
        <v>2572</v>
      </c>
      <c r="D592" s="256" t="s">
        <v>1559</v>
      </c>
      <c r="E592" s="339">
        <v>-200000</v>
      </c>
      <c r="F592" s="533" t="s">
        <v>1559</v>
      </c>
      <c r="G592" s="233"/>
    </row>
    <row r="593" spans="1:7">
      <c r="A593" s="337">
        <v>43770</v>
      </c>
      <c r="B593" s="338" t="str">
        <f>Cobb!$S$2</f>
        <v>Waikiki</v>
      </c>
      <c r="C593" s="233" t="s">
        <v>2573</v>
      </c>
      <c r="D593" s="256" t="s">
        <v>1559</v>
      </c>
      <c r="E593" s="339">
        <v>-300000</v>
      </c>
      <c r="F593" s="533" t="s">
        <v>1559</v>
      </c>
      <c r="G593" s="233"/>
    </row>
    <row r="594" spans="1:7">
      <c r="A594" s="337">
        <v>43770</v>
      </c>
      <c r="B594" s="358" t="str">
        <f>Cobb!$S$2</f>
        <v>Waikiki</v>
      </c>
      <c r="C594" s="233" t="s">
        <v>2577</v>
      </c>
      <c r="D594" s="256" t="s">
        <v>1559</v>
      </c>
      <c r="E594" s="339">
        <v>-300000</v>
      </c>
      <c r="F594" s="533" t="s">
        <v>1559</v>
      </c>
      <c r="G594" s="233"/>
    </row>
    <row r="595" spans="1:7">
      <c r="A595" s="337">
        <v>43770</v>
      </c>
      <c r="B595" s="338" t="str">
        <f>Cobb!$S$2</f>
        <v>Waikiki</v>
      </c>
      <c r="C595" s="233" t="s">
        <v>2578</v>
      </c>
      <c r="D595" s="256" t="s">
        <v>1559</v>
      </c>
      <c r="E595" s="339">
        <v>-200000</v>
      </c>
      <c r="F595" s="533" t="s">
        <v>1559</v>
      </c>
      <c r="G595" s="233"/>
    </row>
    <row r="596" spans="1:7">
      <c r="A596" s="337">
        <v>43770</v>
      </c>
      <c r="B596" s="338" t="str">
        <f>Aaron!$S$2</f>
        <v>Washington</v>
      </c>
      <c r="C596" s="233" t="s">
        <v>2877</v>
      </c>
      <c r="D596" s="256" t="s">
        <v>1559</v>
      </c>
      <c r="E596" s="339">
        <v>-300000</v>
      </c>
      <c r="F596" s="533" t="s">
        <v>1559</v>
      </c>
      <c r="G596" s="233"/>
    </row>
    <row r="597" spans="1:7">
      <c r="A597" s="337">
        <v>43770</v>
      </c>
      <c r="B597" s="338" t="str">
        <f>Aaron!$S$2</f>
        <v>Washington</v>
      </c>
      <c r="C597" s="233" t="s">
        <v>2878</v>
      </c>
      <c r="D597" s="256" t="s">
        <v>1559</v>
      </c>
      <c r="E597" s="339">
        <v>-400000</v>
      </c>
      <c r="F597" s="533" t="s">
        <v>1559</v>
      </c>
      <c r="G597" s="233"/>
    </row>
    <row r="598" spans="1:7">
      <c r="A598" s="337">
        <v>43770</v>
      </c>
      <c r="B598" s="338" t="str">
        <f>Aaron!$S$2</f>
        <v>Washington</v>
      </c>
      <c r="C598" s="233" t="s">
        <v>2879</v>
      </c>
      <c r="D598" s="256" t="s">
        <v>1559</v>
      </c>
      <c r="E598" s="339">
        <v>-5000000</v>
      </c>
      <c r="F598" s="533" t="s">
        <v>1559</v>
      </c>
      <c r="G598" s="233"/>
    </row>
    <row r="599" spans="1:7">
      <c r="A599" s="337">
        <v>43770</v>
      </c>
      <c r="B599" s="338" t="str">
        <f>Aaron!$S$2</f>
        <v>Washington</v>
      </c>
      <c r="C599" s="233" t="s">
        <v>2880</v>
      </c>
      <c r="D599" s="256" t="s">
        <v>1559</v>
      </c>
      <c r="E599" s="339">
        <v>-400000</v>
      </c>
      <c r="F599" s="533" t="s">
        <v>1559</v>
      </c>
      <c r="G599" s="233"/>
    </row>
    <row r="600" spans="1:7">
      <c r="A600" s="337">
        <v>43770</v>
      </c>
      <c r="B600" s="338" t="str">
        <f>Aaron!$S$2</f>
        <v>Washington</v>
      </c>
      <c r="C600" s="233" t="s">
        <v>2882</v>
      </c>
      <c r="D600" s="256" t="s">
        <v>1559</v>
      </c>
      <c r="E600" s="339">
        <v>-300000</v>
      </c>
      <c r="F600" s="533" t="s">
        <v>1559</v>
      </c>
      <c r="G600" s="233"/>
    </row>
    <row r="601" spans="1:7">
      <c r="A601" s="337">
        <v>43770</v>
      </c>
      <c r="B601" s="338" t="str">
        <f>Aaron!$S$2</f>
        <v>Washington</v>
      </c>
      <c r="C601" s="233" t="s">
        <v>2883</v>
      </c>
      <c r="D601" s="256" t="s">
        <v>1559</v>
      </c>
      <c r="E601" s="339">
        <v>-4275000</v>
      </c>
      <c r="F601" s="533" t="s">
        <v>1559</v>
      </c>
      <c r="G601" s="233"/>
    </row>
    <row r="602" spans="1:7">
      <c r="A602" s="541">
        <v>43770</v>
      </c>
      <c r="B602" s="542" t="str">
        <f>Aaron!$Y$2</f>
        <v>Columbus</v>
      </c>
      <c r="C602" s="177" t="s">
        <v>2884</v>
      </c>
      <c r="D602" s="256" t="s">
        <v>1559</v>
      </c>
      <c r="E602" s="339">
        <v>-8500000</v>
      </c>
      <c r="F602" s="533" t="s">
        <v>1559</v>
      </c>
      <c r="G602" s="233"/>
    </row>
    <row r="603" spans="1:7">
      <c r="A603" s="337">
        <v>43770</v>
      </c>
      <c r="B603" s="338" t="str">
        <f>Aaron!$S$2</f>
        <v>Washington</v>
      </c>
      <c r="C603" s="233" t="s">
        <v>2885</v>
      </c>
      <c r="D603" s="256" t="s">
        <v>1559</v>
      </c>
      <c r="E603" s="339">
        <v>-2178750</v>
      </c>
      <c r="F603" s="533" t="s">
        <v>1559</v>
      </c>
      <c r="G603" s="233"/>
    </row>
    <row r="604" spans="1:7">
      <c r="A604" s="337">
        <v>43770</v>
      </c>
      <c r="B604" s="338" t="str">
        <f>Aaron!$S$2</f>
        <v>Washington</v>
      </c>
      <c r="C604" s="233" t="s">
        <v>2886</v>
      </c>
      <c r="D604" s="256" t="s">
        <v>1559</v>
      </c>
      <c r="E604" s="339">
        <v>-300000</v>
      </c>
      <c r="F604" s="533" t="s">
        <v>1559</v>
      </c>
      <c r="G604" s="233"/>
    </row>
    <row r="605" spans="1:7">
      <c r="A605" s="337">
        <v>43770</v>
      </c>
      <c r="B605" s="338" t="str">
        <f>Aaron!$S$2</f>
        <v>Washington</v>
      </c>
      <c r="C605" s="233" t="s">
        <v>2887</v>
      </c>
      <c r="D605" s="256" t="s">
        <v>1559</v>
      </c>
      <c r="E605" s="339">
        <v>-300000</v>
      </c>
      <c r="F605" s="533" t="s">
        <v>1559</v>
      </c>
      <c r="G605" s="233"/>
    </row>
    <row r="606" spans="1:7">
      <c r="A606" s="337">
        <v>43770</v>
      </c>
      <c r="B606" s="338" t="str">
        <f>Aaron!$S$2</f>
        <v>Washington</v>
      </c>
      <c r="C606" s="233" t="s">
        <v>2888</v>
      </c>
      <c r="D606" s="256" t="s">
        <v>1559</v>
      </c>
      <c r="E606" s="339">
        <v>-1050000</v>
      </c>
      <c r="F606" s="533" t="s">
        <v>1559</v>
      </c>
      <c r="G606" s="233"/>
    </row>
    <row r="607" spans="1:7">
      <c r="A607" s="337">
        <v>43770</v>
      </c>
      <c r="B607" s="338" t="str">
        <f>Aaron!$S$2</f>
        <v>Washington</v>
      </c>
      <c r="C607" s="233" t="s">
        <v>2889</v>
      </c>
      <c r="D607" s="256" t="s">
        <v>1559</v>
      </c>
      <c r="E607" s="339">
        <v>-4000000</v>
      </c>
      <c r="F607" s="533" t="s">
        <v>1559</v>
      </c>
      <c r="G607" s="233"/>
    </row>
    <row r="608" spans="1:7">
      <c r="A608" s="337">
        <v>43770</v>
      </c>
      <c r="B608" s="338" t="str">
        <f>Aaron!$S$2</f>
        <v>Washington</v>
      </c>
      <c r="C608" s="233" t="s">
        <v>2890</v>
      </c>
      <c r="D608" s="256" t="s">
        <v>1559</v>
      </c>
      <c r="E608" s="339">
        <v>-200000</v>
      </c>
      <c r="F608" s="533" t="s">
        <v>1559</v>
      </c>
      <c r="G608" s="233"/>
    </row>
    <row r="609" spans="1:7">
      <c r="A609" s="337">
        <v>43770</v>
      </c>
      <c r="B609" s="338" t="str">
        <f>Aaron!$S$2</f>
        <v>Washington</v>
      </c>
      <c r="C609" s="233" t="s">
        <v>2892</v>
      </c>
      <c r="D609" s="256" t="s">
        <v>1559</v>
      </c>
      <c r="E609" s="339">
        <v>-2800000</v>
      </c>
      <c r="F609" s="533" t="s">
        <v>1559</v>
      </c>
      <c r="G609" s="233"/>
    </row>
    <row r="610" spans="1:7">
      <c r="A610" s="337">
        <v>43770</v>
      </c>
      <c r="B610" s="338" t="str">
        <f>Aaron!$S$2</f>
        <v>Washington</v>
      </c>
      <c r="C610" s="233" t="s">
        <v>2893</v>
      </c>
      <c r="D610" s="256" t="s">
        <v>1559</v>
      </c>
      <c r="E610" s="339">
        <v>-300000</v>
      </c>
      <c r="F610" s="533" t="s">
        <v>1559</v>
      </c>
      <c r="G610" s="233"/>
    </row>
    <row r="611" spans="1:7">
      <c r="A611" s="337">
        <v>43770</v>
      </c>
      <c r="B611" s="338" t="str">
        <f>Aaron!$S$2</f>
        <v>Washington</v>
      </c>
      <c r="C611" s="233" t="s">
        <v>2894</v>
      </c>
      <c r="D611" s="256" t="s">
        <v>1559</v>
      </c>
      <c r="E611" s="339">
        <v>-200000</v>
      </c>
      <c r="F611" s="533" t="s">
        <v>1559</v>
      </c>
      <c r="G611" s="233"/>
    </row>
    <row r="612" spans="1:7">
      <c r="A612" s="337">
        <v>43770</v>
      </c>
      <c r="B612" s="338" t="str">
        <f>Aaron!$S$2</f>
        <v>Washington</v>
      </c>
      <c r="C612" s="233" t="s">
        <v>2895</v>
      </c>
      <c r="D612" s="256" t="s">
        <v>1559</v>
      </c>
      <c r="E612" s="339">
        <v>-555000</v>
      </c>
      <c r="F612" s="533" t="s">
        <v>1559</v>
      </c>
      <c r="G612" s="233"/>
    </row>
    <row r="613" spans="1:7">
      <c r="A613" s="337">
        <v>43770</v>
      </c>
      <c r="B613" s="338" t="str">
        <f>Aaron!$S$2</f>
        <v>Washington</v>
      </c>
      <c r="C613" s="233" t="s">
        <v>2896</v>
      </c>
      <c r="D613" s="256" t="s">
        <v>1559</v>
      </c>
      <c r="E613" s="339">
        <v>-300000</v>
      </c>
      <c r="F613" s="533" t="s">
        <v>1559</v>
      </c>
      <c r="G613" s="233"/>
    </row>
    <row r="614" spans="1:7">
      <c r="A614" s="337">
        <v>43770</v>
      </c>
      <c r="B614" s="338" t="str">
        <f>Aaron!$S$2</f>
        <v>Washington</v>
      </c>
      <c r="C614" s="233" t="s">
        <v>2898</v>
      </c>
      <c r="D614" s="256" t="s">
        <v>1559</v>
      </c>
      <c r="E614" s="339">
        <v>-200000</v>
      </c>
      <c r="F614" s="533" t="s">
        <v>1559</v>
      </c>
      <c r="G614" s="233"/>
    </row>
    <row r="615" spans="1:7">
      <c r="A615" s="337">
        <v>43770</v>
      </c>
      <c r="B615" s="338" t="str">
        <f>Aaron!$S$2</f>
        <v>Washington</v>
      </c>
      <c r="C615" s="233" t="s">
        <v>2899</v>
      </c>
      <c r="D615" s="256" t="s">
        <v>1559</v>
      </c>
      <c r="E615" s="339">
        <v>-400000</v>
      </c>
      <c r="F615" s="533" t="s">
        <v>1559</v>
      </c>
      <c r="G615" s="233"/>
    </row>
    <row r="616" spans="1:7">
      <c r="A616" s="337">
        <v>43770</v>
      </c>
      <c r="B616" s="358" t="str">
        <f>Mays!$AE$2</f>
        <v>West Oakland</v>
      </c>
      <c r="C616" s="233" t="s">
        <v>3090</v>
      </c>
      <c r="D616" s="256" t="s">
        <v>1559</v>
      </c>
      <c r="E616" s="339">
        <v>-5222000</v>
      </c>
      <c r="F616" s="533" t="s">
        <v>1559</v>
      </c>
      <c r="G616" s="233"/>
    </row>
    <row r="617" spans="1:7">
      <c r="A617" s="337">
        <v>43770</v>
      </c>
      <c r="B617" s="358" t="str">
        <f>Mays!$AE$2</f>
        <v>West Oakland</v>
      </c>
      <c r="C617" s="233" t="s">
        <v>3091</v>
      </c>
      <c r="D617" s="256" t="s">
        <v>1559</v>
      </c>
      <c r="E617" s="339">
        <v>-7938000</v>
      </c>
      <c r="F617" s="533" t="s">
        <v>1559</v>
      </c>
      <c r="G617" s="233"/>
    </row>
    <row r="618" spans="1:7">
      <c r="A618" s="337">
        <v>43770</v>
      </c>
      <c r="B618" s="358" t="str">
        <f>Mays!$AE$2</f>
        <v>West Oakland</v>
      </c>
      <c r="C618" s="233" t="s">
        <v>3092</v>
      </c>
      <c r="D618" s="256" t="s">
        <v>1559</v>
      </c>
      <c r="E618" s="339">
        <v>-300000</v>
      </c>
      <c r="F618" s="533" t="s">
        <v>1559</v>
      </c>
      <c r="G618" s="233"/>
    </row>
    <row r="619" spans="1:7">
      <c r="A619" s="337">
        <v>43770</v>
      </c>
      <c r="B619" s="358" t="str">
        <f>Mays!$AE$2</f>
        <v>West Oakland</v>
      </c>
      <c r="C619" s="233" t="s">
        <v>3093</v>
      </c>
      <c r="D619" s="256" t="s">
        <v>1559</v>
      </c>
      <c r="E619" s="339">
        <v>-300000</v>
      </c>
      <c r="F619" s="533" t="s">
        <v>1559</v>
      </c>
      <c r="G619" s="233"/>
    </row>
    <row r="620" spans="1:7">
      <c r="A620" s="337">
        <v>43770</v>
      </c>
      <c r="B620" s="358" t="str">
        <f>Mays!$AE$2</f>
        <v>West Oakland</v>
      </c>
      <c r="C620" s="233" t="s">
        <v>3094</v>
      </c>
      <c r="D620" s="256" t="s">
        <v>1559</v>
      </c>
      <c r="E620" s="339">
        <v>-100000</v>
      </c>
      <c r="F620" s="533" t="s">
        <v>1559</v>
      </c>
      <c r="G620" s="233"/>
    </row>
    <row r="621" spans="1:7">
      <c r="A621" s="337">
        <v>43770</v>
      </c>
      <c r="B621" s="358" t="str">
        <f>Mays!$AE$2</f>
        <v>West Oakland</v>
      </c>
      <c r="C621" s="233" t="s">
        <v>3095</v>
      </c>
      <c r="D621" s="256" t="s">
        <v>1559</v>
      </c>
      <c r="E621" s="339">
        <v>-200000</v>
      </c>
      <c r="F621" s="533" t="s">
        <v>1559</v>
      </c>
      <c r="G621" s="233"/>
    </row>
    <row r="622" spans="1:7">
      <c r="A622" s="337">
        <v>43770</v>
      </c>
      <c r="B622" s="358" t="str">
        <f>Mays!$AE$2</f>
        <v>West Oakland</v>
      </c>
      <c r="C622" s="233" t="s">
        <v>3096</v>
      </c>
      <c r="D622" s="256" t="s">
        <v>1559</v>
      </c>
      <c r="E622" s="339">
        <v>-400000</v>
      </c>
      <c r="F622" s="533" t="s">
        <v>1559</v>
      </c>
      <c r="G622" s="233"/>
    </row>
    <row r="623" spans="1:7">
      <c r="A623" s="337">
        <v>43770</v>
      </c>
      <c r="B623" s="358" t="str">
        <f>Mays!$AE$2</f>
        <v>West Oakland</v>
      </c>
      <c r="C623" s="233" t="s">
        <v>3097</v>
      </c>
      <c r="D623" s="256" t="s">
        <v>1559</v>
      </c>
      <c r="E623" s="339">
        <v>-5331000</v>
      </c>
      <c r="F623" s="533" t="s">
        <v>1559</v>
      </c>
      <c r="G623" s="233"/>
    </row>
    <row r="624" spans="1:7">
      <c r="A624" s="541">
        <v>43770</v>
      </c>
      <c r="B624" s="542" t="str">
        <f>Aaron!$AE$2</f>
        <v>Pismo Beach</v>
      </c>
      <c r="C624" s="177" t="s">
        <v>3098</v>
      </c>
      <c r="D624" s="256" t="s">
        <v>1559</v>
      </c>
      <c r="E624" s="339">
        <v>-200000</v>
      </c>
      <c r="F624" s="533" t="s">
        <v>1559</v>
      </c>
      <c r="G624" s="233"/>
    </row>
    <row r="625" spans="1:7">
      <c r="A625" s="337">
        <v>43770</v>
      </c>
      <c r="B625" s="358" t="str">
        <f>Mays!$AE$2</f>
        <v>West Oakland</v>
      </c>
      <c r="C625" s="233" t="s">
        <v>3099</v>
      </c>
      <c r="D625" s="256" t="s">
        <v>1559</v>
      </c>
      <c r="E625" s="339">
        <v>-250000</v>
      </c>
      <c r="F625" s="533" t="s">
        <v>1559</v>
      </c>
      <c r="G625" s="233"/>
    </row>
    <row r="626" spans="1:7">
      <c r="A626" s="337">
        <v>43770</v>
      </c>
      <c r="B626" s="358" t="str">
        <f>Mays!$AE$2</f>
        <v>West Oakland</v>
      </c>
      <c r="C626" s="233" t="s">
        <v>3100</v>
      </c>
      <c r="D626" s="256" t="s">
        <v>1559</v>
      </c>
      <c r="E626" s="339">
        <v>-250000</v>
      </c>
      <c r="F626" s="533" t="s">
        <v>1559</v>
      </c>
      <c r="G626" s="233"/>
    </row>
    <row r="627" spans="1:7">
      <c r="A627" s="337">
        <v>43770</v>
      </c>
      <c r="B627" s="358" t="str">
        <f>Mays!$AE$2</f>
        <v>West Oakland</v>
      </c>
      <c r="C627" s="233" t="s">
        <v>3101</v>
      </c>
      <c r="D627" s="256" t="s">
        <v>1559</v>
      </c>
      <c r="E627" s="339">
        <v>-300000</v>
      </c>
      <c r="F627" s="533" t="s">
        <v>1559</v>
      </c>
      <c r="G627" s="233"/>
    </row>
    <row r="628" spans="1:7">
      <c r="A628" s="541">
        <v>43770</v>
      </c>
      <c r="B628" s="542" t="str">
        <f>Mays!$G$2</f>
        <v>Palo Alto</v>
      </c>
      <c r="C628" s="177" t="s">
        <v>3102</v>
      </c>
      <c r="D628" s="256" t="s">
        <v>1559</v>
      </c>
      <c r="E628" s="339">
        <v>-300000</v>
      </c>
      <c r="F628" s="533" t="s">
        <v>1559</v>
      </c>
      <c r="G628" s="233"/>
    </row>
    <row r="629" spans="1:7">
      <c r="A629" s="337">
        <v>43770</v>
      </c>
      <c r="B629" s="358" t="str">
        <f>Mays!$AE$2</f>
        <v>West Oakland</v>
      </c>
      <c r="C629" s="233" t="s">
        <v>3103</v>
      </c>
      <c r="D629" s="256" t="s">
        <v>1559</v>
      </c>
      <c r="E629" s="339">
        <v>-2800000</v>
      </c>
      <c r="F629" s="533" t="s">
        <v>1559</v>
      </c>
      <c r="G629" s="233"/>
    </row>
    <row r="630" spans="1:7">
      <c r="A630" s="337">
        <v>43770</v>
      </c>
      <c r="B630" s="358" t="str">
        <f>Mays!$AE$2</f>
        <v>West Oakland</v>
      </c>
      <c r="C630" s="233" t="s">
        <v>3104</v>
      </c>
      <c r="D630" s="256" t="s">
        <v>1559</v>
      </c>
      <c r="E630" s="339">
        <v>-200000</v>
      </c>
      <c r="F630" s="533" t="s">
        <v>1559</v>
      </c>
      <c r="G630" s="233"/>
    </row>
    <row r="631" spans="1:7">
      <c r="A631" s="337">
        <v>43770</v>
      </c>
      <c r="B631" s="338" t="str">
        <f>Cobb!$S$2</f>
        <v>Waikiki</v>
      </c>
      <c r="C631" s="233" t="s">
        <v>3105</v>
      </c>
      <c r="D631" s="256" t="s">
        <v>1559</v>
      </c>
      <c r="E631" s="339">
        <v>-300000</v>
      </c>
      <c r="F631" s="533" t="s">
        <v>1559</v>
      </c>
      <c r="G631" s="232" t="s">
        <v>3547</v>
      </c>
    </row>
    <row r="632" spans="1:7">
      <c r="A632" s="337">
        <v>43770</v>
      </c>
      <c r="B632" s="358" t="str">
        <f>Mays!$AE$2</f>
        <v>West Oakland</v>
      </c>
      <c r="C632" s="233" t="s">
        <v>3106</v>
      </c>
      <c r="D632" s="256" t="s">
        <v>1559</v>
      </c>
      <c r="E632" s="339">
        <v>-333333</v>
      </c>
      <c r="F632" s="533" t="s">
        <v>1559</v>
      </c>
      <c r="G632" s="233"/>
    </row>
    <row r="633" spans="1:7">
      <c r="A633" s="337">
        <v>43770</v>
      </c>
      <c r="B633" s="358" t="str">
        <f>Mays!$AE$2</f>
        <v>West Oakland</v>
      </c>
      <c r="C633" s="233" t="s">
        <v>3107</v>
      </c>
      <c r="D633" s="256" t="s">
        <v>1559</v>
      </c>
      <c r="E633" s="339">
        <v>-709000</v>
      </c>
      <c r="F633" s="533" t="s">
        <v>1559</v>
      </c>
      <c r="G633" s="233"/>
    </row>
    <row r="634" spans="1:7">
      <c r="A634" s="337">
        <v>43770</v>
      </c>
      <c r="B634" s="358" t="str">
        <f>Mays!$AE$2</f>
        <v>West Oakland</v>
      </c>
      <c r="C634" s="233" t="s">
        <v>3108</v>
      </c>
      <c r="D634" s="256" t="s">
        <v>1559</v>
      </c>
      <c r="E634" s="339">
        <v>-1158000</v>
      </c>
      <c r="F634" s="533" t="s">
        <v>1559</v>
      </c>
      <c r="G634" s="233"/>
    </row>
    <row r="635" spans="1:7">
      <c r="A635" s="337">
        <v>43770</v>
      </c>
      <c r="B635" s="358" t="str">
        <f>Mays!$AE$2</f>
        <v>West Oakland</v>
      </c>
      <c r="C635" s="233" t="s">
        <v>3109</v>
      </c>
      <c r="D635" s="256" t="s">
        <v>1559</v>
      </c>
      <c r="E635" s="339">
        <v>-200000</v>
      </c>
      <c r="F635" s="533" t="s">
        <v>1559</v>
      </c>
      <c r="G635" s="233"/>
    </row>
    <row r="636" spans="1:7">
      <c r="A636" s="337">
        <v>43770</v>
      </c>
      <c r="B636" s="358" t="str">
        <f>Mays!$AE$2</f>
        <v>West Oakland</v>
      </c>
      <c r="C636" s="233" t="s">
        <v>3110</v>
      </c>
      <c r="D636" s="256" t="s">
        <v>1559</v>
      </c>
      <c r="E636" s="339">
        <v>-400000</v>
      </c>
      <c r="F636" s="533" t="s">
        <v>1559</v>
      </c>
      <c r="G636" s="233"/>
    </row>
    <row r="637" spans="1:7">
      <c r="A637" s="337">
        <v>43770</v>
      </c>
      <c r="B637" s="358" t="str">
        <f>Mays!$AE$2</f>
        <v>West Oakland</v>
      </c>
      <c r="C637" s="233" t="s">
        <v>3111</v>
      </c>
      <c r="D637" s="256" t="s">
        <v>1559</v>
      </c>
      <c r="E637" s="339">
        <v>-300000</v>
      </c>
      <c r="F637" s="533" t="s">
        <v>1559</v>
      </c>
      <c r="G637" s="233"/>
    </row>
    <row r="638" spans="1:7">
      <c r="A638" s="337">
        <v>43770</v>
      </c>
      <c r="B638" s="358" t="str">
        <f>Mays!$AE$2</f>
        <v>West Oakland</v>
      </c>
      <c r="C638" s="233" t="s">
        <v>3112</v>
      </c>
      <c r="D638" s="256" t="s">
        <v>1559</v>
      </c>
      <c r="E638" s="339">
        <v>-3719334</v>
      </c>
      <c r="F638" s="533" t="s">
        <v>1559</v>
      </c>
      <c r="G638" s="233"/>
    </row>
    <row r="639" spans="1:7">
      <c r="A639" s="541">
        <v>43770</v>
      </c>
      <c r="B639" s="542" t="str">
        <f>Ruth!$S$2</f>
        <v>New York</v>
      </c>
      <c r="C639" s="177" t="s">
        <v>3113</v>
      </c>
      <c r="D639" s="540" t="s">
        <v>1559</v>
      </c>
      <c r="E639" s="339">
        <v>-300000</v>
      </c>
      <c r="F639" s="533" t="s">
        <v>1559</v>
      </c>
      <c r="G639" s="232" t="s">
        <v>4093</v>
      </c>
    </row>
    <row r="640" spans="1:7">
      <c r="A640" s="337">
        <v>43770</v>
      </c>
      <c r="B640" s="358" t="str">
        <f>Ruth!$AE$2</f>
        <v>Williamsburg</v>
      </c>
      <c r="C640" s="233" t="s">
        <v>2779</v>
      </c>
      <c r="D640" s="256" t="s">
        <v>1559</v>
      </c>
      <c r="E640" s="339">
        <v>-100000</v>
      </c>
      <c r="F640" s="533" t="s">
        <v>1559</v>
      </c>
      <c r="G640" s="233"/>
    </row>
    <row r="641" spans="1:7">
      <c r="A641" s="337">
        <v>43770</v>
      </c>
      <c r="B641" s="358" t="str">
        <f>Ruth!$AE$2</f>
        <v>Williamsburg</v>
      </c>
      <c r="C641" s="233" t="s">
        <v>2780</v>
      </c>
      <c r="D641" s="256" t="s">
        <v>1559</v>
      </c>
      <c r="E641" s="339">
        <v>-725000</v>
      </c>
      <c r="F641" s="533" t="s">
        <v>1559</v>
      </c>
      <c r="G641" s="233"/>
    </row>
    <row r="642" spans="1:7">
      <c r="A642" s="337">
        <v>43770</v>
      </c>
      <c r="B642" s="358" t="str">
        <f>Ruth!$AE$2</f>
        <v>Williamsburg</v>
      </c>
      <c r="C642" s="233" t="s">
        <v>2781</v>
      </c>
      <c r="D642" s="256" t="s">
        <v>1559</v>
      </c>
      <c r="E642" s="339">
        <v>-300000</v>
      </c>
      <c r="F642" s="533" t="s">
        <v>1559</v>
      </c>
      <c r="G642" s="233"/>
    </row>
    <row r="643" spans="1:7">
      <c r="A643" s="337">
        <v>43770</v>
      </c>
      <c r="B643" s="358" t="str">
        <f>Ruth!$AE$2</f>
        <v>Williamsburg</v>
      </c>
      <c r="C643" s="233" t="s">
        <v>2782</v>
      </c>
      <c r="D643" s="256" t="s">
        <v>1559</v>
      </c>
      <c r="E643" s="339">
        <v>-2000000</v>
      </c>
      <c r="F643" s="533" t="s">
        <v>1559</v>
      </c>
      <c r="G643" s="233"/>
    </row>
    <row r="644" spans="1:7">
      <c r="A644" s="337">
        <v>43770</v>
      </c>
      <c r="B644" s="358" t="str">
        <f>Ruth!$AE$2</f>
        <v>Williamsburg</v>
      </c>
      <c r="C644" s="233" t="s">
        <v>2783</v>
      </c>
      <c r="D644" s="256" t="s">
        <v>1559</v>
      </c>
      <c r="E644" s="339">
        <v>-300000</v>
      </c>
      <c r="F644" s="533" t="s">
        <v>1559</v>
      </c>
      <c r="G644" s="233"/>
    </row>
    <row r="645" spans="1:7">
      <c r="A645" s="337">
        <v>43770</v>
      </c>
      <c r="B645" s="358" t="str">
        <f>Ruth!$AE$2</f>
        <v>Williamsburg</v>
      </c>
      <c r="C645" s="233" t="s">
        <v>2784</v>
      </c>
      <c r="D645" s="256" t="s">
        <v>1559</v>
      </c>
      <c r="E645" s="339">
        <v>-3950000</v>
      </c>
      <c r="F645" s="533" t="s">
        <v>1559</v>
      </c>
      <c r="G645" s="233"/>
    </row>
    <row r="646" spans="1:7">
      <c r="A646" s="337">
        <v>43770</v>
      </c>
      <c r="B646" s="358" t="str">
        <f>Ruth!$AE$2</f>
        <v>Williamsburg</v>
      </c>
      <c r="C646" s="233" t="s">
        <v>2786</v>
      </c>
      <c r="D646" s="256" t="s">
        <v>1559</v>
      </c>
      <c r="E646" s="339">
        <v>-2800000</v>
      </c>
      <c r="F646" s="533" t="s">
        <v>1559</v>
      </c>
      <c r="G646" s="233"/>
    </row>
    <row r="647" spans="1:7">
      <c r="A647" s="337">
        <v>43770</v>
      </c>
      <c r="B647" s="358" t="str">
        <f>Ruth!$AE$2</f>
        <v>Williamsburg</v>
      </c>
      <c r="C647" s="233" t="s">
        <v>2788</v>
      </c>
      <c r="D647" s="256" t="s">
        <v>1559</v>
      </c>
      <c r="E647" s="339">
        <v>-300000</v>
      </c>
      <c r="F647" s="533" t="s">
        <v>1559</v>
      </c>
      <c r="G647" s="233"/>
    </row>
    <row r="648" spans="1:7">
      <c r="A648" s="337">
        <v>43770</v>
      </c>
      <c r="B648" s="358" t="str">
        <f>Ruth!$AE$2</f>
        <v>Williamsburg</v>
      </c>
      <c r="C648" s="233" t="s">
        <v>2789</v>
      </c>
      <c r="D648" s="256" t="s">
        <v>1559</v>
      </c>
      <c r="E648" s="339">
        <v>-1350000</v>
      </c>
      <c r="F648" s="533" t="s">
        <v>1559</v>
      </c>
      <c r="G648" s="233"/>
    </row>
    <row r="649" spans="1:7">
      <c r="A649" s="337">
        <v>43770</v>
      </c>
      <c r="B649" s="358" t="str">
        <f>Ruth!$AE$2</f>
        <v>Williamsburg</v>
      </c>
      <c r="C649" s="233" t="s">
        <v>2790</v>
      </c>
      <c r="D649" s="256" t="s">
        <v>1559</v>
      </c>
      <c r="E649" s="339">
        <v>-200000</v>
      </c>
      <c r="F649" s="533" t="s">
        <v>1559</v>
      </c>
      <c r="G649" s="233"/>
    </row>
    <row r="650" spans="1:7">
      <c r="A650" s="337">
        <v>43770</v>
      </c>
      <c r="B650" s="358" t="str">
        <f>Ruth!$AE$2</f>
        <v>Williamsburg</v>
      </c>
      <c r="C650" s="233" t="s">
        <v>2791</v>
      </c>
      <c r="D650" s="256" t="s">
        <v>1559</v>
      </c>
      <c r="E650" s="339">
        <v>-400000</v>
      </c>
      <c r="F650" s="533" t="s">
        <v>1559</v>
      </c>
      <c r="G650" s="233"/>
    </row>
    <row r="651" spans="1:7">
      <c r="A651" s="337">
        <v>43770</v>
      </c>
      <c r="B651" s="358" t="str">
        <f>Ruth!$AE$2</f>
        <v>Williamsburg</v>
      </c>
      <c r="C651" s="233" t="s">
        <v>2792</v>
      </c>
      <c r="D651" s="256" t="s">
        <v>1559</v>
      </c>
      <c r="E651" s="339">
        <v>-200000</v>
      </c>
      <c r="F651" s="533" t="s">
        <v>1559</v>
      </c>
      <c r="G651" s="233"/>
    </row>
    <row r="652" spans="1:7">
      <c r="A652" s="337">
        <v>43770</v>
      </c>
      <c r="B652" s="358" t="str">
        <f>Ruth!$AE$2</f>
        <v>Williamsburg</v>
      </c>
      <c r="C652" s="233" t="s">
        <v>2793</v>
      </c>
      <c r="D652" s="256" t="s">
        <v>1559</v>
      </c>
      <c r="E652" s="339">
        <v>-200000</v>
      </c>
      <c r="F652" s="533" t="s">
        <v>1559</v>
      </c>
      <c r="G652" s="233"/>
    </row>
    <row r="653" spans="1:7">
      <c r="A653" s="337">
        <v>43770</v>
      </c>
      <c r="B653" s="358" t="str">
        <f>Ruth!$AE$2</f>
        <v>Williamsburg</v>
      </c>
      <c r="C653" s="233" t="s">
        <v>2794</v>
      </c>
      <c r="D653" s="256" t="s">
        <v>1559</v>
      </c>
      <c r="E653" s="339">
        <v>-2825000</v>
      </c>
      <c r="F653" s="533" t="s">
        <v>1559</v>
      </c>
      <c r="G653" s="233"/>
    </row>
    <row r="654" spans="1:7">
      <c r="A654" s="337">
        <v>43770</v>
      </c>
      <c r="B654" s="358" t="str">
        <f>Ruth!$AE$2</f>
        <v>Williamsburg</v>
      </c>
      <c r="C654" s="233" t="s">
        <v>2795</v>
      </c>
      <c r="D654" s="256" t="s">
        <v>1559</v>
      </c>
      <c r="E654" s="339">
        <v>-400000</v>
      </c>
      <c r="F654" s="533" t="s">
        <v>1559</v>
      </c>
      <c r="G654" s="233"/>
    </row>
    <row r="655" spans="1:7">
      <c r="A655" s="337">
        <v>43770</v>
      </c>
      <c r="B655" s="358" t="str">
        <f>Ruth!$AE$2</f>
        <v>Williamsburg</v>
      </c>
      <c r="C655" s="233" t="s">
        <v>2798</v>
      </c>
      <c r="D655" s="256" t="s">
        <v>1559</v>
      </c>
      <c r="E655" s="339">
        <v>-900000</v>
      </c>
      <c r="F655" s="533" t="s">
        <v>1559</v>
      </c>
      <c r="G655" s="233"/>
    </row>
    <row r="656" spans="1:7">
      <c r="A656" s="337">
        <v>43770</v>
      </c>
      <c r="B656" s="358" t="str">
        <f>Ruth!$AE$2</f>
        <v>Williamsburg</v>
      </c>
      <c r="C656" s="233" t="s">
        <v>2799</v>
      </c>
      <c r="D656" s="256" t="s">
        <v>1559</v>
      </c>
      <c r="E656" s="339">
        <v>-100000</v>
      </c>
      <c r="F656" s="533" t="s">
        <v>1559</v>
      </c>
      <c r="G656" s="233"/>
    </row>
    <row r="657" spans="1:9">
      <c r="A657" s="337">
        <v>43770</v>
      </c>
      <c r="B657" s="358" t="str">
        <f>Ruth!$AE$2</f>
        <v>Williamsburg</v>
      </c>
      <c r="C657" s="233" t="s">
        <v>2801</v>
      </c>
      <c r="D657" s="256" t="s">
        <v>1559</v>
      </c>
      <c r="E657" s="339">
        <v>-335000</v>
      </c>
      <c r="F657" s="533" t="s">
        <v>1559</v>
      </c>
      <c r="G657" s="233"/>
    </row>
    <row r="658" spans="1:9">
      <c r="A658" s="337">
        <v>43770</v>
      </c>
      <c r="B658" s="358" t="str">
        <f>Ruth!$AE$2</f>
        <v>Williamsburg</v>
      </c>
      <c r="C658" s="233" t="s">
        <v>2802</v>
      </c>
      <c r="D658" s="256" t="s">
        <v>1559</v>
      </c>
      <c r="E658" s="339">
        <v>-200000</v>
      </c>
      <c r="F658" s="533" t="s">
        <v>1559</v>
      </c>
      <c r="G658" s="233"/>
    </row>
    <row r="659" spans="1:9">
      <c r="A659" s="337">
        <v>43770</v>
      </c>
      <c r="B659" s="358" t="str">
        <f>Ruth!$AE$2</f>
        <v>Williamsburg</v>
      </c>
      <c r="C659" s="233" t="s">
        <v>2803</v>
      </c>
      <c r="D659" s="256" t="s">
        <v>1559</v>
      </c>
      <c r="E659" s="339">
        <v>-1200000</v>
      </c>
      <c r="F659" s="533" t="s">
        <v>1559</v>
      </c>
      <c r="G659" s="233"/>
    </row>
    <row r="660" spans="1:9">
      <c r="A660" s="337">
        <v>43770</v>
      </c>
      <c r="B660" s="358" t="str">
        <f>Ruth!$AE$2</f>
        <v>Williamsburg</v>
      </c>
      <c r="C660" s="233" t="s">
        <v>2804</v>
      </c>
      <c r="D660" s="256" t="s">
        <v>1559</v>
      </c>
      <c r="E660" s="339">
        <v>-400000</v>
      </c>
      <c r="F660" s="533" t="s">
        <v>1559</v>
      </c>
      <c r="G660" s="233"/>
    </row>
    <row r="661" spans="1:9">
      <c r="A661" s="337">
        <v>43770</v>
      </c>
      <c r="B661" s="358" t="str">
        <f>Ruth!$AE$2</f>
        <v>Williamsburg</v>
      </c>
      <c r="C661" s="233" t="s">
        <v>2805</v>
      </c>
      <c r="D661" s="256" t="s">
        <v>1559</v>
      </c>
      <c r="E661" s="339">
        <v>-400000</v>
      </c>
      <c r="F661" s="533" t="s">
        <v>1559</v>
      </c>
      <c r="G661" s="233"/>
    </row>
    <row r="662" spans="1:9">
      <c r="A662" s="337">
        <v>43770</v>
      </c>
      <c r="B662" s="358" t="str">
        <f>Ruth!$AE$2</f>
        <v>Williamsburg</v>
      </c>
      <c r="C662" s="233" t="s">
        <v>2806</v>
      </c>
      <c r="D662" s="256" t="s">
        <v>1559</v>
      </c>
      <c r="E662" s="339">
        <v>-200000</v>
      </c>
      <c r="F662" s="533" t="s">
        <v>1559</v>
      </c>
      <c r="G662" s="233"/>
    </row>
    <row r="663" spans="1:9">
      <c r="A663" s="337">
        <v>43770</v>
      </c>
      <c r="B663" s="358" t="str">
        <f>Ruth!$AE$2</f>
        <v>Williamsburg</v>
      </c>
      <c r="C663" s="233" t="s">
        <v>2807</v>
      </c>
      <c r="D663" s="256" t="s">
        <v>1559</v>
      </c>
      <c r="E663" s="339">
        <v>-300000</v>
      </c>
      <c r="F663" s="533" t="s">
        <v>1559</v>
      </c>
      <c r="G663" s="233"/>
    </row>
    <row r="664" spans="1:9">
      <c r="A664" s="337">
        <v>43785</v>
      </c>
      <c r="B664" s="338" t="str">
        <f>Cobb!$G$2</f>
        <v>Alaska</v>
      </c>
      <c r="C664" s="386" t="s">
        <v>2495</v>
      </c>
      <c r="D664" s="256" t="s">
        <v>3126</v>
      </c>
      <c r="E664" s="537">
        <v>-600000</v>
      </c>
      <c r="F664" s="533" t="s">
        <v>1559</v>
      </c>
      <c r="G664" s="233"/>
      <c r="I664" s="535"/>
    </row>
    <row r="665" spans="1:9">
      <c r="A665" s="337">
        <v>43785</v>
      </c>
      <c r="B665" s="338" t="str">
        <f>Cobb!$G$2</f>
        <v>Alaska</v>
      </c>
      <c r="C665" s="231" t="s">
        <v>3125</v>
      </c>
      <c r="D665" s="256" t="s">
        <v>3127</v>
      </c>
      <c r="E665" s="339">
        <v>-2800000</v>
      </c>
      <c r="F665" s="533" t="s">
        <v>1559</v>
      </c>
      <c r="G665" s="233"/>
      <c r="I665" s="535"/>
    </row>
    <row r="666" spans="1:9">
      <c r="A666" s="337">
        <v>43785</v>
      </c>
      <c r="B666" s="338" t="str">
        <f>Cobb!$G$2</f>
        <v>Alaska</v>
      </c>
      <c r="C666" s="231" t="s">
        <v>2501</v>
      </c>
      <c r="D666" s="256" t="s">
        <v>3126</v>
      </c>
      <c r="E666" s="339">
        <v>-1512000</v>
      </c>
      <c r="F666" s="533" t="s">
        <v>1559</v>
      </c>
      <c r="G666" s="233"/>
      <c r="I666" s="535"/>
    </row>
    <row r="667" spans="1:9">
      <c r="A667" s="337">
        <v>43785</v>
      </c>
      <c r="B667" s="338" t="str">
        <f>Cobb!$G$2</f>
        <v>Alaska</v>
      </c>
      <c r="C667" s="231" t="s">
        <v>2504</v>
      </c>
      <c r="D667" s="256" t="s">
        <v>3126</v>
      </c>
      <c r="E667" s="339">
        <v>-840000</v>
      </c>
      <c r="F667" s="533" t="s">
        <v>1559</v>
      </c>
      <c r="G667" s="233"/>
      <c r="I667" s="535"/>
    </row>
    <row r="668" spans="1:9">
      <c r="A668" s="337">
        <v>43785</v>
      </c>
      <c r="B668" s="338" t="str">
        <f>Mays!$A$2</f>
        <v>Aspen</v>
      </c>
      <c r="C668" s="231" t="s">
        <v>2959</v>
      </c>
      <c r="D668" s="256" t="s">
        <v>3126</v>
      </c>
      <c r="E668" s="339">
        <v>-1092000</v>
      </c>
      <c r="F668" s="533" t="s">
        <v>1559</v>
      </c>
      <c r="G668" s="233"/>
      <c r="I668" s="535"/>
    </row>
    <row r="669" spans="1:9">
      <c r="A669" s="337">
        <v>43785</v>
      </c>
      <c r="B669" s="338" t="str">
        <f>Mays!$A$2</f>
        <v>Aspen</v>
      </c>
      <c r="C669" s="231" t="s">
        <v>2966</v>
      </c>
      <c r="D669" s="256" t="s">
        <v>3126</v>
      </c>
      <c r="E669" s="339">
        <v>-1000000</v>
      </c>
      <c r="F669" s="533" t="s">
        <v>1559</v>
      </c>
      <c r="G669" s="233"/>
      <c r="I669" s="535"/>
    </row>
    <row r="670" spans="1:9">
      <c r="A670" s="337">
        <v>43785</v>
      </c>
      <c r="B670" s="338" t="str">
        <f>Mays!$A$2</f>
        <v>Aspen</v>
      </c>
      <c r="C670" s="231" t="s">
        <v>2980</v>
      </c>
      <c r="D670" s="256" t="s">
        <v>3126</v>
      </c>
      <c r="E670" s="339">
        <v>-840000</v>
      </c>
      <c r="F670" s="533" t="s">
        <v>1559</v>
      </c>
      <c r="G670" s="233"/>
      <c r="I670" s="535"/>
    </row>
    <row r="671" spans="1:9">
      <c r="A671" s="337">
        <v>43785</v>
      </c>
      <c r="B671" s="338" t="str">
        <f>Mays!$A$2</f>
        <v>Aspen</v>
      </c>
      <c r="C671" s="231" t="s">
        <v>2968</v>
      </c>
      <c r="D671" s="256" t="s">
        <v>3126</v>
      </c>
      <c r="E671" s="339">
        <v>-1512000</v>
      </c>
      <c r="F671" s="533" t="s">
        <v>1559</v>
      </c>
      <c r="G671" s="233"/>
      <c r="I671" s="535"/>
    </row>
    <row r="672" spans="1:9">
      <c r="A672" s="541">
        <v>43785</v>
      </c>
      <c r="B672" s="542" t="str">
        <f>Aaron!$M$2</f>
        <v>Virginia</v>
      </c>
      <c r="C672" s="539" t="s">
        <v>2983</v>
      </c>
      <c r="D672" s="540" t="s">
        <v>3126</v>
      </c>
      <c r="E672" s="339">
        <v>-1680000</v>
      </c>
      <c r="F672" s="533" t="s">
        <v>1559</v>
      </c>
      <c r="G672" s="232" t="s">
        <v>4099</v>
      </c>
      <c r="I672" s="535"/>
    </row>
    <row r="673" spans="1:9">
      <c r="A673" s="337">
        <v>43785</v>
      </c>
      <c r="B673" s="338" t="str">
        <f>Cobb!$AE$2</f>
        <v>Houston</v>
      </c>
      <c r="C673" s="233" t="s">
        <v>2615</v>
      </c>
      <c r="D673" s="256" t="s">
        <v>3126</v>
      </c>
      <c r="E673" s="339">
        <v>-2646000</v>
      </c>
      <c r="F673" s="533" t="s">
        <v>1559</v>
      </c>
      <c r="G673" s="233"/>
      <c r="I673" s="535"/>
    </row>
    <row r="674" spans="1:9">
      <c r="A674" s="337">
        <v>43785</v>
      </c>
      <c r="B674" s="338" t="str">
        <f>Cobb!$AE$2</f>
        <v>Houston</v>
      </c>
      <c r="C674" s="231" t="s">
        <v>2633</v>
      </c>
      <c r="D674" s="256" t="s">
        <v>3126</v>
      </c>
      <c r="E674" s="339">
        <v>-600000</v>
      </c>
      <c r="F674" s="533" t="s">
        <v>1559</v>
      </c>
      <c r="G674" s="233"/>
      <c r="I674" s="535"/>
    </row>
    <row r="675" spans="1:9">
      <c r="A675" s="337">
        <v>43785</v>
      </c>
      <c r="B675" s="338" t="str">
        <f>Cobb!$AE$2</f>
        <v>Houston</v>
      </c>
      <c r="C675" s="231" t="s">
        <v>2641</v>
      </c>
      <c r="D675" s="256" t="s">
        <v>3126</v>
      </c>
      <c r="E675" s="339">
        <v>-1200000</v>
      </c>
      <c r="F675" s="533" t="s">
        <v>1559</v>
      </c>
      <c r="G675" s="233"/>
      <c r="I675" s="535"/>
    </row>
    <row r="676" spans="1:9">
      <c r="A676" s="337">
        <v>43785</v>
      </c>
      <c r="B676" s="338" t="str">
        <f>Aaron!$AE$2</f>
        <v>Pismo Beach</v>
      </c>
      <c r="C676" s="233" t="s">
        <v>2916</v>
      </c>
      <c r="D676" s="256" t="s">
        <v>3126</v>
      </c>
      <c r="E676" s="339">
        <v>-840000</v>
      </c>
      <c r="F676" s="533" t="s">
        <v>3139</v>
      </c>
      <c r="G676" s="233"/>
      <c r="I676" s="535"/>
    </row>
    <row r="677" spans="1:9">
      <c r="A677" s="337">
        <v>43785</v>
      </c>
      <c r="B677" s="338" t="str">
        <f>Aaron!$Y$2</f>
        <v>Columbus</v>
      </c>
      <c r="C677" s="233" t="s">
        <v>2902</v>
      </c>
      <c r="D677" s="256" t="s">
        <v>3126</v>
      </c>
      <c r="E677" s="339">
        <v>-1080000</v>
      </c>
      <c r="F677" s="533" t="s">
        <v>1559</v>
      </c>
      <c r="G677" s="233"/>
      <c r="I677" s="535"/>
    </row>
    <row r="678" spans="1:9">
      <c r="A678" s="337">
        <v>43785</v>
      </c>
      <c r="B678" s="338" t="str">
        <f>Aaron!$G$2</f>
        <v>Exeter</v>
      </c>
      <c r="C678" s="231" t="s">
        <v>2918</v>
      </c>
      <c r="D678" s="256" t="s">
        <v>3126</v>
      </c>
      <c r="E678" s="339">
        <v>-840000</v>
      </c>
      <c r="F678" s="533" t="s">
        <v>1559</v>
      </c>
      <c r="G678" s="233"/>
      <c r="I678" s="535"/>
    </row>
    <row r="679" spans="1:9">
      <c r="A679" s="337">
        <v>43785</v>
      </c>
      <c r="B679" s="338" t="str">
        <f>Cobb!$S$2</f>
        <v>Waikiki</v>
      </c>
      <c r="C679" s="386" t="s">
        <v>2905</v>
      </c>
      <c r="D679" s="256" t="s">
        <v>3126</v>
      </c>
      <c r="E679" s="537">
        <v>-1080000</v>
      </c>
      <c r="F679" s="533" t="s">
        <v>1559</v>
      </c>
      <c r="G679" s="233"/>
      <c r="I679" s="535"/>
    </row>
    <row r="680" spans="1:9">
      <c r="A680" s="337">
        <v>43785</v>
      </c>
      <c r="B680" s="338" t="str">
        <f>Cobb!$S$2</f>
        <v>Waikiki</v>
      </c>
      <c r="C680" s="386" t="s">
        <v>2919</v>
      </c>
      <c r="D680" s="256" t="s">
        <v>3126</v>
      </c>
      <c r="E680" s="537">
        <v>-600000</v>
      </c>
      <c r="F680" s="533" t="s">
        <v>1559</v>
      </c>
      <c r="G680" s="233"/>
      <c r="I680" s="535"/>
    </row>
    <row r="681" spans="1:9">
      <c r="A681" s="337">
        <v>43785</v>
      </c>
      <c r="B681" s="338" t="str">
        <f>Aaron!$G$2</f>
        <v>Exeter</v>
      </c>
      <c r="C681" s="231" t="s">
        <v>2920</v>
      </c>
      <c r="D681" s="256" t="s">
        <v>3126</v>
      </c>
      <c r="E681" s="339">
        <v>-600000</v>
      </c>
      <c r="F681" s="533" t="s">
        <v>1559</v>
      </c>
      <c r="G681" s="232" t="s">
        <v>3515</v>
      </c>
      <c r="I681" s="535"/>
    </row>
    <row r="682" spans="1:9">
      <c r="A682" s="337">
        <v>43785</v>
      </c>
      <c r="B682" s="338" t="str">
        <f>Aaron!$Y$2</f>
        <v>Columbus</v>
      </c>
      <c r="C682" s="231" t="s">
        <v>2926</v>
      </c>
      <c r="D682" s="256" t="s">
        <v>3126</v>
      </c>
      <c r="E682" s="339">
        <v>-1080000</v>
      </c>
      <c r="F682" s="533" t="s">
        <v>1559</v>
      </c>
      <c r="G682" s="233"/>
      <c r="I682" s="535"/>
    </row>
    <row r="683" spans="1:9">
      <c r="A683" s="337">
        <v>43785</v>
      </c>
      <c r="B683" s="338" t="str">
        <f>Aaron!$G$2</f>
        <v>Exeter</v>
      </c>
      <c r="C683" s="233" t="s">
        <v>2841</v>
      </c>
      <c r="D683" s="256" t="s">
        <v>3126</v>
      </c>
      <c r="E683" s="339">
        <v>-988000</v>
      </c>
      <c r="F683" s="533" t="s">
        <v>1559</v>
      </c>
      <c r="G683" s="233"/>
      <c r="I683" s="535"/>
    </row>
    <row r="684" spans="1:9">
      <c r="A684" s="337">
        <v>43785</v>
      </c>
      <c r="B684" s="338" t="str">
        <f>Aaron!$G$2</f>
        <v>Exeter</v>
      </c>
      <c r="C684" s="231" t="s">
        <v>2833</v>
      </c>
      <c r="D684" s="256" t="s">
        <v>3126</v>
      </c>
      <c r="E684" s="339">
        <v>-1092000</v>
      </c>
      <c r="F684" s="533" t="s">
        <v>1559</v>
      </c>
      <c r="G684" s="233"/>
      <c r="I684" s="535"/>
    </row>
    <row r="685" spans="1:9">
      <c r="A685" s="337">
        <v>43785</v>
      </c>
      <c r="B685" s="338" t="str">
        <f>Aaron!$G$2</f>
        <v>Exeter</v>
      </c>
      <c r="C685" s="231" t="s">
        <v>3124</v>
      </c>
      <c r="D685" s="256" t="s">
        <v>3127</v>
      </c>
      <c r="E685" s="339">
        <v>-2800000</v>
      </c>
      <c r="F685" s="533" t="s">
        <v>1559</v>
      </c>
      <c r="G685" s="233"/>
      <c r="I685" s="535"/>
    </row>
    <row r="686" spans="1:9">
      <c r="A686" s="337">
        <v>43785</v>
      </c>
      <c r="B686" s="338" t="str">
        <f>Cobb!$Y$2</f>
        <v>Gateway</v>
      </c>
      <c r="C686" s="233" t="s">
        <v>2582</v>
      </c>
      <c r="D686" s="256" t="s">
        <v>3126</v>
      </c>
      <c r="E686" s="339">
        <v>-600000</v>
      </c>
      <c r="F686" s="533" t="s">
        <v>1559</v>
      </c>
      <c r="G686" s="233"/>
      <c r="I686" s="535"/>
    </row>
    <row r="687" spans="1:9">
      <c r="A687" s="337">
        <v>43785</v>
      </c>
      <c r="B687" s="338" t="str">
        <f>Cobb!$Y$2</f>
        <v>Gateway</v>
      </c>
      <c r="C687" s="233" t="s">
        <v>2597</v>
      </c>
      <c r="D687" s="256" t="s">
        <v>3126</v>
      </c>
      <c r="E687" s="339">
        <v>-3035520</v>
      </c>
      <c r="F687" s="533" t="s">
        <v>1559</v>
      </c>
      <c r="G687" s="233"/>
      <c r="I687" s="535"/>
    </row>
    <row r="688" spans="1:9">
      <c r="A688" s="337">
        <v>43785</v>
      </c>
      <c r="B688" s="338" t="str">
        <f>Cobb!$Y$2</f>
        <v>Gateway</v>
      </c>
      <c r="C688" s="231" t="s">
        <v>2599</v>
      </c>
      <c r="D688" s="256" t="s">
        <v>3126</v>
      </c>
      <c r="E688" s="339">
        <v>-600000</v>
      </c>
      <c r="F688" s="533" t="s">
        <v>1559</v>
      </c>
      <c r="G688" s="233"/>
      <c r="I688" s="535"/>
    </row>
    <row r="689" spans="1:9">
      <c r="A689" s="337">
        <v>43785</v>
      </c>
      <c r="B689" s="338" t="str">
        <f>Cobb!$Y$2</f>
        <v>Gateway</v>
      </c>
      <c r="C689" s="231" t="s">
        <v>2604</v>
      </c>
      <c r="D689" s="256" t="s">
        <v>3126</v>
      </c>
      <c r="E689" s="339">
        <v>-1729000</v>
      </c>
      <c r="F689" s="533" t="s">
        <v>1559</v>
      </c>
      <c r="G689" s="233"/>
      <c r="I689" s="535"/>
    </row>
    <row r="690" spans="1:9">
      <c r="A690" s="337">
        <v>43785</v>
      </c>
      <c r="B690" s="338" t="str">
        <f>Cobb!$Y$2</f>
        <v>Gateway</v>
      </c>
      <c r="C690" s="231" t="s">
        <v>2589</v>
      </c>
      <c r="D690" s="256" t="s">
        <v>3126</v>
      </c>
      <c r="E690" s="339">
        <v>-780000</v>
      </c>
      <c r="F690" s="533" t="s">
        <v>1559</v>
      </c>
      <c r="G690" s="233"/>
      <c r="I690" s="535"/>
    </row>
    <row r="691" spans="1:9">
      <c r="A691" s="337">
        <v>43785</v>
      </c>
      <c r="B691" s="338" t="str">
        <f>Cobb!$Y$2</f>
        <v>Gateway</v>
      </c>
      <c r="C691" s="231" t="s">
        <v>2592</v>
      </c>
      <c r="D691" s="256" t="s">
        <v>3126</v>
      </c>
      <c r="E691" s="339">
        <v>-2252250</v>
      </c>
      <c r="F691" s="533" t="s">
        <v>1559</v>
      </c>
      <c r="G691" s="233"/>
      <c r="I691" s="535"/>
    </row>
    <row r="692" spans="1:9">
      <c r="A692" s="337">
        <v>43785</v>
      </c>
      <c r="B692" s="338" t="str">
        <f>Ruth!$G$2</f>
        <v>Gotham City</v>
      </c>
      <c r="C692" s="233" t="s">
        <v>2684</v>
      </c>
      <c r="D692" s="256" t="s">
        <v>3126</v>
      </c>
      <c r="E692" s="339">
        <v>-1216000</v>
      </c>
      <c r="F692" s="533" t="s">
        <v>1559</v>
      </c>
      <c r="G692" s="233"/>
      <c r="I692" s="535"/>
    </row>
    <row r="693" spans="1:9">
      <c r="A693" s="337">
        <v>43785</v>
      </c>
      <c r="B693" s="338" t="str">
        <f>Ruth!$G$2</f>
        <v>Gotham City</v>
      </c>
      <c r="C693" s="233" t="s">
        <v>2672</v>
      </c>
      <c r="D693" s="256" t="s">
        <v>3126</v>
      </c>
      <c r="E693" s="339">
        <v>-988000</v>
      </c>
      <c r="F693" s="533" t="s">
        <v>1559</v>
      </c>
      <c r="G693" s="233"/>
      <c r="I693" s="535"/>
    </row>
    <row r="694" spans="1:9">
      <c r="A694" s="337">
        <v>43785</v>
      </c>
      <c r="B694" s="338" t="str">
        <f>Ruth!$G$2</f>
        <v>Gotham City</v>
      </c>
      <c r="C694" s="232" t="s">
        <v>2674</v>
      </c>
      <c r="D694" s="256" t="s">
        <v>3126</v>
      </c>
      <c r="E694" s="339">
        <v>-600000</v>
      </c>
      <c r="F694" s="533" t="s">
        <v>1559</v>
      </c>
      <c r="G694" s="233"/>
      <c r="I694" s="535"/>
    </row>
    <row r="695" spans="1:9">
      <c r="A695" s="337">
        <v>43785</v>
      </c>
      <c r="B695" s="338" t="str">
        <f>Ruth!$G$2</f>
        <v>Gotham City</v>
      </c>
      <c r="C695" s="231" t="s">
        <v>2685</v>
      </c>
      <c r="D695" s="256" t="s">
        <v>3126</v>
      </c>
      <c r="E695" s="339">
        <v>-600000</v>
      </c>
      <c r="F695" s="533" t="s">
        <v>1559</v>
      </c>
      <c r="G695" s="233"/>
      <c r="I695" s="535"/>
    </row>
    <row r="696" spans="1:9">
      <c r="A696" s="337">
        <v>43785</v>
      </c>
      <c r="B696" s="338" t="str">
        <f>Ruth!$G$2</f>
        <v>Gotham City</v>
      </c>
      <c r="C696" s="231" t="s">
        <v>2695</v>
      </c>
      <c r="D696" s="256" t="s">
        <v>3126</v>
      </c>
      <c r="E696" s="339">
        <v>-840000</v>
      </c>
      <c r="F696" s="533" t="s">
        <v>1559</v>
      </c>
      <c r="G696" s="233"/>
      <c r="I696" s="535"/>
    </row>
    <row r="697" spans="1:9">
      <c r="A697" s="337">
        <v>43785</v>
      </c>
      <c r="B697" s="338" t="str">
        <f>Cobb!$A$2</f>
        <v>Greenville</v>
      </c>
      <c r="C697" s="233" t="s">
        <v>2476</v>
      </c>
      <c r="D697" s="256" t="s">
        <v>3126</v>
      </c>
      <c r="E697" s="339">
        <v>-600000</v>
      </c>
      <c r="F697" s="533" t="s">
        <v>1559</v>
      </c>
      <c r="G697" s="233"/>
      <c r="I697" s="535"/>
    </row>
    <row r="698" spans="1:9">
      <c r="A698" s="337">
        <v>43785</v>
      </c>
      <c r="B698" s="338" t="str">
        <f>Cobb!$A$2</f>
        <v>Greenville</v>
      </c>
      <c r="C698" s="231" t="s">
        <v>2469</v>
      </c>
      <c r="D698" s="256" t="s">
        <v>3126</v>
      </c>
      <c r="E698" s="339">
        <v>-1404000</v>
      </c>
      <c r="F698" s="533" t="s">
        <v>1559</v>
      </c>
      <c r="G698" s="233"/>
      <c r="I698" s="535"/>
    </row>
    <row r="699" spans="1:9">
      <c r="A699" s="337">
        <v>43785</v>
      </c>
      <c r="B699" s="338" t="str">
        <f>Cobb!$A$2</f>
        <v>Greenville</v>
      </c>
      <c r="C699" s="231" t="s">
        <v>2480</v>
      </c>
      <c r="D699" s="256" t="s">
        <v>3126</v>
      </c>
      <c r="E699" s="339">
        <v>-1911000</v>
      </c>
      <c r="F699" s="533" t="s">
        <v>1559</v>
      </c>
      <c r="G699" s="233"/>
      <c r="I699" s="535"/>
    </row>
    <row r="700" spans="1:9">
      <c r="A700" s="337">
        <v>43785</v>
      </c>
      <c r="B700" s="338" t="str">
        <f>Cobb!$A$2</f>
        <v>Greenville</v>
      </c>
      <c r="C700" s="231" t="s">
        <v>2474</v>
      </c>
      <c r="D700" s="256" t="s">
        <v>3126</v>
      </c>
      <c r="E700" s="339">
        <v>-1300000</v>
      </c>
      <c r="F700" s="533" t="s">
        <v>1559</v>
      </c>
      <c r="G700" s="233"/>
      <c r="I700" s="535"/>
    </row>
    <row r="701" spans="1:9">
      <c r="A701" s="337">
        <v>43785</v>
      </c>
      <c r="B701" s="338" t="str">
        <f>Ruth!$M$2</f>
        <v>Hoboken</v>
      </c>
      <c r="C701" s="231" t="s">
        <v>2697</v>
      </c>
      <c r="D701" s="256" t="s">
        <v>3126</v>
      </c>
      <c r="E701" s="339">
        <v>-1092000</v>
      </c>
      <c r="F701" s="533" t="s">
        <v>1559</v>
      </c>
      <c r="G701" s="233"/>
      <c r="I701" s="535"/>
    </row>
    <row r="702" spans="1:9">
      <c r="A702" s="337">
        <v>43785</v>
      </c>
      <c r="B702" s="338" t="str">
        <f>Ruth!$M$2</f>
        <v>Hoboken</v>
      </c>
      <c r="C702" s="231" t="s">
        <v>2698</v>
      </c>
      <c r="D702" s="256" t="s">
        <v>3126</v>
      </c>
      <c r="E702" s="339">
        <v>-6720000</v>
      </c>
      <c r="F702" s="533" t="s">
        <v>1559</v>
      </c>
      <c r="G702" s="233"/>
      <c r="I702" s="535"/>
    </row>
    <row r="703" spans="1:9">
      <c r="A703" s="337">
        <v>43785</v>
      </c>
      <c r="B703" s="338" t="str">
        <f>Mays!$Y$2</f>
        <v>Los Angeles</v>
      </c>
      <c r="C703" s="231" t="s">
        <v>2716</v>
      </c>
      <c r="D703" s="256" t="s">
        <v>3126</v>
      </c>
      <c r="E703" s="339">
        <v>-2850000</v>
      </c>
      <c r="F703" s="533" t="s">
        <v>1559</v>
      </c>
      <c r="G703" s="233"/>
      <c r="I703" s="535"/>
    </row>
    <row r="704" spans="1:9">
      <c r="A704" s="337">
        <v>43785</v>
      </c>
      <c r="B704" s="338" t="str">
        <f>Ruth!$M$2</f>
        <v>Hoboken</v>
      </c>
      <c r="C704" s="231" t="s">
        <v>2703</v>
      </c>
      <c r="D704" s="256" t="s">
        <v>3126</v>
      </c>
      <c r="E704" s="339">
        <v>-1200000</v>
      </c>
      <c r="F704" s="533" t="s">
        <v>1559</v>
      </c>
      <c r="G704" s="233"/>
      <c r="I704" s="535"/>
    </row>
    <row r="705" spans="1:9">
      <c r="A705" s="337">
        <v>43785</v>
      </c>
      <c r="B705" s="338" t="str">
        <f>Ruth!$M$2</f>
        <v>Hoboken</v>
      </c>
      <c r="C705" s="231" t="s">
        <v>2722</v>
      </c>
      <c r="D705" s="256" t="s">
        <v>3126</v>
      </c>
      <c r="E705" s="339">
        <v>-840000</v>
      </c>
      <c r="F705" s="533" t="s">
        <v>1559</v>
      </c>
      <c r="G705" s="233"/>
      <c r="I705" s="535"/>
    </row>
    <row r="706" spans="1:9">
      <c r="A706" s="337">
        <v>43785</v>
      </c>
      <c r="B706" s="338" t="str">
        <f>Ruth!$M$2</f>
        <v>Hoboken</v>
      </c>
      <c r="C706" s="231" t="s">
        <v>2724</v>
      </c>
      <c r="D706" s="256" t="s">
        <v>3126</v>
      </c>
      <c r="E706" s="339">
        <v>-600000</v>
      </c>
      <c r="F706" s="533" t="s">
        <v>1559</v>
      </c>
      <c r="G706" s="233"/>
      <c r="I706" s="535"/>
    </row>
    <row r="707" spans="1:9">
      <c r="A707" s="337">
        <v>43785</v>
      </c>
      <c r="B707" s="233" t="str">
        <f>Ruth!$M$2</f>
        <v>Hoboken</v>
      </c>
      <c r="C707" s="231" t="s">
        <v>2728</v>
      </c>
      <c r="D707" s="256" t="s">
        <v>3126</v>
      </c>
      <c r="E707" s="339">
        <v>-780000</v>
      </c>
      <c r="F707" s="533" t="s">
        <v>1559</v>
      </c>
      <c r="G707" s="547"/>
      <c r="I707" s="535"/>
    </row>
    <row r="708" spans="1:9">
      <c r="A708" s="337">
        <v>43785</v>
      </c>
      <c r="B708" s="233" t="str">
        <f>Ruth!$M$2</f>
        <v>Hoboken</v>
      </c>
      <c r="C708" s="231" t="s">
        <v>2729</v>
      </c>
      <c r="D708" s="256" t="s">
        <v>3126</v>
      </c>
      <c r="E708" s="339">
        <v>-2394000</v>
      </c>
      <c r="F708" s="533" t="s">
        <v>1559</v>
      </c>
      <c r="G708" s="547"/>
      <c r="I708" s="535"/>
    </row>
    <row r="709" spans="1:9">
      <c r="A709" s="337">
        <v>43785</v>
      </c>
      <c r="B709" s="233" t="str">
        <f>Mays!$Y$2</f>
        <v>Los Angeles</v>
      </c>
      <c r="C709" s="233" t="s">
        <v>3117</v>
      </c>
      <c r="D709" s="256" t="s">
        <v>3127</v>
      </c>
      <c r="E709" s="339">
        <v>-4000000</v>
      </c>
      <c r="F709" s="533" t="s">
        <v>1559</v>
      </c>
      <c r="G709" s="547"/>
      <c r="I709" s="535"/>
    </row>
    <row r="710" spans="1:9">
      <c r="A710" s="337">
        <v>43785</v>
      </c>
      <c r="B710" s="233" t="str">
        <f>Mays!$Y$2</f>
        <v>Los Angeles</v>
      </c>
      <c r="C710" s="401" t="s">
        <v>3068</v>
      </c>
      <c r="D710" s="256" t="s">
        <v>3126</v>
      </c>
      <c r="E710" s="339">
        <v>-600000</v>
      </c>
      <c r="F710" s="533" t="s">
        <v>1559</v>
      </c>
      <c r="G710" s="547"/>
      <c r="I710" s="535"/>
    </row>
    <row r="711" spans="1:9">
      <c r="A711" s="541">
        <v>43785</v>
      </c>
      <c r="B711" s="542" t="str">
        <f>Cobb!$S$2</f>
        <v>Waikiki</v>
      </c>
      <c r="C711" s="539" t="s">
        <v>3084</v>
      </c>
      <c r="D711" s="540" t="s">
        <v>3126</v>
      </c>
      <c r="E711" s="339">
        <v>-780000</v>
      </c>
      <c r="F711" s="533" t="s">
        <v>1559</v>
      </c>
      <c r="G711" s="316" t="s">
        <v>4110</v>
      </c>
      <c r="I711" s="535"/>
    </row>
    <row r="712" spans="1:9">
      <c r="A712" s="337">
        <v>43785</v>
      </c>
      <c r="B712" s="233" t="str">
        <f>Mays!$Y$2</f>
        <v>Los Angeles</v>
      </c>
      <c r="C712" s="231" t="s">
        <v>3086</v>
      </c>
      <c r="D712" s="256" t="s">
        <v>3126</v>
      </c>
      <c r="E712" s="339">
        <v>-2000000</v>
      </c>
      <c r="F712" s="533" t="s">
        <v>1559</v>
      </c>
      <c r="G712" s="547"/>
      <c r="I712" s="535"/>
    </row>
    <row r="713" spans="1:9">
      <c r="A713" s="337">
        <v>43785</v>
      </c>
      <c r="B713" s="233" t="str">
        <f>Mays!$Y$2</f>
        <v>Los Angeles</v>
      </c>
      <c r="C713" s="231" t="s">
        <v>3074</v>
      </c>
      <c r="D713" s="256" t="s">
        <v>3126</v>
      </c>
      <c r="E713" s="339">
        <v>-2394000</v>
      </c>
      <c r="F713" s="533" t="s">
        <v>1559</v>
      </c>
      <c r="G713" s="547"/>
      <c r="I713" s="535"/>
    </row>
    <row r="714" spans="1:9">
      <c r="A714" s="337">
        <v>43785</v>
      </c>
      <c r="B714" s="233" t="str">
        <f>Mays!$Y$2</f>
        <v>Los Angeles</v>
      </c>
      <c r="C714" s="231" t="s">
        <v>3076</v>
      </c>
      <c r="D714" s="256" t="s">
        <v>3126</v>
      </c>
      <c r="E714" s="339">
        <v>-1300000</v>
      </c>
      <c r="F714" s="533" t="s">
        <v>1559</v>
      </c>
      <c r="G714" s="547"/>
      <c r="I714" s="535"/>
    </row>
    <row r="715" spans="1:9">
      <c r="A715" s="337">
        <v>43785</v>
      </c>
      <c r="B715" s="233" t="str">
        <f>Mays!$Y$2</f>
        <v>Los Angeles</v>
      </c>
      <c r="C715" s="231" t="s">
        <v>3077</v>
      </c>
      <c r="D715" s="256" t="s">
        <v>3126</v>
      </c>
      <c r="E715" s="339">
        <v>-1080000</v>
      </c>
      <c r="F715" s="533" t="s">
        <v>1559</v>
      </c>
      <c r="G715" s="547"/>
      <c r="I715" s="535"/>
    </row>
    <row r="716" spans="1:9">
      <c r="A716" s="337">
        <v>43785</v>
      </c>
      <c r="B716" s="233" t="str">
        <f>Aaron!$Y$2</f>
        <v>Columbus</v>
      </c>
      <c r="C716" s="231" t="s">
        <v>2528</v>
      </c>
      <c r="D716" s="256" t="s">
        <v>3126</v>
      </c>
      <c r="E716" s="339">
        <v>-1080000</v>
      </c>
      <c r="F716" s="533" t="s">
        <v>1559</v>
      </c>
      <c r="G716" s="547" t="s">
        <v>3533</v>
      </c>
      <c r="I716" s="535"/>
    </row>
    <row r="717" spans="1:9">
      <c r="A717" s="337">
        <v>43785</v>
      </c>
      <c r="B717" s="233" t="str">
        <f>Cobb!$M$2</f>
        <v>Mansfield</v>
      </c>
      <c r="C717" s="231" t="s">
        <v>2529</v>
      </c>
      <c r="D717" s="256" t="s">
        <v>3126</v>
      </c>
      <c r="E717" s="339">
        <v>-600000</v>
      </c>
      <c r="F717" s="533" t="s">
        <v>1559</v>
      </c>
      <c r="G717" s="547"/>
      <c r="I717" s="535"/>
    </row>
    <row r="718" spans="1:9">
      <c r="A718" s="337">
        <v>43785</v>
      </c>
      <c r="B718" s="233" t="str">
        <f>Cobb!$M$2</f>
        <v>Mansfield</v>
      </c>
      <c r="C718" s="231" t="s">
        <v>2533</v>
      </c>
      <c r="D718" s="256" t="s">
        <v>3126</v>
      </c>
      <c r="E718" s="339">
        <v>-600000</v>
      </c>
      <c r="F718" s="533" t="s">
        <v>1559</v>
      </c>
      <c r="G718" s="547"/>
      <c r="I718" s="535"/>
    </row>
    <row r="719" spans="1:9">
      <c r="A719" s="337">
        <v>43785</v>
      </c>
      <c r="B719" s="233" t="str">
        <f>Cobb!$M$2</f>
        <v>Mansfield</v>
      </c>
      <c r="C719" s="231" t="s">
        <v>2534</v>
      </c>
      <c r="D719" s="256" t="s">
        <v>3126</v>
      </c>
      <c r="E719" s="339">
        <v>-1000000</v>
      </c>
      <c r="F719" s="533" t="s">
        <v>1559</v>
      </c>
      <c r="G719" s="547"/>
      <c r="I719" s="535"/>
    </row>
    <row r="720" spans="1:9">
      <c r="A720" s="337">
        <v>43785</v>
      </c>
      <c r="B720" s="233" t="str">
        <f>Cobb!$M$2</f>
        <v>Mansfield</v>
      </c>
      <c r="C720" s="231" t="s">
        <v>2547</v>
      </c>
      <c r="D720" s="256" t="s">
        <v>3126</v>
      </c>
      <c r="E720" s="339">
        <v>-1000000</v>
      </c>
      <c r="F720" s="533" t="s">
        <v>1559</v>
      </c>
      <c r="G720" s="547"/>
      <c r="I720" s="535"/>
    </row>
    <row r="721" spans="1:9">
      <c r="A721" s="337">
        <v>43785</v>
      </c>
      <c r="B721" s="233" t="str">
        <f>Cobb!$M$2</f>
        <v>Mansfield</v>
      </c>
      <c r="C721" s="231" t="s">
        <v>2538</v>
      </c>
      <c r="D721" s="256" t="s">
        <v>3126</v>
      </c>
      <c r="E721" s="339">
        <v>-840000</v>
      </c>
      <c r="F721" s="533" t="s">
        <v>1559</v>
      </c>
      <c r="G721" s="547"/>
      <c r="I721" s="535"/>
    </row>
    <row r="722" spans="1:9">
      <c r="A722" s="337">
        <v>43785</v>
      </c>
      <c r="B722" s="233" t="str">
        <f>Aaron!$A$2</f>
        <v>Middlesex</v>
      </c>
      <c r="C722" s="233" t="s">
        <v>2809</v>
      </c>
      <c r="D722" s="256" t="s">
        <v>3126</v>
      </c>
      <c r="E722" s="339">
        <v>-1512000</v>
      </c>
      <c r="F722" s="533" t="s">
        <v>1559</v>
      </c>
      <c r="G722" s="547"/>
      <c r="I722" s="535"/>
    </row>
    <row r="723" spans="1:9">
      <c r="A723" s="337">
        <v>43785</v>
      </c>
      <c r="B723" s="233" t="str">
        <f>Aaron!$A$2</f>
        <v>Middlesex</v>
      </c>
      <c r="C723" s="231" t="s">
        <v>2810</v>
      </c>
      <c r="D723" s="256" t="s">
        <v>3126</v>
      </c>
      <c r="E723" s="339">
        <v>-1890000</v>
      </c>
      <c r="F723" s="533" t="s">
        <v>1559</v>
      </c>
      <c r="G723" s="547"/>
      <c r="I723" s="535"/>
    </row>
    <row r="724" spans="1:9">
      <c r="A724" s="337">
        <v>43785</v>
      </c>
      <c r="B724" s="233" t="str">
        <f>Aaron!$A$2</f>
        <v>Middlesex</v>
      </c>
      <c r="C724" s="231" t="s">
        <v>2815</v>
      </c>
      <c r="D724" s="256" t="s">
        <v>3126</v>
      </c>
      <c r="E724" s="339">
        <v>-600000</v>
      </c>
      <c r="F724" s="533" t="s">
        <v>1559</v>
      </c>
      <c r="G724" s="547"/>
      <c r="I724" s="535"/>
    </row>
    <row r="725" spans="1:9">
      <c r="A725" s="337">
        <v>43785</v>
      </c>
      <c r="B725" s="233" t="str">
        <f>Aaron!$A$2</f>
        <v>Middlesex</v>
      </c>
      <c r="C725" s="231" t="s">
        <v>2830</v>
      </c>
      <c r="D725" s="256" t="s">
        <v>3126</v>
      </c>
      <c r="E725" s="339">
        <v>-1344000</v>
      </c>
      <c r="F725" s="533" t="s">
        <v>1559</v>
      </c>
      <c r="G725" s="547"/>
      <c r="I725" s="535"/>
    </row>
    <row r="726" spans="1:9">
      <c r="A726" s="337">
        <v>43785</v>
      </c>
      <c r="B726" s="233" t="str">
        <f>Aaron!$A$2</f>
        <v>Middlesex</v>
      </c>
      <c r="C726" s="231" t="s">
        <v>2817</v>
      </c>
      <c r="D726" s="256" t="s">
        <v>3126</v>
      </c>
      <c r="E726" s="339">
        <v>-760000</v>
      </c>
      <c r="F726" s="533" t="s">
        <v>1559</v>
      </c>
      <c r="G726" s="547"/>
      <c r="I726" s="535"/>
    </row>
    <row r="727" spans="1:9">
      <c r="A727" s="337">
        <v>43785</v>
      </c>
      <c r="B727" s="233" t="str">
        <f>Ruth!$Y$2</f>
        <v xml:space="preserve">New Jersey </v>
      </c>
      <c r="C727" s="233" t="s">
        <v>2768</v>
      </c>
      <c r="D727" s="256" t="s">
        <v>3126</v>
      </c>
      <c r="E727" s="339">
        <v>-1512000</v>
      </c>
      <c r="F727" s="533" t="s">
        <v>1559</v>
      </c>
      <c r="G727" s="547"/>
      <c r="I727" s="535"/>
    </row>
    <row r="728" spans="1:9">
      <c r="A728" s="541">
        <v>43785</v>
      </c>
      <c r="B728" s="542" t="str">
        <f>Cobb!$S$2</f>
        <v>Waikiki</v>
      </c>
      <c r="C728" s="539" t="s">
        <v>2770</v>
      </c>
      <c r="D728" s="256" t="s">
        <v>3126</v>
      </c>
      <c r="E728" s="339">
        <v>-1350000</v>
      </c>
      <c r="F728" s="533" t="s">
        <v>1559</v>
      </c>
      <c r="G728" s="547"/>
      <c r="I728" s="535"/>
    </row>
    <row r="729" spans="1:9">
      <c r="A729" s="337">
        <v>43785</v>
      </c>
      <c r="B729" s="233" t="str">
        <f>Ruth!$Y$2</f>
        <v xml:space="preserve">New Jersey </v>
      </c>
      <c r="C729" s="231" t="s">
        <v>2760</v>
      </c>
      <c r="D729" s="256" t="s">
        <v>3126</v>
      </c>
      <c r="E729" s="339">
        <v>-2205000</v>
      </c>
      <c r="F729" s="533" t="s">
        <v>1559</v>
      </c>
      <c r="G729" s="547"/>
      <c r="I729" s="535"/>
    </row>
    <row r="730" spans="1:9">
      <c r="A730" s="337">
        <v>43785</v>
      </c>
      <c r="B730" s="233" t="str">
        <f>Ruth!$Y$2</f>
        <v xml:space="preserve">New Jersey </v>
      </c>
      <c r="C730" s="231" t="s">
        <v>2776</v>
      </c>
      <c r="D730" s="256" t="s">
        <v>3126</v>
      </c>
      <c r="E730" s="339">
        <v>-780000</v>
      </c>
      <c r="F730" s="533" t="s">
        <v>1559</v>
      </c>
      <c r="G730" s="547"/>
      <c r="I730" s="535"/>
    </row>
    <row r="731" spans="1:9">
      <c r="A731" s="337">
        <v>43785</v>
      </c>
      <c r="B731" s="233" t="str">
        <f>Ruth!$S$2</f>
        <v>New York</v>
      </c>
      <c r="C731" s="231" t="s">
        <v>2735</v>
      </c>
      <c r="D731" s="256" t="s">
        <v>3126</v>
      </c>
      <c r="E731" s="339">
        <v>-760000</v>
      </c>
      <c r="F731" s="533" t="s">
        <v>1559</v>
      </c>
      <c r="G731" s="547"/>
      <c r="I731" s="535"/>
    </row>
    <row r="732" spans="1:9">
      <c r="A732" s="337">
        <v>43785</v>
      </c>
      <c r="B732" s="233" t="str">
        <f>Ruth!$S$2</f>
        <v>New York</v>
      </c>
      <c r="C732" s="231" t="s">
        <v>2755</v>
      </c>
      <c r="D732" s="256" t="s">
        <v>3126</v>
      </c>
      <c r="E732" s="339">
        <v>-760000</v>
      </c>
      <c r="F732" s="533" t="s">
        <v>1559</v>
      </c>
      <c r="G732" s="547"/>
      <c r="I732" s="535"/>
    </row>
    <row r="733" spans="1:9">
      <c r="A733" s="337">
        <v>43785</v>
      </c>
      <c r="B733" s="233" t="str">
        <f>Ruth!$S$2</f>
        <v>New York</v>
      </c>
      <c r="C733" s="231" t="s">
        <v>2742</v>
      </c>
      <c r="D733" s="256" t="s">
        <v>3126</v>
      </c>
      <c r="E733" s="339">
        <v>-840000</v>
      </c>
      <c r="F733" s="533" t="s">
        <v>1559</v>
      </c>
      <c r="G733" s="547"/>
      <c r="I733" s="535"/>
    </row>
    <row r="734" spans="1:9">
      <c r="A734" s="337">
        <v>43785</v>
      </c>
      <c r="B734" s="233" t="str">
        <f>Mays!$G$2</f>
        <v>Palo Alto</v>
      </c>
      <c r="C734" s="233" t="s">
        <v>3001</v>
      </c>
      <c r="D734" s="256" t="s">
        <v>3126</v>
      </c>
      <c r="E734" s="339">
        <v>-1080000</v>
      </c>
      <c r="F734" s="533" t="s">
        <v>1559</v>
      </c>
      <c r="G734" s="547"/>
      <c r="I734" s="535"/>
    </row>
    <row r="735" spans="1:9">
      <c r="A735" s="337">
        <v>43785</v>
      </c>
      <c r="B735" s="233" t="str">
        <f>Mays!$G$2</f>
        <v>Palo Alto</v>
      </c>
      <c r="C735" s="232" t="s">
        <v>2988</v>
      </c>
      <c r="D735" s="256" t="s">
        <v>3126</v>
      </c>
      <c r="E735" s="339">
        <v>-600000</v>
      </c>
      <c r="F735" s="533" t="s">
        <v>1559</v>
      </c>
      <c r="G735" s="547"/>
      <c r="I735" s="535"/>
    </row>
    <row r="736" spans="1:9">
      <c r="A736" s="337">
        <v>43785</v>
      </c>
      <c r="B736" s="233" t="str">
        <f>Mays!$G$2</f>
        <v>Palo Alto</v>
      </c>
      <c r="C736" s="386" t="s">
        <v>2989</v>
      </c>
      <c r="D736" s="256" t="s">
        <v>3126</v>
      </c>
      <c r="E736" s="537">
        <v>-600000</v>
      </c>
      <c r="F736" s="533" t="s">
        <v>1559</v>
      </c>
      <c r="G736" s="547"/>
      <c r="I736" s="535"/>
    </row>
    <row r="737" spans="1:9">
      <c r="A737" s="337">
        <v>43785</v>
      </c>
      <c r="B737" s="233" t="str">
        <f>Mays!$G$2</f>
        <v>Palo Alto</v>
      </c>
      <c r="C737" s="231" t="s">
        <v>3007</v>
      </c>
      <c r="D737" s="256" t="s">
        <v>3126</v>
      </c>
      <c r="E737" s="339">
        <v>-700000</v>
      </c>
      <c r="F737" s="533" t="s">
        <v>1559</v>
      </c>
      <c r="G737" s="547"/>
      <c r="I737" s="535"/>
    </row>
    <row r="738" spans="1:9">
      <c r="A738" s="337">
        <v>43785</v>
      </c>
      <c r="B738" s="233" t="str">
        <f>Mays!$G$2</f>
        <v>Palo Alto</v>
      </c>
      <c r="C738" s="231" t="s">
        <v>3009</v>
      </c>
      <c r="D738" s="256" t="s">
        <v>3126</v>
      </c>
      <c r="E738" s="339">
        <v>-1890000</v>
      </c>
      <c r="F738" s="533" t="s">
        <v>1559</v>
      </c>
      <c r="G738" s="547"/>
      <c r="I738" s="535"/>
    </row>
    <row r="739" spans="1:9">
      <c r="A739" s="337">
        <v>43785</v>
      </c>
      <c r="B739" s="233" t="str">
        <f>Mays!$G$2</f>
        <v>Palo Alto</v>
      </c>
      <c r="C739" s="231" t="s">
        <v>2994</v>
      </c>
      <c r="D739" s="256" t="s">
        <v>3126</v>
      </c>
      <c r="E739" s="339">
        <v>-780000</v>
      </c>
      <c r="F739" s="533" t="s">
        <v>1559</v>
      </c>
      <c r="G739" s="547"/>
      <c r="I739" s="535"/>
    </row>
    <row r="740" spans="1:9">
      <c r="A740" s="337">
        <v>43785</v>
      </c>
      <c r="B740" s="233" t="str">
        <f>Mays!$G$2</f>
        <v>Palo Alto</v>
      </c>
      <c r="C740" s="231" t="s">
        <v>3013</v>
      </c>
      <c r="D740" s="256" t="s">
        <v>3126</v>
      </c>
      <c r="E740" s="339">
        <v>-1080000</v>
      </c>
      <c r="F740" s="533" t="s">
        <v>1559</v>
      </c>
      <c r="G740" s="547"/>
      <c r="I740" s="535"/>
    </row>
    <row r="741" spans="1:9">
      <c r="A741" s="337">
        <v>43785</v>
      </c>
      <c r="B741" s="233" t="str">
        <f>Aaron!$AE$2</f>
        <v>Pismo Beach</v>
      </c>
      <c r="C741" s="232" t="s">
        <v>2945</v>
      </c>
      <c r="D741" s="256" t="s">
        <v>3126</v>
      </c>
      <c r="E741" s="339">
        <v>-780000</v>
      </c>
      <c r="F741" s="533" t="s">
        <v>1559</v>
      </c>
      <c r="G741" s="547"/>
      <c r="I741" s="535"/>
    </row>
    <row r="742" spans="1:9">
      <c r="A742" s="337">
        <v>43785</v>
      </c>
      <c r="B742" s="233" t="str">
        <f>Aaron!$AE$2</f>
        <v>Pismo Beach</v>
      </c>
      <c r="C742" s="231" t="s">
        <v>2940</v>
      </c>
      <c r="D742" s="256" t="s">
        <v>3126</v>
      </c>
      <c r="E742" s="339">
        <v>-840000</v>
      </c>
      <c r="F742" s="533" t="s">
        <v>1559</v>
      </c>
      <c r="G742" s="547"/>
      <c r="I742" s="535"/>
    </row>
    <row r="743" spans="1:9">
      <c r="A743" s="337">
        <v>43785</v>
      </c>
      <c r="B743" s="233" t="str">
        <f>Ruth!$A$2</f>
        <v>Plum Island</v>
      </c>
      <c r="C743" s="233" t="s">
        <v>2644</v>
      </c>
      <c r="D743" s="256" t="s">
        <v>3126</v>
      </c>
      <c r="E743" s="339">
        <v>-1092000</v>
      </c>
      <c r="F743" s="533" t="s">
        <v>1559</v>
      </c>
      <c r="G743" s="547"/>
      <c r="I743" s="535"/>
    </row>
    <row r="744" spans="1:9">
      <c r="A744" s="337">
        <v>43785</v>
      </c>
      <c r="B744" s="233" t="str">
        <f>Ruth!$A$2</f>
        <v>Plum Island</v>
      </c>
      <c r="C744" s="231" t="s">
        <v>3123</v>
      </c>
      <c r="D744" s="256" t="s">
        <v>3127</v>
      </c>
      <c r="E744" s="339">
        <v>-4000000</v>
      </c>
      <c r="F744" s="533" t="s">
        <v>1559</v>
      </c>
      <c r="G744" s="547"/>
      <c r="I744" s="535"/>
    </row>
    <row r="745" spans="1:9">
      <c r="A745" s="337">
        <v>43785</v>
      </c>
      <c r="B745" s="233" t="str">
        <f>Mays!$M$2</f>
        <v>Texas</v>
      </c>
      <c r="C745" s="231" t="s">
        <v>3019</v>
      </c>
      <c r="D745" s="256" t="s">
        <v>3126</v>
      </c>
      <c r="E745" s="339">
        <v>-1000000</v>
      </c>
      <c r="F745" s="533" t="s">
        <v>1559</v>
      </c>
      <c r="G745" s="547"/>
      <c r="I745" s="535"/>
    </row>
    <row r="746" spans="1:9">
      <c r="A746" s="337">
        <v>43785</v>
      </c>
      <c r="B746" s="233" t="str">
        <f>Mays!$M$2</f>
        <v>Texas</v>
      </c>
      <c r="C746" s="231" t="s">
        <v>3033</v>
      </c>
      <c r="D746" s="256" t="s">
        <v>3126</v>
      </c>
      <c r="E746" s="339">
        <v>-600000</v>
      </c>
      <c r="F746" s="533" t="s">
        <v>1559</v>
      </c>
      <c r="G746" s="547"/>
      <c r="I746" s="535"/>
    </row>
    <row r="747" spans="1:9">
      <c r="A747" s="337">
        <v>43785</v>
      </c>
      <c r="B747" s="233" t="str">
        <f>Mays!$M$2</f>
        <v>Texas</v>
      </c>
      <c r="C747" s="231" t="s">
        <v>3036</v>
      </c>
      <c r="D747" s="256" t="s">
        <v>3126</v>
      </c>
      <c r="E747" s="339">
        <v>-1200000</v>
      </c>
      <c r="F747" s="533" t="s">
        <v>1559</v>
      </c>
      <c r="G747" s="547"/>
      <c r="I747" s="535"/>
    </row>
    <row r="748" spans="1:9">
      <c r="A748" s="337">
        <v>43785</v>
      </c>
      <c r="B748" s="233" t="str">
        <f>Mays!$M$2</f>
        <v>Texas</v>
      </c>
      <c r="C748" s="231" t="s">
        <v>3025</v>
      </c>
      <c r="D748" s="256" t="s">
        <v>3126</v>
      </c>
      <c r="E748" s="339">
        <v>-1575000</v>
      </c>
      <c r="F748" s="533" t="s">
        <v>1559</v>
      </c>
      <c r="G748" s="547"/>
      <c r="I748" s="535"/>
    </row>
    <row r="749" spans="1:9">
      <c r="A749" s="337">
        <v>43785</v>
      </c>
      <c r="B749" s="233" t="str">
        <f>Mays!$S$2</f>
        <v>Thunder Bay</v>
      </c>
      <c r="C749" s="233" t="s">
        <v>3055</v>
      </c>
      <c r="D749" s="256" t="s">
        <v>3126</v>
      </c>
      <c r="E749" s="339">
        <v>-1080000</v>
      </c>
      <c r="F749" s="533" t="s">
        <v>1559</v>
      </c>
      <c r="G749" s="547"/>
      <c r="I749" s="535"/>
    </row>
    <row r="750" spans="1:9">
      <c r="A750" s="337">
        <v>43785</v>
      </c>
      <c r="B750" s="233" t="str">
        <f>Mays!$S$2</f>
        <v>Thunder Bay</v>
      </c>
      <c r="C750" s="231" t="s">
        <v>3061</v>
      </c>
      <c r="D750" s="256" t="s">
        <v>3126</v>
      </c>
      <c r="E750" s="339">
        <v>-780000</v>
      </c>
      <c r="F750" s="533" t="s">
        <v>1559</v>
      </c>
      <c r="G750" s="547"/>
      <c r="I750" s="535"/>
    </row>
    <row r="751" spans="1:9">
      <c r="A751" s="337">
        <v>43785</v>
      </c>
      <c r="B751" s="233" t="str">
        <f>Mays!$S$2</f>
        <v>Thunder Bay</v>
      </c>
      <c r="C751" s="231" t="s">
        <v>3048</v>
      </c>
      <c r="D751" s="256" t="s">
        <v>3126</v>
      </c>
      <c r="E751" s="339">
        <v>-1000000</v>
      </c>
      <c r="F751" s="533" t="s">
        <v>1559</v>
      </c>
      <c r="G751" s="547"/>
      <c r="I751" s="535"/>
    </row>
    <row r="752" spans="1:9">
      <c r="A752" s="337">
        <v>43785</v>
      </c>
      <c r="B752" s="233" t="str">
        <f>Mays!$S$2</f>
        <v>Thunder Bay</v>
      </c>
      <c r="C752" s="231" t="s">
        <v>3049</v>
      </c>
      <c r="D752" s="256" t="s">
        <v>3126</v>
      </c>
      <c r="E752" s="339">
        <v>-2500000</v>
      </c>
      <c r="F752" s="533" t="s">
        <v>1559</v>
      </c>
      <c r="G752" s="547"/>
      <c r="I752" s="535"/>
    </row>
    <row r="753" spans="1:9">
      <c r="A753" s="337">
        <v>43785</v>
      </c>
      <c r="B753" s="233" t="str">
        <f>Mays!$S$2</f>
        <v>Thunder Bay</v>
      </c>
      <c r="C753" s="231" t="s">
        <v>3065</v>
      </c>
      <c r="D753" s="256" t="s">
        <v>3126</v>
      </c>
      <c r="E753" s="339">
        <v>-1080000</v>
      </c>
      <c r="F753" s="533" t="s">
        <v>1559</v>
      </c>
      <c r="G753" s="547"/>
      <c r="I753" s="535"/>
    </row>
    <row r="754" spans="1:9">
      <c r="A754" s="337">
        <v>43785</v>
      </c>
      <c r="B754" s="233" t="str">
        <f>Mays!$S$2</f>
        <v>Thunder Bay</v>
      </c>
      <c r="C754" s="231" t="s">
        <v>3066</v>
      </c>
      <c r="D754" s="256" t="s">
        <v>3126</v>
      </c>
      <c r="E754" s="339">
        <v>-2800000</v>
      </c>
      <c r="F754" s="533" t="s">
        <v>1559</v>
      </c>
      <c r="G754" s="547"/>
      <c r="I754" s="535"/>
    </row>
    <row r="755" spans="1:9">
      <c r="A755" s="337">
        <v>43785</v>
      </c>
      <c r="B755" s="233" t="str">
        <f>Mays!$S$2</f>
        <v>Thunder Bay</v>
      </c>
      <c r="C755" s="231" t="s">
        <v>3053</v>
      </c>
      <c r="D755" s="256" t="s">
        <v>3126</v>
      </c>
      <c r="E755" s="339">
        <v>-1000000</v>
      </c>
      <c r="F755" s="533" t="s">
        <v>1559</v>
      </c>
      <c r="G755" s="547"/>
      <c r="I755" s="535"/>
    </row>
    <row r="756" spans="1:9">
      <c r="A756" s="337">
        <v>43785</v>
      </c>
      <c r="B756" s="233" t="str">
        <f>Aaron!$M$2</f>
        <v>Virginia</v>
      </c>
      <c r="C756" s="233" t="s">
        <v>2861</v>
      </c>
      <c r="D756" s="256" t="s">
        <v>3126</v>
      </c>
      <c r="E756" s="339">
        <v>-4500000</v>
      </c>
      <c r="F756" s="533" t="s">
        <v>1559</v>
      </c>
      <c r="G756" s="547"/>
      <c r="I756" s="535"/>
    </row>
    <row r="757" spans="1:9">
      <c r="A757" s="337">
        <v>43785</v>
      </c>
      <c r="B757" s="233" t="str">
        <f>Aaron!$M$2</f>
        <v>Virginia</v>
      </c>
      <c r="C757" s="231" t="s">
        <v>2851</v>
      </c>
      <c r="D757" s="256" t="s">
        <v>3126</v>
      </c>
      <c r="E757" s="339">
        <v>-760000</v>
      </c>
      <c r="F757" s="533" t="s">
        <v>1559</v>
      </c>
      <c r="G757" s="547"/>
      <c r="I757" s="535"/>
    </row>
    <row r="758" spans="1:9">
      <c r="A758" s="337">
        <v>43785</v>
      </c>
      <c r="B758" s="233" t="str">
        <f>Aaron!$M$2</f>
        <v>Virginia</v>
      </c>
      <c r="C758" s="231" t="s">
        <v>2862</v>
      </c>
      <c r="D758" s="256" t="s">
        <v>3126</v>
      </c>
      <c r="E758" s="339">
        <v>-910000</v>
      </c>
      <c r="F758" s="533" t="s">
        <v>1559</v>
      </c>
      <c r="G758" s="547"/>
      <c r="I758" s="535"/>
    </row>
    <row r="759" spans="1:9">
      <c r="A759" s="337">
        <v>43785</v>
      </c>
      <c r="B759" s="233" t="str">
        <f>Aaron!$M$2</f>
        <v>Virginia</v>
      </c>
      <c r="C759" s="231" t="s">
        <v>2852</v>
      </c>
      <c r="D759" s="256" t="s">
        <v>3126</v>
      </c>
      <c r="E759" s="339">
        <v>-600000</v>
      </c>
      <c r="F759" s="533" t="s">
        <v>1559</v>
      </c>
      <c r="G759" s="547"/>
      <c r="I759" s="535"/>
    </row>
    <row r="760" spans="1:9">
      <c r="A760" s="337">
        <v>43785</v>
      </c>
      <c r="B760" s="233" t="str">
        <f>Mays!$A$2</f>
        <v>Aspen</v>
      </c>
      <c r="C760" s="231" t="s">
        <v>2853</v>
      </c>
      <c r="D760" s="256" t="s">
        <v>3126</v>
      </c>
      <c r="E760" s="339">
        <v>-4320000</v>
      </c>
      <c r="F760" s="533" t="s">
        <v>1559</v>
      </c>
      <c r="G760" s="547"/>
      <c r="I760" s="535"/>
    </row>
    <row r="761" spans="1:9">
      <c r="A761" s="337">
        <v>43785</v>
      </c>
      <c r="B761" s="233" t="str">
        <f>Aaron!$M$2</f>
        <v>Virginia</v>
      </c>
      <c r="C761" s="231" t="s">
        <v>2865</v>
      </c>
      <c r="D761" s="256" t="s">
        <v>3126</v>
      </c>
      <c r="E761" s="339">
        <v>-3465000</v>
      </c>
      <c r="F761" s="533" t="s">
        <v>1559</v>
      </c>
      <c r="G761" s="547"/>
      <c r="I761" s="535"/>
    </row>
    <row r="762" spans="1:9">
      <c r="A762" s="337">
        <v>43785</v>
      </c>
      <c r="B762" s="233" t="str">
        <f>Aaron!$M$2</f>
        <v>Virginia</v>
      </c>
      <c r="C762" s="231" t="s">
        <v>2868</v>
      </c>
      <c r="D762" s="256" t="s">
        <v>3126</v>
      </c>
      <c r="E762" s="339">
        <v>-780000</v>
      </c>
      <c r="F762" s="533" t="s">
        <v>1559</v>
      </c>
      <c r="G762" s="547"/>
      <c r="I762" s="535"/>
    </row>
    <row r="763" spans="1:9">
      <c r="A763" s="337">
        <v>43785</v>
      </c>
      <c r="B763" s="233" t="str">
        <f>Aaron!$M$2</f>
        <v>Virginia</v>
      </c>
      <c r="C763" s="231" t="s">
        <v>2871</v>
      </c>
      <c r="D763" s="256" t="s">
        <v>3126</v>
      </c>
      <c r="E763" s="339">
        <v>-780000</v>
      </c>
      <c r="F763" s="533" t="s">
        <v>1559</v>
      </c>
      <c r="G763" s="547"/>
      <c r="I763" s="535"/>
    </row>
    <row r="764" spans="1:9">
      <c r="A764" s="337">
        <v>43785</v>
      </c>
      <c r="B764" s="233" t="str">
        <f>Aaron!$M$2</f>
        <v>Virginia</v>
      </c>
      <c r="C764" s="231" t="s">
        <v>2876</v>
      </c>
      <c r="D764" s="256" t="s">
        <v>3126</v>
      </c>
      <c r="E764" s="339">
        <v>-760000</v>
      </c>
      <c r="F764" s="533" t="s">
        <v>1559</v>
      </c>
      <c r="G764" s="547"/>
      <c r="I764" s="535"/>
    </row>
    <row r="765" spans="1:9">
      <c r="A765" s="337">
        <v>43785</v>
      </c>
      <c r="B765" s="233" t="str">
        <f>Cobb!$S$2</f>
        <v>Waikiki</v>
      </c>
      <c r="C765" s="233" t="s">
        <v>2563</v>
      </c>
      <c r="D765" s="256" t="s">
        <v>3126</v>
      </c>
      <c r="E765" s="339">
        <v>-600000</v>
      </c>
      <c r="F765" s="533" t="s">
        <v>1559</v>
      </c>
      <c r="G765" s="547"/>
      <c r="I765" s="535"/>
    </row>
    <row r="766" spans="1:9">
      <c r="A766" s="337">
        <v>43785</v>
      </c>
      <c r="B766" s="233" t="str">
        <f>Cobb!$S$2</f>
        <v>Waikiki</v>
      </c>
      <c r="C766" s="231" t="s">
        <v>2554</v>
      </c>
      <c r="D766" s="256" t="s">
        <v>3126</v>
      </c>
      <c r="E766" s="339">
        <v>-1350000</v>
      </c>
      <c r="F766" s="533" t="s">
        <v>1559</v>
      </c>
      <c r="G766" s="547"/>
      <c r="I766" s="535"/>
    </row>
    <row r="767" spans="1:9">
      <c r="A767" s="337">
        <v>43785</v>
      </c>
      <c r="B767" s="233" t="str">
        <f>Cobb!$S$2</f>
        <v>Waikiki</v>
      </c>
      <c r="C767" s="231" t="s">
        <v>2557</v>
      </c>
      <c r="D767" s="256" t="s">
        <v>3126</v>
      </c>
      <c r="E767" s="339">
        <v>-1995000</v>
      </c>
      <c r="F767" s="533" t="s">
        <v>1559</v>
      </c>
      <c r="G767" s="547"/>
      <c r="I767" s="535"/>
    </row>
    <row r="768" spans="1:9">
      <c r="A768" s="337">
        <v>43785</v>
      </c>
      <c r="B768" s="233" t="str">
        <f>Cobb!$S$2</f>
        <v>Waikiki</v>
      </c>
      <c r="C768" s="231" t="s">
        <v>2558</v>
      </c>
      <c r="D768" s="256" t="s">
        <v>3126</v>
      </c>
      <c r="E768" s="339">
        <v>-1911000</v>
      </c>
      <c r="F768" s="533" t="s">
        <v>1559</v>
      </c>
      <c r="G768" s="547"/>
      <c r="I768" s="535"/>
    </row>
    <row r="769" spans="1:9">
      <c r="A769" s="337">
        <v>43785</v>
      </c>
      <c r="B769" s="233" t="str">
        <f>Cobb!$S$2</f>
        <v>Waikiki</v>
      </c>
      <c r="C769" s="231" t="s">
        <v>2571</v>
      </c>
      <c r="D769" s="256" t="s">
        <v>3126</v>
      </c>
      <c r="E769" s="339">
        <v>-600000</v>
      </c>
      <c r="F769" s="533" t="s">
        <v>1559</v>
      </c>
      <c r="G769" s="547"/>
      <c r="I769" s="535"/>
    </row>
    <row r="770" spans="1:9">
      <c r="A770" s="337">
        <v>43785</v>
      </c>
      <c r="B770" s="233" t="str">
        <f>Cobb!$S$2</f>
        <v>Waikiki</v>
      </c>
      <c r="C770" s="231" t="s">
        <v>3120</v>
      </c>
      <c r="D770" s="256" t="s">
        <v>3127</v>
      </c>
      <c r="E770" s="339">
        <v>-2800000</v>
      </c>
      <c r="F770" s="533" t="s">
        <v>1559</v>
      </c>
      <c r="G770" s="547"/>
      <c r="I770" s="535"/>
    </row>
    <row r="771" spans="1:9">
      <c r="A771" s="337">
        <v>43785</v>
      </c>
      <c r="B771" s="233" t="str">
        <f>Cobb!$S$2</f>
        <v>Waikiki</v>
      </c>
      <c r="C771" s="231" t="s">
        <v>2574</v>
      </c>
      <c r="D771" s="256" t="s">
        <v>3126</v>
      </c>
      <c r="E771" s="339">
        <v>-2812500</v>
      </c>
      <c r="F771" s="533" t="s">
        <v>1559</v>
      </c>
      <c r="G771" s="547"/>
      <c r="I771" s="535"/>
    </row>
    <row r="772" spans="1:9">
      <c r="A772" s="337">
        <v>43785</v>
      </c>
      <c r="B772" s="233" t="str">
        <f>Cobb!$S$2</f>
        <v>Waikiki</v>
      </c>
      <c r="C772" s="231" t="s">
        <v>2575</v>
      </c>
      <c r="D772" s="256" t="s">
        <v>3126</v>
      </c>
      <c r="E772" s="339">
        <v>-1600000</v>
      </c>
      <c r="F772" s="533" t="s">
        <v>1559</v>
      </c>
      <c r="G772" s="547"/>
      <c r="I772" s="535"/>
    </row>
    <row r="773" spans="1:9">
      <c r="A773" s="541">
        <v>43785</v>
      </c>
      <c r="B773" s="338" t="str">
        <f>Ruth!$Y$2</f>
        <v xml:space="preserve">New Jersey </v>
      </c>
      <c r="C773" s="539" t="s">
        <v>2576</v>
      </c>
      <c r="D773" s="256" t="s">
        <v>3126</v>
      </c>
      <c r="E773" s="339">
        <v>-600000</v>
      </c>
      <c r="F773" s="533" t="s">
        <v>1559</v>
      </c>
      <c r="G773" s="547" t="s">
        <v>4073</v>
      </c>
      <c r="I773" s="535"/>
    </row>
    <row r="774" spans="1:9">
      <c r="A774" s="337">
        <v>43785</v>
      </c>
      <c r="B774" s="233" t="str">
        <f>Cobb!$S$2</f>
        <v>Waikiki</v>
      </c>
      <c r="C774" s="231" t="s">
        <v>2561</v>
      </c>
      <c r="D774" s="256" t="s">
        <v>3126</v>
      </c>
      <c r="E774" s="339">
        <v>-1300000</v>
      </c>
      <c r="F774" s="533" t="s">
        <v>1559</v>
      </c>
      <c r="G774" s="547"/>
      <c r="I774" s="535"/>
    </row>
    <row r="775" spans="1:9">
      <c r="A775" s="337">
        <v>43785</v>
      </c>
      <c r="B775" s="233" t="str">
        <f>Cobb!$S$2</f>
        <v>Waikiki</v>
      </c>
      <c r="C775" s="231" t="s">
        <v>3122</v>
      </c>
      <c r="D775" s="256" t="s">
        <v>3127</v>
      </c>
      <c r="E775" s="339">
        <v>-2800000</v>
      </c>
      <c r="F775" s="533" t="s">
        <v>1559</v>
      </c>
      <c r="G775" s="547"/>
      <c r="I775" s="535"/>
    </row>
    <row r="776" spans="1:9">
      <c r="A776" s="337">
        <v>43785</v>
      </c>
      <c r="B776" s="233" t="str">
        <f>Aaron!$S$2</f>
        <v>Washington</v>
      </c>
      <c r="C776" s="231" t="s">
        <v>2881</v>
      </c>
      <c r="D776" s="256" t="s">
        <v>3126</v>
      </c>
      <c r="E776" s="339">
        <v>-1512000</v>
      </c>
      <c r="F776" s="533" t="s">
        <v>1559</v>
      </c>
      <c r="G776" s="547"/>
      <c r="I776" s="535"/>
    </row>
    <row r="777" spans="1:9">
      <c r="A777" s="337">
        <v>43785</v>
      </c>
      <c r="B777" s="233" t="str">
        <f>Aaron!$S$2</f>
        <v>Washington</v>
      </c>
      <c r="C777" s="231" t="s">
        <v>2891</v>
      </c>
      <c r="D777" s="256" t="s">
        <v>3126</v>
      </c>
      <c r="E777" s="339">
        <v>-840000</v>
      </c>
      <c r="F777" s="533" t="s">
        <v>1559</v>
      </c>
      <c r="G777" s="547"/>
      <c r="I777" s="535"/>
    </row>
    <row r="778" spans="1:9">
      <c r="A778" s="337">
        <v>43785</v>
      </c>
      <c r="B778" s="233" t="str">
        <f>Aaron!$S$2</f>
        <v>Washington</v>
      </c>
      <c r="C778" s="231" t="s">
        <v>2897</v>
      </c>
      <c r="D778" s="256" t="s">
        <v>3126</v>
      </c>
      <c r="E778" s="339">
        <v>-1300000</v>
      </c>
      <c r="F778" s="533" t="s">
        <v>1559</v>
      </c>
      <c r="G778" s="547"/>
      <c r="I778" s="535"/>
    </row>
    <row r="779" spans="1:9">
      <c r="A779" s="337">
        <v>43785</v>
      </c>
      <c r="B779" s="233" t="str">
        <f>Cobb!$AE$2</f>
        <v>Houston</v>
      </c>
      <c r="C779" s="539" t="s">
        <v>2900</v>
      </c>
      <c r="D779" s="256" t="s">
        <v>3126</v>
      </c>
      <c r="E779" s="339">
        <v>-780000</v>
      </c>
      <c r="F779" s="533" t="s">
        <v>1559</v>
      </c>
      <c r="G779" s="547" t="s">
        <v>3571</v>
      </c>
      <c r="I779" s="535"/>
    </row>
    <row r="780" spans="1:9">
      <c r="A780" s="337">
        <v>43785</v>
      </c>
      <c r="B780" s="233" t="str">
        <f>Aaron!$S$2</f>
        <v>Washington</v>
      </c>
      <c r="C780" s="231" t="s">
        <v>2901</v>
      </c>
      <c r="D780" s="256" t="s">
        <v>3126</v>
      </c>
      <c r="E780" s="339">
        <v>-8640000</v>
      </c>
      <c r="F780" s="533" t="s">
        <v>1559</v>
      </c>
      <c r="G780" s="547"/>
      <c r="I780" s="535"/>
    </row>
    <row r="781" spans="1:9">
      <c r="A781" s="337">
        <v>43785</v>
      </c>
      <c r="B781" s="233" t="str">
        <f>Mays!$AE$2</f>
        <v>West Oakland</v>
      </c>
      <c r="C781" s="233" t="s">
        <v>3089</v>
      </c>
      <c r="D781" s="256" t="s">
        <v>3126</v>
      </c>
      <c r="E781" s="339">
        <v>-1300000</v>
      </c>
      <c r="F781" s="533" t="s">
        <v>1559</v>
      </c>
      <c r="G781" s="547"/>
      <c r="I781" s="535"/>
    </row>
    <row r="782" spans="1:9">
      <c r="A782" s="337">
        <v>43785</v>
      </c>
      <c r="B782" s="233" t="str">
        <f>Mays!$AE$2</f>
        <v>West Oakland</v>
      </c>
      <c r="C782" s="232" t="s">
        <v>3118</v>
      </c>
      <c r="D782" s="256" t="s">
        <v>3127</v>
      </c>
      <c r="E782" s="339">
        <v>-2800000</v>
      </c>
      <c r="F782" s="533" t="s">
        <v>1559</v>
      </c>
      <c r="G782" s="547"/>
      <c r="I782" s="535"/>
    </row>
    <row r="783" spans="1:9">
      <c r="A783" s="337">
        <v>43785</v>
      </c>
      <c r="B783" s="233" t="str">
        <f>Mays!$AE$2</f>
        <v>West Oakland</v>
      </c>
      <c r="C783" s="231" t="s">
        <v>3119</v>
      </c>
      <c r="D783" s="256" t="s">
        <v>3127</v>
      </c>
      <c r="E783" s="339">
        <v>-2800000</v>
      </c>
      <c r="F783" s="533" t="s">
        <v>1559</v>
      </c>
      <c r="G783" s="547"/>
      <c r="I783" s="535"/>
    </row>
    <row r="784" spans="1:9">
      <c r="A784" s="337">
        <v>43785</v>
      </c>
      <c r="B784" s="233" t="str">
        <f>Mays!$AE$2</f>
        <v>West Oakland</v>
      </c>
      <c r="C784" s="231" t="s">
        <v>3121</v>
      </c>
      <c r="D784" s="256" t="s">
        <v>3127</v>
      </c>
      <c r="E784" s="339">
        <v>-2800000</v>
      </c>
      <c r="F784" s="533" t="s">
        <v>1559</v>
      </c>
      <c r="G784" s="547"/>
      <c r="I784" s="535"/>
    </row>
    <row r="785" spans="1:9">
      <c r="A785" s="337">
        <v>43785</v>
      </c>
      <c r="B785" s="233" t="str">
        <f>Ruth!$AE$2</f>
        <v>Williamsburg</v>
      </c>
      <c r="C785" s="231" t="s">
        <v>2796</v>
      </c>
      <c r="D785" s="256" t="s">
        <v>3126</v>
      </c>
      <c r="E785" s="339">
        <v>-1350000</v>
      </c>
      <c r="F785" s="533" t="s">
        <v>1559</v>
      </c>
      <c r="G785" s="547"/>
      <c r="I785" s="535"/>
    </row>
    <row r="786" spans="1:9">
      <c r="A786" s="337">
        <v>43785</v>
      </c>
      <c r="B786" s="233" t="str">
        <f>Ruth!$AE$2</f>
        <v>Williamsburg</v>
      </c>
      <c r="C786" s="231" t="s">
        <v>2797</v>
      </c>
      <c r="D786" s="256" t="s">
        <v>3126</v>
      </c>
      <c r="E786" s="339">
        <v>-2660000</v>
      </c>
      <c r="F786" s="533" t="s">
        <v>1559</v>
      </c>
      <c r="G786" s="547"/>
      <c r="I786" s="535"/>
    </row>
    <row r="787" spans="1:9">
      <c r="A787" s="337">
        <v>43785</v>
      </c>
      <c r="B787" s="233" t="str">
        <f>Ruth!$AE$2</f>
        <v>Williamsburg</v>
      </c>
      <c r="C787" s="231" t="s">
        <v>2800</v>
      </c>
      <c r="D787" s="256" t="s">
        <v>3126</v>
      </c>
      <c r="E787" s="339">
        <v>-780000</v>
      </c>
      <c r="F787" s="533" t="s">
        <v>1559</v>
      </c>
      <c r="G787" s="547"/>
      <c r="I787" s="535"/>
    </row>
    <row r="788" spans="1:9">
      <c r="A788" s="337">
        <v>43785</v>
      </c>
      <c r="B788" s="233" t="str">
        <f>Ruth!$AE$2</f>
        <v>Williamsburg</v>
      </c>
      <c r="C788" s="386" t="s">
        <v>2785</v>
      </c>
      <c r="D788" s="256" t="s">
        <v>3126</v>
      </c>
      <c r="E788" s="537">
        <v>-600000</v>
      </c>
      <c r="F788" s="533" t="s">
        <v>1559</v>
      </c>
      <c r="G788" s="547"/>
      <c r="I788" s="535"/>
    </row>
    <row r="789" spans="1:9">
      <c r="A789" s="337">
        <v>43785</v>
      </c>
      <c r="B789" s="233" t="str">
        <f>Ruth!$AE$2</f>
        <v>Williamsburg</v>
      </c>
      <c r="C789" s="231" t="s">
        <v>2787</v>
      </c>
      <c r="D789" s="256" t="s">
        <v>3126</v>
      </c>
      <c r="E789" s="339">
        <v>-2000000</v>
      </c>
      <c r="F789" s="533" t="s">
        <v>1559</v>
      </c>
      <c r="G789" s="547"/>
      <c r="I789" s="535"/>
    </row>
    <row r="790" spans="1:9">
      <c r="A790" s="337">
        <v>43785</v>
      </c>
      <c r="B790" s="233" t="str">
        <f>Ruth!$AE$2</f>
        <v>Williamsburg</v>
      </c>
      <c r="C790" s="231" t="s">
        <v>2808</v>
      </c>
      <c r="D790" s="256" t="s">
        <v>3126</v>
      </c>
      <c r="E790" s="339">
        <v>-840000</v>
      </c>
      <c r="F790" s="533" t="s">
        <v>1559</v>
      </c>
      <c r="G790" s="547"/>
      <c r="I790" s="535"/>
    </row>
    <row r="791" spans="1:9">
      <c r="A791" s="337">
        <v>43775</v>
      </c>
      <c r="B791" s="233" t="str">
        <f>Aaron!$Y$2</f>
        <v>Columbus</v>
      </c>
      <c r="C791" s="231" t="s">
        <v>3134</v>
      </c>
      <c r="D791" s="236" t="s">
        <v>116</v>
      </c>
      <c r="E791" s="339">
        <v>10267442</v>
      </c>
      <c r="F791" s="533" t="s">
        <v>3133</v>
      </c>
      <c r="G791" s="547"/>
    </row>
    <row r="792" spans="1:9">
      <c r="A792" s="337">
        <v>43775</v>
      </c>
      <c r="B792" s="233" t="str">
        <f>Cobb!$S$2</f>
        <v>Waikiki</v>
      </c>
      <c r="C792" s="231" t="s">
        <v>3135</v>
      </c>
      <c r="D792" s="236" t="s">
        <v>116</v>
      </c>
      <c r="E792" s="339">
        <v>-10267442</v>
      </c>
      <c r="F792" s="533" t="s">
        <v>3133</v>
      </c>
      <c r="G792" s="547"/>
    </row>
    <row r="793" spans="1:9">
      <c r="A793" s="337">
        <v>43800</v>
      </c>
      <c r="B793" s="233" t="str">
        <f>Aaron!$AE$2</f>
        <v>Pismo Beach</v>
      </c>
      <c r="C793" s="231" t="s">
        <v>3135</v>
      </c>
      <c r="D793" s="236" t="s">
        <v>116</v>
      </c>
      <c r="E793" s="339">
        <v>-14000000</v>
      </c>
      <c r="F793" s="361" t="s">
        <v>3140</v>
      </c>
      <c r="G793" s="547"/>
    </row>
    <row r="794" spans="1:9">
      <c r="A794" s="337">
        <v>43800</v>
      </c>
      <c r="B794" s="233" t="str">
        <f>Aaron!$Y$2</f>
        <v>Columbus</v>
      </c>
      <c r="C794" s="231" t="s">
        <v>3135</v>
      </c>
      <c r="D794" s="236" t="s">
        <v>116</v>
      </c>
      <c r="E794" s="339">
        <v>14000000</v>
      </c>
      <c r="F794" s="361" t="s">
        <v>3140</v>
      </c>
      <c r="G794" s="547"/>
    </row>
    <row r="795" spans="1:9">
      <c r="A795" s="337">
        <v>43800</v>
      </c>
      <c r="B795" s="233" t="str">
        <f>Aaron!$Y$2</f>
        <v>Columbus</v>
      </c>
      <c r="C795" s="231" t="s">
        <v>3135</v>
      </c>
      <c r="D795" s="236" t="s">
        <v>116</v>
      </c>
      <c r="E795" s="339">
        <v>5000000</v>
      </c>
      <c r="F795" s="361" t="s">
        <v>3144</v>
      </c>
      <c r="G795" s="547"/>
    </row>
    <row r="796" spans="1:9">
      <c r="A796" s="337">
        <v>43800</v>
      </c>
      <c r="B796" s="233" t="str">
        <f>Mays!$M$2</f>
        <v>Texas</v>
      </c>
      <c r="C796" s="231" t="s">
        <v>3135</v>
      </c>
      <c r="D796" s="236" t="s">
        <v>116</v>
      </c>
      <c r="E796" s="339">
        <v>-5000000</v>
      </c>
      <c r="F796" s="361" t="s">
        <v>3144</v>
      </c>
      <c r="G796" s="547"/>
    </row>
    <row r="797" spans="1:9" s="244" customFormat="1" ht="14.25" customHeight="1">
      <c r="A797" s="590">
        <v>43816</v>
      </c>
      <c r="B797" s="233" t="str">
        <f>Cobb!$G$2</f>
        <v>Alaska</v>
      </c>
      <c r="C797" s="231" t="s">
        <v>3481</v>
      </c>
      <c r="D797" s="253" t="s">
        <v>3506</v>
      </c>
      <c r="E797" s="284">
        <v>-5251000</v>
      </c>
      <c r="F797" s="232"/>
      <c r="G797" s="359"/>
    </row>
    <row r="798" spans="1:9" s="244" customFormat="1" ht="14.25" customHeight="1">
      <c r="A798" s="590">
        <v>43816</v>
      </c>
      <c r="B798" s="233" t="str">
        <f>Cobb!$G$2</f>
        <v>Alaska</v>
      </c>
      <c r="C798" s="231" t="s">
        <v>3483</v>
      </c>
      <c r="D798" s="253" t="s">
        <v>3506</v>
      </c>
      <c r="E798" s="284">
        <v>-1330000</v>
      </c>
      <c r="F798" s="232"/>
      <c r="G798" s="359"/>
    </row>
    <row r="799" spans="1:9" s="244" customFormat="1" ht="14.25" customHeight="1">
      <c r="A799" s="590">
        <v>43816</v>
      </c>
      <c r="B799" s="233" t="str">
        <f>Mays!$A$2</f>
        <v>Aspen</v>
      </c>
      <c r="C799" s="231" t="s">
        <v>3426</v>
      </c>
      <c r="D799" s="253" t="s">
        <v>3506</v>
      </c>
      <c r="E799" s="284">
        <v>-3859000</v>
      </c>
      <c r="F799" s="232"/>
      <c r="G799" s="359"/>
    </row>
    <row r="800" spans="1:9" s="244" customFormat="1" ht="14.25" customHeight="1">
      <c r="A800" s="590">
        <v>43816</v>
      </c>
      <c r="B800" s="233" t="str">
        <f>Mays!$A$2</f>
        <v>Aspen</v>
      </c>
      <c r="C800" s="231" t="s">
        <v>3431</v>
      </c>
      <c r="D800" s="253" t="s">
        <v>3506</v>
      </c>
      <c r="E800" s="284">
        <v>-1906000</v>
      </c>
      <c r="F800" s="232"/>
      <c r="G800" s="359"/>
    </row>
    <row r="801" spans="1:6" s="244" customFormat="1" ht="14.25" customHeight="1">
      <c r="A801" s="590">
        <v>43816</v>
      </c>
      <c r="B801" s="233" t="str">
        <f>Mays!$A$2</f>
        <v>Aspen</v>
      </c>
      <c r="C801" s="231" t="s">
        <v>3432</v>
      </c>
      <c r="D801" s="253" t="s">
        <v>3506</v>
      </c>
      <c r="E801" s="284">
        <v>-400000</v>
      </c>
      <c r="F801" s="232"/>
    </row>
    <row r="802" spans="1:6" s="244" customFormat="1" ht="14.25" customHeight="1">
      <c r="A802" s="590">
        <v>43816</v>
      </c>
      <c r="B802" s="233" t="str">
        <f>Mays!$A$2</f>
        <v>Aspen</v>
      </c>
      <c r="C802" s="231" t="s">
        <v>3452</v>
      </c>
      <c r="D802" s="253" t="s">
        <v>3506</v>
      </c>
      <c r="E802" s="284">
        <v>-699000</v>
      </c>
      <c r="F802" s="232"/>
    </row>
    <row r="803" spans="1:6" s="244" customFormat="1" ht="14.25" customHeight="1">
      <c r="A803" s="590">
        <v>43816</v>
      </c>
      <c r="B803" s="233" t="str">
        <f>Mays!$A$2</f>
        <v>Aspen</v>
      </c>
      <c r="C803" s="231" t="s">
        <v>3492</v>
      </c>
      <c r="D803" s="253" t="s">
        <v>3506</v>
      </c>
      <c r="E803" s="284">
        <v>-1157000</v>
      </c>
      <c r="F803" s="232"/>
    </row>
    <row r="804" spans="1:6" s="244" customFormat="1" ht="14.25" customHeight="1">
      <c r="A804" s="590">
        <v>43816</v>
      </c>
      <c r="B804" s="233" t="str">
        <f>Cobb!$AE$2</f>
        <v>Houston</v>
      </c>
      <c r="C804" s="231" t="s">
        <v>3385</v>
      </c>
      <c r="D804" s="253" t="s">
        <v>3506</v>
      </c>
      <c r="E804" s="284">
        <v>-800000</v>
      </c>
      <c r="F804" s="232"/>
    </row>
    <row r="805" spans="1:6" s="244" customFormat="1">
      <c r="A805" s="590">
        <v>43816</v>
      </c>
      <c r="B805" s="233" t="str">
        <f>Cobb!$AE$2</f>
        <v>Houston</v>
      </c>
      <c r="C805" s="231" t="s">
        <v>3396</v>
      </c>
      <c r="D805" s="253" t="s">
        <v>3506</v>
      </c>
      <c r="E805" s="284">
        <v>-1000000</v>
      </c>
      <c r="F805" s="232"/>
    </row>
    <row r="806" spans="1:6" s="244" customFormat="1">
      <c r="A806" s="590">
        <v>43816</v>
      </c>
      <c r="B806" s="233" t="str">
        <f>Cobb!$AE$2</f>
        <v>Houston</v>
      </c>
      <c r="C806" s="231" t="s">
        <v>3469</v>
      </c>
      <c r="D806" s="253" t="s">
        <v>3506</v>
      </c>
      <c r="E806" s="284">
        <v>-300000</v>
      </c>
      <c r="F806" s="232"/>
    </row>
    <row r="807" spans="1:6" s="244" customFormat="1">
      <c r="A807" s="590">
        <v>43816</v>
      </c>
      <c r="B807" s="233" t="str">
        <f>Aaron!$Y$2</f>
        <v>Columbus</v>
      </c>
      <c r="C807" s="231" t="s">
        <v>3400</v>
      </c>
      <c r="D807" s="253" t="s">
        <v>3506</v>
      </c>
      <c r="E807" s="284">
        <v>-2321000</v>
      </c>
      <c r="F807" s="232"/>
    </row>
    <row r="808" spans="1:6" s="244" customFormat="1">
      <c r="A808" s="590">
        <v>43816</v>
      </c>
      <c r="B808" s="233" t="str">
        <f>Aaron!$Y$2</f>
        <v>Columbus</v>
      </c>
      <c r="C808" s="231" t="s">
        <v>3416</v>
      </c>
      <c r="D808" s="253" t="s">
        <v>3506</v>
      </c>
      <c r="E808" s="284">
        <v>-800000</v>
      </c>
      <c r="F808" s="232"/>
    </row>
    <row r="809" spans="1:6" s="244" customFormat="1">
      <c r="A809" s="590">
        <v>43816</v>
      </c>
      <c r="B809" s="233" t="str">
        <f>Aaron!$Y$2</f>
        <v>Columbus</v>
      </c>
      <c r="C809" s="231" t="s">
        <v>3420</v>
      </c>
      <c r="D809" s="253" t="s">
        <v>3506</v>
      </c>
      <c r="E809" s="284">
        <v>-5241000</v>
      </c>
      <c r="F809" s="232"/>
    </row>
    <row r="810" spans="1:6" s="244" customFormat="1">
      <c r="A810" s="590">
        <v>43816</v>
      </c>
      <c r="B810" s="233" t="str">
        <f>Aaron!$Y$2</f>
        <v>Columbus</v>
      </c>
      <c r="C810" s="231" t="s">
        <v>3446</v>
      </c>
      <c r="D810" s="253" t="s">
        <v>3506</v>
      </c>
      <c r="E810" s="284">
        <v>-8241000</v>
      </c>
      <c r="F810" s="232"/>
    </row>
    <row r="811" spans="1:6" s="244" customFormat="1">
      <c r="A811" s="590">
        <v>43816</v>
      </c>
      <c r="B811" s="233" t="str">
        <f>Cobb!$M$2</f>
        <v>Mansfield</v>
      </c>
      <c r="C811" s="231" t="s">
        <v>3463</v>
      </c>
      <c r="D811" s="253" t="s">
        <v>3506</v>
      </c>
      <c r="E811" s="284">
        <v>-600000</v>
      </c>
      <c r="F811" s="232" t="s">
        <v>3533</v>
      </c>
    </row>
    <row r="812" spans="1:6" s="244" customFormat="1" ht="14.25" customHeight="1">
      <c r="A812" s="590">
        <v>43816</v>
      </c>
      <c r="B812" s="233" t="str">
        <f>Aaron!$Y$2</f>
        <v>Columbus</v>
      </c>
      <c r="C812" s="231" t="s">
        <v>3464</v>
      </c>
      <c r="D812" s="253" t="s">
        <v>3506</v>
      </c>
      <c r="E812" s="284">
        <v>-2000000</v>
      </c>
      <c r="F812" s="232"/>
    </row>
    <row r="813" spans="1:6" s="244" customFormat="1">
      <c r="A813" s="590">
        <v>43816</v>
      </c>
      <c r="B813" s="233" t="str">
        <f>Aaron!$Y$2</f>
        <v>Columbus</v>
      </c>
      <c r="C813" s="231" t="s">
        <v>3490</v>
      </c>
      <c r="D813" s="253" t="s">
        <v>3506</v>
      </c>
      <c r="E813" s="284">
        <v>-200000</v>
      </c>
      <c r="F813" s="232"/>
    </row>
    <row r="814" spans="1:6" s="244" customFormat="1">
      <c r="A814" s="590">
        <v>43816</v>
      </c>
      <c r="B814" s="233" t="str">
        <f>Cobb!$M$2</f>
        <v>Mansfield</v>
      </c>
      <c r="C814" s="231" t="s">
        <v>3498</v>
      </c>
      <c r="D814" s="253" t="s">
        <v>3506</v>
      </c>
      <c r="E814" s="284">
        <v>-1750000</v>
      </c>
      <c r="F814" s="232" t="s">
        <v>3533</v>
      </c>
    </row>
    <row r="815" spans="1:6" s="244" customFormat="1">
      <c r="A815" s="590">
        <v>43816</v>
      </c>
      <c r="B815" s="233" t="str">
        <f>Aaron!$Y$2</f>
        <v>Columbus</v>
      </c>
      <c r="C815" s="231" t="s">
        <v>3504</v>
      </c>
      <c r="D815" s="253" t="s">
        <v>3506</v>
      </c>
      <c r="E815" s="284">
        <v>-3200000</v>
      </c>
      <c r="F815" s="232"/>
    </row>
    <row r="816" spans="1:6" s="244" customFormat="1">
      <c r="A816" s="590">
        <v>43816</v>
      </c>
      <c r="B816" s="233" t="str">
        <f>Aaron!$Y$2</f>
        <v>Columbus</v>
      </c>
      <c r="C816" s="231" t="s">
        <v>3509</v>
      </c>
      <c r="D816" s="253" t="s">
        <v>3506</v>
      </c>
      <c r="E816" s="284">
        <v>-325000</v>
      </c>
      <c r="F816" s="232"/>
    </row>
    <row r="817" spans="1:6" s="244" customFormat="1" ht="14.25" customHeight="1">
      <c r="A817" s="590">
        <v>43816</v>
      </c>
      <c r="B817" s="233" t="str">
        <f>Aaron!$G$2</f>
        <v>Exeter</v>
      </c>
      <c r="C817" s="231" t="s">
        <v>3381</v>
      </c>
      <c r="D817" s="253" t="s">
        <v>3506</v>
      </c>
      <c r="E817" s="284">
        <v>-840000</v>
      </c>
      <c r="F817" s="232"/>
    </row>
    <row r="818" spans="1:6" s="244" customFormat="1" ht="14.25" customHeight="1">
      <c r="A818" s="590">
        <v>43816</v>
      </c>
      <c r="B818" s="233" t="str">
        <f>Aaron!$G$2</f>
        <v>Exeter</v>
      </c>
      <c r="C818" s="231" t="s">
        <v>3394</v>
      </c>
      <c r="D818" s="253" t="s">
        <v>3506</v>
      </c>
      <c r="E818" s="284">
        <v>-2800000</v>
      </c>
      <c r="F818" s="232"/>
    </row>
    <row r="819" spans="1:6" s="244" customFormat="1">
      <c r="A819" s="590">
        <v>43816</v>
      </c>
      <c r="B819" s="233" t="str">
        <f>Aaron!$G$2</f>
        <v>Exeter</v>
      </c>
      <c r="C819" s="231" t="s">
        <v>3508</v>
      </c>
      <c r="D819" s="253" t="s">
        <v>3506</v>
      </c>
      <c r="E819" s="284">
        <v>-333334</v>
      </c>
      <c r="F819" s="232"/>
    </row>
    <row r="820" spans="1:6" s="244" customFormat="1">
      <c r="A820" s="590">
        <v>43816</v>
      </c>
      <c r="B820" s="233" t="str">
        <f>Aaron!$G$2</f>
        <v>Exeter</v>
      </c>
      <c r="C820" s="231" t="s">
        <v>3425</v>
      </c>
      <c r="D820" s="253" t="s">
        <v>3506</v>
      </c>
      <c r="E820" s="284">
        <v>-2350000</v>
      </c>
      <c r="F820" s="232"/>
    </row>
    <row r="821" spans="1:6" s="244" customFormat="1">
      <c r="A821" s="590">
        <v>43816</v>
      </c>
      <c r="B821" s="233" t="str">
        <f>Aaron!$G$2</f>
        <v>Exeter</v>
      </c>
      <c r="C821" s="231" t="s">
        <v>3434</v>
      </c>
      <c r="D821" s="253" t="s">
        <v>3506</v>
      </c>
      <c r="E821" s="284">
        <v>-250000</v>
      </c>
      <c r="F821" s="232"/>
    </row>
    <row r="822" spans="1:6" s="244" customFormat="1">
      <c r="A822" s="590">
        <v>43816</v>
      </c>
      <c r="B822" s="233" t="str">
        <f>Aaron!$G$2</f>
        <v>Exeter</v>
      </c>
      <c r="C822" s="231" t="s">
        <v>3449</v>
      </c>
      <c r="D822" s="253" t="s">
        <v>3506</v>
      </c>
      <c r="E822" s="284">
        <v>-4275000</v>
      </c>
      <c r="F822" s="232"/>
    </row>
    <row r="823" spans="1:6" s="244" customFormat="1">
      <c r="A823" s="590">
        <v>43816</v>
      </c>
      <c r="B823" s="233" t="str">
        <f>Aaron!$G$2</f>
        <v>Exeter</v>
      </c>
      <c r="C823" s="231" t="s">
        <v>3451</v>
      </c>
      <c r="D823" s="253" t="s">
        <v>3506</v>
      </c>
      <c r="E823" s="284">
        <v>-1000000</v>
      </c>
      <c r="F823" s="232"/>
    </row>
    <row r="824" spans="1:6" s="244" customFormat="1">
      <c r="A824" s="590">
        <v>43816</v>
      </c>
      <c r="B824" s="233" t="str">
        <f>Aaron!$G$2</f>
        <v>Exeter</v>
      </c>
      <c r="C824" s="231" t="s">
        <v>3488</v>
      </c>
      <c r="D824" s="253" t="s">
        <v>3506</v>
      </c>
      <c r="E824" s="284">
        <v>-9500000</v>
      </c>
      <c r="F824" s="232"/>
    </row>
    <row r="825" spans="1:6" s="244" customFormat="1">
      <c r="A825" s="590">
        <v>43816</v>
      </c>
      <c r="B825" s="233" t="str">
        <f>Aaron!$G$2</f>
        <v>Exeter</v>
      </c>
      <c r="C825" s="231" t="s">
        <v>3505</v>
      </c>
      <c r="D825" s="253" t="s">
        <v>3506</v>
      </c>
      <c r="E825" s="284">
        <v>-200000</v>
      </c>
      <c r="F825" s="232"/>
    </row>
    <row r="826" spans="1:6" s="244" customFormat="1">
      <c r="A826" s="590">
        <v>43816</v>
      </c>
      <c r="B826" s="233" t="str">
        <f>Cobb!$Y$2</f>
        <v>Gateway</v>
      </c>
      <c r="C826" s="231" t="s">
        <v>3467</v>
      </c>
      <c r="D826" s="253" t="s">
        <v>3506</v>
      </c>
      <c r="E826" s="284">
        <v>-2777000</v>
      </c>
      <c r="F826" s="232"/>
    </row>
    <row r="827" spans="1:6" s="244" customFormat="1">
      <c r="A827" s="590">
        <v>43816</v>
      </c>
      <c r="B827" s="233" t="str">
        <f>Cobb!$Y$2</f>
        <v>Gateway</v>
      </c>
      <c r="C827" s="231" t="s">
        <v>3478</v>
      </c>
      <c r="D827" s="253" t="s">
        <v>3506</v>
      </c>
      <c r="E827" s="284">
        <v>-1737000</v>
      </c>
      <c r="F827" s="232"/>
    </row>
    <row r="828" spans="1:6" s="244" customFormat="1">
      <c r="A828" s="590">
        <v>43816</v>
      </c>
      <c r="B828" s="233" t="str">
        <f>Ruth!$G$2</f>
        <v>Gotham City</v>
      </c>
      <c r="C828" s="231" t="s">
        <v>3405</v>
      </c>
      <c r="D828" s="253" t="s">
        <v>3506</v>
      </c>
      <c r="E828" s="284">
        <v>-1000000</v>
      </c>
      <c r="F828" s="232"/>
    </row>
    <row r="829" spans="1:6" s="244" customFormat="1">
      <c r="A829" s="590">
        <v>43816</v>
      </c>
      <c r="B829" s="233" t="str">
        <f>Ruth!$G$2</f>
        <v>Gotham City</v>
      </c>
      <c r="C829" s="231" t="s">
        <v>3423</v>
      </c>
      <c r="D829" s="253" t="s">
        <v>3506</v>
      </c>
      <c r="E829" s="284">
        <v>-6000000</v>
      </c>
      <c r="F829" s="232"/>
    </row>
    <row r="830" spans="1:6" s="244" customFormat="1">
      <c r="A830" s="590">
        <v>43816</v>
      </c>
      <c r="B830" s="233" t="str">
        <f>Ruth!$G$2</f>
        <v>Gotham City</v>
      </c>
      <c r="C830" s="231" t="s">
        <v>3433</v>
      </c>
      <c r="D830" s="253" t="s">
        <v>3506</v>
      </c>
      <c r="E830" s="284">
        <v>-5500000</v>
      </c>
      <c r="F830" s="232"/>
    </row>
    <row r="831" spans="1:6" s="244" customFormat="1">
      <c r="A831" s="590">
        <v>43816</v>
      </c>
      <c r="B831" s="233" t="str">
        <f>Ruth!$G$2</f>
        <v>Gotham City</v>
      </c>
      <c r="C831" s="231" t="s">
        <v>3435</v>
      </c>
      <c r="D831" s="253" t="s">
        <v>3506</v>
      </c>
      <c r="E831" s="284">
        <v>-3000000</v>
      </c>
      <c r="F831" s="232"/>
    </row>
    <row r="832" spans="1:6" s="244" customFormat="1">
      <c r="A832" s="590">
        <v>43816</v>
      </c>
      <c r="B832" s="233" t="str">
        <f>Ruth!$G$2</f>
        <v>Gotham City</v>
      </c>
      <c r="C832" s="231" t="s">
        <v>3444</v>
      </c>
      <c r="D832" s="253" t="s">
        <v>3506</v>
      </c>
      <c r="E832" s="284">
        <v>-350000</v>
      </c>
      <c r="F832" s="232"/>
    </row>
    <row r="833" spans="1:6" s="244" customFormat="1">
      <c r="A833" s="590">
        <v>43816</v>
      </c>
      <c r="B833" s="233" t="str">
        <f>Ruth!$G$2</f>
        <v>Gotham City</v>
      </c>
      <c r="C833" s="231" t="s">
        <v>3486</v>
      </c>
      <c r="D833" s="253" t="s">
        <v>3506</v>
      </c>
      <c r="E833" s="284">
        <v>-2900000</v>
      </c>
      <c r="F833" s="232"/>
    </row>
    <row r="834" spans="1:6" s="244" customFormat="1">
      <c r="A834" s="590">
        <v>43816</v>
      </c>
      <c r="B834" s="233" t="str">
        <f>Cobb!$A$2</f>
        <v>Greenville</v>
      </c>
      <c r="C834" s="231" t="s">
        <v>3380</v>
      </c>
      <c r="D834" s="253" t="s">
        <v>3506</v>
      </c>
      <c r="E834" s="284">
        <v>-900000</v>
      </c>
      <c r="F834" s="232"/>
    </row>
    <row r="835" spans="1:6" s="244" customFormat="1">
      <c r="A835" s="590">
        <v>43816</v>
      </c>
      <c r="B835" s="233" t="str">
        <f>Cobb!$A$2</f>
        <v>Greenville</v>
      </c>
      <c r="C835" s="231" t="s">
        <v>3409</v>
      </c>
      <c r="D835" s="253" t="s">
        <v>3506</v>
      </c>
      <c r="E835" s="284">
        <v>-1400000</v>
      </c>
      <c r="F835" s="232"/>
    </row>
    <row r="836" spans="1:6" s="244" customFormat="1">
      <c r="A836" s="590">
        <v>43816</v>
      </c>
      <c r="B836" s="233" t="str">
        <f>Cobb!$A$2</f>
        <v>Greenville</v>
      </c>
      <c r="C836" s="231" t="s">
        <v>3411</v>
      </c>
      <c r="D836" s="253" t="s">
        <v>3506</v>
      </c>
      <c r="E836" s="284">
        <v>-1000000</v>
      </c>
      <c r="F836" s="232"/>
    </row>
    <row r="837" spans="1:6" s="244" customFormat="1">
      <c r="A837" s="590">
        <v>43816</v>
      </c>
      <c r="B837" s="233" t="str">
        <f>Cobb!$A$2</f>
        <v>Greenville</v>
      </c>
      <c r="C837" s="231" t="s">
        <v>3418</v>
      </c>
      <c r="D837" s="253" t="s">
        <v>3506</v>
      </c>
      <c r="E837" s="284">
        <v>-1995000</v>
      </c>
      <c r="F837" s="232"/>
    </row>
    <row r="838" spans="1:6" s="244" customFormat="1">
      <c r="A838" s="590">
        <v>43816</v>
      </c>
      <c r="B838" s="233" t="str">
        <f>Cobb!$A$2</f>
        <v>Greenville</v>
      </c>
      <c r="C838" s="231" t="s">
        <v>3419</v>
      </c>
      <c r="D838" s="253" t="s">
        <v>3506</v>
      </c>
      <c r="E838" s="284">
        <v>-200000</v>
      </c>
      <c r="F838" s="232"/>
    </row>
    <row r="839" spans="1:6" s="244" customFormat="1" ht="13.5" customHeight="1">
      <c r="A839" s="590">
        <v>43816</v>
      </c>
      <c r="B839" s="233" t="str">
        <f>Cobb!$A$2</f>
        <v>Greenville</v>
      </c>
      <c r="C839" s="231" t="s">
        <v>3421</v>
      </c>
      <c r="D839" s="253" t="s">
        <v>3506</v>
      </c>
      <c r="E839" s="284">
        <v>-665000</v>
      </c>
      <c r="F839" s="232"/>
    </row>
    <row r="840" spans="1:6" s="244" customFormat="1">
      <c r="A840" s="590">
        <v>43816</v>
      </c>
      <c r="B840" s="233" t="str">
        <f>Cobb!$A$2</f>
        <v>Greenville</v>
      </c>
      <c r="C840" s="231" t="s">
        <v>3427</v>
      </c>
      <c r="D840" s="253" t="s">
        <v>3506</v>
      </c>
      <c r="E840" s="284">
        <v>-2111000</v>
      </c>
      <c r="F840" s="232"/>
    </row>
    <row r="841" spans="1:6" s="244" customFormat="1">
      <c r="A841" s="590">
        <v>43816</v>
      </c>
      <c r="B841" s="233" t="str">
        <f>Cobb!$A$2</f>
        <v>Greenville</v>
      </c>
      <c r="C841" s="231" t="s">
        <v>3429</v>
      </c>
      <c r="D841" s="253" t="s">
        <v>3506</v>
      </c>
      <c r="E841" s="284">
        <v>-5250000</v>
      </c>
      <c r="F841" s="232"/>
    </row>
    <row r="842" spans="1:6" s="244" customFormat="1">
      <c r="A842" s="590">
        <v>43816</v>
      </c>
      <c r="B842" s="233" t="str">
        <f>Cobb!$A$2</f>
        <v>Greenville</v>
      </c>
      <c r="C842" s="231" t="s">
        <v>3439</v>
      </c>
      <c r="D842" s="253" t="s">
        <v>3506</v>
      </c>
      <c r="E842" s="284">
        <v>-1680000</v>
      </c>
      <c r="F842" s="232"/>
    </row>
    <row r="843" spans="1:6" s="244" customFormat="1" ht="12.75" customHeight="1">
      <c r="A843" s="590">
        <v>43816</v>
      </c>
      <c r="B843" s="233" t="str">
        <f>Cobb!$A$2</f>
        <v>Greenville</v>
      </c>
      <c r="C843" s="231" t="s">
        <v>3466</v>
      </c>
      <c r="D843" s="253" t="s">
        <v>3506</v>
      </c>
      <c r="E843" s="284">
        <v>-684000</v>
      </c>
      <c r="F843" s="232"/>
    </row>
    <row r="844" spans="1:6" s="244" customFormat="1">
      <c r="A844" s="590">
        <v>43816</v>
      </c>
      <c r="B844" s="233" t="str">
        <f>Cobb!$A$2</f>
        <v>Greenville</v>
      </c>
      <c r="C844" s="231" t="s">
        <v>3474</v>
      </c>
      <c r="D844" s="253" t="s">
        <v>3506</v>
      </c>
      <c r="E844" s="284">
        <v>-6000000</v>
      </c>
      <c r="F844" s="232"/>
    </row>
    <row r="845" spans="1:6" s="244" customFormat="1">
      <c r="A845" s="590">
        <v>43816</v>
      </c>
      <c r="B845" s="233" t="str">
        <f>Cobb!$A$2</f>
        <v>Greenville</v>
      </c>
      <c r="C845" s="231" t="s">
        <v>3502</v>
      </c>
      <c r="D845" s="253" t="s">
        <v>3506</v>
      </c>
      <c r="E845" s="284">
        <v>-250000</v>
      </c>
      <c r="F845" s="232"/>
    </row>
    <row r="846" spans="1:6" s="244" customFormat="1">
      <c r="A846" s="590">
        <v>43816</v>
      </c>
      <c r="B846" s="233" t="str">
        <f>Ruth!$M$2</f>
        <v>Hoboken</v>
      </c>
      <c r="C846" s="231" t="s">
        <v>3389</v>
      </c>
      <c r="D846" s="253" t="s">
        <v>3506</v>
      </c>
      <c r="E846" s="284">
        <v>-600000</v>
      </c>
      <c r="F846" s="232"/>
    </row>
    <row r="847" spans="1:6" s="244" customFormat="1">
      <c r="A847" s="590">
        <v>43816</v>
      </c>
      <c r="B847" s="233" t="str">
        <f>Ruth!$M$2</f>
        <v>Hoboken</v>
      </c>
      <c r="C847" s="231" t="s">
        <v>3399</v>
      </c>
      <c r="D847" s="253" t="s">
        <v>3506</v>
      </c>
      <c r="E847" s="284">
        <v>-2000000</v>
      </c>
      <c r="F847" s="232"/>
    </row>
    <row r="848" spans="1:6" s="244" customFormat="1">
      <c r="A848" s="590">
        <v>43816</v>
      </c>
      <c r="B848" s="233" t="str">
        <f>Ruth!$M$2</f>
        <v>Hoboken</v>
      </c>
      <c r="C848" s="231" t="s">
        <v>3406</v>
      </c>
      <c r="D848" s="253" t="s">
        <v>3506</v>
      </c>
      <c r="E848" s="284">
        <v>-800000</v>
      </c>
      <c r="F848" s="232"/>
    </row>
    <row r="849" spans="1:6" s="244" customFormat="1">
      <c r="A849" s="590">
        <v>43816</v>
      </c>
      <c r="B849" s="233" t="str">
        <f>Ruth!$M$2</f>
        <v>Hoboken</v>
      </c>
      <c r="C849" s="231" t="s">
        <v>3484</v>
      </c>
      <c r="D849" s="253" t="s">
        <v>3506</v>
      </c>
      <c r="E849" s="284">
        <v>-3350000</v>
      </c>
      <c r="F849" s="232"/>
    </row>
    <row r="850" spans="1:6" s="244" customFormat="1" ht="14.25" customHeight="1">
      <c r="A850" s="590">
        <v>43816</v>
      </c>
      <c r="B850" s="233" t="str">
        <f>Mays!$Y$2</f>
        <v>Los Angeles</v>
      </c>
      <c r="C850" s="231" t="s">
        <v>3383</v>
      </c>
      <c r="D850" s="253" t="s">
        <v>3506</v>
      </c>
      <c r="E850" s="284">
        <v>-750000</v>
      </c>
      <c r="F850" s="232"/>
    </row>
    <row r="851" spans="1:6" s="244" customFormat="1">
      <c r="A851" s="590">
        <v>43816</v>
      </c>
      <c r="B851" s="233" t="str">
        <f>Mays!$Y$2</f>
        <v>Los Angeles</v>
      </c>
      <c r="C851" s="231" t="s">
        <v>3392</v>
      </c>
      <c r="D851" s="253" t="s">
        <v>3506</v>
      </c>
      <c r="E851" s="284">
        <v>-250000</v>
      </c>
      <c r="F851" s="232"/>
    </row>
    <row r="852" spans="1:6" s="244" customFormat="1">
      <c r="A852" s="590">
        <v>43816</v>
      </c>
      <c r="B852" s="233" t="str">
        <f>Mays!$Y$2</f>
        <v>Los Angeles</v>
      </c>
      <c r="C852" s="231" t="s">
        <v>3397</v>
      </c>
      <c r="D852" s="253" t="s">
        <v>3506</v>
      </c>
      <c r="E852" s="284">
        <v>-2613000</v>
      </c>
      <c r="F852" s="232"/>
    </row>
    <row r="853" spans="1:6" s="244" customFormat="1">
      <c r="A853" s="590">
        <v>43816</v>
      </c>
      <c r="B853" s="233" t="str">
        <f>Mays!$Y$2</f>
        <v>Los Angeles</v>
      </c>
      <c r="C853" s="231" t="s">
        <v>3407</v>
      </c>
      <c r="D853" s="253" t="s">
        <v>3506</v>
      </c>
      <c r="E853" s="284">
        <v>-200000</v>
      </c>
      <c r="F853" s="232"/>
    </row>
    <row r="854" spans="1:6" s="244" customFormat="1">
      <c r="A854" s="590">
        <v>43816</v>
      </c>
      <c r="B854" s="233" t="str">
        <f>Mays!$Y$2</f>
        <v>Los Angeles</v>
      </c>
      <c r="C854" s="231" t="s">
        <v>3408</v>
      </c>
      <c r="D854" s="253" t="s">
        <v>3506</v>
      </c>
      <c r="E854" s="284">
        <v>-250000</v>
      </c>
      <c r="F854" s="232"/>
    </row>
    <row r="855" spans="1:6" s="244" customFormat="1">
      <c r="A855" s="590">
        <v>43816</v>
      </c>
      <c r="B855" s="233" t="str">
        <f>Mays!$Y$2</f>
        <v>Los Angeles</v>
      </c>
      <c r="C855" s="231" t="s">
        <v>3438</v>
      </c>
      <c r="D855" s="253" t="s">
        <v>3506</v>
      </c>
      <c r="E855" s="284">
        <v>-305000</v>
      </c>
      <c r="F855" s="232"/>
    </row>
    <row r="856" spans="1:6" s="244" customFormat="1">
      <c r="A856" s="590">
        <v>43816</v>
      </c>
      <c r="B856" s="233" t="str">
        <f>Mays!$Y$2</f>
        <v>Los Angeles</v>
      </c>
      <c r="C856" s="231" t="s">
        <v>3458</v>
      </c>
      <c r="D856" s="253" t="s">
        <v>3506</v>
      </c>
      <c r="E856" s="284">
        <v>-250000</v>
      </c>
      <c r="F856" s="232"/>
    </row>
    <row r="857" spans="1:6" s="244" customFormat="1">
      <c r="A857" s="590">
        <v>43816</v>
      </c>
      <c r="B857" s="233" t="str">
        <f>Mays!$Y$2</f>
        <v>Los Angeles</v>
      </c>
      <c r="C857" s="231" t="s">
        <v>3459</v>
      </c>
      <c r="D857" s="253" t="s">
        <v>3506</v>
      </c>
      <c r="E857" s="284">
        <v>-2000000</v>
      </c>
      <c r="F857" s="232"/>
    </row>
    <row r="858" spans="1:6" s="244" customFormat="1">
      <c r="A858" s="590">
        <v>43816</v>
      </c>
      <c r="B858" s="233" t="str">
        <f>Mays!$Y$2</f>
        <v>Los Angeles</v>
      </c>
      <c r="C858" s="231" t="s">
        <v>3477</v>
      </c>
      <c r="D858" s="253" t="s">
        <v>3506</v>
      </c>
      <c r="E858" s="284">
        <v>-350000</v>
      </c>
      <c r="F858" s="232"/>
    </row>
    <row r="859" spans="1:6" s="244" customFormat="1">
      <c r="A859" s="590">
        <v>43816</v>
      </c>
      <c r="B859" s="233" t="str">
        <f>Mays!$Y$2</f>
        <v>Los Angeles</v>
      </c>
      <c r="C859" s="231" t="s">
        <v>3500</v>
      </c>
      <c r="D859" s="253" t="s">
        <v>3506</v>
      </c>
      <c r="E859" s="284">
        <v>-425000</v>
      </c>
      <c r="F859" s="232"/>
    </row>
    <row r="860" spans="1:6" s="244" customFormat="1" ht="14.25" customHeight="1">
      <c r="A860" s="590">
        <v>43816</v>
      </c>
      <c r="B860" s="233" t="str">
        <f>Cobb!$M$2</f>
        <v>Mansfield</v>
      </c>
      <c r="C860" s="231" t="s">
        <v>3391</v>
      </c>
      <c r="D860" s="253" t="s">
        <v>3506</v>
      </c>
      <c r="E860" s="284">
        <v>-1407000</v>
      </c>
      <c r="F860" s="232"/>
    </row>
    <row r="861" spans="1:6" s="244" customFormat="1" ht="14.25" customHeight="1">
      <c r="A861" s="590">
        <v>43816</v>
      </c>
      <c r="B861" s="233" t="str">
        <f>Cobb!$M$2</f>
        <v>Mansfield</v>
      </c>
      <c r="C861" s="231" t="s">
        <v>3414</v>
      </c>
      <c r="D861" s="253" t="s">
        <v>3506</v>
      </c>
      <c r="E861" s="284">
        <v>-3354000</v>
      </c>
      <c r="F861" s="232"/>
    </row>
    <row r="862" spans="1:6" s="244" customFormat="1">
      <c r="A862" s="590">
        <v>43816</v>
      </c>
      <c r="B862" s="233" t="str">
        <f>Cobb!$M$2</f>
        <v>Mansfield</v>
      </c>
      <c r="C862" s="231" t="s">
        <v>3430</v>
      </c>
      <c r="D862" s="253" t="s">
        <v>3506</v>
      </c>
      <c r="E862" s="284">
        <v>-250000</v>
      </c>
      <c r="F862" s="232"/>
    </row>
    <row r="863" spans="1:6" s="244" customFormat="1" ht="14.25" customHeight="1">
      <c r="A863" s="590">
        <v>43816</v>
      </c>
      <c r="B863" s="233" t="str">
        <f>Cobb!$M$2</f>
        <v>Mansfield</v>
      </c>
      <c r="C863" s="231" t="s">
        <v>3457</v>
      </c>
      <c r="D863" s="253" t="s">
        <v>3506</v>
      </c>
      <c r="E863" s="284">
        <v>-2850000</v>
      </c>
      <c r="F863" s="232"/>
    </row>
    <row r="864" spans="1:6" s="244" customFormat="1">
      <c r="A864" s="590">
        <v>43816</v>
      </c>
      <c r="B864" s="233" t="str">
        <f>Cobb!$M$2</f>
        <v>Mansfield</v>
      </c>
      <c r="C864" s="231" t="s">
        <v>3465</v>
      </c>
      <c r="D864" s="253" t="s">
        <v>3506</v>
      </c>
      <c r="E864" s="284">
        <v>-200000</v>
      </c>
      <c r="F864" s="232"/>
    </row>
    <row r="865" spans="1:6" s="244" customFormat="1" ht="14.25" customHeight="1">
      <c r="A865" s="590">
        <v>43816</v>
      </c>
      <c r="B865" s="233" t="str">
        <f>Cobb!$M$2</f>
        <v>Mansfield</v>
      </c>
      <c r="C865" s="231" t="s">
        <v>3475</v>
      </c>
      <c r="D865" s="253" t="s">
        <v>3506</v>
      </c>
      <c r="E865" s="284">
        <v>-2929000</v>
      </c>
      <c r="F865" s="232"/>
    </row>
    <row r="866" spans="1:6" s="244" customFormat="1" ht="14.25" customHeight="1">
      <c r="A866" s="590">
        <v>43816</v>
      </c>
      <c r="B866" s="233" t="str">
        <f>Aaron!$A$2</f>
        <v>Middlesex</v>
      </c>
      <c r="C866" s="231" t="s">
        <v>3415</v>
      </c>
      <c r="D866" s="253" t="s">
        <v>3506</v>
      </c>
      <c r="E866" s="284">
        <v>-7250000</v>
      </c>
      <c r="F866" s="232"/>
    </row>
    <row r="867" spans="1:6" s="244" customFormat="1" ht="14.25" customHeight="1">
      <c r="A867" s="590">
        <v>43816</v>
      </c>
      <c r="B867" s="233" t="str">
        <f>Aaron!$A$2</f>
        <v>Middlesex</v>
      </c>
      <c r="C867" s="231" t="s">
        <v>3455</v>
      </c>
      <c r="D867" s="253" t="s">
        <v>3506</v>
      </c>
      <c r="E867" s="284">
        <v>-4750000</v>
      </c>
      <c r="F867" s="232"/>
    </row>
    <row r="868" spans="1:6" s="244" customFormat="1" ht="14.25" customHeight="1">
      <c r="A868" s="590">
        <v>43816</v>
      </c>
      <c r="B868" s="233" t="str">
        <f>Aaron!$A$2</f>
        <v>Middlesex</v>
      </c>
      <c r="C868" s="231" t="s">
        <v>3485</v>
      </c>
      <c r="D868" s="253" t="s">
        <v>3506</v>
      </c>
      <c r="E868" s="284">
        <v>-2450000</v>
      </c>
      <c r="F868" s="232"/>
    </row>
    <row r="869" spans="1:6" s="244" customFormat="1" ht="14.25" customHeight="1">
      <c r="A869" s="590">
        <v>43816</v>
      </c>
      <c r="B869" s="233" t="str">
        <f>Ruth!$Y$2</f>
        <v xml:space="preserve">New Jersey </v>
      </c>
      <c r="C869" s="231" t="s">
        <v>3441</v>
      </c>
      <c r="D869" s="253" t="s">
        <v>3506</v>
      </c>
      <c r="E869" s="284">
        <v>-200000</v>
      </c>
      <c r="F869" s="232"/>
    </row>
    <row r="870" spans="1:6" s="244" customFormat="1" ht="14.25" customHeight="1">
      <c r="A870" s="590">
        <v>43816</v>
      </c>
      <c r="B870" s="233" t="str">
        <f>Ruth!$Y$2</f>
        <v xml:space="preserve">New Jersey </v>
      </c>
      <c r="C870" s="231" t="s">
        <v>3491</v>
      </c>
      <c r="D870" s="253" t="s">
        <v>3506</v>
      </c>
      <c r="E870" s="284">
        <v>-200000</v>
      </c>
      <c r="F870" s="232"/>
    </row>
    <row r="871" spans="1:6" s="244" customFormat="1" ht="14.25" customHeight="1">
      <c r="A871" s="590">
        <v>43816</v>
      </c>
      <c r="B871" s="233" t="str">
        <f>Ruth!$Y$2</f>
        <v xml:space="preserve">New Jersey </v>
      </c>
      <c r="C871" s="231" t="s">
        <v>3494</v>
      </c>
      <c r="D871" s="253" t="s">
        <v>3506</v>
      </c>
      <c r="E871" s="284">
        <v>-244000</v>
      </c>
      <c r="F871" s="232"/>
    </row>
    <row r="872" spans="1:6" s="244" customFormat="1" ht="14.25" customHeight="1">
      <c r="A872" s="590">
        <v>43816</v>
      </c>
      <c r="B872" s="233" t="str">
        <f>Ruth!$S$2</f>
        <v>New York</v>
      </c>
      <c r="C872" s="231" t="s">
        <v>3384</v>
      </c>
      <c r="D872" s="253" t="s">
        <v>3506</v>
      </c>
      <c r="E872" s="284">
        <v>-850000</v>
      </c>
      <c r="F872" s="232"/>
    </row>
    <row r="873" spans="1:6" ht="14.25" customHeight="1">
      <c r="A873" s="590">
        <v>43816</v>
      </c>
      <c r="B873" s="233" t="str">
        <f>Ruth!$S$2</f>
        <v>New York</v>
      </c>
      <c r="C873" s="231" t="s">
        <v>3445</v>
      </c>
      <c r="D873" s="253" t="s">
        <v>3506</v>
      </c>
      <c r="E873" s="284">
        <v>-250000</v>
      </c>
      <c r="F873" s="233"/>
    </row>
    <row r="874" spans="1:6" s="244" customFormat="1" ht="14.25" customHeight="1">
      <c r="A874" s="590">
        <v>43816</v>
      </c>
      <c r="B874" s="233" t="str">
        <f>Ruth!$S$2</f>
        <v>New York</v>
      </c>
      <c r="C874" s="231" t="s">
        <v>3456</v>
      </c>
      <c r="D874" s="253" t="s">
        <v>3506</v>
      </c>
      <c r="E874" s="284">
        <v>-350000</v>
      </c>
      <c r="F874" s="232"/>
    </row>
    <row r="875" spans="1:6" s="244" customFormat="1" ht="14.25" customHeight="1">
      <c r="A875" s="590">
        <v>43816</v>
      </c>
      <c r="B875" s="233" t="str">
        <f>Ruth!$S$2</f>
        <v>New York</v>
      </c>
      <c r="C875" s="231" t="s">
        <v>3461</v>
      </c>
      <c r="D875" s="253" t="s">
        <v>3506</v>
      </c>
      <c r="E875" s="284">
        <v>-625000</v>
      </c>
      <c r="F875" s="232"/>
    </row>
    <row r="876" spans="1:6" s="244" customFormat="1" ht="14.25" customHeight="1">
      <c r="A876" s="590">
        <v>43816</v>
      </c>
      <c r="B876" s="233" t="str">
        <f>Ruth!$S$2</f>
        <v>New York</v>
      </c>
      <c r="C876" s="231" t="s">
        <v>3507</v>
      </c>
      <c r="D876" s="253" t="s">
        <v>3506</v>
      </c>
      <c r="E876" s="284">
        <v>-200000</v>
      </c>
      <c r="F876" s="232"/>
    </row>
    <row r="877" spans="1:6" s="244" customFormat="1" ht="14.25" customHeight="1">
      <c r="A877" s="590">
        <v>43816</v>
      </c>
      <c r="B877" s="233" t="str">
        <f>Ruth!$S$2</f>
        <v>New York</v>
      </c>
      <c r="C877" s="231" t="s">
        <v>3496</v>
      </c>
      <c r="D877" s="253" t="s">
        <v>3506</v>
      </c>
      <c r="E877" s="284">
        <v>-500000</v>
      </c>
      <c r="F877" s="232"/>
    </row>
    <row r="878" spans="1:6" s="244" customFormat="1" ht="14.25" customHeight="1">
      <c r="A878" s="590">
        <v>43816</v>
      </c>
      <c r="B878" s="233" t="str">
        <f>Ruth!$S$2</f>
        <v>New York</v>
      </c>
      <c r="C878" s="231" t="s">
        <v>3503</v>
      </c>
      <c r="D878" s="253" t="s">
        <v>3506</v>
      </c>
      <c r="E878" s="284">
        <v>-400000</v>
      </c>
      <c r="F878" s="232"/>
    </row>
    <row r="879" spans="1:6" s="244" customFormat="1" ht="14.25" customHeight="1">
      <c r="A879" s="590">
        <v>43816</v>
      </c>
      <c r="B879" s="233" t="str">
        <f>Mays!$G$2</f>
        <v>Palo Alto</v>
      </c>
      <c r="C879" s="231" t="s">
        <v>3476</v>
      </c>
      <c r="D879" s="253" t="s">
        <v>3506</v>
      </c>
      <c r="E879" s="284">
        <v>-4384000</v>
      </c>
      <c r="F879" s="232"/>
    </row>
    <row r="880" spans="1:6" s="244" customFormat="1" ht="14.25" customHeight="1">
      <c r="A880" s="590">
        <v>43816</v>
      </c>
      <c r="B880" s="233" t="str">
        <f>Mays!$G$2</f>
        <v>Palo Alto</v>
      </c>
      <c r="C880" s="231" t="s">
        <v>3497</v>
      </c>
      <c r="D880" s="253" t="s">
        <v>3506</v>
      </c>
      <c r="E880" s="284">
        <v>-331000</v>
      </c>
      <c r="F880" s="232"/>
    </row>
    <row r="881" spans="1:6" s="244" customFormat="1" ht="14.25" customHeight="1">
      <c r="A881" s="590">
        <v>43816</v>
      </c>
      <c r="B881" s="233" t="str">
        <f>Mays!$G$2</f>
        <v>Palo Alto</v>
      </c>
      <c r="C881" s="231" t="s">
        <v>3501</v>
      </c>
      <c r="D881" s="253" t="s">
        <v>3506</v>
      </c>
      <c r="E881" s="284">
        <v>-810000</v>
      </c>
      <c r="F881" s="232"/>
    </row>
    <row r="882" spans="1:6" s="244" customFormat="1" ht="14.25" customHeight="1">
      <c r="A882" s="590">
        <v>43816</v>
      </c>
      <c r="B882" s="233" t="str">
        <f>Aaron!$AE$2</f>
        <v>Pismo Beach</v>
      </c>
      <c r="C882" s="231" t="s">
        <v>3398</v>
      </c>
      <c r="D882" s="253" t="s">
        <v>3506</v>
      </c>
      <c r="E882" s="284">
        <v>-1658000</v>
      </c>
      <c r="F882" s="232"/>
    </row>
    <row r="883" spans="1:6" s="244" customFormat="1" ht="14.25" customHeight="1">
      <c r="A883" s="590">
        <v>43816</v>
      </c>
      <c r="B883" s="233" t="str">
        <f>Aaron!$AE$2</f>
        <v>Pismo Beach</v>
      </c>
      <c r="C883" s="231" t="s">
        <v>3403</v>
      </c>
      <c r="D883" s="253" t="s">
        <v>3506</v>
      </c>
      <c r="E883" s="284">
        <v>-1470000</v>
      </c>
      <c r="F883" s="232"/>
    </row>
    <row r="884" spans="1:6" s="244" customFormat="1" ht="14.25" customHeight="1">
      <c r="A884" s="590">
        <v>43816</v>
      </c>
      <c r="B884" s="233" t="str">
        <f>Aaron!$AE$2</f>
        <v>Pismo Beach</v>
      </c>
      <c r="C884" s="231" t="s">
        <v>3440</v>
      </c>
      <c r="D884" s="253" t="s">
        <v>3506</v>
      </c>
      <c r="E884" s="284">
        <v>-640000</v>
      </c>
      <c r="F884" s="232"/>
    </row>
    <row r="885" spans="1:6" s="244" customFormat="1" ht="14.25" customHeight="1">
      <c r="A885" s="590">
        <v>43816</v>
      </c>
      <c r="B885" s="233" t="str">
        <f>Aaron!$AE$2</f>
        <v>Pismo Beach</v>
      </c>
      <c r="C885" s="231" t="s">
        <v>3443</v>
      </c>
      <c r="D885" s="253" t="s">
        <v>3506</v>
      </c>
      <c r="E885" s="284">
        <v>-210000</v>
      </c>
      <c r="F885" s="232"/>
    </row>
    <row r="886" spans="1:6" s="244" customFormat="1" ht="14.25" customHeight="1">
      <c r="A886" s="590">
        <v>43816</v>
      </c>
      <c r="B886" s="233" t="str">
        <f>Aaron!$AE$2</f>
        <v>Pismo Beach</v>
      </c>
      <c r="C886" s="231" t="s">
        <v>3468</v>
      </c>
      <c r="D886" s="253" t="s">
        <v>3506</v>
      </c>
      <c r="E886" s="284">
        <v>-1000000</v>
      </c>
      <c r="F886" s="232"/>
    </row>
    <row r="887" spans="1:6" s="244" customFormat="1">
      <c r="A887" s="590">
        <v>43816</v>
      </c>
      <c r="B887" s="233" t="str">
        <f>Aaron!$AE$2</f>
        <v>Pismo Beach</v>
      </c>
      <c r="C887" s="231" t="s">
        <v>3479</v>
      </c>
      <c r="D887" s="253" t="s">
        <v>3506</v>
      </c>
      <c r="E887" s="284">
        <v>-552000</v>
      </c>
      <c r="F887" s="232"/>
    </row>
    <row r="888" spans="1:6" s="244" customFormat="1" ht="14.25" customHeight="1">
      <c r="A888" s="590">
        <v>43816</v>
      </c>
      <c r="B888" s="233" t="str">
        <f>Aaron!$AE$2</f>
        <v>Pismo Beach</v>
      </c>
      <c r="C888" s="231" t="s">
        <v>3482</v>
      </c>
      <c r="D888" s="253" t="s">
        <v>3506</v>
      </c>
      <c r="E888" s="284">
        <v>-1772000</v>
      </c>
      <c r="F888" s="232"/>
    </row>
    <row r="889" spans="1:6" s="244" customFormat="1" ht="14.25" customHeight="1">
      <c r="A889" s="590">
        <v>43816</v>
      </c>
      <c r="B889" s="233" t="str">
        <f>Aaron!$AE$2</f>
        <v>Pismo Beach</v>
      </c>
      <c r="C889" s="231" t="s">
        <v>3493</v>
      </c>
      <c r="D889" s="253" t="s">
        <v>3506</v>
      </c>
      <c r="E889" s="284">
        <v>-737000</v>
      </c>
      <c r="F889" s="232"/>
    </row>
    <row r="890" spans="1:6" s="244" customFormat="1" ht="14.25" customHeight="1">
      <c r="A890" s="590">
        <v>43816</v>
      </c>
      <c r="B890" s="233" t="str">
        <f>Ruth!$A$2</f>
        <v>Plum Island</v>
      </c>
      <c r="C890" s="231" t="s">
        <v>3378</v>
      </c>
      <c r="D890" s="253" t="s">
        <v>3506</v>
      </c>
      <c r="E890" s="284">
        <v>-5175000</v>
      </c>
      <c r="F890" s="232"/>
    </row>
    <row r="891" spans="1:6" s="244" customFormat="1" ht="14.25" customHeight="1">
      <c r="A891" s="590">
        <v>43816</v>
      </c>
      <c r="B891" s="233" t="str">
        <f>Ruth!$A$2</f>
        <v>Plum Island</v>
      </c>
      <c r="C891" s="231" t="s">
        <v>3390</v>
      </c>
      <c r="D891" s="253" t="s">
        <v>3506</v>
      </c>
      <c r="E891" s="284">
        <v>-875000</v>
      </c>
      <c r="F891" s="232"/>
    </row>
    <row r="892" spans="1:6" s="244" customFormat="1" ht="14.25" customHeight="1">
      <c r="A892" s="590">
        <v>43816</v>
      </c>
      <c r="B892" s="233" t="str">
        <f>Ruth!$A$2</f>
        <v>Plum Island</v>
      </c>
      <c r="C892" s="231" t="s">
        <v>3447</v>
      </c>
      <c r="D892" s="253" t="s">
        <v>3506</v>
      </c>
      <c r="E892" s="284">
        <v>-2950000</v>
      </c>
      <c r="F892" s="232"/>
    </row>
    <row r="893" spans="1:6" s="244" customFormat="1">
      <c r="A893" s="590">
        <v>43816</v>
      </c>
      <c r="B893" s="233" t="str">
        <f>Ruth!$A$2</f>
        <v>Plum Island</v>
      </c>
      <c r="C893" s="231" t="s">
        <v>3450</v>
      </c>
      <c r="D893" s="253" t="s">
        <v>3506</v>
      </c>
      <c r="E893" s="284">
        <v>-975000</v>
      </c>
      <c r="F893" s="232"/>
    </row>
    <row r="894" spans="1:6" s="244" customFormat="1" ht="14.25" customHeight="1">
      <c r="A894" s="590">
        <v>43816</v>
      </c>
      <c r="B894" s="233" t="str">
        <f>Ruth!$A$2</f>
        <v>Plum Island</v>
      </c>
      <c r="C894" s="231" t="s">
        <v>3489</v>
      </c>
      <c r="D894" s="253" t="s">
        <v>3506</v>
      </c>
      <c r="E894" s="284">
        <v>-1750000</v>
      </c>
      <c r="F894" s="232"/>
    </row>
    <row r="895" spans="1:6" s="244" customFormat="1">
      <c r="A895" s="590">
        <v>43816</v>
      </c>
      <c r="B895" s="233" t="str">
        <f>Mays!$M$2</f>
        <v>Texas</v>
      </c>
      <c r="C895" s="231" t="s">
        <v>3379</v>
      </c>
      <c r="D895" s="253" t="s">
        <v>3506</v>
      </c>
      <c r="E895" s="284">
        <v>-1650000</v>
      </c>
      <c r="F895" s="232"/>
    </row>
    <row r="896" spans="1:6" s="244" customFormat="1" ht="14.25" customHeight="1">
      <c r="A896" s="590">
        <v>43816</v>
      </c>
      <c r="B896" s="233" t="str">
        <f>Mays!$M$2</f>
        <v>Texas</v>
      </c>
      <c r="C896" s="231" t="s">
        <v>3395</v>
      </c>
      <c r="D896" s="253" t="s">
        <v>3506</v>
      </c>
      <c r="E896" s="284">
        <v>-766000</v>
      </c>
      <c r="F896" s="232"/>
    </row>
    <row r="897" spans="1:7" s="244" customFormat="1" ht="14.25" customHeight="1">
      <c r="A897" s="590">
        <v>43816</v>
      </c>
      <c r="B897" s="233" t="str">
        <f>Mays!$M$2</f>
        <v>Texas</v>
      </c>
      <c r="C897" s="231" t="s">
        <v>3410</v>
      </c>
      <c r="D897" s="253" t="s">
        <v>3506</v>
      </c>
      <c r="E897" s="284">
        <v>-750000</v>
      </c>
      <c r="F897" s="232"/>
    </row>
    <row r="898" spans="1:7" s="244" customFormat="1" ht="14.25" customHeight="1">
      <c r="A898" s="590">
        <v>43816</v>
      </c>
      <c r="B898" s="233" t="str">
        <f>Mays!$M$2</f>
        <v>Texas</v>
      </c>
      <c r="C898" s="231" t="s">
        <v>3422</v>
      </c>
      <c r="D898" s="253" t="s">
        <v>3506</v>
      </c>
      <c r="E898" s="284">
        <v>-2000000</v>
      </c>
      <c r="F898" s="232"/>
    </row>
    <row r="899" spans="1:7" s="244" customFormat="1" ht="14.25" customHeight="1">
      <c r="A899" s="590">
        <v>43816</v>
      </c>
      <c r="B899" s="233" t="str">
        <f>Mays!$M$2</f>
        <v>Texas</v>
      </c>
      <c r="C899" s="231" t="s">
        <v>3442</v>
      </c>
      <c r="D899" s="253" t="s">
        <v>3506</v>
      </c>
      <c r="E899" s="284">
        <v>-2400000</v>
      </c>
      <c r="F899" s="232"/>
    </row>
    <row r="900" spans="1:7" s="244" customFormat="1" ht="14.25" customHeight="1">
      <c r="A900" s="590">
        <v>43816</v>
      </c>
      <c r="B900" s="233" t="str">
        <f>Mays!$M$2</f>
        <v>Texas</v>
      </c>
      <c r="C900" s="231" t="s">
        <v>3495</v>
      </c>
      <c r="D900" s="253" t="s">
        <v>3506</v>
      </c>
      <c r="E900" s="284">
        <v>-15000000</v>
      </c>
      <c r="F900" s="232"/>
    </row>
    <row r="901" spans="1:7" s="244" customFormat="1">
      <c r="A901" s="590">
        <v>43816</v>
      </c>
      <c r="B901" s="233" t="str">
        <f>Mays!$S$2</f>
        <v>Thunder Bay</v>
      </c>
      <c r="C901" s="231" t="s">
        <v>3460</v>
      </c>
      <c r="D901" s="253" t="s">
        <v>3506</v>
      </c>
      <c r="E901" s="284">
        <v>-1000000</v>
      </c>
      <c r="F901" s="232"/>
    </row>
    <row r="902" spans="1:7" s="244" customFormat="1" ht="14.25" customHeight="1">
      <c r="A902" s="590">
        <v>43816</v>
      </c>
      <c r="B902" s="233" t="str">
        <f>Mays!$S$2</f>
        <v>Thunder Bay</v>
      </c>
      <c r="C902" s="231" t="s">
        <v>3472</v>
      </c>
      <c r="D902" s="253" t="s">
        <v>3506</v>
      </c>
      <c r="E902" s="284">
        <v>-600000</v>
      </c>
      <c r="F902" s="232"/>
    </row>
    <row r="903" spans="1:7" s="244" customFormat="1" ht="14.25" customHeight="1">
      <c r="A903" s="590">
        <v>43816</v>
      </c>
      <c r="B903" s="177" t="str">
        <f>Aaron!$AE$2</f>
        <v>Pismo Beach</v>
      </c>
      <c r="C903" s="539" t="s">
        <v>3480</v>
      </c>
      <c r="D903" s="543" t="s">
        <v>3506</v>
      </c>
      <c r="E903" s="284">
        <v>-1700000</v>
      </c>
      <c r="F903" s="232"/>
    </row>
    <row r="904" spans="1:7" s="244" customFormat="1" ht="14.25" customHeight="1">
      <c r="A904" s="590">
        <v>43816</v>
      </c>
      <c r="B904" s="233" t="str">
        <f>Aaron!$M$2</f>
        <v>Virginia</v>
      </c>
      <c r="C904" s="231" t="s">
        <v>3382</v>
      </c>
      <c r="D904" s="253" t="s">
        <v>3506</v>
      </c>
      <c r="E904" s="284">
        <v>-210000</v>
      </c>
      <c r="F904" s="232"/>
    </row>
    <row r="905" spans="1:7" s="244" customFormat="1" ht="14.25" customHeight="1">
      <c r="A905" s="590">
        <v>43816</v>
      </c>
      <c r="B905" s="233" t="str">
        <f>Aaron!$M$2</f>
        <v>Virginia</v>
      </c>
      <c r="C905" s="231" t="s">
        <v>3471</v>
      </c>
      <c r="D905" s="253" t="s">
        <v>3506</v>
      </c>
      <c r="E905" s="284">
        <v>-200000</v>
      </c>
      <c r="F905" s="232"/>
    </row>
    <row r="906" spans="1:7" s="244" customFormat="1" ht="14.25" customHeight="1">
      <c r="A906" s="590">
        <v>43816</v>
      </c>
      <c r="B906" s="233" t="str">
        <f>Aaron!$M$2</f>
        <v>Virginia</v>
      </c>
      <c r="C906" s="231" t="s">
        <v>3487</v>
      </c>
      <c r="D906" s="253" t="s">
        <v>3506</v>
      </c>
      <c r="E906" s="284">
        <v>-350000</v>
      </c>
      <c r="F906" s="232"/>
    </row>
    <row r="907" spans="1:7" s="244" customFormat="1" ht="14.25" customHeight="1">
      <c r="A907" s="591">
        <v>43816</v>
      </c>
      <c r="B907" s="542" t="str">
        <f>Aaron!$Y$2</f>
        <v>Columbus</v>
      </c>
      <c r="C907" s="539" t="s">
        <v>3387</v>
      </c>
      <c r="D907" s="543" t="s">
        <v>3506</v>
      </c>
      <c r="E907" s="284">
        <v>-280000</v>
      </c>
      <c r="F907" s="232"/>
      <c r="G907" s="244" t="s">
        <v>4106</v>
      </c>
    </row>
    <row r="908" spans="1:7" s="244" customFormat="1" ht="14.25" customHeight="1">
      <c r="A908" s="591">
        <v>43816</v>
      </c>
      <c r="B908" s="542" t="str">
        <f>Aaron!$Y$2</f>
        <v>Columbus</v>
      </c>
      <c r="C908" s="539" t="s">
        <v>3401</v>
      </c>
      <c r="D908" s="543" t="s">
        <v>3506</v>
      </c>
      <c r="E908" s="284">
        <v>-333334</v>
      </c>
      <c r="F908" s="232"/>
      <c r="G908" s="244" t="s">
        <v>4106</v>
      </c>
    </row>
    <row r="909" spans="1:7" s="244" customFormat="1" ht="14.25" customHeight="1">
      <c r="A909" s="590">
        <v>43816</v>
      </c>
      <c r="B909" s="233" t="str">
        <f>Cobb!$S$2</f>
        <v>Waikiki</v>
      </c>
      <c r="C909" s="231" t="s">
        <v>3413</v>
      </c>
      <c r="D909" s="253" t="s">
        <v>3506</v>
      </c>
      <c r="E909" s="284">
        <v>-1730000</v>
      </c>
      <c r="F909" s="232"/>
    </row>
    <row r="910" spans="1:7" s="244" customFormat="1" ht="14.25" customHeight="1">
      <c r="A910" s="590">
        <v>43816</v>
      </c>
      <c r="B910" s="233" t="str">
        <f>Cobb!$S$2</f>
        <v>Waikiki</v>
      </c>
      <c r="C910" s="231" t="s">
        <v>3436</v>
      </c>
      <c r="D910" s="253" t="s">
        <v>3506</v>
      </c>
      <c r="E910" s="284">
        <v>-1390000</v>
      </c>
      <c r="F910" s="232"/>
    </row>
    <row r="911" spans="1:7" s="244" customFormat="1" ht="14.25" customHeight="1">
      <c r="A911" s="590">
        <v>43816</v>
      </c>
      <c r="B911" s="233" t="str">
        <f>Cobb!$S$2</f>
        <v>Waikiki</v>
      </c>
      <c r="C911" s="231" t="s">
        <v>3448</v>
      </c>
      <c r="D911" s="253" t="s">
        <v>3506</v>
      </c>
      <c r="E911" s="284">
        <v>-945000</v>
      </c>
      <c r="F911" s="232"/>
    </row>
    <row r="912" spans="1:7" s="244" customFormat="1" ht="14.25" customHeight="1">
      <c r="A912" s="590">
        <v>43816</v>
      </c>
      <c r="B912" s="233" t="str">
        <f>Cobb!$S$2</f>
        <v>Waikiki</v>
      </c>
      <c r="C912" s="231" t="s">
        <v>3470</v>
      </c>
      <c r="D912" s="253" t="s">
        <v>3506</v>
      </c>
      <c r="E912" s="284">
        <v>-4109000</v>
      </c>
      <c r="F912" s="232"/>
    </row>
    <row r="913" spans="1:6" s="244" customFormat="1" ht="14.25" customHeight="1">
      <c r="A913" s="590">
        <v>43816</v>
      </c>
      <c r="B913" s="233" t="str">
        <f>Aaron!$S$2</f>
        <v>Washington</v>
      </c>
      <c r="C913" s="231" t="s">
        <v>3376</v>
      </c>
      <c r="D913" s="253" t="s">
        <v>3506</v>
      </c>
      <c r="E913" s="284">
        <v>-300000</v>
      </c>
      <c r="F913" s="232"/>
    </row>
    <row r="914" spans="1:6" s="244" customFormat="1" ht="14.25" customHeight="1">
      <c r="A914" s="590">
        <v>43816</v>
      </c>
      <c r="B914" s="233" t="str">
        <f>Aaron!$S$2</f>
        <v>Washington</v>
      </c>
      <c r="C914" s="231" t="s">
        <v>3388</v>
      </c>
      <c r="D914" s="253" t="s">
        <v>3506</v>
      </c>
      <c r="E914" s="284">
        <v>-250000</v>
      </c>
      <c r="F914" s="232"/>
    </row>
    <row r="915" spans="1:6" s="244" customFormat="1" ht="14.25" customHeight="1">
      <c r="A915" s="590">
        <v>43816</v>
      </c>
      <c r="B915" s="233" t="str">
        <f>Aaron!$S$2</f>
        <v>Washington</v>
      </c>
      <c r="C915" s="231" t="s">
        <v>3393</v>
      </c>
      <c r="D915" s="253" t="s">
        <v>3506</v>
      </c>
      <c r="E915" s="284">
        <v>-4500000</v>
      </c>
      <c r="F915" s="232"/>
    </row>
    <row r="916" spans="1:6" s="244" customFormat="1" ht="14.25" customHeight="1">
      <c r="A916" s="590">
        <v>43816</v>
      </c>
      <c r="B916" s="233" t="str">
        <f>Aaron!$S$2</f>
        <v>Washington</v>
      </c>
      <c r="C916" s="231" t="s">
        <v>3402</v>
      </c>
      <c r="D916" s="253" t="s">
        <v>3506</v>
      </c>
      <c r="E916" s="284">
        <v>-200000</v>
      </c>
      <c r="F916" s="232"/>
    </row>
    <row r="917" spans="1:6" s="244" customFormat="1" ht="14.25" customHeight="1">
      <c r="A917" s="590">
        <v>43816</v>
      </c>
      <c r="B917" s="233" t="str">
        <f>Aaron!$S$2</f>
        <v>Washington</v>
      </c>
      <c r="C917" s="231" t="s">
        <v>3404</v>
      </c>
      <c r="D917" s="253" t="s">
        <v>3506</v>
      </c>
      <c r="E917" s="284">
        <v>-1000000</v>
      </c>
      <c r="F917" s="232"/>
    </row>
    <row r="918" spans="1:6" s="244" customFormat="1" ht="14.25" customHeight="1">
      <c r="A918" s="590">
        <v>43816</v>
      </c>
      <c r="B918" s="233" t="str">
        <f>Aaron!$S$2</f>
        <v>Washington</v>
      </c>
      <c r="C918" s="231" t="s">
        <v>3417</v>
      </c>
      <c r="D918" s="253" t="s">
        <v>3506</v>
      </c>
      <c r="E918" s="284">
        <v>-2260000</v>
      </c>
      <c r="F918" s="232"/>
    </row>
    <row r="919" spans="1:6" s="244" customFormat="1" ht="14.25" customHeight="1">
      <c r="A919" s="590">
        <v>43816</v>
      </c>
      <c r="B919" s="233" t="str">
        <f>Aaron!$S$2</f>
        <v>Washington</v>
      </c>
      <c r="C919" s="231" t="s">
        <v>3428</v>
      </c>
      <c r="D919" s="253" t="s">
        <v>3506</v>
      </c>
      <c r="E919" s="284">
        <v>-1050000</v>
      </c>
      <c r="F919" s="232"/>
    </row>
    <row r="920" spans="1:6" s="244" customFormat="1" ht="14.25" customHeight="1">
      <c r="A920" s="590">
        <v>43816</v>
      </c>
      <c r="B920" s="233" t="str">
        <f>Aaron!$S$2</f>
        <v>Washington</v>
      </c>
      <c r="C920" s="231" t="s">
        <v>3437</v>
      </c>
      <c r="D920" s="253" t="s">
        <v>3506</v>
      </c>
      <c r="E920" s="284">
        <v>-200000</v>
      </c>
      <c r="F920" s="232"/>
    </row>
    <row r="921" spans="1:6" s="244" customFormat="1" ht="14.25" customHeight="1">
      <c r="A921" s="590">
        <v>43816</v>
      </c>
      <c r="B921" s="233" t="str">
        <f>Aaron!$S$2</f>
        <v>Washington</v>
      </c>
      <c r="C921" s="231" t="s">
        <v>3454</v>
      </c>
      <c r="D921" s="253" t="s">
        <v>3506</v>
      </c>
      <c r="E921" s="284">
        <v>-200000</v>
      </c>
      <c r="F921" s="232"/>
    </row>
    <row r="922" spans="1:6" s="244" customFormat="1" ht="14.25" customHeight="1">
      <c r="A922" s="590">
        <v>43816</v>
      </c>
      <c r="B922" s="233" t="str">
        <f>Mays!$AE$2</f>
        <v>West Oakland</v>
      </c>
      <c r="C922" s="231" t="s">
        <v>3377</v>
      </c>
      <c r="D922" s="253" t="s">
        <v>3506</v>
      </c>
      <c r="E922" s="284">
        <v>-250000</v>
      </c>
      <c r="F922" s="232"/>
    </row>
    <row r="923" spans="1:6" s="244" customFormat="1" ht="14.25" customHeight="1">
      <c r="A923" s="590">
        <v>43816</v>
      </c>
      <c r="B923" s="233" t="str">
        <f>Mays!$AE$2</f>
        <v>West Oakland</v>
      </c>
      <c r="C923" s="231" t="s">
        <v>3386</v>
      </c>
      <c r="D923" s="253" t="s">
        <v>3506</v>
      </c>
      <c r="E923" s="284">
        <v>-250000</v>
      </c>
      <c r="F923" s="232"/>
    </row>
    <row r="924" spans="1:6">
      <c r="A924" s="590">
        <v>43816</v>
      </c>
      <c r="B924" s="233" t="str">
        <f>Mays!$AE$2</f>
        <v>West Oakland</v>
      </c>
      <c r="C924" s="231" t="s">
        <v>3462</v>
      </c>
      <c r="D924" s="253" t="s">
        <v>3506</v>
      </c>
      <c r="E924" s="284">
        <v>-619000</v>
      </c>
      <c r="F924" s="233"/>
    </row>
    <row r="925" spans="1:6">
      <c r="A925" s="590">
        <v>43816</v>
      </c>
      <c r="B925" s="233" t="str">
        <f>Mays!$AE$2</f>
        <v>West Oakland</v>
      </c>
      <c r="C925" s="231" t="s">
        <v>3473</v>
      </c>
      <c r="D925" s="253" t="s">
        <v>3506</v>
      </c>
      <c r="E925" s="284">
        <v>-200000</v>
      </c>
      <c r="F925" s="233"/>
    </row>
    <row r="926" spans="1:6">
      <c r="A926" s="590">
        <v>43816</v>
      </c>
      <c r="B926" s="233" t="str">
        <f>Ruth!$AE$2</f>
        <v>Williamsburg</v>
      </c>
      <c r="C926" s="231" t="s">
        <v>3412</v>
      </c>
      <c r="D926" s="253" t="s">
        <v>3506</v>
      </c>
      <c r="E926" s="284">
        <v>-6600000</v>
      </c>
      <c r="F926" s="233"/>
    </row>
    <row r="927" spans="1:6" s="244" customFormat="1" ht="14.25" customHeight="1">
      <c r="A927" s="590">
        <v>43816</v>
      </c>
      <c r="B927" s="233" t="str">
        <f>Ruth!$AE$2</f>
        <v>Williamsburg</v>
      </c>
      <c r="C927" s="231" t="s">
        <v>3424</v>
      </c>
      <c r="D927" s="253" t="s">
        <v>3506</v>
      </c>
      <c r="E927" s="284">
        <v>-2750000</v>
      </c>
      <c r="F927" s="232"/>
    </row>
    <row r="928" spans="1:6">
      <c r="A928" s="590">
        <v>43816</v>
      </c>
      <c r="B928" s="233" t="str">
        <f>Ruth!$AE$2</f>
        <v>Williamsburg</v>
      </c>
      <c r="C928" s="231" t="s">
        <v>3453</v>
      </c>
      <c r="D928" s="253" t="s">
        <v>3506</v>
      </c>
      <c r="E928" s="284">
        <v>-1414000</v>
      </c>
      <c r="F928" s="233"/>
    </row>
    <row r="929" spans="1:7">
      <c r="A929" s="590">
        <v>43816</v>
      </c>
      <c r="B929" s="233" t="str">
        <f>Ruth!$AE$2</f>
        <v>Williamsburg</v>
      </c>
      <c r="C929" s="231" t="s">
        <v>3499</v>
      </c>
      <c r="D929" s="253" t="s">
        <v>3506</v>
      </c>
      <c r="E929" s="284">
        <v>-3650000</v>
      </c>
      <c r="F929" s="233"/>
      <c r="G929" s="377"/>
    </row>
    <row r="930" spans="1:7">
      <c r="A930" s="337">
        <v>43817</v>
      </c>
      <c r="B930" s="233" t="str">
        <f>Aaron!$M$2</f>
        <v>Virginia</v>
      </c>
      <c r="C930" s="232" t="s">
        <v>116</v>
      </c>
      <c r="D930" s="256" t="s">
        <v>3518</v>
      </c>
      <c r="E930" s="339">
        <v>800000</v>
      </c>
      <c r="F930" s="361"/>
      <c r="G930" s="547"/>
    </row>
    <row r="931" spans="1:7">
      <c r="A931" s="337">
        <v>43817</v>
      </c>
      <c r="B931" s="233" t="str">
        <f>Ruth!$A$2</f>
        <v>Plum Island</v>
      </c>
      <c r="C931" s="232" t="s">
        <v>116</v>
      </c>
      <c r="D931" s="256" t="s">
        <v>3518</v>
      </c>
      <c r="E931" s="339">
        <v>-800000</v>
      </c>
      <c r="F931" s="361"/>
      <c r="G931" s="547"/>
    </row>
    <row r="932" spans="1:7">
      <c r="A932" s="337">
        <v>43817</v>
      </c>
      <c r="B932" s="233" t="str">
        <f>Aaron!$M$2</f>
        <v>Virginia</v>
      </c>
      <c r="C932" s="232" t="s">
        <v>116</v>
      </c>
      <c r="D932" s="256" t="s">
        <v>3522</v>
      </c>
      <c r="E932" s="339">
        <v>5000000</v>
      </c>
      <c r="F932" s="361"/>
      <c r="G932" s="547"/>
    </row>
    <row r="933" spans="1:7">
      <c r="A933" s="337">
        <v>43817</v>
      </c>
      <c r="B933" s="233" t="str">
        <f>Mays!$A$2</f>
        <v>Aspen</v>
      </c>
      <c r="C933" s="232" t="s">
        <v>116</v>
      </c>
      <c r="D933" s="256" t="s">
        <v>3522</v>
      </c>
      <c r="E933" s="339">
        <v>-5000000</v>
      </c>
      <c r="F933" s="361"/>
      <c r="G933" s="547"/>
    </row>
    <row r="934" spans="1:7">
      <c r="A934" s="337">
        <v>43817</v>
      </c>
      <c r="B934" s="233" t="str">
        <f>Mays!$A$2</f>
        <v>Aspen</v>
      </c>
      <c r="C934" s="232" t="s">
        <v>116</v>
      </c>
      <c r="D934" s="256" t="s">
        <v>3525</v>
      </c>
      <c r="E934" s="339">
        <v>-800000</v>
      </c>
      <c r="F934" s="361"/>
      <c r="G934" s="547"/>
    </row>
    <row r="935" spans="1:7">
      <c r="A935" s="337">
        <v>43817</v>
      </c>
      <c r="B935" s="233" t="str">
        <f>Aaron!$G$2</f>
        <v>Exeter</v>
      </c>
      <c r="C935" s="232" t="s">
        <v>116</v>
      </c>
      <c r="D935" s="256" t="s">
        <v>3525</v>
      </c>
      <c r="E935" s="339">
        <v>800000</v>
      </c>
      <c r="F935" s="361"/>
      <c r="G935" s="547"/>
    </row>
    <row r="936" spans="1:7">
      <c r="A936" s="337">
        <v>43817</v>
      </c>
      <c r="B936" s="233" t="str">
        <f>Aaron!$Y$2</f>
        <v>Columbus</v>
      </c>
      <c r="C936" s="232" t="s">
        <v>116</v>
      </c>
      <c r="D936" s="256" t="s">
        <v>3528</v>
      </c>
      <c r="E936" s="339">
        <v>-3000000</v>
      </c>
      <c r="F936" s="361"/>
      <c r="G936" s="547"/>
    </row>
    <row r="937" spans="1:7">
      <c r="A937" s="337">
        <v>43817</v>
      </c>
      <c r="B937" s="233" t="str">
        <f>Mays!$S$2</f>
        <v>Thunder Bay</v>
      </c>
      <c r="C937" s="232" t="s">
        <v>116</v>
      </c>
      <c r="D937" s="256" t="s">
        <v>3528</v>
      </c>
      <c r="E937" s="339">
        <v>3000000</v>
      </c>
      <c r="F937" s="361"/>
      <c r="G937" s="547"/>
    </row>
    <row r="938" spans="1:7">
      <c r="A938" s="337">
        <v>43828</v>
      </c>
      <c r="B938" s="233" t="str">
        <f>Ruth!$G$2</f>
        <v>Gotham City</v>
      </c>
      <c r="C938" s="233" t="s">
        <v>116</v>
      </c>
      <c r="D938" s="290" t="s">
        <v>3541</v>
      </c>
      <c r="E938" s="339">
        <v>-2200000</v>
      </c>
      <c r="F938" s="361"/>
      <c r="G938" s="547"/>
    </row>
    <row r="939" spans="1:7">
      <c r="A939" s="337">
        <v>43828</v>
      </c>
      <c r="B939" s="233" t="str">
        <f>Mays!$Y$2</f>
        <v>Los Angeles</v>
      </c>
      <c r="C939" s="233" t="s">
        <v>116</v>
      </c>
      <c r="D939" s="290" t="s">
        <v>3541</v>
      </c>
      <c r="E939" s="339">
        <v>2200000</v>
      </c>
      <c r="F939" s="361"/>
      <c r="G939" s="547"/>
    </row>
    <row r="940" spans="1:7">
      <c r="A940" s="337">
        <v>43835</v>
      </c>
      <c r="B940" s="233" t="str">
        <f>Cobb!$S$2</f>
        <v>Waikiki</v>
      </c>
      <c r="C940" s="232" t="s">
        <v>116</v>
      </c>
      <c r="D940" s="256" t="s">
        <v>3548</v>
      </c>
      <c r="E940" s="339">
        <v>-3500000</v>
      </c>
      <c r="F940" s="361"/>
      <c r="G940" s="547"/>
    </row>
    <row r="941" spans="1:7">
      <c r="A941" s="337">
        <v>43835</v>
      </c>
      <c r="B941" s="233" t="str">
        <f>Mays!$AE$2</f>
        <v>West Oakland</v>
      </c>
      <c r="C941" s="232" t="s">
        <v>116</v>
      </c>
      <c r="D941" s="256" t="s">
        <v>3548</v>
      </c>
      <c r="E941" s="339">
        <v>3500000</v>
      </c>
      <c r="F941" s="361"/>
      <c r="G941" s="547"/>
    </row>
    <row r="942" spans="1:7">
      <c r="A942" s="337">
        <v>43836</v>
      </c>
      <c r="B942" s="233" t="str">
        <f>Aaron!$S$2</f>
        <v>Washington</v>
      </c>
      <c r="C942" s="232" t="s">
        <v>116</v>
      </c>
      <c r="D942" s="256" t="s">
        <v>3558</v>
      </c>
      <c r="E942" s="339">
        <v>500000</v>
      </c>
      <c r="F942" s="361"/>
      <c r="G942" s="547"/>
    </row>
    <row r="943" spans="1:7">
      <c r="A943" s="337">
        <v>43836</v>
      </c>
      <c r="B943" s="233" t="str">
        <f>Aaron!$Y$2</f>
        <v>Columbus</v>
      </c>
      <c r="C943" s="232" t="s">
        <v>116</v>
      </c>
      <c r="D943" s="256" t="s">
        <v>3558</v>
      </c>
      <c r="E943" s="339">
        <v>-500000</v>
      </c>
      <c r="F943" s="361"/>
      <c r="G943" s="547"/>
    </row>
    <row r="944" spans="1:7">
      <c r="A944" s="337">
        <v>43881</v>
      </c>
      <c r="B944" s="233" t="str">
        <f>Ruth!$Y$2</f>
        <v xml:space="preserve">New Jersey </v>
      </c>
      <c r="C944" s="233" t="s">
        <v>116</v>
      </c>
      <c r="D944" s="290" t="s">
        <v>3568</v>
      </c>
      <c r="E944" s="339">
        <v>600000</v>
      </c>
      <c r="F944" s="361"/>
      <c r="G944" s="547"/>
    </row>
    <row r="945" spans="1:7">
      <c r="A945" s="337">
        <v>43881</v>
      </c>
      <c r="B945" s="233" t="str">
        <f>Aaron!$Y$2</f>
        <v>Columbus</v>
      </c>
      <c r="C945" s="233" t="s">
        <v>116</v>
      </c>
      <c r="D945" s="290" t="s">
        <v>3568</v>
      </c>
      <c r="E945" s="339">
        <v>-600000</v>
      </c>
      <c r="F945" s="361"/>
      <c r="G945" s="547"/>
    </row>
    <row r="946" spans="1:7">
      <c r="A946" s="337">
        <v>43883</v>
      </c>
      <c r="B946" s="233" t="str">
        <f>Aaron!$G$2</f>
        <v>Exeter</v>
      </c>
      <c r="C946" s="233" t="s">
        <v>3573</v>
      </c>
      <c r="D946" s="290" t="s">
        <v>3126</v>
      </c>
      <c r="E946" s="339">
        <v>-1890000</v>
      </c>
      <c r="F946" s="361"/>
      <c r="G946" s="547"/>
    </row>
    <row r="947" spans="1:7">
      <c r="A947" s="541">
        <v>43883</v>
      </c>
      <c r="B947" s="542" t="str">
        <f>Cobb!$A$2</f>
        <v>Greenville</v>
      </c>
      <c r="C947" s="177" t="s">
        <v>3572</v>
      </c>
      <c r="D947" s="572" t="s">
        <v>3126</v>
      </c>
      <c r="E947" s="339">
        <v>-1674000</v>
      </c>
      <c r="F947" s="361"/>
      <c r="G947" s="316" t="s">
        <v>4105</v>
      </c>
    </row>
    <row r="948" spans="1:7">
      <c r="A948" s="541">
        <v>43899</v>
      </c>
      <c r="B948" s="177" t="str">
        <f>Cobb!$G$2</f>
        <v>Alaska</v>
      </c>
      <c r="C948" s="177" t="s">
        <v>3869</v>
      </c>
      <c r="D948" s="177" t="s">
        <v>3574</v>
      </c>
      <c r="E948" s="548">
        <v>-200000</v>
      </c>
      <c r="F948" s="548"/>
      <c r="G948" s="547"/>
    </row>
    <row r="949" spans="1:7">
      <c r="A949" s="541">
        <v>43899</v>
      </c>
      <c r="B949" s="177" t="str">
        <f>Cobb!$G$2</f>
        <v>Alaska</v>
      </c>
      <c r="C949" s="177" t="s">
        <v>3956</v>
      </c>
      <c r="D949" s="177" t="s">
        <v>3574</v>
      </c>
      <c r="E949" s="548">
        <v>-200000</v>
      </c>
      <c r="F949" s="548"/>
      <c r="G949" s="547"/>
    </row>
    <row r="950" spans="1:7">
      <c r="A950" s="541">
        <v>43899</v>
      </c>
      <c r="B950" s="177" t="str">
        <f>Mays!$A$2</f>
        <v>Aspen</v>
      </c>
      <c r="C950" s="177" t="s">
        <v>3829</v>
      </c>
      <c r="D950" s="177" t="s">
        <v>3574</v>
      </c>
      <c r="E950" s="548">
        <v>-100000</v>
      </c>
      <c r="F950" s="548"/>
      <c r="G950" s="547"/>
    </row>
    <row r="951" spans="1:7">
      <c r="A951" s="541">
        <v>43899</v>
      </c>
      <c r="B951" s="177" t="str">
        <f>Mays!$A$2</f>
        <v>Aspen</v>
      </c>
      <c r="C951" s="177" t="s">
        <v>3836</v>
      </c>
      <c r="D951" s="177" t="s">
        <v>3574</v>
      </c>
      <c r="E951" s="548">
        <v>-200000</v>
      </c>
      <c r="F951" s="548"/>
      <c r="G951" s="547"/>
    </row>
    <row r="952" spans="1:7">
      <c r="A952" s="541">
        <v>43899</v>
      </c>
      <c r="B952" s="177" t="str">
        <f>Mays!$A$2</f>
        <v>Aspen</v>
      </c>
      <c r="C952" s="177" t="s">
        <v>3872</v>
      </c>
      <c r="D952" s="177" t="s">
        <v>3574</v>
      </c>
      <c r="E952" s="548">
        <v>-100000</v>
      </c>
      <c r="F952" s="548"/>
      <c r="G952" s="547"/>
    </row>
    <row r="953" spans="1:7">
      <c r="A953" s="541">
        <v>43899</v>
      </c>
      <c r="B953" s="177" t="str">
        <f>Mays!$A$2</f>
        <v>Aspen</v>
      </c>
      <c r="C953" s="177" t="s">
        <v>3877</v>
      </c>
      <c r="D953" s="177" t="s">
        <v>3574</v>
      </c>
      <c r="E953" s="548">
        <v>-100000</v>
      </c>
      <c r="F953" s="548"/>
      <c r="G953" s="547"/>
    </row>
    <row r="954" spans="1:7">
      <c r="A954" s="541">
        <v>43899</v>
      </c>
      <c r="B954" s="177" t="str">
        <f>Mays!$A$2</f>
        <v>Aspen</v>
      </c>
      <c r="C954" s="177" t="s">
        <v>3903</v>
      </c>
      <c r="D954" s="177" t="s">
        <v>3574</v>
      </c>
      <c r="E954" s="548">
        <v>-200000</v>
      </c>
      <c r="F954" s="548"/>
      <c r="G954" s="547"/>
    </row>
    <row r="955" spans="1:7">
      <c r="A955" s="541">
        <v>43899</v>
      </c>
      <c r="B955" s="177" t="str">
        <f>Mays!$A$2</f>
        <v>Aspen</v>
      </c>
      <c r="C955" s="177" t="s">
        <v>3918</v>
      </c>
      <c r="D955" s="177" t="s">
        <v>3574</v>
      </c>
      <c r="E955" s="548">
        <v>-200000</v>
      </c>
      <c r="F955" s="548"/>
      <c r="G955" s="547"/>
    </row>
    <row r="956" spans="1:7">
      <c r="A956" s="541">
        <v>43899</v>
      </c>
      <c r="B956" s="177" t="str">
        <f>Mays!$A$2</f>
        <v>Aspen</v>
      </c>
      <c r="C956" s="177" t="s">
        <v>3927</v>
      </c>
      <c r="D956" s="177" t="s">
        <v>3574</v>
      </c>
      <c r="E956" s="548">
        <v>-200000</v>
      </c>
      <c r="F956" s="548"/>
      <c r="G956" s="547"/>
    </row>
    <row r="957" spans="1:7">
      <c r="A957" s="541">
        <v>43899</v>
      </c>
      <c r="B957" s="177" t="str">
        <f>Mays!$A$2</f>
        <v>Aspen</v>
      </c>
      <c r="C957" s="177" t="s">
        <v>3959</v>
      </c>
      <c r="D957" s="177" t="s">
        <v>3574</v>
      </c>
      <c r="E957" s="548">
        <v>-200000</v>
      </c>
      <c r="F957" s="548"/>
      <c r="G957" s="547"/>
    </row>
    <row r="958" spans="1:7">
      <c r="A958" s="541">
        <v>43899</v>
      </c>
      <c r="B958" s="542" t="str">
        <f>Cobb!$S$2</f>
        <v>Waikiki</v>
      </c>
      <c r="C958" s="177" t="s">
        <v>3833</v>
      </c>
      <c r="D958" s="177" t="s">
        <v>3574</v>
      </c>
      <c r="E958" s="548">
        <v>-200000</v>
      </c>
      <c r="F958" s="548"/>
      <c r="G958" s="316" t="s">
        <v>4106</v>
      </c>
    </row>
    <row r="959" spans="1:7">
      <c r="A959" s="541">
        <v>43899</v>
      </c>
      <c r="B959" s="177" t="str">
        <f>Aaron!$Y$2</f>
        <v>Columbus</v>
      </c>
      <c r="C959" s="177" t="s">
        <v>3864</v>
      </c>
      <c r="D959" s="177" t="s">
        <v>3574</v>
      </c>
      <c r="E959" s="548">
        <v>-200000</v>
      </c>
      <c r="F959" s="548"/>
      <c r="G959" s="547"/>
    </row>
    <row r="960" spans="1:7">
      <c r="A960" s="541">
        <v>43899</v>
      </c>
      <c r="B960" s="177" t="str">
        <f>Aaron!$Y$2</f>
        <v>Columbus</v>
      </c>
      <c r="C960" s="177" t="s">
        <v>3935</v>
      </c>
      <c r="D960" s="177" t="s">
        <v>3574</v>
      </c>
      <c r="E960" s="548">
        <v>-200000</v>
      </c>
      <c r="F960" s="548"/>
      <c r="G960" s="547"/>
    </row>
    <row r="961" spans="1:7">
      <c r="A961" s="541">
        <v>43899</v>
      </c>
      <c r="B961" s="177" t="str">
        <f>Aaron!$Y$2</f>
        <v>Columbus</v>
      </c>
      <c r="C961" s="177" t="s">
        <v>3966</v>
      </c>
      <c r="D961" s="177" t="s">
        <v>3574</v>
      </c>
      <c r="E961" s="548">
        <v>-200000</v>
      </c>
      <c r="F961" s="548"/>
      <c r="G961" s="547"/>
    </row>
    <row r="962" spans="1:7">
      <c r="A962" s="541">
        <v>43899</v>
      </c>
      <c r="B962" s="177" t="str">
        <f>Aaron!$G$2</f>
        <v>Exeter</v>
      </c>
      <c r="C962" s="177" t="s">
        <v>3845</v>
      </c>
      <c r="D962" s="177" t="s">
        <v>3574</v>
      </c>
      <c r="E962" s="548">
        <v>-100000</v>
      </c>
      <c r="F962" s="548"/>
      <c r="G962" s="547"/>
    </row>
    <row r="963" spans="1:7">
      <c r="A963" s="541">
        <v>43899</v>
      </c>
      <c r="B963" s="177" t="str">
        <f>Aaron!$G$2</f>
        <v>Exeter</v>
      </c>
      <c r="C963" s="177" t="s">
        <v>3920</v>
      </c>
      <c r="D963" s="177" t="s">
        <v>3574</v>
      </c>
      <c r="E963" s="548">
        <v>-200000</v>
      </c>
      <c r="F963" s="548"/>
      <c r="G963" s="547"/>
    </row>
    <row r="964" spans="1:7">
      <c r="A964" s="541">
        <v>43899</v>
      </c>
      <c r="B964" s="177" t="str">
        <f>Aaron!$G$2</f>
        <v>Exeter</v>
      </c>
      <c r="C964" s="177" t="s">
        <v>3924</v>
      </c>
      <c r="D964" s="177" t="s">
        <v>3574</v>
      </c>
      <c r="E964" s="548">
        <v>-100000</v>
      </c>
      <c r="F964" s="548"/>
      <c r="G964" s="547"/>
    </row>
    <row r="965" spans="1:7">
      <c r="A965" s="541">
        <v>43899</v>
      </c>
      <c r="B965" s="177" t="str">
        <f>Aaron!$G$2</f>
        <v>Exeter</v>
      </c>
      <c r="C965" s="177" t="s">
        <v>3963</v>
      </c>
      <c r="D965" s="177" t="s">
        <v>3574</v>
      </c>
      <c r="E965" s="548">
        <v>-200000</v>
      </c>
      <c r="F965" s="548"/>
      <c r="G965" s="547"/>
    </row>
    <row r="966" spans="1:7">
      <c r="A966" s="541">
        <v>43899</v>
      </c>
      <c r="B966" s="177" t="str">
        <f>Cobb!$Y$2</f>
        <v>Gateway</v>
      </c>
      <c r="C966" s="177" t="s">
        <v>3870</v>
      </c>
      <c r="D966" s="177" t="s">
        <v>3574</v>
      </c>
      <c r="E966" s="548">
        <v>-200000</v>
      </c>
      <c r="F966" s="548"/>
      <c r="G966" s="547"/>
    </row>
    <row r="967" spans="1:7">
      <c r="A967" s="541">
        <v>43899</v>
      </c>
      <c r="B967" s="177" t="str">
        <f>Cobb!$Y$2</f>
        <v>Gateway</v>
      </c>
      <c r="C967" s="177" t="s">
        <v>3879</v>
      </c>
      <c r="D967" s="177" t="s">
        <v>3574</v>
      </c>
      <c r="E967" s="548">
        <v>-200000</v>
      </c>
      <c r="F967" s="548"/>
      <c r="G967" s="547"/>
    </row>
    <row r="968" spans="1:7">
      <c r="A968" s="541">
        <v>43899</v>
      </c>
      <c r="B968" s="177" t="str">
        <f>Cobb!$Y$2</f>
        <v>Gateway</v>
      </c>
      <c r="C968" s="177" t="s">
        <v>3929</v>
      </c>
      <c r="D968" s="177" t="s">
        <v>3574</v>
      </c>
      <c r="E968" s="548">
        <v>-200000</v>
      </c>
      <c r="F968" s="548"/>
      <c r="G968" s="547"/>
    </row>
    <row r="969" spans="1:7">
      <c r="A969" s="541">
        <v>43899</v>
      </c>
      <c r="B969" s="177" t="str">
        <f>Cobb!$Y$2</f>
        <v>Gateway</v>
      </c>
      <c r="C969" s="177" t="s">
        <v>3944</v>
      </c>
      <c r="D969" s="177" t="s">
        <v>3574</v>
      </c>
      <c r="E969" s="548">
        <v>-100000</v>
      </c>
      <c r="F969" s="548"/>
      <c r="G969" s="547"/>
    </row>
    <row r="970" spans="1:7">
      <c r="A970" s="541">
        <v>43899</v>
      </c>
      <c r="B970" s="177" t="str">
        <f>Ruth!$G$2</f>
        <v>Gotham City</v>
      </c>
      <c r="C970" s="177" t="s">
        <v>3862</v>
      </c>
      <c r="D970" s="177" t="s">
        <v>3574</v>
      </c>
      <c r="E970" s="548">
        <v>-200000</v>
      </c>
      <c r="F970" s="548"/>
      <c r="G970" s="547"/>
    </row>
    <row r="971" spans="1:7">
      <c r="A971" s="541">
        <v>43899</v>
      </c>
      <c r="B971" s="177" t="str">
        <f>Ruth!$G$2</f>
        <v>Gotham City</v>
      </c>
      <c r="C971" s="177" t="s">
        <v>3883</v>
      </c>
      <c r="D971" s="177" t="s">
        <v>3574</v>
      </c>
      <c r="E971" s="548">
        <v>-200000</v>
      </c>
      <c r="F971" s="548"/>
      <c r="G971" s="547"/>
    </row>
    <row r="972" spans="1:7">
      <c r="A972" s="541">
        <v>43899</v>
      </c>
      <c r="B972" s="177" t="str">
        <f>Ruth!$G$2</f>
        <v>Gotham City</v>
      </c>
      <c r="C972" s="177" t="s">
        <v>3937</v>
      </c>
      <c r="D972" s="177" t="s">
        <v>3574</v>
      </c>
      <c r="E972" s="548">
        <v>-100000</v>
      </c>
      <c r="F972" s="548"/>
      <c r="G972" s="547"/>
    </row>
    <row r="973" spans="1:7">
      <c r="A973" s="541">
        <v>43899</v>
      </c>
      <c r="B973" s="177" t="str">
        <f>Ruth!$G$2</f>
        <v>Gotham City</v>
      </c>
      <c r="C973" s="177" t="s">
        <v>3938</v>
      </c>
      <c r="D973" s="177" t="s">
        <v>3574</v>
      </c>
      <c r="E973" s="548">
        <v>-200000</v>
      </c>
      <c r="F973" s="548"/>
      <c r="G973" s="547"/>
    </row>
    <row r="974" spans="1:7">
      <c r="A974" s="541">
        <v>43899</v>
      </c>
      <c r="B974" s="177" t="str">
        <f>Ruth!$G$2</f>
        <v>Gotham City</v>
      </c>
      <c r="C974" s="177" t="s">
        <v>3942</v>
      </c>
      <c r="D974" s="177" t="s">
        <v>3574</v>
      </c>
      <c r="E974" s="548">
        <v>-200000</v>
      </c>
      <c r="F974" s="548"/>
      <c r="G974" s="547"/>
    </row>
    <row r="975" spans="1:7">
      <c r="A975" s="541">
        <v>43899</v>
      </c>
      <c r="B975" s="177" t="str">
        <f>Ruth!$G$2</f>
        <v>Gotham City</v>
      </c>
      <c r="C975" s="177" t="s">
        <v>3955</v>
      </c>
      <c r="D975" s="177" t="s">
        <v>3574</v>
      </c>
      <c r="E975" s="548">
        <v>-200000</v>
      </c>
      <c r="F975" s="548"/>
      <c r="G975" s="547"/>
    </row>
    <row r="976" spans="1:7">
      <c r="A976" s="541">
        <v>43899</v>
      </c>
      <c r="B976" s="177" t="str">
        <f>Cobb!$A$2</f>
        <v>Greenville</v>
      </c>
      <c r="C976" s="177" t="s">
        <v>3824</v>
      </c>
      <c r="D976" s="177" t="s">
        <v>3574</v>
      </c>
      <c r="E976" s="548">
        <v>-200000</v>
      </c>
      <c r="F976" s="548"/>
      <c r="G976" s="547"/>
    </row>
    <row r="977" spans="1:7">
      <c r="A977" s="541">
        <v>43899</v>
      </c>
      <c r="B977" s="177" t="str">
        <f>Cobb!$A$2</f>
        <v>Greenville</v>
      </c>
      <c r="C977" s="177" t="s">
        <v>3895</v>
      </c>
      <c r="D977" s="177" t="s">
        <v>3574</v>
      </c>
      <c r="E977" s="548">
        <v>-200000</v>
      </c>
      <c r="F977" s="548"/>
      <c r="G977" s="547"/>
    </row>
    <row r="978" spans="1:7">
      <c r="A978" s="541">
        <v>43899</v>
      </c>
      <c r="B978" s="177" t="str">
        <f>Cobb!$A$2</f>
        <v>Greenville</v>
      </c>
      <c r="C978" s="177" t="s">
        <v>3908</v>
      </c>
      <c r="D978" s="177" t="s">
        <v>3574</v>
      </c>
      <c r="E978" s="548">
        <v>-200000</v>
      </c>
      <c r="F978" s="548"/>
      <c r="G978" s="547"/>
    </row>
    <row r="979" spans="1:7">
      <c r="A979" s="541">
        <v>43899</v>
      </c>
      <c r="B979" s="177" t="str">
        <f>Cobb!$A$2</f>
        <v>Greenville</v>
      </c>
      <c r="C979" s="177" t="s">
        <v>3940</v>
      </c>
      <c r="D979" s="177" t="s">
        <v>3574</v>
      </c>
      <c r="E979" s="548">
        <v>-200000</v>
      </c>
      <c r="F979" s="548"/>
      <c r="G979" s="547"/>
    </row>
    <row r="980" spans="1:7">
      <c r="A980" s="541">
        <v>43899</v>
      </c>
      <c r="B980" s="177" t="str">
        <f>Cobb!$A$2</f>
        <v>Greenville</v>
      </c>
      <c r="C980" s="177" t="s">
        <v>3960</v>
      </c>
      <c r="D980" s="177" t="s">
        <v>3574</v>
      </c>
      <c r="E980" s="548">
        <v>-200000</v>
      </c>
      <c r="F980" s="548"/>
      <c r="G980" s="547"/>
    </row>
    <row r="981" spans="1:7">
      <c r="A981" s="541">
        <v>43899</v>
      </c>
      <c r="B981" s="177" t="str">
        <f>Ruth!$M$2</f>
        <v>Hoboken</v>
      </c>
      <c r="C981" s="177" t="s">
        <v>3838</v>
      </c>
      <c r="D981" s="177" t="s">
        <v>3574</v>
      </c>
      <c r="E981" s="548">
        <v>-200000</v>
      </c>
      <c r="F981" s="548"/>
      <c r="G981" s="547"/>
    </row>
    <row r="982" spans="1:7">
      <c r="A982" s="541">
        <v>43899</v>
      </c>
      <c r="B982" s="177" t="str">
        <f>Ruth!$M$2</f>
        <v>Hoboken</v>
      </c>
      <c r="C982" s="177" t="s">
        <v>3876</v>
      </c>
      <c r="D982" s="177" t="s">
        <v>3574</v>
      </c>
      <c r="E982" s="548">
        <v>-100000</v>
      </c>
      <c r="F982" s="548"/>
      <c r="G982" s="547"/>
    </row>
    <row r="983" spans="1:7">
      <c r="A983" s="541">
        <v>43899</v>
      </c>
      <c r="B983" s="177" t="str">
        <f>Ruth!$M$2</f>
        <v>Hoboken</v>
      </c>
      <c r="C983" s="177" t="s">
        <v>3914</v>
      </c>
      <c r="D983" s="177" t="s">
        <v>3574</v>
      </c>
      <c r="E983" s="548">
        <v>-200000</v>
      </c>
      <c r="F983" s="548"/>
      <c r="G983" s="547"/>
    </row>
    <row r="984" spans="1:7">
      <c r="A984" s="541">
        <v>43899</v>
      </c>
      <c r="B984" s="177" t="str">
        <f>Ruth!$M$2</f>
        <v>Hoboken</v>
      </c>
      <c r="C984" s="177" t="s">
        <v>3958</v>
      </c>
      <c r="D984" s="177" t="s">
        <v>3574</v>
      </c>
      <c r="E984" s="548">
        <v>-100000</v>
      </c>
      <c r="F984" s="548"/>
      <c r="G984" s="547"/>
    </row>
    <row r="985" spans="1:7">
      <c r="A985" s="541">
        <v>43899</v>
      </c>
      <c r="B985" s="177" t="str">
        <f>Cobb!$AE$2</f>
        <v>Houston</v>
      </c>
      <c r="C985" s="177" t="s">
        <v>3825</v>
      </c>
      <c r="D985" s="177" t="s">
        <v>3574</v>
      </c>
      <c r="E985" s="548">
        <v>-200000</v>
      </c>
      <c r="F985" s="548"/>
      <c r="G985" s="547"/>
    </row>
    <row r="986" spans="1:7">
      <c r="A986" s="541">
        <v>43899</v>
      </c>
      <c r="B986" s="177" t="str">
        <f>Cobb!$AE$2</f>
        <v>Houston</v>
      </c>
      <c r="C986" s="177" t="s">
        <v>3848</v>
      </c>
      <c r="D986" s="177" t="s">
        <v>3574</v>
      </c>
      <c r="E986" s="548">
        <v>-200000</v>
      </c>
      <c r="F986" s="548"/>
      <c r="G986" s="547"/>
    </row>
    <row r="987" spans="1:7">
      <c r="A987" s="541">
        <v>43899</v>
      </c>
      <c r="B987" s="177" t="str">
        <f>Cobb!$AE$2</f>
        <v>Houston</v>
      </c>
      <c r="C987" s="177" t="s">
        <v>3854</v>
      </c>
      <c r="D987" s="177" t="s">
        <v>3574</v>
      </c>
      <c r="E987" s="548">
        <v>-100000</v>
      </c>
      <c r="F987" s="548"/>
      <c r="G987" s="547"/>
    </row>
    <row r="988" spans="1:7">
      <c r="A988" s="541">
        <v>43899</v>
      </c>
      <c r="B988" s="177" t="str">
        <f>Cobb!$AE$2</f>
        <v>Houston</v>
      </c>
      <c r="C988" s="177" t="s">
        <v>3857</v>
      </c>
      <c r="D988" s="177" t="s">
        <v>3574</v>
      </c>
      <c r="E988" s="548">
        <v>-100000</v>
      </c>
      <c r="F988" s="548"/>
      <c r="G988" s="547"/>
    </row>
    <row r="989" spans="1:7">
      <c r="A989" s="541">
        <v>43899</v>
      </c>
      <c r="B989" s="177" t="str">
        <f>Cobb!$AE$2</f>
        <v>Houston</v>
      </c>
      <c r="C989" s="177" t="s">
        <v>3868</v>
      </c>
      <c r="D989" s="177" t="s">
        <v>3574</v>
      </c>
      <c r="E989" s="548">
        <v>-200000</v>
      </c>
      <c r="F989" s="548"/>
      <c r="G989" s="547"/>
    </row>
    <row r="990" spans="1:7">
      <c r="A990" s="541">
        <v>43899</v>
      </c>
      <c r="B990" s="177" t="str">
        <f>Cobb!$AE$2</f>
        <v>Houston</v>
      </c>
      <c r="C990" s="177" t="s">
        <v>3910</v>
      </c>
      <c r="D990" s="177" t="s">
        <v>3574</v>
      </c>
      <c r="E990" s="548">
        <v>-200000</v>
      </c>
      <c r="F990" s="548"/>
      <c r="G990" s="547"/>
    </row>
    <row r="991" spans="1:7">
      <c r="A991" s="541">
        <v>43899</v>
      </c>
      <c r="B991" s="177" t="str">
        <f>Cobb!$AE$2</f>
        <v>Houston</v>
      </c>
      <c r="C991" s="177" t="s">
        <v>3926</v>
      </c>
      <c r="D991" s="177" t="s">
        <v>3574</v>
      </c>
      <c r="E991" s="548">
        <v>-200000</v>
      </c>
      <c r="F991" s="548"/>
      <c r="G991" s="547"/>
    </row>
    <row r="992" spans="1:7">
      <c r="A992" s="541">
        <v>43899</v>
      </c>
      <c r="B992" s="177" t="str">
        <f>Cobb!$AE$2</f>
        <v>Houston</v>
      </c>
      <c r="C992" s="177" t="s">
        <v>3933</v>
      </c>
      <c r="D992" s="177" t="s">
        <v>3574</v>
      </c>
      <c r="E992" s="548">
        <v>-200000</v>
      </c>
      <c r="F992" s="548"/>
      <c r="G992" s="547"/>
    </row>
    <row r="993" spans="1:7">
      <c r="A993" s="541">
        <v>43899</v>
      </c>
      <c r="B993" s="177" t="str">
        <f>Cobb!$AE$2</f>
        <v>Houston</v>
      </c>
      <c r="C993" s="177" t="s">
        <v>3957</v>
      </c>
      <c r="D993" s="177" t="s">
        <v>3574</v>
      </c>
      <c r="E993" s="548">
        <v>-100000</v>
      </c>
      <c r="F993" s="548"/>
      <c r="G993" s="547"/>
    </row>
    <row r="994" spans="1:7">
      <c r="A994" s="541">
        <v>43899</v>
      </c>
      <c r="B994" s="177" t="str">
        <f>Mays!$Y$2</f>
        <v>Los Angeles</v>
      </c>
      <c r="C994" s="177" t="s">
        <v>3847</v>
      </c>
      <c r="D994" s="177" t="s">
        <v>3574</v>
      </c>
      <c r="E994" s="548">
        <v>-200000</v>
      </c>
      <c r="F994" s="548"/>
      <c r="G994" s="547"/>
    </row>
    <row r="995" spans="1:7">
      <c r="A995" s="541">
        <v>43899</v>
      </c>
      <c r="B995" s="177" t="str">
        <f>Mays!$Y$2</f>
        <v>Los Angeles</v>
      </c>
      <c r="C995" s="177" t="s">
        <v>3873</v>
      </c>
      <c r="D995" s="177" t="s">
        <v>3574</v>
      </c>
      <c r="E995" s="548">
        <v>-200000</v>
      </c>
      <c r="F995" s="548"/>
      <c r="G995" s="547"/>
    </row>
    <row r="996" spans="1:7">
      <c r="A996" s="541">
        <v>43899</v>
      </c>
      <c r="B996" s="177" t="str">
        <f>Mays!$Y$2</f>
        <v>Los Angeles</v>
      </c>
      <c r="C996" s="177" t="s">
        <v>3885</v>
      </c>
      <c r="D996" s="177" t="s">
        <v>3574</v>
      </c>
      <c r="E996" s="548">
        <v>-200000</v>
      </c>
      <c r="F996" s="548"/>
      <c r="G996" s="547"/>
    </row>
    <row r="997" spans="1:7">
      <c r="A997" s="541">
        <v>43899</v>
      </c>
      <c r="B997" s="177" t="str">
        <f>Mays!$Y$2</f>
        <v>Los Angeles</v>
      </c>
      <c r="C997" s="177" t="s">
        <v>3931</v>
      </c>
      <c r="D997" s="177" t="s">
        <v>3574</v>
      </c>
      <c r="E997" s="548">
        <v>-200000</v>
      </c>
      <c r="F997" s="548"/>
      <c r="G997" s="547"/>
    </row>
    <row r="998" spans="1:7">
      <c r="A998" s="541">
        <v>43899</v>
      </c>
      <c r="B998" s="542" t="str">
        <f>Ruth!$G$2</f>
        <v>Gotham City</v>
      </c>
      <c r="C998" s="177" t="s">
        <v>3834</v>
      </c>
      <c r="D998" s="177" t="s">
        <v>3574</v>
      </c>
      <c r="E998" s="548">
        <v>-200000</v>
      </c>
      <c r="F998" s="548"/>
      <c r="G998" s="316" t="s">
        <v>4096</v>
      </c>
    </row>
    <row r="999" spans="1:7">
      <c r="A999" s="541">
        <v>43899</v>
      </c>
      <c r="B999" s="177" t="str">
        <f>Cobb!$M$2</f>
        <v>Mansfield</v>
      </c>
      <c r="C999" s="177" t="s">
        <v>3842</v>
      </c>
      <c r="D999" s="177" t="s">
        <v>3574</v>
      </c>
      <c r="E999" s="548">
        <v>-200000</v>
      </c>
      <c r="F999" s="548"/>
      <c r="G999" s="547"/>
    </row>
    <row r="1000" spans="1:7">
      <c r="A1000" s="541">
        <v>43899</v>
      </c>
      <c r="B1000" s="177" t="str">
        <f>Cobb!$M$2</f>
        <v>Mansfield</v>
      </c>
      <c r="C1000" s="177" t="s">
        <v>3858</v>
      </c>
      <c r="D1000" s="177" t="s">
        <v>3574</v>
      </c>
      <c r="E1000" s="548">
        <v>-100000</v>
      </c>
      <c r="F1000" s="548"/>
      <c r="G1000" s="547"/>
    </row>
    <row r="1001" spans="1:7">
      <c r="A1001" s="541">
        <v>43899</v>
      </c>
      <c r="B1001" s="177" t="str">
        <f>Cobb!$M$2</f>
        <v>Mansfield</v>
      </c>
      <c r="C1001" s="177" t="s">
        <v>3866</v>
      </c>
      <c r="D1001" s="177" t="s">
        <v>3574</v>
      </c>
      <c r="E1001" s="548">
        <v>-200000</v>
      </c>
      <c r="F1001" s="548"/>
      <c r="G1001" s="547"/>
    </row>
    <row r="1002" spans="1:7">
      <c r="A1002" s="541">
        <v>43899</v>
      </c>
      <c r="B1002" s="177" t="str">
        <f>Cobb!$M$2</f>
        <v>Mansfield</v>
      </c>
      <c r="C1002" s="177" t="s">
        <v>3867</v>
      </c>
      <c r="D1002" s="177" t="s">
        <v>3574</v>
      </c>
      <c r="E1002" s="548">
        <v>-200000</v>
      </c>
      <c r="F1002" s="548"/>
      <c r="G1002" s="547"/>
    </row>
    <row r="1003" spans="1:7">
      <c r="A1003" s="541">
        <v>43899</v>
      </c>
      <c r="B1003" s="177" t="str">
        <f>Cobb!$M$2</f>
        <v>Mansfield</v>
      </c>
      <c r="C1003" s="177" t="s">
        <v>3894</v>
      </c>
      <c r="D1003" s="177" t="s">
        <v>3574</v>
      </c>
      <c r="E1003" s="548">
        <v>-200000</v>
      </c>
      <c r="F1003" s="548"/>
      <c r="G1003" s="547"/>
    </row>
    <row r="1004" spans="1:7">
      <c r="A1004" s="541">
        <v>43899</v>
      </c>
      <c r="B1004" s="177" t="str">
        <f>Cobb!$M$2</f>
        <v>Mansfield</v>
      </c>
      <c r="C1004" s="177" t="s">
        <v>3900</v>
      </c>
      <c r="D1004" s="177" t="s">
        <v>3574</v>
      </c>
      <c r="E1004" s="548">
        <v>-200000</v>
      </c>
      <c r="F1004" s="548"/>
      <c r="G1004" s="547"/>
    </row>
    <row r="1005" spans="1:7">
      <c r="A1005" s="541">
        <v>43899</v>
      </c>
      <c r="B1005" s="177" t="str">
        <f>Cobb!$M$2</f>
        <v>Mansfield</v>
      </c>
      <c r="C1005" s="177" t="s">
        <v>3934</v>
      </c>
      <c r="D1005" s="177" t="s">
        <v>3574</v>
      </c>
      <c r="E1005" s="548">
        <v>-200000</v>
      </c>
      <c r="F1005" s="548"/>
      <c r="G1005" s="547"/>
    </row>
    <row r="1006" spans="1:7">
      <c r="A1006" s="541">
        <v>43899</v>
      </c>
      <c r="B1006" s="177" t="str">
        <f>Aaron!$A$2</f>
        <v>Middlesex</v>
      </c>
      <c r="C1006" s="177" t="s">
        <v>3830</v>
      </c>
      <c r="D1006" s="177" t="s">
        <v>3574</v>
      </c>
      <c r="E1006" s="548">
        <v>-200000</v>
      </c>
      <c r="F1006" s="548"/>
      <c r="G1006" s="547"/>
    </row>
    <row r="1007" spans="1:7">
      <c r="A1007" s="541">
        <v>43899</v>
      </c>
      <c r="B1007" s="177" t="str">
        <f>Aaron!$A$2</f>
        <v>Middlesex</v>
      </c>
      <c r="C1007" s="177" t="s">
        <v>3850</v>
      </c>
      <c r="D1007" s="177" t="s">
        <v>3574</v>
      </c>
      <c r="E1007" s="548">
        <v>-200000</v>
      </c>
      <c r="F1007" s="548"/>
      <c r="G1007" s="547"/>
    </row>
    <row r="1008" spans="1:7">
      <c r="A1008" s="541">
        <v>43899</v>
      </c>
      <c r="B1008" s="177" t="str">
        <f>Aaron!$A$2</f>
        <v>Middlesex</v>
      </c>
      <c r="C1008" s="177" t="s">
        <v>3888</v>
      </c>
      <c r="D1008" s="177" t="s">
        <v>3574</v>
      </c>
      <c r="E1008" s="548">
        <v>-200000</v>
      </c>
      <c r="F1008" s="548"/>
      <c r="G1008" s="547"/>
    </row>
    <row r="1009" spans="1:7">
      <c r="A1009" s="541">
        <v>43899</v>
      </c>
      <c r="B1009" s="177" t="str">
        <f>Aaron!$A$2</f>
        <v>Middlesex</v>
      </c>
      <c r="C1009" s="177" t="s">
        <v>3907</v>
      </c>
      <c r="D1009" s="177" t="s">
        <v>3574</v>
      </c>
      <c r="E1009" s="548">
        <v>-100000</v>
      </c>
      <c r="F1009" s="548"/>
      <c r="G1009" s="547"/>
    </row>
    <row r="1010" spans="1:7">
      <c r="A1010" s="541">
        <v>43899</v>
      </c>
      <c r="B1010" s="177" t="str">
        <f>Aaron!$A$2</f>
        <v>Middlesex</v>
      </c>
      <c r="C1010" s="177" t="s">
        <v>3915</v>
      </c>
      <c r="D1010" s="177" t="s">
        <v>3574</v>
      </c>
      <c r="E1010" s="548">
        <v>-200000</v>
      </c>
      <c r="F1010" s="548"/>
      <c r="G1010" s="547"/>
    </row>
    <row r="1011" spans="1:7">
      <c r="A1011" s="541">
        <v>43899</v>
      </c>
      <c r="B1011" s="177" t="str">
        <f>Aaron!$A$2</f>
        <v>Middlesex</v>
      </c>
      <c r="C1011" s="177" t="s">
        <v>3921</v>
      </c>
      <c r="D1011" s="177" t="s">
        <v>3574</v>
      </c>
      <c r="E1011" s="548">
        <v>-200000</v>
      </c>
      <c r="F1011" s="548"/>
      <c r="G1011" s="547"/>
    </row>
    <row r="1012" spans="1:7">
      <c r="A1012" s="541">
        <v>43899</v>
      </c>
      <c r="B1012" s="177" t="str">
        <f>Aaron!$A$2</f>
        <v>Middlesex</v>
      </c>
      <c r="C1012" s="177" t="s">
        <v>3923</v>
      </c>
      <c r="D1012" s="177" t="s">
        <v>3574</v>
      </c>
      <c r="E1012" s="548">
        <v>-100000</v>
      </c>
      <c r="F1012" s="548"/>
      <c r="G1012" s="547"/>
    </row>
    <row r="1013" spans="1:7">
      <c r="A1013" s="541">
        <v>43899</v>
      </c>
      <c r="B1013" s="177" t="str">
        <f>Aaron!$A$2</f>
        <v>Middlesex</v>
      </c>
      <c r="C1013" s="177" t="s">
        <v>3928</v>
      </c>
      <c r="D1013" s="177" t="s">
        <v>3574</v>
      </c>
      <c r="E1013" s="548">
        <v>-200000</v>
      </c>
      <c r="F1013" s="548"/>
      <c r="G1013" s="547"/>
    </row>
    <row r="1014" spans="1:7">
      <c r="A1014" s="541">
        <v>43899</v>
      </c>
      <c r="B1014" s="177" t="str">
        <f>Aaron!$A$2</f>
        <v>Middlesex</v>
      </c>
      <c r="C1014" s="177" t="s">
        <v>3943</v>
      </c>
      <c r="D1014" s="177" t="s">
        <v>3574</v>
      </c>
      <c r="E1014" s="548">
        <v>-200000</v>
      </c>
      <c r="F1014" s="548"/>
      <c r="G1014" s="547"/>
    </row>
    <row r="1015" spans="1:7">
      <c r="A1015" s="541">
        <v>43899</v>
      </c>
      <c r="B1015" s="177" t="str">
        <f>Ruth!$Y$2</f>
        <v xml:space="preserve">New Jersey </v>
      </c>
      <c r="C1015" s="177" t="s">
        <v>3831</v>
      </c>
      <c r="D1015" s="177" t="s">
        <v>3574</v>
      </c>
      <c r="E1015" s="548">
        <v>-200000</v>
      </c>
      <c r="F1015" s="548"/>
      <c r="G1015" s="547"/>
    </row>
    <row r="1016" spans="1:7">
      <c r="A1016" s="541">
        <v>43899</v>
      </c>
      <c r="B1016" s="177" t="str">
        <f>Ruth!$Y$2</f>
        <v xml:space="preserve">New Jersey </v>
      </c>
      <c r="C1016" s="177" t="s">
        <v>3860</v>
      </c>
      <c r="D1016" s="177" t="s">
        <v>3574</v>
      </c>
      <c r="E1016" s="548">
        <v>-200000</v>
      </c>
      <c r="F1016" s="548"/>
      <c r="G1016" s="547"/>
    </row>
    <row r="1017" spans="1:7">
      <c r="A1017" s="541">
        <v>43899</v>
      </c>
      <c r="B1017" s="177" t="str">
        <f>Ruth!$Y$2</f>
        <v xml:space="preserve">New Jersey </v>
      </c>
      <c r="C1017" s="177" t="s">
        <v>3874</v>
      </c>
      <c r="D1017" s="177" t="s">
        <v>3574</v>
      </c>
      <c r="E1017" s="548">
        <v>-100000</v>
      </c>
      <c r="F1017" s="548"/>
      <c r="G1017" s="547"/>
    </row>
    <row r="1018" spans="1:7">
      <c r="A1018" s="541">
        <v>43899</v>
      </c>
      <c r="B1018" s="177" t="str">
        <f>Ruth!$Y$2</f>
        <v xml:space="preserve">New Jersey </v>
      </c>
      <c r="C1018" s="177" t="s">
        <v>3889</v>
      </c>
      <c r="D1018" s="177" t="s">
        <v>3574</v>
      </c>
      <c r="E1018" s="548">
        <v>-200000</v>
      </c>
      <c r="F1018" s="548"/>
      <c r="G1018" s="547"/>
    </row>
    <row r="1019" spans="1:7">
      <c r="A1019" s="541">
        <v>43899</v>
      </c>
      <c r="B1019" s="177" t="str">
        <f>Ruth!$Y$2</f>
        <v xml:space="preserve">New Jersey </v>
      </c>
      <c r="C1019" s="177" t="s">
        <v>3896</v>
      </c>
      <c r="D1019" s="177" t="s">
        <v>3574</v>
      </c>
      <c r="E1019" s="548">
        <v>-200000</v>
      </c>
      <c r="F1019" s="548"/>
      <c r="G1019" s="547"/>
    </row>
    <row r="1020" spans="1:7">
      <c r="A1020" s="541">
        <v>43899</v>
      </c>
      <c r="B1020" s="177" t="str">
        <f>Ruth!$Y$2</f>
        <v xml:space="preserve">New Jersey </v>
      </c>
      <c r="C1020" s="177" t="s">
        <v>3901</v>
      </c>
      <c r="D1020" s="177" t="s">
        <v>3574</v>
      </c>
      <c r="E1020" s="548">
        <v>-200000</v>
      </c>
      <c r="F1020" s="548"/>
      <c r="G1020" s="547"/>
    </row>
    <row r="1021" spans="1:7">
      <c r="A1021" s="541">
        <v>43899</v>
      </c>
      <c r="B1021" s="177" t="str">
        <f>Ruth!$Y$2</f>
        <v xml:space="preserve">New Jersey </v>
      </c>
      <c r="C1021" s="177" t="s">
        <v>3905</v>
      </c>
      <c r="D1021" s="177" t="s">
        <v>3574</v>
      </c>
      <c r="E1021" s="548">
        <v>-200000</v>
      </c>
      <c r="F1021" s="548"/>
      <c r="G1021" s="547"/>
    </row>
    <row r="1022" spans="1:7">
      <c r="A1022" s="541">
        <v>43899</v>
      </c>
      <c r="B1022" s="177" t="str">
        <f>Ruth!$Y$2</f>
        <v xml:space="preserve">New Jersey </v>
      </c>
      <c r="C1022" s="177" t="s">
        <v>3939</v>
      </c>
      <c r="D1022" s="177" t="s">
        <v>3574</v>
      </c>
      <c r="E1022" s="548">
        <v>-200000</v>
      </c>
      <c r="F1022" s="548"/>
      <c r="G1022" s="547"/>
    </row>
    <row r="1023" spans="1:7">
      <c r="A1023" s="541">
        <v>43899</v>
      </c>
      <c r="B1023" s="177" t="str">
        <f>Ruth!$Y$2</f>
        <v xml:space="preserve">New Jersey </v>
      </c>
      <c r="C1023" s="177" t="s">
        <v>3948</v>
      </c>
      <c r="D1023" s="177" t="s">
        <v>3574</v>
      </c>
      <c r="E1023" s="548">
        <v>-200000</v>
      </c>
      <c r="F1023" s="548"/>
      <c r="G1023" s="547"/>
    </row>
    <row r="1024" spans="1:7">
      <c r="A1024" s="541">
        <v>43899</v>
      </c>
      <c r="B1024" s="177" t="str">
        <f>Ruth!$Y$2</f>
        <v xml:space="preserve">New Jersey </v>
      </c>
      <c r="C1024" s="177" t="s">
        <v>3954</v>
      </c>
      <c r="D1024" s="177" t="s">
        <v>3574</v>
      </c>
      <c r="E1024" s="548">
        <v>-200000</v>
      </c>
      <c r="F1024" s="548"/>
      <c r="G1024" s="547"/>
    </row>
    <row r="1025" spans="1:7">
      <c r="A1025" s="541">
        <v>43899</v>
      </c>
      <c r="B1025" s="177" t="str">
        <f>Ruth!$Y$2</f>
        <v xml:space="preserve">New Jersey </v>
      </c>
      <c r="C1025" s="177" t="s">
        <v>3964</v>
      </c>
      <c r="D1025" s="177" t="s">
        <v>3574</v>
      </c>
      <c r="E1025" s="548">
        <v>-200000</v>
      </c>
      <c r="F1025" s="548"/>
      <c r="G1025" s="547"/>
    </row>
    <row r="1026" spans="1:7">
      <c r="A1026" s="541">
        <v>43899</v>
      </c>
      <c r="B1026" s="177" t="str">
        <f>Ruth!$Y$2</f>
        <v xml:space="preserve">New Jersey </v>
      </c>
      <c r="C1026" s="177" t="s">
        <v>3967</v>
      </c>
      <c r="D1026" s="177" t="s">
        <v>3574</v>
      </c>
      <c r="E1026" s="548">
        <v>-200000</v>
      </c>
      <c r="F1026" s="548"/>
      <c r="G1026" s="547"/>
    </row>
    <row r="1027" spans="1:7">
      <c r="A1027" s="541">
        <v>43899</v>
      </c>
      <c r="B1027" s="177" t="str">
        <f>Ruth!$S$2</f>
        <v>New York</v>
      </c>
      <c r="C1027" s="177" t="s">
        <v>3839</v>
      </c>
      <c r="D1027" s="177" t="s">
        <v>3574</v>
      </c>
      <c r="E1027" s="548">
        <v>-100000</v>
      </c>
      <c r="F1027" s="548"/>
      <c r="G1027" s="547"/>
    </row>
    <row r="1028" spans="1:7">
      <c r="A1028" s="541">
        <v>43899</v>
      </c>
      <c r="B1028" s="177" t="str">
        <f>Ruth!$S$2</f>
        <v>New York</v>
      </c>
      <c r="C1028" s="177" t="s">
        <v>3853</v>
      </c>
      <c r="D1028" s="177" t="s">
        <v>3574</v>
      </c>
      <c r="E1028" s="548">
        <v>-100000</v>
      </c>
      <c r="F1028" s="548"/>
      <c r="G1028" s="547"/>
    </row>
    <row r="1029" spans="1:7">
      <c r="A1029" s="541">
        <v>43899</v>
      </c>
      <c r="B1029" s="177" t="str">
        <f>Ruth!$S$2</f>
        <v>New York</v>
      </c>
      <c r="C1029" s="177" t="s">
        <v>3865</v>
      </c>
      <c r="D1029" s="177" t="s">
        <v>3574</v>
      </c>
      <c r="E1029" s="548">
        <v>-200000</v>
      </c>
      <c r="F1029" s="548"/>
      <c r="G1029" s="547"/>
    </row>
    <row r="1030" spans="1:7">
      <c r="A1030" s="541">
        <v>43899</v>
      </c>
      <c r="B1030" s="177" t="str">
        <f>Ruth!$S$2</f>
        <v>New York</v>
      </c>
      <c r="C1030" s="177" t="s">
        <v>3922</v>
      </c>
      <c r="D1030" s="177" t="s">
        <v>3574</v>
      </c>
      <c r="E1030" s="548">
        <v>-100000</v>
      </c>
      <c r="F1030" s="548"/>
      <c r="G1030" s="547"/>
    </row>
    <row r="1031" spans="1:7">
      <c r="A1031" s="541">
        <v>43899</v>
      </c>
      <c r="B1031" s="177" t="str">
        <f>Ruth!$S$2</f>
        <v>New York</v>
      </c>
      <c r="C1031" s="177" t="s">
        <v>3951</v>
      </c>
      <c r="D1031" s="177" t="s">
        <v>3574</v>
      </c>
      <c r="E1031" s="548">
        <v>-200000</v>
      </c>
      <c r="F1031" s="548"/>
      <c r="G1031" s="547"/>
    </row>
    <row r="1032" spans="1:7">
      <c r="A1032" s="541">
        <v>43899</v>
      </c>
      <c r="B1032" s="177" t="str">
        <f>Mays!$G$2</f>
        <v>Palo Alto</v>
      </c>
      <c r="C1032" s="177" t="s">
        <v>3827</v>
      </c>
      <c r="D1032" s="177" t="s">
        <v>3574</v>
      </c>
      <c r="E1032" s="548">
        <v>-200000</v>
      </c>
      <c r="F1032" s="548"/>
      <c r="G1032" s="547"/>
    </row>
    <row r="1033" spans="1:7">
      <c r="A1033" s="541">
        <v>43899</v>
      </c>
      <c r="B1033" s="177" t="str">
        <f>Mays!$G$2</f>
        <v>Palo Alto</v>
      </c>
      <c r="C1033" s="177" t="s">
        <v>3832</v>
      </c>
      <c r="D1033" s="177" t="s">
        <v>3574</v>
      </c>
      <c r="E1033" s="548">
        <v>-200000</v>
      </c>
      <c r="F1033" s="548"/>
      <c r="G1033" s="547"/>
    </row>
    <row r="1034" spans="1:7">
      <c r="A1034" s="541">
        <v>43899</v>
      </c>
      <c r="B1034" s="177" t="str">
        <f>Mays!$G$2</f>
        <v>Palo Alto</v>
      </c>
      <c r="C1034" s="177" t="s">
        <v>3875</v>
      </c>
      <c r="D1034" s="177" t="s">
        <v>3574</v>
      </c>
      <c r="E1034" s="548">
        <v>-200000</v>
      </c>
      <c r="F1034" s="548"/>
      <c r="G1034" s="547"/>
    </row>
    <row r="1035" spans="1:7">
      <c r="A1035" s="541">
        <v>43899</v>
      </c>
      <c r="B1035" s="177" t="str">
        <f>Mays!$G$2</f>
        <v>Palo Alto</v>
      </c>
      <c r="C1035" s="177" t="s">
        <v>3898</v>
      </c>
      <c r="D1035" s="177" t="s">
        <v>3574</v>
      </c>
      <c r="E1035" s="548">
        <v>-200000</v>
      </c>
      <c r="F1035" s="548"/>
      <c r="G1035" s="547"/>
    </row>
    <row r="1036" spans="1:7">
      <c r="A1036" s="541">
        <v>43899</v>
      </c>
      <c r="B1036" s="177" t="str">
        <f>Mays!$G$2</f>
        <v>Palo Alto</v>
      </c>
      <c r="C1036" s="177" t="s">
        <v>3949</v>
      </c>
      <c r="D1036" s="177" t="s">
        <v>3574</v>
      </c>
      <c r="E1036" s="548">
        <v>-200000</v>
      </c>
      <c r="F1036" s="548"/>
      <c r="G1036" s="547"/>
    </row>
    <row r="1037" spans="1:7">
      <c r="A1037" s="541">
        <v>43899</v>
      </c>
      <c r="B1037" s="177" t="str">
        <f>Aaron!$AE$2</f>
        <v>Pismo Beach</v>
      </c>
      <c r="C1037" s="177" t="s">
        <v>3906</v>
      </c>
      <c r="D1037" s="177" t="s">
        <v>3574</v>
      </c>
      <c r="E1037" s="548">
        <v>-200000</v>
      </c>
      <c r="F1037" s="548"/>
      <c r="G1037" s="547"/>
    </row>
    <row r="1038" spans="1:7">
      <c r="A1038" s="541">
        <v>43899</v>
      </c>
      <c r="B1038" s="177" t="str">
        <f>Aaron!$AE$2</f>
        <v>Pismo Beach</v>
      </c>
      <c r="C1038" s="177" t="s">
        <v>3930</v>
      </c>
      <c r="D1038" s="177" t="s">
        <v>3574</v>
      </c>
      <c r="E1038" s="548">
        <v>-100000</v>
      </c>
      <c r="F1038" s="548"/>
      <c r="G1038" s="547"/>
    </row>
    <row r="1039" spans="1:7">
      <c r="A1039" s="541">
        <v>43899</v>
      </c>
      <c r="B1039" s="177" t="str">
        <f>Aaron!$AE$2</f>
        <v>Pismo Beach</v>
      </c>
      <c r="C1039" s="177" t="s">
        <v>3950</v>
      </c>
      <c r="D1039" s="177" t="s">
        <v>3574</v>
      </c>
      <c r="E1039" s="548">
        <v>-200000</v>
      </c>
      <c r="F1039" s="548"/>
      <c r="G1039" s="547"/>
    </row>
    <row r="1040" spans="1:7">
      <c r="A1040" s="541">
        <v>43899</v>
      </c>
      <c r="B1040" s="177" t="str">
        <f>Ruth!$A$2</f>
        <v>Plum Island</v>
      </c>
      <c r="C1040" s="177" t="s">
        <v>3837</v>
      </c>
      <c r="D1040" s="177" t="s">
        <v>3574</v>
      </c>
      <c r="E1040" s="548">
        <v>-100000</v>
      </c>
      <c r="F1040" s="548"/>
      <c r="G1040" s="547"/>
    </row>
    <row r="1041" spans="1:7">
      <c r="A1041" s="541">
        <v>43899</v>
      </c>
      <c r="B1041" s="177" t="str">
        <f>Ruth!$A$2</f>
        <v>Plum Island</v>
      </c>
      <c r="C1041" s="177" t="s">
        <v>3917</v>
      </c>
      <c r="D1041" s="177" t="s">
        <v>3574</v>
      </c>
      <c r="E1041" s="548">
        <v>-200000</v>
      </c>
      <c r="F1041" s="548"/>
      <c r="G1041" s="547"/>
    </row>
    <row r="1042" spans="1:7">
      <c r="A1042" s="541">
        <v>43899</v>
      </c>
      <c r="B1042" s="177" t="str">
        <f>Mays!$M$2</f>
        <v>Texas</v>
      </c>
      <c r="C1042" s="177" t="s">
        <v>3820</v>
      </c>
      <c r="D1042" s="177" t="s">
        <v>3574</v>
      </c>
      <c r="E1042" s="548">
        <v>-200000</v>
      </c>
      <c r="F1042" s="548"/>
      <c r="G1042" s="547"/>
    </row>
    <row r="1043" spans="1:7">
      <c r="A1043" s="541">
        <v>43899</v>
      </c>
      <c r="B1043" s="177" t="str">
        <f>Mays!$M$2</f>
        <v>Texas</v>
      </c>
      <c r="C1043" s="177" t="s">
        <v>3821</v>
      </c>
      <c r="D1043" s="177" t="s">
        <v>3574</v>
      </c>
      <c r="E1043" s="548">
        <v>-200000</v>
      </c>
      <c r="F1043" s="548"/>
      <c r="G1043" s="547"/>
    </row>
    <row r="1044" spans="1:7">
      <c r="A1044" s="541">
        <v>43899</v>
      </c>
      <c r="B1044" s="177" t="str">
        <f>Mays!$M$2</f>
        <v>Texas</v>
      </c>
      <c r="C1044" s="177" t="s">
        <v>3828</v>
      </c>
      <c r="D1044" s="177" t="s">
        <v>3574</v>
      </c>
      <c r="E1044" s="548">
        <v>-200000</v>
      </c>
      <c r="F1044" s="548"/>
      <c r="G1044" s="547"/>
    </row>
    <row r="1045" spans="1:7">
      <c r="A1045" s="541">
        <v>43899</v>
      </c>
      <c r="B1045" s="177" t="str">
        <f>Mays!$M$2</f>
        <v>Texas</v>
      </c>
      <c r="C1045" s="177" t="s">
        <v>3871</v>
      </c>
      <c r="D1045" s="177" t="s">
        <v>3574</v>
      </c>
      <c r="E1045" s="548">
        <v>-100000</v>
      </c>
      <c r="F1045" s="548"/>
      <c r="G1045" s="547"/>
    </row>
    <row r="1046" spans="1:7">
      <c r="A1046" s="541">
        <v>43899</v>
      </c>
      <c r="B1046" s="177" t="str">
        <f>Mays!$M$2</f>
        <v>Texas</v>
      </c>
      <c r="C1046" s="177" t="s">
        <v>3947</v>
      </c>
      <c r="D1046" s="177" t="s">
        <v>3574</v>
      </c>
      <c r="E1046" s="548">
        <v>-100000</v>
      </c>
      <c r="F1046" s="548"/>
      <c r="G1046" s="547"/>
    </row>
    <row r="1047" spans="1:7">
      <c r="A1047" s="541">
        <v>43899</v>
      </c>
      <c r="B1047" s="177" t="str">
        <f>Mays!$M$2</f>
        <v>Texas</v>
      </c>
      <c r="C1047" s="177" t="s">
        <v>3961</v>
      </c>
      <c r="D1047" s="177" t="s">
        <v>3574</v>
      </c>
      <c r="E1047" s="548">
        <v>-200000</v>
      </c>
      <c r="F1047" s="548"/>
      <c r="G1047" s="547"/>
    </row>
    <row r="1048" spans="1:7">
      <c r="A1048" s="541">
        <v>43899</v>
      </c>
      <c r="B1048" s="177" t="str">
        <f>Mays!$S$2</f>
        <v>Thunder Bay</v>
      </c>
      <c r="C1048" s="177" t="s">
        <v>3844</v>
      </c>
      <c r="D1048" s="177" t="s">
        <v>3574</v>
      </c>
      <c r="E1048" s="548">
        <v>-200000</v>
      </c>
      <c r="F1048" s="548"/>
      <c r="G1048" s="547"/>
    </row>
    <row r="1049" spans="1:7">
      <c r="A1049" s="541">
        <v>43899</v>
      </c>
      <c r="B1049" s="177" t="str">
        <f>Mays!$S$2</f>
        <v>Thunder Bay</v>
      </c>
      <c r="C1049" s="177" t="s">
        <v>3855</v>
      </c>
      <c r="D1049" s="177" t="s">
        <v>3574</v>
      </c>
      <c r="E1049" s="548">
        <v>-200000</v>
      </c>
      <c r="F1049" s="548"/>
      <c r="G1049" s="547"/>
    </row>
    <row r="1050" spans="1:7">
      <c r="A1050" s="541">
        <v>43899</v>
      </c>
      <c r="B1050" s="177" t="str">
        <f>Mays!$S$2</f>
        <v>Thunder Bay</v>
      </c>
      <c r="C1050" s="177" t="s">
        <v>3859</v>
      </c>
      <c r="D1050" s="177" t="s">
        <v>3574</v>
      </c>
      <c r="E1050" s="548">
        <v>-200000</v>
      </c>
      <c r="F1050" s="548"/>
      <c r="G1050" s="547"/>
    </row>
    <row r="1051" spans="1:7">
      <c r="A1051" s="541">
        <v>43899</v>
      </c>
      <c r="B1051" s="177" t="str">
        <f>Mays!$S$2</f>
        <v>Thunder Bay</v>
      </c>
      <c r="C1051" s="177" t="s">
        <v>3880</v>
      </c>
      <c r="D1051" s="177" t="s">
        <v>3574</v>
      </c>
      <c r="E1051" s="548">
        <v>-200000</v>
      </c>
      <c r="F1051" s="548"/>
      <c r="G1051" s="547"/>
    </row>
    <row r="1052" spans="1:7">
      <c r="A1052" s="541">
        <v>43899</v>
      </c>
      <c r="B1052" s="177" t="str">
        <f>Mays!$S$2</f>
        <v>Thunder Bay</v>
      </c>
      <c r="C1052" s="177" t="s">
        <v>3890</v>
      </c>
      <c r="D1052" s="177" t="s">
        <v>3574</v>
      </c>
      <c r="E1052" s="548">
        <v>-200000</v>
      </c>
      <c r="F1052" s="548"/>
      <c r="G1052" s="547"/>
    </row>
    <row r="1053" spans="1:7">
      <c r="A1053" s="541">
        <v>43899</v>
      </c>
      <c r="B1053" s="177" t="str">
        <f>Mays!$S$2</f>
        <v>Thunder Bay</v>
      </c>
      <c r="C1053" s="177" t="s">
        <v>3893</v>
      </c>
      <c r="D1053" s="177" t="s">
        <v>3574</v>
      </c>
      <c r="E1053" s="548">
        <v>-100000</v>
      </c>
      <c r="F1053" s="548"/>
      <c r="G1053" s="547"/>
    </row>
    <row r="1054" spans="1:7">
      <c r="A1054" s="541">
        <v>43899</v>
      </c>
      <c r="B1054" s="177" t="str">
        <f>Mays!$S$2</f>
        <v>Thunder Bay</v>
      </c>
      <c r="C1054" s="177" t="s">
        <v>3897</v>
      </c>
      <c r="D1054" s="177" t="s">
        <v>3574</v>
      </c>
      <c r="E1054" s="548">
        <v>-200000</v>
      </c>
      <c r="F1054" s="548"/>
      <c r="G1054" s="547"/>
    </row>
    <row r="1055" spans="1:7">
      <c r="A1055" s="541">
        <v>43899</v>
      </c>
      <c r="B1055" s="177" t="str">
        <f>Mays!$S$2</f>
        <v>Thunder Bay</v>
      </c>
      <c r="C1055" s="177" t="s">
        <v>3899</v>
      </c>
      <c r="D1055" s="177" t="s">
        <v>3574</v>
      </c>
      <c r="E1055" s="548">
        <v>-100000</v>
      </c>
      <c r="F1055" s="548"/>
      <c r="G1055" s="547"/>
    </row>
    <row r="1056" spans="1:7">
      <c r="A1056" s="541">
        <v>43899</v>
      </c>
      <c r="B1056" s="177" t="str">
        <f>Mays!$S$2</f>
        <v>Thunder Bay</v>
      </c>
      <c r="C1056" s="177" t="s">
        <v>3913</v>
      </c>
      <c r="D1056" s="177" t="s">
        <v>3574</v>
      </c>
      <c r="E1056" s="548">
        <v>-100000</v>
      </c>
      <c r="F1056" s="548"/>
      <c r="G1056" s="547"/>
    </row>
    <row r="1057" spans="1:7">
      <c r="A1057" s="541">
        <v>43899</v>
      </c>
      <c r="B1057" s="177" t="str">
        <f>Mays!$S$2</f>
        <v>Thunder Bay</v>
      </c>
      <c r="C1057" s="177" t="s">
        <v>3919</v>
      </c>
      <c r="D1057" s="177" t="s">
        <v>3574</v>
      </c>
      <c r="E1057" s="548">
        <v>-200000</v>
      </c>
      <c r="F1057" s="548"/>
      <c r="G1057" s="547"/>
    </row>
    <row r="1058" spans="1:7">
      <c r="A1058" s="541">
        <v>43899</v>
      </c>
      <c r="B1058" s="177" t="str">
        <f>Mays!$S$2</f>
        <v>Thunder Bay</v>
      </c>
      <c r="C1058" s="177" t="s">
        <v>3941</v>
      </c>
      <c r="D1058" s="177" t="s">
        <v>3574</v>
      </c>
      <c r="E1058" s="548">
        <v>-200000</v>
      </c>
      <c r="F1058" s="548"/>
      <c r="G1058" s="547"/>
    </row>
    <row r="1059" spans="1:7">
      <c r="A1059" s="541">
        <v>43899</v>
      </c>
      <c r="B1059" s="177" t="str">
        <f>Mays!$S$2</f>
        <v>Thunder Bay</v>
      </c>
      <c r="C1059" s="177" t="s">
        <v>3946</v>
      </c>
      <c r="D1059" s="177" t="s">
        <v>3574</v>
      </c>
      <c r="E1059" s="548">
        <v>-100000</v>
      </c>
      <c r="F1059" s="548"/>
      <c r="G1059" s="547"/>
    </row>
    <row r="1060" spans="1:7">
      <c r="A1060" s="541">
        <v>43899</v>
      </c>
      <c r="B1060" s="177" t="str">
        <f>Mays!$S$2</f>
        <v>Thunder Bay</v>
      </c>
      <c r="C1060" s="177" t="s">
        <v>3965</v>
      </c>
      <c r="D1060" s="177" t="s">
        <v>3574</v>
      </c>
      <c r="E1060" s="548">
        <v>-200000</v>
      </c>
      <c r="F1060" s="548"/>
      <c r="G1060" s="547"/>
    </row>
    <row r="1061" spans="1:7">
      <c r="A1061" s="541">
        <v>43899</v>
      </c>
      <c r="B1061" s="177" t="str">
        <f>Aaron!$M$2</f>
        <v>Virginia</v>
      </c>
      <c r="C1061" s="177" t="s">
        <v>3843</v>
      </c>
      <c r="D1061" s="177" t="s">
        <v>3574</v>
      </c>
      <c r="E1061" s="548">
        <v>-200000</v>
      </c>
      <c r="F1061" s="548"/>
      <c r="G1061" s="547"/>
    </row>
    <row r="1062" spans="1:7">
      <c r="A1062" s="541">
        <v>43899</v>
      </c>
      <c r="B1062" s="177" t="str">
        <f>Aaron!$M$2</f>
        <v>Virginia</v>
      </c>
      <c r="C1062" s="177" t="s">
        <v>3846</v>
      </c>
      <c r="D1062" s="177" t="s">
        <v>3574</v>
      </c>
      <c r="E1062" s="548">
        <v>-200000</v>
      </c>
      <c r="F1062" s="548"/>
      <c r="G1062" s="547"/>
    </row>
    <row r="1063" spans="1:7">
      <c r="A1063" s="541">
        <v>43899</v>
      </c>
      <c r="B1063" s="177" t="str">
        <f>Aaron!$M$2</f>
        <v>Virginia</v>
      </c>
      <c r="C1063" s="177" t="s">
        <v>3856</v>
      </c>
      <c r="D1063" s="177" t="s">
        <v>3574</v>
      </c>
      <c r="E1063" s="548">
        <v>-200000</v>
      </c>
      <c r="F1063" s="548"/>
      <c r="G1063" s="547"/>
    </row>
    <row r="1064" spans="1:7">
      <c r="A1064" s="541">
        <v>43899</v>
      </c>
      <c r="B1064" s="177" t="str">
        <f>Aaron!$M$2</f>
        <v>Virginia</v>
      </c>
      <c r="C1064" s="177" t="s">
        <v>3884</v>
      </c>
      <c r="D1064" s="177" t="s">
        <v>3574</v>
      </c>
      <c r="E1064" s="548">
        <v>-200000</v>
      </c>
      <c r="F1064" s="548"/>
      <c r="G1064" s="547"/>
    </row>
    <row r="1065" spans="1:7">
      <c r="A1065" s="541">
        <v>43899</v>
      </c>
      <c r="B1065" s="177" t="str">
        <f>Aaron!$M$2</f>
        <v>Virginia</v>
      </c>
      <c r="C1065" s="177" t="s">
        <v>3892</v>
      </c>
      <c r="D1065" s="177" t="s">
        <v>3574</v>
      </c>
      <c r="E1065" s="548">
        <v>-200000</v>
      </c>
      <c r="F1065" s="548"/>
      <c r="G1065" s="547"/>
    </row>
    <row r="1066" spans="1:7">
      <c r="A1066" s="541">
        <v>43899</v>
      </c>
      <c r="B1066" s="177" t="str">
        <f>Aaron!$M$2</f>
        <v>Virginia</v>
      </c>
      <c r="C1066" s="177" t="s">
        <v>3904</v>
      </c>
      <c r="D1066" s="177" t="s">
        <v>3574</v>
      </c>
      <c r="E1066" s="548">
        <v>-200000</v>
      </c>
      <c r="F1066" s="548"/>
      <c r="G1066" s="547"/>
    </row>
    <row r="1067" spans="1:7">
      <c r="A1067" s="541">
        <v>43899</v>
      </c>
      <c r="B1067" s="177" t="str">
        <f>Aaron!$M$2</f>
        <v>Virginia</v>
      </c>
      <c r="C1067" s="177" t="s">
        <v>3952</v>
      </c>
      <c r="D1067" s="177" t="s">
        <v>3574</v>
      </c>
      <c r="E1067" s="548">
        <v>-200000</v>
      </c>
      <c r="F1067" s="548"/>
      <c r="G1067" s="547"/>
    </row>
    <row r="1068" spans="1:7">
      <c r="A1068" s="541">
        <v>43899</v>
      </c>
      <c r="B1068" s="177" t="str">
        <f>Aaron!$M$2</f>
        <v>Virginia</v>
      </c>
      <c r="C1068" s="177" t="s">
        <v>3962</v>
      </c>
      <c r="D1068" s="177" t="s">
        <v>3574</v>
      </c>
      <c r="E1068" s="548">
        <v>-200000</v>
      </c>
      <c r="F1068" s="548"/>
      <c r="G1068" s="547"/>
    </row>
    <row r="1069" spans="1:7">
      <c r="A1069" s="541">
        <v>43899</v>
      </c>
      <c r="B1069" s="177" t="str">
        <f>Cobb!$S$2</f>
        <v>Waikiki</v>
      </c>
      <c r="C1069" s="177" t="s">
        <v>3849</v>
      </c>
      <c r="D1069" s="177" t="s">
        <v>3574</v>
      </c>
      <c r="E1069" s="548">
        <v>-200000</v>
      </c>
      <c r="F1069" s="548"/>
      <c r="G1069" s="547"/>
    </row>
    <row r="1070" spans="1:7">
      <c r="A1070" s="541">
        <v>43899</v>
      </c>
      <c r="B1070" s="177" t="str">
        <f>Cobb!$S$2</f>
        <v>Waikiki</v>
      </c>
      <c r="C1070" s="177" t="s">
        <v>3851</v>
      </c>
      <c r="D1070" s="177" t="s">
        <v>3574</v>
      </c>
      <c r="E1070" s="548">
        <v>-200000</v>
      </c>
      <c r="F1070" s="548"/>
      <c r="G1070" s="547"/>
    </row>
    <row r="1071" spans="1:7">
      <c r="A1071" s="541">
        <v>43899</v>
      </c>
      <c r="B1071" s="177" t="str">
        <f>Cobb!$S$2</f>
        <v>Waikiki</v>
      </c>
      <c r="C1071" s="177" t="s">
        <v>3863</v>
      </c>
      <c r="D1071" s="177" t="s">
        <v>3574</v>
      </c>
      <c r="E1071" s="548">
        <v>-100000</v>
      </c>
      <c r="F1071" s="548"/>
      <c r="G1071" s="547"/>
    </row>
    <row r="1072" spans="1:7">
      <c r="A1072" s="541">
        <v>43899</v>
      </c>
      <c r="B1072" s="177" t="str">
        <f>Cobb!$S$2</f>
        <v>Waikiki</v>
      </c>
      <c r="C1072" s="177" t="s">
        <v>3887</v>
      </c>
      <c r="D1072" s="177" t="s">
        <v>3574</v>
      </c>
      <c r="E1072" s="548">
        <v>-100000</v>
      </c>
      <c r="F1072" s="548"/>
      <c r="G1072" s="547"/>
    </row>
    <row r="1073" spans="1:7">
      <c r="A1073" s="541">
        <v>43899</v>
      </c>
      <c r="B1073" s="177" t="str">
        <f>Cobb!$S$2</f>
        <v>Waikiki</v>
      </c>
      <c r="C1073" s="177" t="s">
        <v>3891</v>
      </c>
      <c r="D1073" s="177" t="s">
        <v>3574</v>
      </c>
      <c r="E1073" s="548">
        <v>-200000</v>
      </c>
      <c r="F1073" s="548"/>
      <c r="G1073" s="547"/>
    </row>
    <row r="1074" spans="1:7">
      <c r="A1074" s="541">
        <v>43899</v>
      </c>
      <c r="B1074" s="177" t="str">
        <f>Cobb!$S$2</f>
        <v>Waikiki</v>
      </c>
      <c r="C1074" s="177" t="s">
        <v>3911</v>
      </c>
      <c r="D1074" s="177" t="s">
        <v>3574</v>
      </c>
      <c r="E1074" s="548">
        <v>-100000</v>
      </c>
      <c r="F1074" s="548"/>
      <c r="G1074" s="547"/>
    </row>
    <row r="1075" spans="1:7">
      <c r="A1075" s="541">
        <v>43899</v>
      </c>
      <c r="B1075" s="177" t="str">
        <f>Cobb!$S$2</f>
        <v>Waikiki</v>
      </c>
      <c r="C1075" s="177" t="s">
        <v>3912</v>
      </c>
      <c r="D1075" s="177" t="s">
        <v>3574</v>
      </c>
      <c r="E1075" s="548">
        <v>-100000</v>
      </c>
      <c r="F1075" s="548"/>
      <c r="G1075" s="547"/>
    </row>
    <row r="1076" spans="1:7">
      <c r="A1076" s="541">
        <v>43899</v>
      </c>
      <c r="B1076" s="177" t="str">
        <f>Aaron!$S$2</f>
        <v>Washington</v>
      </c>
      <c r="C1076" s="177" t="s">
        <v>3819</v>
      </c>
      <c r="D1076" s="177" t="s">
        <v>3574</v>
      </c>
      <c r="E1076" s="548">
        <v>-200000</v>
      </c>
      <c r="F1076" s="548"/>
      <c r="G1076" s="547"/>
    </row>
    <row r="1077" spans="1:7">
      <c r="A1077" s="541">
        <v>43899</v>
      </c>
      <c r="B1077" s="177" t="str">
        <f>Aaron!$S$2</f>
        <v>Washington</v>
      </c>
      <c r="C1077" s="177" t="s">
        <v>3835</v>
      </c>
      <c r="D1077" s="177" t="s">
        <v>3574</v>
      </c>
      <c r="E1077" s="548">
        <v>-200000</v>
      </c>
      <c r="F1077" s="548"/>
      <c r="G1077" s="547"/>
    </row>
    <row r="1078" spans="1:7">
      <c r="A1078" s="541">
        <v>43899</v>
      </c>
      <c r="B1078" s="177" t="str">
        <f>Aaron!$S$2</f>
        <v>Washington</v>
      </c>
      <c r="C1078" s="177" t="s">
        <v>3902</v>
      </c>
      <c r="D1078" s="177" t="s">
        <v>3574</v>
      </c>
      <c r="E1078" s="548">
        <v>-100000</v>
      </c>
      <c r="F1078" s="548"/>
      <c r="G1078" s="547"/>
    </row>
    <row r="1079" spans="1:7">
      <c r="A1079" s="541">
        <v>43899</v>
      </c>
      <c r="B1079" s="177" t="str">
        <f>Aaron!$S$2</f>
        <v>Washington</v>
      </c>
      <c r="C1079" s="177" t="s">
        <v>3909</v>
      </c>
      <c r="D1079" s="177" t="s">
        <v>3574</v>
      </c>
      <c r="E1079" s="548">
        <v>-100000</v>
      </c>
      <c r="F1079" s="548"/>
      <c r="G1079" s="547"/>
    </row>
    <row r="1080" spans="1:7">
      <c r="A1080" s="541">
        <v>43899</v>
      </c>
      <c r="B1080" s="177" t="str">
        <f>Aaron!$S$2</f>
        <v>Washington</v>
      </c>
      <c r="C1080" s="177" t="s">
        <v>3932</v>
      </c>
      <c r="D1080" s="177" t="s">
        <v>3574</v>
      </c>
      <c r="E1080" s="548">
        <v>-200000</v>
      </c>
      <c r="F1080" s="548"/>
      <c r="G1080" s="547"/>
    </row>
    <row r="1081" spans="1:7">
      <c r="A1081" s="541">
        <v>43899</v>
      </c>
      <c r="B1081" s="177" t="str">
        <f>Aaron!$S$2</f>
        <v>Washington</v>
      </c>
      <c r="C1081" s="177" t="s">
        <v>3945</v>
      </c>
      <c r="D1081" s="177" t="s">
        <v>3574</v>
      </c>
      <c r="E1081" s="548">
        <v>-200000</v>
      </c>
      <c r="F1081" s="548"/>
      <c r="G1081" s="547"/>
    </row>
    <row r="1082" spans="1:7">
      <c r="A1082" s="541">
        <v>43899</v>
      </c>
      <c r="B1082" s="177" t="str">
        <f>Mays!$AE$2</f>
        <v>West Oakland</v>
      </c>
      <c r="C1082" s="177" t="s">
        <v>3822</v>
      </c>
      <c r="D1082" s="177" t="s">
        <v>3574</v>
      </c>
      <c r="E1082" s="548">
        <v>-100000</v>
      </c>
      <c r="F1082" s="548"/>
      <c r="G1082" s="547"/>
    </row>
    <row r="1083" spans="1:7">
      <c r="A1083" s="541">
        <v>43899</v>
      </c>
      <c r="B1083" s="177" t="str">
        <f>Mays!$AE$2</f>
        <v>West Oakland</v>
      </c>
      <c r="C1083" s="177" t="s">
        <v>3823</v>
      </c>
      <c r="D1083" s="177" t="s">
        <v>3574</v>
      </c>
      <c r="E1083" s="548">
        <v>-200000</v>
      </c>
      <c r="F1083" s="548"/>
      <c r="G1083" s="547"/>
    </row>
    <row r="1084" spans="1:7">
      <c r="A1084" s="541">
        <v>43899</v>
      </c>
      <c r="B1084" s="177" t="str">
        <f>Mays!$AE$2</f>
        <v>West Oakland</v>
      </c>
      <c r="C1084" s="177" t="s">
        <v>3840</v>
      </c>
      <c r="D1084" s="177" t="s">
        <v>3574</v>
      </c>
      <c r="E1084" s="548">
        <v>-100000</v>
      </c>
      <c r="F1084" s="548"/>
      <c r="G1084" s="547"/>
    </row>
    <row r="1085" spans="1:7">
      <c r="A1085" s="541">
        <v>43899</v>
      </c>
      <c r="B1085" s="177" t="str">
        <f>Mays!$AE$2</f>
        <v>West Oakland</v>
      </c>
      <c r="C1085" s="177" t="s">
        <v>3841</v>
      </c>
      <c r="D1085" s="177" t="s">
        <v>3574</v>
      </c>
      <c r="E1085" s="548">
        <v>-100000</v>
      </c>
      <c r="F1085" s="548"/>
      <c r="G1085" s="547"/>
    </row>
    <row r="1086" spans="1:7">
      <c r="A1086" s="541">
        <v>43899</v>
      </c>
      <c r="B1086" s="177" t="str">
        <f>Mays!$AE$2</f>
        <v>West Oakland</v>
      </c>
      <c r="C1086" s="177" t="s">
        <v>3852</v>
      </c>
      <c r="D1086" s="177" t="s">
        <v>3574</v>
      </c>
      <c r="E1086" s="548">
        <v>-100000</v>
      </c>
      <c r="F1086" s="548"/>
      <c r="G1086" s="547"/>
    </row>
    <row r="1087" spans="1:7">
      <c r="A1087" s="541">
        <v>43899</v>
      </c>
      <c r="B1087" s="177" t="str">
        <f>Mays!$AE$2</f>
        <v>West Oakland</v>
      </c>
      <c r="C1087" s="177" t="s">
        <v>3882</v>
      </c>
      <c r="D1087" s="177" t="s">
        <v>3574</v>
      </c>
      <c r="E1087" s="548">
        <v>-100000</v>
      </c>
      <c r="F1087" s="548"/>
      <c r="G1087" s="547"/>
    </row>
    <row r="1088" spans="1:7">
      <c r="A1088" s="541">
        <v>43899</v>
      </c>
      <c r="B1088" s="177" t="str">
        <f>Mays!$AE$2</f>
        <v>West Oakland</v>
      </c>
      <c r="C1088" s="177" t="s">
        <v>3916</v>
      </c>
      <c r="D1088" s="177" t="s">
        <v>3574</v>
      </c>
      <c r="E1088" s="548">
        <v>-200000</v>
      </c>
      <c r="F1088" s="548"/>
      <c r="G1088" s="547"/>
    </row>
    <row r="1089" spans="1:7">
      <c r="A1089" s="541">
        <v>43899</v>
      </c>
      <c r="B1089" s="177" t="str">
        <f>Mays!$AE$2</f>
        <v>West Oakland</v>
      </c>
      <c r="C1089" s="177" t="s">
        <v>3925</v>
      </c>
      <c r="D1089" s="177" t="s">
        <v>3574</v>
      </c>
      <c r="E1089" s="548">
        <v>-200000</v>
      </c>
      <c r="F1089" s="548"/>
      <c r="G1089" s="547"/>
    </row>
    <row r="1090" spans="1:7">
      <c r="A1090" s="541">
        <v>43899</v>
      </c>
      <c r="B1090" s="177" t="str">
        <f>Mays!$AE$2</f>
        <v>West Oakland</v>
      </c>
      <c r="C1090" s="177" t="s">
        <v>3936</v>
      </c>
      <c r="D1090" s="177" t="s">
        <v>3574</v>
      </c>
      <c r="E1090" s="548">
        <v>-100000</v>
      </c>
      <c r="F1090" s="548"/>
      <c r="G1090" s="547"/>
    </row>
    <row r="1091" spans="1:7">
      <c r="A1091" s="541">
        <v>43899</v>
      </c>
      <c r="B1091" s="177" t="str">
        <f>Mays!$AE$2</f>
        <v>West Oakland</v>
      </c>
      <c r="C1091" s="177" t="s">
        <v>3953</v>
      </c>
      <c r="D1091" s="177" t="s">
        <v>3574</v>
      </c>
      <c r="E1091" s="548">
        <v>-200000</v>
      </c>
      <c r="F1091" s="548"/>
      <c r="G1091" s="547"/>
    </row>
    <row r="1092" spans="1:7">
      <c r="A1092" s="541">
        <v>43899</v>
      </c>
      <c r="B1092" s="177" t="str">
        <f>Ruth!$AE$2</f>
        <v>Williamsburg</v>
      </c>
      <c r="C1092" s="177" t="s">
        <v>3826</v>
      </c>
      <c r="D1092" s="177" t="s">
        <v>3574</v>
      </c>
      <c r="E1092" s="548">
        <v>-100000</v>
      </c>
      <c r="F1092" s="548"/>
      <c r="G1092" s="547"/>
    </row>
    <row r="1093" spans="1:7">
      <c r="A1093" s="541">
        <v>43899</v>
      </c>
      <c r="B1093" s="177" t="str">
        <f>Ruth!$AE$2</f>
        <v>Williamsburg</v>
      </c>
      <c r="C1093" s="177" t="s">
        <v>3861</v>
      </c>
      <c r="D1093" s="177" t="s">
        <v>3574</v>
      </c>
      <c r="E1093" s="548">
        <v>-100000</v>
      </c>
      <c r="F1093" s="548"/>
      <c r="G1093" s="547"/>
    </row>
    <row r="1094" spans="1:7">
      <c r="A1094" s="541">
        <v>43899</v>
      </c>
      <c r="B1094" s="177" t="str">
        <f>Ruth!$AE$2</f>
        <v>Williamsburg</v>
      </c>
      <c r="C1094" s="177" t="s">
        <v>3878</v>
      </c>
      <c r="D1094" s="177" t="s">
        <v>3574</v>
      </c>
      <c r="E1094" s="548">
        <v>-100000</v>
      </c>
      <c r="F1094" s="548"/>
      <c r="G1094" s="547"/>
    </row>
    <row r="1095" spans="1:7">
      <c r="A1095" s="541">
        <v>43899</v>
      </c>
      <c r="B1095" s="177" t="str">
        <f>Ruth!$AE$2</f>
        <v>Williamsburg</v>
      </c>
      <c r="C1095" s="177" t="s">
        <v>3881</v>
      </c>
      <c r="D1095" s="177" t="s">
        <v>3574</v>
      </c>
      <c r="E1095" s="548">
        <v>-100000</v>
      </c>
      <c r="F1095" s="548"/>
      <c r="G1095" s="547"/>
    </row>
    <row r="1096" spans="1:7">
      <c r="A1096" s="541">
        <v>43899</v>
      </c>
      <c r="B1096" s="177" t="str">
        <f>Ruth!$AE$2</f>
        <v>Williamsburg</v>
      </c>
      <c r="C1096" s="177" t="s">
        <v>3886</v>
      </c>
      <c r="D1096" s="177" t="s">
        <v>3574</v>
      </c>
      <c r="E1096" s="548">
        <v>-100000</v>
      </c>
      <c r="F1096" s="548"/>
      <c r="G1096" s="547"/>
    </row>
    <row r="1097" spans="1:7">
      <c r="A1097" s="541">
        <v>43899</v>
      </c>
      <c r="B1097" s="542" t="str">
        <f>Aaron!$AE$2</f>
        <v>Pismo Beach</v>
      </c>
      <c r="C1097" s="177" t="s">
        <v>4070</v>
      </c>
      <c r="D1097" s="572" t="s">
        <v>3574</v>
      </c>
      <c r="E1097" s="339">
        <v>-100000</v>
      </c>
      <c r="F1097" s="361"/>
      <c r="G1097" s="547"/>
    </row>
    <row r="1098" spans="1:7">
      <c r="A1098" s="541">
        <v>43899</v>
      </c>
      <c r="B1098" s="542" t="str">
        <f>Ruth!$S$2</f>
        <v>New York</v>
      </c>
      <c r="C1098" s="158" t="s">
        <v>116</v>
      </c>
      <c r="D1098" s="540" t="s">
        <v>4083</v>
      </c>
      <c r="E1098" s="339">
        <v>-2000000</v>
      </c>
      <c r="F1098" s="361"/>
      <c r="G1098" s="232" t="s">
        <v>4082</v>
      </c>
    </row>
    <row r="1099" spans="1:7">
      <c r="A1099" s="541">
        <v>43899</v>
      </c>
      <c r="B1099" s="542" t="str">
        <f>Mays!$Y$2</f>
        <v>Los Angeles</v>
      </c>
      <c r="C1099" s="158" t="s">
        <v>116</v>
      </c>
      <c r="D1099" s="540" t="s">
        <v>4083</v>
      </c>
      <c r="E1099" s="339">
        <v>2000000</v>
      </c>
      <c r="F1099" s="361"/>
      <c r="G1099" s="232" t="s">
        <v>4082</v>
      </c>
    </row>
    <row r="1100" spans="1:7">
      <c r="A1100" s="541">
        <v>43901</v>
      </c>
      <c r="B1100" s="542" t="str">
        <f>Cobb!$AE$2</f>
        <v>Houston</v>
      </c>
      <c r="C1100" s="158" t="s">
        <v>116</v>
      </c>
      <c r="D1100" s="540" t="s">
        <v>4089</v>
      </c>
      <c r="E1100" s="339">
        <v>830000</v>
      </c>
      <c r="F1100" s="361"/>
      <c r="G1100" s="233"/>
    </row>
    <row r="1101" spans="1:7">
      <c r="A1101" s="541">
        <v>43901</v>
      </c>
      <c r="B1101" s="542" t="str">
        <f>Cobb!$S$2</f>
        <v>Waikiki</v>
      </c>
      <c r="C1101" s="158" t="s">
        <v>116</v>
      </c>
      <c r="D1101" s="540" t="s">
        <v>4089</v>
      </c>
      <c r="E1101" s="339">
        <v>-830000</v>
      </c>
      <c r="F1101" s="361"/>
      <c r="G1101" s="233"/>
    </row>
    <row r="1102" spans="1:7">
      <c r="A1102" s="541">
        <v>43912</v>
      </c>
      <c r="B1102" s="542" t="str">
        <f>Aaron!$G$2</f>
        <v>Exeter</v>
      </c>
      <c r="C1102" s="158" t="s">
        <v>116</v>
      </c>
      <c r="D1102" s="540" t="s">
        <v>4107</v>
      </c>
      <c r="E1102" s="339">
        <v>-420000</v>
      </c>
      <c r="F1102" s="361"/>
      <c r="G1102" s="233"/>
    </row>
    <row r="1103" spans="1:7">
      <c r="A1103" s="541">
        <v>43912</v>
      </c>
      <c r="B1103" s="542" t="str">
        <f>Cobb!$A$2</f>
        <v>Greenville</v>
      </c>
      <c r="C1103" s="158" t="s">
        <v>116</v>
      </c>
      <c r="D1103" s="540" t="s">
        <v>4107</v>
      </c>
      <c r="E1103" s="575">
        <v>420000</v>
      </c>
      <c r="F1103" s="361"/>
      <c r="G1103" s="233"/>
    </row>
    <row r="1104" spans="1:7">
      <c r="A1104" s="541">
        <v>43915</v>
      </c>
      <c r="B1104" s="542" t="str">
        <f>Cobb!$G$2</f>
        <v>Alaska</v>
      </c>
      <c r="C1104" s="572" t="s">
        <v>4204</v>
      </c>
      <c r="D1104" s="588" t="s">
        <v>4160</v>
      </c>
      <c r="E1104" s="589">
        <v>-2800000</v>
      </c>
      <c r="F1104" s="361"/>
      <c r="G1104" s="233"/>
    </row>
    <row r="1105" spans="1:13">
      <c r="A1105" s="541">
        <v>43915</v>
      </c>
      <c r="B1105" s="542" t="str">
        <f>Cobb!$G$2</f>
        <v>Alaska</v>
      </c>
      <c r="C1105" s="572" t="s">
        <v>4205</v>
      </c>
      <c r="D1105" s="588" t="s">
        <v>4160</v>
      </c>
      <c r="E1105" s="589">
        <v>-1810000</v>
      </c>
      <c r="F1105" s="361"/>
      <c r="G1105" s="233"/>
      <c r="M1105" s="496"/>
    </row>
    <row r="1106" spans="1:13">
      <c r="A1106" s="541">
        <v>43915</v>
      </c>
      <c r="B1106" s="542" t="str">
        <f>Cobb!$G$2</f>
        <v>Alaska</v>
      </c>
      <c r="C1106" s="572" t="s">
        <v>4206</v>
      </c>
      <c r="D1106" s="588" t="s">
        <v>4160</v>
      </c>
      <c r="E1106" s="589">
        <v>-550000</v>
      </c>
      <c r="F1106" s="361"/>
      <c r="G1106" s="233"/>
      <c r="M1106" s="496"/>
    </row>
    <row r="1107" spans="1:13">
      <c r="A1107" s="541">
        <v>43915</v>
      </c>
      <c r="B1107" s="542" t="str">
        <f>Mays!$A$2</f>
        <v>Aspen</v>
      </c>
      <c r="C1107" s="572" t="s">
        <v>4208</v>
      </c>
      <c r="D1107" s="588" t="s">
        <v>4160</v>
      </c>
      <c r="E1107" s="589">
        <v>-850000</v>
      </c>
      <c r="F1107" s="361"/>
      <c r="G1107" s="233"/>
      <c r="M1107" s="496"/>
    </row>
    <row r="1108" spans="1:13">
      <c r="A1108" s="541">
        <v>43915</v>
      </c>
      <c r="B1108" s="542" t="str">
        <f>Mays!$A$2</f>
        <v>Aspen</v>
      </c>
      <c r="C1108" s="572" t="s">
        <v>4207</v>
      </c>
      <c r="D1108" s="588" t="s">
        <v>4160</v>
      </c>
      <c r="E1108" s="589">
        <v>-1169000</v>
      </c>
      <c r="F1108" s="361"/>
      <c r="G1108" s="233"/>
      <c r="M1108" s="496"/>
    </row>
    <row r="1109" spans="1:13">
      <c r="A1109" s="541">
        <v>43915</v>
      </c>
      <c r="B1109" s="542" t="str">
        <f>Mays!$A$2</f>
        <v>Aspen</v>
      </c>
      <c r="C1109" s="572" t="s">
        <v>4209</v>
      </c>
      <c r="D1109" s="588" t="s">
        <v>4160</v>
      </c>
      <c r="E1109" s="589">
        <v>-945000</v>
      </c>
      <c r="F1109" s="361"/>
      <c r="G1109" s="233"/>
      <c r="M1109" s="496"/>
    </row>
    <row r="1110" spans="1:13">
      <c r="A1110" s="541">
        <v>43915</v>
      </c>
      <c r="B1110" s="542" t="str">
        <f>Aaron!$Y$2</f>
        <v>Columbus</v>
      </c>
      <c r="C1110" s="572" t="s">
        <v>4212</v>
      </c>
      <c r="D1110" s="588" t="s">
        <v>4160</v>
      </c>
      <c r="E1110" s="589">
        <v>-640000</v>
      </c>
      <c r="F1110" s="361"/>
      <c r="G1110" s="233"/>
      <c r="M1110" s="496"/>
    </row>
    <row r="1111" spans="1:13">
      <c r="A1111" s="541">
        <v>43915</v>
      </c>
      <c r="B1111" s="542" t="str">
        <f>Aaron!$Y$2</f>
        <v>Columbus</v>
      </c>
      <c r="C1111" s="572" t="s">
        <v>4210</v>
      </c>
      <c r="D1111" s="588" t="s">
        <v>4160</v>
      </c>
      <c r="E1111" s="589">
        <v>-850000</v>
      </c>
      <c r="F1111" s="361"/>
      <c r="G1111" s="233"/>
      <c r="M1111" s="496"/>
    </row>
    <row r="1112" spans="1:13">
      <c r="A1112" s="541">
        <v>43915</v>
      </c>
      <c r="B1112" s="542" t="str">
        <f>Aaron!$Y$2</f>
        <v>Columbus</v>
      </c>
      <c r="C1112" s="572" t="s">
        <v>4211</v>
      </c>
      <c r="D1112" s="588" t="s">
        <v>4160</v>
      </c>
      <c r="E1112" s="589">
        <v>-1000000</v>
      </c>
      <c r="F1112" s="361"/>
      <c r="G1112" s="233"/>
      <c r="M1112" s="496"/>
    </row>
    <row r="1113" spans="1:13">
      <c r="A1113" s="541">
        <v>43915</v>
      </c>
      <c r="B1113" s="542" t="str">
        <f>Aaron!$Y$2</f>
        <v>Columbus</v>
      </c>
      <c r="C1113" s="572" t="s">
        <v>4214</v>
      </c>
      <c r="D1113" s="588" t="s">
        <v>4160</v>
      </c>
      <c r="E1113" s="589">
        <v>-280000</v>
      </c>
      <c r="F1113" s="361"/>
      <c r="G1113" s="233"/>
      <c r="M1113" s="496"/>
    </row>
    <row r="1114" spans="1:13">
      <c r="A1114" s="541">
        <v>43915</v>
      </c>
      <c r="B1114" s="542" t="str">
        <f>Aaron!$Y$2</f>
        <v>Columbus</v>
      </c>
      <c r="C1114" s="572" t="s">
        <v>4213</v>
      </c>
      <c r="D1114" s="588" t="s">
        <v>4160</v>
      </c>
      <c r="E1114" s="589">
        <v>-550000</v>
      </c>
      <c r="F1114" s="361"/>
      <c r="G1114" s="233"/>
      <c r="M1114" s="496"/>
    </row>
    <row r="1115" spans="1:13">
      <c r="A1115" s="541">
        <v>43915</v>
      </c>
      <c r="B1115" s="542" t="str">
        <f>Aaron!$Y$2</f>
        <v>Columbus</v>
      </c>
      <c r="C1115" s="572" t="s">
        <v>4251</v>
      </c>
      <c r="D1115" s="588" t="s">
        <v>4160</v>
      </c>
      <c r="E1115" s="589">
        <v>-4000000</v>
      </c>
      <c r="F1115" s="361"/>
      <c r="G1115" s="233"/>
      <c r="M1115" s="496"/>
    </row>
    <row r="1116" spans="1:13">
      <c r="A1116" s="541">
        <v>43915</v>
      </c>
      <c r="B1116" s="542" t="str">
        <f>Aaron!$Y$2</f>
        <v>Columbus</v>
      </c>
      <c r="C1116" s="572" t="s">
        <v>4215</v>
      </c>
      <c r="D1116" s="588" t="s">
        <v>4160</v>
      </c>
      <c r="E1116" s="589">
        <v>-200000</v>
      </c>
      <c r="F1116" s="361"/>
      <c r="G1116" s="233"/>
      <c r="M1116" s="496"/>
    </row>
    <row r="1117" spans="1:13">
      <c r="A1117" s="541">
        <v>43915</v>
      </c>
      <c r="B1117" s="542" t="str">
        <f>Aaron!$G$2</f>
        <v>Exeter</v>
      </c>
      <c r="C1117" s="572" t="s">
        <v>4217</v>
      </c>
      <c r="D1117" s="588" t="s">
        <v>4160</v>
      </c>
      <c r="E1117" s="589">
        <v>-980000</v>
      </c>
      <c r="F1117" s="361"/>
      <c r="G1117" s="233"/>
      <c r="M1117" s="496"/>
    </row>
    <row r="1118" spans="1:13">
      <c r="A1118" s="541">
        <v>43915</v>
      </c>
      <c r="B1118" s="542" t="str">
        <f>Aaron!$G$2</f>
        <v>Exeter</v>
      </c>
      <c r="C1118" s="572" t="s">
        <v>4222</v>
      </c>
      <c r="D1118" s="588" t="s">
        <v>4160</v>
      </c>
      <c r="E1118" s="589">
        <v>-200000</v>
      </c>
      <c r="F1118" s="361"/>
      <c r="G1118" s="233"/>
      <c r="M1118" s="496"/>
    </row>
    <row r="1119" spans="1:13">
      <c r="A1119" s="541">
        <v>43915</v>
      </c>
      <c r="B1119" s="542" t="str">
        <f>Aaron!$G$2</f>
        <v>Exeter</v>
      </c>
      <c r="C1119" s="572" t="s">
        <v>4218</v>
      </c>
      <c r="D1119" s="588" t="s">
        <v>4160</v>
      </c>
      <c r="E1119" s="589">
        <v>-975000</v>
      </c>
      <c r="F1119" s="361"/>
      <c r="G1119" s="233"/>
      <c r="M1119" s="496"/>
    </row>
    <row r="1120" spans="1:13">
      <c r="A1120" s="541">
        <v>43915</v>
      </c>
      <c r="B1120" s="542" t="str">
        <f>Aaron!$G$2</f>
        <v>Exeter</v>
      </c>
      <c r="C1120" s="572" t="s">
        <v>4216</v>
      </c>
      <c r="D1120" s="588" t="s">
        <v>4160</v>
      </c>
      <c r="E1120" s="589">
        <v>-1000000</v>
      </c>
      <c r="F1120" s="361"/>
      <c r="G1120" s="233"/>
      <c r="M1120" s="496"/>
    </row>
    <row r="1121" spans="1:13">
      <c r="A1121" s="541">
        <v>43915</v>
      </c>
      <c r="B1121" s="542" t="str">
        <f>Aaron!$G$2</f>
        <v>Exeter</v>
      </c>
      <c r="C1121" s="572" t="s">
        <v>4221</v>
      </c>
      <c r="D1121" s="588" t="s">
        <v>4160</v>
      </c>
      <c r="E1121" s="589">
        <v>-200000</v>
      </c>
      <c r="F1121" s="361"/>
      <c r="G1121" s="233"/>
      <c r="M1121" s="496"/>
    </row>
    <row r="1122" spans="1:13">
      <c r="A1122" s="541">
        <v>43915</v>
      </c>
      <c r="B1122" s="542" t="str">
        <f>Aaron!$G$2</f>
        <v>Exeter</v>
      </c>
      <c r="C1122" s="572" t="s">
        <v>4220</v>
      </c>
      <c r="D1122" s="588" t="s">
        <v>4160</v>
      </c>
      <c r="E1122" s="589">
        <v>-460000</v>
      </c>
      <c r="F1122" s="361"/>
      <c r="G1122" s="233"/>
      <c r="M1122" s="496"/>
    </row>
    <row r="1123" spans="1:13">
      <c r="A1123" s="541">
        <v>43915</v>
      </c>
      <c r="B1123" s="542" t="str">
        <f>Aaron!$G$2</f>
        <v>Exeter</v>
      </c>
      <c r="C1123" s="572" t="s">
        <v>4219</v>
      </c>
      <c r="D1123" s="588" t="s">
        <v>4160</v>
      </c>
      <c r="E1123" s="589">
        <v>-570000</v>
      </c>
      <c r="F1123" s="361"/>
      <c r="G1123" s="233"/>
      <c r="M1123" s="496"/>
    </row>
    <row r="1124" spans="1:13">
      <c r="A1124" s="541">
        <v>43915</v>
      </c>
      <c r="B1124" s="542" t="str">
        <f>Ruth!$G$2</f>
        <v>Gotham City</v>
      </c>
      <c r="C1124" s="572" t="s">
        <v>4223</v>
      </c>
      <c r="D1124" s="588" t="s">
        <v>4160</v>
      </c>
      <c r="E1124" s="589">
        <v>-3000000</v>
      </c>
      <c r="F1124" s="361"/>
      <c r="G1124" s="233"/>
      <c r="M1124" s="496"/>
    </row>
    <row r="1125" spans="1:13">
      <c r="A1125" s="541">
        <v>43915</v>
      </c>
      <c r="B1125" s="542" t="str">
        <f>Ruth!$G$2</f>
        <v>Gotham City</v>
      </c>
      <c r="C1125" s="572" t="s">
        <v>4224</v>
      </c>
      <c r="D1125" s="588" t="s">
        <v>4160</v>
      </c>
      <c r="E1125" s="589">
        <v>-1700000</v>
      </c>
      <c r="F1125" s="361"/>
      <c r="G1125" s="233"/>
      <c r="M1125" s="496"/>
    </row>
    <row r="1126" spans="1:13">
      <c r="A1126" s="541">
        <v>43915</v>
      </c>
      <c r="B1126" s="542" t="str">
        <f>Cobb!$A$2</f>
        <v>Greenville</v>
      </c>
      <c r="C1126" s="572" t="s">
        <v>4225</v>
      </c>
      <c r="D1126" s="588" t="s">
        <v>4160</v>
      </c>
      <c r="E1126" s="589">
        <v>-250000</v>
      </c>
      <c r="F1126" s="361"/>
      <c r="G1126" s="233"/>
      <c r="M1126" s="496"/>
    </row>
    <row r="1127" spans="1:13">
      <c r="A1127" s="541">
        <v>43915</v>
      </c>
      <c r="B1127" s="542" t="str">
        <f>Mays!$Y$2</f>
        <v>Los Angeles</v>
      </c>
      <c r="C1127" s="572" t="s">
        <v>4228</v>
      </c>
      <c r="D1127" s="588" t="s">
        <v>4160</v>
      </c>
      <c r="E1127" s="589">
        <v>-200000</v>
      </c>
      <c r="F1127" s="361"/>
      <c r="G1127" s="233"/>
      <c r="M1127" s="496"/>
    </row>
    <row r="1128" spans="1:13">
      <c r="A1128" s="541">
        <v>43915</v>
      </c>
      <c r="B1128" s="542" t="str">
        <f>Mays!$Y$2</f>
        <v>Los Angeles</v>
      </c>
      <c r="C1128" s="572" t="s">
        <v>4226</v>
      </c>
      <c r="D1128" s="588" t="s">
        <v>4160</v>
      </c>
      <c r="E1128" s="589">
        <v>-300000</v>
      </c>
      <c r="F1128" s="361"/>
      <c r="G1128" s="233"/>
      <c r="M1128" s="496"/>
    </row>
    <row r="1129" spans="1:13">
      <c r="A1129" s="541">
        <v>43915</v>
      </c>
      <c r="B1129" s="542" t="str">
        <f>Mays!$Y$2</f>
        <v>Los Angeles</v>
      </c>
      <c r="C1129" s="572" t="s">
        <v>4227</v>
      </c>
      <c r="D1129" s="588" t="s">
        <v>4160</v>
      </c>
      <c r="E1129" s="589">
        <v>-200000</v>
      </c>
      <c r="F1129" s="361"/>
      <c r="G1129" s="233"/>
      <c r="M1129" s="496"/>
    </row>
    <row r="1130" spans="1:13">
      <c r="A1130" s="541">
        <v>43915</v>
      </c>
      <c r="B1130" s="542" t="str">
        <f>Aaron!$A$2</f>
        <v>Middlesex</v>
      </c>
      <c r="C1130" s="572" t="s">
        <v>4229</v>
      </c>
      <c r="D1130" s="588" t="s">
        <v>4160</v>
      </c>
      <c r="E1130" s="589">
        <v>-500000</v>
      </c>
      <c r="F1130" s="361"/>
      <c r="G1130" s="233"/>
      <c r="M1130" s="496"/>
    </row>
    <row r="1131" spans="1:13">
      <c r="A1131" s="541">
        <v>43915</v>
      </c>
      <c r="B1131" s="542" t="str">
        <f>Ruth!$Y$2</f>
        <v xml:space="preserve">New Jersey </v>
      </c>
      <c r="C1131" s="572" t="s">
        <v>4230</v>
      </c>
      <c r="D1131" s="588" t="s">
        <v>4160</v>
      </c>
      <c r="E1131" s="589">
        <v>-386000</v>
      </c>
      <c r="F1131" s="361"/>
      <c r="G1131" s="233"/>
      <c r="M1131" s="496"/>
    </row>
    <row r="1132" spans="1:13">
      <c r="A1132" s="541">
        <v>43915</v>
      </c>
      <c r="B1132" s="542" t="str">
        <f>Ruth!$S$2</f>
        <v>New York</v>
      </c>
      <c r="C1132" s="572" t="s">
        <v>4231</v>
      </c>
      <c r="D1132" s="588" t="s">
        <v>4160</v>
      </c>
      <c r="E1132" s="589">
        <v>-300000</v>
      </c>
      <c r="F1132" s="361"/>
      <c r="G1132" s="233"/>
      <c r="M1132" s="496"/>
    </row>
    <row r="1133" spans="1:13">
      <c r="A1133" s="541">
        <v>43915</v>
      </c>
      <c r="B1133" s="542" t="str">
        <f>Mays!$G$2</f>
        <v>Palo Alto</v>
      </c>
      <c r="C1133" s="572" t="s">
        <v>4233</v>
      </c>
      <c r="D1133" s="588" t="s">
        <v>4160</v>
      </c>
      <c r="E1133" s="589">
        <v>-600000</v>
      </c>
      <c r="F1133" s="361"/>
      <c r="G1133" s="233"/>
      <c r="M1133" s="496"/>
    </row>
    <row r="1134" spans="1:13">
      <c r="A1134" s="541">
        <v>43915</v>
      </c>
      <c r="B1134" s="542" t="str">
        <f>Mays!$G$2</f>
        <v>Palo Alto</v>
      </c>
      <c r="C1134" s="572" t="s">
        <v>4232</v>
      </c>
      <c r="D1134" s="588" t="s">
        <v>4160</v>
      </c>
      <c r="E1134" s="589">
        <v>-1250000</v>
      </c>
      <c r="F1134" s="361"/>
      <c r="G1134" s="233"/>
      <c r="M1134" s="496"/>
    </row>
    <row r="1135" spans="1:13">
      <c r="A1135" s="541">
        <v>43915</v>
      </c>
      <c r="B1135" s="542" t="str">
        <f>Mays!$G$2</f>
        <v>Palo Alto</v>
      </c>
      <c r="C1135" s="572" t="s">
        <v>4234</v>
      </c>
      <c r="D1135" s="588" t="s">
        <v>4160</v>
      </c>
      <c r="E1135" s="589">
        <v>-400000</v>
      </c>
      <c r="F1135" s="361"/>
      <c r="G1135" s="233"/>
      <c r="M1135" s="496"/>
    </row>
    <row r="1136" spans="1:13">
      <c r="A1136" s="541">
        <v>43915</v>
      </c>
      <c r="B1136" s="542" t="str">
        <f>Mays!$G$2</f>
        <v>Palo Alto</v>
      </c>
      <c r="C1136" s="572" t="s">
        <v>4235</v>
      </c>
      <c r="D1136" s="588" t="s">
        <v>4160</v>
      </c>
      <c r="E1136" s="589">
        <v>-200000</v>
      </c>
      <c r="F1136" s="361"/>
      <c r="G1136" s="233"/>
      <c r="M1136" s="496"/>
    </row>
    <row r="1137" spans="1:13">
      <c r="A1137" s="541">
        <v>43915</v>
      </c>
      <c r="B1137" s="542" t="str">
        <f>Aaron!$AE$2</f>
        <v>Pismo Beach</v>
      </c>
      <c r="C1137" s="572" t="s">
        <v>4236</v>
      </c>
      <c r="D1137" s="588" t="s">
        <v>4160</v>
      </c>
      <c r="E1137" s="589">
        <v>-421000</v>
      </c>
      <c r="F1137" s="361"/>
      <c r="G1137" s="233"/>
      <c r="M1137" s="496"/>
    </row>
    <row r="1138" spans="1:13">
      <c r="A1138" s="541">
        <v>43915</v>
      </c>
      <c r="B1138" s="542" t="str">
        <f>Ruth!$A$2</f>
        <v>Plum Island</v>
      </c>
      <c r="C1138" s="572" t="s">
        <v>4237</v>
      </c>
      <c r="D1138" s="588" t="s">
        <v>4160</v>
      </c>
      <c r="E1138" s="589">
        <v>-1175000</v>
      </c>
      <c r="F1138" s="361"/>
      <c r="G1138" s="233"/>
      <c r="M1138" s="496"/>
    </row>
    <row r="1139" spans="1:13">
      <c r="A1139" s="541">
        <v>43915</v>
      </c>
      <c r="B1139" s="542" t="str">
        <f>Aaron!$M$2</f>
        <v>Virginia</v>
      </c>
      <c r="C1139" s="572" t="s">
        <v>4238</v>
      </c>
      <c r="D1139" s="588" t="s">
        <v>4160</v>
      </c>
      <c r="E1139" s="589">
        <v>-1622000</v>
      </c>
      <c r="F1139" s="361"/>
      <c r="G1139" s="233"/>
      <c r="M1139" s="496"/>
    </row>
    <row r="1140" spans="1:13">
      <c r="A1140" s="541">
        <v>43915</v>
      </c>
      <c r="B1140" s="542" t="str">
        <f>Aaron!$M$2</f>
        <v>Virginia</v>
      </c>
      <c r="C1140" s="572" t="s">
        <v>4239</v>
      </c>
      <c r="D1140" s="588" t="s">
        <v>4160</v>
      </c>
      <c r="E1140" s="589">
        <v>-350000</v>
      </c>
      <c r="F1140" s="361"/>
      <c r="G1140" s="233"/>
      <c r="M1140" s="496"/>
    </row>
    <row r="1141" spans="1:13">
      <c r="A1141" s="541">
        <v>43915</v>
      </c>
      <c r="B1141" s="542" t="str">
        <f>Aaron!$M$2</f>
        <v>Virginia</v>
      </c>
      <c r="C1141" s="572" t="s">
        <v>4241</v>
      </c>
      <c r="D1141" s="588" t="s">
        <v>4160</v>
      </c>
      <c r="E1141" s="589">
        <v>-250000</v>
      </c>
      <c r="F1141" s="361"/>
      <c r="G1141" s="233"/>
      <c r="M1141" s="496"/>
    </row>
    <row r="1142" spans="1:13">
      <c r="A1142" s="541">
        <v>43915</v>
      </c>
      <c r="B1142" s="542" t="str">
        <f>Aaron!$M$2</f>
        <v>Virginia</v>
      </c>
      <c r="C1142" s="572" t="s">
        <v>4242</v>
      </c>
      <c r="D1142" s="588" t="s">
        <v>4160</v>
      </c>
      <c r="E1142" s="589">
        <v>-200000</v>
      </c>
      <c r="F1142" s="361"/>
      <c r="G1142" s="233"/>
      <c r="M1142" s="496"/>
    </row>
    <row r="1143" spans="1:13">
      <c r="A1143" s="541">
        <v>43915</v>
      </c>
      <c r="B1143" s="542" t="str">
        <f>Aaron!$M$2</f>
        <v>Virginia</v>
      </c>
      <c r="C1143" s="572" t="s">
        <v>4240</v>
      </c>
      <c r="D1143" s="588" t="s">
        <v>4160</v>
      </c>
      <c r="E1143" s="589">
        <v>-250000</v>
      </c>
      <c r="F1143" s="361"/>
      <c r="G1143" s="233"/>
      <c r="M1143" s="496"/>
    </row>
    <row r="1144" spans="1:13">
      <c r="A1144" s="541">
        <v>43915</v>
      </c>
      <c r="B1144" s="542" t="str">
        <f>Cobb!$S$2</f>
        <v>Waikiki</v>
      </c>
      <c r="C1144" s="572" t="s">
        <v>4243</v>
      </c>
      <c r="D1144" s="588" t="s">
        <v>4160</v>
      </c>
      <c r="E1144" s="589">
        <v>-790000</v>
      </c>
      <c r="F1144" s="361"/>
      <c r="G1144" s="233"/>
      <c r="M1144" s="496"/>
    </row>
    <row r="1145" spans="1:13">
      <c r="A1145" s="541">
        <v>43915</v>
      </c>
      <c r="B1145" s="542" t="str">
        <f>Cobb!$S$2</f>
        <v>Waikiki</v>
      </c>
      <c r="C1145" s="572" t="s">
        <v>4244</v>
      </c>
      <c r="D1145" s="588" t="s">
        <v>4160</v>
      </c>
      <c r="E1145" s="589">
        <v>-250000</v>
      </c>
      <c r="F1145" s="361"/>
      <c r="G1145" s="233"/>
      <c r="M1145" s="496"/>
    </row>
    <row r="1146" spans="1:13">
      <c r="A1146" s="541">
        <v>43915</v>
      </c>
      <c r="B1146" s="542" t="str">
        <f>Aaron!$S$2</f>
        <v>Washington</v>
      </c>
      <c r="C1146" s="572" t="s">
        <v>4246</v>
      </c>
      <c r="D1146" s="588" t="s">
        <v>4160</v>
      </c>
      <c r="E1146" s="589">
        <v>-400000</v>
      </c>
      <c r="F1146" s="361"/>
      <c r="G1146" s="233"/>
      <c r="M1146" s="496"/>
    </row>
    <row r="1147" spans="1:13">
      <c r="A1147" s="541">
        <v>43915</v>
      </c>
      <c r="B1147" s="542" t="str">
        <f>Aaron!$S$2</f>
        <v>Washington</v>
      </c>
      <c r="C1147" s="572" t="s">
        <v>4248</v>
      </c>
      <c r="D1147" s="588" t="s">
        <v>4160</v>
      </c>
      <c r="E1147" s="589">
        <v>-250000</v>
      </c>
      <c r="F1147" s="361"/>
      <c r="G1147" s="233"/>
      <c r="M1147" s="496"/>
    </row>
    <row r="1148" spans="1:13">
      <c r="A1148" s="541">
        <v>43915</v>
      </c>
      <c r="B1148" s="542" t="str">
        <f>Aaron!$S$2</f>
        <v>Washington</v>
      </c>
      <c r="C1148" s="572" t="s">
        <v>4247</v>
      </c>
      <c r="D1148" s="588" t="s">
        <v>4160</v>
      </c>
      <c r="E1148" s="589">
        <v>-250000</v>
      </c>
      <c r="F1148" s="361"/>
      <c r="G1148" s="233"/>
      <c r="M1148" s="496"/>
    </row>
    <row r="1149" spans="1:13">
      <c r="A1149" s="541">
        <v>43915</v>
      </c>
      <c r="B1149" s="542" t="str">
        <f>Aaron!$S$2</f>
        <v>Washington</v>
      </c>
      <c r="C1149" s="572" t="s">
        <v>4245</v>
      </c>
      <c r="D1149" s="588" t="s">
        <v>4160</v>
      </c>
      <c r="E1149" s="589">
        <v>-350000</v>
      </c>
      <c r="F1149" s="361"/>
      <c r="G1149" s="233"/>
      <c r="M1149" s="496"/>
    </row>
    <row r="1150" spans="1:13">
      <c r="A1150" s="541">
        <v>43915</v>
      </c>
      <c r="B1150" s="542" t="str">
        <f>Mays!$AE$2</f>
        <v>West Oakland</v>
      </c>
      <c r="C1150" s="572" t="s">
        <v>4249</v>
      </c>
      <c r="D1150" s="588" t="s">
        <v>4160</v>
      </c>
      <c r="E1150" s="589">
        <v>-735000</v>
      </c>
      <c r="F1150" s="361"/>
      <c r="G1150" s="233"/>
      <c r="M1150" s="496"/>
    </row>
    <row r="1151" spans="1:13">
      <c r="A1151" s="541">
        <v>43915</v>
      </c>
      <c r="B1151" s="542" t="str">
        <f>Mays!$AE$2</f>
        <v>West Oakland</v>
      </c>
      <c r="C1151" s="572" t="s">
        <v>4250</v>
      </c>
      <c r="D1151" s="588" t="s">
        <v>4160</v>
      </c>
      <c r="E1151" s="589">
        <v>-200000</v>
      </c>
      <c r="F1151" s="361"/>
      <c r="G1151" s="233"/>
      <c r="M1151" s="496"/>
    </row>
    <row r="1152" spans="1:13">
      <c r="A1152" s="337"/>
      <c r="B1152" s="233"/>
      <c r="C1152" s="233"/>
      <c r="D1152" s="290"/>
      <c r="E1152" s="339"/>
      <c r="F1152" s="361"/>
      <c r="G1152" s="233"/>
      <c r="M1152" s="496"/>
    </row>
    <row r="1153" spans="1:7">
      <c r="A1153" s="337"/>
      <c r="B1153" s="233"/>
      <c r="C1153" s="233"/>
      <c r="D1153" s="290"/>
      <c r="E1153" s="339"/>
      <c r="F1153" s="361"/>
      <c r="G1153" s="233"/>
    </row>
    <row r="1154" spans="1:7">
      <c r="A1154" s="337"/>
      <c r="B1154" s="233"/>
      <c r="C1154" s="233"/>
      <c r="D1154" s="290"/>
      <c r="E1154" s="339"/>
      <c r="F1154" s="361"/>
      <c r="G1154" s="233"/>
    </row>
    <row r="1155" spans="1:7">
      <c r="A1155" s="337"/>
      <c r="B1155" s="233"/>
      <c r="C1155" s="233"/>
      <c r="D1155" s="290"/>
      <c r="E1155" s="339"/>
      <c r="F1155" s="361"/>
      <c r="G1155" s="233"/>
    </row>
    <row r="1156" spans="1:7">
      <c r="A1156" s="337"/>
      <c r="B1156" s="233"/>
      <c r="C1156" s="233"/>
      <c r="D1156" s="290"/>
      <c r="E1156" s="339"/>
      <c r="F1156" s="361"/>
      <c r="G1156" s="233"/>
    </row>
    <row r="1157" spans="1:7">
      <c r="A1157" s="337"/>
      <c r="B1157" s="233"/>
      <c r="C1157" s="233"/>
      <c r="D1157" s="290"/>
      <c r="E1157" s="339"/>
      <c r="F1157" s="361"/>
      <c r="G1157" s="233"/>
    </row>
    <row r="1158" spans="1:7">
      <c r="A1158" s="337"/>
      <c r="B1158" s="233"/>
      <c r="C1158" s="233"/>
      <c r="D1158" s="290"/>
      <c r="E1158" s="339"/>
      <c r="F1158" s="361"/>
      <c r="G1158" s="233"/>
    </row>
    <row r="1159" spans="1:7">
      <c r="A1159" s="337"/>
      <c r="B1159" s="233"/>
      <c r="C1159" s="233"/>
      <c r="D1159" s="290"/>
      <c r="E1159" s="339"/>
      <c r="F1159" s="361"/>
      <c r="G1159" s="233"/>
    </row>
    <row r="1160" spans="1:7">
      <c r="A1160" s="337"/>
      <c r="B1160" s="233"/>
      <c r="C1160" s="233"/>
      <c r="D1160" s="290"/>
      <c r="E1160" s="339"/>
      <c r="F1160" s="361"/>
      <c r="G1160" s="233"/>
    </row>
    <row r="1161" spans="1:7">
      <c r="A1161" s="337"/>
      <c r="B1161" s="233"/>
      <c r="C1161" s="233"/>
      <c r="D1161" s="290"/>
      <c r="E1161" s="339"/>
      <c r="F1161" s="361"/>
      <c r="G1161" s="233"/>
    </row>
    <row r="1162" spans="1:7">
      <c r="A1162" s="337"/>
      <c r="B1162" s="233"/>
      <c r="C1162" s="233"/>
      <c r="D1162" s="290"/>
      <c r="E1162" s="339"/>
      <c r="F1162" s="361"/>
      <c r="G1162" s="233"/>
    </row>
    <row r="1163" spans="1:7">
      <c r="A1163" s="337"/>
      <c r="B1163" s="233"/>
      <c r="C1163" s="233"/>
      <c r="D1163" s="290"/>
      <c r="E1163" s="339"/>
      <c r="F1163" s="361"/>
      <c r="G1163" s="233"/>
    </row>
    <row r="1164" spans="1:7">
      <c r="A1164" s="337"/>
      <c r="B1164" s="233"/>
      <c r="C1164" s="233"/>
      <c r="D1164" s="290"/>
      <c r="E1164" s="339"/>
      <c r="F1164" s="361"/>
      <c r="G1164" s="233"/>
    </row>
    <row r="1165" spans="1:7">
      <c r="A1165" s="337"/>
      <c r="B1165" s="233"/>
      <c r="C1165" s="233"/>
      <c r="D1165" s="290"/>
      <c r="E1165" s="339"/>
      <c r="F1165" s="361"/>
      <c r="G1165" s="233"/>
    </row>
    <row r="1166" spans="1:7">
      <c r="A1166" s="337"/>
      <c r="B1166" s="233"/>
      <c r="C1166" s="233"/>
      <c r="D1166" s="290"/>
      <c r="E1166" s="339"/>
      <c r="F1166" s="361"/>
      <c r="G1166" s="233"/>
    </row>
    <row r="1167" spans="1:7">
      <c r="A1167" s="337"/>
      <c r="B1167" s="233"/>
      <c r="C1167" s="233"/>
      <c r="D1167" s="290"/>
      <c r="E1167" s="339"/>
      <c r="F1167" s="361"/>
      <c r="G1167" s="233"/>
    </row>
    <row r="1168" spans="1:7">
      <c r="A1168" s="337"/>
      <c r="B1168" s="233"/>
      <c r="C1168" s="233"/>
      <c r="D1168" s="290"/>
      <c r="E1168" s="339"/>
      <c r="F1168" s="361"/>
      <c r="G1168" s="233"/>
    </row>
    <row r="1169" spans="1:7">
      <c r="A1169" s="337"/>
      <c r="B1169" s="233"/>
      <c r="C1169" s="233"/>
      <c r="D1169" s="290"/>
      <c r="E1169" s="339"/>
      <c r="F1169" s="361"/>
      <c r="G1169" s="233"/>
    </row>
    <row r="1170" spans="1:7">
      <c r="A1170" s="337"/>
      <c r="B1170" s="233"/>
      <c r="C1170" s="233"/>
      <c r="D1170" s="290"/>
      <c r="E1170" s="339"/>
      <c r="F1170" s="361"/>
      <c r="G1170" s="233"/>
    </row>
    <row r="1171" spans="1:7">
      <c r="A1171" s="337"/>
      <c r="B1171" s="233"/>
      <c r="C1171" s="233"/>
      <c r="D1171" s="290"/>
      <c r="E1171" s="339"/>
      <c r="F1171" s="361"/>
      <c r="G1171" s="233"/>
    </row>
    <row r="1172" spans="1:7">
      <c r="A1172" s="337"/>
      <c r="B1172" s="233"/>
      <c r="C1172" s="233"/>
      <c r="D1172" s="290"/>
      <c r="E1172" s="339"/>
      <c r="F1172" s="361"/>
      <c r="G1172" s="233"/>
    </row>
    <row r="1173" spans="1:7">
      <c r="A1173" s="337"/>
      <c r="B1173" s="233"/>
      <c r="C1173" s="233"/>
      <c r="D1173" s="290"/>
      <c r="E1173" s="339"/>
      <c r="F1173" s="361"/>
      <c r="G1173" s="233"/>
    </row>
    <row r="1174" spans="1:7">
      <c r="A1174" s="337"/>
      <c r="B1174" s="233"/>
      <c r="C1174" s="233"/>
      <c r="D1174" s="290"/>
      <c r="E1174" s="339"/>
      <c r="F1174" s="361"/>
      <c r="G1174" s="233"/>
    </row>
    <row r="1175" spans="1:7">
      <c r="A1175" s="337"/>
      <c r="B1175" s="233"/>
      <c r="C1175" s="233"/>
      <c r="D1175" s="290"/>
      <c r="E1175" s="339"/>
      <c r="F1175" s="361"/>
      <c r="G1175" s="233"/>
    </row>
    <row r="1176" spans="1:7">
      <c r="A1176" s="337"/>
      <c r="B1176" s="233"/>
      <c r="C1176" s="233"/>
      <c r="D1176" s="290"/>
      <c r="E1176" s="339"/>
      <c r="F1176" s="361"/>
      <c r="G1176" s="233"/>
    </row>
    <row r="1177" spans="1:7">
      <c r="A1177" s="337"/>
      <c r="B1177" s="233"/>
      <c r="C1177" s="233"/>
      <c r="D1177" s="290"/>
      <c r="E1177" s="339"/>
      <c r="F1177" s="361"/>
      <c r="G1177" s="233"/>
    </row>
    <row r="1178" spans="1:7">
      <c r="A1178" s="337"/>
      <c r="B1178" s="233"/>
      <c r="C1178" s="233"/>
      <c r="D1178" s="290"/>
      <c r="E1178" s="339"/>
      <c r="F1178" s="361"/>
      <c r="G1178" s="233"/>
    </row>
    <row r="1179" spans="1:7">
      <c r="A1179" s="337"/>
      <c r="B1179" s="233"/>
      <c r="C1179" s="233"/>
      <c r="D1179" s="290"/>
      <c r="E1179" s="339"/>
      <c r="F1179" s="361"/>
      <c r="G1179" s="233"/>
    </row>
    <row r="1180" spans="1:7">
      <c r="A1180" s="337"/>
      <c r="B1180" s="233"/>
      <c r="C1180" s="233"/>
      <c r="D1180" s="290"/>
      <c r="E1180" s="339"/>
      <c r="F1180" s="361"/>
      <c r="G1180" s="233"/>
    </row>
    <row r="1181" spans="1:7">
      <c r="A1181" s="337"/>
      <c r="B1181" s="233"/>
      <c r="C1181" s="233"/>
      <c r="D1181" s="290"/>
      <c r="E1181" s="339"/>
      <c r="F1181" s="361"/>
      <c r="G1181" s="233"/>
    </row>
    <row r="1182" spans="1:7">
      <c r="A1182" s="337"/>
      <c r="B1182" s="233"/>
      <c r="C1182" s="233"/>
      <c r="D1182" s="290"/>
      <c r="E1182" s="339"/>
      <c r="F1182" s="361"/>
      <c r="G1182" s="233"/>
    </row>
    <row r="1183" spans="1:7">
      <c r="A1183" s="337"/>
      <c r="B1183" s="233"/>
      <c r="C1183" s="233"/>
      <c r="D1183" s="290"/>
      <c r="E1183" s="339"/>
      <c r="F1183" s="361"/>
      <c r="G1183" s="233"/>
    </row>
    <row r="1184" spans="1:7">
      <c r="A1184" s="337"/>
      <c r="B1184" s="233"/>
      <c r="C1184" s="233"/>
      <c r="D1184" s="290"/>
      <c r="E1184" s="339"/>
      <c r="F1184" s="361"/>
      <c r="G1184" s="233"/>
    </row>
    <row r="1185" spans="1:7">
      <c r="A1185" s="337"/>
      <c r="B1185" s="233"/>
      <c r="C1185" s="233"/>
      <c r="D1185" s="290"/>
      <c r="E1185" s="339"/>
      <c r="F1185" s="361"/>
      <c r="G1185" s="233"/>
    </row>
    <row r="1186" spans="1:7">
      <c r="A1186" s="337"/>
      <c r="B1186" s="233"/>
      <c r="C1186" s="233"/>
      <c r="D1186" s="290"/>
      <c r="E1186" s="339"/>
      <c r="F1186" s="361"/>
      <c r="G1186" s="233"/>
    </row>
    <row r="1187" spans="1:7">
      <c r="A1187" s="337"/>
      <c r="B1187" s="233"/>
      <c r="C1187" s="233"/>
      <c r="D1187" s="290"/>
      <c r="E1187" s="339"/>
      <c r="F1187" s="361"/>
      <c r="G1187" s="233"/>
    </row>
    <row r="1188" spans="1:7">
      <c r="A1188" s="337"/>
      <c r="B1188" s="233"/>
      <c r="C1188" s="233"/>
      <c r="D1188" s="290"/>
      <c r="E1188" s="339"/>
      <c r="F1188" s="361"/>
      <c r="G1188" s="233"/>
    </row>
    <row r="1189" spans="1:7">
      <c r="A1189" s="337"/>
      <c r="B1189" s="233"/>
      <c r="C1189" s="233"/>
      <c r="D1189" s="290"/>
      <c r="E1189" s="339"/>
      <c r="F1189" s="361"/>
      <c r="G1189" s="233"/>
    </row>
    <row r="1190" spans="1:7">
      <c r="A1190" s="337"/>
      <c r="B1190" s="233"/>
      <c r="C1190" s="233"/>
      <c r="D1190" s="290"/>
      <c r="E1190" s="339"/>
      <c r="F1190" s="361"/>
      <c r="G1190" s="233"/>
    </row>
    <row r="1191" spans="1:7">
      <c r="A1191" s="337"/>
      <c r="B1191" s="233"/>
      <c r="C1191" s="233"/>
      <c r="D1191" s="290"/>
      <c r="E1191" s="339"/>
      <c r="F1191" s="361"/>
      <c r="G1191" s="233"/>
    </row>
    <row r="1192" spans="1:7">
      <c r="A1192" s="337"/>
      <c r="B1192" s="233"/>
      <c r="C1192" s="233"/>
      <c r="D1192" s="290"/>
      <c r="E1192" s="339"/>
      <c r="F1192" s="361"/>
      <c r="G1192" s="233"/>
    </row>
    <row r="1193" spans="1:7">
      <c r="A1193" s="337"/>
      <c r="B1193" s="233"/>
      <c r="C1193" s="233"/>
      <c r="D1193" s="290"/>
      <c r="E1193" s="339"/>
      <c r="F1193" s="361"/>
      <c r="G1193" s="233"/>
    </row>
    <row r="1194" spans="1:7">
      <c r="A1194" s="337"/>
      <c r="B1194" s="233"/>
      <c r="C1194" s="233"/>
      <c r="D1194" s="290"/>
      <c r="E1194" s="339"/>
      <c r="F1194" s="361"/>
      <c r="G1194" s="233"/>
    </row>
    <row r="1195" spans="1:7">
      <c r="A1195" s="337"/>
      <c r="B1195" s="233"/>
      <c r="C1195" s="233"/>
      <c r="D1195" s="290"/>
      <c r="E1195" s="339"/>
      <c r="F1195" s="361"/>
      <c r="G1195" s="233"/>
    </row>
    <row r="1196" spans="1:7">
      <c r="A1196" s="337"/>
      <c r="B1196" s="233"/>
      <c r="C1196" s="233"/>
      <c r="D1196" s="290"/>
      <c r="E1196" s="339"/>
      <c r="F1196" s="361"/>
      <c r="G1196" s="233"/>
    </row>
    <row r="1197" spans="1:7">
      <c r="A1197" s="337"/>
      <c r="B1197" s="233"/>
      <c r="C1197" s="233"/>
      <c r="D1197" s="290"/>
      <c r="E1197" s="339"/>
      <c r="F1197" s="361"/>
      <c r="G1197" s="233"/>
    </row>
    <row r="1198" spans="1:7">
      <c r="A1198" s="337"/>
      <c r="B1198" s="233"/>
      <c r="C1198" s="233"/>
      <c r="D1198" s="290"/>
      <c r="E1198" s="339"/>
      <c r="F1198" s="361"/>
      <c r="G1198" s="233"/>
    </row>
    <row r="1199" spans="1:7">
      <c r="A1199" s="337"/>
      <c r="B1199" s="233"/>
      <c r="C1199" s="233"/>
      <c r="D1199" s="290"/>
      <c r="E1199" s="339"/>
      <c r="F1199" s="361"/>
      <c r="G1199" s="233"/>
    </row>
    <row r="1200" spans="1:7">
      <c r="A1200" s="302"/>
      <c r="B1200" s="233"/>
      <c r="C1200" s="233"/>
      <c r="D1200" s="290"/>
      <c r="E1200" s="339"/>
      <c r="F1200" s="361"/>
      <c r="G1200" s="233"/>
    </row>
    <row r="1201" spans="1:7">
      <c r="A1201" s="302"/>
      <c r="B1201" s="233"/>
      <c r="C1201" s="233"/>
      <c r="D1201" s="290"/>
      <c r="E1201" s="339"/>
      <c r="F1201" s="361"/>
      <c r="G1201" s="233"/>
    </row>
    <row r="1202" spans="1:7">
      <c r="A1202" s="302"/>
      <c r="B1202" s="233"/>
      <c r="C1202" s="233"/>
      <c r="D1202" s="290"/>
      <c r="E1202" s="339"/>
      <c r="F1202" s="361"/>
      <c r="G1202" s="233"/>
    </row>
    <row r="1203" spans="1:7">
      <c r="A1203" s="302"/>
      <c r="B1203" s="233"/>
      <c r="C1203" s="233"/>
      <c r="D1203" s="290"/>
      <c r="E1203" s="339"/>
      <c r="F1203" s="361"/>
      <c r="G1203" s="233"/>
    </row>
    <row r="1204" spans="1:7">
      <c r="A1204" s="302"/>
      <c r="B1204" s="233"/>
      <c r="C1204" s="233"/>
      <c r="D1204" s="290"/>
      <c r="E1204" s="339"/>
      <c r="F1204" s="361"/>
      <c r="G1204" s="233"/>
    </row>
    <row r="1205" spans="1:7">
      <c r="A1205" s="302"/>
      <c r="B1205" s="233"/>
      <c r="C1205" s="233"/>
      <c r="D1205" s="290"/>
      <c r="E1205" s="339"/>
      <c r="F1205" s="361"/>
      <c r="G1205" s="233"/>
    </row>
    <row r="1206" spans="1:7">
      <c r="A1206" s="302"/>
      <c r="B1206" s="233"/>
      <c r="C1206" s="233"/>
      <c r="D1206" s="290"/>
      <c r="E1206" s="339"/>
      <c r="F1206" s="361"/>
      <c r="G1206" s="233"/>
    </row>
    <row r="1207" spans="1:7">
      <c r="A1207" s="302"/>
      <c r="B1207" s="233"/>
      <c r="C1207" s="233"/>
      <c r="D1207" s="290"/>
      <c r="E1207" s="339"/>
      <c r="F1207" s="361"/>
      <c r="G1207" s="233"/>
    </row>
    <row r="1208" spans="1:7">
      <c r="A1208" s="302"/>
      <c r="B1208" s="233"/>
      <c r="C1208" s="233"/>
      <c r="D1208" s="290"/>
      <c r="E1208" s="339"/>
      <c r="F1208" s="361"/>
      <c r="G1208" s="233"/>
    </row>
    <row r="1209" spans="1:7">
      <c r="A1209" s="302"/>
      <c r="B1209" s="233"/>
      <c r="C1209" s="233"/>
      <c r="D1209" s="290"/>
      <c r="E1209" s="339"/>
      <c r="F1209" s="361"/>
      <c r="G1209" s="233"/>
    </row>
    <row r="1210" spans="1:7">
      <c r="A1210" s="302"/>
      <c r="B1210" s="233"/>
      <c r="C1210" s="233"/>
      <c r="D1210" s="290"/>
      <c r="E1210" s="339"/>
      <c r="F1210" s="361"/>
      <c r="G1210" s="233"/>
    </row>
    <row r="1211" spans="1:7">
      <c r="A1211" s="302"/>
      <c r="B1211" s="233"/>
      <c r="C1211" s="233"/>
      <c r="D1211" s="290"/>
      <c r="E1211" s="339"/>
      <c r="F1211" s="361"/>
      <c r="G1211" s="233"/>
    </row>
    <row r="1212" spans="1:7">
      <c r="A1212" s="302"/>
      <c r="B1212" s="233"/>
      <c r="C1212" s="233"/>
      <c r="D1212" s="290"/>
      <c r="E1212" s="339"/>
      <c r="F1212" s="361"/>
      <c r="G1212" s="233"/>
    </row>
    <row r="1213" spans="1:7">
      <c r="A1213" s="302"/>
      <c r="B1213" s="233"/>
      <c r="C1213" s="233"/>
      <c r="D1213" s="290"/>
      <c r="E1213" s="339"/>
      <c r="F1213" s="361"/>
      <c r="G1213" s="233"/>
    </row>
    <row r="1214" spans="1:7">
      <c r="A1214" s="302"/>
      <c r="B1214" s="233"/>
      <c r="C1214" s="233"/>
      <c r="D1214" s="290"/>
      <c r="E1214" s="339"/>
      <c r="F1214" s="361"/>
      <c r="G1214" s="233"/>
    </row>
    <row r="1215" spans="1:7">
      <c r="A1215" s="302"/>
      <c r="B1215" s="233"/>
      <c r="C1215" s="233"/>
      <c r="D1215" s="290"/>
      <c r="E1215" s="339"/>
      <c r="F1215" s="361"/>
      <c r="G1215" s="233"/>
    </row>
    <row r="1216" spans="1:7">
      <c r="A1216" s="302"/>
      <c r="B1216" s="233"/>
      <c r="C1216" s="233"/>
      <c r="D1216" s="290"/>
      <c r="E1216" s="339"/>
      <c r="F1216" s="361"/>
      <c r="G1216" s="233"/>
    </row>
    <row r="1217" spans="1:7">
      <c r="A1217" s="302"/>
      <c r="B1217" s="233"/>
      <c r="C1217" s="233"/>
      <c r="D1217" s="290"/>
      <c r="E1217" s="339"/>
      <c r="F1217" s="361"/>
      <c r="G1217" s="233"/>
    </row>
    <row r="1218" spans="1:7">
      <c r="A1218" s="302"/>
      <c r="B1218" s="233"/>
      <c r="C1218" s="233"/>
      <c r="D1218" s="290"/>
      <c r="E1218" s="339"/>
      <c r="F1218" s="361"/>
      <c r="G1218" s="233"/>
    </row>
    <row r="1219" spans="1:7">
      <c r="A1219" s="302"/>
      <c r="B1219" s="233"/>
      <c r="C1219" s="233"/>
      <c r="D1219" s="290"/>
      <c r="E1219" s="339"/>
      <c r="F1219" s="361"/>
      <c r="G1219" s="233"/>
    </row>
    <row r="1220" spans="1:7">
      <c r="A1220" s="302"/>
      <c r="B1220" s="233"/>
      <c r="C1220" s="233"/>
      <c r="D1220" s="290"/>
      <c r="E1220" s="339"/>
      <c r="F1220" s="361"/>
      <c r="G1220" s="233"/>
    </row>
    <row r="1221" spans="1:7">
      <c r="A1221" s="302"/>
      <c r="B1221" s="233"/>
      <c r="C1221" s="233"/>
      <c r="D1221" s="290"/>
      <c r="E1221" s="339"/>
      <c r="F1221" s="361"/>
      <c r="G1221" s="233"/>
    </row>
    <row r="1222" spans="1:7">
      <c r="A1222" s="302"/>
      <c r="B1222" s="233"/>
      <c r="C1222" s="233"/>
      <c r="D1222" s="290"/>
      <c r="E1222" s="339"/>
      <c r="F1222" s="361"/>
      <c r="G1222" s="233"/>
    </row>
    <row r="1223" spans="1:7">
      <c r="A1223" s="302"/>
      <c r="B1223" s="233"/>
      <c r="C1223" s="233"/>
      <c r="D1223" s="290"/>
      <c r="E1223" s="339"/>
      <c r="F1223" s="361"/>
      <c r="G1223" s="233"/>
    </row>
    <row r="1224" spans="1:7">
      <c r="A1224" s="302"/>
      <c r="B1224" s="233"/>
      <c r="C1224" s="233"/>
      <c r="D1224" s="290"/>
      <c r="E1224" s="339"/>
      <c r="F1224" s="361"/>
      <c r="G1224" s="233"/>
    </row>
    <row r="1225" spans="1:7">
      <c r="A1225" s="302"/>
      <c r="B1225" s="233"/>
      <c r="C1225" s="233"/>
      <c r="D1225" s="290"/>
      <c r="E1225" s="339"/>
      <c r="F1225" s="361"/>
      <c r="G1225" s="233"/>
    </row>
    <row r="1226" spans="1:7">
      <c r="A1226" s="302"/>
      <c r="B1226" s="233"/>
      <c r="C1226" s="233"/>
      <c r="D1226" s="290"/>
      <c r="E1226" s="339"/>
      <c r="F1226" s="361"/>
      <c r="G1226" s="233"/>
    </row>
    <row r="1227" spans="1:7">
      <c r="A1227" s="302"/>
      <c r="B1227" s="233"/>
      <c r="C1227" s="233"/>
      <c r="D1227" s="290"/>
      <c r="E1227" s="339"/>
      <c r="F1227" s="361"/>
      <c r="G1227" s="233"/>
    </row>
    <row r="1228" spans="1:7">
      <c r="A1228" s="302"/>
      <c r="B1228" s="233"/>
      <c r="C1228" s="233"/>
      <c r="D1228" s="290"/>
      <c r="E1228" s="339"/>
      <c r="F1228" s="361"/>
      <c r="G1228" s="233"/>
    </row>
    <row r="1229" spans="1:7">
      <c r="A1229" s="302"/>
      <c r="B1229" s="233"/>
      <c r="C1229" s="233"/>
      <c r="D1229" s="290"/>
      <c r="E1229" s="339"/>
      <c r="F1229" s="361"/>
      <c r="G1229" s="233"/>
    </row>
    <row r="1230" spans="1:7">
      <c r="A1230" s="302"/>
      <c r="B1230" s="233"/>
      <c r="C1230" s="233"/>
      <c r="D1230" s="290"/>
      <c r="E1230" s="339"/>
      <c r="F1230" s="361"/>
      <c r="G1230" s="233"/>
    </row>
    <row r="1231" spans="1:7">
      <c r="A1231" s="302"/>
      <c r="B1231" s="233"/>
      <c r="C1231" s="233"/>
      <c r="D1231" s="290"/>
      <c r="E1231" s="339"/>
      <c r="F1231" s="361"/>
      <c r="G1231" s="233"/>
    </row>
    <row r="1232" spans="1:7">
      <c r="A1232" s="302"/>
      <c r="B1232" s="233"/>
      <c r="C1232" s="233"/>
      <c r="D1232" s="290"/>
      <c r="E1232" s="339"/>
      <c r="F1232" s="361"/>
      <c r="G1232" s="233"/>
    </row>
    <row r="1233" spans="1:7">
      <c r="A1233" s="302"/>
      <c r="B1233" s="233"/>
      <c r="C1233" s="233"/>
      <c r="D1233" s="290"/>
      <c r="E1233" s="339"/>
      <c r="F1233" s="361"/>
      <c r="G1233" s="233"/>
    </row>
    <row r="1234" spans="1:7">
      <c r="A1234" s="302"/>
      <c r="B1234" s="233"/>
      <c r="C1234" s="233"/>
      <c r="D1234" s="290"/>
      <c r="E1234" s="339"/>
      <c r="F1234" s="361"/>
      <c r="G1234" s="233"/>
    </row>
    <row r="1235" spans="1:7">
      <c r="A1235" s="302"/>
      <c r="B1235" s="233"/>
      <c r="C1235" s="233"/>
      <c r="D1235" s="290"/>
      <c r="E1235" s="339"/>
      <c r="F1235" s="361"/>
      <c r="G1235" s="233"/>
    </row>
    <row r="1236" spans="1:7">
      <c r="A1236" s="302"/>
      <c r="B1236" s="233"/>
      <c r="C1236" s="233"/>
      <c r="D1236" s="290"/>
      <c r="E1236" s="339"/>
      <c r="F1236" s="361"/>
      <c r="G1236" s="233"/>
    </row>
    <row r="1237" spans="1:7">
      <c r="A1237" s="302"/>
      <c r="B1237" s="233"/>
      <c r="C1237" s="233"/>
      <c r="D1237" s="290"/>
      <c r="E1237" s="339"/>
      <c r="F1237" s="361"/>
      <c r="G1237" s="233"/>
    </row>
    <row r="1238" spans="1:7">
      <c r="A1238" s="302"/>
      <c r="B1238" s="233"/>
      <c r="C1238" s="233"/>
      <c r="D1238" s="290"/>
      <c r="E1238" s="339"/>
      <c r="F1238" s="361"/>
      <c r="G1238" s="233"/>
    </row>
    <row r="1239" spans="1:7">
      <c r="A1239" s="302"/>
      <c r="B1239" s="233"/>
      <c r="C1239" s="233"/>
      <c r="D1239" s="290"/>
      <c r="E1239" s="339"/>
      <c r="F1239" s="361"/>
      <c r="G1239" s="233"/>
    </row>
    <row r="1240" spans="1:7">
      <c r="A1240" s="302"/>
      <c r="B1240" s="233"/>
      <c r="C1240" s="233"/>
      <c r="D1240" s="290"/>
      <c r="E1240" s="339"/>
      <c r="F1240" s="361"/>
      <c r="G1240" s="233"/>
    </row>
    <row r="1241" spans="1:7">
      <c r="A1241" s="302"/>
      <c r="B1241" s="233"/>
      <c r="C1241" s="233"/>
      <c r="D1241" s="290"/>
      <c r="E1241" s="339"/>
      <c r="F1241" s="361"/>
      <c r="G1241" s="233"/>
    </row>
    <row r="1242" spans="1:7">
      <c r="A1242" s="302"/>
      <c r="B1242" s="233"/>
      <c r="C1242" s="233"/>
      <c r="D1242" s="290"/>
      <c r="E1242" s="339"/>
      <c r="F1242" s="361"/>
      <c r="G1242" s="233"/>
    </row>
    <row r="1243" spans="1:7">
      <c r="A1243" s="302"/>
      <c r="B1243" s="233"/>
      <c r="C1243" s="233"/>
      <c r="D1243" s="290"/>
      <c r="E1243" s="339"/>
      <c r="F1243" s="361"/>
      <c r="G1243" s="233"/>
    </row>
    <row r="1244" spans="1:7">
      <c r="A1244" s="302"/>
      <c r="B1244" s="233"/>
      <c r="C1244" s="233"/>
      <c r="D1244" s="290"/>
      <c r="E1244" s="339"/>
      <c r="F1244" s="361"/>
      <c r="G1244" s="233"/>
    </row>
    <row r="1245" spans="1:7">
      <c r="A1245" s="302"/>
      <c r="B1245" s="233"/>
      <c r="C1245" s="233"/>
      <c r="D1245" s="290"/>
      <c r="E1245" s="339"/>
      <c r="F1245" s="361"/>
      <c r="G1245" s="233"/>
    </row>
    <row r="1246" spans="1:7">
      <c r="A1246" s="302"/>
      <c r="B1246" s="233"/>
      <c r="C1246" s="233"/>
      <c r="D1246" s="290"/>
      <c r="E1246" s="339"/>
      <c r="F1246" s="361"/>
      <c r="G1246" s="233"/>
    </row>
    <row r="1247" spans="1:7">
      <c r="A1247" s="302"/>
      <c r="B1247" s="233"/>
      <c r="C1247" s="233"/>
      <c r="D1247" s="290"/>
      <c r="E1247" s="339"/>
      <c r="F1247" s="361"/>
      <c r="G1247" s="233"/>
    </row>
    <row r="1248" spans="1:7">
      <c r="A1248" s="302"/>
      <c r="B1248" s="233"/>
      <c r="C1248" s="233"/>
      <c r="D1248" s="290"/>
      <c r="E1248" s="339"/>
      <c r="F1248" s="361"/>
      <c r="G1248" s="233"/>
    </row>
    <row r="1249" spans="1:7">
      <c r="A1249" s="302"/>
      <c r="B1249" s="233"/>
      <c r="C1249" s="233"/>
      <c r="D1249" s="290"/>
      <c r="E1249" s="339"/>
      <c r="F1249" s="361"/>
      <c r="G1249" s="233"/>
    </row>
    <row r="1250" spans="1:7">
      <c r="A1250" s="302"/>
      <c r="B1250" s="233"/>
      <c r="C1250" s="233"/>
      <c r="D1250" s="290"/>
      <c r="E1250" s="339"/>
      <c r="F1250" s="361"/>
      <c r="G1250" s="233"/>
    </row>
    <row r="1251" spans="1:7">
      <c r="A1251" s="302"/>
      <c r="B1251" s="233"/>
      <c r="C1251" s="233"/>
      <c r="D1251" s="290"/>
      <c r="E1251" s="339"/>
      <c r="F1251" s="361"/>
      <c r="G1251" s="233"/>
    </row>
    <row r="1252" spans="1:7">
      <c r="A1252" s="302"/>
      <c r="B1252" s="233"/>
      <c r="C1252" s="233"/>
      <c r="D1252" s="290"/>
      <c r="E1252" s="339"/>
      <c r="F1252" s="361"/>
      <c r="G1252" s="233"/>
    </row>
    <row r="1253" spans="1:7">
      <c r="A1253" s="302"/>
      <c r="B1253" s="233"/>
      <c r="C1253" s="233"/>
      <c r="D1253" s="290"/>
      <c r="E1253" s="339"/>
      <c r="F1253" s="361"/>
      <c r="G1253" s="233"/>
    </row>
    <row r="1254" spans="1:7">
      <c r="A1254" s="302"/>
      <c r="B1254" s="233"/>
      <c r="C1254" s="233"/>
      <c r="D1254" s="290"/>
      <c r="E1254" s="340"/>
      <c r="F1254" s="361"/>
      <c r="G1254" s="233"/>
    </row>
    <row r="1255" spans="1:7">
      <c r="A1255" s="302"/>
      <c r="B1255" s="233"/>
      <c r="C1255" s="233"/>
      <c r="D1255" s="290"/>
      <c r="E1255" s="340"/>
      <c r="F1255" s="361"/>
      <c r="G1255" s="233"/>
    </row>
    <row r="1256" spans="1:7">
      <c r="A1256" s="302"/>
      <c r="B1256" s="233"/>
      <c r="C1256" s="233"/>
      <c r="D1256" s="290"/>
      <c r="E1256" s="340"/>
      <c r="F1256" s="361"/>
      <c r="G1256" s="233"/>
    </row>
    <row r="1257" spans="1:7">
      <c r="A1257" s="302"/>
      <c r="B1257" s="233"/>
      <c r="C1257" s="233"/>
      <c r="D1257" s="290"/>
      <c r="E1257" s="340"/>
      <c r="F1257" s="361"/>
      <c r="G1257" s="233"/>
    </row>
    <row r="1258" spans="1:7">
      <c r="A1258" s="302"/>
      <c r="B1258" s="233"/>
      <c r="C1258" s="233"/>
      <c r="D1258" s="290"/>
      <c r="E1258" s="340"/>
      <c r="F1258" s="361"/>
      <c r="G1258" s="233"/>
    </row>
    <row r="1259" spans="1:7">
      <c r="A1259" s="302"/>
      <c r="B1259" s="233"/>
      <c r="C1259" s="233"/>
      <c r="D1259" s="290"/>
      <c r="E1259" s="340"/>
      <c r="F1259" s="361"/>
      <c r="G1259" s="233"/>
    </row>
    <row r="1260" spans="1:7">
      <c r="A1260" s="302"/>
      <c r="B1260" s="233"/>
      <c r="C1260" s="233"/>
      <c r="D1260" s="290"/>
      <c r="E1260" s="340"/>
      <c r="F1260" s="361"/>
      <c r="G1260" s="233"/>
    </row>
    <row r="1261" spans="1:7">
      <c r="A1261" s="302"/>
      <c r="B1261" s="233"/>
      <c r="C1261" s="233"/>
      <c r="D1261" s="290"/>
      <c r="E1261" s="340"/>
      <c r="F1261" s="361"/>
      <c r="G1261" s="233"/>
    </row>
    <row r="1262" spans="1:7">
      <c r="A1262" s="302"/>
      <c r="B1262" s="233"/>
      <c r="C1262" s="233"/>
      <c r="D1262" s="290"/>
      <c r="E1262" s="340"/>
      <c r="F1262" s="361"/>
      <c r="G1262" s="233"/>
    </row>
    <row r="1263" spans="1:7">
      <c r="A1263" s="302"/>
      <c r="B1263" s="233"/>
      <c r="C1263" s="233"/>
      <c r="D1263" s="290"/>
      <c r="E1263" s="340"/>
      <c r="F1263" s="361"/>
      <c r="G1263" s="233"/>
    </row>
    <row r="1264" spans="1:7">
      <c r="A1264" s="302"/>
      <c r="B1264" s="233"/>
      <c r="C1264" s="233"/>
      <c r="D1264" s="290"/>
      <c r="E1264" s="340"/>
      <c r="F1264" s="361"/>
      <c r="G1264" s="233"/>
    </row>
    <row r="1265" spans="1:7">
      <c r="A1265" s="302"/>
      <c r="B1265" s="233"/>
      <c r="C1265" s="233"/>
      <c r="D1265" s="290"/>
      <c r="E1265" s="340"/>
      <c r="F1265" s="361"/>
      <c r="G1265" s="233"/>
    </row>
    <row r="1266" spans="1:7">
      <c r="A1266" s="302"/>
      <c r="B1266" s="233"/>
      <c r="C1266" s="233"/>
      <c r="D1266" s="290"/>
      <c r="E1266" s="340"/>
      <c r="F1266" s="361"/>
      <c r="G1266" s="233"/>
    </row>
    <row r="1267" spans="1:7">
      <c r="A1267" s="302"/>
      <c r="B1267" s="233"/>
      <c r="C1267" s="233"/>
      <c r="D1267" s="290"/>
      <c r="E1267" s="340"/>
      <c r="F1267" s="361"/>
      <c r="G1267" s="233"/>
    </row>
    <row r="1268" spans="1:7">
      <c r="A1268" s="302"/>
      <c r="B1268" s="233"/>
      <c r="C1268" s="233"/>
      <c r="D1268" s="290"/>
      <c r="E1268" s="340"/>
      <c r="F1268" s="361"/>
      <c r="G1268" s="233"/>
    </row>
    <row r="1269" spans="1:7">
      <c r="A1269" s="302"/>
      <c r="B1269" s="233"/>
      <c r="C1269" s="233"/>
      <c r="D1269" s="290"/>
      <c r="E1269" s="340"/>
      <c r="F1269" s="361"/>
      <c r="G1269" s="233"/>
    </row>
    <row r="1270" spans="1:7">
      <c r="A1270" s="302"/>
      <c r="B1270" s="233"/>
      <c r="C1270" s="233"/>
      <c r="D1270" s="290"/>
      <c r="E1270" s="340"/>
      <c r="F1270" s="361"/>
      <c r="G1270" s="233"/>
    </row>
    <row r="1271" spans="1:7">
      <c r="A1271" s="302"/>
      <c r="B1271" s="233"/>
      <c r="C1271" s="233"/>
      <c r="D1271" s="290"/>
      <c r="E1271" s="340"/>
      <c r="F1271" s="361"/>
      <c r="G1271" s="233"/>
    </row>
    <row r="1272" spans="1:7">
      <c r="A1272" s="302"/>
      <c r="B1272" s="233"/>
      <c r="C1272" s="233"/>
      <c r="D1272" s="290"/>
      <c r="E1272" s="340"/>
      <c r="F1272" s="361"/>
      <c r="G1272" s="233"/>
    </row>
    <row r="1273" spans="1:7">
      <c r="A1273" s="302"/>
      <c r="B1273" s="233"/>
      <c r="C1273" s="233"/>
      <c r="D1273" s="290"/>
      <c r="E1273" s="340"/>
      <c r="F1273" s="361"/>
      <c r="G1273" s="233"/>
    </row>
    <row r="1274" spans="1:7">
      <c r="A1274" s="302"/>
      <c r="B1274" s="233"/>
      <c r="C1274" s="233"/>
      <c r="D1274" s="290"/>
      <c r="E1274" s="340"/>
      <c r="F1274" s="361"/>
      <c r="G1274" s="233"/>
    </row>
    <row r="1275" spans="1:7">
      <c r="A1275" s="302"/>
      <c r="B1275" s="233"/>
      <c r="C1275" s="233"/>
      <c r="D1275" s="290"/>
      <c r="E1275" s="340"/>
      <c r="F1275" s="361"/>
      <c r="G1275" s="233"/>
    </row>
    <row r="1276" spans="1:7">
      <c r="A1276" s="302"/>
      <c r="B1276" s="233"/>
      <c r="C1276" s="233"/>
      <c r="D1276" s="290"/>
      <c r="E1276" s="340"/>
      <c r="F1276" s="361"/>
      <c r="G1276" s="233"/>
    </row>
    <row r="1277" spans="1:7">
      <c r="A1277" s="302"/>
      <c r="B1277" s="233"/>
      <c r="C1277" s="233"/>
      <c r="D1277" s="290"/>
      <c r="E1277" s="340"/>
      <c r="F1277" s="361"/>
      <c r="G1277" s="233"/>
    </row>
    <row r="1278" spans="1:7">
      <c r="A1278" s="302"/>
      <c r="B1278" s="233"/>
      <c r="C1278" s="233"/>
      <c r="D1278" s="290"/>
      <c r="E1278" s="340"/>
      <c r="F1278" s="361"/>
      <c r="G1278" s="233"/>
    </row>
    <row r="1279" spans="1:7">
      <c r="A1279" s="302"/>
      <c r="B1279" s="233"/>
      <c r="C1279" s="233"/>
      <c r="D1279" s="290"/>
      <c r="E1279" s="340"/>
      <c r="F1279" s="361"/>
      <c r="G1279" s="233"/>
    </row>
    <row r="1280" spans="1:7">
      <c r="A1280" s="302"/>
      <c r="B1280" s="233"/>
      <c r="C1280" s="233"/>
      <c r="D1280" s="290"/>
      <c r="E1280" s="340"/>
      <c r="F1280" s="361"/>
      <c r="G1280" s="233"/>
    </row>
    <row r="1281" spans="1:7">
      <c r="A1281" s="302"/>
      <c r="B1281" s="233"/>
      <c r="C1281" s="233"/>
      <c r="D1281" s="290"/>
      <c r="E1281" s="340"/>
      <c r="F1281" s="361"/>
      <c r="G1281" s="233"/>
    </row>
    <row r="1282" spans="1:7">
      <c r="A1282" s="302"/>
      <c r="B1282" s="233"/>
      <c r="C1282" s="233"/>
      <c r="D1282" s="290"/>
      <c r="E1282" s="340"/>
      <c r="F1282" s="361"/>
      <c r="G1282" s="233"/>
    </row>
    <row r="1283" spans="1:7">
      <c r="A1283" s="302"/>
      <c r="B1283" s="233"/>
      <c r="C1283" s="233"/>
      <c r="D1283" s="290"/>
      <c r="E1283" s="340"/>
      <c r="F1283" s="361"/>
      <c r="G1283" s="233"/>
    </row>
    <row r="1284" spans="1:7">
      <c r="A1284" s="302"/>
      <c r="B1284" s="233"/>
      <c r="C1284" s="233"/>
      <c r="D1284" s="290"/>
      <c r="E1284" s="340"/>
      <c r="F1284" s="361"/>
      <c r="G1284" s="233"/>
    </row>
    <row r="1285" spans="1:7">
      <c r="A1285" s="302"/>
      <c r="B1285" s="233"/>
      <c r="C1285" s="233"/>
      <c r="D1285" s="290"/>
      <c r="E1285" s="340"/>
      <c r="F1285" s="361"/>
      <c r="G1285" s="233"/>
    </row>
    <row r="1286" spans="1:7">
      <c r="A1286" s="302"/>
      <c r="B1286" s="233"/>
      <c r="C1286" s="233"/>
      <c r="D1286" s="290"/>
      <c r="E1286" s="340"/>
      <c r="F1286" s="361"/>
      <c r="G1286" s="233"/>
    </row>
    <row r="1287" spans="1:7">
      <c r="A1287" s="302"/>
      <c r="B1287" s="233"/>
      <c r="C1287" s="233"/>
      <c r="D1287" s="290"/>
      <c r="E1287" s="340"/>
      <c r="F1287" s="361"/>
      <c r="G1287" s="233"/>
    </row>
    <row r="1288" spans="1:7">
      <c r="A1288" s="302"/>
      <c r="B1288" s="233"/>
      <c r="C1288" s="233"/>
      <c r="D1288" s="290"/>
      <c r="E1288" s="340"/>
      <c r="F1288" s="361"/>
      <c r="G1288" s="233"/>
    </row>
    <row r="1289" spans="1:7">
      <c r="A1289" s="302"/>
      <c r="B1289" s="233"/>
      <c r="C1289" s="233"/>
      <c r="D1289" s="290"/>
      <c r="E1289" s="340"/>
      <c r="F1289" s="361"/>
      <c r="G1289" s="233"/>
    </row>
    <row r="1290" spans="1:7">
      <c r="A1290" s="302"/>
      <c r="B1290" s="233"/>
      <c r="C1290" s="233"/>
      <c r="D1290" s="290"/>
      <c r="E1290" s="340"/>
      <c r="F1290" s="361"/>
      <c r="G1290" s="233"/>
    </row>
    <row r="1291" spans="1:7">
      <c r="A1291" s="302"/>
      <c r="B1291" s="233"/>
      <c r="C1291" s="233"/>
      <c r="D1291" s="290"/>
      <c r="E1291" s="340"/>
      <c r="F1291" s="361"/>
      <c r="G1291" s="233"/>
    </row>
    <row r="1292" spans="1:7">
      <c r="A1292" s="302"/>
      <c r="B1292" s="233"/>
      <c r="C1292" s="233"/>
      <c r="D1292" s="290"/>
      <c r="E1292" s="340"/>
      <c r="F1292" s="361"/>
      <c r="G1292" s="233"/>
    </row>
    <row r="1293" spans="1:7">
      <c r="A1293" s="302"/>
      <c r="B1293" s="233"/>
      <c r="C1293" s="233"/>
      <c r="D1293" s="290"/>
      <c r="E1293" s="340"/>
      <c r="F1293" s="361"/>
      <c r="G1293" s="233"/>
    </row>
    <row r="1294" spans="1:7">
      <c r="A1294" s="302"/>
      <c r="B1294" s="233"/>
      <c r="C1294" s="233"/>
      <c r="D1294" s="290"/>
      <c r="E1294" s="340"/>
      <c r="F1294" s="361"/>
      <c r="G1294" s="233"/>
    </row>
    <row r="1295" spans="1:7">
      <c r="A1295" s="302"/>
      <c r="B1295" s="233"/>
      <c r="C1295" s="233"/>
      <c r="D1295" s="290"/>
      <c r="E1295" s="340"/>
      <c r="F1295" s="361"/>
      <c r="G1295" s="233"/>
    </row>
    <row r="1296" spans="1:7">
      <c r="A1296" s="302"/>
      <c r="B1296" s="233"/>
      <c r="C1296" s="233"/>
      <c r="D1296" s="290"/>
      <c r="E1296" s="340"/>
      <c r="F1296" s="361"/>
      <c r="G1296" s="233"/>
    </row>
    <row r="1297" spans="1:7">
      <c r="A1297" s="302"/>
      <c r="B1297" s="233"/>
      <c r="C1297" s="233"/>
      <c r="D1297" s="290"/>
      <c r="E1297" s="340"/>
      <c r="F1297" s="361"/>
      <c r="G1297" s="233"/>
    </row>
    <row r="1298" spans="1:7">
      <c r="A1298" s="302"/>
      <c r="B1298" s="233"/>
      <c r="C1298" s="233"/>
      <c r="D1298" s="290"/>
      <c r="E1298" s="340"/>
      <c r="F1298" s="361"/>
      <c r="G1298" s="233"/>
    </row>
    <row r="1299" spans="1:7">
      <c r="A1299" s="302"/>
      <c r="B1299" s="233"/>
      <c r="C1299" s="233"/>
      <c r="D1299" s="290"/>
      <c r="E1299" s="340"/>
      <c r="F1299" s="361"/>
      <c r="G1299" s="233"/>
    </row>
    <row r="1300" spans="1:7">
      <c r="A1300" s="302"/>
      <c r="B1300" s="233"/>
      <c r="C1300" s="233"/>
      <c r="D1300" s="290"/>
      <c r="E1300" s="340"/>
      <c r="F1300" s="361"/>
      <c r="G1300" s="233"/>
    </row>
    <row r="1301" spans="1:7">
      <c r="A1301" s="302"/>
      <c r="B1301" s="233"/>
      <c r="C1301" s="233"/>
      <c r="D1301" s="290"/>
      <c r="E1301" s="340"/>
      <c r="F1301" s="361"/>
      <c r="G1301" s="233"/>
    </row>
    <row r="1302" spans="1:7">
      <c r="A1302" s="302"/>
      <c r="B1302" s="233"/>
      <c r="C1302" s="233"/>
      <c r="D1302" s="290"/>
      <c r="E1302" s="340"/>
      <c r="F1302" s="361"/>
      <c r="G1302" s="233"/>
    </row>
    <row r="1303" spans="1:7">
      <c r="A1303" s="302"/>
      <c r="B1303" s="233"/>
      <c r="C1303" s="233"/>
      <c r="D1303" s="290"/>
      <c r="E1303" s="340"/>
      <c r="F1303" s="361"/>
      <c r="G1303" s="233"/>
    </row>
    <row r="1304" spans="1:7">
      <c r="A1304" s="302"/>
      <c r="B1304" s="233"/>
      <c r="C1304" s="233"/>
      <c r="D1304" s="290"/>
      <c r="E1304" s="340"/>
      <c r="F1304" s="361"/>
      <c r="G1304" s="233"/>
    </row>
    <row r="1305" spans="1:7">
      <c r="A1305" s="302"/>
      <c r="B1305" s="233"/>
      <c r="C1305" s="233"/>
      <c r="D1305" s="290"/>
      <c r="E1305" s="340"/>
      <c r="F1305" s="361"/>
      <c r="G1305" s="233"/>
    </row>
    <row r="1306" spans="1:7">
      <c r="A1306" s="302"/>
      <c r="B1306" s="233"/>
      <c r="C1306" s="233"/>
      <c r="D1306" s="290"/>
      <c r="E1306" s="340"/>
      <c r="F1306" s="361"/>
      <c r="G1306" s="233"/>
    </row>
    <row r="1307" spans="1:7">
      <c r="A1307" s="302"/>
      <c r="B1307" s="233"/>
      <c r="C1307" s="233"/>
      <c r="D1307" s="290"/>
      <c r="E1307" s="340"/>
      <c r="F1307" s="361"/>
      <c r="G1307" s="233"/>
    </row>
    <row r="1308" spans="1:7">
      <c r="A1308" s="302"/>
      <c r="B1308" s="233"/>
      <c r="C1308" s="233"/>
      <c r="D1308" s="290"/>
      <c r="E1308" s="340"/>
      <c r="F1308" s="361"/>
      <c r="G1308" s="233"/>
    </row>
    <row r="1309" spans="1:7">
      <c r="A1309" s="302"/>
      <c r="B1309" s="233"/>
      <c r="C1309" s="233"/>
      <c r="D1309" s="290"/>
      <c r="E1309" s="340"/>
      <c r="F1309" s="361"/>
      <c r="G1309" s="233"/>
    </row>
    <row r="1310" spans="1:7">
      <c r="A1310" s="302"/>
      <c r="B1310" s="233"/>
      <c r="C1310" s="233"/>
      <c r="D1310" s="290"/>
      <c r="E1310" s="340"/>
      <c r="F1310" s="361"/>
      <c r="G1310" s="233"/>
    </row>
    <row r="1311" spans="1:7">
      <c r="A1311" s="302"/>
      <c r="B1311" s="233"/>
      <c r="C1311" s="233"/>
      <c r="D1311" s="290"/>
      <c r="E1311" s="340"/>
      <c r="F1311" s="361"/>
      <c r="G1311" s="233"/>
    </row>
    <row r="1312" spans="1:7">
      <c r="A1312" s="302"/>
      <c r="B1312" s="233"/>
      <c r="C1312" s="233"/>
      <c r="D1312" s="290"/>
      <c r="E1312" s="340"/>
      <c r="F1312" s="361"/>
      <c r="G1312" s="233"/>
    </row>
    <row r="1313" spans="1:7">
      <c r="A1313" s="302"/>
      <c r="B1313" s="233"/>
      <c r="C1313" s="233"/>
      <c r="D1313" s="290"/>
      <c r="E1313" s="340"/>
      <c r="F1313" s="361"/>
      <c r="G1313" s="233"/>
    </row>
    <row r="1314" spans="1:7">
      <c r="A1314" s="302"/>
      <c r="B1314" s="233"/>
      <c r="C1314" s="233"/>
      <c r="D1314" s="290"/>
      <c r="E1314" s="340"/>
      <c r="F1314" s="361"/>
      <c r="G1314" s="233"/>
    </row>
    <row r="1315" spans="1:7">
      <c r="A1315" s="302"/>
      <c r="B1315" s="233"/>
      <c r="C1315" s="233"/>
      <c r="D1315" s="290"/>
      <c r="E1315" s="340"/>
      <c r="F1315" s="361"/>
      <c r="G1315" s="233"/>
    </row>
    <row r="1316" spans="1:7">
      <c r="A1316" s="302"/>
      <c r="B1316" s="233"/>
      <c r="C1316" s="233"/>
      <c r="D1316" s="290"/>
      <c r="E1316" s="340"/>
      <c r="F1316" s="361"/>
      <c r="G1316" s="233"/>
    </row>
    <row r="1317" spans="1:7">
      <c r="A1317" s="302"/>
      <c r="B1317" s="233"/>
      <c r="C1317" s="233"/>
      <c r="D1317" s="290"/>
      <c r="E1317" s="340"/>
      <c r="F1317" s="361"/>
      <c r="G1317" s="233"/>
    </row>
    <row r="1318" spans="1:7">
      <c r="A1318" s="302"/>
      <c r="B1318" s="233"/>
      <c r="C1318" s="233"/>
      <c r="D1318" s="290"/>
      <c r="E1318" s="340"/>
      <c r="F1318" s="361"/>
      <c r="G1318" s="233"/>
    </row>
    <row r="1319" spans="1:7">
      <c r="A1319" s="302"/>
      <c r="B1319" s="233"/>
      <c r="C1319" s="233"/>
      <c r="D1319" s="290"/>
      <c r="E1319" s="340"/>
      <c r="F1319" s="361"/>
      <c r="G1319" s="233"/>
    </row>
    <row r="1320" spans="1:7">
      <c r="A1320" s="302"/>
      <c r="B1320" s="233"/>
      <c r="C1320" s="233"/>
      <c r="D1320" s="290"/>
      <c r="E1320" s="340"/>
      <c r="F1320" s="361"/>
      <c r="G1320" s="233"/>
    </row>
    <row r="1321" spans="1:7">
      <c r="A1321" s="302"/>
      <c r="B1321" s="233"/>
      <c r="C1321" s="233"/>
      <c r="D1321" s="290"/>
      <c r="E1321" s="340"/>
      <c r="F1321" s="361"/>
      <c r="G1321" s="233"/>
    </row>
    <row r="1322" spans="1:7">
      <c r="A1322" s="302"/>
      <c r="B1322" s="233"/>
      <c r="C1322" s="233"/>
      <c r="D1322" s="290"/>
      <c r="E1322" s="340"/>
      <c r="F1322" s="361"/>
      <c r="G1322" s="233"/>
    </row>
    <row r="1323" spans="1:7">
      <c r="A1323" s="302"/>
      <c r="B1323" s="233"/>
      <c r="C1323" s="233"/>
      <c r="D1323" s="290"/>
      <c r="E1323" s="340"/>
      <c r="F1323" s="361"/>
      <c r="G1323" s="233"/>
    </row>
    <row r="1324" spans="1:7">
      <c r="A1324" s="302"/>
      <c r="B1324" s="233"/>
      <c r="C1324" s="233"/>
      <c r="D1324" s="290"/>
      <c r="E1324" s="340"/>
      <c r="F1324" s="361"/>
      <c r="G1324" s="233"/>
    </row>
    <row r="1325" spans="1:7">
      <c r="A1325" s="302"/>
      <c r="B1325" s="233"/>
      <c r="C1325" s="233"/>
      <c r="D1325" s="290"/>
      <c r="E1325" s="340"/>
      <c r="F1325" s="361"/>
      <c r="G1325" s="233"/>
    </row>
    <row r="1326" spans="1:7">
      <c r="A1326" s="302"/>
      <c r="B1326" s="233"/>
      <c r="C1326" s="233"/>
      <c r="D1326" s="290"/>
      <c r="E1326" s="340"/>
      <c r="F1326" s="361"/>
      <c r="G1326" s="233"/>
    </row>
    <row r="1327" spans="1:7">
      <c r="A1327" s="302"/>
      <c r="B1327" s="233"/>
      <c r="C1327" s="233"/>
      <c r="D1327" s="290"/>
      <c r="E1327" s="340"/>
      <c r="F1327" s="361"/>
      <c r="G1327" s="233"/>
    </row>
    <row r="1328" spans="1:7">
      <c r="A1328" s="302"/>
      <c r="B1328" s="233"/>
      <c r="C1328" s="233"/>
      <c r="D1328" s="290"/>
      <c r="E1328" s="340"/>
      <c r="F1328" s="361"/>
      <c r="G1328" s="233"/>
    </row>
    <row r="1329" spans="1:7">
      <c r="A1329" s="302"/>
      <c r="B1329" s="233"/>
      <c r="C1329" s="233"/>
      <c r="D1329" s="290"/>
      <c r="E1329" s="340"/>
      <c r="F1329" s="361"/>
      <c r="G1329" s="233"/>
    </row>
    <row r="1330" spans="1:7">
      <c r="A1330" s="302"/>
      <c r="B1330" s="233"/>
      <c r="C1330" s="233"/>
      <c r="D1330" s="290"/>
      <c r="E1330" s="340"/>
      <c r="F1330" s="361"/>
      <c r="G1330" s="233"/>
    </row>
    <row r="1331" spans="1:7">
      <c r="A1331" s="302"/>
      <c r="B1331" s="233"/>
      <c r="C1331" s="233"/>
      <c r="D1331" s="290"/>
      <c r="E1331" s="340"/>
      <c r="F1331" s="361"/>
      <c r="G1331" s="233"/>
    </row>
    <row r="1332" spans="1:7">
      <c r="A1332" s="302"/>
      <c r="B1332" s="233"/>
      <c r="C1332" s="233"/>
      <c r="D1332" s="290"/>
      <c r="E1332" s="340"/>
      <c r="F1332" s="361"/>
      <c r="G1332" s="233"/>
    </row>
    <row r="1333" spans="1:7">
      <c r="A1333" s="302"/>
      <c r="B1333" s="233"/>
      <c r="C1333" s="233"/>
      <c r="D1333" s="290"/>
      <c r="E1333" s="340"/>
      <c r="F1333" s="361"/>
      <c r="G1333" s="233"/>
    </row>
    <row r="1334" spans="1:7">
      <c r="A1334" s="302"/>
      <c r="B1334" s="233"/>
      <c r="C1334" s="233"/>
      <c r="D1334" s="290"/>
      <c r="E1334" s="340"/>
      <c r="F1334" s="361"/>
      <c r="G1334" s="233"/>
    </row>
    <row r="1335" spans="1:7">
      <c r="A1335" s="302"/>
      <c r="B1335" s="233"/>
      <c r="C1335" s="233"/>
      <c r="D1335" s="290"/>
      <c r="E1335" s="340"/>
      <c r="F1335" s="361"/>
      <c r="G1335" s="233"/>
    </row>
    <row r="1336" spans="1:7">
      <c r="A1336" s="302"/>
      <c r="B1336" s="233"/>
      <c r="C1336" s="233"/>
      <c r="D1336" s="290"/>
      <c r="E1336" s="340"/>
      <c r="F1336" s="361"/>
      <c r="G1336" s="233"/>
    </row>
    <row r="1337" spans="1:7">
      <c r="A1337" s="302"/>
      <c r="B1337" s="233"/>
      <c r="C1337" s="233"/>
      <c r="D1337" s="290"/>
      <c r="E1337" s="340"/>
      <c r="F1337" s="361"/>
      <c r="G1337" s="233"/>
    </row>
    <row r="1338" spans="1:7">
      <c r="A1338" s="302"/>
      <c r="B1338" s="233"/>
      <c r="C1338" s="233"/>
      <c r="D1338" s="290"/>
      <c r="E1338" s="340"/>
      <c r="F1338" s="361"/>
      <c r="G1338" s="233"/>
    </row>
    <row r="1339" spans="1:7">
      <c r="A1339" s="302"/>
      <c r="B1339" s="233"/>
      <c r="C1339" s="233"/>
      <c r="D1339" s="290"/>
      <c r="E1339" s="340"/>
      <c r="F1339" s="361"/>
      <c r="G1339" s="233"/>
    </row>
    <row r="1340" spans="1:7">
      <c r="A1340" s="302"/>
      <c r="B1340" s="233"/>
      <c r="C1340" s="233"/>
      <c r="D1340" s="290"/>
      <c r="E1340" s="340"/>
      <c r="F1340" s="361"/>
      <c r="G1340" s="233"/>
    </row>
    <row r="1341" spans="1:7">
      <c r="A1341" s="302"/>
      <c r="B1341" s="233"/>
      <c r="C1341" s="233"/>
      <c r="D1341" s="290"/>
      <c r="E1341" s="340"/>
      <c r="F1341" s="361"/>
      <c r="G1341" s="233"/>
    </row>
    <row r="1342" spans="1:7">
      <c r="A1342" s="302"/>
      <c r="B1342" s="233"/>
      <c r="C1342" s="233"/>
      <c r="D1342" s="290"/>
      <c r="E1342" s="340"/>
      <c r="F1342" s="361"/>
      <c r="G1342" s="233"/>
    </row>
    <row r="1343" spans="1:7">
      <c r="A1343" s="302"/>
      <c r="B1343" s="233"/>
      <c r="C1343" s="233"/>
      <c r="D1343" s="290"/>
      <c r="E1343" s="340"/>
      <c r="F1343" s="361"/>
      <c r="G1343" s="233"/>
    </row>
    <row r="1344" spans="1:7">
      <c r="A1344" s="302"/>
      <c r="B1344" s="233"/>
      <c r="C1344" s="233"/>
      <c r="D1344" s="290"/>
      <c r="E1344" s="340"/>
      <c r="F1344" s="361"/>
      <c r="G1344" s="233"/>
    </row>
    <row r="1345" spans="1:7">
      <c r="A1345" s="302"/>
      <c r="B1345" s="233"/>
      <c r="C1345" s="233"/>
      <c r="D1345" s="290"/>
      <c r="E1345" s="340"/>
      <c r="F1345" s="361"/>
      <c r="G1345" s="233"/>
    </row>
    <row r="1346" spans="1:7">
      <c r="A1346" s="302"/>
      <c r="B1346" s="233"/>
      <c r="C1346" s="233"/>
      <c r="D1346" s="290"/>
      <c r="E1346" s="340"/>
      <c r="F1346" s="361"/>
      <c r="G1346" s="233"/>
    </row>
    <row r="1347" spans="1:7">
      <c r="A1347" s="302"/>
      <c r="B1347" s="233"/>
      <c r="C1347" s="233"/>
      <c r="D1347" s="290"/>
      <c r="E1347" s="340"/>
      <c r="F1347" s="361"/>
      <c r="G1347" s="233"/>
    </row>
    <row r="1348" spans="1:7">
      <c r="A1348" s="302"/>
      <c r="B1348" s="233"/>
      <c r="C1348" s="233"/>
      <c r="D1348" s="290"/>
      <c r="E1348" s="340"/>
      <c r="F1348" s="361"/>
      <c r="G1348" s="233"/>
    </row>
    <row r="1349" spans="1:7">
      <c r="A1349" s="302"/>
      <c r="B1349" s="233"/>
      <c r="C1349" s="233"/>
      <c r="D1349" s="290"/>
      <c r="E1349" s="340"/>
      <c r="F1349" s="361"/>
      <c r="G1349" s="233"/>
    </row>
    <row r="1350" spans="1:7">
      <c r="A1350" s="302"/>
      <c r="B1350" s="233"/>
      <c r="C1350" s="233"/>
      <c r="D1350" s="290"/>
      <c r="E1350" s="340"/>
      <c r="F1350" s="361"/>
      <c r="G1350" s="233"/>
    </row>
    <row r="1351" spans="1:7">
      <c r="A1351" s="302"/>
      <c r="B1351" s="233"/>
      <c r="C1351" s="233"/>
      <c r="D1351" s="290"/>
      <c r="E1351" s="340"/>
      <c r="F1351" s="361"/>
      <c r="G1351" s="233"/>
    </row>
    <row r="1352" spans="1:7">
      <c r="A1352" s="302"/>
      <c r="B1352" s="233"/>
      <c r="C1352" s="233"/>
      <c r="D1352" s="290"/>
      <c r="E1352" s="340"/>
      <c r="F1352" s="361"/>
      <c r="G1352" s="233"/>
    </row>
    <row r="1353" spans="1:7">
      <c r="A1353" s="302"/>
      <c r="B1353" s="233"/>
      <c r="C1353" s="233"/>
      <c r="D1353" s="290"/>
      <c r="E1353" s="340"/>
      <c r="F1353" s="361"/>
      <c r="G1353" s="233"/>
    </row>
    <row r="1354" spans="1:7">
      <c r="A1354" s="302"/>
      <c r="B1354" s="233"/>
      <c r="C1354" s="233"/>
      <c r="D1354" s="290"/>
      <c r="E1354" s="340"/>
      <c r="F1354" s="361"/>
      <c r="G1354" s="233"/>
    </row>
    <row r="1355" spans="1:7">
      <c r="A1355" s="302"/>
      <c r="B1355" s="233"/>
      <c r="C1355" s="233"/>
      <c r="D1355" s="290"/>
      <c r="E1355" s="340"/>
      <c r="F1355" s="361"/>
      <c r="G1355" s="233"/>
    </row>
    <row r="1356" spans="1:7">
      <c r="A1356" s="302"/>
      <c r="B1356" s="233"/>
      <c r="C1356" s="233"/>
      <c r="D1356" s="290"/>
      <c r="E1356" s="340"/>
      <c r="F1356" s="361"/>
      <c r="G1356" s="233"/>
    </row>
    <row r="1357" spans="1:7">
      <c r="A1357" s="302"/>
      <c r="B1357" s="233"/>
      <c r="C1357" s="233"/>
      <c r="D1357" s="290"/>
      <c r="E1357" s="340"/>
      <c r="F1357" s="361"/>
      <c r="G1357" s="233"/>
    </row>
    <row r="1358" spans="1:7">
      <c r="A1358" s="302"/>
      <c r="B1358" s="233"/>
      <c r="C1358" s="233"/>
      <c r="D1358" s="290"/>
      <c r="E1358" s="340"/>
      <c r="F1358" s="361"/>
      <c r="G1358" s="233"/>
    </row>
    <row r="1359" spans="1:7">
      <c r="A1359" s="302"/>
      <c r="B1359" s="233"/>
      <c r="C1359" s="233"/>
      <c r="D1359" s="290"/>
      <c r="E1359" s="340"/>
      <c r="F1359" s="361"/>
      <c r="G1359" s="233"/>
    </row>
    <row r="1360" spans="1:7">
      <c r="A1360" s="302"/>
      <c r="B1360" s="233"/>
      <c r="C1360" s="233"/>
      <c r="D1360" s="290"/>
      <c r="E1360" s="340"/>
      <c r="F1360" s="361"/>
      <c r="G1360" s="233"/>
    </row>
    <row r="1361" spans="1:7">
      <c r="A1361" s="302"/>
      <c r="B1361" s="233"/>
      <c r="C1361" s="233"/>
      <c r="D1361" s="290"/>
      <c r="E1361" s="340"/>
      <c r="F1361" s="361"/>
      <c r="G1361" s="233"/>
    </row>
    <row r="1362" spans="1:7">
      <c r="A1362" s="302"/>
      <c r="B1362" s="233"/>
      <c r="C1362" s="233"/>
      <c r="D1362" s="290"/>
      <c r="E1362" s="340"/>
      <c r="F1362" s="361"/>
      <c r="G1362" s="233"/>
    </row>
    <row r="1363" spans="1:7">
      <c r="A1363" s="302"/>
      <c r="B1363" s="233"/>
      <c r="C1363" s="233"/>
      <c r="D1363" s="290"/>
      <c r="E1363" s="340"/>
      <c r="F1363" s="361"/>
      <c r="G1363" s="233"/>
    </row>
    <row r="1364" spans="1:7">
      <c r="A1364" s="302"/>
      <c r="B1364" s="233"/>
      <c r="C1364" s="233"/>
      <c r="D1364" s="290"/>
      <c r="E1364" s="340"/>
      <c r="F1364" s="361"/>
      <c r="G1364" s="233"/>
    </row>
    <row r="1365" spans="1:7">
      <c r="A1365" s="302"/>
      <c r="B1365" s="233"/>
      <c r="C1365" s="233"/>
      <c r="D1365" s="290"/>
      <c r="E1365" s="340"/>
      <c r="F1365" s="361"/>
      <c r="G1365" s="233"/>
    </row>
    <row r="1366" spans="1:7">
      <c r="A1366" s="302"/>
      <c r="B1366" s="233"/>
      <c r="C1366" s="233"/>
      <c r="D1366" s="290"/>
      <c r="E1366" s="340"/>
      <c r="F1366" s="361"/>
      <c r="G1366" s="233"/>
    </row>
    <row r="1367" spans="1:7">
      <c r="A1367" s="302"/>
      <c r="B1367" s="233"/>
      <c r="C1367" s="233"/>
      <c r="D1367" s="290"/>
      <c r="E1367" s="340"/>
      <c r="F1367" s="361"/>
      <c r="G1367" s="233"/>
    </row>
    <row r="1368" spans="1:7">
      <c r="A1368" s="302"/>
      <c r="B1368" s="233"/>
      <c r="C1368" s="233"/>
      <c r="D1368" s="290"/>
      <c r="E1368" s="340"/>
      <c r="F1368" s="361"/>
      <c r="G1368" s="233"/>
    </row>
    <row r="1369" spans="1:7">
      <c r="A1369" s="302"/>
      <c r="B1369" s="233"/>
      <c r="C1369" s="233"/>
      <c r="D1369" s="290"/>
      <c r="E1369" s="340"/>
      <c r="F1369" s="361"/>
      <c r="G1369" s="233"/>
    </row>
    <row r="1370" spans="1:7">
      <c r="A1370" s="302"/>
      <c r="B1370" s="233"/>
      <c r="C1370" s="233"/>
      <c r="D1370" s="290"/>
      <c r="E1370" s="340"/>
      <c r="F1370" s="361"/>
      <c r="G1370" s="233"/>
    </row>
    <row r="1371" spans="1:7">
      <c r="A1371" s="302"/>
      <c r="B1371" s="233"/>
      <c r="C1371" s="233"/>
      <c r="D1371" s="290"/>
      <c r="E1371" s="340"/>
      <c r="F1371" s="361"/>
      <c r="G1371" s="233"/>
    </row>
    <row r="1372" spans="1:7">
      <c r="A1372" s="302"/>
      <c r="B1372" s="233"/>
      <c r="C1372" s="233"/>
      <c r="D1372" s="290"/>
      <c r="E1372" s="340"/>
      <c r="F1372" s="361"/>
      <c r="G1372" s="233"/>
    </row>
    <row r="1373" spans="1:7">
      <c r="A1373" s="302"/>
      <c r="B1373" s="233"/>
      <c r="C1373" s="233"/>
      <c r="D1373" s="290"/>
      <c r="E1373" s="340"/>
      <c r="F1373" s="361"/>
      <c r="G1373" s="233"/>
    </row>
    <row r="1374" spans="1:7">
      <c r="A1374" s="302"/>
      <c r="B1374" s="233"/>
      <c r="C1374" s="233"/>
      <c r="D1374" s="290"/>
      <c r="E1374" s="340"/>
      <c r="F1374" s="361"/>
      <c r="G1374" s="233"/>
    </row>
    <row r="1375" spans="1:7">
      <c r="A1375" s="302"/>
      <c r="B1375" s="233"/>
      <c r="C1375" s="233"/>
      <c r="D1375" s="290"/>
      <c r="E1375" s="340"/>
      <c r="F1375" s="361"/>
      <c r="G1375" s="233"/>
    </row>
    <row r="1376" spans="1:7">
      <c r="A1376" s="302"/>
      <c r="B1376" s="233"/>
      <c r="C1376" s="233"/>
      <c r="D1376" s="290"/>
      <c r="E1376" s="340"/>
      <c r="F1376" s="361"/>
      <c r="G1376" s="233"/>
    </row>
    <row r="1377" spans="1:7">
      <c r="A1377" s="302"/>
      <c r="B1377" s="233"/>
      <c r="C1377" s="233"/>
      <c r="D1377" s="290"/>
      <c r="E1377" s="340"/>
      <c r="F1377" s="361"/>
      <c r="G1377" s="233"/>
    </row>
    <row r="1378" spans="1:7">
      <c r="A1378" s="302"/>
      <c r="B1378" s="233"/>
      <c r="C1378" s="233"/>
      <c r="D1378" s="290"/>
      <c r="E1378" s="340"/>
      <c r="F1378" s="361"/>
      <c r="G1378" s="233"/>
    </row>
    <row r="1379" spans="1:7">
      <c r="A1379" s="302"/>
      <c r="B1379" s="233"/>
      <c r="C1379" s="233"/>
      <c r="D1379" s="290"/>
      <c r="E1379" s="340"/>
      <c r="F1379" s="361"/>
      <c r="G1379" s="233"/>
    </row>
    <row r="1380" spans="1:7">
      <c r="A1380" s="302"/>
      <c r="B1380" s="233"/>
      <c r="C1380" s="233"/>
      <c r="D1380" s="290"/>
      <c r="E1380" s="340"/>
      <c r="F1380" s="361"/>
      <c r="G1380" s="233"/>
    </row>
    <row r="1381" spans="1:7">
      <c r="A1381" s="302"/>
      <c r="B1381" s="233"/>
      <c r="C1381" s="233"/>
      <c r="D1381" s="290"/>
      <c r="E1381" s="340"/>
      <c r="F1381" s="361"/>
      <c r="G1381" s="233"/>
    </row>
    <row r="1382" spans="1:7">
      <c r="A1382" s="302"/>
      <c r="B1382" s="233"/>
      <c r="C1382" s="233"/>
      <c r="D1382" s="290"/>
      <c r="E1382" s="340"/>
      <c r="F1382" s="361"/>
      <c r="G1382" s="233"/>
    </row>
    <row r="1383" spans="1:7">
      <c r="A1383" s="302"/>
      <c r="B1383" s="233"/>
      <c r="C1383" s="233"/>
      <c r="D1383" s="290"/>
      <c r="E1383" s="340"/>
      <c r="F1383" s="361"/>
      <c r="G1383" s="233"/>
    </row>
    <row r="1384" spans="1:7">
      <c r="A1384" s="302"/>
      <c r="B1384" s="233"/>
      <c r="C1384" s="233"/>
      <c r="D1384" s="290"/>
      <c r="E1384" s="340"/>
      <c r="F1384" s="361"/>
      <c r="G1384" s="233"/>
    </row>
    <row r="1385" spans="1:7">
      <c r="A1385" s="302"/>
      <c r="B1385" s="233"/>
      <c r="C1385" s="233"/>
      <c r="D1385" s="290"/>
      <c r="E1385" s="340"/>
      <c r="F1385" s="361"/>
      <c r="G1385" s="233"/>
    </row>
    <row r="1386" spans="1:7">
      <c r="A1386" s="302"/>
      <c r="B1386" s="233"/>
      <c r="C1386" s="233"/>
      <c r="D1386" s="290"/>
      <c r="E1386" s="340"/>
      <c r="F1386" s="361"/>
      <c r="G1386" s="233"/>
    </row>
    <row r="1387" spans="1:7">
      <c r="A1387" s="302"/>
      <c r="B1387" s="233"/>
      <c r="C1387" s="233"/>
      <c r="D1387" s="290"/>
      <c r="E1387" s="340"/>
      <c r="F1387" s="361"/>
      <c r="G1387" s="233"/>
    </row>
    <row r="1388" spans="1:7">
      <c r="A1388" s="302"/>
      <c r="B1388" s="233"/>
      <c r="C1388" s="233"/>
      <c r="D1388" s="290"/>
      <c r="E1388" s="340"/>
      <c r="F1388" s="361"/>
      <c r="G1388" s="233"/>
    </row>
    <row r="1389" spans="1:7">
      <c r="A1389" s="302"/>
      <c r="B1389" s="233"/>
      <c r="C1389" s="233"/>
      <c r="D1389" s="290"/>
      <c r="E1389" s="340"/>
      <c r="F1389" s="361"/>
      <c r="G1389" s="233"/>
    </row>
    <row r="1390" spans="1:7">
      <c r="A1390" s="302"/>
      <c r="B1390" s="233"/>
      <c r="C1390" s="233"/>
      <c r="D1390" s="290"/>
      <c r="E1390" s="340"/>
      <c r="F1390" s="361"/>
      <c r="G1390" s="233"/>
    </row>
    <row r="1391" spans="1:7">
      <c r="A1391" s="302"/>
      <c r="B1391" s="233"/>
      <c r="C1391" s="233"/>
      <c r="D1391" s="290"/>
      <c r="E1391" s="340"/>
      <c r="F1391" s="361"/>
      <c r="G1391" s="233"/>
    </row>
    <row r="1392" spans="1:7">
      <c r="A1392" s="302"/>
      <c r="B1392" s="233"/>
      <c r="C1392" s="233"/>
      <c r="D1392" s="290"/>
      <c r="E1392" s="340"/>
      <c r="F1392" s="361"/>
      <c r="G1392" s="233"/>
    </row>
    <row r="1393" spans="1:7">
      <c r="A1393" s="302"/>
      <c r="B1393" s="233"/>
      <c r="C1393" s="233"/>
      <c r="D1393" s="290"/>
      <c r="E1393" s="340"/>
      <c r="F1393" s="361"/>
      <c r="G1393" s="233"/>
    </row>
    <row r="1394" spans="1:7">
      <c r="A1394" s="302"/>
      <c r="B1394" s="233"/>
      <c r="C1394" s="233"/>
      <c r="D1394" s="290"/>
      <c r="E1394" s="340"/>
      <c r="F1394" s="361"/>
      <c r="G1394" s="233"/>
    </row>
    <row r="1395" spans="1:7">
      <c r="A1395" s="302"/>
      <c r="B1395" s="233"/>
      <c r="C1395" s="233"/>
      <c r="D1395" s="290"/>
      <c r="E1395" s="340"/>
      <c r="F1395" s="361"/>
      <c r="G1395" s="233"/>
    </row>
    <row r="1396" spans="1:7">
      <c r="A1396" s="302"/>
      <c r="B1396" s="233"/>
      <c r="C1396" s="233"/>
      <c r="D1396" s="290"/>
      <c r="E1396" s="340"/>
      <c r="F1396" s="361"/>
      <c r="G1396" s="233"/>
    </row>
    <row r="1397" spans="1:7">
      <c r="A1397" s="302"/>
      <c r="B1397" s="233"/>
      <c r="C1397" s="233"/>
      <c r="D1397" s="290"/>
      <c r="E1397" s="340"/>
      <c r="F1397" s="361"/>
      <c r="G1397" s="233"/>
    </row>
    <row r="1398" spans="1:7">
      <c r="A1398" s="302"/>
      <c r="B1398" s="233"/>
      <c r="C1398" s="233"/>
      <c r="D1398" s="290"/>
      <c r="E1398" s="340"/>
      <c r="F1398" s="361"/>
      <c r="G1398" s="233"/>
    </row>
    <row r="1399" spans="1:7">
      <c r="A1399" s="302"/>
      <c r="B1399" s="233"/>
      <c r="C1399" s="233"/>
      <c r="D1399" s="290"/>
      <c r="E1399" s="340"/>
      <c r="F1399" s="361"/>
      <c r="G1399" s="233"/>
    </row>
    <row r="1400" spans="1:7">
      <c r="A1400" s="302"/>
      <c r="B1400" s="233"/>
      <c r="C1400" s="233"/>
      <c r="D1400" s="290"/>
      <c r="E1400" s="340"/>
      <c r="F1400" s="361"/>
      <c r="G1400" s="233"/>
    </row>
    <row r="1401" spans="1:7">
      <c r="A1401" s="302"/>
      <c r="B1401" s="233"/>
      <c r="C1401" s="233"/>
      <c r="D1401" s="290"/>
      <c r="E1401" s="340"/>
      <c r="F1401" s="361"/>
      <c r="G1401" s="233"/>
    </row>
    <row r="1402" spans="1:7">
      <c r="A1402" s="302"/>
      <c r="B1402" s="233"/>
      <c r="C1402" s="233"/>
      <c r="D1402" s="290"/>
      <c r="E1402" s="340"/>
      <c r="F1402" s="361"/>
      <c r="G1402" s="233"/>
    </row>
    <row r="1403" spans="1:7">
      <c r="A1403" s="302"/>
      <c r="B1403" s="233"/>
      <c r="C1403" s="233"/>
      <c r="D1403" s="290"/>
      <c r="E1403" s="340"/>
      <c r="F1403" s="361"/>
      <c r="G1403" s="233"/>
    </row>
    <row r="1404" spans="1:7">
      <c r="A1404" s="302"/>
      <c r="B1404" s="233"/>
      <c r="C1404" s="233"/>
      <c r="D1404" s="290"/>
      <c r="E1404" s="340"/>
      <c r="F1404" s="361"/>
      <c r="G1404" s="233"/>
    </row>
    <row r="1405" spans="1:7">
      <c r="A1405" s="302"/>
      <c r="B1405" s="233"/>
      <c r="C1405" s="233"/>
      <c r="D1405" s="290"/>
      <c r="E1405" s="340"/>
      <c r="F1405" s="361"/>
      <c r="G1405" s="233"/>
    </row>
    <row r="1406" spans="1:7">
      <c r="A1406" s="302"/>
      <c r="B1406" s="233"/>
      <c r="C1406" s="233"/>
      <c r="D1406" s="290"/>
      <c r="E1406" s="340"/>
      <c r="F1406" s="361"/>
      <c r="G1406" s="233"/>
    </row>
    <row r="1407" spans="1:7">
      <c r="A1407" s="302"/>
      <c r="B1407" s="233"/>
      <c r="C1407" s="233"/>
      <c r="D1407" s="290"/>
      <c r="E1407" s="340"/>
      <c r="F1407" s="361"/>
      <c r="G1407" s="233"/>
    </row>
    <row r="1408" spans="1:7">
      <c r="A1408" s="302"/>
      <c r="B1408" s="233"/>
      <c r="C1408" s="233"/>
      <c r="D1408" s="290"/>
      <c r="E1408" s="340"/>
      <c r="F1408" s="361"/>
      <c r="G1408" s="233"/>
    </row>
    <row r="1409" spans="1:7">
      <c r="A1409" s="302"/>
      <c r="B1409" s="233"/>
      <c r="C1409" s="233"/>
      <c r="D1409" s="290"/>
      <c r="E1409" s="340"/>
      <c r="F1409" s="361"/>
      <c r="G1409" s="233"/>
    </row>
    <row r="1410" spans="1:7">
      <c r="A1410" s="302"/>
      <c r="B1410" s="233"/>
      <c r="C1410" s="233"/>
      <c r="D1410" s="290"/>
      <c r="E1410" s="340"/>
      <c r="F1410" s="361"/>
      <c r="G1410" s="233"/>
    </row>
    <row r="1411" spans="1:7">
      <c r="A1411" s="302"/>
      <c r="B1411" s="233"/>
      <c r="C1411" s="233"/>
      <c r="D1411" s="290"/>
      <c r="E1411" s="340"/>
      <c r="F1411" s="361"/>
      <c r="G1411" s="233"/>
    </row>
    <row r="1412" spans="1:7">
      <c r="A1412" s="302"/>
      <c r="B1412" s="233"/>
      <c r="C1412" s="233"/>
      <c r="D1412" s="290"/>
      <c r="E1412" s="340"/>
      <c r="F1412" s="361"/>
      <c r="G1412" s="233"/>
    </row>
    <row r="1413" spans="1:7">
      <c r="A1413" s="302"/>
      <c r="B1413" s="233"/>
      <c r="C1413" s="233"/>
      <c r="D1413" s="290"/>
      <c r="E1413" s="340"/>
      <c r="F1413" s="361"/>
      <c r="G1413" s="233"/>
    </row>
    <row r="1414" spans="1:7">
      <c r="A1414" s="302"/>
      <c r="B1414" s="233"/>
      <c r="C1414" s="233"/>
      <c r="D1414" s="290"/>
      <c r="E1414" s="340"/>
      <c r="F1414" s="361"/>
      <c r="G1414" s="233"/>
    </row>
    <row r="1415" spans="1:7">
      <c r="A1415" s="302"/>
      <c r="B1415" s="233"/>
      <c r="C1415" s="233"/>
      <c r="D1415" s="290"/>
      <c r="E1415" s="340"/>
      <c r="F1415" s="361"/>
      <c r="G1415" s="233"/>
    </row>
    <row r="1416" spans="1:7">
      <c r="A1416" s="302"/>
      <c r="B1416" s="233"/>
      <c r="C1416" s="233"/>
      <c r="D1416" s="290"/>
      <c r="E1416" s="340"/>
      <c r="F1416" s="361"/>
      <c r="G1416" s="233"/>
    </row>
    <row r="1417" spans="1:7">
      <c r="A1417" s="302"/>
      <c r="B1417" s="233"/>
      <c r="C1417" s="233"/>
      <c r="D1417" s="290"/>
      <c r="E1417" s="340"/>
      <c r="F1417" s="361"/>
      <c r="G1417" s="233"/>
    </row>
    <row r="1418" spans="1:7">
      <c r="A1418" s="302"/>
      <c r="B1418" s="233"/>
      <c r="C1418" s="233"/>
      <c r="D1418" s="290"/>
      <c r="E1418" s="340"/>
      <c r="F1418" s="361"/>
      <c r="G1418" s="233"/>
    </row>
    <row r="1419" spans="1:7">
      <c r="A1419" s="302"/>
      <c r="B1419" s="233"/>
      <c r="C1419" s="233"/>
      <c r="D1419" s="290"/>
      <c r="E1419" s="340"/>
      <c r="F1419" s="361"/>
      <c r="G1419" s="233"/>
    </row>
    <row r="1420" spans="1:7">
      <c r="A1420" s="302"/>
      <c r="B1420" s="233"/>
      <c r="C1420" s="233"/>
      <c r="D1420" s="290"/>
      <c r="E1420" s="340"/>
      <c r="F1420" s="361"/>
      <c r="G1420" s="233"/>
    </row>
    <row r="1421" spans="1:7">
      <c r="A1421" s="302"/>
      <c r="B1421" s="233"/>
      <c r="C1421" s="233"/>
      <c r="D1421" s="290"/>
      <c r="E1421" s="340"/>
      <c r="F1421" s="361"/>
      <c r="G1421" s="233"/>
    </row>
    <row r="1422" spans="1:7">
      <c r="A1422" s="302"/>
      <c r="B1422" s="233"/>
      <c r="C1422" s="233"/>
      <c r="D1422" s="290"/>
      <c r="E1422" s="340"/>
      <c r="F1422" s="361"/>
      <c r="G1422" s="233"/>
    </row>
    <row r="1423" spans="1:7">
      <c r="A1423" s="302"/>
      <c r="B1423" s="233"/>
      <c r="C1423" s="233"/>
      <c r="D1423" s="290"/>
      <c r="E1423" s="340"/>
      <c r="F1423" s="361"/>
      <c r="G1423" s="233"/>
    </row>
    <row r="1424" spans="1:7">
      <c r="A1424" s="302"/>
      <c r="B1424" s="233"/>
      <c r="C1424" s="233"/>
      <c r="D1424" s="290"/>
      <c r="E1424" s="340"/>
      <c r="F1424" s="361"/>
      <c r="G1424" s="233"/>
    </row>
    <row r="1425" spans="1:7">
      <c r="A1425" s="302"/>
      <c r="B1425" s="233"/>
      <c r="C1425" s="233"/>
      <c r="D1425" s="290"/>
      <c r="E1425" s="340"/>
      <c r="F1425" s="361"/>
      <c r="G1425" s="233"/>
    </row>
    <row r="1426" spans="1:7">
      <c r="A1426" s="302"/>
      <c r="B1426" s="233"/>
      <c r="C1426" s="233"/>
      <c r="D1426" s="290"/>
      <c r="E1426" s="340"/>
      <c r="F1426" s="361"/>
      <c r="G1426" s="233"/>
    </row>
    <row r="1427" spans="1:7">
      <c r="A1427" s="302"/>
      <c r="B1427" s="233"/>
      <c r="C1427" s="233"/>
      <c r="D1427" s="290"/>
      <c r="E1427" s="340"/>
      <c r="F1427" s="361"/>
      <c r="G1427" s="233"/>
    </row>
    <row r="1428" spans="1:7">
      <c r="A1428" s="302"/>
      <c r="B1428" s="233"/>
      <c r="C1428" s="233"/>
      <c r="D1428" s="290"/>
      <c r="E1428" s="340"/>
      <c r="F1428" s="361"/>
      <c r="G1428" s="233"/>
    </row>
    <row r="1429" spans="1:7">
      <c r="A1429" s="302"/>
      <c r="B1429" s="233"/>
      <c r="C1429" s="233"/>
      <c r="D1429" s="290"/>
      <c r="E1429" s="340"/>
      <c r="F1429" s="361"/>
      <c r="G1429" s="233"/>
    </row>
    <row r="1430" spans="1:7">
      <c r="A1430" s="302"/>
      <c r="B1430" s="233"/>
      <c r="C1430" s="233"/>
      <c r="D1430" s="290"/>
      <c r="E1430" s="340"/>
      <c r="F1430" s="361"/>
      <c r="G1430" s="233"/>
    </row>
    <row r="1431" spans="1:7">
      <c r="A1431" s="302"/>
      <c r="B1431" s="233"/>
      <c r="C1431" s="233"/>
      <c r="D1431" s="290"/>
      <c r="E1431" s="340"/>
      <c r="F1431" s="361"/>
      <c r="G1431" s="233"/>
    </row>
    <row r="1432" spans="1:7">
      <c r="A1432" s="302"/>
      <c r="B1432" s="233"/>
      <c r="C1432" s="233"/>
      <c r="D1432" s="290"/>
      <c r="E1432" s="340"/>
      <c r="F1432" s="361"/>
      <c r="G1432" s="233"/>
    </row>
    <row r="1433" spans="1:7">
      <c r="A1433" s="302"/>
      <c r="B1433" s="233"/>
      <c r="C1433" s="233"/>
      <c r="D1433" s="290"/>
      <c r="E1433" s="340"/>
      <c r="F1433" s="361"/>
      <c r="G1433" s="233"/>
    </row>
    <row r="1434" spans="1:7">
      <c r="A1434" s="302"/>
      <c r="B1434" s="233"/>
      <c r="C1434" s="233"/>
      <c r="D1434" s="290"/>
      <c r="E1434" s="340"/>
      <c r="F1434" s="361"/>
      <c r="G1434" s="233"/>
    </row>
    <row r="1435" spans="1:7">
      <c r="A1435" s="302"/>
      <c r="B1435" s="233"/>
      <c r="C1435" s="233"/>
      <c r="D1435" s="290"/>
      <c r="E1435" s="340"/>
      <c r="F1435" s="361"/>
      <c r="G1435" s="233"/>
    </row>
    <row r="1436" spans="1:7">
      <c r="A1436" s="302"/>
      <c r="B1436" s="233"/>
      <c r="C1436" s="233"/>
      <c r="D1436" s="290"/>
      <c r="E1436" s="340"/>
      <c r="F1436" s="361"/>
      <c r="G1436" s="233"/>
    </row>
    <row r="1437" spans="1:7">
      <c r="A1437" s="302"/>
      <c r="B1437" s="233"/>
      <c r="C1437" s="233"/>
      <c r="D1437" s="290"/>
      <c r="E1437" s="340"/>
      <c r="F1437" s="361"/>
      <c r="G1437" s="233"/>
    </row>
    <row r="1438" spans="1:7">
      <c r="A1438" s="302"/>
      <c r="B1438" s="233"/>
      <c r="C1438" s="233"/>
      <c r="D1438" s="290"/>
      <c r="E1438" s="340"/>
      <c r="F1438" s="361"/>
      <c r="G1438" s="233"/>
    </row>
    <row r="1439" spans="1:7">
      <c r="A1439" s="302"/>
      <c r="B1439" s="233"/>
      <c r="C1439" s="233"/>
      <c r="D1439" s="290"/>
      <c r="E1439" s="340"/>
      <c r="F1439" s="361"/>
      <c r="G1439" s="233"/>
    </row>
    <row r="1440" spans="1:7">
      <c r="A1440" s="302"/>
      <c r="B1440" s="233"/>
      <c r="C1440" s="233"/>
      <c r="D1440" s="290"/>
      <c r="E1440" s="340"/>
      <c r="F1440" s="361"/>
      <c r="G1440" s="233"/>
    </row>
    <row r="1441" spans="1:7">
      <c r="A1441" s="302"/>
      <c r="B1441" s="233"/>
      <c r="C1441" s="233"/>
      <c r="D1441" s="290"/>
      <c r="E1441" s="340"/>
      <c r="F1441" s="361"/>
      <c r="G1441" s="233"/>
    </row>
    <row r="1442" spans="1:7">
      <c r="A1442" s="302"/>
      <c r="B1442" s="233"/>
      <c r="C1442" s="233"/>
      <c r="D1442" s="290"/>
      <c r="E1442" s="340"/>
      <c r="F1442" s="361"/>
      <c r="G1442" s="233"/>
    </row>
    <row r="1443" spans="1:7">
      <c r="A1443" s="302"/>
      <c r="B1443" s="233"/>
      <c r="C1443" s="233"/>
      <c r="D1443" s="290"/>
      <c r="E1443" s="340"/>
      <c r="F1443" s="361"/>
      <c r="G1443" s="233"/>
    </row>
    <row r="1444" spans="1:7">
      <c r="A1444" s="302"/>
      <c r="B1444" s="233"/>
      <c r="C1444" s="233"/>
      <c r="D1444" s="290"/>
      <c r="E1444" s="340"/>
      <c r="F1444" s="361"/>
      <c r="G1444" s="233"/>
    </row>
    <row r="1445" spans="1:7">
      <c r="A1445" s="302"/>
      <c r="B1445" s="233"/>
      <c r="C1445" s="233"/>
      <c r="D1445" s="290"/>
      <c r="E1445" s="340"/>
      <c r="F1445" s="361"/>
      <c r="G1445" s="233"/>
    </row>
    <row r="1446" spans="1:7">
      <c r="A1446" s="302"/>
      <c r="B1446" s="233"/>
      <c r="C1446" s="233"/>
      <c r="D1446" s="290"/>
      <c r="E1446" s="340"/>
      <c r="F1446" s="361"/>
      <c r="G1446" s="233"/>
    </row>
    <row r="1447" spans="1:7">
      <c r="A1447" s="302"/>
      <c r="B1447" s="233"/>
      <c r="C1447" s="233"/>
      <c r="D1447" s="290"/>
      <c r="E1447" s="340"/>
      <c r="F1447" s="361"/>
      <c r="G1447" s="233"/>
    </row>
    <row r="1448" spans="1:7">
      <c r="A1448" s="302"/>
      <c r="B1448" s="233"/>
      <c r="C1448" s="233"/>
      <c r="D1448" s="290"/>
      <c r="E1448" s="340"/>
      <c r="F1448" s="361"/>
      <c r="G1448" s="233"/>
    </row>
    <row r="1449" spans="1:7">
      <c r="A1449" s="302"/>
      <c r="B1449" s="233"/>
      <c r="C1449" s="233"/>
      <c r="D1449" s="290"/>
      <c r="E1449" s="340"/>
      <c r="F1449" s="361"/>
      <c r="G1449" s="233"/>
    </row>
    <row r="1450" spans="1:7">
      <c r="A1450" s="302"/>
      <c r="B1450" s="233"/>
      <c r="C1450" s="233"/>
      <c r="D1450" s="290"/>
      <c r="E1450" s="340"/>
      <c r="F1450" s="361"/>
      <c r="G1450" s="233"/>
    </row>
    <row r="1451" spans="1:7">
      <c r="A1451" s="302"/>
      <c r="B1451" s="233"/>
      <c r="C1451" s="233"/>
      <c r="D1451" s="290"/>
      <c r="E1451" s="340"/>
      <c r="F1451" s="361"/>
      <c r="G1451" s="233"/>
    </row>
    <row r="1452" spans="1:7">
      <c r="A1452" s="302"/>
      <c r="B1452" s="233"/>
      <c r="C1452" s="233"/>
      <c r="D1452" s="290"/>
      <c r="E1452" s="340"/>
      <c r="F1452" s="361"/>
      <c r="G1452" s="233"/>
    </row>
    <row r="1453" spans="1:7">
      <c r="A1453" s="302"/>
      <c r="B1453" s="233"/>
      <c r="C1453" s="233"/>
      <c r="D1453" s="290"/>
      <c r="E1453" s="340"/>
      <c r="F1453" s="361"/>
      <c r="G1453" s="233"/>
    </row>
    <row r="1454" spans="1:7">
      <c r="A1454" s="302"/>
      <c r="B1454" s="233"/>
      <c r="C1454" s="233"/>
      <c r="D1454" s="290"/>
      <c r="E1454" s="340"/>
      <c r="F1454" s="361"/>
      <c r="G1454" s="233"/>
    </row>
    <row r="1455" spans="1:7">
      <c r="A1455" s="302"/>
      <c r="B1455" s="233"/>
      <c r="C1455" s="233"/>
      <c r="D1455" s="290"/>
      <c r="E1455" s="340"/>
      <c r="F1455" s="361"/>
      <c r="G1455" s="233"/>
    </row>
    <row r="1456" spans="1:7">
      <c r="A1456" s="302"/>
      <c r="B1456" s="233"/>
      <c r="C1456" s="233"/>
      <c r="D1456" s="290"/>
      <c r="E1456" s="340"/>
      <c r="F1456" s="361"/>
      <c r="G1456" s="233"/>
    </row>
    <row r="1457" spans="1:7">
      <c r="A1457" s="302"/>
      <c r="B1457" s="233"/>
      <c r="C1457" s="233"/>
      <c r="D1457" s="290"/>
      <c r="E1457" s="340"/>
      <c r="F1457" s="361"/>
      <c r="G1457" s="233"/>
    </row>
    <row r="1458" spans="1:7">
      <c r="A1458" s="302"/>
      <c r="B1458" s="233"/>
      <c r="C1458" s="233"/>
      <c r="D1458" s="290"/>
      <c r="E1458" s="340"/>
      <c r="F1458" s="361"/>
      <c r="G1458" s="233"/>
    </row>
    <row r="1459" spans="1:7">
      <c r="A1459" s="302"/>
      <c r="B1459" s="233"/>
      <c r="C1459" s="233"/>
      <c r="D1459" s="290"/>
      <c r="E1459" s="340"/>
      <c r="F1459" s="361"/>
      <c r="G1459" s="233"/>
    </row>
    <row r="1460" spans="1:7">
      <c r="A1460" s="302"/>
      <c r="B1460" s="233"/>
      <c r="C1460" s="233"/>
      <c r="D1460" s="290"/>
      <c r="E1460" s="340"/>
      <c r="F1460" s="361"/>
      <c r="G1460" s="233"/>
    </row>
    <row r="1461" spans="1:7">
      <c r="A1461" s="302"/>
      <c r="B1461" s="233"/>
      <c r="C1461" s="233"/>
      <c r="D1461" s="290"/>
      <c r="E1461" s="340"/>
      <c r="F1461" s="361"/>
      <c r="G1461" s="233"/>
    </row>
    <row r="1462" spans="1:7">
      <c r="A1462" s="302"/>
      <c r="B1462" s="233"/>
      <c r="C1462" s="233"/>
      <c r="D1462" s="290"/>
      <c r="E1462" s="340"/>
      <c r="F1462" s="361"/>
      <c r="G1462" s="233"/>
    </row>
    <row r="1463" spans="1:7">
      <c r="A1463" s="302"/>
      <c r="B1463" s="233"/>
      <c r="C1463" s="233"/>
      <c r="D1463" s="290"/>
      <c r="E1463" s="340"/>
      <c r="F1463" s="361"/>
      <c r="G1463" s="233"/>
    </row>
    <row r="1464" spans="1:7">
      <c r="A1464" s="302"/>
      <c r="B1464" s="233"/>
      <c r="C1464" s="233"/>
      <c r="D1464" s="290"/>
      <c r="E1464" s="340"/>
      <c r="F1464" s="361"/>
      <c r="G1464" s="233"/>
    </row>
    <row r="1465" spans="1:7">
      <c r="A1465" s="302"/>
      <c r="B1465" s="233"/>
      <c r="C1465" s="233"/>
      <c r="D1465" s="290"/>
      <c r="E1465" s="340"/>
      <c r="F1465" s="361"/>
      <c r="G1465" s="233"/>
    </row>
    <row r="1466" spans="1:7">
      <c r="A1466" s="302"/>
      <c r="B1466" s="233"/>
      <c r="C1466" s="233"/>
      <c r="D1466" s="290"/>
      <c r="E1466" s="340"/>
      <c r="F1466" s="361"/>
      <c r="G1466" s="233"/>
    </row>
    <row r="1467" spans="1:7">
      <c r="A1467" s="302"/>
      <c r="B1467" s="233"/>
      <c r="C1467" s="233"/>
      <c r="D1467" s="290"/>
      <c r="E1467" s="340"/>
      <c r="F1467" s="361"/>
      <c r="G1467" s="233"/>
    </row>
    <row r="1468" spans="1:7">
      <c r="A1468" s="302"/>
      <c r="B1468" s="233"/>
      <c r="C1468" s="233"/>
      <c r="D1468" s="290"/>
      <c r="E1468" s="340"/>
      <c r="F1468" s="361"/>
      <c r="G1468" s="233"/>
    </row>
    <row r="1469" spans="1:7">
      <c r="A1469" s="302"/>
      <c r="B1469" s="233"/>
      <c r="C1469" s="233"/>
      <c r="D1469" s="290"/>
      <c r="E1469" s="340"/>
      <c r="F1469" s="361"/>
      <c r="G1469" s="233"/>
    </row>
    <row r="1470" spans="1:7">
      <c r="A1470" s="302"/>
      <c r="B1470" s="233"/>
      <c r="C1470" s="233"/>
      <c r="D1470" s="290"/>
      <c r="E1470" s="340"/>
      <c r="F1470" s="361"/>
      <c r="G1470" s="233"/>
    </row>
    <row r="1471" spans="1:7">
      <c r="A1471" s="302"/>
      <c r="B1471" s="233"/>
      <c r="C1471" s="233"/>
      <c r="D1471" s="290"/>
      <c r="E1471" s="340"/>
      <c r="F1471" s="361"/>
      <c r="G1471" s="233"/>
    </row>
    <row r="1472" spans="1:7">
      <c r="A1472" s="302"/>
      <c r="B1472" s="233"/>
      <c r="C1472" s="233"/>
      <c r="D1472" s="290"/>
      <c r="E1472" s="340"/>
      <c r="F1472" s="361"/>
      <c r="G1472" s="233"/>
    </row>
    <row r="1473" spans="1:7">
      <c r="A1473" s="302"/>
      <c r="B1473" s="233"/>
      <c r="C1473" s="233"/>
      <c r="D1473" s="290"/>
      <c r="E1473" s="340"/>
      <c r="F1473" s="361"/>
      <c r="G1473" s="233"/>
    </row>
    <row r="1474" spans="1:7">
      <c r="A1474" s="302"/>
      <c r="B1474" s="233"/>
      <c r="C1474" s="233"/>
      <c r="D1474" s="290"/>
      <c r="E1474" s="340"/>
      <c r="F1474" s="361"/>
      <c r="G1474" s="233"/>
    </row>
    <row r="1475" spans="1:7">
      <c r="A1475" s="302"/>
      <c r="B1475" s="233"/>
      <c r="C1475" s="233"/>
      <c r="D1475" s="290"/>
      <c r="E1475" s="340"/>
      <c r="F1475" s="361"/>
      <c r="G1475" s="233"/>
    </row>
    <row r="1476" spans="1:7">
      <c r="A1476" s="302"/>
      <c r="B1476" s="233"/>
      <c r="C1476" s="233"/>
      <c r="D1476" s="290"/>
      <c r="E1476" s="340"/>
      <c r="F1476" s="361"/>
      <c r="G1476" s="233"/>
    </row>
    <row r="1477" spans="1:7">
      <c r="A1477" s="302"/>
      <c r="B1477" s="233"/>
      <c r="C1477" s="233"/>
      <c r="D1477" s="290"/>
      <c r="E1477" s="340"/>
      <c r="F1477" s="361"/>
      <c r="G1477" s="233"/>
    </row>
    <row r="1478" spans="1:7">
      <c r="A1478" s="302"/>
      <c r="B1478" s="233"/>
      <c r="C1478" s="233"/>
      <c r="D1478" s="290"/>
      <c r="E1478" s="340"/>
      <c r="F1478" s="361"/>
      <c r="G1478" s="233"/>
    </row>
    <row r="1479" spans="1:7">
      <c r="A1479" s="302"/>
      <c r="B1479" s="233"/>
      <c r="C1479" s="233"/>
      <c r="D1479" s="290"/>
      <c r="E1479" s="340"/>
      <c r="F1479" s="361"/>
      <c r="G1479" s="233"/>
    </row>
    <row r="1480" spans="1:7">
      <c r="A1480" s="302"/>
      <c r="B1480" s="233"/>
      <c r="C1480" s="233"/>
      <c r="D1480" s="290"/>
      <c r="E1480" s="340"/>
      <c r="F1480" s="361"/>
      <c r="G1480" s="233"/>
    </row>
    <row r="1481" spans="1:7">
      <c r="A1481" s="302"/>
      <c r="B1481" s="233"/>
      <c r="C1481" s="233"/>
      <c r="D1481" s="290"/>
      <c r="E1481" s="340"/>
      <c r="F1481" s="361"/>
      <c r="G1481" s="233"/>
    </row>
    <row r="1482" spans="1:7">
      <c r="A1482" s="302"/>
      <c r="B1482" s="233"/>
      <c r="C1482" s="233"/>
      <c r="D1482" s="290"/>
      <c r="E1482" s="340"/>
      <c r="F1482" s="361"/>
      <c r="G1482" s="233"/>
    </row>
    <row r="1483" spans="1:7">
      <c r="A1483" s="302"/>
      <c r="B1483" s="233"/>
      <c r="C1483" s="233"/>
      <c r="D1483" s="290"/>
      <c r="E1483" s="340"/>
      <c r="F1483" s="361"/>
      <c r="G1483" s="233"/>
    </row>
    <row r="1484" spans="1:7">
      <c r="A1484" s="302"/>
      <c r="B1484" s="233"/>
      <c r="C1484" s="233"/>
      <c r="D1484" s="290"/>
      <c r="E1484" s="340"/>
      <c r="F1484" s="361"/>
      <c r="G1484" s="233"/>
    </row>
    <row r="1485" spans="1:7">
      <c r="A1485" s="302"/>
      <c r="B1485" s="233"/>
      <c r="C1485" s="233"/>
      <c r="D1485" s="290"/>
      <c r="E1485" s="340"/>
      <c r="F1485" s="361"/>
      <c r="G1485" s="233"/>
    </row>
    <row r="1486" spans="1:7">
      <c r="A1486" s="302"/>
      <c r="B1486" s="233"/>
      <c r="C1486" s="233"/>
      <c r="D1486" s="290"/>
      <c r="E1486" s="340"/>
      <c r="F1486" s="361"/>
      <c r="G1486" s="233"/>
    </row>
    <row r="1487" spans="1:7">
      <c r="A1487" s="302"/>
      <c r="B1487" s="233"/>
      <c r="C1487" s="233"/>
      <c r="D1487" s="290"/>
      <c r="E1487" s="340"/>
      <c r="F1487" s="361"/>
      <c r="G1487" s="233"/>
    </row>
    <row r="1488" spans="1:7">
      <c r="A1488" s="302"/>
      <c r="B1488" s="233"/>
      <c r="C1488" s="233"/>
      <c r="D1488" s="290"/>
      <c r="E1488" s="340"/>
      <c r="F1488" s="361"/>
      <c r="G1488" s="233"/>
    </row>
    <row r="1489" spans="1:7">
      <c r="A1489" s="302"/>
      <c r="B1489" s="233"/>
      <c r="C1489" s="233"/>
      <c r="D1489" s="290"/>
      <c r="E1489" s="340"/>
      <c r="F1489" s="361"/>
      <c r="G1489" s="233"/>
    </row>
    <row r="1490" spans="1:7">
      <c r="A1490" s="302"/>
      <c r="B1490" s="233"/>
      <c r="C1490" s="233"/>
      <c r="D1490" s="290"/>
      <c r="E1490" s="340"/>
      <c r="F1490" s="361"/>
      <c r="G1490" s="233"/>
    </row>
    <row r="1491" spans="1:7">
      <c r="A1491" s="302"/>
      <c r="B1491" s="233"/>
      <c r="C1491" s="233"/>
      <c r="D1491" s="290"/>
      <c r="E1491" s="340"/>
      <c r="F1491" s="361"/>
      <c r="G1491" s="233"/>
    </row>
    <row r="1492" spans="1:7">
      <c r="A1492" s="302"/>
      <c r="B1492" s="233"/>
      <c r="C1492" s="233"/>
      <c r="D1492" s="290"/>
      <c r="E1492" s="340"/>
      <c r="F1492" s="361"/>
      <c r="G1492" s="233"/>
    </row>
    <row r="1493" spans="1:7">
      <c r="A1493" s="302"/>
      <c r="B1493" s="233"/>
      <c r="C1493" s="233"/>
      <c r="D1493" s="290"/>
      <c r="E1493" s="340"/>
      <c r="F1493" s="361"/>
      <c r="G1493" s="233"/>
    </row>
    <row r="1494" spans="1:7">
      <c r="A1494" s="302"/>
      <c r="B1494" s="233"/>
      <c r="C1494" s="233"/>
      <c r="D1494" s="290"/>
      <c r="E1494" s="340"/>
      <c r="F1494" s="361"/>
      <c r="G1494" s="233"/>
    </row>
    <row r="1495" spans="1:7">
      <c r="A1495" s="302"/>
      <c r="B1495" s="233"/>
      <c r="C1495" s="233"/>
      <c r="D1495" s="290"/>
      <c r="E1495" s="340"/>
      <c r="F1495" s="361"/>
      <c r="G1495" s="233"/>
    </row>
    <row r="1496" spans="1:7">
      <c r="A1496" s="302"/>
      <c r="B1496" s="233"/>
      <c r="C1496" s="233"/>
      <c r="D1496" s="290"/>
      <c r="E1496" s="340"/>
      <c r="F1496" s="361"/>
      <c r="G1496" s="233"/>
    </row>
    <row r="1497" spans="1:7">
      <c r="A1497" s="302"/>
      <c r="B1497" s="233"/>
      <c r="C1497" s="233"/>
      <c r="D1497" s="290"/>
      <c r="E1497" s="340"/>
      <c r="F1497" s="361"/>
      <c r="G1497" s="233"/>
    </row>
    <row r="1498" spans="1:7">
      <c r="A1498" s="302"/>
      <c r="B1498" s="233"/>
      <c r="C1498" s="233"/>
      <c r="D1498" s="290"/>
      <c r="E1498" s="340"/>
      <c r="F1498" s="361"/>
      <c r="G1498" s="233"/>
    </row>
    <row r="1499" spans="1:7">
      <c r="A1499" s="302"/>
      <c r="B1499" s="233"/>
      <c r="C1499" s="233"/>
      <c r="D1499" s="290"/>
      <c r="E1499" s="340"/>
      <c r="F1499" s="361"/>
      <c r="G1499" s="233"/>
    </row>
    <row r="1500" spans="1:7">
      <c r="A1500" s="302"/>
      <c r="B1500" s="233"/>
      <c r="C1500" s="233"/>
      <c r="D1500" s="290"/>
      <c r="E1500" s="340"/>
      <c r="F1500" s="361"/>
      <c r="G1500" s="233"/>
    </row>
    <row r="1501" spans="1:7">
      <c r="A1501" s="302"/>
      <c r="B1501" s="233"/>
      <c r="C1501" s="233"/>
      <c r="D1501" s="290"/>
      <c r="E1501" s="340"/>
      <c r="F1501" s="361"/>
      <c r="G1501" s="233"/>
    </row>
    <row r="1502" spans="1:7">
      <c r="A1502" s="302"/>
      <c r="B1502" s="233"/>
      <c r="C1502" s="233"/>
      <c r="D1502" s="290"/>
      <c r="E1502" s="340"/>
      <c r="F1502" s="361"/>
      <c r="G1502" s="233"/>
    </row>
    <row r="1503" spans="1:7">
      <c r="A1503" s="302"/>
      <c r="B1503" s="233"/>
      <c r="C1503" s="233"/>
      <c r="D1503" s="290"/>
      <c r="E1503" s="340"/>
      <c r="F1503" s="361"/>
      <c r="G1503" s="233"/>
    </row>
    <row r="1504" spans="1:7">
      <c r="A1504" s="302"/>
      <c r="B1504" s="233"/>
      <c r="C1504" s="233"/>
      <c r="D1504" s="290"/>
      <c r="E1504" s="340"/>
      <c r="F1504" s="361"/>
      <c r="G1504" s="233"/>
    </row>
    <row r="1505" spans="1:7">
      <c r="A1505" s="302"/>
      <c r="B1505" s="233"/>
      <c r="C1505" s="233"/>
      <c r="D1505" s="290"/>
      <c r="E1505" s="340"/>
      <c r="F1505" s="361"/>
      <c r="G1505" s="233"/>
    </row>
    <row r="1506" spans="1:7">
      <c r="A1506" s="302"/>
      <c r="B1506" s="233"/>
      <c r="C1506" s="233"/>
      <c r="D1506" s="290"/>
      <c r="E1506" s="340"/>
      <c r="F1506" s="361"/>
      <c r="G1506" s="233"/>
    </row>
    <row r="1507" spans="1:7">
      <c r="A1507" s="302"/>
      <c r="B1507" s="233"/>
      <c r="C1507" s="233"/>
      <c r="D1507" s="290"/>
      <c r="E1507" s="340"/>
      <c r="F1507" s="361"/>
      <c r="G1507" s="233"/>
    </row>
    <row r="1508" spans="1:7">
      <c r="A1508" s="302"/>
      <c r="B1508" s="233"/>
      <c r="C1508" s="233"/>
      <c r="D1508" s="290"/>
      <c r="E1508" s="340"/>
      <c r="F1508" s="361"/>
      <c r="G1508" s="233"/>
    </row>
    <row r="1509" spans="1:7">
      <c r="A1509" s="302"/>
      <c r="B1509" s="233"/>
      <c r="C1509" s="233"/>
      <c r="D1509" s="290"/>
      <c r="E1509" s="340"/>
      <c r="F1509" s="361"/>
      <c r="G1509" s="233"/>
    </row>
    <row r="1510" spans="1:7">
      <c r="A1510" s="302"/>
      <c r="B1510" s="233"/>
      <c r="C1510" s="233"/>
      <c r="D1510" s="290"/>
      <c r="E1510" s="340"/>
      <c r="F1510" s="361"/>
      <c r="G1510" s="233"/>
    </row>
    <row r="1511" spans="1:7">
      <c r="A1511" s="302"/>
      <c r="B1511" s="233"/>
      <c r="C1511" s="233"/>
      <c r="D1511" s="290"/>
      <c r="E1511" s="340"/>
      <c r="F1511" s="361"/>
      <c r="G1511" s="233"/>
    </row>
    <row r="1512" spans="1:7">
      <c r="A1512" s="302"/>
      <c r="B1512" s="233"/>
      <c r="C1512" s="233"/>
      <c r="D1512" s="290"/>
      <c r="E1512" s="340"/>
      <c r="F1512" s="361"/>
      <c r="G1512" s="233"/>
    </row>
    <row r="1513" spans="1:7">
      <c r="A1513" s="302"/>
      <c r="B1513" s="233"/>
      <c r="C1513" s="233"/>
      <c r="D1513" s="290"/>
      <c r="E1513" s="340"/>
      <c r="F1513" s="361"/>
      <c r="G1513" s="233"/>
    </row>
    <row r="1514" spans="1:7">
      <c r="A1514" s="302"/>
      <c r="B1514" s="233"/>
      <c r="C1514" s="233"/>
      <c r="D1514" s="290"/>
      <c r="E1514" s="340"/>
      <c r="F1514" s="361"/>
      <c r="G1514" s="233"/>
    </row>
    <row r="1515" spans="1:7">
      <c r="A1515" s="302"/>
      <c r="B1515" s="233"/>
      <c r="C1515" s="233"/>
      <c r="D1515" s="290"/>
      <c r="E1515" s="340"/>
      <c r="F1515" s="361"/>
      <c r="G1515" s="233"/>
    </row>
    <row r="1516" spans="1:7">
      <c r="A1516" s="302"/>
      <c r="B1516" s="233"/>
      <c r="C1516" s="233"/>
      <c r="D1516" s="290"/>
      <c r="E1516" s="340"/>
      <c r="F1516" s="361"/>
      <c r="G1516" s="233"/>
    </row>
    <row r="1517" spans="1:7">
      <c r="A1517" s="302"/>
      <c r="B1517" s="233"/>
      <c r="C1517" s="233"/>
      <c r="D1517" s="290"/>
      <c r="E1517" s="340"/>
      <c r="F1517" s="361"/>
      <c r="G1517" s="233"/>
    </row>
    <row r="1518" spans="1:7">
      <c r="A1518" s="302"/>
      <c r="B1518" s="233"/>
      <c r="C1518" s="233"/>
      <c r="D1518" s="290"/>
      <c r="E1518" s="340"/>
      <c r="F1518" s="361"/>
      <c r="G1518" s="233"/>
    </row>
    <row r="1519" spans="1:7">
      <c r="A1519" s="302"/>
      <c r="B1519" s="233"/>
      <c r="C1519" s="233"/>
      <c r="D1519" s="290"/>
      <c r="E1519" s="340"/>
      <c r="F1519" s="361"/>
      <c r="G1519" s="233"/>
    </row>
    <row r="1520" spans="1:7">
      <c r="A1520" s="302"/>
      <c r="B1520" s="233"/>
      <c r="C1520" s="233"/>
      <c r="D1520" s="290"/>
      <c r="E1520" s="340"/>
      <c r="F1520" s="361"/>
      <c r="G1520" s="233"/>
    </row>
    <row r="1521" spans="1:7">
      <c r="A1521" s="302"/>
      <c r="B1521" s="233"/>
      <c r="C1521" s="233"/>
      <c r="D1521" s="290"/>
      <c r="E1521" s="340"/>
      <c r="F1521" s="361"/>
      <c r="G1521" s="233"/>
    </row>
    <row r="1522" spans="1:7">
      <c r="A1522" s="302"/>
      <c r="B1522" s="233"/>
      <c r="C1522" s="233"/>
      <c r="D1522" s="290"/>
      <c r="E1522" s="340"/>
      <c r="F1522" s="361"/>
      <c r="G1522" s="233"/>
    </row>
    <row r="1523" spans="1:7">
      <c r="A1523" s="302"/>
      <c r="B1523" s="233"/>
      <c r="C1523" s="233"/>
      <c r="D1523" s="290"/>
      <c r="E1523" s="340"/>
      <c r="F1523" s="361"/>
      <c r="G1523" s="233"/>
    </row>
    <row r="1524" spans="1:7">
      <c r="A1524" s="302"/>
      <c r="B1524" s="233"/>
      <c r="C1524" s="233"/>
      <c r="D1524" s="290"/>
      <c r="E1524" s="340"/>
      <c r="F1524" s="361"/>
      <c r="G1524" s="233"/>
    </row>
    <row r="1525" spans="1:7">
      <c r="A1525" s="302"/>
      <c r="B1525" s="233"/>
      <c r="C1525" s="233"/>
      <c r="D1525" s="290"/>
      <c r="E1525" s="340"/>
      <c r="F1525" s="361"/>
      <c r="G1525" s="233"/>
    </row>
    <row r="1526" spans="1:7">
      <c r="A1526" s="302"/>
      <c r="B1526" s="233"/>
      <c r="C1526" s="233"/>
      <c r="D1526" s="290"/>
      <c r="E1526" s="340"/>
      <c r="F1526" s="361"/>
      <c r="G1526" s="233"/>
    </row>
    <row r="1527" spans="1:7">
      <c r="A1527" s="302"/>
      <c r="B1527" s="233"/>
      <c r="C1527" s="233"/>
      <c r="D1527" s="290"/>
      <c r="E1527" s="340"/>
      <c r="F1527" s="361"/>
      <c r="G1527" s="233"/>
    </row>
    <row r="1528" spans="1:7">
      <c r="A1528" s="302"/>
      <c r="B1528" s="233"/>
      <c r="C1528" s="233"/>
      <c r="D1528" s="290"/>
      <c r="E1528" s="340"/>
      <c r="F1528" s="361"/>
      <c r="G1528" s="233"/>
    </row>
    <row r="1529" spans="1:7">
      <c r="A1529" s="302"/>
      <c r="B1529" s="233"/>
      <c r="C1529" s="233"/>
      <c r="D1529" s="290"/>
      <c r="E1529" s="340"/>
      <c r="F1529" s="361"/>
      <c r="G1529" s="233"/>
    </row>
    <row r="1530" spans="1:7">
      <c r="A1530" s="302"/>
      <c r="B1530" s="233"/>
      <c r="C1530" s="233"/>
      <c r="D1530" s="290"/>
      <c r="E1530" s="340"/>
      <c r="F1530" s="361"/>
      <c r="G1530" s="233"/>
    </row>
    <row r="1531" spans="1:7">
      <c r="A1531" s="302"/>
      <c r="B1531" s="233"/>
      <c r="C1531" s="233"/>
      <c r="D1531" s="290"/>
      <c r="E1531" s="340"/>
      <c r="F1531" s="361"/>
      <c r="G1531" s="233"/>
    </row>
    <row r="1532" spans="1:7">
      <c r="A1532" s="302"/>
      <c r="B1532" s="233"/>
      <c r="C1532" s="233"/>
      <c r="D1532" s="290"/>
      <c r="E1532" s="340"/>
      <c r="F1532" s="361"/>
      <c r="G1532" s="233"/>
    </row>
    <row r="1533" spans="1:7">
      <c r="A1533" s="302"/>
      <c r="B1533" s="233"/>
      <c r="C1533" s="233"/>
      <c r="D1533" s="290"/>
      <c r="E1533" s="340"/>
      <c r="F1533" s="361"/>
      <c r="G1533" s="233"/>
    </row>
    <row r="1534" spans="1:7">
      <c r="A1534" s="302"/>
      <c r="B1534" s="233"/>
      <c r="C1534" s="233"/>
      <c r="D1534" s="290"/>
      <c r="E1534" s="340"/>
      <c r="F1534" s="361"/>
      <c r="G1534" s="233"/>
    </row>
    <row r="1535" spans="1:7">
      <c r="A1535" s="302"/>
      <c r="B1535" s="233"/>
      <c r="C1535" s="233"/>
      <c r="D1535" s="290"/>
      <c r="E1535" s="340"/>
      <c r="F1535" s="361"/>
      <c r="G1535" s="233"/>
    </row>
    <row r="1536" spans="1:7">
      <c r="A1536" s="302"/>
      <c r="B1536" s="233"/>
      <c r="C1536" s="233"/>
      <c r="D1536" s="290"/>
      <c r="E1536" s="340"/>
      <c r="F1536" s="361"/>
      <c r="G1536" s="233"/>
    </row>
    <row r="1537" spans="1:7">
      <c r="A1537" s="302"/>
      <c r="B1537" s="233"/>
      <c r="C1537" s="233"/>
      <c r="D1537" s="290"/>
      <c r="E1537" s="340"/>
      <c r="F1537" s="361"/>
      <c r="G1537" s="233"/>
    </row>
    <row r="1538" spans="1:7">
      <c r="A1538" s="302"/>
      <c r="B1538" s="233"/>
      <c r="C1538" s="233"/>
      <c r="D1538" s="290"/>
      <c r="E1538" s="340"/>
      <c r="F1538" s="361"/>
      <c r="G1538" s="233"/>
    </row>
    <row r="1539" spans="1:7">
      <c r="A1539" s="302"/>
      <c r="B1539" s="233"/>
      <c r="C1539" s="233"/>
      <c r="D1539" s="290"/>
      <c r="E1539" s="340"/>
      <c r="F1539" s="361"/>
      <c r="G1539" s="233"/>
    </row>
    <row r="1540" spans="1:7">
      <c r="A1540" s="302"/>
      <c r="B1540" s="233"/>
      <c r="C1540" s="233"/>
      <c r="D1540" s="290"/>
      <c r="E1540" s="340"/>
      <c r="F1540" s="361"/>
      <c r="G1540" s="233"/>
    </row>
    <row r="1541" spans="1:7">
      <c r="A1541" s="302"/>
      <c r="B1541" s="233"/>
      <c r="C1541" s="233"/>
      <c r="D1541" s="290"/>
      <c r="E1541" s="340"/>
      <c r="F1541" s="361"/>
      <c r="G1541" s="233"/>
    </row>
    <row r="1542" spans="1:7">
      <c r="A1542" s="302"/>
      <c r="B1542" s="233"/>
      <c r="C1542" s="233"/>
      <c r="D1542" s="290"/>
      <c r="E1542" s="340"/>
      <c r="F1542" s="361"/>
      <c r="G1542" s="233"/>
    </row>
    <row r="1543" spans="1:7">
      <c r="A1543" s="302"/>
      <c r="B1543" s="233"/>
      <c r="C1543" s="233"/>
      <c r="D1543" s="290"/>
      <c r="E1543" s="340"/>
      <c r="F1543" s="361"/>
      <c r="G1543" s="233"/>
    </row>
    <row r="1544" spans="1:7">
      <c r="A1544" s="302"/>
      <c r="B1544" s="233"/>
      <c r="C1544" s="233"/>
      <c r="D1544" s="290"/>
      <c r="E1544" s="340"/>
      <c r="F1544" s="361"/>
      <c r="G1544" s="233"/>
    </row>
    <row r="1545" spans="1:7">
      <c r="A1545" s="302"/>
      <c r="B1545" s="233"/>
      <c r="C1545" s="233"/>
      <c r="D1545" s="290"/>
      <c r="E1545" s="340"/>
      <c r="F1545" s="361"/>
      <c r="G1545" s="233"/>
    </row>
    <row r="1546" spans="1:7">
      <c r="A1546" s="302"/>
      <c r="B1546" s="233"/>
      <c r="C1546" s="233"/>
      <c r="D1546" s="290"/>
      <c r="E1546" s="340"/>
      <c r="F1546" s="361"/>
      <c r="G1546" s="233"/>
    </row>
    <row r="1547" spans="1:7">
      <c r="A1547" s="302"/>
      <c r="B1547" s="233"/>
      <c r="C1547" s="233"/>
      <c r="D1547" s="290"/>
      <c r="E1547" s="340"/>
      <c r="F1547" s="361"/>
      <c r="G1547" s="233"/>
    </row>
    <row r="1548" spans="1:7">
      <c r="A1548" s="302"/>
      <c r="B1548" s="233"/>
      <c r="C1548" s="233"/>
      <c r="D1548" s="290"/>
      <c r="E1548" s="340"/>
      <c r="F1548" s="361"/>
      <c r="G1548" s="233"/>
    </row>
    <row r="1549" spans="1:7">
      <c r="A1549" s="302"/>
      <c r="B1549" s="233"/>
      <c r="C1549" s="233"/>
      <c r="D1549" s="290"/>
      <c r="E1549" s="340"/>
      <c r="F1549" s="361"/>
      <c r="G1549" s="233"/>
    </row>
    <row r="1550" spans="1:7">
      <c r="A1550" s="302"/>
      <c r="B1550" s="233"/>
      <c r="C1550" s="233"/>
      <c r="D1550" s="290"/>
      <c r="E1550" s="340"/>
      <c r="F1550" s="361"/>
      <c r="G1550" s="233"/>
    </row>
    <row r="1551" spans="1:7">
      <c r="A1551" s="302"/>
      <c r="B1551" s="233"/>
      <c r="C1551" s="233"/>
      <c r="D1551" s="290"/>
      <c r="E1551" s="340"/>
      <c r="F1551" s="361"/>
      <c r="G1551" s="233"/>
    </row>
    <row r="1552" spans="1:7">
      <c r="A1552" s="302"/>
      <c r="B1552" s="233"/>
      <c r="C1552" s="233"/>
      <c r="D1552" s="290"/>
      <c r="E1552" s="340"/>
      <c r="F1552" s="361"/>
      <c r="G1552" s="233"/>
    </row>
    <row r="1553" spans="1:7">
      <c r="A1553" s="302"/>
      <c r="B1553" s="233"/>
      <c r="C1553" s="233"/>
      <c r="D1553" s="290"/>
      <c r="E1553" s="340"/>
      <c r="F1553" s="361"/>
      <c r="G1553" s="233"/>
    </row>
    <row r="1554" spans="1:7">
      <c r="A1554" s="302"/>
      <c r="B1554" s="233"/>
      <c r="C1554" s="233"/>
      <c r="D1554" s="290"/>
      <c r="E1554" s="340"/>
      <c r="F1554" s="361"/>
      <c r="G1554" s="233"/>
    </row>
    <row r="1555" spans="1:7">
      <c r="A1555" s="302"/>
      <c r="B1555" s="233"/>
      <c r="C1555" s="233"/>
      <c r="D1555" s="290"/>
      <c r="E1555" s="340"/>
      <c r="F1555" s="361"/>
      <c r="G1555" s="233"/>
    </row>
    <row r="1556" spans="1:7">
      <c r="A1556" s="302"/>
      <c r="B1556" s="233"/>
      <c r="C1556" s="233"/>
      <c r="D1556" s="290"/>
      <c r="E1556" s="340"/>
      <c r="F1556" s="361"/>
      <c r="G1556" s="233"/>
    </row>
    <row r="1557" spans="1:7">
      <c r="A1557" s="302"/>
      <c r="B1557" s="233"/>
      <c r="C1557" s="233"/>
      <c r="D1557" s="290"/>
      <c r="E1557" s="340"/>
      <c r="F1557" s="361"/>
      <c r="G1557" s="233"/>
    </row>
    <row r="1558" spans="1:7">
      <c r="A1558" s="302"/>
      <c r="B1558" s="233"/>
      <c r="C1558" s="233"/>
      <c r="D1558" s="290"/>
      <c r="E1558" s="340"/>
      <c r="F1558" s="361"/>
      <c r="G1558" s="233"/>
    </row>
    <row r="1559" spans="1:7">
      <c r="A1559" s="302"/>
      <c r="B1559" s="233"/>
      <c r="C1559" s="233"/>
      <c r="D1559" s="290"/>
      <c r="E1559" s="340"/>
      <c r="F1559" s="361"/>
      <c r="G1559" s="233"/>
    </row>
    <row r="1560" spans="1:7">
      <c r="A1560" s="302"/>
      <c r="B1560" s="233"/>
      <c r="C1560" s="233"/>
      <c r="D1560" s="290"/>
      <c r="E1560" s="340"/>
      <c r="F1560" s="361"/>
      <c r="G1560" s="233"/>
    </row>
    <row r="1561" spans="1:7">
      <c r="A1561" s="302"/>
      <c r="B1561" s="233"/>
      <c r="C1561" s="233"/>
      <c r="D1561" s="290"/>
      <c r="E1561" s="340"/>
      <c r="F1561" s="361"/>
      <c r="G1561" s="233"/>
    </row>
    <row r="1562" spans="1:7">
      <c r="A1562" s="302"/>
      <c r="B1562" s="233"/>
      <c r="C1562" s="233"/>
      <c r="D1562" s="290"/>
      <c r="E1562" s="340"/>
      <c r="F1562" s="361"/>
      <c r="G1562" s="233"/>
    </row>
    <row r="1563" spans="1:7">
      <c r="A1563" s="302"/>
      <c r="B1563" s="233"/>
      <c r="C1563" s="233"/>
      <c r="D1563" s="290"/>
      <c r="E1563" s="340"/>
      <c r="F1563" s="361"/>
      <c r="G1563" s="233"/>
    </row>
    <row r="1564" spans="1:7">
      <c r="A1564" s="302"/>
      <c r="B1564" s="233"/>
      <c r="C1564" s="233"/>
      <c r="D1564" s="290"/>
      <c r="E1564" s="340"/>
      <c r="F1564" s="361"/>
      <c r="G1564" s="233"/>
    </row>
    <row r="1565" spans="1:7">
      <c r="A1565" s="302"/>
      <c r="B1565" s="233"/>
      <c r="C1565" s="233"/>
      <c r="D1565" s="290"/>
      <c r="E1565" s="340"/>
      <c r="F1565" s="361"/>
      <c r="G1565" s="233"/>
    </row>
    <row r="1566" spans="1:7">
      <c r="A1566" s="302"/>
      <c r="B1566" s="233"/>
      <c r="C1566" s="233"/>
      <c r="D1566" s="290"/>
      <c r="E1566" s="340"/>
      <c r="F1566" s="361"/>
      <c r="G1566" s="233"/>
    </row>
    <row r="1567" spans="1:7">
      <c r="A1567" s="302"/>
      <c r="B1567" s="233"/>
      <c r="C1567" s="233"/>
      <c r="D1567" s="290"/>
      <c r="E1567" s="340"/>
      <c r="F1567" s="361"/>
      <c r="G1567" s="233"/>
    </row>
    <row r="1568" spans="1:7">
      <c r="A1568" s="302"/>
      <c r="B1568" s="233"/>
      <c r="C1568" s="233"/>
      <c r="D1568" s="290"/>
      <c r="E1568" s="340"/>
      <c r="F1568" s="361"/>
      <c r="G1568" s="233"/>
    </row>
    <row r="1569" spans="1:7">
      <c r="A1569" s="302"/>
      <c r="B1569" s="233"/>
      <c r="C1569" s="233"/>
      <c r="D1569" s="290"/>
      <c r="E1569" s="340"/>
      <c r="F1569" s="361"/>
      <c r="G1569" s="233"/>
    </row>
    <row r="1570" spans="1:7">
      <c r="A1570" s="302"/>
      <c r="B1570" s="233"/>
      <c r="C1570" s="233"/>
      <c r="D1570" s="290"/>
      <c r="E1570" s="340"/>
      <c r="F1570" s="361"/>
      <c r="G1570" s="233"/>
    </row>
    <row r="1571" spans="1:7">
      <c r="A1571" s="302"/>
      <c r="B1571" s="233"/>
      <c r="C1571" s="233"/>
      <c r="D1571" s="290"/>
      <c r="E1571" s="340"/>
      <c r="F1571" s="361"/>
      <c r="G1571" s="233"/>
    </row>
    <row r="1572" spans="1:7">
      <c r="A1572" s="302"/>
      <c r="B1572" s="233"/>
      <c r="C1572" s="233"/>
      <c r="D1572" s="290"/>
      <c r="E1572" s="340"/>
      <c r="F1572" s="361"/>
      <c r="G1572" s="233"/>
    </row>
    <row r="1573" spans="1:7">
      <c r="A1573" s="302"/>
      <c r="B1573" s="233"/>
      <c r="C1573" s="233"/>
      <c r="D1573" s="290"/>
      <c r="E1573" s="340"/>
      <c r="F1573" s="361"/>
      <c r="G1573" s="233"/>
    </row>
    <row r="1574" spans="1:7">
      <c r="A1574" s="302"/>
      <c r="B1574" s="233"/>
      <c r="C1574" s="233"/>
      <c r="D1574" s="290"/>
      <c r="E1574" s="340"/>
      <c r="F1574" s="361"/>
      <c r="G1574" s="233"/>
    </row>
    <row r="1575" spans="1:7">
      <c r="A1575" s="302"/>
      <c r="B1575" s="233"/>
      <c r="C1575" s="233"/>
      <c r="D1575" s="290"/>
      <c r="E1575" s="340"/>
      <c r="F1575" s="361"/>
      <c r="G1575" s="233"/>
    </row>
    <row r="1576" spans="1:7">
      <c r="A1576" s="302"/>
      <c r="B1576" s="233"/>
      <c r="C1576" s="233"/>
      <c r="D1576" s="290"/>
      <c r="E1576" s="340"/>
      <c r="F1576" s="361"/>
      <c r="G1576" s="233"/>
    </row>
    <row r="1577" spans="1:7">
      <c r="A1577" s="302"/>
      <c r="B1577" s="233"/>
      <c r="C1577" s="233"/>
      <c r="D1577" s="290"/>
      <c r="E1577" s="340"/>
      <c r="F1577" s="361"/>
      <c r="G1577" s="233"/>
    </row>
    <row r="1578" spans="1:7">
      <c r="A1578" s="302"/>
      <c r="B1578" s="233"/>
      <c r="C1578" s="233"/>
      <c r="D1578" s="290"/>
      <c r="E1578" s="340"/>
      <c r="F1578" s="361"/>
      <c r="G1578" s="233"/>
    </row>
    <row r="1579" spans="1:7">
      <c r="A1579" s="302"/>
      <c r="B1579" s="233"/>
      <c r="C1579" s="233"/>
      <c r="D1579" s="290"/>
      <c r="E1579" s="340"/>
      <c r="F1579" s="361"/>
      <c r="G1579" s="233"/>
    </row>
    <row r="1580" spans="1:7">
      <c r="A1580" s="302"/>
      <c r="B1580" s="233"/>
      <c r="C1580" s="233"/>
      <c r="D1580" s="290"/>
      <c r="E1580" s="340"/>
      <c r="F1580" s="361"/>
      <c r="G1580" s="233"/>
    </row>
    <row r="1581" spans="1:7">
      <c r="A1581" s="302"/>
      <c r="B1581" s="233"/>
      <c r="C1581" s="233"/>
      <c r="D1581" s="290"/>
      <c r="E1581" s="340"/>
      <c r="F1581" s="361"/>
      <c r="G1581" s="233"/>
    </row>
    <row r="1582" spans="1:7">
      <c r="A1582" s="302"/>
      <c r="B1582" s="233"/>
      <c r="C1582" s="233"/>
      <c r="D1582" s="290"/>
      <c r="E1582" s="340"/>
      <c r="F1582" s="361"/>
      <c r="G1582" s="233"/>
    </row>
    <row r="1583" spans="1:7">
      <c r="A1583" s="302"/>
      <c r="B1583" s="233"/>
      <c r="C1583" s="233"/>
      <c r="D1583" s="290"/>
      <c r="E1583" s="340"/>
      <c r="F1583" s="361"/>
      <c r="G1583" s="233"/>
    </row>
    <row r="1584" spans="1:7">
      <c r="A1584" s="302"/>
      <c r="B1584" s="233"/>
      <c r="C1584" s="233"/>
      <c r="D1584" s="290"/>
      <c r="E1584" s="340"/>
      <c r="F1584" s="361"/>
      <c r="G1584" s="233"/>
    </row>
    <row r="1585" spans="1:7">
      <c r="A1585" s="302"/>
      <c r="B1585" s="233"/>
      <c r="C1585" s="233"/>
      <c r="D1585" s="290"/>
      <c r="E1585" s="340"/>
      <c r="F1585" s="361"/>
      <c r="G1585" s="233"/>
    </row>
    <row r="1586" spans="1:7">
      <c r="A1586" s="302"/>
      <c r="B1586" s="233"/>
      <c r="C1586" s="233"/>
      <c r="D1586" s="290"/>
      <c r="E1586" s="340"/>
      <c r="F1586" s="361"/>
      <c r="G1586" s="233"/>
    </row>
    <row r="1587" spans="1:7">
      <c r="A1587" s="302"/>
      <c r="B1587" s="233"/>
      <c r="C1587" s="233"/>
      <c r="D1587" s="290"/>
      <c r="E1587" s="340"/>
      <c r="F1587" s="361"/>
      <c r="G1587" s="233"/>
    </row>
    <row r="1588" spans="1:7">
      <c r="A1588" s="302"/>
      <c r="B1588" s="233"/>
      <c r="C1588" s="233"/>
      <c r="D1588" s="290"/>
      <c r="E1588" s="340"/>
      <c r="F1588" s="361"/>
      <c r="G1588" s="233"/>
    </row>
    <row r="1589" spans="1:7">
      <c r="A1589" s="302"/>
      <c r="B1589" s="233"/>
      <c r="C1589" s="233"/>
      <c r="D1589" s="290"/>
      <c r="E1589" s="340"/>
      <c r="F1589" s="361"/>
      <c r="G1589" s="233"/>
    </row>
    <row r="1590" spans="1:7">
      <c r="A1590" s="302"/>
      <c r="B1590" s="233"/>
      <c r="C1590" s="233"/>
      <c r="D1590" s="290"/>
      <c r="E1590" s="340"/>
      <c r="F1590" s="361"/>
      <c r="G1590" s="233"/>
    </row>
    <row r="1591" spans="1:7">
      <c r="A1591" s="302"/>
      <c r="B1591" s="233"/>
      <c r="C1591" s="233"/>
      <c r="D1591" s="290"/>
      <c r="E1591" s="340"/>
      <c r="F1591" s="361"/>
      <c r="G1591" s="233"/>
    </row>
    <row r="1592" spans="1:7">
      <c r="A1592" s="302"/>
      <c r="B1592" s="233"/>
      <c r="C1592" s="233"/>
      <c r="D1592" s="290"/>
      <c r="E1592" s="340"/>
      <c r="F1592" s="361"/>
      <c r="G1592" s="233"/>
    </row>
    <row r="1593" spans="1:7">
      <c r="A1593" s="302"/>
      <c r="B1593" s="233"/>
      <c r="C1593" s="233"/>
      <c r="D1593" s="290"/>
      <c r="E1593" s="340"/>
      <c r="F1593" s="361"/>
      <c r="G1593" s="233"/>
    </row>
    <row r="1594" spans="1:7">
      <c r="A1594" s="302"/>
      <c r="B1594" s="233"/>
      <c r="C1594" s="233"/>
      <c r="D1594" s="290"/>
      <c r="E1594" s="340"/>
      <c r="F1594" s="361"/>
      <c r="G1594" s="233"/>
    </row>
    <row r="1595" spans="1:7">
      <c r="A1595" s="302"/>
      <c r="B1595" s="233"/>
      <c r="C1595" s="233"/>
      <c r="D1595" s="290"/>
      <c r="E1595" s="340"/>
      <c r="F1595" s="361"/>
      <c r="G1595" s="233"/>
    </row>
    <row r="1596" spans="1:7">
      <c r="A1596" s="302"/>
      <c r="B1596" s="233"/>
      <c r="C1596" s="233"/>
      <c r="D1596" s="290"/>
      <c r="E1596" s="340"/>
      <c r="F1596" s="361"/>
      <c r="G1596" s="233"/>
    </row>
    <row r="1597" spans="1:7">
      <c r="A1597" s="302"/>
      <c r="B1597" s="233"/>
      <c r="C1597" s="233"/>
      <c r="D1597" s="290"/>
      <c r="E1597" s="340"/>
      <c r="F1597" s="361"/>
      <c r="G1597" s="233"/>
    </row>
    <row r="1598" spans="1:7">
      <c r="A1598" s="302"/>
      <c r="B1598" s="233"/>
      <c r="C1598" s="233"/>
      <c r="D1598" s="290"/>
      <c r="E1598" s="340"/>
      <c r="F1598" s="361"/>
      <c r="G1598" s="233"/>
    </row>
    <row r="1599" spans="1:7">
      <c r="A1599" s="302"/>
      <c r="B1599" s="233"/>
      <c r="C1599" s="233"/>
      <c r="D1599" s="290"/>
      <c r="E1599" s="340"/>
      <c r="F1599" s="361"/>
      <c r="G1599" s="233"/>
    </row>
    <row r="1600" spans="1:7">
      <c r="A1600" s="302"/>
      <c r="B1600" s="233"/>
      <c r="C1600" s="233"/>
      <c r="D1600" s="290"/>
      <c r="E1600" s="340"/>
      <c r="F1600" s="361"/>
      <c r="G1600" s="233"/>
    </row>
    <row r="1601" spans="1:7">
      <c r="A1601" s="302"/>
      <c r="B1601" s="233"/>
      <c r="C1601" s="233"/>
      <c r="D1601" s="290"/>
      <c r="E1601" s="340"/>
      <c r="F1601" s="361"/>
      <c r="G1601" s="233"/>
    </row>
    <row r="1602" spans="1:7">
      <c r="A1602" s="302"/>
      <c r="B1602" s="233"/>
      <c r="C1602" s="233"/>
      <c r="D1602" s="290"/>
      <c r="E1602" s="340"/>
      <c r="F1602" s="361"/>
      <c r="G1602" s="233"/>
    </row>
    <row r="1603" spans="1:7">
      <c r="A1603" s="302"/>
      <c r="B1603" s="233"/>
      <c r="C1603" s="233"/>
      <c r="D1603" s="290"/>
      <c r="E1603" s="340"/>
      <c r="F1603" s="361"/>
      <c r="G1603" s="233"/>
    </row>
    <row r="1604" spans="1:7">
      <c r="A1604" s="302"/>
      <c r="B1604" s="233"/>
      <c r="C1604" s="233"/>
      <c r="D1604" s="290"/>
      <c r="E1604" s="340"/>
      <c r="F1604" s="361"/>
      <c r="G1604" s="233"/>
    </row>
    <row r="1605" spans="1:7">
      <c r="A1605" s="302"/>
      <c r="B1605" s="233"/>
      <c r="C1605" s="233"/>
      <c r="D1605" s="290"/>
      <c r="E1605" s="340"/>
      <c r="F1605" s="361"/>
      <c r="G1605" s="233"/>
    </row>
    <row r="1606" spans="1:7">
      <c r="A1606" s="302"/>
      <c r="B1606" s="233"/>
      <c r="C1606" s="233"/>
      <c r="D1606" s="290"/>
      <c r="E1606" s="340"/>
      <c r="F1606" s="361"/>
      <c r="G1606" s="233"/>
    </row>
    <row r="1607" spans="1:7">
      <c r="A1607" s="302"/>
      <c r="B1607" s="233"/>
      <c r="C1607" s="233"/>
      <c r="D1607" s="290"/>
      <c r="E1607" s="340"/>
      <c r="F1607" s="361"/>
      <c r="G1607" s="233"/>
    </row>
    <row r="1608" spans="1:7">
      <c r="A1608" s="302"/>
      <c r="B1608" s="233"/>
      <c r="C1608" s="233"/>
      <c r="D1608" s="290"/>
      <c r="E1608" s="340"/>
      <c r="F1608" s="361"/>
      <c r="G1608" s="233"/>
    </row>
    <row r="1609" spans="1:7">
      <c r="A1609" s="302"/>
      <c r="B1609" s="233"/>
      <c r="C1609" s="233"/>
      <c r="D1609" s="290"/>
      <c r="E1609" s="340"/>
      <c r="F1609" s="361"/>
      <c r="G1609" s="233"/>
    </row>
    <row r="1610" spans="1:7">
      <c r="A1610" s="302"/>
      <c r="B1610" s="233"/>
      <c r="C1610" s="233"/>
      <c r="D1610" s="290"/>
      <c r="E1610" s="340"/>
      <c r="F1610" s="361"/>
      <c r="G1610" s="233"/>
    </row>
    <row r="1611" spans="1:7">
      <c r="A1611" s="302"/>
      <c r="B1611" s="233"/>
      <c r="C1611" s="233"/>
      <c r="D1611" s="290"/>
      <c r="E1611" s="340"/>
      <c r="F1611" s="361"/>
      <c r="G1611" s="233"/>
    </row>
    <row r="1612" spans="1:7">
      <c r="A1612" s="302"/>
      <c r="B1612" s="233"/>
      <c r="C1612" s="233"/>
      <c r="D1612" s="290"/>
      <c r="E1612" s="340"/>
      <c r="F1612" s="361"/>
      <c r="G1612" s="233"/>
    </row>
    <row r="1613" spans="1:7">
      <c r="A1613" s="302"/>
      <c r="B1613" s="233"/>
      <c r="C1613" s="233"/>
      <c r="D1613" s="290"/>
      <c r="E1613" s="340"/>
      <c r="F1613" s="361"/>
      <c r="G1613" s="233"/>
    </row>
    <row r="1614" spans="1:7">
      <c r="A1614" s="302"/>
      <c r="B1614" s="233"/>
      <c r="C1614" s="233"/>
      <c r="D1614" s="290"/>
      <c r="E1614" s="340"/>
      <c r="F1614" s="361"/>
      <c r="G1614" s="233"/>
    </row>
    <row r="1615" spans="1:7">
      <c r="A1615" s="302"/>
      <c r="B1615" s="233"/>
      <c r="C1615" s="233"/>
      <c r="D1615" s="290"/>
      <c r="E1615" s="340"/>
      <c r="F1615" s="361"/>
      <c r="G1615" s="233"/>
    </row>
    <row r="1616" spans="1:7">
      <c r="A1616" s="302"/>
      <c r="B1616" s="233"/>
      <c r="C1616" s="233"/>
      <c r="D1616" s="290"/>
      <c r="E1616" s="340"/>
      <c r="F1616" s="361"/>
      <c r="G1616" s="233"/>
    </row>
    <row r="1617" spans="1:7">
      <c r="A1617" s="302"/>
      <c r="B1617" s="233"/>
      <c r="C1617" s="233"/>
      <c r="D1617" s="290"/>
      <c r="E1617" s="340"/>
      <c r="F1617" s="361"/>
      <c r="G1617" s="233"/>
    </row>
    <row r="1618" spans="1:7">
      <c r="A1618" s="302"/>
      <c r="B1618" s="233"/>
      <c r="C1618" s="233"/>
      <c r="D1618" s="290"/>
      <c r="E1618" s="340"/>
      <c r="F1618" s="361"/>
      <c r="G1618" s="233"/>
    </row>
    <row r="1619" spans="1:7">
      <c r="A1619" s="302"/>
      <c r="B1619" s="233"/>
      <c r="C1619" s="233"/>
      <c r="D1619" s="290"/>
      <c r="E1619" s="340"/>
      <c r="F1619" s="361"/>
      <c r="G1619" s="233"/>
    </row>
    <row r="1620" spans="1:7">
      <c r="A1620" s="302"/>
      <c r="B1620" s="233"/>
      <c r="C1620" s="233"/>
      <c r="D1620" s="290"/>
      <c r="E1620" s="340"/>
      <c r="F1620" s="361"/>
      <c r="G1620" s="233"/>
    </row>
    <row r="1621" spans="1:7">
      <c r="A1621" s="302"/>
      <c r="B1621" s="233"/>
      <c r="C1621" s="233"/>
      <c r="D1621" s="290"/>
      <c r="E1621" s="340"/>
      <c r="F1621" s="361"/>
      <c r="G1621" s="233"/>
    </row>
    <row r="1622" spans="1:7">
      <c r="A1622" s="302"/>
      <c r="B1622" s="233"/>
      <c r="C1622" s="233"/>
      <c r="D1622" s="290"/>
      <c r="E1622" s="340"/>
      <c r="F1622" s="361"/>
      <c r="G1622" s="233"/>
    </row>
    <row r="1623" spans="1:7">
      <c r="A1623" s="302"/>
      <c r="B1623" s="233"/>
      <c r="C1623" s="233"/>
      <c r="D1623" s="290"/>
      <c r="E1623" s="340"/>
      <c r="F1623" s="361"/>
      <c r="G1623" s="233"/>
    </row>
    <row r="1624" spans="1:7">
      <c r="A1624" s="302"/>
      <c r="B1624" s="233"/>
      <c r="C1624" s="233"/>
      <c r="D1624" s="290"/>
      <c r="E1624" s="340"/>
      <c r="F1624" s="361"/>
      <c r="G1624" s="233"/>
    </row>
    <row r="1625" spans="1:7">
      <c r="A1625" s="302"/>
      <c r="B1625" s="233"/>
      <c r="C1625" s="233"/>
      <c r="D1625" s="290"/>
      <c r="E1625" s="340"/>
      <c r="F1625" s="361"/>
      <c r="G1625" s="233"/>
    </row>
    <row r="1626" spans="1:7">
      <c r="A1626" s="302"/>
      <c r="B1626" s="233"/>
      <c r="C1626" s="233"/>
      <c r="D1626" s="290"/>
      <c r="E1626" s="340"/>
      <c r="F1626" s="361"/>
      <c r="G1626" s="233"/>
    </row>
    <row r="1627" spans="1:7">
      <c r="A1627" s="302"/>
      <c r="B1627" s="233"/>
      <c r="C1627" s="233"/>
      <c r="D1627" s="290"/>
      <c r="E1627" s="340"/>
      <c r="F1627" s="361"/>
      <c r="G1627" s="233"/>
    </row>
    <row r="1628" spans="1:7">
      <c r="A1628" s="302"/>
      <c r="B1628" s="233"/>
      <c r="C1628" s="233"/>
      <c r="D1628" s="290"/>
      <c r="E1628" s="340"/>
      <c r="F1628" s="361"/>
      <c r="G1628" s="233"/>
    </row>
    <row r="1629" spans="1:7">
      <c r="A1629" s="302"/>
      <c r="B1629" s="233"/>
      <c r="C1629" s="233"/>
      <c r="D1629" s="290"/>
      <c r="E1629" s="340"/>
      <c r="F1629" s="361"/>
      <c r="G1629" s="233"/>
    </row>
    <row r="1630" spans="1:7">
      <c r="A1630" s="302"/>
      <c r="B1630" s="233"/>
      <c r="C1630" s="233"/>
      <c r="D1630" s="290"/>
      <c r="E1630" s="340"/>
      <c r="F1630" s="361"/>
      <c r="G1630" s="233"/>
    </row>
    <row r="1631" spans="1:7">
      <c r="A1631" s="302"/>
      <c r="B1631" s="233"/>
      <c r="C1631" s="233"/>
      <c r="D1631" s="290"/>
      <c r="E1631" s="340"/>
      <c r="F1631" s="361"/>
      <c r="G1631" s="233"/>
    </row>
    <row r="1632" spans="1:7">
      <c r="A1632" s="302"/>
      <c r="B1632" s="233"/>
      <c r="C1632" s="233"/>
      <c r="D1632" s="290"/>
      <c r="E1632" s="340"/>
      <c r="F1632" s="361"/>
      <c r="G1632" s="233"/>
    </row>
    <row r="1633" spans="1:7">
      <c r="A1633" s="302"/>
      <c r="B1633" s="233"/>
      <c r="C1633" s="233"/>
      <c r="D1633" s="290"/>
      <c r="E1633" s="340"/>
      <c r="F1633" s="361"/>
      <c r="G1633" s="233"/>
    </row>
    <row r="1634" spans="1:7">
      <c r="A1634" s="302"/>
      <c r="B1634" s="233"/>
      <c r="C1634" s="233"/>
      <c r="D1634" s="290"/>
      <c r="E1634" s="340"/>
      <c r="F1634" s="361"/>
      <c r="G1634" s="233"/>
    </row>
    <row r="1635" spans="1:7">
      <c r="A1635" s="302"/>
      <c r="B1635" s="233"/>
      <c r="C1635" s="233"/>
      <c r="D1635" s="290"/>
      <c r="E1635" s="340"/>
      <c r="F1635" s="361"/>
      <c r="G1635" s="233"/>
    </row>
    <row r="1636" spans="1:7">
      <c r="A1636" s="302"/>
      <c r="B1636" s="233"/>
      <c r="C1636" s="233"/>
      <c r="D1636" s="290"/>
      <c r="E1636" s="340"/>
      <c r="F1636" s="361"/>
      <c r="G1636" s="233"/>
    </row>
    <row r="1637" spans="1:7">
      <c r="A1637" s="302"/>
      <c r="B1637" s="233"/>
      <c r="C1637" s="233"/>
      <c r="D1637" s="290"/>
      <c r="E1637" s="340"/>
      <c r="F1637" s="361"/>
      <c r="G1637" s="233"/>
    </row>
    <row r="1638" spans="1:7">
      <c r="A1638" s="302"/>
      <c r="B1638" s="233"/>
      <c r="C1638" s="233"/>
      <c r="D1638" s="290"/>
      <c r="E1638" s="340"/>
      <c r="F1638" s="361"/>
      <c r="G1638" s="233"/>
    </row>
    <row r="1639" spans="1:7">
      <c r="A1639" s="302"/>
      <c r="B1639" s="233"/>
      <c r="C1639" s="233"/>
      <c r="D1639" s="290"/>
      <c r="E1639" s="340"/>
      <c r="F1639" s="361"/>
      <c r="G1639" s="233"/>
    </row>
    <row r="1640" spans="1:7">
      <c r="A1640" s="302"/>
      <c r="B1640" s="233"/>
      <c r="C1640" s="233"/>
      <c r="D1640" s="290"/>
      <c r="E1640" s="340"/>
      <c r="F1640" s="361"/>
      <c r="G1640" s="233"/>
    </row>
    <row r="1641" spans="1:7">
      <c r="A1641" s="302"/>
      <c r="B1641" s="233"/>
      <c r="C1641" s="233"/>
      <c r="D1641" s="290"/>
      <c r="E1641" s="340"/>
      <c r="F1641" s="361"/>
      <c r="G1641" s="233"/>
    </row>
    <row r="1642" spans="1:7">
      <c r="A1642" s="302"/>
      <c r="B1642" s="233"/>
      <c r="C1642" s="233"/>
      <c r="D1642" s="290"/>
      <c r="E1642" s="340"/>
      <c r="F1642" s="361"/>
      <c r="G1642" s="233"/>
    </row>
    <row r="1643" spans="1:7">
      <c r="A1643" s="302"/>
      <c r="B1643" s="233"/>
      <c r="C1643" s="233"/>
      <c r="D1643" s="290"/>
      <c r="E1643" s="340"/>
      <c r="F1643" s="361"/>
      <c r="G1643" s="233"/>
    </row>
    <row r="1644" spans="1:7">
      <c r="A1644" s="302"/>
      <c r="B1644" s="233"/>
      <c r="C1644" s="233"/>
      <c r="D1644" s="290"/>
      <c r="E1644" s="340"/>
      <c r="F1644" s="361"/>
      <c r="G1644" s="233"/>
    </row>
    <row r="1645" spans="1:7">
      <c r="A1645" s="302"/>
      <c r="B1645" s="233"/>
      <c r="C1645" s="233"/>
      <c r="D1645" s="290"/>
      <c r="E1645" s="340"/>
      <c r="F1645" s="361"/>
      <c r="G1645" s="233"/>
    </row>
    <row r="1646" spans="1:7">
      <c r="A1646" s="302"/>
      <c r="B1646" s="233"/>
      <c r="C1646" s="233"/>
      <c r="D1646" s="290"/>
      <c r="E1646" s="340"/>
      <c r="F1646" s="361"/>
      <c r="G1646" s="233"/>
    </row>
    <row r="1647" spans="1:7">
      <c r="A1647" s="302"/>
      <c r="B1647" s="233"/>
      <c r="C1647" s="233"/>
      <c r="D1647" s="290"/>
      <c r="E1647" s="340"/>
      <c r="F1647" s="361"/>
      <c r="G1647" s="233"/>
    </row>
    <row r="1648" spans="1:7">
      <c r="A1648" s="302"/>
      <c r="B1648" s="233"/>
      <c r="C1648" s="233"/>
      <c r="D1648" s="290"/>
      <c r="E1648" s="340"/>
      <c r="F1648" s="361"/>
      <c r="G1648" s="233"/>
    </row>
    <row r="1649" spans="1:7">
      <c r="A1649" s="302"/>
      <c r="B1649" s="233"/>
      <c r="C1649" s="233"/>
      <c r="D1649" s="290"/>
      <c r="E1649" s="340"/>
      <c r="F1649" s="361"/>
      <c r="G1649" s="233"/>
    </row>
    <row r="1650" spans="1:7">
      <c r="A1650" s="302"/>
      <c r="B1650" s="233"/>
      <c r="C1650" s="233"/>
      <c r="D1650" s="290"/>
      <c r="E1650" s="340"/>
      <c r="F1650" s="361"/>
      <c r="G1650" s="233"/>
    </row>
    <row r="1651" spans="1:7">
      <c r="A1651" s="302"/>
      <c r="B1651" s="233"/>
      <c r="C1651" s="233"/>
      <c r="D1651" s="290"/>
      <c r="E1651" s="340"/>
      <c r="F1651" s="361"/>
      <c r="G1651" s="233"/>
    </row>
    <row r="1652" spans="1:7">
      <c r="A1652" s="302"/>
      <c r="B1652" s="233"/>
      <c r="C1652" s="233"/>
      <c r="D1652" s="290"/>
      <c r="E1652" s="340"/>
      <c r="F1652" s="361"/>
      <c r="G1652" s="233"/>
    </row>
    <row r="1653" spans="1:7">
      <c r="A1653" s="302"/>
      <c r="B1653" s="233"/>
      <c r="C1653" s="233"/>
      <c r="D1653" s="290"/>
      <c r="E1653" s="340"/>
      <c r="F1653" s="361"/>
      <c r="G1653" s="233"/>
    </row>
    <row r="1654" spans="1:7">
      <c r="A1654" s="302"/>
      <c r="B1654" s="233"/>
      <c r="C1654" s="233"/>
      <c r="D1654" s="290"/>
      <c r="E1654" s="340"/>
      <c r="F1654" s="361"/>
      <c r="G1654" s="233"/>
    </row>
    <row r="1655" spans="1:7">
      <c r="A1655" s="302"/>
      <c r="B1655" s="233"/>
      <c r="C1655" s="233"/>
      <c r="D1655" s="290"/>
      <c r="E1655" s="340"/>
      <c r="F1655" s="361"/>
      <c r="G1655" s="233"/>
    </row>
    <row r="1656" spans="1:7">
      <c r="A1656" s="302"/>
      <c r="B1656" s="233"/>
      <c r="C1656" s="233"/>
      <c r="D1656" s="290"/>
      <c r="E1656" s="340"/>
      <c r="F1656" s="361"/>
      <c r="G1656" s="233"/>
    </row>
    <row r="1657" spans="1:7">
      <c r="A1657" s="302"/>
      <c r="B1657" s="233"/>
      <c r="C1657" s="233"/>
      <c r="D1657" s="290"/>
      <c r="E1657" s="340"/>
      <c r="F1657" s="361"/>
      <c r="G1657" s="233"/>
    </row>
    <row r="1658" spans="1:7">
      <c r="A1658" s="302"/>
      <c r="B1658" s="233"/>
      <c r="C1658" s="233"/>
      <c r="D1658" s="290"/>
      <c r="E1658" s="340"/>
      <c r="F1658" s="361"/>
      <c r="G1658" s="233"/>
    </row>
    <row r="1659" spans="1:7">
      <c r="A1659" s="302"/>
      <c r="B1659" s="233"/>
      <c r="C1659" s="233"/>
      <c r="D1659" s="290"/>
      <c r="E1659" s="340"/>
      <c r="F1659" s="361"/>
      <c r="G1659" s="233"/>
    </row>
    <row r="1660" spans="1:7">
      <c r="A1660" s="302"/>
      <c r="B1660" s="233"/>
      <c r="C1660" s="233"/>
      <c r="D1660" s="290"/>
      <c r="E1660" s="340"/>
      <c r="F1660" s="361"/>
      <c r="G1660" s="233"/>
    </row>
    <row r="1661" spans="1:7">
      <c r="A1661" s="302"/>
      <c r="B1661" s="233"/>
      <c r="C1661" s="233"/>
      <c r="D1661" s="290"/>
      <c r="E1661" s="340"/>
      <c r="F1661" s="361"/>
      <c r="G1661" s="233"/>
    </row>
    <row r="1662" spans="1:7">
      <c r="A1662" s="302"/>
      <c r="B1662" s="233"/>
      <c r="C1662" s="233"/>
      <c r="D1662" s="290"/>
      <c r="E1662" s="340"/>
      <c r="F1662" s="361"/>
      <c r="G1662" s="233"/>
    </row>
    <row r="1663" spans="1:7">
      <c r="A1663" s="302"/>
      <c r="B1663" s="233"/>
      <c r="C1663" s="233"/>
      <c r="D1663" s="290"/>
      <c r="E1663" s="340"/>
      <c r="F1663" s="361"/>
      <c r="G1663" s="233"/>
    </row>
    <row r="1664" spans="1:7">
      <c r="A1664" s="302"/>
      <c r="B1664" s="233"/>
      <c r="C1664" s="233"/>
      <c r="D1664" s="290"/>
      <c r="E1664" s="340"/>
      <c r="F1664" s="361"/>
      <c r="G1664" s="233"/>
    </row>
    <row r="1665" spans="1:7">
      <c r="A1665" s="302"/>
      <c r="B1665" s="233"/>
      <c r="C1665" s="233"/>
      <c r="D1665" s="290"/>
      <c r="E1665" s="340"/>
      <c r="F1665" s="361"/>
      <c r="G1665" s="233"/>
    </row>
    <row r="1666" spans="1:7">
      <c r="A1666" s="302"/>
      <c r="B1666" s="233"/>
      <c r="C1666" s="233"/>
      <c r="D1666" s="290"/>
      <c r="E1666" s="340"/>
      <c r="F1666" s="361"/>
      <c r="G1666" s="233"/>
    </row>
    <row r="1667" spans="1:7">
      <c r="A1667" s="302"/>
      <c r="B1667" s="233"/>
      <c r="C1667" s="233"/>
      <c r="D1667" s="290"/>
      <c r="E1667" s="340"/>
      <c r="F1667" s="361"/>
      <c r="G1667" s="233"/>
    </row>
    <row r="1668" spans="1:7">
      <c r="A1668" s="302"/>
      <c r="B1668" s="233"/>
      <c r="C1668" s="233"/>
      <c r="D1668" s="290"/>
      <c r="E1668" s="340"/>
      <c r="F1668" s="361"/>
      <c r="G1668" s="233"/>
    </row>
    <row r="1669" spans="1:7">
      <c r="A1669" s="302"/>
      <c r="B1669" s="233"/>
      <c r="C1669" s="233"/>
      <c r="D1669" s="290"/>
      <c r="E1669" s="340"/>
      <c r="F1669" s="361"/>
      <c r="G1669" s="233"/>
    </row>
    <row r="1670" spans="1:7">
      <c r="A1670" s="302"/>
      <c r="B1670" s="233"/>
      <c r="C1670" s="233"/>
      <c r="D1670" s="290"/>
      <c r="E1670" s="340"/>
      <c r="F1670" s="361"/>
      <c r="G1670" s="233"/>
    </row>
    <row r="1671" spans="1:7">
      <c r="A1671" s="302"/>
      <c r="B1671" s="233"/>
      <c r="C1671" s="233"/>
      <c r="D1671" s="290"/>
      <c r="E1671" s="340"/>
      <c r="F1671" s="361"/>
      <c r="G1671" s="233"/>
    </row>
    <row r="1672" spans="1:7">
      <c r="A1672" s="302"/>
      <c r="B1672" s="233"/>
      <c r="C1672" s="233"/>
      <c r="D1672" s="290"/>
      <c r="E1672" s="340"/>
      <c r="F1672" s="361"/>
      <c r="G1672" s="233"/>
    </row>
    <row r="1673" spans="1:7">
      <c r="A1673" s="302"/>
      <c r="B1673" s="233"/>
      <c r="C1673" s="233"/>
      <c r="D1673" s="290"/>
      <c r="E1673" s="340"/>
      <c r="F1673" s="361"/>
      <c r="G1673" s="233"/>
    </row>
    <row r="1674" spans="1:7">
      <c r="A1674" s="302"/>
      <c r="B1674" s="233"/>
      <c r="C1674" s="233"/>
      <c r="D1674" s="290"/>
      <c r="E1674" s="340"/>
      <c r="F1674" s="361"/>
      <c r="G1674" s="233"/>
    </row>
    <row r="1675" spans="1:7">
      <c r="A1675" s="302"/>
      <c r="B1675" s="233"/>
      <c r="C1675" s="233"/>
      <c r="D1675" s="290"/>
      <c r="E1675" s="340"/>
      <c r="F1675" s="361"/>
      <c r="G1675" s="233"/>
    </row>
    <row r="1676" spans="1:7">
      <c r="A1676" s="302"/>
      <c r="B1676" s="233"/>
      <c r="C1676" s="233"/>
      <c r="D1676" s="290"/>
      <c r="E1676" s="340"/>
      <c r="F1676" s="361"/>
      <c r="G1676" s="233"/>
    </row>
    <row r="1677" spans="1:7">
      <c r="A1677" s="302"/>
      <c r="B1677" s="233"/>
      <c r="C1677" s="233"/>
      <c r="D1677" s="290"/>
      <c r="E1677" s="340"/>
      <c r="F1677" s="361"/>
      <c r="G1677" s="233"/>
    </row>
    <row r="1678" spans="1:7">
      <c r="A1678" s="302"/>
      <c r="B1678" s="233"/>
      <c r="C1678" s="233"/>
      <c r="D1678" s="290"/>
      <c r="E1678" s="340"/>
      <c r="F1678" s="361"/>
      <c r="G1678" s="233"/>
    </row>
    <row r="1679" spans="1:7">
      <c r="A1679" s="302"/>
      <c r="B1679" s="233"/>
      <c r="C1679" s="233"/>
      <c r="D1679" s="290"/>
      <c r="E1679" s="340"/>
      <c r="F1679" s="361"/>
      <c r="G1679" s="233"/>
    </row>
    <row r="1680" spans="1:7">
      <c r="A1680" s="302"/>
      <c r="B1680" s="233"/>
      <c r="C1680" s="233"/>
      <c r="D1680" s="290"/>
      <c r="E1680" s="340"/>
      <c r="F1680" s="361"/>
      <c r="G1680" s="233"/>
    </row>
    <row r="1681" spans="1:7">
      <c r="A1681" s="302"/>
      <c r="B1681" s="233"/>
      <c r="C1681" s="233"/>
      <c r="D1681" s="290"/>
      <c r="E1681" s="340"/>
      <c r="F1681" s="361"/>
      <c r="G1681" s="233"/>
    </row>
    <row r="1682" spans="1:7">
      <c r="A1682" s="302"/>
      <c r="B1682" s="233"/>
      <c r="C1682" s="233"/>
      <c r="D1682" s="290"/>
      <c r="E1682" s="340"/>
      <c r="F1682" s="361"/>
      <c r="G1682" s="233"/>
    </row>
    <row r="1683" spans="1:7">
      <c r="A1683" s="302"/>
      <c r="B1683" s="233"/>
      <c r="C1683" s="233"/>
      <c r="D1683" s="290"/>
      <c r="E1683" s="340"/>
      <c r="F1683" s="361"/>
      <c r="G1683" s="233"/>
    </row>
    <row r="1684" spans="1:7">
      <c r="A1684" s="302"/>
      <c r="B1684" s="233"/>
      <c r="C1684" s="233"/>
      <c r="D1684" s="290"/>
      <c r="E1684" s="340"/>
      <c r="F1684" s="361"/>
      <c r="G1684" s="233"/>
    </row>
    <row r="1685" spans="1:7">
      <c r="A1685" s="302"/>
      <c r="B1685" s="233"/>
      <c r="C1685" s="233"/>
      <c r="D1685" s="290"/>
      <c r="E1685" s="340"/>
      <c r="F1685" s="361"/>
      <c r="G1685" s="233"/>
    </row>
    <row r="1686" spans="1:7">
      <c r="A1686" s="302"/>
      <c r="B1686" s="233"/>
      <c r="C1686" s="233"/>
      <c r="D1686" s="290"/>
      <c r="E1686" s="340"/>
      <c r="F1686" s="361"/>
      <c r="G1686" s="233"/>
    </row>
    <row r="1687" spans="1:7">
      <c r="A1687" s="302"/>
      <c r="B1687" s="233"/>
      <c r="C1687" s="233"/>
      <c r="D1687" s="290"/>
      <c r="E1687" s="340"/>
      <c r="F1687" s="361"/>
      <c r="G1687" s="233"/>
    </row>
    <row r="1688" spans="1:7">
      <c r="A1688" s="302"/>
      <c r="B1688" s="233"/>
      <c r="C1688" s="233"/>
      <c r="D1688" s="290"/>
      <c r="E1688" s="340"/>
      <c r="F1688" s="361"/>
      <c r="G1688" s="233"/>
    </row>
    <row r="1689" spans="1:7">
      <c r="A1689" s="302"/>
      <c r="B1689" s="233"/>
      <c r="C1689" s="233"/>
      <c r="D1689" s="290"/>
      <c r="E1689" s="340"/>
      <c r="F1689" s="361"/>
      <c r="G1689" s="233"/>
    </row>
    <row r="1690" spans="1:7">
      <c r="A1690" s="302"/>
      <c r="B1690" s="233"/>
      <c r="C1690" s="233"/>
      <c r="D1690" s="290"/>
      <c r="E1690" s="340"/>
      <c r="F1690" s="361"/>
      <c r="G1690" s="233"/>
    </row>
    <row r="1691" spans="1:7">
      <c r="A1691" s="302"/>
      <c r="B1691" s="233"/>
      <c r="C1691" s="233"/>
      <c r="D1691" s="290"/>
      <c r="E1691" s="340"/>
      <c r="F1691" s="361"/>
      <c r="G1691" s="233"/>
    </row>
    <row r="1692" spans="1:7">
      <c r="A1692" s="302"/>
      <c r="B1692" s="233"/>
      <c r="C1692" s="233"/>
      <c r="D1692" s="290"/>
      <c r="E1692" s="340"/>
      <c r="F1692" s="361"/>
      <c r="G1692" s="233"/>
    </row>
    <row r="1693" spans="1:7">
      <c r="A1693" s="302"/>
      <c r="B1693" s="233"/>
      <c r="C1693" s="233"/>
      <c r="D1693" s="290"/>
      <c r="E1693" s="340"/>
      <c r="F1693" s="361"/>
      <c r="G1693" s="233"/>
    </row>
    <row r="1694" spans="1:7">
      <c r="A1694" s="302"/>
      <c r="B1694" s="233"/>
      <c r="C1694" s="233"/>
      <c r="D1694" s="290"/>
      <c r="E1694" s="340"/>
      <c r="F1694" s="361"/>
      <c r="G1694" s="233"/>
    </row>
    <row r="1695" spans="1:7">
      <c r="A1695" s="302"/>
      <c r="B1695" s="233"/>
      <c r="C1695" s="233"/>
      <c r="D1695" s="290"/>
      <c r="E1695" s="340"/>
      <c r="F1695" s="361"/>
      <c r="G1695" s="233"/>
    </row>
    <row r="1696" spans="1:7">
      <c r="A1696" s="302"/>
      <c r="B1696" s="233"/>
      <c r="C1696" s="233"/>
      <c r="D1696" s="290"/>
      <c r="E1696" s="340"/>
      <c r="F1696" s="361"/>
      <c r="G1696" s="233"/>
    </row>
    <row r="1697" spans="1:7">
      <c r="A1697" s="302"/>
      <c r="B1697" s="233"/>
      <c r="C1697" s="233"/>
      <c r="D1697" s="290"/>
      <c r="E1697" s="340"/>
      <c r="F1697" s="361"/>
      <c r="G1697" s="233"/>
    </row>
    <row r="1698" spans="1:7">
      <c r="A1698" s="302"/>
      <c r="B1698" s="233"/>
      <c r="C1698" s="233"/>
      <c r="D1698" s="290"/>
      <c r="E1698" s="340"/>
      <c r="F1698" s="361"/>
      <c r="G1698" s="233"/>
    </row>
    <row r="1699" spans="1:7">
      <c r="A1699" s="302"/>
      <c r="B1699" s="233"/>
      <c r="C1699" s="233"/>
      <c r="D1699" s="290"/>
      <c r="E1699" s="340"/>
      <c r="F1699" s="361"/>
      <c r="G1699" s="233"/>
    </row>
    <row r="1700" spans="1:7">
      <c r="A1700" s="302"/>
      <c r="B1700" s="233"/>
      <c r="C1700" s="233"/>
      <c r="D1700" s="290"/>
      <c r="E1700" s="340"/>
      <c r="F1700" s="361"/>
      <c r="G1700" s="233"/>
    </row>
    <row r="1701" spans="1:7">
      <c r="A1701" s="302"/>
      <c r="B1701" s="233"/>
      <c r="C1701" s="233"/>
      <c r="D1701" s="290"/>
      <c r="E1701" s="340"/>
      <c r="F1701" s="361"/>
      <c r="G1701" s="233"/>
    </row>
    <row r="1702" spans="1:7">
      <c r="A1702" s="302"/>
      <c r="B1702" s="233"/>
      <c r="C1702" s="233"/>
      <c r="D1702" s="290"/>
      <c r="E1702" s="340"/>
      <c r="F1702" s="361"/>
      <c r="G1702" s="233"/>
    </row>
    <row r="1703" spans="1:7">
      <c r="A1703" s="302"/>
      <c r="B1703" s="233"/>
      <c r="C1703" s="233"/>
      <c r="D1703" s="290"/>
      <c r="E1703" s="340"/>
      <c r="F1703" s="361"/>
      <c r="G1703" s="233"/>
    </row>
    <row r="1704" spans="1:7">
      <c r="A1704" s="302"/>
      <c r="B1704" s="233"/>
      <c r="C1704" s="233"/>
      <c r="D1704" s="290"/>
      <c r="E1704" s="340"/>
      <c r="F1704" s="361"/>
      <c r="G1704" s="233"/>
    </row>
    <row r="1705" spans="1:7">
      <c r="A1705" s="302"/>
      <c r="B1705" s="233"/>
      <c r="C1705" s="233"/>
      <c r="D1705" s="290"/>
      <c r="E1705" s="340"/>
      <c r="F1705" s="361"/>
      <c r="G1705" s="233"/>
    </row>
    <row r="1706" spans="1:7">
      <c r="A1706" s="302"/>
      <c r="B1706" s="233"/>
      <c r="C1706" s="233"/>
      <c r="D1706" s="290"/>
      <c r="E1706" s="340"/>
      <c r="F1706" s="361"/>
      <c r="G1706" s="233"/>
    </row>
    <row r="1707" spans="1:7">
      <c r="A1707" s="302"/>
      <c r="B1707" s="233"/>
      <c r="C1707" s="233"/>
      <c r="D1707" s="290"/>
      <c r="E1707" s="340"/>
      <c r="F1707" s="361"/>
      <c r="G1707" s="233"/>
    </row>
    <row r="1708" spans="1:7">
      <c r="A1708" s="302"/>
      <c r="B1708" s="233"/>
      <c r="C1708" s="233"/>
      <c r="D1708" s="290"/>
      <c r="E1708" s="340"/>
      <c r="F1708" s="361"/>
      <c r="G1708" s="233"/>
    </row>
    <row r="1709" spans="1:7">
      <c r="A1709" s="302"/>
      <c r="B1709" s="233"/>
      <c r="C1709" s="233"/>
      <c r="D1709" s="290"/>
      <c r="E1709" s="340"/>
      <c r="F1709" s="361"/>
      <c r="G1709" s="233"/>
    </row>
    <row r="1710" spans="1:7">
      <c r="A1710" s="302"/>
      <c r="B1710" s="233"/>
      <c r="C1710" s="233"/>
      <c r="D1710" s="290"/>
      <c r="E1710" s="340"/>
      <c r="F1710" s="361"/>
      <c r="G1710" s="233"/>
    </row>
    <row r="1711" spans="1:7">
      <c r="A1711" s="302"/>
      <c r="B1711" s="233"/>
      <c r="C1711" s="233"/>
      <c r="D1711" s="290"/>
      <c r="E1711" s="340"/>
      <c r="F1711" s="361"/>
      <c r="G1711" s="233"/>
    </row>
    <row r="1712" spans="1:7">
      <c r="A1712" s="302"/>
      <c r="B1712" s="233"/>
      <c r="C1712" s="233"/>
      <c r="D1712" s="290"/>
      <c r="E1712" s="340"/>
      <c r="F1712" s="361"/>
      <c r="G1712" s="233"/>
    </row>
    <row r="1713" spans="1:7">
      <c r="A1713" s="302"/>
      <c r="B1713" s="233"/>
      <c r="C1713" s="233"/>
      <c r="D1713" s="290"/>
      <c r="E1713" s="340"/>
      <c r="F1713" s="361"/>
      <c r="G1713" s="233"/>
    </row>
    <row r="1714" spans="1:7">
      <c r="A1714" s="302"/>
      <c r="B1714" s="233"/>
      <c r="C1714" s="233"/>
      <c r="D1714" s="290"/>
      <c r="E1714" s="340"/>
      <c r="F1714" s="361"/>
      <c r="G1714" s="233"/>
    </row>
    <row r="1715" spans="1:7">
      <c r="A1715" s="302"/>
      <c r="B1715" s="233"/>
      <c r="C1715" s="233"/>
      <c r="D1715" s="290"/>
      <c r="E1715" s="340"/>
      <c r="F1715" s="361"/>
      <c r="G1715" s="233"/>
    </row>
    <row r="1716" spans="1:7">
      <c r="A1716" s="302"/>
      <c r="B1716" s="233"/>
      <c r="C1716" s="233"/>
      <c r="D1716" s="290"/>
      <c r="E1716" s="340"/>
      <c r="F1716" s="361"/>
      <c r="G1716" s="233"/>
    </row>
    <row r="1717" spans="1:7">
      <c r="A1717" s="302"/>
      <c r="B1717" s="233"/>
      <c r="C1717" s="233"/>
      <c r="D1717" s="290"/>
      <c r="E1717" s="340"/>
      <c r="F1717" s="361"/>
      <c r="G1717" s="233"/>
    </row>
    <row r="1718" spans="1:7">
      <c r="A1718" s="302"/>
      <c r="B1718" s="233"/>
      <c r="C1718" s="233"/>
      <c r="D1718" s="290"/>
      <c r="E1718" s="340"/>
      <c r="F1718" s="361"/>
      <c r="G1718" s="233"/>
    </row>
    <row r="1719" spans="1:7">
      <c r="A1719" s="302"/>
      <c r="B1719" s="233"/>
      <c r="C1719" s="233"/>
      <c r="D1719" s="290"/>
      <c r="E1719" s="340"/>
      <c r="F1719" s="361"/>
      <c r="G1719" s="233"/>
    </row>
    <row r="1720" spans="1:7">
      <c r="A1720" s="302"/>
      <c r="B1720" s="233"/>
      <c r="C1720" s="233"/>
      <c r="D1720" s="290"/>
      <c r="E1720" s="340"/>
      <c r="F1720" s="361"/>
      <c r="G1720" s="233"/>
    </row>
    <row r="1721" spans="1:7">
      <c r="A1721" s="302"/>
      <c r="B1721" s="233"/>
      <c r="C1721" s="233"/>
      <c r="D1721" s="290"/>
      <c r="E1721" s="340"/>
      <c r="F1721" s="361"/>
      <c r="G1721" s="233"/>
    </row>
    <row r="1722" spans="1:7">
      <c r="A1722" s="302"/>
      <c r="B1722" s="233"/>
      <c r="C1722" s="233"/>
      <c r="D1722" s="290"/>
      <c r="E1722" s="340"/>
      <c r="F1722" s="361"/>
      <c r="G1722" s="233"/>
    </row>
    <row r="1723" spans="1:7">
      <c r="A1723" s="302"/>
      <c r="B1723" s="233"/>
      <c r="C1723" s="233"/>
      <c r="D1723" s="290"/>
      <c r="E1723" s="340"/>
      <c r="F1723" s="361"/>
      <c r="G1723" s="233"/>
    </row>
    <row r="1724" spans="1:7">
      <c r="A1724" s="302"/>
      <c r="B1724" s="233"/>
      <c r="C1724" s="233"/>
      <c r="D1724" s="290"/>
      <c r="E1724" s="340"/>
      <c r="F1724" s="361"/>
      <c r="G1724" s="233"/>
    </row>
    <row r="1725" spans="1:7">
      <c r="A1725" s="302"/>
      <c r="B1725" s="233"/>
      <c r="C1725" s="233"/>
      <c r="D1725" s="290"/>
      <c r="E1725" s="340"/>
      <c r="F1725" s="361"/>
      <c r="G1725" s="233"/>
    </row>
    <row r="1726" spans="1:7">
      <c r="A1726" s="302"/>
      <c r="B1726" s="233"/>
      <c r="C1726" s="233"/>
      <c r="D1726" s="290"/>
      <c r="E1726" s="340"/>
      <c r="F1726" s="361"/>
      <c r="G1726" s="233"/>
    </row>
    <row r="1727" spans="1:7">
      <c r="A1727" s="302"/>
      <c r="B1727" s="233"/>
      <c r="C1727" s="233"/>
      <c r="D1727" s="290"/>
      <c r="E1727" s="340"/>
      <c r="F1727" s="361"/>
      <c r="G1727" s="233"/>
    </row>
    <row r="1728" spans="1:7">
      <c r="A1728" s="302"/>
      <c r="B1728" s="233"/>
      <c r="C1728" s="233"/>
      <c r="D1728" s="290"/>
      <c r="E1728" s="340"/>
      <c r="F1728" s="361"/>
      <c r="G1728" s="233"/>
    </row>
    <row r="1729" spans="1:7">
      <c r="A1729" s="302"/>
      <c r="B1729" s="233"/>
      <c r="C1729" s="233"/>
      <c r="D1729" s="290"/>
      <c r="E1729" s="340"/>
      <c r="F1729" s="361"/>
      <c r="G1729" s="233"/>
    </row>
    <row r="1730" spans="1:7">
      <c r="A1730" s="302"/>
      <c r="B1730" s="233"/>
      <c r="C1730" s="233"/>
      <c r="D1730" s="290"/>
      <c r="E1730" s="340"/>
      <c r="F1730" s="361"/>
      <c r="G1730" s="233"/>
    </row>
    <row r="1731" spans="1:7">
      <c r="A1731" s="302"/>
      <c r="B1731" s="233"/>
      <c r="C1731" s="233"/>
      <c r="D1731" s="290"/>
      <c r="E1731" s="340"/>
      <c r="F1731" s="361"/>
      <c r="G1731" s="233"/>
    </row>
    <row r="1732" spans="1:7">
      <c r="A1732" s="302"/>
      <c r="B1732" s="233"/>
      <c r="C1732" s="233"/>
      <c r="D1732" s="290"/>
      <c r="E1732" s="340"/>
      <c r="F1732" s="361"/>
      <c r="G1732" s="233"/>
    </row>
    <row r="1733" spans="1:7">
      <c r="A1733" s="302"/>
      <c r="B1733" s="233"/>
      <c r="C1733" s="233"/>
      <c r="D1733" s="290"/>
      <c r="E1733" s="340"/>
      <c r="F1733" s="361"/>
      <c r="G1733" s="233"/>
    </row>
    <row r="1734" spans="1:7">
      <c r="A1734" s="302"/>
      <c r="B1734" s="233"/>
      <c r="C1734" s="233"/>
      <c r="D1734" s="290"/>
      <c r="E1734" s="340"/>
      <c r="F1734" s="361"/>
      <c r="G1734" s="233"/>
    </row>
    <row r="1735" spans="1:7">
      <c r="A1735" s="302"/>
      <c r="B1735" s="233"/>
      <c r="C1735" s="233"/>
      <c r="D1735" s="290"/>
      <c r="E1735" s="340"/>
      <c r="F1735" s="361"/>
      <c r="G1735" s="233"/>
    </row>
    <row r="1736" spans="1:7">
      <c r="A1736" s="302"/>
      <c r="B1736" s="233"/>
      <c r="C1736" s="233"/>
      <c r="D1736" s="290"/>
      <c r="E1736" s="340"/>
      <c r="F1736" s="361"/>
      <c r="G1736" s="233"/>
    </row>
    <row r="1737" spans="1:7">
      <c r="A1737" s="302"/>
      <c r="B1737" s="233"/>
      <c r="C1737" s="233"/>
      <c r="D1737" s="290"/>
      <c r="E1737" s="340"/>
      <c r="F1737" s="361"/>
      <c r="G1737" s="233"/>
    </row>
    <row r="1738" spans="1:7">
      <c r="A1738" s="302"/>
      <c r="B1738" s="233"/>
      <c r="C1738" s="233"/>
      <c r="D1738" s="290"/>
      <c r="E1738" s="340"/>
      <c r="F1738" s="361"/>
      <c r="G1738" s="233"/>
    </row>
    <row r="1739" spans="1:7">
      <c r="A1739" s="302"/>
      <c r="B1739" s="233"/>
      <c r="C1739" s="233"/>
      <c r="D1739" s="290"/>
      <c r="E1739" s="340"/>
      <c r="F1739" s="361"/>
      <c r="G1739" s="233"/>
    </row>
    <row r="1740" spans="1:7">
      <c r="A1740" s="302"/>
      <c r="B1740" s="233"/>
      <c r="C1740" s="233"/>
      <c r="D1740" s="290"/>
      <c r="E1740" s="340"/>
      <c r="F1740" s="361"/>
      <c r="G1740" s="233"/>
    </row>
    <row r="1741" spans="1:7">
      <c r="A1741" s="302"/>
      <c r="B1741" s="233"/>
      <c r="C1741" s="233"/>
      <c r="D1741" s="290"/>
      <c r="E1741" s="340"/>
      <c r="F1741" s="361"/>
      <c r="G1741" s="233"/>
    </row>
    <row r="1742" spans="1:7">
      <c r="A1742" s="302"/>
      <c r="B1742" s="233"/>
      <c r="C1742" s="233"/>
      <c r="D1742" s="290"/>
      <c r="E1742" s="340"/>
      <c r="F1742" s="361"/>
      <c r="G1742" s="233"/>
    </row>
    <row r="1743" spans="1:7">
      <c r="A1743" s="302"/>
      <c r="B1743" s="233"/>
      <c r="C1743" s="233"/>
      <c r="D1743" s="290"/>
      <c r="E1743" s="340"/>
      <c r="F1743" s="361"/>
      <c r="G1743" s="233"/>
    </row>
    <row r="1744" spans="1:7">
      <c r="A1744" s="302"/>
      <c r="B1744" s="233"/>
      <c r="C1744" s="233"/>
      <c r="D1744" s="290"/>
      <c r="E1744" s="340"/>
      <c r="F1744" s="361"/>
      <c r="G1744" s="233"/>
    </row>
    <row r="1745" spans="1:7">
      <c r="A1745" s="302"/>
      <c r="B1745" s="233"/>
      <c r="C1745" s="233"/>
      <c r="D1745" s="290"/>
      <c r="E1745" s="340"/>
      <c r="F1745" s="361"/>
      <c r="G1745" s="233"/>
    </row>
    <row r="1746" spans="1:7">
      <c r="A1746" s="302"/>
      <c r="B1746" s="233"/>
      <c r="C1746" s="233"/>
      <c r="D1746" s="290"/>
      <c r="E1746" s="340"/>
      <c r="F1746" s="361"/>
      <c r="G1746" s="233"/>
    </row>
    <row r="1747" spans="1:7">
      <c r="A1747" s="302"/>
      <c r="B1747" s="233"/>
      <c r="C1747" s="233"/>
      <c r="D1747" s="290"/>
      <c r="E1747" s="340"/>
      <c r="F1747" s="361"/>
      <c r="G1747" s="233"/>
    </row>
    <row r="1748" spans="1:7">
      <c r="A1748" s="302"/>
      <c r="B1748" s="233"/>
      <c r="C1748" s="233"/>
      <c r="D1748" s="290"/>
      <c r="E1748" s="340"/>
      <c r="F1748" s="361"/>
      <c r="G1748" s="233"/>
    </row>
    <row r="1749" spans="1:7">
      <c r="A1749" s="302"/>
      <c r="B1749" s="233"/>
      <c r="C1749" s="233"/>
      <c r="D1749" s="290"/>
      <c r="E1749" s="340"/>
      <c r="F1749" s="361"/>
      <c r="G1749" s="233"/>
    </row>
    <row r="1750" spans="1:7">
      <c r="A1750" s="302"/>
      <c r="B1750" s="233"/>
      <c r="C1750" s="233"/>
      <c r="D1750" s="290"/>
      <c r="E1750" s="340"/>
      <c r="F1750" s="361"/>
      <c r="G1750" s="233"/>
    </row>
    <row r="1751" spans="1:7">
      <c r="A1751" s="302"/>
      <c r="B1751" s="233"/>
      <c r="C1751" s="233"/>
      <c r="D1751" s="290"/>
      <c r="E1751" s="340"/>
      <c r="F1751" s="361"/>
      <c r="G1751" s="233"/>
    </row>
    <row r="1752" spans="1:7">
      <c r="A1752" s="302"/>
      <c r="B1752" s="233"/>
      <c r="C1752" s="233"/>
      <c r="D1752" s="290"/>
      <c r="E1752" s="340"/>
      <c r="F1752" s="361"/>
      <c r="G1752" s="233"/>
    </row>
    <row r="1753" spans="1:7">
      <c r="A1753" s="302"/>
      <c r="B1753" s="233"/>
      <c r="C1753" s="233"/>
      <c r="D1753" s="290"/>
      <c r="E1753" s="340"/>
      <c r="F1753" s="361"/>
      <c r="G1753" s="233"/>
    </row>
    <row r="1754" spans="1:7">
      <c r="A1754" s="302"/>
      <c r="B1754" s="233"/>
      <c r="C1754" s="233"/>
      <c r="D1754" s="290"/>
      <c r="E1754" s="340"/>
      <c r="F1754" s="361"/>
      <c r="G1754" s="233"/>
    </row>
    <row r="1755" spans="1:7">
      <c r="A1755" s="302"/>
      <c r="B1755" s="233"/>
      <c r="C1755" s="233"/>
      <c r="D1755" s="290"/>
      <c r="E1755" s="340"/>
      <c r="F1755" s="361"/>
      <c r="G1755" s="233"/>
    </row>
    <row r="1756" spans="1:7">
      <c r="A1756" s="302"/>
      <c r="B1756" s="233"/>
      <c r="C1756" s="233"/>
      <c r="D1756" s="290"/>
      <c r="E1756" s="340"/>
      <c r="F1756" s="361"/>
      <c r="G1756" s="233"/>
    </row>
    <row r="1757" spans="1:7">
      <c r="A1757" s="302"/>
      <c r="B1757" s="233"/>
      <c r="C1757" s="233"/>
      <c r="D1757" s="290"/>
      <c r="E1757" s="340"/>
      <c r="F1757" s="361"/>
      <c r="G1757" s="233"/>
    </row>
    <row r="1758" spans="1:7">
      <c r="A1758" s="302"/>
      <c r="B1758" s="233"/>
      <c r="C1758" s="233"/>
      <c r="D1758" s="290"/>
      <c r="E1758" s="340"/>
      <c r="F1758" s="361"/>
      <c r="G1758" s="233"/>
    </row>
    <row r="1759" spans="1:7">
      <c r="A1759" s="302"/>
      <c r="B1759" s="233"/>
      <c r="C1759" s="233"/>
      <c r="D1759" s="290"/>
      <c r="E1759" s="340"/>
      <c r="F1759" s="361"/>
      <c r="G1759" s="233"/>
    </row>
    <row r="1760" spans="1:7">
      <c r="A1760" s="302"/>
      <c r="B1760" s="233"/>
      <c r="C1760" s="233"/>
      <c r="D1760" s="290"/>
      <c r="E1760" s="340"/>
      <c r="F1760" s="361"/>
      <c r="G1760" s="233"/>
    </row>
    <row r="1761" spans="1:7">
      <c r="A1761" s="302"/>
      <c r="B1761" s="233"/>
      <c r="C1761" s="233"/>
      <c r="D1761" s="290"/>
      <c r="E1761" s="340"/>
      <c r="F1761" s="361"/>
      <c r="G1761" s="233"/>
    </row>
    <row r="1762" spans="1:7">
      <c r="A1762" s="302"/>
      <c r="B1762" s="233"/>
      <c r="C1762" s="233"/>
      <c r="D1762" s="290"/>
      <c r="E1762" s="340"/>
      <c r="F1762" s="361"/>
      <c r="G1762" s="233"/>
    </row>
    <row r="1763" spans="1:7">
      <c r="A1763" s="302"/>
      <c r="B1763" s="233"/>
      <c r="C1763" s="233"/>
      <c r="D1763" s="290"/>
      <c r="E1763" s="340"/>
      <c r="F1763" s="361"/>
      <c r="G1763" s="233"/>
    </row>
    <row r="1764" spans="1:7">
      <c r="A1764" s="302"/>
      <c r="B1764" s="233"/>
      <c r="C1764" s="233"/>
      <c r="D1764" s="290"/>
      <c r="E1764" s="340"/>
      <c r="F1764" s="361"/>
      <c r="G1764" s="233"/>
    </row>
    <row r="1765" spans="1:7">
      <c r="A1765" s="302"/>
      <c r="B1765" s="233"/>
      <c r="C1765" s="233"/>
      <c r="D1765" s="290"/>
      <c r="E1765" s="340"/>
      <c r="F1765" s="361"/>
      <c r="G1765" s="233"/>
    </row>
    <row r="1766" spans="1:7">
      <c r="A1766" s="302"/>
      <c r="B1766" s="233"/>
      <c r="C1766" s="233"/>
      <c r="D1766" s="290"/>
      <c r="E1766" s="340"/>
      <c r="F1766" s="361"/>
      <c r="G1766" s="233"/>
    </row>
    <row r="1767" spans="1:7">
      <c r="A1767" s="302"/>
      <c r="B1767" s="233"/>
      <c r="C1767" s="233"/>
      <c r="D1767" s="290"/>
      <c r="E1767" s="340"/>
      <c r="F1767" s="361"/>
      <c r="G1767" s="233"/>
    </row>
    <row r="1768" spans="1:7">
      <c r="A1768" s="302"/>
      <c r="B1768" s="233"/>
      <c r="C1768" s="233"/>
      <c r="D1768" s="290"/>
      <c r="E1768" s="340"/>
      <c r="F1768" s="361"/>
      <c r="G1768" s="233"/>
    </row>
    <row r="1769" spans="1:7">
      <c r="A1769" s="302"/>
      <c r="B1769" s="233"/>
      <c r="C1769" s="233"/>
      <c r="D1769" s="290"/>
      <c r="E1769" s="340"/>
      <c r="F1769" s="361"/>
      <c r="G1769" s="233"/>
    </row>
    <row r="1770" spans="1:7">
      <c r="A1770" s="302"/>
      <c r="B1770" s="233"/>
      <c r="C1770" s="233"/>
      <c r="D1770" s="290"/>
      <c r="E1770" s="340"/>
      <c r="F1770" s="361"/>
      <c r="G1770" s="233"/>
    </row>
    <row r="1771" spans="1:7">
      <c r="A1771" s="302"/>
      <c r="B1771" s="233"/>
      <c r="C1771" s="233"/>
      <c r="D1771" s="290"/>
      <c r="E1771" s="340"/>
      <c r="F1771" s="361"/>
      <c r="G1771" s="233"/>
    </row>
    <row r="1772" spans="1:7">
      <c r="A1772" s="302"/>
      <c r="B1772" s="233"/>
      <c r="C1772" s="233"/>
      <c r="D1772" s="290"/>
      <c r="E1772" s="340"/>
      <c r="F1772" s="361"/>
      <c r="G1772" s="233"/>
    </row>
    <row r="1773" spans="1:7">
      <c r="A1773" s="302"/>
      <c r="B1773" s="233"/>
      <c r="C1773" s="233"/>
      <c r="D1773" s="290"/>
      <c r="E1773" s="340"/>
      <c r="F1773" s="361"/>
      <c r="G1773" s="233"/>
    </row>
    <row r="1774" spans="1:7">
      <c r="A1774" s="302"/>
      <c r="B1774" s="233"/>
      <c r="C1774" s="233"/>
      <c r="D1774" s="290"/>
      <c r="E1774" s="340"/>
      <c r="F1774" s="361"/>
      <c r="G1774" s="233"/>
    </row>
    <row r="1775" spans="1:7">
      <c r="A1775" s="302"/>
      <c r="B1775" s="233"/>
      <c r="C1775" s="233"/>
      <c r="D1775" s="290"/>
      <c r="E1775" s="340"/>
      <c r="F1775" s="361"/>
      <c r="G1775" s="233"/>
    </row>
    <row r="1776" spans="1:7">
      <c r="A1776" s="302"/>
      <c r="B1776" s="233"/>
      <c r="C1776" s="233"/>
      <c r="D1776" s="290"/>
      <c r="E1776" s="340"/>
      <c r="F1776" s="361"/>
      <c r="G1776" s="233"/>
    </row>
    <row r="1777" spans="1:7">
      <c r="A1777" s="302"/>
      <c r="B1777" s="233"/>
      <c r="C1777" s="233"/>
      <c r="D1777" s="290"/>
      <c r="E1777" s="340"/>
      <c r="F1777" s="361"/>
      <c r="G1777" s="233"/>
    </row>
    <row r="1778" spans="1:7">
      <c r="A1778" s="302"/>
      <c r="B1778" s="233"/>
      <c r="C1778" s="233"/>
      <c r="D1778" s="290"/>
      <c r="E1778" s="340"/>
      <c r="F1778" s="361"/>
      <c r="G1778" s="233"/>
    </row>
    <row r="1779" spans="1:7">
      <c r="A1779" s="302"/>
      <c r="B1779" s="233"/>
      <c r="C1779" s="233"/>
      <c r="D1779" s="290"/>
      <c r="E1779" s="340"/>
      <c r="F1779" s="361"/>
      <c r="G1779" s="233"/>
    </row>
    <row r="1780" spans="1:7">
      <c r="A1780" s="302"/>
      <c r="B1780" s="233"/>
      <c r="C1780" s="233"/>
      <c r="D1780" s="290"/>
      <c r="E1780" s="340"/>
      <c r="F1780" s="361"/>
      <c r="G1780" s="233"/>
    </row>
    <row r="1781" spans="1:7">
      <c r="A1781" s="302"/>
      <c r="B1781" s="233"/>
      <c r="C1781" s="233"/>
      <c r="D1781" s="290"/>
      <c r="E1781" s="340"/>
      <c r="F1781" s="361"/>
      <c r="G1781" s="233"/>
    </row>
    <row r="1782" spans="1:7">
      <c r="A1782" s="302"/>
      <c r="B1782" s="233"/>
      <c r="C1782" s="233"/>
      <c r="D1782" s="290"/>
      <c r="E1782" s="340"/>
      <c r="F1782" s="361"/>
      <c r="G1782" s="233"/>
    </row>
    <row r="1783" spans="1:7">
      <c r="A1783" s="302"/>
      <c r="B1783" s="233"/>
      <c r="C1783" s="233"/>
      <c r="D1783" s="290"/>
      <c r="E1783" s="340"/>
      <c r="F1783" s="361"/>
      <c r="G1783" s="233"/>
    </row>
    <row r="1784" spans="1:7">
      <c r="A1784" s="302"/>
      <c r="B1784" s="233"/>
      <c r="C1784" s="233"/>
      <c r="D1784" s="290"/>
      <c r="E1784" s="340"/>
      <c r="F1784" s="361"/>
      <c r="G1784" s="233"/>
    </row>
    <row r="1785" spans="1:7">
      <c r="A1785" s="302"/>
      <c r="B1785" s="233"/>
      <c r="C1785" s="233"/>
      <c r="D1785" s="290"/>
      <c r="E1785" s="340"/>
      <c r="F1785" s="361"/>
      <c r="G1785" s="233"/>
    </row>
    <row r="1786" spans="1:7">
      <c r="A1786" s="302"/>
      <c r="B1786" s="233"/>
      <c r="C1786" s="233"/>
      <c r="D1786" s="290"/>
      <c r="E1786" s="340"/>
      <c r="F1786" s="361"/>
      <c r="G1786" s="233"/>
    </row>
    <row r="1787" spans="1:7">
      <c r="A1787" s="302"/>
      <c r="B1787" s="233"/>
      <c r="C1787" s="233"/>
      <c r="D1787" s="290"/>
      <c r="E1787" s="340"/>
      <c r="F1787" s="361"/>
      <c r="G1787" s="233"/>
    </row>
    <row r="1788" spans="1:7">
      <c r="A1788" s="302"/>
      <c r="B1788" s="233"/>
      <c r="C1788" s="233"/>
      <c r="D1788" s="290"/>
      <c r="E1788" s="340"/>
      <c r="F1788" s="361"/>
      <c r="G1788" s="233"/>
    </row>
    <row r="1789" spans="1:7">
      <c r="A1789" s="302"/>
      <c r="B1789" s="233"/>
      <c r="C1789" s="233"/>
      <c r="D1789" s="290"/>
      <c r="E1789" s="340"/>
      <c r="F1789" s="361"/>
      <c r="G1789" s="233"/>
    </row>
    <row r="1790" spans="1:7">
      <c r="A1790" s="302"/>
      <c r="B1790" s="233"/>
      <c r="C1790" s="233"/>
      <c r="D1790" s="290"/>
      <c r="E1790" s="340"/>
      <c r="F1790" s="361"/>
      <c r="G1790" s="233"/>
    </row>
    <row r="1791" spans="1:7">
      <c r="A1791" s="302"/>
      <c r="B1791" s="233"/>
      <c r="C1791" s="233"/>
      <c r="D1791" s="290"/>
      <c r="E1791" s="340"/>
      <c r="F1791" s="361"/>
      <c r="G1791" s="233"/>
    </row>
  </sheetData>
  <sortState ref="A1104:E1151">
    <sortCondition ref="B1104"/>
  </sortState>
  <mergeCells count="2">
    <mergeCell ref="A3:B3"/>
    <mergeCell ref="A1:F1"/>
  </mergeCells>
  <phoneticPr fontId="0" type="noConversion"/>
  <pageMargins left="0.75" right="0.75" top="1" bottom="1" header="0.5" footer="0.5"/>
  <pageSetup scale="85" orientation="landscape" verticalDpi="300" r:id="rId1"/>
  <headerFooter alignWithMargins="0"/>
  <rowBreaks count="1" manualBreakCount="1">
    <brk id="29"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topLeftCell="A2" workbookViewId="0">
      <selection activeCell="D23" sqref="D23"/>
    </sheetView>
  </sheetViews>
  <sheetFormatPr defaultRowHeight="12.75"/>
  <cols>
    <col min="2" max="2" width="14" customWidth="1"/>
  </cols>
  <sheetData>
    <row r="1" spans="1:12" ht="18.75" thickBot="1">
      <c r="A1" s="638"/>
      <c r="B1" s="638"/>
      <c r="C1" s="638"/>
      <c r="D1" s="638"/>
      <c r="E1" s="638"/>
      <c r="F1" s="638"/>
      <c r="G1" s="638"/>
      <c r="H1" s="638"/>
      <c r="I1" s="638"/>
      <c r="J1" s="638"/>
      <c r="K1" s="638"/>
      <c r="L1" s="639"/>
    </row>
    <row r="2" spans="1:12" ht="16.5" thickBot="1">
      <c r="A2" s="155"/>
      <c r="B2" s="151"/>
      <c r="C2" s="640" t="s">
        <v>476</v>
      </c>
      <c r="D2" s="641"/>
      <c r="E2" s="641"/>
      <c r="F2" s="641"/>
      <c r="G2" s="641"/>
      <c r="H2" s="641"/>
      <c r="I2" s="641"/>
      <c r="J2" s="641"/>
      <c r="K2" s="641"/>
      <c r="L2" s="642"/>
    </row>
    <row r="3" spans="1:12" ht="16.5" thickBot="1">
      <c r="A3" s="71" t="s">
        <v>12</v>
      </c>
      <c r="B3" s="71" t="s">
        <v>477</v>
      </c>
      <c r="C3" s="3">
        <v>1</v>
      </c>
      <c r="D3" s="4">
        <v>2</v>
      </c>
      <c r="E3" s="4">
        <v>3</v>
      </c>
      <c r="F3" s="4" t="s">
        <v>478</v>
      </c>
      <c r="G3" s="4">
        <v>4</v>
      </c>
      <c r="H3" s="4">
        <v>5</v>
      </c>
      <c r="I3" s="4">
        <v>6</v>
      </c>
      <c r="J3" s="4">
        <v>7</v>
      </c>
      <c r="K3" s="4">
        <v>8</v>
      </c>
      <c r="L3" s="5">
        <v>9</v>
      </c>
    </row>
    <row r="4" spans="1:12" ht="13.5" thickBot="1">
      <c r="A4" s="152">
        <v>1</v>
      </c>
      <c r="B4" s="43" t="str">
        <f>Cobb!$G$2</f>
        <v>Alaska</v>
      </c>
      <c r="C4" s="74" t="s">
        <v>255</v>
      </c>
      <c r="D4" s="74" t="s">
        <v>255</v>
      </c>
      <c r="E4" s="74" t="s">
        <v>255</v>
      </c>
      <c r="F4" s="74" t="s">
        <v>1115</v>
      </c>
      <c r="G4" s="74" t="s">
        <v>255</v>
      </c>
      <c r="H4" s="74" t="s">
        <v>255</v>
      </c>
      <c r="I4" s="74" t="s">
        <v>255</v>
      </c>
      <c r="J4" s="74" t="s">
        <v>255</v>
      </c>
      <c r="K4" s="74" t="s">
        <v>255</v>
      </c>
      <c r="L4" s="74" t="s">
        <v>255</v>
      </c>
    </row>
    <row r="5" spans="1:12" ht="13.5" thickBot="1">
      <c r="A5" s="152">
        <v>2</v>
      </c>
      <c r="B5" s="44" t="str">
        <f>Mays!$A$2</f>
        <v>Aspen</v>
      </c>
      <c r="C5" s="74" t="s">
        <v>77</v>
      </c>
      <c r="D5" s="74" t="s">
        <v>77</v>
      </c>
      <c r="E5" s="74" t="s">
        <v>77</v>
      </c>
      <c r="F5" s="74"/>
      <c r="G5" s="74" t="s">
        <v>77</v>
      </c>
      <c r="H5" s="74" t="s">
        <v>77</v>
      </c>
      <c r="I5" s="74" t="s">
        <v>77</v>
      </c>
      <c r="J5" s="74" t="s">
        <v>77</v>
      </c>
      <c r="K5" s="74" t="s">
        <v>77</v>
      </c>
      <c r="L5" s="74" t="s">
        <v>77</v>
      </c>
    </row>
    <row r="6" spans="1:12" ht="13.5" thickBot="1">
      <c r="A6" s="152">
        <v>3</v>
      </c>
      <c r="B6" s="44" t="str">
        <f>Aaron!$Y$2</f>
        <v>Columbus</v>
      </c>
      <c r="C6" s="194" t="s">
        <v>3537</v>
      </c>
      <c r="D6" s="74" t="s">
        <v>850</v>
      </c>
      <c r="E6" s="74" t="s">
        <v>850</v>
      </c>
      <c r="F6" s="74"/>
      <c r="G6" s="74" t="s">
        <v>850</v>
      </c>
      <c r="H6" s="74" t="s">
        <v>850</v>
      </c>
      <c r="I6" s="74" t="s">
        <v>850</v>
      </c>
      <c r="J6" s="74" t="s">
        <v>850</v>
      </c>
      <c r="K6" s="194" t="s">
        <v>649</v>
      </c>
      <c r="L6" s="74" t="s">
        <v>850</v>
      </c>
    </row>
    <row r="7" spans="1:12" ht="13.5" thickBot="1">
      <c r="A7" s="152">
        <v>4</v>
      </c>
      <c r="B7" s="44" t="str">
        <f>Aaron!$G$2</f>
        <v>Exeter</v>
      </c>
      <c r="C7" s="74" t="s">
        <v>46</v>
      </c>
      <c r="D7" s="74" t="s">
        <v>46</v>
      </c>
      <c r="E7" s="74" t="s">
        <v>46</v>
      </c>
      <c r="F7" s="74"/>
      <c r="G7" s="74" t="s">
        <v>46</v>
      </c>
      <c r="H7" s="74" t="s">
        <v>46</v>
      </c>
      <c r="I7" s="74" t="s">
        <v>46</v>
      </c>
      <c r="J7" s="74" t="s">
        <v>46</v>
      </c>
      <c r="K7" s="74" t="s">
        <v>46</v>
      </c>
      <c r="L7" s="74" t="s">
        <v>46</v>
      </c>
    </row>
    <row r="8" spans="1:12" ht="13.5" thickBot="1">
      <c r="A8" s="152">
        <v>5</v>
      </c>
      <c r="B8" s="44" t="str">
        <f>Cobb!$Y$2</f>
        <v>Gateway</v>
      </c>
      <c r="C8" s="74" t="s">
        <v>1341</v>
      </c>
      <c r="D8" s="74" t="s">
        <v>1341</v>
      </c>
      <c r="E8" s="74" t="s">
        <v>1341</v>
      </c>
      <c r="F8" s="74"/>
      <c r="G8" s="74" t="s">
        <v>1341</v>
      </c>
      <c r="H8" s="74" t="s">
        <v>1341</v>
      </c>
      <c r="I8" s="74" t="s">
        <v>1341</v>
      </c>
      <c r="J8" s="74" t="s">
        <v>1341</v>
      </c>
      <c r="K8" s="74" t="s">
        <v>1341</v>
      </c>
      <c r="L8" s="74" t="s">
        <v>1341</v>
      </c>
    </row>
    <row r="9" spans="1:12" ht="13.5" thickBot="1">
      <c r="A9" s="152">
        <v>6</v>
      </c>
      <c r="B9" s="44" t="str">
        <f>Ruth!$G$2</f>
        <v>Gotham City</v>
      </c>
      <c r="C9" s="74" t="s">
        <v>647</v>
      </c>
      <c r="D9" s="74" t="s">
        <v>647</v>
      </c>
      <c r="E9" s="74" t="s">
        <v>647</v>
      </c>
      <c r="F9" s="74"/>
      <c r="G9" s="74" t="s">
        <v>647</v>
      </c>
      <c r="H9" s="74" t="s">
        <v>647</v>
      </c>
      <c r="I9" s="194" t="s">
        <v>649</v>
      </c>
      <c r="J9" s="74" t="s">
        <v>647</v>
      </c>
      <c r="K9" s="74" t="s">
        <v>647</v>
      </c>
      <c r="L9" s="74" t="s">
        <v>647</v>
      </c>
    </row>
    <row r="10" spans="1:12" ht="13.5" thickBot="1">
      <c r="A10" s="152">
        <v>7</v>
      </c>
      <c r="B10" s="44" t="str">
        <f>Cobb!$A$2</f>
        <v>Greenville</v>
      </c>
      <c r="C10" s="74" t="s">
        <v>648</v>
      </c>
      <c r="D10" s="74" t="s">
        <v>648</v>
      </c>
      <c r="E10" s="74" t="s">
        <v>648</v>
      </c>
      <c r="F10" s="74"/>
      <c r="G10" s="74" t="s">
        <v>648</v>
      </c>
      <c r="H10" s="74" t="s">
        <v>648</v>
      </c>
      <c r="I10" s="74" t="s">
        <v>648</v>
      </c>
      <c r="J10" s="74" t="s">
        <v>648</v>
      </c>
      <c r="K10" s="74" t="s">
        <v>648</v>
      </c>
      <c r="L10" s="74" t="s">
        <v>648</v>
      </c>
    </row>
    <row r="11" spans="1:12" ht="13.5" thickBot="1">
      <c r="A11" s="152">
        <v>8</v>
      </c>
      <c r="B11" s="44" t="str">
        <f>Ruth!$M$2</f>
        <v>Hoboken</v>
      </c>
      <c r="C11" s="74" t="s">
        <v>320</v>
      </c>
      <c r="D11" s="74" t="s">
        <v>320</v>
      </c>
      <c r="E11" s="74" t="s">
        <v>320</v>
      </c>
      <c r="F11" s="74"/>
      <c r="G11" s="74" t="s">
        <v>320</v>
      </c>
      <c r="H11" s="74" t="s">
        <v>320</v>
      </c>
      <c r="I11" s="74" t="s">
        <v>320</v>
      </c>
      <c r="J11" s="74" t="s">
        <v>320</v>
      </c>
      <c r="K11" s="74" t="s">
        <v>320</v>
      </c>
      <c r="L11" s="74" t="s">
        <v>320</v>
      </c>
    </row>
    <row r="12" spans="1:12" ht="13.5" thickBot="1">
      <c r="A12" s="152">
        <v>9</v>
      </c>
      <c r="B12" s="44" t="str">
        <f>Cobb!$AE$2</f>
        <v>Houston</v>
      </c>
      <c r="C12" s="74" t="s">
        <v>3537</v>
      </c>
      <c r="D12" s="74" t="s">
        <v>3537</v>
      </c>
      <c r="E12" s="74" t="s">
        <v>3537</v>
      </c>
      <c r="F12" s="74"/>
      <c r="G12" s="74" t="s">
        <v>3537</v>
      </c>
      <c r="H12" s="74" t="s">
        <v>3537</v>
      </c>
      <c r="I12" s="74" t="s">
        <v>3537</v>
      </c>
      <c r="J12" s="74" t="s">
        <v>3537</v>
      </c>
      <c r="K12" s="74" t="s">
        <v>3537</v>
      </c>
      <c r="L12" s="74" t="s">
        <v>3537</v>
      </c>
    </row>
    <row r="13" spans="1:12" ht="13.5" thickBot="1">
      <c r="A13" s="152">
        <v>10</v>
      </c>
      <c r="B13" s="44" t="str">
        <f>Mays!$Y$2</f>
        <v>Los Angeles</v>
      </c>
      <c r="C13" s="74" t="s">
        <v>649</v>
      </c>
      <c r="D13" s="74" t="s">
        <v>649</v>
      </c>
      <c r="E13" s="194" t="s">
        <v>265</v>
      </c>
      <c r="F13" s="74"/>
      <c r="G13" s="74" t="s">
        <v>649</v>
      </c>
      <c r="H13" s="74" t="s">
        <v>649</v>
      </c>
      <c r="I13" s="74" t="s">
        <v>649</v>
      </c>
      <c r="J13" s="74" t="s">
        <v>649</v>
      </c>
      <c r="K13" s="74" t="s">
        <v>649</v>
      </c>
      <c r="L13" s="74" t="s">
        <v>649</v>
      </c>
    </row>
    <row r="14" spans="1:12" ht="13.5" thickBot="1">
      <c r="A14" s="152">
        <v>11</v>
      </c>
      <c r="B14" s="44" t="str">
        <f>Cobb!$M$2</f>
        <v>Mansfield</v>
      </c>
      <c r="C14" s="74" t="s">
        <v>265</v>
      </c>
      <c r="D14" s="74" t="s">
        <v>265</v>
      </c>
      <c r="E14" s="74" t="s">
        <v>265</v>
      </c>
      <c r="F14" s="74"/>
      <c r="G14" s="74" t="s">
        <v>265</v>
      </c>
      <c r="H14" s="74" t="s">
        <v>265</v>
      </c>
      <c r="I14" s="74" t="s">
        <v>265</v>
      </c>
      <c r="J14" s="74" t="s">
        <v>265</v>
      </c>
      <c r="K14" s="74" t="s">
        <v>265</v>
      </c>
      <c r="L14" s="74" t="s">
        <v>265</v>
      </c>
    </row>
    <row r="15" spans="1:12" ht="13.5" thickBot="1">
      <c r="A15" s="152">
        <v>12</v>
      </c>
      <c r="B15" s="44" t="str">
        <f>Aaron!$A$2</f>
        <v>Middlesex</v>
      </c>
      <c r="C15" s="74" t="s">
        <v>870</v>
      </c>
      <c r="D15" s="74" t="s">
        <v>870</v>
      </c>
      <c r="E15" s="74" t="s">
        <v>870</v>
      </c>
      <c r="F15" s="74"/>
      <c r="G15" s="74" t="s">
        <v>870</v>
      </c>
      <c r="H15" s="74" t="s">
        <v>870</v>
      </c>
      <c r="I15" s="74" t="s">
        <v>870</v>
      </c>
      <c r="J15" s="74" t="s">
        <v>870</v>
      </c>
      <c r="K15" s="74" t="s">
        <v>870</v>
      </c>
      <c r="L15" s="74" t="s">
        <v>870</v>
      </c>
    </row>
    <row r="16" spans="1:12" ht="13.5" thickBot="1">
      <c r="A16" s="152">
        <v>13</v>
      </c>
      <c r="B16" s="44" t="str">
        <f>Ruth!$Y$2</f>
        <v xml:space="preserve">New Jersey </v>
      </c>
      <c r="C16" s="82" t="s">
        <v>1402</v>
      </c>
      <c r="D16" s="82" t="s">
        <v>1402</v>
      </c>
      <c r="E16" s="82" t="s">
        <v>1402</v>
      </c>
      <c r="F16" s="82"/>
      <c r="G16" s="82" t="s">
        <v>1402</v>
      </c>
      <c r="H16" s="82" t="s">
        <v>1402</v>
      </c>
      <c r="I16" s="82" t="s">
        <v>1402</v>
      </c>
      <c r="J16" s="82" t="s">
        <v>1402</v>
      </c>
      <c r="K16" s="82" t="s">
        <v>1402</v>
      </c>
      <c r="L16" s="82" t="s">
        <v>1402</v>
      </c>
    </row>
    <row r="17" spans="1:12" ht="13.5" thickBot="1">
      <c r="A17" s="152">
        <v>14</v>
      </c>
      <c r="B17" s="44" t="str">
        <f>Ruth!$S$2</f>
        <v>New York</v>
      </c>
      <c r="C17" s="74" t="s">
        <v>650</v>
      </c>
      <c r="D17" s="74" t="s">
        <v>650</v>
      </c>
      <c r="E17" s="74" t="s">
        <v>650</v>
      </c>
      <c r="F17" s="74"/>
      <c r="G17" s="74" t="s">
        <v>650</v>
      </c>
      <c r="H17" s="194" t="s">
        <v>653</v>
      </c>
      <c r="I17" s="74" t="s">
        <v>650</v>
      </c>
      <c r="J17" s="74" t="s">
        <v>650</v>
      </c>
      <c r="K17" s="74" t="s">
        <v>650</v>
      </c>
      <c r="L17" s="74" t="s">
        <v>650</v>
      </c>
    </row>
    <row r="18" spans="1:12" ht="13.5" thickBot="1">
      <c r="A18" s="152">
        <v>15</v>
      </c>
      <c r="B18" s="44" t="str">
        <f>Mays!$G$2</f>
        <v>Palo Alto</v>
      </c>
      <c r="C18" s="74" t="s">
        <v>651</v>
      </c>
      <c r="D18" s="74" t="s">
        <v>651</v>
      </c>
      <c r="E18" s="74" t="s">
        <v>651</v>
      </c>
      <c r="F18" s="74"/>
      <c r="G18" s="74" t="s">
        <v>651</v>
      </c>
      <c r="H18" s="74" t="s">
        <v>651</v>
      </c>
      <c r="I18" s="74" t="s">
        <v>651</v>
      </c>
      <c r="J18" s="74" t="s">
        <v>651</v>
      </c>
      <c r="K18" s="74" t="s">
        <v>651</v>
      </c>
      <c r="L18" s="74" t="s">
        <v>651</v>
      </c>
    </row>
    <row r="19" spans="1:12" ht="13.5" thickBot="1">
      <c r="A19" s="152">
        <v>16</v>
      </c>
      <c r="B19" s="44" t="str">
        <f>Aaron!$AE$2</f>
        <v>Pismo Beach</v>
      </c>
      <c r="C19" s="74" t="s">
        <v>866</v>
      </c>
      <c r="D19" s="74" t="s">
        <v>866</v>
      </c>
      <c r="E19" s="74" t="s">
        <v>866</v>
      </c>
      <c r="F19" s="74"/>
      <c r="G19" s="74" t="s">
        <v>866</v>
      </c>
      <c r="H19" s="74" t="s">
        <v>866</v>
      </c>
      <c r="I19" s="74" t="s">
        <v>866</v>
      </c>
      <c r="J19" s="74" t="s">
        <v>866</v>
      </c>
      <c r="K19" s="74" t="s">
        <v>866</v>
      </c>
      <c r="L19" s="74" t="s">
        <v>866</v>
      </c>
    </row>
    <row r="20" spans="1:12" ht="13.5" thickBot="1">
      <c r="A20" s="152">
        <v>17</v>
      </c>
      <c r="B20" s="44" t="str">
        <f>Ruth!$A$2</f>
        <v>Plum Island</v>
      </c>
      <c r="C20" s="74" t="s">
        <v>652</v>
      </c>
      <c r="D20" s="74" t="s">
        <v>652</v>
      </c>
      <c r="E20" s="74" t="s">
        <v>652</v>
      </c>
      <c r="F20" s="74"/>
      <c r="G20" s="194" t="s">
        <v>431</v>
      </c>
      <c r="H20" s="74" t="s">
        <v>652</v>
      </c>
      <c r="I20" s="74" t="s">
        <v>652</v>
      </c>
      <c r="J20" s="74" t="s">
        <v>652</v>
      </c>
      <c r="K20" s="74" t="s">
        <v>652</v>
      </c>
      <c r="L20" s="74" t="s">
        <v>652</v>
      </c>
    </row>
    <row r="21" spans="1:12" ht="13.5" thickBot="1">
      <c r="A21" s="152">
        <v>18</v>
      </c>
      <c r="B21" s="44" t="str">
        <f>Mays!$M$2</f>
        <v>Texas</v>
      </c>
      <c r="C21" s="74" t="s">
        <v>924</v>
      </c>
      <c r="D21" s="74" t="s">
        <v>924</v>
      </c>
      <c r="E21" s="74" t="s">
        <v>924</v>
      </c>
      <c r="F21" s="74"/>
      <c r="G21" s="74" t="s">
        <v>924</v>
      </c>
      <c r="H21" s="74" t="s">
        <v>924</v>
      </c>
      <c r="I21" s="74" t="s">
        <v>924</v>
      </c>
      <c r="J21" s="74" t="s">
        <v>924</v>
      </c>
      <c r="K21" s="74" t="s">
        <v>924</v>
      </c>
      <c r="L21" s="74" t="s">
        <v>924</v>
      </c>
    </row>
    <row r="22" spans="1:12" ht="13.5" thickBot="1">
      <c r="A22" s="152">
        <v>19</v>
      </c>
      <c r="B22" s="44" t="str">
        <f>Mays!$S$2</f>
        <v>Thunder Bay</v>
      </c>
      <c r="C22" s="74" t="s">
        <v>719</v>
      </c>
      <c r="D22" s="74" t="s">
        <v>719</v>
      </c>
      <c r="E22" s="74" t="s">
        <v>719</v>
      </c>
      <c r="F22" s="74"/>
      <c r="G22" s="74" t="s">
        <v>719</v>
      </c>
      <c r="H22" s="74" t="s">
        <v>719</v>
      </c>
      <c r="I22" s="74" t="s">
        <v>719</v>
      </c>
      <c r="J22" s="74" t="s">
        <v>719</v>
      </c>
      <c r="K22" s="74" t="s">
        <v>719</v>
      </c>
      <c r="L22" s="74" t="s">
        <v>719</v>
      </c>
    </row>
    <row r="23" spans="1:12" ht="13.5" thickBot="1">
      <c r="A23" s="152">
        <v>20</v>
      </c>
      <c r="B23" s="44" t="str">
        <f>Aaron!$M$2</f>
        <v>Virginia</v>
      </c>
      <c r="C23" s="74" t="s">
        <v>431</v>
      </c>
      <c r="D23" s="194" t="s">
        <v>77</v>
      </c>
      <c r="E23" s="74" t="s">
        <v>431</v>
      </c>
      <c r="F23" s="74"/>
      <c r="G23" s="74" t="s">
        <v>431</v>
      </c>
      <c r="H23" s="74" t="s">
        <v>431</v>
      </c>
      <c r="I23" s="74" t="s">
        <v>431</v>
      </c>
      <c r="J23" s="74" t="s">
        <v>431</v>
      </c>
      <c r="K23" s="74" t="s">
        <v>431</v>
      </c>
      <c r="L23" s="74" t="s">
        <v>431</v>
      </c>
    </row>
    <row r="24" spans="1:12" ht="13.5" thickBot="1">
      <c r="A24" s="152">
        <v>21</v>
      </c>
      <c r="B24" s="44" t="str">
        <f>Cobb!$S$2</f>
        <v>Waikiki</v>
      </c>
      <c r="C24" s="74" t="s">
        <v>175</v>
      </c>
      <c r="D24" s="74" t="s">
        <v>175</v>
      </c>
      <c r="E24" s="74" t="s">
        <v>175</v>
      </c>
      <c r="F24" s="74"/>
      <c r="G24" s="74" t="s">
        <v>175</v>
      </c>
      <c r="H24" s="74" t="s">
        <v>175</v>
      </c>
      <c r="I24" s="74" t="s">
        <v>175</v>
      </c>
      <c r="J24" s="74" t="s">
        <v>175</v>
      </c>
      <c r="K24" s="74" t="s">
        <v>175</v>
      </c>
      <c r="L24" s="74" t="s">
        <v>175</v>
      </c>
    </row>
    <row r="25" spans="1:12" ht="13.5" thickBot="1">
      <c r="A25" s="152">
        <v>22</v>
      </c>
      <c r="B25" s="132" t="str">
        <f>Aaron!$S$2</f>
        <v>Washington</v>
      </c>
      <c r="C25" s="74" t="s">
        <v>2450</v>
      </c>
      <c r="D25" s="74" t="s">
        <v>2450</v>
      </c>
      <c r="E25" s="74" t="s">
        <v>2450</v>
      </c>
      <c r="F25" s="74"/>
      <c r="G25" s="74" t="s">
        <v>2450</v>
      </c>
      <c r="H25" s="74" t="s">
        <v>2450</v>
      </c>
      <c r="I25" s="74" t="s">
        <v>2450</v>
      </c>
      <c r="J25" s="74" t="s">
        <v>2450</v>
      </c>
      <c r="K25" s="74" t="s">
        <v>2450</v>
      </c>
      <c r="L25" s="74" t="s">
        <v>2450</v>
      </c>
    </row>
    <row r="26" spans="1:12" ht="13.5" thickBot="1">
      <c r="A26" s="152">
        <v>23</v>
      </c>
      <c r="B26" s="44" t="str">
        <f>Mays!$AE$2</f>
        <v>West Oakland</v>
      </c>
      <c r="C26" s="74" t="s">
        <v>653</v>
      </c>
      <c r="D26" s="74" t="s">
        <v>653</v>
      </c>
      <c r="E26" s="74" t="s">
        <v>653</v>
      </c>
      <c r="F26" s="74"/>
      <c r="G26" s="74" t="s">
        <v>653</v>
      </c>
      <c r="H26" s="74" t="s">
        <v>653</v>
      </c>
      <c r="I26" s="74" t="s">
        <v>653</v>
      </c>
      <c r="J26" s="74" t="s">
        <v>653</v>
      </c>
      <c r="K26" s="74" t="s">
        <v>653</v>
      </c>
      <c r="L26" s="74" t="s">
        <v>653</v>
      </c>
    </row>
    <row r="27" spans="1:12">
      <c r="A27" s="152">
        <v>24</v>
      </c>
      <c r="B27" s="44" t="str">
        <f>Ruth!$AE$2</f>
        <v>Williamsburg</v>
      </c>
      <c r="C27" s="74" t="s">
        <v>76</v>
      </c>
      <c r="D27" s="74" t="s">
        <v>76</v>
      </c>
      <c r="E27" s="74" t="s">
        <v>76</v>
      </c>
      <c r="F27" s="74"/>
      <c r="G27" s="74" t="s">
        <v>76</v>
      </c>
      <c r="H27" s="74" t="s">
        <v>76</v>
      </c>
      <c r="I27" s="74" t="s">
        <v>76</v>
      </c>
      <c r="J27" s="74" t="s">
        <v>76</v>
      </c>
      <c r="K27" s="74" t="s">
        <v>76</v>
      </c>
      <c r="L27" s="74" t="s">
        <v>76</v>
      </c>
    </row>
    <row r="29" spans="1:12">
      <c r="C29" s="110"/>
      <c r="D29" s="128" t="s">
        <v>1417</v>
      </c>
    </row>
  </sheetData>
  <sortState ref="A4:L27">
    <sortCondition ref="B6"/>
  </sortState>
  <mergeCells count="2">
    <mergeCell ref="A1:L1"/>
    <mergeCell ref="C2:L2"/>
  </mergeCells>
  <pageMargins left="0.7" right="0.7" top="0.75" bottom="0.75" header="0.3" footer="0.3"/>
  <pageSetup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topLeftCell="A2" workbookViewId="0">
      <selection activeCell="H17" sqref="H17"/>
    </sheetView>
  </sheetViews>
  <sheetFormatPr defaultRowHeight="12.75"/>
  <cols>
    <col min="2" max="2" width="14" customWidth="1"/>
  </cols>
  <sheetData>
    <row r="1" spans="1:12" ht="18.75" thickBot="1">
      <c r="A1" s="638"/>
      <c r="B1" s="638"/>
      <c r="C1" s="638"/>
      <c r="D1" s="638"/>
      <c r="E1" s="638"/>
      <c r="F1" s="638"/>
      <c r="G1" s="638"/>
      <c r="H1" s="638"/>
      <c r="I1" s="638"/>
      <c r="J1" s="638"/>
      <c r="K1" s="638"/>
      <c r="L1" s="639"/>
    </row>
    <row r="2" spans="1:12" ht="16.5" thickBot="1">
      <c r="A2" s="155"/>
      <c r="B2" s="151"/>
      <c r="C2" s="640" t="s">
        <v>476</v>
      </c>
      <c r="D2" s="641"/>
      <c r="E2" s="641"/>
      <c r="F2" s="641"/>
      <c r="G2" s="641"/>
      <c r="H2" s="641"/>
      <c r="I2" s="641"/>
      <c r="J2" s="641"/>
      <c r="K2" s="641"/>
      <c r="L2" s="642"/>
    </row>
    <row r="3" spans="1:12" ht="16.5" thickBot="1">
      <c r="A3" s="71" t="s">
        <v>12</v>
      </c>
      <c r="B3" s="71" t="s">
        <v>477</v>
      </c>
      <c r="C3" s="3">
        <v>1</v>
      </c>
      <c r="D3" s="4">
        <v>2</v>
      </c>
      <c r="E3" s="4">
        <v>3</v>
      </c>
      <c r="F3" s="4" t="s">
        <v>478</v>
      </c>
      <c r="G3" s="4">
        <v>4</v>
      </c>
      <c r="H3" s="4">
        <v>5</v>
      </c>
      <c r="I3" s="4">
        <v>6</v>
      </c>
      <c r="J3" s="4">
        <v>7</v>
      </c>
      <c r="K3" s="4">
        <v>8</v>
      </c>
      <c r="L3" s="5">
        <v>9</v>
      </c>
    </row>
    <row r="4" spans="1:12" ht="13.5" thickBot="1">
      <c r="A4" s="152">
        <v>1</v>
      </c>
      <c r="B4" s="43" t="str">
        <f>Cobb!$G$2</f>
        <v>Alaska</v>
      </c>
      <c r="C4" s="74" t="s">
        <v>255</v>
      </c>
      <c r="D4" s="74" t="s">
        <v>255</v>
      </c>
      <c r="E4" s="74" t="s">
        <v>255</v>
      </c>
      <c r="F4" s="74" t="s">
        <v>1115</v>
      </c>
      <c r="G4" s="74" t="s">
        <v>255</v>
      </c>
      <c r="H4" s="74" t="s">
        <v>255</v>
      </c>
      <c r="I4" s="74" t="s">
        <v>255</v>
      </c>
      <c r="J4" s="74" t="s">
        <v>255</v>
      </c>
      <c r="K4" s="74" t="s">
        <v>255</v>
      </c>
      <c r="L4" s="74" t="s">
        <v>255</v>
      </c>
    </row>
    <row r="5" spans="1:12" ht="13.5" thickBot="1">
      <c r="A5" s="152">
        <v>2</v>
      </c>
      <c r="B5" s="44" t="str">
        <f>Mays!$A$2</f>
        <v>Aspen</v>
      </c>
      <c r="C5" s="74" t="s">
        <v>77</v>
      </c>
      <c r="D5" s="74" t="s">
        <v>77</v>
      </c>
      <c r="E5" s="74" t="s">
        <v>77</v>
      </c>
      <c r="F5" s="74"/>
      <c r="G5" s="74" t="s">
        <v>77</v>
      </c>
      <c r="H5" s="74" t="s">
        <v>77</v>
      </c>
      <c r="I5" s="74" t="s">
        <v>77</v>
      </c>
      <c r="J5" s="74" t="s">
        <v>77</v>
      </c>
      <c r="K5" s="74" t="s">
        <v>77</v>
      </c>
      <c r="L5" s="74" t="s">
        <v>77</v>
      </c>
    </row>
    <row r="6" spans="1:12" ht="13.5" thickBot="1">
      <c r="A6" s="152">
        <v>3</v>
      </c>
      <c r="B6" s="44" t="str">
        <f>Aaron!$Y$2</f>
        <v>Columbus</v>
      </c>
      <c r="C6" s="550" t="s">
        <v>850</v>
      </c>
      <c r="D6" s="550" t="s">
        <v>850</v>
      </c>
      <c r="E6" s="550" t="s">
        <v>850</v>
      </c>
      <c r="F6" s="550"/>
      <c r="G6" s="550" t="s">
        <v>850</v>
      </c>
      <c r="H6" s="550" t="s">
        <v>850</v>
      </c>
      <c r="I6" s="550" t="s">
        <v>850</v>
      </c>
      <c r="J6" s="550" t="s">
        <v>850</v>
      </c>
      <c r="K6" s="74" t="s">
        <v>850</v>
      </c>
      <c r="L6" s="74" t="s">
        <v>850</v>
      </c>
    </row>
    <row r="7" spans="1:12" ht="13.5" thickBot="1">
      <c r="A7" s="152">
        <v>4</v>
      </c>
      <c r="B7" s="44" t="str">
        <f>Aaron!$G$2</f>
        <v>Exeter</v>
      </c>
      <c r="C7" s="550" t="s">
        <v>46</v>
      </c>
      <c r="D7" s="550" t="s">
        <v>46</v>
      </c>
      <c r="E7" s="194" t="s">
        <v>650</v>
      </c>
      <c r="F7" s="550"/>
      <c r="G7" s="550" t="s">
        <v>46</v>
      </c>
      <c r="H7" s="550" t="s">
        <v>46</v>
      </c>
      <c r="I7" s="550" t="s">
        <v>46</v>
      </c>
      <c r="J7" s="550" t="s">
        <v>46</v>
      </c>
      <c r="K7" s="74" t="s">
        <v>46</v>
      </c>
      <c r="L7" s="74" t="s">
        <v>46</v>
      </c>
    </row>
    <row r="8" spans="1:12" ht="13.5" thickBot="1">
      <c r="A8" s="152">
        <v>5</v>
      </c>
      <c r="B8" s="44" t="str">
        <f>Cobb!$Y$2</f>
        <v>Gateway</v>
      </c>
      <c r="C8" s="550" t="s">
        <v>1341</v>
      </c>
      <c r="D8" s="550" t="s">
        <v>1341</v>
      </c>
      <c r="E8" s="550" t="s">
        <v>1341</v>
      </c>
      <c r="F8" s="550"/>
      <c r="G8" s="550" t="s">
        <v>1341</v>
      </c>
      <c r="H8" s="550" t="s">
        <v>1341</v>
      </c>
      <c r="I8" s="550" t="s">
        <v>1341</v>
      </c>
      <c r="J8" s="550" t="s">
        <v>1341</v>
      </c>
      <c r="K8" s="74" t="s">
        <v>1341</v>
      </c>
      <c r="L8" s="74" t="s">
        <v>1341</v>
      </c>
    </row>
    <row r="9" spans="1:12" ht="13.5" thickBot="1">
      <c r="A9" s="152">
        <v>6</v>
      </c>
      <c r="B9" s="44" t="str">
        <f>Ruth!$G$2</f>
        <v>Gotham City</v>
      </c>
      <c r="C9" s="550" t="s">
        <v>647</v>
      </c>
      <c r="D9" s="550" t="s">
        <v>647</v>
      </c>
      <c r="E9" s="550" t="s">
        <v>647</v>
      </c>
      <c r="F9" s="550"/>
      <c r="G9" s="550" t="s">
        <v>647</v>
      </c>
      <c r="H9" s="550" t="s">
        <v>647</v>
      </c>
      <c r="I9" s="550" t="s">
        <v>647</v>
      </c>
      <c r="J9" s="550" t="s">
        <v>647</v>
      </c>
      <c r="K9" s="74" t="s">
        <v>647</v>
      </c>
      <c r="L9" s="74" t="s">
        <v>647</v>
      </c>
    </row>
    <row r="10" spans="1:12" ht="13.5" thickBot="1">
      <c r="A10" s="152">
        <v>7</v>
      </c>
      <c r="B10" s="44" t="str">
        <f>Cobb!$A$2</f>
        <v>Greenville</v>
      </c>
      <c r="C10" s="550" t="s">
        <v>648</v>
      </c>
      <c r="D10" s="550" t="s">
        <v>648</v>
      </c>
      <c r="E10" s="550" t="s">
        <v>648</v>
      </c>
      <c r="F10" s="550"/>
      <c r="G10" s="550" t="s">
        <v>648</v>
      </c>
      <c r="H10" s="550" t="s">
        <v>648</v>
      </c>
      <c r="I10" s="550" t="s">
        <v>648</v>
      </c>
      <c r="J10" s="550" t="s">
        <v>648</v>
      </c>
      <c r="K10" s="74" t="s">
        <v>648</v>
      </c>
      <c r="L10" s="74" t="s">
        <v>648</v>
      </c>
    </row>
    <row r="11" spans="1:12" ht="13.5" thickBot="1">
      <c r="A11" s="152">
        <v>8</v>
      </c>
      <c r="B11" s="44" t="str">
        <f>Ruth!$M$2</f>
        <v>Hoboken</v>
      </c>
      <c r="C11" s="550" t="s">
        <v>320</v>
      </c>
      <c r="D11" s="550" t="s">
        <v>320</v>
      </c>
      <c r="E11" s="550" t="s">
        <v>320</v>
      </c>
      <c r="F11" s="550"/>
      <c r="G11" s="550" t="s">
        <v>320</v>
      </c>
      <c r="H11" s="550" t="s">
        <v>320</v>
      </c>
      <c r="I11" s="550" t="s">
        <v>320</v>
      </c>
      <c r="J11" s="550" t="s">
        <v>320</v>
      </c>
      <c r="K11" s="74" t="s">
        <v>320</v>
      </c>
      <c r="L11" s="74" t="s">
        <v>320</v>
      </c>
    </row>
    <row r="12" spans="1:12" ht="13.5" thickBot="1">
      <c r="A12" s="152">
        <v>9</v>
      </c>
      <c r="B12" s="44" t="str">
        <f>Cobb!$AE$2</f>
        <v>Houston</v>
      </c>
      <c r="C12" s="550" t="s">
        <v>3537</v>
      </c>
      <c r="D12" s="550" t="s">
        <v>3537</v>
      </c>
      <c r="E12" s="550" t="s">
        <v>3537</v>
      </c>
      <c r="F12" s="550"/>
      <c r="G12" s="550" t="s">
        <v>3537</v>
      </c>
      <c r="H12" s="550" t="s">
        <v>3537</v>
      </c>
      <c r="I12" s="550" t="s">
        <v>3537</v>
      </c>
      <c r="J12" s="550" t="s">
        <v>3537</v>
      </c>
      <c r="K12" s="74" t="s">
        <v>3537</v>
      </c>
      <c r="L12" s="74" t="s">
        <v>3537</v>
      </c>
    </row>
    <row r="13" spans="1:12" ht="13.5" thickBot="1">
      <c r="A13" s="152">
        <v>10</v>
      </c>
      <c r="B13" s="44" t="str">
        <f>Mays!$Y$2</f>
        <v>Los Angeles</v>
      </c>
      <c r="C13" s="550" t="s">
        <v>649</v>
      </c>
      <c r="D13" s="550" t="s">
        <v>649</v>
      </c>
      <c r="E13" s="550" t="s">
        <v>649</v>
      </c>
      <c r="F13" s="550"/>
      <c r="G13" s="550" t="s">
        <v>649</v>
      </c>
      <c r="H13" s="550" t="s">
        <v>649</v>
      </c>
      <c r="I13" s="550" t="s">
        <v>649</v>
      </c>
      <c r="J13" s="550" t="s">
        <v>649</v>
      </c>
      <c r="K13" s="74" t="s">
        <v>649</v>
      </c>
      <c r="L13" s="74" t="s">
        <v>649</v>
      </c>
    </row>
    <row r="14" spans="1:12" ht="13.5" thickBot="1">
      <c r="A14" s="152">
        <v>11</v>
      </c>
      <c r="B14" s="44" t="str">
        <f>Cobb!$M$2</f>
        <v>Mansfield</v>
      </c>
      <c r="C14" s="550" t="s">
        <v>265</v>
      </c>
      <c r="D14" s="550" t="s">
        <v>265</v>
      </c>
      <c r="E14" s="550" t="s">
        <v>265</v>
      </c>
      <c r="F14" s="550"/>
      <c r="G14" s="550" t="s">
        <v>265</v>
      </c>
      <c r="H14" s="550" t="s">
        <v>265</v>
      </c>
      <c r="I14" s="550" t="s">
        <v>265</v>
      </c>
      <c r="J14" s="550" t="s">
        <v>265</v>
      </c>
      <c r="K14" s="74" t="s">
        <v>265</v>
      </c>
      <c r="L14" s="74" t="s">
        <v>265</v>
      </c>
    </row>
    <row r="15" spans="1:12" ht="13.5" thickBot="1">
      <c r="A15" s="152">
        <v>12</v>
      </c>
      <c r="B15" s="44" t="str">
        <f>Aaron!$A$2</f>
        <v>Middlesex</v>
      </c>
      <c r="C15" s="550" t="s">
        <v>870</v>
      </c>
      <c r="D15" s="550" t="s">
        <v>870</v>
      </c>
      <c r="E15" s="550" t="s">
        <v>870</v>
      </c>
      <c r="F15" s="550"/>
      <c r="G15" s="550" t="s">
        <v>870</v>
      </c>
      <c r="H15" s="550" t="s">
        <v>870</v>
      </c>
      <c r="I15" s="550" t="s">
        <v>870</v>
      </c>
      <c r="J15" s="550" t="s">
        <v>870</v>
      </c>
      <c r="K15" s="74" t="s">
        <v>870</v>
      </c>
      <c r="L15" s="74" t="s">
        <v>870</v>
      </c>
    </row>
    <row r="16" spans="1:12" ht="13.5" thickBot="1">
      <c r="A16" s="152">
        <v>13</v>
      </c>
      <c r="B16" s="44" t="str">
        <f>Ruth!$Y$2</f>
        <v xml:space="preserve">New Jersey </v>
      </c>
      <c r="C16" s="551" t="s">
        <v>1402</v>
      </c>
      <c r="D16" s="551" t="s">
        <v>1402</v>
      </c>
      <c r="E16" s="551" t="s">
        <v>1402</v>
      </c>
      <c r="F16" s="551"/>
      <c r="G16" s="551" t="s">
        <v>1402</v>
      </c>
      <c r="H16" s="551" t="s">
        <v>1402</v>
      </c>
      <c r="I16" s="551" t="s">
        <v>1402</v>
      </c>
      <c r="J16" s="551" t="s">
        <v>1402</v>
      </c>
      <c r="K16" s="82" t="s">
        <v>1402</v>
      </c>
      <c r="L16" s="82" t="s">
        <v>1402</v>
      </c>
    </row>
    <row r="17" spans="1:12" ht="13.5" thickBot="1">
      <c r="A17" s="152">
        <v>14</v>
      </c>
      <c r="B17" s="44" t="str">
        <f>Ruth!$S$2</f>
        <v>New York</v>
      </c>
      <c r="C17" s="550" t="s">
        <v>650</v>
      </c>
      <c r="D17" s="550" t="s">
        <v>650</v>
      </c>
      <c r="E17" s="550" t="s">
        <v>650</v>
      </c>
      <c r="F17" s="550"/>
      <c r="G17" s="550" t="s">
        <v>650</v>
      </c>
      <c r="H17" s="194" t="s">
        <v>175</v>
      </c>
      <c r="I17" s="550" t="s">
        <v>650</v>
      </c>
      <c r="J17" s="550" t="s">
        <v>650</v>
      </c>
      <c r="K17" s="74" t="s">
        <v>650</v>
      </c>
      <c r="L17" s="74" t="s">
        <v>650</v>
      </c>
    </row>
    <row r="18" spans="1:12" ht="13.5" thickBot="1">
      <c r="A18" s="152">
        <v>15</v>
      </c>
      <c r="B18" s="44" t="str">
        <f>Mays!$G$2</f>
        <v>Palo Alto</v>
      </c>
      <c r="C18" s="550" t="s">
        <v>651</v>
      </c>
      <c r="D18" s="550" t="s">
        <v>651</v>
      </c>
      <c r="E18" s="550" t="s">
        <v>651</v>
      </c>
      <c r="F18" s="550"/>
      <c r="G18" s="550" t="s">
        <v>651</v>
      </c>
      <c r="H18" s="550" t="s">
        <v>651</v>
      </c>
      <c r="I18" s="550" t="s">
        <v>651</v>
      </c>
      <c r="J18" s="550" t="s">
        <v>651</v>
      </c>
      <c r="K18" s="74" t="s">
        <v>651</v>
      </c>
      <c r="L18" s="74" t="s">
        <v>651</v>
      </c>
    </row>
    <row r="19" spans="1:12" ht="13.5" thickBot="1">
      <c r="A19" s="152">
        <v>16</v>
      </c>
      <c r="B19" s="44" t="str">
        <f>Aaron!$AE$2</f>
        <v>Pismo Beach</v>
      </c>
      <c r="C19" s="550" t="s">
        <v>866</v>
      </c>
      <c r="D19" s="550" t="s">
        <v>866</v>
      </c>
      <c r="E19" s="550" t="s">
        <v>866</v>
      </c>
      <c r="F19" s="550"/>
      <c r="G19" s="550" t="s">
        <v>866</v>
      </c>
      <c r="H19" s="550" t="s">
        <v>866</v>
      </c>
      <c r="I19" s="550" t="s">
        <v>866</v>
      </c>
      <c r="J19" s="550" t="s">
        <v>866</v>
      </c>
      <c r="K19" s="74" t="s">
        <v>866</v>
      </c>
      <c r="L19" s="74" t="s">
        <v>866</v>
      </c>
    </row>
    <row r="20" spans="1:12" ht="13.5" thickBot="1">
      <c r="A20" s="152">
        <v>17</v>
      </c>
      <c r="B20" s="44" t="str">
        <f>Ruth!$A$2</f>
        <v>Plum Island</v>
      </c>
      <c r="C20" s="550" t="s">
        <v>652</v>
      </c>
      <c r="D20" s="550" t="s">
        <v>652</v>
      </c>
      <c r="E20" s="550" t="s">
        <v>652</v>
      </c>
      <c r="F20" s="550"/>
      <c r="G20" s="550" t="s">
        <v>652</v>
      </c>
      <c r="H20" s="550" t="s">
        <v>652</v>
      </c>
      <c r="I20" s="550" t="s">
        <v>652</v>
      </c>
      <c r="J20" s="550" t="s">
        <v>652</v>
      </c>
      <c r="K20" s="74" t="s">
        <v>652</v>
      </c>
      <c r="L20" s="74" t="s">
        <v>652</v>
      </c>
    </row>
    <row r="21" spans="1:12" ht="13.5" thickBot="1">
      <c r="A21" s="152">
        <v>18</v>
      </c>
      <c r="B21" s="44" t="str">
        <f>Mays!$M$2</f>
        <v>Texas</v>
      </c>
      <c r="C21" s="550" t="s">
        <v>924</v>
      </c>
      <c r="D21" s="550" t="s">
        <v>924</v>
      </c>
      <c r="E21" s="550" t="s">
        <v>924</v>
      </c>
      <c r="F21" s="550"/>
      <c r="G21" s="550" t="s">
        <v>924</v>
      </c>
      <c r="H21" s="550" t="s">
        <v>924</v>
      </c>
      <c r="I21" s="550" t="s">
        <v>924</v>
      </c>
      <c r="J21" s="550" t="s">
        <v>924</v>
      </c>
      <c r="K21" s="74" t="s">
        <v>924</v>
      </c>
      <c r="L21" s="74" t="s">
        <v>924</v>
      </c>
    </row>
    <row r="22" spans="1:12" ht="13.5" thickBot="1">
      <c r="A22" s="152">
        <v>19</v>
      </c>
      <c r="B22" s="44" t="str">
        <f>Mays!$S$2</f>
        <v>Thunder Bay</v>
      </c>
      <c r="C22" s="74" t="s">
        <v>719</v>
      </c>
      <c r="D22" s="74" t="s">
        <v>719</v>
      </c>
      <c r="E22" s="74" t="s">
        <v>719</v>
      </c>
      <c r="F22" s="74"/>
      <c r="G22" s="74" t="s">
        <v>719</v>
      </c>
      <c r="H22" s="74" t="s">
        <v>719</v>
      </c>
      <c r="I22" s="74" t="s">
        <v>719</v>
      </c>
      <c r="J22" s="74" t="s">
        <v>719</v>
      </c>
      <c r="K22" s="74" t="s">
        <v>719</v>
      </c>
      <c r="L22" s="74" t="s">
        <v>719</v>
      </c>
    </row>
    <row r="23" spans="1:12" ht="13.5" thickBot="1">
      <c r="A23" s="152">
        <v>20</v>
      </c>
      <c r="B23" s="44" t="str">
        <f>Aaron!$M$2</f>
        <v>Virginia</v>
      </c>
      <c r="C23" s="194" t="s">
        <v>650</v>
      </c>
      <c r="D23" s="74" t="s">
        <v>431</v>
      </c>
      <c r="E23" s="74" t="s">
        <v>431</v>
      </c>
      <c r="F23" s="74"/>
      <c r="G23" s="74" t="s">
        <v>431</v>
      </c>
      <c r="H23" s="74" t="s">
        <v>431</v>
      </c>
      <c r="I23" s="74" t="s">
        <v>431</v>
      </c>
      <c r="J23" s="74" t="s">
        <v>431</v>
      </c>
      <c r="K23" s="74" t="s">
        <v>431</v>
      </c>
      <c r="L23" s="74" t="s">
        <v>431</v>
      </c>
    </row>
    <row r="24" spans="1:12" ht="13.5" thickBot="1">
      <c r="A24" s="152">
        <v>21</v>
      </c>
      <c r="B24" s="44" t="str">
        <f>Cobb!$S$2</f>
        <v>Waikiki</v>
      </c>
      <c r="C24" s="74" t="s">
        <v>175</v>
      </c>
      <c r="D24" s="74" t="s">
        <v>175</v>
      </c>
      <c r="E24" s="74" t="s">
        <v>175</v>
      </c>
      <c r="F24" s="74"/>
      <c r="G24" s="74" t="s">
        <v>175</v>
      </c>
      <c r="H24" s="74" t="s">
        <v>175</v>
      </c>
      <c r="I24" s="74" t="s">
        <v>175</v>
      </c>
      <c r="J24" s="74" t="s">
        <v>175</v>
      </c>
      <c r="K24" s="74" t="s">
        <v>175</v>
      </c>
      <c r="L24" s="74" t="s">
        <v>175</v>
      </c>
    </row>
    <row r="25" spans="1:12" ht="13.5" thickBot="1">
      <c r="A25" s="152">
        <v>22</v>
      </c>
      <c r="B25" s="132" t="str">
        <f>Aaron!$S$2</f>
        <v>Washington</v>
      </c>
      <c r="C25" s="74" t="s">
        <v>2450</v>
      </c>
      <c r="D25" s="74" t="s">
        <v>2450</v>
      </c>
      <c r="E25" s="74" t="s">
        <v>2450</v>
      </c>
      <c r="F25" s="74"/>
      <c r="G25" s="74" t="s">
        <v>2450</v>
      </c>
      <c r="H25" s="74" t="s">
        <v>2450</v>
      </c>
      <c r="I25" s="74" t="s">
        <v>2450</v>
      </c>
      <c r="J25" s="74" t="s">
        <v>2450</v>
      </c>
      <c r="K25" s="74" t="s">
        <v>2450</v>
      </c>
      <c r="L25" s="74" t="s">
        <v>2450</v>
      </c>
    </row>
    <row r="26" spans="1:12" ht="13.5" thickBot="1">
      <c r="A26" s="152">
        <v>23</v>
      </c>
      <c r="B26" s="44" t="str">
        <f>Mays!$AE$2</f>
        <v>West Oakland</v>
      </c>
      <c r="C26" s="74" t="s">
        <v>653</v>
      </c>
      <c r="D26" s="74" t="s">
        <v>653</v>
      </c>
      <c r="E26" s="74" t="s">
        <v>653</v>
      </c>
      <c r="F26" s="74"/>
      <c r="G26" s="74" t="s">
        <v>653</v>
      </c>
      <c r="H26" s="74" t="s">
        <v>653</v>
      </c>
      <c r="I26" s="74" t="s">
        <v>653</v>
      </c>
      <c r="J26" s="74" t="s">
        <v>653</v>
      </c>
      <c r="K26" s="74" t="s">
        <v>653</v>
      </c>
      <c r="L26" s="74" t="s">
        <v>653</v>
      </c>
    </row>
    <row r="27" spans="1:12">
      <c r="A27" s="152">
        <v>24</v>
      </c>
      <c r="B27" s="44" t="str">
        <f>Ruth!$AE$2</f>
        <v>Williamsburg</v>
      </c>
      <c r="C27" s="74" t="s">
        <v>76</v>
      </c>
      <c r="D27" s="74" t="s">
        <v>76</v>
      </c>
      <c r="E27" s="74" t="s">
        <v>76</v>
      </c>
      <c r="F27" s="74"/>
      <c r="G27" s="74" t="s">
        <v>76</v>
      </c>
      <c r="H27" s="74" t="s">
        <v>76</v>
      </c>
      <c r="I27" s="74" t="s">
        <v>76</v>
      </c>
      <c r="J27" s="74" t="s">
        <v>76</v>
      </c>
      <c r="K27" s="74" t="s">
        <v>76</v>
      </c>
      <c r="L27" s="74" t="s">
        <v>76</v>
      </c>
    </row>
    <row r="29" spans="1:12">
      <c r="C29" s="110"/>
      <c r="D29" s="128" t="s">
        <v>1417</v>
      </c>
    </row>
  </sheetData>
  <mergeCells count="2">
    <mergeCell ref="A1:L1"/>
    <mergeCell ref="C2:L2"/>
  </mergeCells>
  <pageMargins left="0.7" right="0.7" top="0.75" bottom="0.75" header="0.3" footer="0.3"/>
  <pageSetup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75"/>
  <sheetViews>
    <sheetView topLeftCell="B1" zoomScale="75" zoomScaleNormal="75" workbookViewId="0">
      <pane ySplit="3" topLeftCell="A6" activePane="bottomLeft" state="frozen"/>
      <selection pane="bottomLeft" activeCell="F15" sqref="F15"/>
    </sheetView>
  </sheetViews>
  <sheetFormatPr defaultRowHeight="12.75"/>
  <cols>
    <col min="1" max="1" width="13.85546875" style="42" bestFit="1" customWidth="1"/>
    <col min="2" max="3" width="15.7109375" style="42" customWidth="1"/>
    <col min="4" max="4" width="12.28515625" style="42" customWidth="1"/>
    <col min="5" max="10" width="10.7109375" style="42" customWidth="1"/>
  </cols>
  <sheetData>
    <row r="1" spans="1:10" ht="18.75" thickBot="1">
      <c r="A1" s="665" t="s">
        <v>251</v>
      </c>
      <c r="B1" s="666"/>
      <c r="C1" s="666"/>
      <c r="D1" s="666"/>
      <c r="E1" s="666"/>
      <c r="F1" s="666"/>
      <c r="G1" s="666"/>
      <c r="H1" s="666"/>
      <c r="I1" s="666"/>
      <c r="J1" s="667"/>
    </row>
    <row r="2" spans="1:10" ht="13.5" thickBot="1">
      <c r="A2" s="179"/>
      <c r="B2" s="180"/>
      <c r="C2" s="180"/>
      <c r="D2" s="180"/>
      <c r="E2" s="654" t="s">
        <v>303</v>
      </c>
      <c r="F2" s="655"/>
      <c r="G2" s="654" t="s">
        <v>304</v>
      </c>
      <c r="H2" s="655"/>
      <c r="I2" s="180"/>
      <c r="J2" s="181"/>
    </row>
    <row r="3" spans="1:10" ht="13.5" thickBot="1">
      <c r="A3" s="182"/>
      <c r="B3" s="658" t="s">
        <v>85</v>
      </c>
      <c r="C3" s="659"/>
      <c r="D3" s="183" t="s">
        <v>86</v>
      </c>
      <c r="E3" s="10" t="s">
        <v>87</v>
      </c>
      <c r="F3" s="184" t="s">
        <v>352</v>
      </c>
      <c r="G3" s="10" t="s">
        <v>87</v>
      </c>
      <c r="H3" s="184" t="s">
        <v>352</v>
      </c>
      <c r="I3" s="183" t="s">
        <v>353</v>
      </c>
      <c r="J3" s="183" t="s">
        <v>354</v>
      </c>
    </row>
    <row r="4" spans="1:10">
      <c r="A4" s="653" t="str">
        <f>Aaron!$AE$2</f>
        <v>Pismo Beach</v>
      </c>
      <c r="B4" s="660" t="s">
        <v>734</v>
      </c>
      <c r="C4" s="661"/>
      <c r="D4" s="185" t="s">
        <v>355</v>
      </c>
      <c r="E4" s="135"/>
      <c r="F4" s="136"/>
      <c r="G4" s="135"/>
      <c r="H4" s="136"/>
      <c r="I4" s="137"/>
      <c r="J4" s="137"/>
    </row>
    <row r="5" spans="1:10">
      <c r="A5" s="651"/>
      <c r="B5" s="139"/>
      <c r="C5" s="139"/>
      <c r="D5" s="140" t="s">
        <v>359</v>
      </c>
      <c r="E5" s="646" t="s">
        <v>733</v>
      </c>
      <c r="F5" s="644"/>
      <c r="G5" s="644"/>
      <c r="H5" s="644"/>
      <c r="I5" s="644"/>
      <c r="J5" s="645"/>
    </row>
    <row r="6" spans="1:10" ht="13.5" thickBot="1">
      <c r="A6" s="652"/>
      <c r="B6" s="143"/>
      <c r="C6" s="203"/>
      <c r="D6" s="186" t="s">
        <v>361</v>
      </c>
      <c r="E6" s="146"/>
      <c r="F6" s="147"/>
      <c r="G6" s="146"/>
      <c r="H6" s="147"/>
      <c r="I6" s="148"/>
      <c r="J6" s="148"/>
    </row>
    <row r="7" spans="1:10">
      <c r="A7" s="650" t="str">
        <f>Cobb!$A$2</f>
        <v>Greenville</v>
      </c>
      <c r="B7" s="668" t="s">
        <v>1571</v>
      </c>
      <c r="C7" s="669"/>
      <c r="D7" s="134" t="s">
        <v>355</v>
      </c>
      <c r="E7" s="135"/>
      <c r="F7" s="136"/>
      <c r="G7" s="135"/>
      <c r="H7" s="136"/>
      <c r="I7" s="137"/>
      <c r="J7" s="205"/>
    </row>
    <row r="8" spans="1:10">
      <c r="A8" s="651"/>
      <c r="B8" s="79" t="s">
        <v>1573</v>
      </c>
      <c r="D8" s="140" t="s">
        <v>359</v>
      </c>
      <c r="E8" s="202" t="s">
        <v>378</v>
      </c>
      <c r="F8" s="204" t="s">
        <v>378</v>
      </c>
      <c r="G8" s="202" t="s">
        <v>378</v>
      </c>
      <c r="H8" s="204" t="s">
        <v>378</v>
      </c>
      <c r="I8" s="207" t="s">
        <v>1572</v>
      </c>
      <c r="J8" s="208" t="s">
        <v>395</v>
      </c>
    </row>
    <row r="9" spans="1:10" ht="13.5" thickBot="1">
      <c r="A9" s="652"/>
      <c r="B9" s="143"/>
      <c r="C9" s="144"/>
      <c r="D9" s="145" t="s">
        <v>361</v>
      </c>
      <c r="E9" s="146"/>
      <c r="F9" s="147"/>
      <c r="G9" s="146"/>
      <c r="H9" s="147"/>
      <c r="I9" s="148"/>
      <c r="J9" s="206"/>
    </row>
    <row r="10" spans="1:10">
      <c r="A10" s="650" t="str">
        <f>Cobb!$AE$2</f>
        <v>Houston</v>
      </c>
      <c r="B10" s="649" t="s">
        <v>1030</v>
      </c>
      <c r="C10" s="648"/>
      <c r="D10" s="134" t="s">
        <v>355</v>
      </c>
      <c r="E10" s="135"/>
      <c r="F10" s="136"/>
      <c r="G10" s="135"/>
      <c r="H10" s="136"/>
      <c r="I10" s="137"/>
      <c r="J10" s="137"/>
    </row>
    <row r="11" spans="1:10">
      <c r="A11" s="651"/>
      <c r="B11" s="138"/>
      <c r="C11" s="139"/>
      <c r="D11" s="140" t="s">
        <v>359</v>
      </c>
      <c r="E11" s="646" t="s">
        <v>1031</v>
      </c>
      <c r="F11" s="644"/>
      <c r="G11" s="644"/>
      <c r="H11" s="644"/>
      <c r="I11" s="644"/>
      <c r="J11" s="645"/>
    </row>
    <row r="12" spans="1:10" ht="13.5" thickBot="1">
      <c r="A12" s="652"/>
      <c r="B12" s="143"/>
      <c r="C12" s="144"/>
      <c r="D12" s="145" t="s">
        <v>361</v>
      </c>
      <c r="E12" s="146"/>
      <c r="F12" s="147"/>
      <c r="G12" s="146"/>
      <c r="H12" s="147"/>
      <c r="I12" s="148"/>
      <c r="J12" s="148"/>
    </row>
    <row r="13" spans="1:10">
      <c r="A13" s="662" t="str">
        <f>Cobb!$G$2</f>
        <v>Alaska</v>
      </c>
      <c r="B13" s="656" t="s">
        <v>256</v>
      </c>
      <c r="C13" s="657"/>
      <c r="D13" s="209" t="s">
        <v>355</v>
      </c>
      <c r="E13" s="224" t="s">
        <v>336</v>
      </c>
      <c r="F13" s="225" t="s">
        <v>357</v>
      </c>
      <c r="G13" s="210" t="s">
        <v>358</v>
      </c>
      <c r="H13" s="211" t="s">
        <v>257</v>
      </c>
      <c r="I13" s="222" t="s">
        <v>1781</v>
      </c>
      <c r="J13" s="222" t="s">
        <v>1782</v>
      </c>
    </row>
    <row r="14" spans="1:10">
      <c r="A14" s="663"/>
      <c r="B14" s="212"/>
      <c r="C14" s="213"/>
      <c r="D14" s="214" t="s">
        <v>359</v>
      </c>
      <c r="E14" s="200" t="s">
        <v>1787</v>
      </c>
      <c r="F14" s="199" t="s">
        <v>154</v>
      </c>
      <c r="G14" s="215" t="s">
        <v>360</v>
      </c>
      <c r="H14" s="216" t="s">
        <v>155</v>
      </c>
      <c r="I14" s="201" t="s">
        <v>1783</v>
      </c>
      <c r="J14" s="201" t="s">
        <v>1784</v>
      </c>
    </row>
    <row r="15" spans="1:10" ht="13.5" thickBot="1">
      <c r="A15" s="664"/>
      <c r="B15" s="217"/>
      <c r="C15" s="218"/>
      <c r="D15" s="219" t="s">
        <v>361</v>
      </c>
      <c r="E15" s="226" t="s">
        <v>362</v>
      </c>
      <c r="F15" s="227" t="s">
        <v>119</v>
      </c>
      <c r="G15" s="220" t="s">
        <v>377</v>
      </c>
      <c r="H15" s="221" t="s">
        <v>377</v>
      </c>
      <c r="I15" s="223" t="s">
        <v>1785</v>
      </c>
      <c r="J15" s="223" t="s">
        <v>1786</v>
      </c>
    </row>
    <row r="16" spans="1:10">
      <c r="A16" s="650" t="str">
        <f>Cobb!$M$2</f>
        <v>Mansfield</v>
      </c>
      <c r="B16" s="647" t="s">
        <v>15</v>
      </c>
      <c r="C16" s="648"/>
      <c r="D16" s="134" t="s">
        <v>355</v>
      </c>
      <c r="E16" s="135"/>
      <c r="F16" s="136"/>
      <c r="G16" s="135"/>
      <c r="H16" s="136"/>
      <c r="I16" s="137"/>
      <c r="J16" s="137"/>
    </row>
    <row r="17" spans="1:10">
      <c r="A17" s="651"/>
      <c r="B17" s="138"/>
      <c r="C17" s="139"/>
      <c r="D17" s="140" t="s">
        <v>359</v>
      </c>
      <c r="E17" s="141" t="s">
        <v>378</v>
      </c>
      <c r="F17" s="142" t="s">
        <v>378</v>
      </c>
      <c r="G17" s="141" t="s">
        <v>378</v>
      </c>
      <c r="H17" s="142" t="s">
        <v>378</v>
      </c>
      <c r="I17" s="149" t="s">
        <v>193</v>
      </c>
      <c r="J17" s="149" t="s">
        <v>16</v>
      </c>
    </row>
    <row r="18" spans="1:10" ht="13.5" thickBot="1">
      <c r="A18" s="652"/>
      <c r="B18" s="143"/>
      <c r="C18" s="144"/>
      <c r="D18" s="145" t="s">
        <v>361</v>
      </c>
      <c r="E18" s="146"/>
      <c r="F18" s="147"/>
      <c r="G18" s="146"/>
      <c r="H18" s="147"/>
      <c r="I18" s="148"/>
      <c r="J18" s="148"/>
    </row>
    <row r="19" spans="1:10">
      <c r="A19" s="650" t="str">
        <f>Cobb!$S$2</f>
        <v>Waikiki</v>
      </c>
      <c r="B19" s="647" t="s">
        <v>243</v>
      </c>
      <c r="C19" s="648"/>
      <c r="D19" s="134" t="s">
        <v>355</v>
      </c>
      <c r="E19" s="135" t="s">
        <v>244</v>
      </c>
      <c r="F19" s="136" t="s">
        <v>357</v>
      </c>
      <c r="G19" s="135" t="s">
        <v>335</v>
      </c>
      <c r="H19" s="136" t="s">
        <v>336</v>
      </c>
      <c r="I19" s="137" t="s">
        <v>367</v>
      </c>
      <c r="J19" s="137" t="s">
        <v>556</v>
      </c>
    </row>
    <row r="20" spans="1:10">
      <c r="A20" s="651"/>
      <c r="B20" s="138"/>
      <c r="C20" s="139"/>
      <c r="D20" s="140" t="s">
        <v>359</v>
      </c>
      <c r="E20" s="141" t="s">
        <v>245</v>
      </c>
      <c r="F20" s="142" t="s">
        <v>365</v>
      </c>
      <c r="G20" s="141" t="s">
        <v>190</v>
      </c>
      <c r="H20" s="142" t="s">
        <v>366</v>
      </c>
      <c r="I20" s="149" t="s">
        <v>368</v>
      </c>
      <c r="J20" s="149" t="s">
        <v>555</v>
      </c>
    </row>
    <row r="21" spans="1:10" ht="13.5" thickBot="1">
      <c r="A21" s="652"/>
      <c r="B21" s="143"/>
      <c r="C21" s="144"/>
      <c r="D21" s="145" t="s">
        <v>361</v>
      </c>
      <c r="E21" s="146" t="s">
        <v>460</v>
      </c>
      <c r="F21" s="147" t="s">
        <v>364</v>
      </c>
      <c r="G21" s="146" t="s">
        <v>362</v>
      </c>
      <c r="H21" s="147" t="s">
        <v>119</v>
      </c>
      <c r="I21" s="148" t="s">
        <v>369</v>
      </c>
      <c r="J21" s="148" t="s">
        <v>370</v>
      </c>
    </row>
    <row r="22" spans="1:10">
      <c r="A22" s="650" t="str">
        <f>Ruth!$A$2</f>
        <v>Plum Island</v>
      </c>
      <c r="B22" s="647" t="s">
        <v>442</v>
      </c>
      <c r="C22" s="648"/>
      <c r="D22" s="134" t="s">
        <v>355</v>
      </c>
      <c r="E22" s="135" t="s">
        <v>335</v>
      </c>
      <c r="F22" s="136" t="s">
        <v>357</v>
      </c>
      <c r="G22" s="135" t="s">
        <v>358</v>
      </c>
      <c r="H22" s="136" t="s">
        <v>356</v>
      </c>
      <c r="I22" s="137" t="s">
        <v>334</v>
      </c>
      <c r="J22" s="137" t="s">
        <v>501</v>
      </c>
    </row>
    <row r="23" spans="1:10">
      <c r="A23" s="651"/>
      <c r="B23" s="138"/>
      <c r="C23" s="139"/>
      <c r="D23" s="140" t="s">
        <v>359</v>
      </c>
      <c r="E23" s="141" t="s">
        <v>443</v>
      </c>
      <c r="F23" s="142" t="s">
        <v>18</v>
      </c>
      <c r="G23" s="141" t="s">
        <v>360</v>
      </c>
      <c r="H23" s="142" t="s">
        <v>444</v>
      </c>
      <c r="I23" s="149" t="s">
        <v>193</v>
      </c>
      <c r="J23" s="149" t="s">
        <v>393</v>
      </c>
    </row>
    <row r="24" spans="1:10" ht="13.5" thickBot="1">
      <c r="A24" s="652"/>
      <c r="B24" s="143"/>
      <c r="C24" s="144"/>
      <c r="D24" s="145" t="s">
        <v>361</v>
      </c>
      <c r="E24" s="146" t="s">
        <v>119</v>
      </c>
      <c r="F24" s="147" t="s">
        <v>191</v>
      </c>
      <c r="G24" s="146" t="s">
        <v>377</v>
      </c>
      <c r="H24" s="147" t="s">
        <v>377</v>
      </c>
      <c r="I24" s="148" t="s">
        <v>394</v>
      </c>
      <c r="J24" s="148" t="s">
        <v>395</v>
      </c>
    </row>
    <row r="25" spans="1:10">
      <c r="A25" s="650" t="str">
        <f>Ruth!$G$2</f>
        <v>Gotham City</v>
      </c>
      <c r="B25" s="647" t="s">
        <v>546</v>
      </c>
      <c r="C25" s="648"/>
      <c r="D25" s="134" t="s">
        <v>355</v>
      </c>
      <c r="E25" s="135"/>
      <c r="F25" s="136"/>
      <c r="G25" s="135"/>
      <c r="H25" s="136"/>
      <c r="I25" s="137"/>
      <c r="J25" s="137"/>
    </row>
    <row r="26" spans="1:10">
      <c r="A26" s="651"/>
      <c r="B26" s="138"/>
      <c r="C26" s="139"/>
      <c r="D26" s="140" t="s">
        <v>359</v>
      </c>
      <c r="E26" s="141" t="s">
        <v>378</v>
      </c>
      <c r="F26" s="142" t="s">
        <v>378</v>
      </c>
      <c r="G26" s="141" t="s">
        <v>378</v>
      </c>
      <c r="H26" s="142" t="s">
        <v>378</v>
      </c>
      <c r="I26" s="149" t="s">
        <v>413</v>
      </c>
      <c r="J26" s="149" t="s">
        <v>414</v>
      </c>
    </row>
    <row r="27" spans="1:10" ht="13.5" thickBot="1">
      <c r="A27" s="652"/>
      <c r="B27" s="143"/>
      <c r="C27" s="144"/>
      <c r="D27" s="145" t="s">
        <v>361</v>
      </c>
      <c r="E27" s="146"/>
      <c r="F27" s="147"/>
      <c r="G27" s="146"/>
      <c r="H27" s="147"/>
      <c r="I27" s="148"/>
      <c r="J27" s="148"/>
    </row>
    <row r="28" spans="1:10">
      <c r="A28" s="650" t="str">
        <f>Ruth!$M$2</f>
        <v>Hoboken</v>
      </c>
      <c r="B28" s="647" t="s">
        <v>276</v>
      </c>
      <c r="C28" s="648"/>
      <c r="D28" s="134" t="s">
        <v>355</v>
      </c>
      <c r="E28" s="135"/>
      <c r="F28" s="136"/>
      <c r="G28" s="135"/>
      <c r="H28" s="136"/>
      <c r="I28" s="137"/>
      <c r="J28" s="137"/>
    </row>
    <row r="29" spans="1:10">
      <c r="A29" s="651"/>
      <c r="B29" s="138"/>
      <c r="C29" s="139"/>
      <c r="D29" s="140" t="s">
        <v>359</v>
      </c>
      <c r="E29" s="643" t="s">
        <v>275</v>
      </c>
      <c r="F29" s="644"/>
      <c r="G29" s="644"/>
      <c r="H29" s="644"/>
      <c r="I29" s="644"/>
      <c r="J29" s="645"/>
    </row>
    <row r="30" spans="1:10" ht="13.5" thickBot="1">
      <c r="A30" s="652"/>
      <c r="B30" s="143"/>
      <c r="C30" s="144"/>
      <c r="D30" s="145" t="s">
        <v>361</v>
      </c>
      <c r="E30" s="146"/>
      <c r="F30" s="147"/>
      <c r="G30" s="146"/>
      <c r="H30" s="147"/>
      <c r="I30" s="148"/>
      <c r="J30" s="148"/>
    </row>
    <row r="31" spans="1:10">
      <c r="A31" s="650" t="str">
        <f>Ruth!$S$2</f>
        <v>New York</v>
      </c>
      <c r="B31" s="647" t="s">
        <v>493</v>
      </c>
      <c r="C31" s="648"/>
      <c r="D31" s="134" t="s">
        <v>355</v>
      </c>
      <c r="E31" s="135"/>
      <c r="F31" s="136"/>
      <c r="G31" s="135"/>
      <c r="H31" s="136"/>
      <c r="I31" s="137"/>
      <c r="J31" s="137"/>
    </row>
    <row r="32" spans="1:10">
      <c r="A32" s="651"/>
      <c r="B32" s="138"/>
      <c r="C32" s="139"/>
      <c r="D32" s="140" t="s">
        <v>359</v>
      </c>
      <c r="E32" s="643" t="s">
        <v>258</v>
      </c>
      <c r="F32" s="644"/>
      <c r="G32" s="644"/>
      <c r="H32" s="644"/>
      <c r="I32" s="644"/>
      <c r="J32" s="645"/>
    </row>
    <row r="33" spans="1:10" ht="13.5" thickBot="1">
      <c r="A33" s="652"/>
      <c r="B33" s="143"/>
      <c r="C33" s="144"/>
      <c r="D33" s="145" t="s">
        <v>361</v>
      </c>
      <c r="E33" s="146"/>
      <c r="F33" s="147"/>
      <c r="G33" s="146"/>
      <c r="H33" s="147"/>
      <c r="I33" s="148"/>
      <c r="J33" s="148"/>
    </row>
    <row r="34" spans="1:10">
      <c r="A34" s="650" t="str">
        <f>Ruth!$Y$2</f>
        <v xml:space="preserve">New Jersey </v>
      </c>
      <c r="B34" s="649" t="s">
        <v>1027</v>
      </c>
      <c r="C34" s="648"/>
      <c r="D34" s="134" t="s">
        <v>355</v>
      </c>
      <c r="E34" s="135"/>
      <c r="F34" s="136"/>
      <c r="G34" s="135"/>
      <c r="H34" s="136"/>
      <c r="I34" s="137"/>
      <c r="J34" s="137"/>
    </row>
    <row r="35" spans="1:10">
      <c r="A35" s="651"/>
      <c r="B35" s="138"/>
      <c r="C35" s="139"/>
      <c r="D35" s="140" t="s">
        <v>359</v>
      </c>
      <c r="E35" s="646" t="s">
        <v>1028</v>
      </c>
      <c r="F35" s="644"/>
      <c r="G35" s="644"/>
      <c r="H35" s="644"/>
      <c r="I35" s="644"/>
      <c r="J35" s="645"/>
    </row>
    <row r="36" spans="1:10" ht="13.5" thickBot="1">
      <c r="A36" s="652"/>
      <c r="B36" s="143"/>
      <c r="C36" s="144"/>
      <c r="D36" s="145" t="s">
        <v>361</v>
      </c>
      <c r="E36" s="146"/>
      <c r="F36" s="147"/>
      <c r="G36" s="146"/>
      <c r="H36" s="147"/>
      <c r="I36" s="148"/>
      <c r="J36" s="148"/>
    </row>
    <row r="37" spans="1:10">
      <c r="A37" s="650" t="str">
        <f>Ruth!$AE$2</f>
        <v>Williamsburg</v>
      </c>
      <c r="B37" s="647" t="s">
        <v>321</v>
      </c>
      <c r="C37" s="648"/>
      <c r="D37" s="134" t="s">
        <v>355</v>
      </c>
      <c r="E37" s="135" t="s">
        <v>122</v>
      </c>
      <c r="F37" s="136" t="s">
        <v>335</v>
      </c>
      <c r="G37" s="135" t="s">
        <v>252</v>
      </c>
      <c r="H37" s="136" t="s">
        <v>19</v>
      </c>
      <c r="I37" s="137" t="s">
        <v>124</v>
      </c>
      <c r="J37" s="137" t="s">
        <v>328</v>
      </c>
    </row>
    <row r="38" spans="1:10">
      <c r="A38" s="651"/>
      <c r="B38" s="138"/>
      <c r="C38" s="139"/>
      <c r="D38" s="140" t="s">
        <v>359</v>
      </c>
      <c r="E38" s="141" t="s">
        <v>123</v>
      </c>
      <c r="F38" s="142" t="s">
        <v>548</v>
      </c>
      <c r="G38" s="141" t="s">
        <v>538</v>
      </c>
      <c r="H38" s="142" t="s">
        <v>20</v>
      </c>
      <c r="I38" s="149" t="s">
        <v>125</v>
      </c>
      <c r="J38" s="149" t="s">
        <v>327</v>
      </c>
    </row>
    <row r="39" spans="1:10" ht="13.5" thickBot="1">
      <c r="A39" s="652"/>
      <c r="B39" s="143"/>
      <c r="C39" s="144"/>
      <c r="D39" s="145" t="s">
        <v>361</v>
      </c>
      <c r="E39" s="146" t="s">
        <v>377</v>
      </c>
      <c r="F39" s="147" t="s">
        <v>377</v>
      </c>
      <c r="G39" s="146" t="s">
        <v>377</v>
      </c>
      <c r="H39" s="147" t="s">
        <v>192</v>
      </c>
      <c r="I39" s="148" t="s">
        <v>326</v>
      </c>
      <c r="J39" s="148" t="s">
        <v>326</v>
      </c>
    </row>
    <row r="40" spans="1:10">
      <c r="A40" s="650" t="str">
        <f>Aaron!$A$2</f>
        <v>Middlesex</v>
      </c>
      <c r="B40" s="647" t="s">
        <v>250</v>
      </c>
      <c r="C40" s="648"/>
      <c r="D40" s="134" t="s">
        <v>355</v>
      </c>
      <c r="E40" s="135"/>
      <c r="F40" s="136"/>
      <c r="G40" s="135"/>
      <c r="H40" s="136"/>
      <c r="I40" s="137"/>
      <c r="J40" s="137"/>
    </row>
    <row r="41" spans="1:10">
      <c r="A41" s="651"/>
      <c r="B41" s="138"/>
      <c r="C41" s="139"/>
      <c r="D41" s="140" t="s">
        <v>359</v>
      </c>
      <c r="E41" s="643" t="s">
        <v>258</v>
      </c>
      <c r="F41" s="644"/>
      <c r="G41" s="644"/>
      <c r="H41" s="644"/>
      <c r="I41" s="644"/>
      <c r="J41" s="645"/>
    </row>
    <row r="42" spans="1:10" ht="13.5" thickBot="1">
      <c r="A42" s="652"/>
      <c r="B42" s="143"/>
      <c r="C42" s="144"/>
      <c r="D42" s="145" t="s">
        <v>361</v>
      </c>
      <c r="E42" s="146"/>
      <c r="F42" s="147"/>
      <c r="G42" s="146"/>
      <c r="H42" s="147"/>
      <c r="I42" s="148"/>
      <c r="J42" s="148"/>
    </row>
    <row r="43" spans="1:10" s="187" customFormat="1">
      <c r="A43" s="653" t="str">
        <f>Aaron!$G$2</f>
        <v>Exeter</v>
      </c>
      <c r="B43" s="647" t="s">
        <v>274</v>
      </c>
      <c r="C43" s="648"/>
      <c r="D43" s="134" t="s">
        <v>355</v>
      </c>
      <c r="E43" s="135"/>
      <c r="F43" s="136"/>
      <c r="G43" s="135"/>
      <c r="H43" s="136"/>
      <c r="I43" s="137"/>
      <c r="J43" s="137"/>
    </row>
    <row r="44" spans="1:10" s="187" customFormat="1">
      <c r="A44" s="651"/>
      <c r="B44" s="138"/>
      <c r="C44" s="139"/>
      <c r="D44" s="140" t="s">
        <v>359</v>
      </c>
      <c r="E44" s="643" t="s">
        <v>290</v>
      </c>
      <c r="F44" s="644"/>
      <c r="G44" s="644"/>
      <c r="H44" s="644"/>
      <c r="I44" s="644"/>
      <c r="J44" s="645"/>
    </row>
    <row r="45" spans="1:10" s="187" customFormat="1" ht="13.5" thickBot="1">
      <c r="A45" s="652"/>
      <c r="B45" s="143"/>
      <c r="C45" s="144"/>
      <c r="D45" s="145" t="s">
        <v>361</v>
      </c>
      <c r="E45" s="146"/>
      <c r="F45" s="147"/>
      <c r="G45" s="146"/>
      <c r="H45" s="147"/>
      <c r="I45" s="148"/>
      <c r="J45" s="148"/>
    </row>
    <row r="46" spans="1:10">
      <c r="A46" s="650" t="str">
        <f>Cobb!$Y$2</f>
        <v>Gateway</v>
      </c>
      <c r="B46" s="647" t="s">
        <v>13</v>
      </c>
      <c r="C46" s="648"/>
      <c r="D46" s="134" t="s">
        <v>355</v>
      </c>
      <c r="E46" s="135"/>
      <c r="F46" s="136"/>
      <c r="G46" s="135"/>
      <c r="H46" s="136"/>
      <c r="I46" s="137"/>
      <c r="J46" s="137"/>
    </row>
    <row r="47" spans="1:10">
      <c r="A47" s="651"/>
      <c r="B47" s="138"/>
      <c r="C47" s="139"/>
      <c r="D47" s="140" t="s">
        <v>359</v>
      </c>
      <c r="E47" s="643" t="s">
        <v>14</v>
      </c>
      <c r="F47" s="644"/>
      <c r="G47" s="644"/>
      <c r="H47" s="644"/>
      <c r="I47" s="644"/>
      <c r="J47" s="645"/>
    </row>
    <row r="48" spans="1:10" ht="13.5" thickBot="1">
      <c r="A48" s="652"/>
      <c r="B48" s="143"/>
      <c r="C48" s="144"/>
      <c r="D48" s="145" t="s">
        <v>361</v>
      </c>
      <c r="E48" s="146"/>
      <c r="F48" s="147"/>
      <c r="G48" s="146"/>
      <c r="H48" s="147"/>
      <c r="I48" s="148"/>
      <c r="J48" s="148"/>
    </row>
    <row r="49" spans="1:10">
      <c r="A49" s="650" t="str">
        <f>Aaron!$M$2</f>
        <v>Virginia</v>
      </c>
      <c r="B49" s="649" t="s">
        <v>1336</v>
      </c>
      <c r="C49" s="648"/>
      <c r="D49" s="134" t="s">
        <v>355</v>
      </c>
      <c r="E49" s="188"/>
      <c r="F49" s="189"/>
      <c r="G49" s="188"/>
      <c r="H49" s="189"/>
      <c r="I49" s="190"/>
      <c r="J49" s="190"/>
    </row>
    <row r="50" spans="1:10">
      <c r="A50" s="651"/>
      <c r="B50" s="138"/>
      <c r="C50" s="139"/>
      <c r="D50" s="140" t="s">
        <v>359</v>
      </c>
      <c r="E50" s="198" t="s">
        <v>1567</v>
      </c>
      <c r="F50" s="199"/>
      <c r="G50" s="200"/>
      <c r="H50" s="199"/>
      <c r="I50" s="201"/>
      <c r="J50" s="201"/>
    </row>
    <row r="51" spans="1:10" ht="13.5" thickBot="1">
      <c r="A51" s="652"/>
      <c r="B51" s="143"/>
      <c r="C51" s="144"/>
      <c r="D51" s="145" t="s">
        <v>361</v>
      </c>
      <c r="E51" s="191"/>
      <c r="F51" s="192"/>
      <c r="G51" s="191"/>
      <c r="H51" s="192"/>
      <c r="I51" s="193"/>
      <c r="J51" s="193"/>
    </row>
    <row r="52" spans="1:10">
      <c r="A52" s="650" t="str">
        <f>Aaron!$S$2</f>
        <v>Washington</v>
      </c>
      <c r="B52" s="647" t="s">
        <v>79</v>
      </c>
      <c r="C52" s="648"/>
      <c r="D52" s="134" t="s">
        <v>355</v>
      </c>
      <c r="E52" s="135" t="s">
        <v>244</v>
      </c>
      <c r="F52" s="136" t="s">
        <v>357</v>
      </c>
      <c r="G52" s="135" t="s">
        <v>252</v>
      </c>
      <c r="H52" s="136" t="s">
        <v>122</v>
      </c>
      <c r="I52" s="137" t="s">
        <v>340</v>
      </c>
      <c r="J52" s="137" t="s">
        <v>341</v>
      </c>
    </row>
    <row r="53" spans="1:10">
      <c r="A53" s="651"/>
      <c r="B53" s="138"/>
      <c r="C53" s="139"/>
      <c r="D53" s="140" t="s">
        <v>359</v>
      </c>
      <c r="E53" s="141" t="s">
        <v>506</v>
      </c>
      <c r="F53" s="142" t="s">
        <v>200</v>
      </c>
      <c r="G53" s="141" t="s">
        <v>201</v>
      </c>
      <c r="H53" s="142" t="s">
        <v>71</v>
      </c>
      <c r="I53" s="149" t="s">
        <v>342</v>
      </c>
      <c r="J53" s="149" t="s">
        <v>343</v>
      </c>
    </row>
    <row r="54" spans="1:10" ht="13.5" thickBot="1">
      <c r="A54" s="652"/>
      <c r="B54" s="143"/>
      <c r="C54" s="144"/>
      <c r="D54" s="145" t="s">
        <v>361</v>
      </c>
      <c r="E54" s="146" t="s">
        <v>119</v>
      </c>
      <c r="F54" s="147" t="s">
        <v>460</v>
      </c>
      <c r="G54" s="146" t="s">
        <v>72</v>
      </c>
      <c r="H54" s="147" t="s">
        <v>233</v>
      </c>
      <c r="I54" s="148" t="s">
        <v>344</v>
      </c>
      <c r="J54" s="148" t="s">
        <v>345</v>
      </c>
    </row>
    <row r="55" spans="1:10">
      <c r="A55" s="650" t="str">
        <f>Aaron!$Y$2</f>
        <v>Columbus</v>
      </c>
      <c r="B55" s="649" t="s">
        <v>782</v>
      </c>
      <c r="C55" s="648"/>
      <c r="D55" s="134" t="s">
        <v>355</v>
      </c>
      <c r="E55" s="135"/>
      <c r="F55" s="136"/>
      <c r="G55" s="135"/>
      <c r="H55" s="136"/>
      <c r="I55" s="137"/>
      <c r="J55" s="137"/>
    </row>
    <row r="56" spans="1:10">
      <c r="A56" s="651"/>
      <c r="B56" s="138"/>
      <c r="C56" s="139"/>
      <c r="D56" s="140" t="s">
        <v>359</v>
      </c>
      <c r="E56" s="646" t="s">
        <v>783</v>
      </c>
      <c r="F56" s="644"/>
      <c r="G56" s="644"/>
      <c r="H56" s="644"/>
      <c r="I56" s="644"/>
      <c r="J56" s="645"/>
    </row>
    <row r="57" spans="1:10" ht="13.5" thickBot="1">
      <c r="A57" s="652"/>
      <c r="B57" s="143"/>
      <c r="C57" s="144"/>
      <c r="D57" s="145" t="s">
        <v>361</v>
      </c>
      <c r="E57" s="146"/>
      <c r="F57" s="147"/>
      <c r="G57" s="146"/>
      <c r="H57" s="147"/>
      <c r="I57" s="148"/>
      <c r="J57" s="148"/>
    </row>
    <row r="58" spans="1:10">
      <c r="A58" s="650" t="str">
        <f>Mays!$A$2</f>
        <v>Aspen</v>
      </c>
      <c r="B58" s="647" t="s">
        <v>522</v>
      </c>
      <c r="C58" s="648"/>
      <c r="D58" s="134" t="s">
        <v>355</v>
      </c>
      <c r="E58" s="135"/>
      <c r="F58" s="136"/>
      <c r="G58" s="135"/>
      <c r="H58" s="136"/>
      <c r="I58" s="137"/>
      <c r="J58" s="137"/>
    </row>
    <row r="59" spans="1:10">
      <c r="A59" s="651"/>
      <c r="B59" s="138"/>
      <c r="C59" s="139"/>
      <c r="D59" s="140" t="s">
        <v>359</v>
      </c>
      <c r="E59" s="643" t="s">
        <v>541</v>
      </c>
      <c r="F59" s="644"/>
      <c r="G59" s="644"/>
      <c r="H59" s="644"/>
      <c r="I59" s="644"/>
      <c r="J59" s="645"/>
    </row>
    <row r="60" spans="1:10" ht="13.5" thickBot="1">
      <c r="A60" s="652"/>
      <c r="B60" s="143"/>
      <c r="C60" s="144"/>
      <c r="D60" s="145" t="s">
        <v>361</v>
      </c>
      <c r="E60" s="146"/>
      <c r="F60" s="147"/>
      <c r="G60" s="146"/>
      <c r="H60" s="147"/>
      <c r="I60" s="148"/>
      <c r="J60" s="148"/>
    </row>
    <row r="61" spans="1:10">
      <c r="A61" s="650" t="str">
        <f>Mays!$G$2</f>
        <v>Palo Alto</v>
      </c>
      <c r="B61" s="647" t="s">
        <v>156</v>
      </c>
      <c r="C61" s="648"/>
      <c r="D61" s="134" t="s">
        <v>355</v>
      </c>
      <c r="E61" s="135"/>
      <c r="F61" s="136"/>
      <c r="G61" s="135"/>
      <c r="H61" s="136"/>
      <c r="I61" s="137"/>
      <c r="J61" s="137"/>
    </row>
    <row r="62" spans="1:10">
      <c r="A62" s="651"/>
      <c r="B62" s="138"/>
      <c r="C62" s="139"/>
      <c r="D62" s="140" t="s">
        <v>359</v>
      </c>
      <c r="E62" s="643" t="s">
        <v>290</v>
      </c>
      <c r="F62" s="644"/>
      <c r="G62" s="644"/>
      <c r="H62" s="644"/>
      <c r="I62" s="644"/>
      <c r="J62" s="645"/>
    </row>
    <row r="63" spans="1:10" ht="13.5" thickBot="1">
      <c r="A63" s="652"/>
      <c r="B63" s="143"/>
      <c r="C63" s="144"/>
      <c r="D63" s="145" t="s">
        <v>361</v>
      </c>
      <c r="E63" s="146"/>
      <c r="F63" s="147"/>
      <c r="G63" s="146"/>
      <c r="H63" s="147"/>
      <c r="I63" s="148"/>
      <c r="J63" s="148"/>
    </row>
    <row r="64" spans="1:10">
      <c r="A64" s="650" t="str">
        <f>Mays!$M$2</f>
        <v>Texas</v>
      </c>
      <c r="B64" s="647" t="s">
        <v>542</v>
      </c>
      <c r="C64" s="648"/>
      <c r="D64" s="134" t="s">
        <v>355</v>
      </c>
      <c r="E64" s="135"/>
      <c r="F64" s="136"/>
      <c r="G64" s="135"/>
      <c r="H64" s="136"/>
      <c r="I64" s="137"/>
      <c r="J64" s="137"/>
    </row>
    <row r="65" spans="1:10">
      <c r="A65" s="651"/>
      <c r="B65" s="138"/>
      <c r="C65" s="139"/>
      <c r="D65" s="140" t="s">
        <v>359</v>
      </c>
      <c r="E65" s="643" t="s">
        <v>181</v>
      </c>
      <c r="F65" s="644"/>
      <c r="G65" s="644"/>
      <c r="H65" s="644"/>
      <c r="I65" s="644"/>
      <c r="J65" s="645"/>
    </row>
    <row r="66" spans="1:10" ht="13.5" thickBot="1">
      <c r="A66" s="652"/>
      <c r="B66" s="143"/>
      <c r="C66" s="144"/>
      <c r="D66" s="145" t="s">
        <v>361</v>
      </c>
      <c r="E66" s="146"/>
      <c r="F66" s="147"/>
      <c r="G66" s="146"/>
      <c r="H66" s="147"/>
      <c r="I66" s="148"/>
      <c r="J66" s="148"/>
    </row>
    <row r="67" spans="1:10">
      <c r="A67" s="650" t="str">
        <f>Mays!$S$2</f>
        <v>Thunder Bay</v>
      </c>
      <c r="B67" s="647" t="s">
        <v>182</v>
      </c>
      <c r="C67" s="648"/>
      <c r="D67" s="134" t="s">
        <v>355</v>
      </c>
      <c r="E67" s="135"/>
      <c r="F67" s="136"/>
      <c r="G67" s="135"/>
      <c r="H67" s="136"/>
      <c r="I67" s="137"/>
      <c r="J67" s="137"/>
    </row>
    <row r="68" spans="1:10">
      <c r="A68" s="651"/>
      <c r="B68" s="138"/>
      <c r="C68" s="139"/>
      <c r="D68" s="140" t="s">
        <v>359</v>
      </c>
      <c r="E68" s="643" t="s">
        <v>181</v>
      </c>
      <c r="F68" s="644"/>
      <c r="G68" s="644"/>
      <c r="H68" s="644"/>
      <c r="I68" s="644"/>
      <c r="J68" s="645"/>
    </row>
    <row r="69" spans="1:10" ht="13.5" thickBot="1">
      <c r="A69" s="652"/>
      <c r="B69" s="143"/>
      <c r="C69" s="144"/>
      <c r="D69" s="145" t="s">
        <v>361</v>
      </c>
      <c r="E69" s="146"/>
      <c r="F69" s="147"/>
      <c r="G69" s="146"/>
      <c r="H69" s="147"/>
      <c r="I69" s="148"/>
      <c r="J69" s="148"/>
    </row>
    <row r="70" spans="1:10" s="42" customFormat="1">
      <c r="A70" s="650" t="str">
        <f>Mays!$Y$2</f>
        <v>Los Angeles</v>
      </c>
      <c r="B70" s="647" t="s">
        <v>539</v>
      </c>
      <c r="C70" s="648"/>
      <c r="D70" s="134" t="s">
        <v>355</v>
      </c>
      <c r="E70" s="135"/>
      <c r="F70" s="136"/>
      <c r="G70" s="135"/>
      <c r="H70" s="136"/>
      <c r="I70" s="137"/>
      <c r="J70" s="137"/>
    </row>
    <row r="71" spans="1:10" s="42" customFormat="1">
      <c r="A71" s="651"/>
      <c r="B71" s="138"/>
      <c r="C71" s="139"/>
      <c r="D71" s="140" t="s">
        <v>359</v>
      </c>
      <c r="E71" s="643" t="s">
        <v>540</v>
      </c>
      <c r="F71" s="644"/>
      <c r="G71" s="644"/>
      <c r="H71" s="644"/>
      <c r="I71" s="644"/>
      <c r="J71" s="645"/>
    </row>
    <row r="72" spans="1:10" s="42" customFormat="1" ht="13.5" thickBot="1">
      <c r="A72" s="652"/>
      <c r="B72" s="143"/>
      <c r="C72" s="144"/>
      <c r="D72" s="145" t="s">
        <v>361</v>
      </c>
      <c r="E72" s="146"/>
      <c r="F72" s="147"/>
      <c r="G72" s="146"/>
      <c r="H72" s="147"/>
      <c r="I72" s="148"/>
      <c r="J72" s="148"/>
    </row>
    <row r="73" spans="1:10">
      <c r="A73" s="650" t="str">
        <f>Mays!$AE$2</f>
        <v>West Oakland</v>
      </c>
      <c r="B73" s="647" t="s">
        <v>428</v>
      </c>
      <c r="C73" s="648"/>
      <c r="D73" s="134" t="s">
        <v>355</v>
      </c>
      <c r="E73" s="135"/>
      <c r="F73" s="136"/>
      <c r="G73" s="135"/>
      <c r="H73" s="136"/>
      <c r="I73" s="137"/>
      <c r="J73" s="137"/>
    </row>
    <row r="74" spans="1:10">
      <c r="A74" s="651"/>
      <c r="B74" s="138"/>
      <c r="C74" s="139"/>
      <c r="D74" s="140" t="s">
        <v>359</v>
      </c>
      <c r="E74" s="643" t="s">
        <v>26</v>
      </c>
      <c r="F74" s="644"/>
      <c r="G74" s="644"/>
      <c r="H74" s="644"/>
      <c r="I74" s="644"/>
      <c r="J74" s="645"/>
    </row>
    <row r="75" spans="1:10" ht="13.5" thickBot="1">
      <c r="A75" s="652"/>
      <c r="B75" s="143"/>
      <c r="C75" s="144"/>
      <c r="D75" s="145" t="s">
        <v>361</v>
      </c>
      <c r="E75" s="146"/>
      <c r="F75" s="147"/>
      <c r="G75" s="146"/>
      <c r="H75" s="147"/>
      <c r="I75" s="148"/>
      <c r="J75" s="148"/>
    </row>
  </sheetData>
  <mergeCells count="67">
    <mergeCell ref="B4:C4"/>
    <mergeCell ref="A13:A15"/>
    <mergeCell ref="A16:A18"/>
    <mergeCell ref="A1:J1"/>
    <mergeCell ref="E5:J5"/>
    <mergeCell ref="B7:C7"/>
    <mergeCell ref="E74:J74"/>
    <mergeCell ref="E59:J59"/>
    <mergeCell ref="G2:H2"/>
    <mergeCell ref="A4:A6"/>
    <mergeCell ref="A7:A9"/>
    <mergeCell ref="A10:A12"/>
    <mergeCell ref="E2:F2"/>
    <mergeCell ref="B10:C10"/>
    <mergeCell ref="B25:C25"/>
    <mergeCell ref="B13:C13"/>
    <mergeCell ref="B16:C16"/>
    <mergeCell ref="B19:C19"/>
    <mergeCell ref="B22:C22"/>
    <mergeCell ref="A40:A42"/>
    <mergeCell ref="A37:A39"/>
    <mergeCell ref="B3:C3"/>
    <mergeCell ref="A55:A57"/>
    <mergeCell ref="A34:A36"/>
    <mergeCell ref="A31:A33"/>
    <mergeCell ref="A28:A30"/>
    <mergeCell ref="A25:A27"/>
    <mergeCell ref="A52:A54"/>
    <mergeCell ref="A19:A21"/>
    <mergeCell ref="A22:A24"/>
    <mergeCell ref="A49:A51"/>
    <mergeCell ref="A46:A48"/>
    <mergeCell ref="A43:A45"/>
    <mergeCell ref="A61:A63"/>
    <mergeCell ref="A58:A60"/>
    <mergeCell ref="A73:A75"/>
    <mergeCell ref="A70:A72"/>
    <mergeCell ref="A67:A69"/>
    <mergeCell ref="A64:A66"/>
    <mergeCell ref="B28:C28"/>
    <mergeCell ref="B31:C31"/>
    <mergeCell ref="B34:C34"/>
    <mergeCell ref="B37:C37"/>
    <mergeCell ref="B73:C73"/>
    <mergeCell ref="B49:C49"/>
    <mergeCell ref="B52:C52"/>
    <mergeCell ref="B55:C55"/>
    <mergeCell ref="B61:C61"/>
    <mergeCell ref="B58:C58"/>
    <mergeCell ref="B40:C40"/>
    <mergeCell ref="B43:C43"/>
    <mergeCell ref="B46:C46"/>
    <mergeCell ref="B70:C70"/>
    <mergeCell ref="B64:C64"/>
    <mergeCell ref="B67:C67"/>
    <mergeCell ref="E71:J71"/>
    <mergeCell ref="E68:J68"/>
    <mergeCell ref="E41:J41"/>
    <mergeCell ref="E65:J65"/>
    <mergeCell ref="E11:J11"/>
    <mergeCell ref="E29:J29"/>
    <mergeCell ref="E35:J35"/>
    <mergeCell ref="E56:J56"/>
    <mergeCell ref="E32:J32"/>
    <mergeCell ref="E62:J62"/>
    <mergeCell ref="E44:J44"/>
    <mergeCell ref="E47:J47"/>
  </mergeCells>
  <phoneticPr fontId="0" type="noConversion"/>
  <pageMargins left="0.75" right="0.75" top="1" bottom="1" header="0.5" footer="0.5"/>
  <pageSetup orientation="landscape" r:id="rId1"/>
  <headerFooter alignWithMargins="0"/>
  <rowBreaks count="2" manualBreakCount="2">
    <brk id="27" max="9" man="1"/>
    <brk id="51"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X47"/>
  <sheetViews>
    <sheetView topLeftCell="A20" zoomScale="75" zoomScaleNormal="75" workbookViewId="0">
      <selection activeCell="T14" sqref="T1:X1048576"/>
    </sheetView>
  </sheetViews>
  <sheetFormatPr defaultRowHeight="12.75"/>
  <cols>
    <col min="1" max="1" width="8.42578125" customWidth="1"/>
    <col min="2" max="2" width="13.85546875" customWidth="1"/>
    <col min="3" max="3" width="12.7109375" customWidth="1"/>
    <col min="4" max="4" width="13.42578125" bestFit="1" customWidth="1"/>
    <col min="5" max="5" width="4.28515625" customWidth="1"/>
    <col min="6" max="6" width="4.5703125" customWidth="1"/>
    <col min="7" max="12" width="12.7109375" customWidth="1"/>
    <col min="13" max="13" width="5.7109375" customWidth="1"/>
    <col min="14" max="14" width="7.28515625" customWidth="1"/>
    <col min="15" max="18" width="5.7109375" customWidth="1"/>
    <col min="19" max="19" width="4.7109375" customWidth="1"/>
    <col min="20" max="20" width="16.5703125" hidden="1" customWidth="1"/>
    <col min="21" max="21" width="14" hidden="1" customWidth="1"/>
    <col min="22" max="24" width="14.42578125" hidden="1" customWidth="1"/>
    <col min="25" max="25" width="9.140625" customWidth="1"/>
  </cols>
  <sheetData>
    <row r="1" spans="1:19">
      <c r="A1" s="654" t="s">
        <v>566</v>
      </c>
      <c r="B1" s="679"/>
      <c r="C1" s="679"/>
      <c r="D1" s="655"/>
      <c r="E1" s="21"/>
      <c r="F1" s="654" t="s">
        <v>483</v>
      </c>
      <c r="G1" s="679"/>
      <c r="H1" s="679"/>
      <c r="I1" s="679"/>
      <c r="J1" s="679"/>
      <c r="K1" s="679"/>
      <c r="L1" s="679"/>
      <c r="M1" s="679"/>
      <c r="N1" s="679"/>
      <c r="O1" s="679"/>
      <c r="P1" s="679"/>
      <c r="Q1" s="679"/>
      <c r="R1" s="679"/>
      <c r="S1" s="655"/>
    </row>
    <row r="2" spans="1:19">
      <c r="A2" s="698"/>
      <c r="B2" s="592"/>
      <c r="C2" s="592"/>
      <c r="D2" s="699"/>
      <c r="E2" s="6"/>
      <c r="F2" s="680" t="s">
        <v>499</v>
      </c>
      <c r="G2" s="681"/>
      <c r="H2" s="681"/>
      <c r="I2" s="681"/>
      <c r="J2" s="681"/>
      <c r="K2" s="681"/>
      <c r="L2" s="681"/>
      <c r="M2" s="681"/>
      <c r="N2" s="681"/>
      <c r="O2" s="681"/>
      <c r="P2" s="681"/>
      <c r="Q2" s="681"/>
      <c r="R2" s="681"/>
      <c r="S2" s="682"/>
    </row>
    <row r="3" spans="1:19">
      <c r="A3" s="26" t="s">
        <v>58</v>
      </c>
      <c r="B3" s="7" t="s">
        <v>162</v>
      </c>
      <c r="C3" s="7" t="s">
        <v>239</v>
      </c>
      <c r="D3" s="27" t="s">
        <v>237</v>
      </c>
      <c r="E3" s="21"/>
      <c r="F3" s="13"/>
      <c r="S3" s="14"/>
    </row>
    <row r="4" spans="1:19">
      <c r="A4" s="26" t="s">
        <v>557</v>
      </c>
      <c r="B4" s="7" t="s">
        <v>484</v>
      </c>
      <c r="C4" s="7" t="s">
        <v>238</v>
      </c>
      <c r="D4" s="27" t="s">
        <v>238</v>
      </c>
      <c r="E4" s="21"/>
      <c r="F4" s="13"/>
      <c r="G4" s="12"/>
      <c r="H4" s="593" t="s">
        <v>545</v>
      </c>
      <c r="I4" s="593"/>
      <c r="J4" s="593"/>
      <c r="K4" s="593"/>
      <c r="L4" s="593"/>
      <c r="M4" s="6"/>
      <c r="N4" s="593" t="s">
        <v>66</v>
      </c>
      <c r="O4" s="593"/>
      <c r="P4" s="593"/>
      <c r="Q4" s="593"/>
      <c r="R4" s="593"/>
      <c r="S4" s="14"/>
    </row>
    <row r="5" spans="1:19">
      <c r="A5" s="30">
        <v>0</v>
      </c>
      <c r="B5" s="9" t="s">
        <v>500</v>
      </c>
      <c r="C5" s="15">
        <v>100000</v>
      </c>
      <c r="D5" s="31">
        <v>100000</v>
      </c>
      <c r="E5" s="24"/>
      <c r="F5" s="13"/>
      <c r="G5" s="7" t="s">
        <v>169</v>
      </c>
      <c r="H5" s="7" t="s">
        <v>25</v>
      </c>
      <c r="I5" s="7" t="s">
        <v>10</v>
      </c>
      <c r="J5" s="7" t="s">
        <v>9</v>
      </c>
      <c r="K5" s="7" t="s">
        <v>11</v>
      </c>
      <c r="L5" s="7" t="s">
        <v>294</v>
      </c>
      <c r="N5" s="12"/>
      <c r="O5" s="593" t="s">
        <v>557</v>
      </c>
      <c r="P5" s="593"/>
      <c r="Q5" s="593"/>
      <c r="R5" s="593"/>
      <c r="S5" s="14"/>
    </row>
    <row r="6" spans="1:19">
      <c r="A6" s="30">
        <v>1</v>
      </c>
      <c r="B6" s="9">
        <v>1</v>
      </c>
      <c r="C6" s="15">
        <v>200000</v>
      </c>
      <c r="D6" s="31">
        <v>200000</v>
      </c>
      <c r="E6" s="24"/>
      <c r="F6" s="13"/>
      <c r="G6" s="20" t="s">
        <v>471</v>
      </c>
      <c r="H6" s="2">
        <v>1</v>
      </c>
      <c r="I6" s="2">
        <v>1</v>
      </c>
      <c r="J6" s="2">
        <v>2</v>
      </c>
      <c r="K6" s="2">
        <v>3</v>
      </c>
      <c r="L6" s="2">
        <v>4</v>
      </c>
      <c r="N6" s="7" t="s">
        <v>481</v>
      </c>
      <c r="O6" s="7">
        <v>4</v>
      </c>
      <c r="P6" s="7">
        <v>5</v>
      </c>
      <c r="Q6" s="7">
        <v>6</v>
      </c>
      <c r="R6" s="7">
        <v>7</v>
      </c>
      <c r="S6" s="14"/>
    </row>
    <row r="7" spans="1:19">
      <c r="A7" s="30">
        <v>2</v>
      </c>
      <c r="B7" s="9">
        <v>1</v>
      </c>
      <c r="C7" s="15">
        <v>300000</v>
      </c>
      <c r="D7" s="31">
        <v>300000</v>
      </c>
      <c r="E7" s="24"/>
      <c r="F7" s="13"/>
      <c r="G7" s="20" t="s">
        <v>469</v>
      </c>
      <c r="H7" s="2">
        <v>1</v>
      </c>
      <c r="I7" s="2">
        <v>2</v>
      </c>
      <c r="J7" s="2">
        <v>3</v>
      </c>
      <c r="K7" s="2">
        <v>4</v>
      </c>
      <c r="L7" s="2">
        <v>4</v>
      </c>
      <c r="N7" s="7">
        <v>1</v>
      </c>
      <c r="O7" s="19">
        <v>1.7</v>
      </c>
      <c r="P7" s="19">
        <v>1.25</v>
      </c>
      <c r="Q7" s="19">
        <v>1</v>
      </c>
      <c r="R7" s="19">
        <v>1</v>
      </c>
      <c r="S7" s="14"/>
    </row>
    <row r="8" spans="1:19">
      <c r="A8" s="30">
        <v>3</v>
      </c>
      <c r="B8" s="9">
        <v>1</v>
      </c>
      <c r="C8" s="15">
        <v>400000</v>
      </c>
      <c r="D8" s="31">
        <v>400000</v>
      </c>
      <c r="E8" s="24"/>
      <c r="F8" s="13"/>
      <c r="G8" s="20" t="s">
        <v>472</v>
      </c>
      <c r="H8" s="2">
        <v>2</v>
      </c>
      <c r="I8" s="2">
        <v>3</v>
      </c>
      <c r="J8" s="2">
        <v>4</v>
      </c>
      <c r="K8" s="2">
        <v>4</v>
      </c>
      <c r="L8" s="2">
        <v>5</v>
      </c>
      <c r="N8" s="7">
        <v>2</v>
      </c>
      <c r="O8" s="19">
        <v>1.5</v>
      </c>
      <c r="P8" s="19">
        <v>1</v>
      </c>
      <c r="Q8" s="19">
        <v>0.9</v>
      </c>
      <c r="R8" s="19">
        <v>0.8</v>
      </c>
      <c r="S8" s="14"/>
    </row>
    <row r="9" spans="1:19">
      <c r="A9" s="30" t="s">
        <v>165</v>
      </c>
      <c r="B9" s="9">
        <v>5</v>
      </c>
      <c r="C9" s="15">
        <f>D9/B9</f>
        <v>2800000</v>
      </c>
      <c r="D9" s="31">
        <v>14000000</v>
      </c>
      <c r="E9" s="24"/>
      <c r="F9" s="13"/>
      <c r="G9" s="20" t="s">
        <v>1</v>
      </c>
      <c r="H9" s="2">
        <v>3</v>
      </c>
      <c r="I9" s="2">
        <v>3</v>
      </c>
      <c r="J9" s="2">
        <v>4</v>
      </c>
      <c r="K9" s="2">
        <v>5</v>
      </c>
      <c r="L9" s="2">
        <v>5</v>
      </c>
      <c r="N9" s="7">
        <v>3</v>
      </c>
      <c r="O9" s="19">
        <v>1.1000000000000001</v>
      </c>
      <c r="P9" s="19">
        <v>0.8</v>
      </c>
      <c r="Q9" s="19">
        <v>0.75</v>
      </c>
      <c r="R9" s="19">
        <v>0.65</v>
      </c>
      <c r="S9" s="14"/>
    </row>
    <row r="10" spans="1:19">
      <c r="A10" s="30" t="s">
        <v>164</v>
      </c>
      <c r="B10" s="9">
        <v>4</v>
      </c>
      <c r="C10" s="15">
        <f>D10/B10</f>
        <v>4000000</v>
      </c>
      <c r="D10" s="31">
        <v>16000000</v>
      </c>
      <c r="E10" s="24"/>
      <c r="F10" s="13"/>
      <c r="G10" s="20" t="s">
        <v>496</v>
      </c>
      <c r="H10" s="2">
        <v>4</v>
      </c>
      <c r="I10" s="2">
        <v>4</v>
      </c>
      <c r="J10" s="2">
        <v>5</v>
      </c>
      <c r="K10" s="2">
        <v>5</v>
      </c>
      <c r="L10" s="2">
        <v>6</v>
      </c>
      <c r="N10" s="7">
        <v>4</v>
      </c>
      <c r="O10" s="19">
        <v>0.9</v>
      </c>
      <c r="P10" s="19">
        <v>0.6</v>
      </c>
      <c r="Q10" s="19">
        <v>0.55000000000000004</v>
      </c>
      <c r="R10" s="19">
        <v>0.5</v>
      </c>
      <c r="S10" s="14"/>
    </row>
    <row r="11" spans="1:19">
      <c r="A11" s="30" t="s">
        <v>163</v>
      </c>
      <c r="B11" s="9">
        <v>3</v>
      </c>
      <c r="C11" s="15">
        <f>D11/B11</f>
        <v>6000000</v>
      </c>
      <c r="D11" s="31">
        <v>18000000</v>
      </c>
      <c r="E11" s="24"/>
      <c r="F11" s="13"/>
      <c r="G11" s="20" t="s">
        <v>473</v>
      </c>
      <c r="H11" s="2">
        <v>4</v>
      </c>
      <c r="I11" s="2">
        <v>5</v>
      </c>
      <c r="J11" s="2">
        <v>5</v>
      </c>
      <c r="K11" s="2">
        <v>6</v>
      </c>
      <c r="L11" s="2">
        <v>6</v>
      </c>
      <c r="N11" s="7">
        <v>5</v>
      </c>
      <c r="O11" s="19">
        <v>0.75</v>
      </c>
      <c r="P11" s="19">
        <v>0.5</v>
      </c>
      <c r="Q11" s="19">
        <v>0.45</v>
      </c>
      <c r="R11" s="19">
        <v>0.4</v>
      </c>
      <c r="S11" s="14"/>
    </row>
    <row r="12" spans="1:19">
      <c r="A12" s="700"/>
      <c r="B12" s="701"/>
      <c r="C12" s="701"/>
      <c r="D12" s="702"/>
      <c r="E12" s="23"/>
      <c r="F12" s="13"/>
      <c r="N12" s="7">
        <v>6</v>
      </c>
      <c r="O12" s="19">
        <v>0.6</v>
      </c>
      <c r="P12" s="19">
        <v>0.4</v>
      </c>
      <c r="Q12" s="19">
        <v>0.35</v>
      </c>
      <c r="R12" s="19">
        <v>0.3</v>
      </c>
      <c r="S12" s="14"/>
    </row>
    <row r="13" spans="1:19">
      <c r="A13" s="703" t="s">
        <v>40</v>
      </c>
      <c r="B13" s="704"/>
      <c r="C13" s="704"/>
      <c r="D13" s="705"/>
      <c r="E13" s="36"/>
      <c r="F13" s="13"/>
      <c r="G13" s="12"/>
      <c r="H13" s="593" t="s">
        <v>575</v>
      </c>
      <c r="I13" s="593"/>
      <c r="J13" s="593"/>
      <c r="K13" s="593"/>
      <c r="L13" s="593"/>
      <c r="M13" s="6"/>
      <c r="S13" s="14"/>
    </row>
    <row r="14" spans="1:19">
      <c r="A14" s="706" t="s">
        <v>24</v>
      </c>
      <c r="B14" s="707"/>
      <c r="C14" s="707"/>
      <c r="D14" s="708"/>
      <c r="E14" s="37"/>
      <c r="F14" s="13"/>
      <c r="G14" s="7" t="s">
        <v>170</v>
      </c>
      <c r="H14" s="7" t="s">
        <v>176</v>
      </c>
      <c r="I14" s="7" t="s">
        <v>177</v>
      </c>
      <c r="J14" s="7" t="s">
        <v>27</v>
      </c>
      <c r="K14" s="7" t="s">
        <v>28</v>
      </c>
      <c r="L14" s="7" t="s">
        <v>29</v>
      </c>
      <c r="N14" s="593" t="s">
        <v>93</v>
      </c>
      <c r="O14" s="593"/>
      <c r="P14" s="593"/>
      <c r="Q14" s="593"/>
      <c r="R14" s="593"/>
      <c r="S14" s="14"/>
    </row>
    <row r="15" spans="1:19" ht="13.5" thickBot="1">
      <c r="A15" s="671" t="s">
        <v>458</v>
      </c>
      <c r="B15" s="672"/>
      <c r="C15" s="672"/>
      <c r="D15" s="673"/>
      <c r="E15" s="36"/>
      <c r="F15" s="13"/>
      <c r="G15" s="25" t="s">
        <v>32</v>
      </c>
      <c r="H15" s="2">
        <v>1</v>
      </c>
      <c r="I15" s="2">
        <v>1</v>
      </c>
      <c r="J15" s="2">
        <v>1</v>
      </c>
      <c r="K15" s="2">
        <v>2</v>
      </c>
      <c r="L15" s="2">
        <v>3</v>
      </c>
      <c r="N15" s="12"/>
      <c r="O15" s="593" t="s">
        <v>557</v>
      </c>
      <c r="P15" s="593"/>
      <c r="Q15" s="593"/>
      <c r="R15" s="593"/>
      <c r="S15" s="14"/>
    </row>
    <row r="16" spans="1:19" ht="13.5" thickBot="1">
      <c r="A16" s="21"/>
      <c r="B16" s="22"/>
      <c r="F16" s="13"/>
      <c r="G16" s="25" t="s">
        <v>33</v>
      </c>
      <c r="H16" s="2">
        <v>1</v>
      </c>
      <c r="I16" s="2">
        <v>2</v>
      </c>
      <c r="J16" s="2">
        <v>2</v>
      </c>
      <c r="K16" s="2">
        <v>3</v>
      </c>
      <c r="L16" s="2">
        <v>4</v>
      </c>
      <c r="N16" s="7" t="s">
        <v>481</v>
      </c>
      <c r="O16" s="7">
        <v>4</v>
      </c>
      <c r="P16" s="7">
        <v>5</v>
      </c>
      <c r="Q16" s="7">
        <v>6</v>
      </c>
      <c r="R16" s="7">
        <v>7</v>
      </c>
      <c r="S16" s="14"/>
    </row>
    <row r="17" spans="1:24">
      <c r="A17" s="654" t="s">
        <v>55</v>
      </c>
      <c r="B17" s="679"/>
      <c r="C17" s="655"/>
      <c r="F17" s="13"/>
      <c r="G17" s="25" t="s">
        <v>391</v>
      </c>
      <c r="H17" s="2">
        <v>2</v>
      </c>
      <c r="I17" s="2">
        <v>3</v>
      </c>
      <c r="J17" s="2">
        <v>3</v>
      </c>
      <c r="K17" s="2">
        <v>4</v>
      </c>
      <c r="L17" s="2">
        <v>4</v>
      </c>
      <c r="N17" s="7" t="s">
        <v>482</v>
      </c>
      <c r="O17" s="19">
        <v>0.5</v>
      </c>
      <c r="P17" s="19">
        <v>0.3</v>
      </c>
      <c r="Q17" s="19">
        <v>0.25</v>
      </c>
      <c r="R17" s="19">
        <v>0.25</v>
      </c>
      <c r="S17" s="14"/>
    </row>
    <row r="18" spans="1:24">
      <c r="A18" s="680" t="s">
        <v>236</v>
      </c>
      <c r="B18" s="681"/>
      <c r="C18" s="682"/>
      <c r="F18" s="13"/>
      <c r="G18" s="25" t="s">
        <v>159</v>
      </c>
      <c r="H18" s="2">
        <v>3</v>
      </c>
      <c r="I18" s="2">
        <v>3</v>
      </c>
      <c r="J18" s="2">
        <v>4</v>
      </c>
      <c r="K18" s="2">
        <v>5</v>
      </c>
      <c r="L18" s="2">
        <v>5</v>
      </c>
      <c r="N18" s="610" t="s">
        <v>23</v>
      </c>
      <c r="O18" s="610"/>
      <c r="P18" s="610"/>
      <c r="Q18" s="610"/>
      <c r="R18" s="610"/>
      <c r="S18" s="14"/>
    </row>
    <row r="19" spans="1:24">
      <c r="A19" s="40"/>
      <c r="B19" s="38"/>
      <c r="C19" s="39"/>
      <c r="F19" s="13"/>
      <c r="G19" s="25" t="s">
        <v>160</v>
      </c>
      <c r="H19" s="2">
        <v>4</v>
      </c>
      <c r="I19" s="2">
        <v>4</v>
      </c>
      <c r="J19" s="2">
        <v>5</v>
      </c>
      <c r="K19" s="2">
        <v>6</v>
      </c>
      <c r="L19" s="2">
        <v>6</v>
      </c>
      <c r="S19" s="14"/>
    </row>
    <row r="20" spans="1:24">
      <c r="A20" s="26" t="s">
        <v>485</v>
      </c>
      <c r="B20" s="7" t="s">
        <v>239</v>
      </c>
      <c r="C20" s="27" t="s">
        <v>237</v>
      </c>
      <c r="F20" s="13"/>
      <c r="G20" s="25" t="s">
        <v>470</v>
      </c>
      <c r="H20" s="2">
        <v>4</v>
      </c>
      <c r="I20" s="2">
        <v>5</v>
      </c>
      <c r="J20" s="2">
        <v>6</v>
      </c>
      <c r="K20" s="2">
        <v>6</v>
      </c>
      <c r="L20" s="2">
        <v>6</v>
      </c>
      <c r="N20" s="593" t="s">
        <v>480</v>
      </c>
      <c r="O20" s="593"/>
      <c r="P20" s="593"/>
      <c r="Q20" s="593"/>
      <c r="R20" s="593"/>
      <c r="S20" s="14"/>
    </row>
    <row r="21" spans="1:24">
      <c r="A21" s="26" t="s">
        <v>484</v>
      </c>
      <c r="B21" s="7" t="s">
        <v>238</v>
      </c>
      <c r="C21" s="27" t="s">
        <v>238</v>
      </c>
      <c r="F21" s="13"/>
      <c r="N21" s="12"/>
      <c r="O21" s="593" t="s">
        <v>467</v>
      </c>
      <c r="P21" s="593"/>
      <c r="Q21" s="593"/>
      <c r="R21" s="593"/>
      <c r="S21" s="14"/>
    </row>
    <row r="22" spans="1:24">
      <c r="A22" s="26">
        <v>1</v>
      </c>
      <c r="B22" s="16">
        <f>C22/A22</f>
        <v>200000</v>
      </c>
      <c r="C22" s="32">
        <v>200000</v>
      </c>
      <c r="F22" s="13"/>
      <c r="G22" s="692" t="s">
        <v>576</v>
      </c>
      <c r="H22" s="693"/>
      <c r="I22" s="693"/>
      <c r="J22" s="693"/>
      <c r="K22" s="693"/>
      <c r="L22" s="694"/>
      <c r="N22" s="7" t="s">
        <v>481</v>
      </c>
      <c r="O22" s="593" t="s">
        <v>58</v>
      </c>
      <c r="P22" s="593"/>
      <c r="Q22" s="593" t="s">
        <v>94</v>
      </c>
      <c r="R22" s="593"/>
      <c r="S22" s="14"/>
    </row>
    <row r="23" spans="1:24">
      <c r="A23" s="26">
        <v>2</v>
      </c>
      <c r="B23" s="16">
        <f>C23/A23</f>
        <v>250000</v>
      </c>
      <c r="C23" s="32">
        <v>500000</v>
      </c>
      <c r="F23" s="13"/>
      <c r="G23" s="695"/>
      <c r="H23" s="696"/>
      <c r="I23" s="696"/>
      <c r="J23" s="696"/>
      <c r="K23" s="696"/>
      <c r="L23" s="697"/>
      <c r="N23" s="7">
        <v>1</v>
      </c>
      <c r="O23" s="670" t="s">
        <v>100</v>
      </c>
      <c r="P23" s="670"/>
      <c r="Q23" s="670" t="s">
        <v>101</v>
      </c>
      <c r="R23" s="670"/>
      <c r="S23" s="14"/>
    </row>
    <row r="24" spans="1:24">
      <c r="A24" s="26">
        <v>3</v>
      </c>
      <c r="B24" s="16">
        <f>C24/A24</f>
        <v>333333.33333333331</v>
      </c>
      <c r="C24" s="32">
        <v>1000000</v>
      </c>
      <c r="F24" s="13"/>
      <c r="N24" s="7">
        <v>2</v>
      </c>
      <c r="O24" s="670" t="s">
        <v>99</v>
      </c>
      <c r="P24" s="670"/>
      <c r="Q24" s="670" t="s">
        <v>102</v>
      </c>
      <c r="R24" s="670"/>
      <c r="S24" s="14"/>
    </row>
    <row r="25" spans="1:24">
      <c r="A25" s="26">
        <v>4</v>
      </c>
      <c r="B25" s="16">
        <f>C25/A25</f>
        <v>1000000</v>
      </c>
      <c r="C25" s="32">
        <v>4000000</v>
      </c>
      <c r="F25" s="13"/>
      <c r="N25" s="7">
        <v>3</v>
      </c>
      <c r="O25" s="670" t="s">
        <v>98</v>
      </c>
      <c r="P25" s="670"/>
      <c r="Q25" s="670" t="s">
        <v>103</v>
      </c>
      <c r="R25" s="670"/>
      <c r="S25" s="14"/>
    </row>
    <row r="26" spans="1:24" ht="13.5" thickBot="1">
      <c r="A26" s="10">
        <v>5</v>
      </c>
      <c r="B26" s="33">
        <f>C26/A26</f>
        <v>1600000</v>
      </c>
      <c r="C26" s="34">
        <v>8000000</v>
      </c>
      <c r="F26" s="13"/>
      <c r="N26" s="7">
        <v>4</v>
      </c>
      <c r="O26" s="670" t="s">
        <v>97</v>
      </c>
      <c r="P26" s="670"/>
      <c r="Q26" s="670" t="s">
        <v>104</v>
      </c>
      <c r="R26" s="670"/>
      <c r="S26" s="14"/>
    </row>
    <row r="27" spans="1:24" ht="13.5" thickBot="1">
      <c r="F27" s="13"/>
      <c r="N27" s="7">
        <v>5</v>
      </c>
      <c r="O27" s="670" t="s">
        <v>96</v>
      </c>
      <c r="P27" s="670"/>
      <c r="Q27" s="670" t="s">
        <v>105</v>
      </c>
      <c r="R27" s="670"/>
      <c r="S27" s="14"/>
    </row>
    <row r="28" spans="1:24">
      <c r="A28" s="690" t="s">
        <v>549</v>
      </c>
      <c r="B28" s="691"/>
      <c r="C28" s="52"/>
      <c r="F28" s="13"/>
      <c r="N28" s="7">
        <v>6</v>
      </c>
      <c r="O28" s="670" t="s">
        <v>95</v>
      </c>
      <c r="P28" s="670"/>
      <c r="Q28" s="670" t="s">
        <v>106</v>
      </c>
      <c r="R28" s="670"/>
      <c r="S28" s="14"/>
    </row>
    <row r="29" spans="1:24" ht="13.5" thickBot="1">
      <c r="A29" s="688" t="s">
        <v>373</v>
      </c>
      <c r="B29" s="689"/>
      <c r="C29" s="53"/>
      <c r="F29" s="11"/>
      <c r="G29" s="28"/>
      <c r="H29" s="28"/>
      <c r="I29" s="28"/>
      <c r="J29" s="28"/>
      <c r="K29" s="28"/>
      <c r="L29" s="28"/>
      <c r="M29" s="28"/>
      <c r="N29" s="28"/>
      <c r="O29" s="28"/>
      <c r="P29" s="28"/>
      <c r="Q29" s="28"/>
      <c r="R29" s="28"/>
      <c r="S29" s="29"/>
    </row>
    <row r="30" spans="1:24">
      <c r="A30" s="688"/>
      <c r="B30" s="689"/>
      <c r="C30" s="53"/>
    </row>
    <row r="31" spans="1:24" ht="13.5" thickBot="1">
      <c r="A31" s="26" t="s">
        <v>484</v>
      </c>
      <c r="B31" s="27" t="s">
        <v>372</v>
      </c>
      <c r="T31" s="102"/>
      <c r="U31" s="102"/>
      <c r="V31" s="102"/>
      <c r="W31" s="102"/>
      <c r="X31" s="102"/>
    </row>
    <row r="32" spans="1:24">
      <c r="A32" s="51">
        <v>1</v>
      </c>
      <c r="B32" s="18">
        <v>1</v>
      </c>
      <c r="F32" s="654" t="s">
        <v>712</v>
      </c>
      <c r="G32" s="679"/>
      <c r="H32" s="679"/>
      <c r="I32" s="679"/>
      <c r="J32" s="655"/>
      <c r="T32" s="102">
        <v>400000</v>
      </c>
      <c r="U32" s="102"/>
      <c r="V32" s="102"/>
      <c r="W32" s="102"/>
      <c r="X32" s="102"/>
    </row>
    <row r="33" spans="1:24">
      <c r="A33" s="17">
        <v>2</v>
      </c>
      <c r="B33" s="18">
        <v>1.33</v>
      </c>
      <c r="F33" s="13"/>
      <c r="G33" s="79" t="s">
        <v>713</v>
      </c>
      <c r="H33" s="93">
        <v>1</v>
      </c>
      <c r="J33" s="14" t="s">
        <v>1126</v>
      </c>
      <c r="T33" s="102"/>
      <c r="U33" s="102">
        <v>4</v>
      </c>
      <c r="V33" s="102">
        <v>5</v>
      </c>
      <c r="W33" s="102">
        <v>6</v>
      </c>
      <c r="X33" s="102">
        <v>7</v>
      </c>
    </row>
    <row r="34" spans="1:24">
      <c r="A34" s="17">
        <v>3</v>
      </c>
      <c r="B34" s="18">
        <v>1.66</v>
      </c>
      <c r="F34" s="13"/>
      <c r="G34" s="79" t="s">
        <v>714</v>
      </c>
      <c r="H34" s="94">
        <v>0.83330000000000004</v>
      </c>
      <c r="J34" s="157">
        <v>166660</v>
      </c>
      <c r="T34" s="102" t="s">
        <v>727</v>
      </c>
      <c r="U34" s="102">
        <f>T32 + T32 *(1.7)</f>
        <v>1080000</v>
      </c>
      <c r="V34" s="102">
        <f>U34 + U34 * 1.25</f>
        <v>2430000</v>
      </c>
      <c r="W34" s="102">
        <f>V34 + V34 * 1</f>
        <v>4860000</v>
      </c>
      <c r="X34" s="102">
        <f>W34 + W34</f>
        <v>9720000</v>
      </c>
    </row>
    <row r="35" spans="1:24">
      <c r="A35" s="17">
        <v>4</v>
      </c>
      <c r="B35" s="18">
        <v>2</v>
      </c>
      <c r="F35" s="13"/>
      <c r="G35" s="79" t="s">
        <v>715</v>
      </c>
      <c r="H35" s="94">
        <v>0.66669999999999996</v>
      </c>
      <c r="J35" s="157">
        <v>133340</v>
      </c>
      <c r="T35" s="102" t="s">
        <v>728</v>
      </c>
      <c r="U35" s="102">
        <f>T32 + T32 * 1.5</f>
        <v>1000000</v>
      </c>
      <c r="V35" s="102">
        <f>U35 + U35</f>
        <v>2000000</v>
      </c>
      <c r="W35" s="102">
        <f>V35 + V35 * 0.9</f>
        <v>3800000</v>
      </c>
      <c r="X35" s="102">
        <f>W35 + W35 * 0.8</f>
        <v>6840000</v>
      </c>
    </row>
    <row r="36" spans="1:24">
      <c r="A36" s="17">
        <v>5</v>
      </c>
      <c r="B36" s="18">
        <v>2.25</v>
      </c>
      <c r="F36" s="13"/>
      <c r="G36" s="79" t="s">
        <v>716</v>
      </c>
      <c r="H36" s="93">
        <v>0.5</v>
      </c>
      <c r="J36" s="14" t="s">
        <v>1127</v>
      </c>
      <c r="T36" s="102" t="s">
        <v>729</v>
      </c>
      <c r="U36" s="102">
        <f xml:space="preserve"> T32 + T32 * 1.1</f>
        <v>840000</v>
      </c>
      <c r="V36" s="102">
        <f xml:space="preserve"> U36 + U36 * 0.8</f>
        <v>1512000</v>
      </c>
      <c r="W36" s="102">
        <f>V36 + V36 * 0.75</f>
        <v>2646000</v>
      </c>
      <c r="X36" s="102">
        <f>W36 + W36 * 0.65</f>
        <v>4365900</v>
      </c>
    </row>
    <row r="37" spans="1:24" ht="13.5" thickBot="1">
      <c r="A37" s="686"/>
      <c r="B37" s="687"/>
      <c r="F37" s="13"/>
      <c r="G37" s="79" t="s">
        <v>717</v>
      </c>
      <c r="H37" s="94">
        <v>0.33329999999999999</v>
      </c>
      <c r="J37" s="157">
        <v>66660</v>
      </c>
      <c r="T37" s="102"/>
      <c r="U37" s="102"/>
      <c r="V37" s="102"/>
      <c r="W37" s="102"/>
      <c r="X37" s="102"/>
    </row>
    <row r="38" spans="1:24" ht="13.5" thickBot="1">
      <c r="F38" s="13"/>
      <c r="G38" s="79" t="s">
        <v>718</v>
      </c>
      <c r="H38" s="94">
        <v>0.16669999999999999</v>
      </c>
      <c r="J38" s="157">
        <v>33340</v>
      </c>
      <c r="T38" s="102" t="s">
        <v>735</v>
      </c>
      <c r="U38" t="s">
        <v>736</v>
      </c>
    </row>
    <row r="39" spans="1:24" ht="13.5" thickBot="1">
      <c r="A39" s="654" t="s">
        <v>67</v>
      </c>
      <c r="B39" s="679"/>
      <c r="C39" s="655"/>
      <c r="F39" s="11"/>
      <c r="G39" s="28"/>
      <c r="H39" s="28"/>
      <c r="I39" s="28"/>
      <c r="J39" s="29"/>
      <c r="T39" s="106">
        <v>1890000</v>
      </c>
      <c r="U39" s="104">
        <f>T39 * 1.05</f>
        <v>1984500</v>
      </c>
    </row>
    <row r="40" spans="1:24">
      <c r="A40" s="680" t="s">
        <v>91</v>
      </c>
      <c r="B40" s="681"/>
      <c r="C40" s="682"/>
    </row>
    <row r="41" spans="1:24">
      <c r="A41" s="683"/>
      <c r="B41" s="684"/>
      <c r="C41" s="685"/>
      <c r="T41" s="103" t="s">
        <v>737</v>
      </c>
      <c r="U41" s="103" t="s">
        <v>738</v>
      </c>
      <c r="V41" s="103" t="s">
        <v>739</v>
      </c>
      <c r="W41" s="103" t="s">
        <v>740</v>
      </c>
      <c r="X41" s="103" t="s">
        <v>741</v>
      </c>
    </row>
    <row r="42" spans="1:24">
      <c r="A42" s="26" t="s">
        <v>484</v>
      </c>
      <c r="B42" s="7" t="s">
        <v>468</v>
      </c>
      <c r="C42" s="27" t="s">
        <v>376</v>
      </c>
      <c r="T42" s="105">
        <f>U39</f>
        <v>1984500</v>
      </c>
      <c r="U42" s="105">
        <f>U39 / 1.33</f>
        <v>1492105.2631578946</v>
      </c>
      <c r="V42" s="105">
        <f>U39 / 1.66</f>
        <v>1195481.9277108435</v>
      </c>
      <c r="W42" s="105">
        <f xml:space="preserve"> U39 / 2</f>
        <v>992250</v>
      </c>
      <c r="X42" s="105">
        <f xml:space="preserve"> U39 / 2.25</f>
        <v>882000</v>
      </c>
    </row>
    <row r="43" spans="1:24">
      <c r="A43" s="35" t="s">
        <v>78</v>
      </c>
      <c r="B43" s="16">
        <v>5000000</v>
      </c>
      <c r="C43" s="18" t="s">
        <v>196</v>
      </c>
    </row>
    <row r="44" spans="1:24">
      <c r="A44" s="17">
        <v>4</v>
      </c>
      <c r="B44" s="16">
        <v>6000000</v>
      </c>
      <c r="C44" s="18" t="s">
        <v>374</v>
      </c>
      <c r="S44" s="79"/>
    </row>
    <row r="45" spans="1:24">
      <c r="A45" s="17">
        <v>5</v>
      </c>
      <c r="B45" s="16">
        <v>7000000</v>
      </c>
      <c r="C45" s="18" t="s">
        <v>375</v>
      </c>
    </row>
    <row r="46" spans="1:24">
      <c r="A46" s="677"/>
      <c r="B46" s="621"/>
      <c r="C46" s="678"/>
    </row>
    <row r="47" spans="1:24" ht="13.5" thickBot="1">
      <c r="A47" s="674" t="s">
        <v>445</v>
      </c>
      <c r="B47" s="675"/>
      <c r="C47" s="676"/>
    </row>
  </sheetData>
  <mergeCells count="44">
    <mergeCell ref="F32:J32"/>
    <mergeCell ref="G22:L23"/>
    <mergeCell ref="Q24:R24"/>
    <mergeCell ref="Q25:R25"/>
    <mergeCell ref="A1:D1"/>
    <mergeCell ref="A2:D2"/>
    <mergeCell ref="A12:D12"/>
    <mergeCell ref="H4:L4"/>
    <mergeCell ref="F1:S1"/>
    <mergeCell ref="F2:S2"/>
    <mergeCell ref="N4:R4"/>
    <mergeCell ref="O5:R5"/>
    <mergeCell ref="O25:P25"/>
    <mergeCell ref="O24:P24"/>
    <mergeCell ref="A13:D13"/>
    <mergeCell ref="A14:D14"/>
    <mergeCell ref="A15:D15"/>
    <mergeCell ref="H13:L13"/>
    <mergeCell ref="N14:R14"/>
    <mergeCell ref="N20:R20"/>
    <mergeCell ref="A47:C47"/>
    <mergeCell ref="A46:C46"/>
    <mergeCell ref="A17:C17"/>
    <mergeCell ref="A18:C18"/>
    <mergeCell ref="A39:C39"/>
    <mergeCell ref="A40:C40"/>
    <mergeCell ref="A41:C41"/>
    <mergeCell ref="A37:B37"/>
    <mergeCell ref="A30:B30"/>
    <mergeCell ref="A29:B29"/>
    <mergeCell ref="A28:B28"/>
    <mergeCell ref="Q23:R23"/>
    <mergeCell ref="O22:P22"/>
    <mergeCell ref="Q22:R22"/>
    <mergeCell ref="O15:R15"/>
    <mergeCell ref="O21:R21"/>
    <mergeCell ref="O23:P23"/>
    <mergeCell ref="N18:R18"/>
    <mergeCell ref="Q26:R26"/>
    <mergeCell ref="Q27:R27"/>
    <mergeCell ref="Q28:R28"/>
    <mergeCell ref="O28:P28"/>
    <mergeCell ref="O27:P27"/>
    <mergeCell ref="O26:P26"/>
  </mergeCells>
  <phoneticPr fontId="0" type="noConversion"/>
  <pageMargins left="0.75" right="0.75" top="1" bottom="1" header="0.5" footer="0.5"/>
  <pageSetup scale="7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21"/>
  <sheetViews>
    <sheetView zoomScale="75" workbookViewId="0">
      <selection activeCell="A3" sqref="A3:C15"/>
    </sheetView>
  </sheetViews>
  <sheetFormatPr defaultRowHeight="12.75"/>
  <cols>
    <col min="1" max="1" width="34.42578125" customWidth="1"/>
    <col min="2" max="2" width="26" customWidth="1"/>
    <col min="3" max="3" width="22.140625" style="45" customWidth="1"/>
  </cols>
  <sheetData>
    <row r="1" spans="1:3" ht="13.5" thickBot="1">
      <c r="A1" s="658" t="s">
        <v>363</v>
      </c>
      <c r="B1" s="709"/>
      <c r="C1" s="710"/>
    </row>
    <row r="2" spans="1:3" ht="13.5" thickBot="1">
      <c r="A2" s="658"/>
      <c r="B2" s="709"/>
      <c r="C2" s="710"/>
    </row>
    <row r="3" spans="1:3" ht="13.5" thickBot="1">
      <c r="A3" s="86" t="s">
        <v>569</v>
      </c>
      <c r="B3" s="87" t="s">
        <v>570</v>
      </c>
      <c r="C3" s="87" t="s">
        <v>701</v>
      </c>
    </row>
    <row r="4" spans="1:3" ht="13.5" thickBot="1">
      <c r="A4" s="88" t="s">
        <v>702</v>
      </c>
      <c r="B4" s="89" t="s">
        <v>503</v>
      </c>
      <c r="C4" s="124">
        <v>4500000</v>
      </c>
    </row>
    <row r="5" spans="1:3" ht="13.5" thickBot="1">
      <c r="A5" s="88" t="s">
        <v>702</v>
      </c>
      <c r="B5" s="89" t="s">
        <v>70</v>
      </c>
      <c r="C5" s="124">
        <v>4500000</v>
      </c>
    </row>
    <row r="6" spans="1:3" ht="13.5" thickBot="1">
      <c r="A6" s="88" t="s">
        <v>571</v>
      </c>
      <c r="B6" s="89" t="s">
        <v>183</v>
      </c>
      <c r="C6" s="124">
        <v>4000000</v>
      </c>
    </row>
    <row r="7" spans="1:3" ht="13.5" thickBot="1">
      <c r="A7" s="88" t="s">
        <v>572</v>
      </c>
      <c r="B7" s="89" t="s">
        <v>70</v>
      </c>
      <c r="C7" s="124"/>
    </row>
    <row r="8" spans="1:3" ht="13.5" thickBot="1">
      <c r="A8" s="88" t="s">
        <v>42</v>
      </c>
      <c r="B8" s="89" t="s">
        <v>503</v>
      </c>
      <c r="C8" s="150"/>
    </row>
    <row r="9" spans="1:3" ht="13.5" thickBot="1">
      <c r="A9" s="88" t="s">
        <v>43</v>
      </c>
      <c r="B9" s="89" t="s">
        <v>487</v>
      </c>
      <c r="C9" s="124">
        <v>2000000</v>
      </c>
    </row>
    <row r="10" spans="1:3" ht="13.5" thickBot="1">
      <c r="A10" s="88" t="s">
        <v>44</v>
      </c>
      <c r="B10" s="89" t="s">
        <v>452</v>
      </c>
      <c r="C10" s="124">
        <v>2000000</v>
      </c>
    </row>
    <row r="11" spans="1:3" ht="13.5" thickBot="1">
      <c r="A11" s="88" t="s">
        <v>568</v>
      </c>
      <c r="B11" s="89" t="s">
        <v>88</v>
      </c>
      <c r="C11" s="124">
        <v>1500000</v>
      </c>
    </row>
    <row r="12" spans="1:3" ht="13.5" thickBot="1">
      <c r="A12" s="88" t="s">
        <v>198</v>
      </c>
      <c r="B12" s="177" t="s">
        <v>635</v>
      </c>
      <c r="C12" s="125">
        <v>1500000</v>
      </c>
    </row>
    <row r="13" spans="1:3" ht="13.5" thickBot="1">
      <c r="A13" s="88" t="s">
        <v>847</v>
      </c>
      <c r="B13" s="89" t="s">
        <v>17</v>
      </c>
      <c r="C13" s="125">
        <v>1500000</v>
      </c>
    </row>
    <row r="14" spans="1:3" ht="13.5" thickBot="1">
      <c r="A14" s="88" t="s">
        <v>867</v>
      </c>
      <c r="B14" s="178" t="s">
        <v>1555</v>
      </c>
      <c r="C14" s="125">
        <v>2000000</v>
      </c>
    </row>
    <row r="15" spans="1:3" ht="13.5" thickBot="1">
      <c r="A15" s="88" t="s">
        <v>54</v>
      </c>
      <c r="B15" s="89" t="s">
        <v>703</v>
      </c>
      <c r="C15" s="29"/>
    </row>
    <row r="16" spans="1:3" ht="13.5" thickBot="1">
      <c r="C16"/>
    </row>
    <row r="17" spans="1:3" ht="13.5" thickBot="1">
      <c r="A17" s="90" t="s">
        <v>21</v>
      </c>
      <c r="B17" s="91" t="s">
        <v>930</v>
      </c>
      <c r="C17"/>
    </row>
    <row r="20" spans="1:3">
      <c r="A20" s="52" t="s">
        <v>1370</v>
      </c>
    </row>
    <row r="21" spans="1:3">
      <c r="A21" s="52" t="s">
        <v>848</v>
      </c>
    </row>
  </sheetData>
  <mergeCells count="2">
    <mergeCell ref="A1:C1"/>
    <mergeCell ref="A2:C2"/>
  </mergeCells>
  <phoneticPr fontId="0" type="noConversion"/>
  <pageMargins left="0.75" right="0.75" top="1" bottom="1" header="0.5" footer="0.5"/>
  <pageSetup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101"/>
  <sheetViews>
    <sheetView tabSelected="1" topLeftCell="D1" zoomScale="75" zoomScaleNormal="75" zoomScaleSheetLayoutView="50" workbookViewId="0">
      <pane ySplit="4" topLeftCell="A9" activePane="bottomLeft" state="frozen"/>
      <selection pane="bottomLeft" activeCell="H35" sqref="H35:L35"/>
    </sheetView>
  </sheetViews>
  <sheetFormatPr defaultRowHeight="12.75"/>
  <cols>
    <col min="1" max="1" width="4.5703125" bestFit="1" customWidth="1"/>
    <col min="2" max="2" width="28.7109375" customWidth="1"/>
    <col min="3" max="6" width="15.140625" customWidth="1"/>
    <col min="7" max="7" width="4.5703125" bestFit="1" customWidth="1"/>
    <col min="8" max="8" width="28.7109375" customWidth="1"/>
    <col min="9" max="12" width="15.140625" customWidth="1"/>
    <col min="13" max="13" width="4.5703125" bestFit="1" customWidth="1"/>
    <col min="14" max="14" width="28.7109375" customWidth="1"/>
    <col min="15" max="18" width="15.140625" customWidth="1"/>
    <col min="19" max="19" width="4.5703125" bestFit="1" customWidth="1"/>
    <col min="20" max="20" width="28.7109375" customWidth="1"/>
    <col min="21" max="24" width="15.140625" customWidth="1"/>
    <col min="25" max="25" width="4.5703125" bestFit="1" customWidth="1"/>
    <col min="26" max="26" width="28.7109375" customWidth="1"/>
    <col min="27" max="30" width="15.140625" customWidth="1"/>
    <col min="31" max="31" width="4.5703125" customWidth="1"/>
    <col min="32" max="32" width="30.42578125" customWidth="1"/>
    <col min="33" max="34" width="14.28515625" customWidth="1"/>
    <col min="35" max="35" width="16" customWidth="1"/>
    <col min="36" max="36" width="16.5703125" customWidth="1"/>
    <col min="37" max="37" width="5.28515625" customWidth="1"/>
    <col min="38" max="38" width="33.7109375" customWidth="1"/>
    <col min="39" max="40" width="12.7109375" bestFit="1" customWidth="1"/>
    <col min="41" max="41" width="13.28515625" customWidth="1"/>
    <col min="42" max="42" width="13.5703125" customWidth="1"/>
  </cols>
  <sheetData>
    <row r="1" spans="1:36" ht="18">
      <c r="A1" s="606"/>
      <c r="B1" s="606"/>
      <c r="C1" s="606"/>
      <c r="D1" s="606"/>
      <c r="E1" s="606"/>
      <c r="F1" s="606"/>
      <c r="G1" s="606" t="s">
        <v>547</v>
      </c>
      <c r="H1" s="606"/>
      <c r="I1" s="606"/>
      <c r="J1" s="606"/>
      <c r="K1" s="606"/>
      <c r="L1" s="606"/>
      <c r="M1" s="606"/>
      <c r="N1" s="606"/>
      <c r="O1" s="606"/>
      <c r="P1" s="606"/>
      <c r="Q1" s="606"/>
      <c r="R1" s="606"/>
      <c r="S1" s="601" t="s">
        <v>547</v>
      </c>
      <c r="T1" s="602"/>
      <c r="U1" s="602"/>
      <c r="V1" s="602"/>
      <c r="W1" s="602"/>
      <c r="X1" s="602"/>
      <c r="Y1" s="602"/>
      <c r="Z1" s="602"/>
      <c r="AA1" s="602"/>
      <c r="AB1" s="602"/>
      <c r="AC1" s="602"/>
      <c r="AD1" s="602"/>
      <c r="AE1" s="603"/>
      <c r="AF1" s="603"/>
      <c r="AG1" s="603"/>
      <c r="AH1" s="603"/>
      <c r="AI1" s="603"/>
      <c r="AJ1" s="603"/>
    </row>
    <row r="2" spans="1:36" ht="18">
      <c r="A2" s="607" t="s">
        <v>502</v>
      </c>
      <c r="B2" s="607"/>
      <c r="C2" s="607"/>
      <c r="D2" s="607"/>
      <c r="E2" s="607"/>
      <c r="F2" s="607"/>
      <c r="G2" s="607" t="s">
        <v>253</v>
      </c>
      <c r="H2" s="607"/>
      <c r="I2" s="607"/>
      <c r="J2" s="607"/>
      <c r="K2" s="607"/>
      <c r="L2" s="607"/>
      <c r="M2" s="607" t="s">
        <v>263</v>
      </c>
      <c r="N2" s="607"/>
      <c r="O2" s="607"/>
      <c r="P2" s="607"/>
      <c r="Q2" s="607"/>
      <c r="R2" s="607"/>
      <c r="S2" s="607" t="s">
        <v>173</v>
      </c>
      <c r="T2" s="607"/>
      <c r="U2" s="607"/>
      <c r="V2" s="607"/>
      <c r="W2" s="607"/>
      <c r="X2" s="607"/>
      <c r="Y2" s="608" t="s">
        <v>1338</v>
      </c>
      <c r="Z2" s="608"/>
      <c r="AA2" s="608"/>
      <c r="AB2" s="608"/>
      <c r="AC2" s="608"/>
      <c r="AD2" s="608"/>
      <c r="AE2" s="607" t="s">
        <v>3535</v>
      </c>
      <c r="AF2" s="607"/>
      <c r="AG2" s="607"/>
      <c r="AH2" s="607"/>
      <c r="AI2" s="607"/>
      <c r="AJ2" s="607"/>
    </row>
    <row r="3" spans="1:36" ht="18">
      <c r="A3" s="607" t="s">
        <v>451</v>
      </c>
      <c r="B3" s="607"/>
      <c r="C3" s="607"/>
      <c r="D3" s="607"/>
      <c r="E3" s="607"/>
      <c r="F3" s="607"/>
      <c r="G3" s="607" t="s">
        <v>254</v>
      </c>
      <c r="H3" s="607"/>
      <c r="I3" s="607"/>
      <c r="J3" s="607"/>
      <c r="K3" s="607"/>
      <c r="L3" s="607"/>
      <c r="M3" s="607" t="s">
        <v>264</v>
      </c>
      <c r="N3" s="607"/>
      <c r="O3" s="607"/>
      <c r="P3" s="607"/>
      <c r="Q3" s="607"/>
      <c r="R3" s="607"/>
      <c r="S3" s="607" t="s">
        <v>174</v>
      </c>
      <c r="T3" s="607"/>
      <c r="U3" s="607"/>
      <c r="V3" s="607"/>
      <c r="W3" s="607"/>
      <c r="X3" s="607"/>
      <c r="Y3" s="608" t="s">
        <v>1339</v>
      </c>
      <c r="Z3" s="608"/>
      <c r="AA3" s="608"/>
      <c r="AB3" s="608"/>
      <c r="AC3" s="608"/>
      <c r="AD3" s="608"/>
      <c r="AE3" s="607" t="s">
        <v>3536</v>
      </c>
      <c r="AF3" s="607"/>
      <c r="AG3" s="607"/>
      <c r="AH3" s="607"/>
      <c r="AI3" s="607"/>
      <c r="AJ3" s="607"/>
    </row>
    <row r="4" spans="1:36" ht="15">
      <c r="A4" s="609" t="s">
        <v>452</v>
      </c>
      <c r="B4" s="609"/>
      <c r="C4" s="609"/>
      <c r="D4" s="609"/>
      <c r="E4" s="609"/>
      <c r="F4" s="609"/>
      <c r="G4" s="609" t="s">
        <v>183</v>
      </c>
      <c r="H4" s="609"/>
      <c r="I4" s="609"/>
      <c r="J4" s="609"/>
      <c r="K4" s="609"/>
      <c r="L4" s="609"/>
      <c r="M4" s="609" t="s">
        <v>635</v>
      </c>
      <c r="N4" s="609"/>
      <c r="O4" s="609"/>
      <c r="P4" s="609"/>
      <c r="Q4" s="609"/>
      <c r="R4" s="609"/>
      <c r="S4" s="609" t="s">
        <v>88</v>
      </c>
      <c r="T4" s="609"/>
      <c r="U4" s="609"/>
      <c r="V4" s="609"/>
      <c r="W4" s="609"/>
      <c r="X4" s="609"/>
      <c r="Y4" s="609" t="s">
        <v>1340</v>
      </c>
      <c r="Z4" s="609"/>
      <c r="AA4" s="609"/>
      <c r="AB4" s="609"/>
      <c r="AC4" s="609"/>
      <c r="AD4" s="609"/>
      <c r="AE4" s="609" t="s">
        <v>2013</v>
      </c>
      <c r="AF4" s="609"/>
      <c r="AG4" s="609"/>
      <c r="AH4" s="609"/>
      <c r="AI4" s="609"/>
      <c r="AJ4" s="609"/>
    </row>
    <row r="5" spans="1:36" ht="15">
      <c r="A5" s="604" t="s">
        <v>515</v>
      </c>
      <c r="B5" s="604"/>
      <c r="C5" s="605">
        <f>VLOOKUP(A2,'Bank Detail'!$A$4:$B$27,2)</f>
        <v>22267770.75</v>
      </c>
      <c r="D5" s="605"/>
      <c r="E5" s="605"/>
      <c r="F5" s="605"/>
      <c r="G5" s="604" t="s">
        <v>515</v>
      </c>
      <c r="H5" s="604"/>
      <c r="I5" s="605">
        <f>VLOOKUP(G2,'Bank Detail'!$A$4:$B$27,2)</f>
        <v>43609867</v>
      </c>
      <c r="J5" s="605"/>
      <c r="K5" s="605"/>
      <c r="L5" s="605"/>
      <c r="M5" s="604" t="s">
        <v>515</v>
      </c>
      <c r="N5" s="604"/>
      <c r="O5" s="605">
        <f>VLOOKUP(M2,'Bank Detail'!$A$4:$B$27,2)</f>
        <v>23460193</v>
      </c>
      <c r="P5" s="605"/>
      <c r="Q5" s="605"/>
      <c r="R5" s="605"/>
      <c r="S5" s="604" t="s">
        <v>515</v>
      </c>
      <c r="T5" s="604"/>
      <c r="U5" s="605">
        <f>VLOOKUP(S2,'Bank Detail'!$A$4:$B$27,2)</f>
        <v>62541969</v>
      </c>
      <c r="V5" s="605"/>
      <c r="W5" s="605"/>
      <c r="X5" s="605"/>
      <c r="Y5" s="604" t="s">
        <v>515</v>
      </c>
      <c r="Z5" s="595"/>
      <c r="AA5" s="605">
        <f>VLOOKUP(Y2,'Bank Detail'!$A$4:$B$27,2)</f>
        <v>6800013</v>
      </c>
      <c r="AB5" s="605"/>
      <c r="AC5" s="605"/>
      <c r="AD5" s="605"/>
      <c r="AE5" s="604" t="s">
        <v>515</v>
      </c>
      <c r="AF5" s="604"/>
      <c r="AG5" s="605">
        <f>VLOOKUP(AE2,'Bank Detail'!$A$4:$B$27,2)</f>
        <v>37608851</v>
      </c>
      <c r="AH5" s="605"/>
      <c r="AI5" s="605"/>
      <c r="AJ5" s="605"/>
    </row>
    <row r="6" spans="1:36">
      <c r="A6" s="610"/>
      <c r="B6" s="610"/>
      <c r="C6" s="610"/>
      <c r="D6" s="610"/>
      <c r="E6" s="610"/>
      <c r="F6" s="610"/>
      <c r="G6" s="610"/>
      <c r="H6" s="610"/>
      <c r="I6" s="610"/>
      <c r="J6" s="610"/>
      <c r="K6" s="610"/>
      <c r="L6" s="610"/>
      <c r="M6" s="610"/>
      <c r="N6" s="610"/>
      <c r="O6" s="610"/>
      <c r="P6" s="610"/>
      <c r="Q6" s="610"/>
      <c r="R6" s="610"/>
      <c r="S6" s="610"/>
      <c r="T6" s="610"/>
      <c r="U6" s="610"/>
      <c r="V6" s="610"/>
      <c r="W6" s="610"/>
      <c r="X6" s="610"/>
      <c r="Y6" s="610"/>
      <c r="Z6" s="610"/>
      <c r="AA6" s="610"/>
      <c r="AB6" s="610"/>
      <c r="AC6" s="610"/>
      <c r="AD6" s="610"/>
      <c r="AE6" s="610"/>
      <c r="AF6" s="610"/>
      <c r="AG6" s="610"/>
      <c r="AH6" s="610"/>
      <c r="AI6" s="610"/>
      <c r="AJ6" s="610"/>
    </row>
    <row r="7" spans="1:36">
      <c r="A7" s="2"/>
      <c r="B7" s="2"/>
      <c r="C7" s="7">
        <v>2020</v>
      </c>
      <c r="D7" s="7">
        <v>2021</v>
      </c>
      <c r="E7" s="7">
        <v>2022</v>
      </c>
      <c r="F7" s="7">
        <v>2023</v>
      </c>
      <c r="G7" s="2"/>
      <c r="H7" s="2"/>
      <c r="I7" s="7">
        <v>2020</v>
      </c>
      <c r="J7" s="7">
        <v>2021</v>
      </c>
      <c r="K7" s="7">
        <v>2022</v>
      </c>
      <c r="L7" s="7">
        <v>2023</v>
      </c>
      <c r="M7" s="2"/>
      <c r="N7" s="2"/>
      <c r="O7" s="7">
        <v>2020</v>
      </c>
      <c r="P7" s="7">
        <v>2021</v>
      </c>
      <c r="Q7" s="7">
        <v>2022</v>
      </c>
      <c r="R7" s="7">
        <v>2023</v>
      </c>
      <c r="S7" s="2"/>
      <c r="T7" s="2"/>
      <c r="U7" s="7">
        <v>2020</v>
      </c>
      <c r="V7" s="7">
        <v>2021</v>
      </c>
      <c r="W7" s="7">
        <v>2022</v>
      </c>
      <c r="X7" s="7">
        <v>2023</v>
      </c>
      <c r="Y7" s="2"/>
      <c r="Z7" s="2"/>
      <c r="AA7" s="7">
        <v>2020</v>
      </c>
      <c r="AB7" s="7">
        <v>2021</v>
      </c>
      <c r="AC7" s="7">
        <v>2022</v>
      </c>
      <c r="AD7" s="7">
        <v>2023</v>
      </c>
      <c r="AE7" s="2"/>
      <c r="AF7" s="2"/>
      <c r="AG7" s="7">
        <v>2020</v>
      </c>
      <c r="AH7" s="7">
        <v>2021</v>
      </c>
      <c r="AI7" s="7">
        <v>2022</v>
      </c>
      <c r="AJ7" s="7">
        <v>2023</v>
      </c>
    </row>
    <row r="8" spans="1:36">
      <c r="A8" s="611" t="s">
        <v>463</v>
      </c>
      <c r="B8" s="611"/>
      <c r="C8" s="8">
        <f>SUM(C13:C65)</f>
        <v>46523000</v>
      </c>
      <c r="D8" s="8">
        <f>SUM(D13:D65)</f>
        <v>24390000</v>
      </c>
      <c r="E8" s="8">
        <f>SUM(E13:E65)</f>
        <v>15706000</v>
      </c>
      <c r="F8" s="8">
        <f>SUM(F13:F65)</f>
        <v>12506000</v>
      </c>
      <c r="G8" s="611" t="s">
        <v>463</v>
      </c>
      <c r="H8" s="611"/>
      <c r="I8" s="8">
        <f>SUM(I12:I56)</f>
        <v>44954000</v>
      </c>
      <c r="J8" s="8">
        <f>SUM(J12:J56)</f>
        <v>37091000</v>
      </c>
      <c r="K8" s="8">
        <f>SUM(K12:K56)</f>
        <v>29141000</v>
      </c>
      <c r="L8" s="8">
        <f>SUM(L12:L56)</f>
        <v>14350000</v>
      </c>
      <c r="M8" s="611" t="s">
        <v>463</v>
      </c>
      <c r="N8" s="611"/>
      <c r="O8" s="8">
        <f>SUM(O12:O60)</f>
        <v>49288250</v>
      </c>
      <c r="P8" s="8">
        <f>SUM(P12:P60)</f>
        <v>28084000</v>
      </c>
      <c r="Q8" s="8">
        <f>SUM(Q12:Q60)</f>
        <v>13910000</v>
      </c>
      <c r="R8" s="8">
        <f>SUM(R12:R60)</f>
        <v>4550000</v>
      </c>
      <c r="S8" s="611" t="s">
        <v>463</v>
      </c>
      <c r="T8" s="611"/>
      <c r="U8" s="8">
        <f>SUM(U12:U58)</f>
        <v>44067500</v>
      </c>
      <c r="V8" s="8">
        <f>SUM(V12:V58)</f>
        <v>11125000</v>
      </c>
      <c r="W8" s="8">
        <f>SUM(W12:W58)</f>
        <v>8400000</v>
      </c>
      <c r="X8" s="8">
        <f>SUM(X12:X58)</f>
        <v>5600000</v>
      </c>
      <c r="Y8" s="611" t="s">
        <v>463</v>
      </c>
      <c r="Z8" s="611"/>
      <c r="AA8" s="8">
        <f>SUM(AA12:AA62)</f>
        <v>53589187</v>
      </c>
      <c r="AB8" s="8">
        <f>SUM(AB12:AB62)</f>
        <v>35042417</v>
      </c>
      <c r="AC8" s="8">
        <f>SUM(AC12:AC62)</f>
        <v>10777000</v>
      </c>
      <c r="AD8" s="8">
        <f>SUM(AD12:AD62)</f>
        <v>5600000</v>
      </c>
      <c r="AE8" s="611" t="s">
        <v>463</v>
      </c>
      <c r="AF8" s="611"/>
      <c r="AG8" s="8">
        <f>SUM(AG12:AG68)</f>
        <v>40991000</v>
      </c>
      <c r="AH8" s="8">
        <f>SUM(AH12:AH68)</f>
        <v>23200000</v>
      </c>
      <c r="AI8" s="8">
        <f>SUM(AI12:AI68)</f>
        <v>14000000</v>
      </c>
      <c r="AJ8" s="8">
        <f>SUM(AJ12:AJ68)</f>
        <v>0</v>
      </c>
    </row>
    <row r="9" spans="1:36">
      <c r="A9" s="610"/>
      <c r="B9" s="610"/>
      <c r="C9" s="12"/>
      <c r="D9" s="12"/>
      <c r="E9" s="12"/>
      <c r="F9" s="12"/>
      <c r="G9" s="610"/>
      <c r="H9" s="610"/>
      <c r="I9" s="12"/>
      <c r="J9" s="12"/>
      <c r="K9" s="12"/>
      <c r="L9" s="12"/>
      <c r="M9" s="610"/>
      <c r="N9" s="610"/>
      <c r="O9" s="12"/>
      <c r="P9" s="12"/>
      <c r="Q9" s="12"/>
      <c r="R9" s="12"/>
      <c r="S9" s="610"/>
      <c r="T9" s="610"/>
      <c r="U9" s="12"/>
      <c r="V9" s="12"/>
      <c r="W9" s="12"/>
      <c r="X9" s="12"/>
      <c r="Y9" s="610"/>
      <c r="Z9" s="610"/>
      <c r="AA9" s="12"/>
      <c r="AB9" s="12"/>
      <c r="AC9" s="12"/>
      <c r="AD9" s="12"/>
      <c r="AE9" s="610"/>
      <c r="AF9" s="610"/>
      <c r="AG9" s="12"/>
      <c r="AH9" s="12"/>
      <c r="AI9" s="12"/>
      <c r="AJ9" s="12"/>
    </row>
    <row r="10" spans="1:36">
      <c r="A10" s="611" t="s">
        <v>56</v>
      </c>
      <c r="B10" s="611"/>
      <c r="C10" s="2">
        <f>COUNT(C13:C68)</f>
        <v>40</v>
      </c>
      <c r="D10" s="48"/>
      <c r="E10" s="48"/>
      <c r="F10" s="48"/>
      <c r="G10" s="611" t="s">
        <v>56</v>
      </c>
      <c r="H10" s="611"/>
      <c r="I10" s="2">
        <f>COUNT(I12:I66)</f>
        <v>39</v>
      </c>
      <c r="J10" s="48"/>
      <c r="K10" s="48"/>
      <c r="L10" s="48"/>
      <c r="M10" s="611" t="s">
        <v>56</v>
      </c>
      <c r="N10" s="611"/>
      <c r="O10" s="2">
        <f>COUNT(O12:O63)</f>
        <v>45</v>
      </c>
      <c r="P10" s="48"/>
      <c r="Q10" s="48"/>
      <c r="R10" s="48"/>
      <c r="S10" s="611" t="s">
        <v>56</v>
      </c>
      <c r="T10" s="611"/>
      <c r="U10" s="2">
        <f>COUNT(U12:U66)</f>
        <v>43</v>
      </c>
      <c r="V10" s="48"/>
      <c r="W10" s="48"/>
      <c r="X10" s="48"/>
      <c r="Y10" s="611" t="s">
        <v>56</v>
      </c>
      <c r="Z10" s="611"/>
      <c r="AA10" s="2">
        <f>COUNT(AA12:AA63)</f>
        <v>40</v>
      </c>
      <c r="AB10" s="48"/>
      <c r="AC10" s="48"/>
      <c r="AD10" s="48"/>
      <c r="AE10" s="611" t="s">
        <v>56</v>
      </c>
      <c r="AF10" s="611"/>
      <c r="AG10" s="2">
        <f>COUNT(AG12:AG68)</f>
        <v>41</v>
      </c>
      <c r="AH10" s="48"/>
      <c r="AI10" s="48"/>
      <c r="AJ10" s="48"/>
    </row>
    <row r="11" spans="1:36">
      <c r="A11" s="610"/>
      <c r="B11" s="610"/>
      <c r="C11" s="12"/>
      <c r="D11" s="48"/>
      <c r="E11" s="48"/>
      <c r="F11" s="48"/>
      <c r="G11" s="610"/>
      <c r="H11" s="610"/>
      <c r="I11" s="12"/>
      <c r="J11" s="48"/>
      <c r="K11" s="48"/>
      <c r="L11" s="48"/>
      <c r="M11" s="610"/>
      <c r="N11" s="610"/>
      <c r="O11" s="12"/>
      <c r="P11" s="48"/>
      <c r="Q11" s="48"/>
      <c r="R11" s="48"/>
      <c r="S11" s="610"/>
      <c r="T11" s="610"/>
      <c r="U11" s="12"/>
      <c r="V11" s="48"/>
      <c r="W11" s="48"/>
      <c r="X11" s="48"/>
      <c r="Y11" s="610"/>
      <c r="Z11" s="610"/>
      <c r="AA11" s="12"/>
      <c r="AB11" s="48"/>
      <c r="AC11" s="48"/>
      <c r="AD11" s="48"/>
      <c r="AE11" s="610"/>
      <c r="AF11" s="610"/>
      <c r="AG11" s="12"/>
      <c r="AH11" s="48"/>
      <c r="AI11" s="48"/>
      <c r="AJ11" s="48"/>
    </row>
    <row r="12" spans="1:36" s="42" customFormat="1" ht="12.75" customHeight="1">
      <c r="A12" s="597" t="s">
        <v>497</v>
      </c>
      <c r="B12" s="231" t="s">
        <v>3380</v>
      </c>
      <c r="C12" s="252">
        <v>900000</v>
      </c>
      <c r="D12" s="252">
        <v>900000</v>
      </c>
      <c r="E12" s="252">
        <v>900000</v>
      </c>
      <c r="F12" s="252" t="s">
        <v>486</v>
      </c>
      <c r="G12" s="597" t="s">
        <v>497</v>
      </c>
      <c r="H12" s="231" t="s">
        <v>2490</v>
      </c>
      <c r="I12" s="252">
        <v>1000000</v>
      </c>
      <c r="J12" s="252">
        <v>1000000</v>
      </c>
      <c r="K12" s="252" t="s">
        <v>486</v>
      </c>
      <c r="L12" s="252" t="s">
        <v>486</v>
      </c>
      <c r="M12" s="597" t="s">
        <v>497</v>
      </c>
      <c r="N12" s="231" t="s">
        <v>2523</v>
      </c>
      <c r="O12" s="252">
        <v>2100000</v>
      </c>
      <c r="P12" s="252">
        <v>2100000</v>
      </c>
      <c r="Q12" s="252" t="s">
        <v>486</v>
      </c>
      <c r="R12" s="252" t="s">
        <v>486</v>
      </c>
      <c r="S12" s="597" t="s">
        <v>497</v>
      </c>
      <c r="T12" s="231" t="s">
        <v>2553</v>
      </c>
      <c r="U12" s="252">
        <v>300000</v>
      </c>
      <c r="V12" s="252">
        <v>400000</v>
      </c>
      <c r="W12" s="252" t="s">
        <v>486</v>
      </c>
      <c r="X12" s="252" t="s">
        <v>486</v>
      </c>
      <c r="Y12" s="600" t="s">
        <v>497</v>
      </c>
      <c r="Z12" s="231" t="s">
        <v>2579</v>
      </c>
      <c r="AA12" s="252">
        <v>300000</v>
      </c>
      <c r="AB12" s="252">
        <v>400000</v>
      </c>
      <c r="AC12" s="252" t="s">
        <v>486</v>
      </c>
      <c r="AD12" s="252" t="s">
        <v>486</v>
      </c>
      <c r="AE12" s="597" t="s">
        <v>497</v>
      </c>
      <c r="AF12" s="231" t="s">
        <v>2613</v>
      </c>
      <c r="AG12" s="252">
        <v>100000</v>
      </c>
      <c r="AH12" s="252" t="s">
        <v>486</v>
      </c>
      <c r="AI12" s="252" t="s">
        <v>486</v>
      </c>
      <c r="AJ12" s="252" t="s">
        <v>486</v>
      </c>
    </row>
    <row r="13" spans="1:36" s="42" customFormat="1">
      <c r="A13" s="595"/>
      <c r="B13" s="231" t="s">
        <v>3824</v>
      </c>
      <c r="C13" s="252">
        <v>200000</v>
      </c>
      <c r="D13" s="252">
        <v>300000</v>
      </c>
      <c r="E13" s="252">
        <v>400000</v>
      </c>
      <c r="F13" s="252" t="s">
        <v>486</v>
      </c>
      <c r="G13" s="595"/>
      <c r="H13" s="231" t="s">
        <v>2491</v>
      </c>
      <c r="I13" s="252">
        <v>200000</v>
      </c>
      <c r="J13" s="252">
        <v>300000</v>
      </c>
      <c r="K13" s="252">
        <v>400000</v>
      </c>
      <c r="L13" s="252" t="s">
        <v>486</v>
      </c>
      <c r="M13" s="595"/>
      <c r="N13" s="231" t="s">
        <v>2524</v>
      </c>
      <c r="O13" s="252">
        <v>200000</v>
      </c>
      <c r="P13" s="252">
        <v>300000</v>
      </c>
      <c r="Q13" s="252">
        <v>400000</v>
      </c>
      <c r="R13" s="252" t="s">
        <v>486</v>
      </c>
      <c r="S13" s="595"/>
      <c r="T13" s="231" t="s">
        <v>3849</v>
      </c>
      <c r="U13" s="252">
        <v>200000</v>
      </c>
      <c r="V13" s="252">
        <v>300000</v>
      </c>
      <c r="W13" s="252">
        <v>400000</v>
      </c>
      <c r="X13" s="252" t="s">
        <v>486</v>
      </c>
      <c r="Y13" s="595"/>
      <c r="Z13" s="231" t="s">
        <v>2580</v>
      </c>
      <c r="AA13" s="252">
        <v>1890000</v>
      </c>
      <c r="AB13" s="252">
        <v>1890000</v>
      </c>
      <c r="AC13" s="252" t="s">
        <v>486</v>
      </c>
      <c r="AD13" s="252" t="s">
        <v>486</v>
      </c>
      <c r="AE13" s="595"/>
      <c r="AF13" s="231" t="s">
        <v>2614</v>
      </c>
      <c r="AG13" s="252">
        <v>2800000</v>
      </c>
      <c r="AH13" s="252">
        <v>2800000</v>
      </c>
      <c r="AI13" s="252">
        <v>2800000</v>
      </c>
      <c r="AJ13" s="252" t="s">
        <v>486</v>
      </c>
    </row>
    <row r="14" spans="1:36" s="42" customFormat="1">
      <c r="A14" s="595"/>
      <c r="B14" s="231" t="s">
        <v>2467</v>
      </c>
      <c r="C14" s="252">
        <v>300000</v>
      </c>
      <c r="D14" s="252">
        <v>400000</v>
      </c>
      <c r="E14" s="252" t="s">
        <v>486</v>
      </c>
      <c r="F14" s="252" t="s">
        <v>486</v>
      </c>
      <c r="G14" s="595"/>
      <c r="H14" s="231" t="s">
        <v>2492</v>
      </c>
      <c r="I14" s="252">
        <v>300000</v>
      </c>
      <c r="J14" s="252">
        <v>400000</v>
      </c>
      <c r="K14" s="252" t="s">
        <v>486</v>
      </c>
      <c r="L14" s="252" t="s">
        <v>486</v>
      </c>
      <c r="M14" s="595"/>
      <c r="N14" s="231" t="s">
        <v>2525</v>
      </c>
      <c r="O14" s="252">
        <v>100000</v>
      </c>
      <c r="P14" s="252" t="s">
        <v>486</v>
      </c>
      <c r="Q14" s="252" t="s">
        <v>486</v>
      </c>
      <c r="R14" s="252" t="s">
        <v>486</v>
      </c>
      <c r="S14" s="595"/>
      <c r="T14" s="231" t="s">
        <v>3851</v>
      </c>
      <c r="U14" s="252">
        <v>200000</v>
      </c>
      <c r="V14" s="252">
        <v>300000</v>
      </c>
      <c r="W14" s="252">
        <v>400000</v>
      </c>
      <c r="X14" s="252" t="s">
        <v>486</v>
      </c>
      <c r="Y14" s="595"/>
      <c r="Z14" s="231" t="s">
        <v>2581</v>
      </c>
      <c r="AA14" s="252">
        <v>5000000</v>
      </c>
      <c r="AB14" s="252" t="s">
        <v>486</v>
      </c>
      <c r="AC14" s="252" t="s">
        <v>486</v>
      </c>
      <c r="AD14" s="252" t="s">
        <v>486</v>
      </c>
      <c r="AE14" s="595"/>
      <c r="AF14" s="231" t="s">
        <v>2615</v>
      </c>
      <c r="AG14" s="252">
        <v>2646000</v>
      </c>
      <c r="AH14" s="252" t="s">
        <v>486</v>
      </c>
      <c r="AI14" s="252" t="s">
        <v>486</v>
      </c>
      <c r="AJ14" s="252" t="s">
        <v>486</v>
      </c>
    </row>
    <row r="15" spans="1:36" s="42" customFormat="1">
      <c r="A15" s="595"/>
      <c r="B15" s="231" t="s">
        <v>2468</v>
      </c>
      <c r="C15" s="252">
        <v>1000000</v>
      </c>
      <c r="D15" s="252" t="s">
        <v>486</v>
      </c>
      <c r="E15" s="252" t="s">
        <v>486</v>
      </c>
      <c r="F15" s="252" t="s">
        <v>486</v>
      </c>
      <c r="G15" s="595"/>
      <c r="H15" s="231" t="s">
        <v>2493</v>
      </c>
      <c r="I15" s="252">
        <v>200000</v>
      </c>
      <c r="J15" s="252">
        <v>300000</v>
      </c>
      <c r="K15" s="252">
        <v>400000</v>
      </c>
      <c r="L15" s="252" t="s">
        <v>486</v>
      </c>
      <c r="M15" s="595"/>
      <c r="N15" s="231" t="s">
        <v>2526</v>
      </c>
      <c r="O15" s="252">
        <v>250000</v>
      </c>
      <c r="P15" s="252" t="s">
        <v>486</v>
      </c>
      <c r="Q15" s="252" t="s">
        <v>486</v>
      </c>
      <c r="R15" s="252" t="s">
        <v>486</v>
      </c>
      <c r="S15" s="595"/>
      <c r="T15" s="231" t="s">
        <v>2554</v>
      </c>
      <c r="U15" s="252">
        <v>1350000</v>
      </c>
      <c r="V15" s="252" t="s">
        <v>486</v>
      </c>
      <c r="W15" s="252" t="s">
        <v>486</v>
      </c>
      <c r="X15" s="252" t="s">
        <v>486</v>
      </c>
      <c r="Y15" s="595"/>
      <c r="Z15" s="231" t="s">
        <v>2582</v>
      </c>
      <c r="AA15" s="252">
        <v>600000</v>
      </c>
      <c r="AB15" s="252" t="s">
        <v>486</v>
      </c>
      <c r="AC15" s="252" t="s">
        <v>486</v>
      </c>
      <c r="AD15" s="252" t="s">
        <v>486</v>
      </c>
      <c r="AE15" s="595"/>
      <c r="AF15" s="231" t="s">
        <v>3385</v>
      </c>
      <c r="AG15" s="252">
        <v>800000</v>
      </c>
      <c r="AH15" s="252">
        <v>800000</v>
      </c>
      <c r="AI15" s="252">
        <v>800000</v>
      </c>
      <c r="AJ15" s="252" t="s">
        <v>486</v>
      </c>
    </row>
    <row r="16" spans="1:36" s="42" customFormat="1">
      <c r="A16" s="595"/>
      <c r="B16" s="231" t="s">
        <v>3409</v>
      </c>
      <c r="C16" s="252">
        <v>1400000</v>
      </c>
      <c r="D16" s="252">
        <v>1400000</v>
      </c>
      <c r="E16" s="252">
        <v>1400000</v>
      </c>
      <c r="F16" s="252">
        <v>1400000</v>
      </c>
      <c r="G16" s="595"/>
      <c r="H16" s="231" t="s">
        <v>2494</v>
      </c>
      <c r="I16" s="252">
        <v>200000</v>
      </c>
      <c r="J16" s="252">
        <v>300000</v>
      </c>
      <c r="K16" s="252">
        <v>400000</v>
      </c>
      <c r="L16" s="252" t="s">
        <v>486</v>
      </c>
      <c r="M16" s="595"/>
      <c r="N16" s="231" t="s">
        <v>2527</v>
      </c>
      <c r="O16" s="252">
        <v>400000</v>
      </c>
      <c r="P16" s="252" t="s">
        <v>486</v>
      </c>
      <c r="Q16" s="252" t="s">
        <v>486</v>
      </c>
      <c r="R16" s="252" t="s">
        <v>486</v>
      </c>
      <c r="S16" s="595"/>
      <c r="T16" s="231" t="s">
        <v>3863</v>
      </c>
      <c r="U16" s="252">
        <v>100000</v>
      </c>
      <c r="V16" s="252" t="s">
        <v>486</v>
      </c>
      <c r="W16" s="252" t="s">
        <v>486</v>
      </c>
      <c r="X16" s="252" t="s">
        <v>486</v>
      </c>
      <c r="Y16" s="595"/>
      <c r="Z16" s="231" t="s">
        <v>2583</v>
      </c>
      <c r="AA16" s="252">
        <v>1225000</v>
      </c>
      <c r="AB16" s="252">
        <v>1225000</v>
      </c>
      <c r="AC16" s="252" t="s">
        <v>486</v>
      </c>
      <c r="AD16" s="252" t="s">
        <v>486</v>
      </c>
      <c r="AE16" s="595"/>
      <c r="AF16" s="231" t="s">
        <v>2617</v>
      </c>
      <c r="AG16" s="252">
        <v>900000</v>
      </c>
      <c r="AH16" s="252" t="s">
        <v>486</v>
      </c>
      <c r="AI16" s="252" t="s">
        <v>486</v>
      </c>
      <c r="AJ16" s="252" t="s">
        <v>486</v>
      </c>
    </row>
    <row r="17" spans="1:36" s="42" customFormat="1">
      <c r="A17" s="595"/>
      <c r="B17" s="231" t="s">
        <v>3411</v>
      </c>
      <c r="C17" s="252">
        <v>1000000</v>
      </c>
      <c r="D17" s="252">
        <v>1000000</v>
      </c>
      <c r="E17" s="252">
        <v>1000000</v>
      </c>
      <c r="F17" s="252">
        <v>1000000</v>
      </c>
      <c r="G17" s="595"/>
      <c r="H17" s="231" t="s">
        <v>2495</v>
      </c>
      <c r="I17" s="252">
        <v>600000</v>
      </c>
      <c r="J17" s="252" t="s">
        <v>486</v>
      </c>
      <c r="K17" s="252" t="s">
        <v>486</v>
      </c>
      <c r="L17" s="252" t="s">
        <v>486</v>
      </c>
      <c r="M17" s="595"/>
      <c r="N17" s="231" t="s">
        <v>3043</v>
      </c>
      <c r="O17" s="252">
        <v>1291500</v>
      </c>
      <c r="P17" s="252" t="s">
        <v>486</v>
      </c>
      <c r="Q17" s="252" t="s">
        <v>486</v>
      </c>
      <c r="R17" s="252" t="s">
        <v>486</v>
      </c>
      <c r="S17" s="595"/>
      <c r="T17" s="231" t="s">
        <v>2555</v>
      </c>
      <c r="U17" s="252">
        <v>300000</v>
      </c>
      <c r="V17" s="252">
        <v>400000</v>
      </c>
      <c r="W17" s="252" t="s">
        <v>486</v>
      </c>
      <c r="X17" s="252" t="s">
        <v>486</v>
      </c>
      <c r="Y17" s="595"/>
      <c r="Z17" s="231" t="s">
        <v>2584</v>
      </c>
      <c r="AA17" s="252">
        <v>2317000</v>
      </c>
      <c r="AB17" s="252">
        <v>2317000</v>
      </c>
      <c r="AC17" s="252" t="s">
        <v>486</v>
      </c>
      <c r="AD17" s="252" t="s">
        <v>486</v>
      </c>
      <c r="AE17" s="595"/>
      <c r="AF17" s="231" t="s">
        <v>2618</v>
      </c>
      <c r="AG17" s="252">
        <v>702000</v>
      </c>
      <c r="AH17" s="252" t="s">
        <v>486</v>
      </c>
      <c r="AI17" s="252" t="s">
        <v>486</v>
      </c>
      <c r="AJ17" s="252" t="s">
        <v>486</v>
      </c>
    </row>
    <row r="18" spans="1:36" s="42" customFormat="1">
      <c r="A18" s="595"/>
      <c r="B18" s="231" t="s">
        <v>2469</v>
      </c>
      <c r="C18" s="252">
        <v>1404000</v>
      </c>
      <c r="D18" s="252" t="s">
        <v>486</v>
      </c>
      <c r="E18" s="252" t="s">
        <v>486</v>
      </c>
      <c r="F18" s="252" t="s">
        <v>486</v>
      </c>
      <c r="G18" s="595"/>
      <c r="H18" s="231" t="s">
        <v>3869</v>
      </c>
      <c r="I18" s="252">
        <v>200000</v>
      </c>
      <c r="J18" s="252">
        <v>300000</v>
      </c>
      <c r="K18" s="252">
        <v>400000</v>
      </c>
      <c r="L18" s="252" t="s">
        <v>486</v>
      </c>
      <c r="M18" s="595"/>
      <c r="N18" s="231" t="s">
        <v>3858</v>
      </c>
      <c r="O18" s="252">
        <v>100000</v>
      </c>
      <c r="P18" s="252" t="s">
        <v>486</v>
      </c>
      <c r="Q18" s="252" t="s">
        <v>486</v>
      </c>
      <c r="R18" s="252" t="s">
        <v>486</v>
      </c>
      <c r="S18" s="595"/>
      <c r="T18" s="231" t="s">
        <v>2556</v>
      </c>
      <c r="U18" s="252">
        <v>400000</v>
      </c>
      <c r="V18" s="252" t="s">
        <v>486</v>
      </c>
      <c r="W18" s="252" t="s">
        <v>486</v>
      </c>
      <c r="X18" s="252" t="s">
        <v>486</v>
      </c>
      <c r="Y18" s="595"/>
      <c r="Z18" s="231" t="s">
        <v>2585</v>
      </c>
      <c r="AA18" s="252">
        <v>400000</v>
      </c>
      <c r="AB18" s="252" t="s">
        <v>486</v>
      </c>
      <c r="AC18" s="252" t="s">
        <v>486</v>
      </c>
      <c r="AD18" s="252" t="s">
        <v>486</v>
      </c>
      <c r="AE18" s="595"/>
      <c r="AF18" s="231" t="s">
        <v>2619</v>
      </c>
      <c r="AG18" s="252">
        <v>200000</v>
      </c>
      <c r="AH18" s="252">
        <v>300000</v>
      </c>
      <c r="AI18" s="252">
        <v>400000</v>
      </c>
      <c r="AJ18" s="252" t="s">
        <v>486</v>
      </c>
    </row>
    <row r="19" spans="1:36" s="42" customFormat="1">
      <c r="A19" s="595"/>
      <c r="B19" s="231" t="s">
        <v>2470</v>
      </c>
      <c r="C19" s="252">
        <v>300000</v>
      </c>
      <c r="D19" s="252">
        <v>400000</v>
      </c>
      <c r="E19" s="252" t="s">
        <v>486</v>
      </c>
      <c r="F19" s="252" t="s">
        <v>486</v>
      </c>
      <c r="G19" s="595"/>
      <c r="H19" s="231" t="s">
        <v>2496</v>
      </c>
      <c r="I19" s="252">
        <v>400000</v>
      </c>
      <c r="J19" s="252" t="s">
        <v>486</v>
      </c>
      <c r="K19" s="252" t="s">
        <v>486</v>
      </c>
      <c r="L19" s="252" t="s">
        <v>486</v>
      </c>
      <c r="M19" s="595"/>
      <c r="N19" s="231" t="s">
        <v>2529</v>
      </c>
      <c r="O19" s="252">
        <v>600000</v>
      </c>
      <c r="P19" s="252" t="s">
        <v>486</v>
      </c>
      <c r="Q19" s="252" t="s">
        <v>486</v>
      </c>
      <c r="R19" s="252" t="s">
        <v>486</v>
      </c>
      <c r="S19" s="595"/>
      <c r="T19" s="231" t="s">
        <v>2557</v>
      </c>
      <c r="U19" s="252">
        <v>1995000</v>
      </c>
      <c r="V19" s="252" t="s">
        <v>486</v>
      </c>
      <c r="W19" s="252" t="s">
        <v>486</v>
      </c>
      <c r="X19" s="252" t="s">
        <v>486</v>
      </c>
      <c r="Y19" s="595"/>
      <c r="Z19" s="231" t="s">
        <v>2586</v>
      </c>
      <c r="AA19" s="252">
        <v>300000</v>
      </c>
      <c r="AB19" s="252" t="s">
        <v>3514</v>
      </c>
      <c r="AC19" s="252" t="s">
        <v>486</v>
      </c>
      <c r="AD19" s="252" t="s">
        <v>486</v>
      </c>
      <c r="AE19" s="595"/>
      <c r="AF19" s="231" t="s">
        <v>3396</v>
      </c>
      <c r="AG19" s="252">
        <v>1000000</v>
      </c>
      <c r="AH19" s="252">
        <v>1000000</v>
      </c>
      <c r="AI19" s="252">
        <v>1000000</v>
      </c>
      <c r="AJ19" s="252" t="s">
        <v>486</v>
      </c>
    </row>
    <row r="20" spans="1:36" s="42" customFormat="1" ht="12.75" customHeight="1">
      <c r="A20" s="595"/>
      <c r="B20" s="231" t="s">
        <v>3419</v>
      </c>
      <c r="C20" s="252">
        <v>200000</v>
      </c>
      <c r="D20" s="252" t="s">
        <v>486</v>
      </c>
      <c r="E20" s="252" t="s">
        <v>486</v>
      </c>
      <c r="F20" s="252" t="s">
        <v>486</v>
      </c>
      <c r="G20" s="595"/>
      <c r="H20" s="231" t="s">
        <v>1685</v>
      </c>
      <c r="I20" s="252">
        <v>100000</v>
      </c>
      <c r="J20" s="252" t="s">
        <v>486</v>
      </c>
      <c r="K20" s="252" t="s">
        <v>486</v>
      </c>
      <c r="L20" s="252" t="s">
        <v>486</v>
      </c>
      <c r="M20" s="595"/>
      <c r="N20" s="231" t="s">
        <v>2530</v>
      </c>
      <c r="O20" s="252">
        <v>300000</v>
      </c>
      <c r="P20" s="252">
        <v>400000</v>
      </c>
      <c r="Q20" s="252" t="s">
        <v>486</v>
      </c>
      <c r="R20" s="252" t="s">
        <v>486</v>
      </c>
      <c r="S20" s="595"/>
      <c r="T20" s="231" t="s">
        <v>2905</v>
      </c>
      <c r="U20" s="252">
        <v>1080000</v>
      </c>
      <c r="V20" s="252" t="s">
        <v>486</v>
      </c>
      <c r="W20" s="252" t="s">
        <v>486</v>
      </c>
      <c r="X20" s="252" t="s">
        <v>486</v>
      </c>
      <c r="Y20" s="595"/>
      <c r="Z20" s="231" t="s">
        <v>2587</v>
      </c>
      <c r="AA20" s="252">
        <v>300000</v>
      </c>
      <c r="AB20" s="252">
        <v>400000</v>
      </c>
      <c r="AC20" s="252" t="s">
        <v>486</v>
      </c>
      <c r="AD20" s="252" t="s">
        <v>486</v>
      </c>
      <c r="AE20" s="595"/>
      <c r="AF20" s="231" t="s">
        <v>2620</v>
      </c>
      <c r="AG20" s="252">
        <v>400000</v>
      </c>
      <c r="AH20" s="252" t="s">
        <v>486</v>
      </c>
      <c r="AI20" s="252" t="s">
        <v>486</v>
      </c>
      <c r="AJ20" s="252" t="s">
        <v>486</v>
      </c>
    </row>
    <row r="21" spans="1:36" s="42" customFormat="1" ht="12.75" customHeight="1">
      <c r="A21" s="595"/>
      <c r="B21" s="231" t="s">
        <v>3421</v>
      </c>
      <c r="C21" s="252">
        <v>665000</v>
      </c>
      <c r="D21" s="252" t="s">
        <v>486</v>
      </c>
      <c r="E21" s="252" t="s">
        <v>486</v>
      </c>
      <c r="F21" s="252" t="s">
        <v>486</v>
      </c>
      <c r="G21" s="595"/>
      <c r="H21" s="231" t="s">
        <v>2497</v>
      </c>
      <c r="I21" s="252">
        <v>425000</v>
      </c>
      <c r="J21" s="252" t="s">
        <v>486</v>
      </c>
      <c r="K21" s="252" t="s">
        <v>486</v>
      </c>
      <c r="L21" s="252" t="s">
        <v>486</v>
      </c>
      <c r="M21" s="595"/>
      <c r="N21" s="231" t="s">
        <v>2531</v>
      </c>
      <c r="O21" s="252">
        <v>200000</v>
      </c>
      <c r="P21" s="252">
        <v>300000</v>
      </c>
      <c r="Q21" s="252">
        <v>400000</v>
      </c>
      <c r="R21" s="252" t="s">
        <v>486</v>
      </c>
      <c r="S21" s="595"/>
      <c r="T21" s="231" t="s">
        <v>2558</v>
      </c>
      <c r="U21" s="252">
        <v>1911000</v>
      </c>
      <c r="V21" s="252" t="s">
        <v>486</v>
      </c>
      <c r="W21" s="252" t="s">
        <v>486</v>
      </c>
      <c r="X21" s="252" t="s">
        <v>486</v>
      </c>
      <c r="Y21" s="595"/>
      <c r="Z21" s="231" t="s">
        <v>3870</v>
      </c>
      <c r="AA21" s="252">
        <v>200000</v>
      </c>
      <c r="AB21" s="252">
        <v>300000</v>
      </c>
      <c r="AC21" s="252">
        <v>400000</v>
      </c>
      <c r="AD21" s="252" t="s">
        <v>486</v>
      </c>
      <c r="AE21" s="595"/>
      <c r="AF21" s="231" t="s">
        <v>3868</v>
      </c>
      <c r="AG21" s="252">
        <v>200000</v>
      </c>
      <c r="AH21" s="252">
        <v>300000</v>
      </c>
      <c r="AI21" s="252">
        <v>400000</v>
      </c>
      <c r="AJ21" s="252" t="s">
        <v>486</v>
      </c>
    </row>
    <row r="22" spans="1:36" s="42" customFormat="1" ht="12.75" customHeight="1">
      <c r="A22" s="595"/>
      <c r="B22" s="231" t="s">
        <v>3429</v>
      </c>
      <c r="C22" s="252">
        <v>5250000</v>
      </c>
      <c r="D22" s="252">
        <v>5250000</v>
      </c>
      <c r="E22" s="252" t="s">
        <v>486</v>
      </c>
      <c r="F22" s="252" t="s">
        <v>486</v>
      </c>
      <c r="G22" s="595"/>
      <c r="H22" s="231" t="s">
        <v>2498</v>
      </c>
      <c r="I22" s="252">
        <v>400000</v>
      </c>
      <c r="J22" s="252" t="s">
        <v>486</v>
      </c>
      <c r="K22" s="252" t="s">
        <v>486</v>
      </c>
      <c r="L22" s="252" t="s">
        <v>486</v>
      </c>
      <c r="M22" s="595"/>
      <c r="N22" s="231" t="s">
        <v>2532</v>
      </c>
      <c r="O22" s="252">
        <v>3543750</v>
      </c>
      <c r="P22" s="252" t="s">
        <v>486</v>
      </c>
      <c r="Q22" s="252" t="s">
        <v>486</v>
      </c>
      <c r="R22" s="252" t="s">
        <v>486</v>
      </c>
      <c r="S22" s="595"/>
      <c r="T22" s="231" t="s">
        <v>3436</v>
      </c>
      <c r="U22" s="252">
        <v>1390000</v>
      </c>
      <c r="V22" s="252" t="s">
        <v>486</v>
      </c>
      <c r="W22" s="252" t="s">
        <v>486</v>
      </c>
      <c r="X22" s="252" t="s">
        <v>486</v>
      </c>
      <c r="Y22" s="595"/>
      <c r="Z22" s="231" t="s">
        <v>3879</v>
      </c>
      <c r="AA22" s="252">
        <v>200000</v>
      </c>
      <c r="AB22" s="252">
        <v>300000</v>
      </c>
      <c r="AC22" s="252">
        <v>400000</v>
      </c>
      <c r="AD22" s="252" t="s">
        <v>486</v>
      </c>
      <c r="AE22" s="595"/>
      <c r="AF22" s="231" t="s">
        <v>2904</v>
      </c>
      <c r="AG22" s="252">
        <v>3000000</v>
      </c>
      <c r="AH22" s="252">
        <v>3000000</v>
      </c>
      <c r="AI22" s="252">
        <v>3000000</v>
      </c>
      <c r="AJ22" s="252" t="s">
        <v>486</v>
      </c>
    </row>
    <row r="23" spans="1:36" s="42" customFormat="1" ht="12.75" customHeight="1">
      <c r="A23" s="595"/>
      <c r="B23" s="231" t="s">
        <v>2471</v>
      </c>
      <c r="C23" s="252">
        <v>300000</v>
      </c>
      <c r="D23" s="252">
        <v>400000</v>
      </c>
      <c r="E23" s="252" t="s">
        <v>486</v>
      </c>
      <c r="F23" s="252" t="s">
        <v>486</v>
      </c>
      <c r="G23" s="595"/>
      <c r="H23" s="561" t="s">
        <v>4204</v>
      </c>
      <c r="I23" s="252">
        <v>2800000</v>
      </c>
      <c r="J23" s="252">
        <v>2800000</v>
      </c>
      <c r="K23" s="252">
        <v>2800000</v>
      </c>
      <c r="L23" s="252">
        <v>2800000</v>
      </c>
      <c r="M23" s="595"/>
      <c r="N23" s="231" t="s">
        <v>2533</v>
      </c>
      <c r="O23" s="252">
        <v>600000</v>
      </c>
      <c r="P23" s="252" t="s">
        <v>486</v>
      </c>
      <c r="Q23" s="252" t="s">
        <v>486</v>
      </c>
      <c r="R23" s="252" t="s">
        <v>486</v>
      </c>
      <c r="S23" s="595"/>
      <c r="T23" s="231" t="s">
        <v>3887</v>
      </c>
      <c r="U23" s="252">
        <v>100000</v>
      </c>
      <c r="V23" s="252" t="s">
        <v>486</v>
      </c>
      <c r="W23" s="252" t="s">
        <v>486</v>
      </c>
      <c r="X23" s="252" t="s">
        <v>486</v>
      </c>
      <c r="Y23" s="595"/>
      <c r="Z23" s="231" t="s">
        <v>2588</v>
      </c>
      <c r="AA23" s="252">
        <v>100000</v>
      </c>
      <c r="AB23" s="252" t="s">
        <v>486</v>
      </c>
      <c r="AC23" s="252" t="s">
        <v>486</v>
      </c>
      <c r="AD23" s="252" t="s">
        <v>486</v>
      </c>
      <c r="AE23" s="595"/>
      <c r="AF23" s="231" t="s">
        <v>2758</v>
      </c>
      <c r="AG23" s="252">
        <v>6000000</v>
      </c>
      <c r="AH23" s="252">
        <v>6000000</v>
      </c>
      <c r="AI23" s="252" t="s">
        <v>486</v>
      </c>
      <c r="AJ23" s="252" t="s">
        <v>486</v>
      </c>
    </row>
    <row r="24" spans="1:36" s="42" customFormat="1" ht="12.75" customHeight="1">
      <c r="A24" s="595"/>
      <c r="B24" s="231" t="s">
        <v>3895</v>
      </c>
      <c r="C24" s="252">
        <v>200000</v>
      </c>
      <c r="D24" s="252">
        <v>300000</v>
      </c>
      <c r="E24" s="252">
        <v>400000</v>
      </c>
      <c r="F24" s="252" t="s">
        <v>486</v>
      </c>
      <c r="G24" s="595"/>
      <c r="H24" s="231" t="s">
        <v>2499</v>
      </c>
      <c r="I24" s="252">
        <v>300000</v>
      </c>
      <c r="J24" s="252">
        <v>400000</v>
      </c>
      <c r="K24" s="252" t="s">
        <v>486</v>
      </c>
      <c r="L24" s="252" t="s">
        <v>486</v>
      </c>
      <c r="M24" s="595"/>
      <c r="N24" s="231" t="s">
        <v>2534</v>
      </c>
      <c r="O24" s="252">
        <v>1000000</v>
      </c>
      <c r="P24" s="252" t="s">
        <v>486</v>
      </c>
      <c r="Q24" s="252" t="s">
        <v>486</v>
      </c>
      <c r="R24" s="252" t="s">
        <v>486</v>
      </c>
      <c r="S24" s="595"/>
      <c r="T24" s="231" t="s">
        <v>2559</v>
      </c>
      <c r="U24" s="252">
        <v>2800000</v>
      </c>
      <c r="V24" s="252" t="s">
        <v>486</v>
      </c>
      <c r="W24" s="252" t="s">
        <v>486</v>
      </c>
      <c r="X24" s="252" t="s">
        <v>486</v>
      </c>
      <c r="Y24" s="595"/>
      <c r="Z24" s="231" t="s">
        <v>2589</v>
      </c>
      <c r="AA24" s="252">
        <v>780000</v>
      </c>
      <c r="AB24" s="252" t="s">
        <v>486</v>
      </c>
      <c r="AC24" s="252" t="s">
        <v>486</v>
      </c>
      <c r="AD24" s="252" t="s">
        <v>486</v>
      </c>
      <c r="AE24" s="595"/>
      <c r="AF24" s="231" t="s">
        <v>2335</v>
      </c>
      <c r="AG24" s="252">
        <v>100000</v>
      </c>
      <c r="AH24" s="252" t="s">
        <v>486</v>
      </c>
      <c r="AI24" s="252" t="s">
        <v>486</v>
      </c>
      <c r="AJ24" s="252" t="s">
        <v>486</v>
      </c>
    </row>
    <row r="25" spans="1:36" s="42" customFormat="1" ht="12.75" customHeight="1">
      <c r="A25" s="595"/>
      <c r="B25" s="539" t="s">
        <v>3572</v>
      </c>
      <c r="C25" s="252">
        <v>1674000</v>
      </c>
      <c r="D25" s="252" t="s">
        <v>486</v>
      </c>
      <c r="E25" s="252" t="s">
        <v>486</v>
      </c>
      <c r="F25" s="252" t="s">
        <v>486</v>
      </c>
      <c r="G25" s="595"/>
      <c r="H25" s="231" t="s">
        <v>3481</v>
      </c>
      <c r="I25" s="252">
        <v>5251000</v>
      </c>
      <c r="J25" s="252">
        <v>5251000</v>
      </c>
      <c r="K25" s="252">
        <v>5251000</v>
      </c>
      <c r="L25" s="252" t="s">
        <v>486</v>
      </c>
      <c r="M25" s="595"/>
      <c r="N25" s="231" t="s">
        <v>3900</v>
      </c>
      <c r="O25" s="252">
        <v>200000</v>
      </c>
      <c r="P25" s="252">
        <v>300000</v>
      </c>
      <c r="Q25" s="252">
        <v>400000</v>
      </c>
      <c r="R25" s="252" t="s">
        <v>486</v>
      </c>
      <c r="S25" s="595"/>
      <c r="T25" s="231" t="s">
        <v>3448</v>
      </c>
      <c r="U25" s="252">
        <v>945000</v>
      </c>
      <c r="V25" s="252" t="s">
        <v>486</v>
      </c>
      <c r="W25" s="252" t="s">
        <v>486</v>
      </c>
      <c r="X25" s="252" t="s">
        <v>486</v>
      </c>
      <c r="Y25" s="595"/>
      <c r="Z25" s="231" t="s">
        <v>2590</v>
      </c>
      <c r="AA25" s="252">
        <v>1515000</v>
      </c>
      <c r="AB25" s="252">
        <v>1515000</v>
      </c>
      <c r="AC25" s="252" t="s">
        <v>486</v>
      </c>
      <c r="AD25" s="252" t="s">
        <v>486</v>
      </c>
      <c r="AE25" s="595"/>
      <c r="AF25" s="231" t="s">
        <v>2622</v>
      </c>
      <c r="AG25" s="252">
        <v>100000</v>
      </c>
      <c r="AH25" s="252" t="s">
        <v>486</v>
      </c>
      <c r="AI25" s="252" t="s">
        <v>486</v>
      </c>
      <c r="AJ25" s="252" t="s">
        <v>486</v>
      </c>
    </row>
    <row r="26" spans="1:36" s="42" customFormat="1" ht="12.75" customHeight="1">
      <c r="A26" s="595"/>
      <c r="B26" s="561" t="s">
        <v>4225</v>
      </c>
      <c r="C26" s="252">
        <v>250000</v>
      </c>
      <c r="D26" s="252">
        <v>250000</v>
      </c>
      <c r="E26" s="252" t="s">
        <v>486</v>
      </c>
      <c r="F26" s="252" t="s">
        <v>486</v>
      </c>
      <c r="G26" s="595"/>
      <c r="H26" s="231" t="s">
        <v>2501</v>
      </c>
      <c r="I26" s="252">
        <v>1512000</v>
      </c>
      <c r="J26" s="252" t="s">
        <v>486</v>
      </c>
      <c r="K26" s="252" t="s">
        <v>486</v>
      </c>
      <c r="L26" s="252" t="s">
        <v>486</v>
      </c>
      <c r="M26" s="595"/>
      <c r="N26" s="231" t="s">
        <v>2535</v>
      </c>
      <c r="O26" s="252">
        <v>1103000</v>
      </c>
      <c r="P26" s="252">
        <v>1103000</v>
      </c>
      <c r="Q26" s="252" t="s">
        <v>486</v>
      </c>
      <c r="R26" s="252" t="s">
        <v>486</v>
      </c>
      <c r="S26" s="595"/>
      <c r="T26" s="231" t="s">
        <v>3891</v>
      </c>
      <c r="U26" s="252">
        <v>200000</v>
      </c>
      <c r="V26" s="252">
        <v>300000</v>
      </c>
      <c r="W26" s="252">
        <v>400000</v>
      </c>
      <c r="X26" s="252" t="s">
        <v>486</v>
      </c>
      <c r="Y26" s="595"/>
      <c r="Z26" s="231" t="s">
        <v>3467</v>
      </c>
      <c r="AA26" s="252">
        <v>2777000</v>
      </c>
      <c r="AB26" s="252">
        <v>2777000</v>
      </c>
      <c r="AC26" s="252">
        <v>2777000</v>
      </c>
      <c r="AD26" s="252" t="s">
        <v>486</v>
      </c>
      <c r="AE26" s="595"/>
      <c r="AF26" s="231" t="s">
        <v>2623</v>
      </c>
      <c r="AG26" s="252">
        <v>5750000</v>
      </c>
      <c r="AH26" s="252" t="s">
        <v>486</v>
      </c>
      <c r="AI26" s="252" t="s">
        <v>486</v>
      </c>
      <c r="AJ26" s="252" t="s">
        <v>486</v>
      </c>
    </row>
    <row r="27" spans="1:36" s="42" customFormat="1" ht="12.75" customHeight="1">
      <c r="A27" s="595"/>
      <c r="B27" s="231" t="s">
        <v>2472</v>
      </c>
      <c r="C27" s="252">
        <v>1835000</v>
      </c>
      <c r="D27" s="252" t="s">
        <v>486</v>
      </c>
      <c r="E27" s="252" t="s">
        <v>486</v>
      </c>
      <c r="F27" s="252" t="s">
        <v>486</v>
      </c>
      <c r="G27" s="595"/>
      <c r="H27" s="231" t="s">
        <v>2502</v>
      </c>
      <c r="I27" s="252">
        <v>350000</v>
      </c>
      <c r="J27" s="252" t="s">
        <v>486</v>
      </c>
      <c r="K27" s="252" t="s">
        <v>486</v>
      </c>
      <c r="L27" s="252" t="s">
        <v>486</v>
      </c>
      <c r="M27" s="595"/>
      <c r="N27" s="231" t="s">
        <v>3463</v>
      </c>
      <c r="O27" s="252">
        <v>600000</v>
      </c>
      <c r="P27" s="252">
        <v>600000</v>
      </c>
      <c r="Q27" s="252">
        <v>600000</v>
      </c>
      <c r="R27" s="252" t="s">
        <v>486</v>
      </c>
      <c r="S27" s="595"/>
      <c r="T27" s="231" t="s">
        <v>2560</v>
      </c>
      <c r="U27" s="252">
        <v>300000</v>
      </c>
      <c r="V27" s="252">
        <v>400000</v>
      </c>
      <c r="W27" s="252" t="s">
        <v>486</v>
      </c>
      <c r="X27" s="252" t="s">
        <v>486</v>
      </c>
      <c r="Y27" s="595"/>
      <c r="Z27" s="231" t="s">
        <v>2591</v>
      </c>
      <c r="AA27" s="252">
        <v>2800000</v>
      </c>
      <c r="AB27" s="252">
        <v>2800000</v>
      </c>
      <c r="AC27" s="252">
        <v>2800000</v>
      </c>
      <c r="AD27" s="252">
        <v>2800000</v>
      </c>
      <c r="AE27" s="595"/>
      <c r="AF27" s="231" t="s">
        <v>2624</v>
      </c>
      <c r="AG27" s="252">
        <v>2000000</v>
      </c>
      <c r="AH27" s="252" t="s">
        <v>486</v>
      </c>
      <c r="AI27" s="252" t="s">
        <v>486</v>
      </c>
      <c r="AJ27" s="252" t="s">
        <v>486</v>
      </c>
    </row>
    <row r="28" spans="1:36" s="42" customFormat="1" ht="12.75" customHeight="1">
      <c r="A28" s="595"/>
      <c r="B28" s="231" t="s">
        <v>2473</v>
      </c>
      <c r="C28" s="252">
        <v>300000</v>
      </c>
      <c r="D28" s="252">
        <v>400000</v>
      </c>
      <c r="E28" s="252" t="s">
        <v>486</v>
      </c>
      <c r="F28" s="252" t="s">
        <v>486</v>
      </c>
      <c r="G28" s="595"/>
      <c r="H28" s="231" t="s">
        <v>2503</v>
      </c>
      <c r="I28" s="252">
        <v>200000</v>
      </c>
      <c r="J28" s="252">
        <v>300000</v>
      </c>
      <c r="K28" s="252">
        <v>400000</v>
      </c>
      <c r="L28" s="252" t="s">
        <v>486</v>
      </c>
      <c r="M28" s="595"/>
      <c r="N28" s="231" t="s">
        <v>3465</v>
      </c>
      <c r="O28" s="252">
        <v>200000</v>
      </c>
      <c r="P28" s="252" t="s">
        <v>486</v>
      </c>
      <c r="Q28" s="252" t="s">
        <v>486</v>
      </c>
      <c r="R28" s="252" t="s">
        <v>486</v>
      </c>
      <c r="S28" s="595"/>
      <c r="T28" s="231" t="s">
        <v>3912</v>
      </c>
      <c r="U28" s="252">
        <v>100000</v>
      </c>
      <c r="V28" s="252" t="s">
        <v>486</v>
      </c>
      <c r="W28" s="252" t="s">
        <v>486</v>
      </c>
      <c r="X28" s="252" t="s">
        <v>486</v>
      </c>
      <c r="Y28" s="595"/>
      <c r="Z28" s="231" t="s">
        <v>3478</v>
      </c>
      <c r="AA28" s="252">
        <v>1737000</v>
      </c>
      <c r="AB28" s="252">
        <v>1737000</v>
      </c>
      <c r="AC28" s="252" t="s">
        <v>486</v>
      </c>
      <c r="AD28" s="252" t="s">
        <v>486</v>
      </c>
      <c r="AE28" s="595"/>
      <c r="AF28" s="231" t="s">
        <v>2626</v>
      </c>
      <c r="AG28" s="252">
        <v>200000</v>
      </c>
      <c r="AH28" s="252">
        <v>300000</v>
      </c>
      <c r="AI28" s="252">
        <v>400000</v>
      </c>
      <c r="AJ28" s="252" t="s">
        <v>486</v>
      </c>
    </row>
    <row r="29" spans="1:36" s="42" customFormat="1" ht="12.75" customHeight="1">
      <c r="A29" s="595"/>
      <c r="B29" s="231" t="s">
        <v>3908</v>
      </c>
      <c r="C29" s="252">
        <v>200000</v>
      </c>
      <c r="D29" s="252">
        <v>300000</v>
      </c>
      <c r="E29" s="252">
        <v>400000</v>
      </c>
      <c r="F29" s="252" t="s">
        <v>486</v>
      </c>
      <c r="G29" s="595"/>
      <c r="H29" s="231" t="s">
        <v>2504</v>
      </c>
      <c r="I29" s="252">
        <v>840000</v>
      </c>
      <c r="J29" s="252" t="s">
        <v>486</v>
      </c>
      <c r="K29" s="252" t="s">
        <v>486</v>
      </c>
      <c r="L29" s="252" t="s">
        <v>486</v>
      </c>
      <c r="M29" s="595"/>
      <c r="N29" s="231" t="s">
        <v>2536</v>
      </c>
      <c r="O29" s="252">
        <v>2945000</v>
      </c>
      <c r="P29" s="252">
        <v>2945000</v>
      </c>
      <c r="Q29" s="252" t="s">
        <v>486</v>
      </c>
      <c r="R29" s="252" t="s">
        <v>486</v>
      </c>
      <c r="S29" s="595"/>
      <c r="T29" s="561" t="s">
        <v>4243</v>
      </c>
      <c r="U29" s="252">
        <v>790000</v>
      </c>
      <c r="V29" s="252" t="s">
        <v>486</v>
      </c>
      <c r="W29" s="252" t="s">
        <v>486</v>
      </c>
      <c r="X29" s="252" t="s">
        <v>486</v>
      </c>
      <c r="Y29" s="595"/>
      <c r="Z29" s="231" t="s">
        <v>2592</v>
      </c>
      <c r="AA29" s="252">
        <v>2252250</v>
      </c>
      <c r="AB29" s="252" t="s">
        <v>486</v>
      </c>
      <c r="AC29" s="252" t="s">
        <v>486</v>
      </c>
      <c r="AD29" s="252" t="s">
        <v>486</v>
      </c>
      <c r="AE29" s="595"/>
      <c r="AF29" s="231" t="s">
        <v>2627</v>
      </c>
      <c r="AG29" s="252">
        <v>375000</v>
      </c>
      <c r="AH29" s="252" t="s">
        <v>486</v>
      </c>
      <c r="AI29" s="252" t="s">
        <v>486</v>
      </c>
      <c r="AJ29" s="252" t="s">
        <v>486</v>
      </c>
    </row>
    <row r="30" spans="1:36" s="42" customFormat="1" ht="12.75" customHeight="1">
      <c r="A30" s="595"/>
      <c r="B30" s="231" t="s">
        <v>3466</v>
      </c>
      <c r="C30" s="252">
        <v>684000</v>
      </c>
      <c r="D30" s="252" t="s">
        <v>486</v>
      </c>
      <c r="E30" s="252" t="s">
        <v>486</v>
      </c>
      <c r="F30" s="252" t="s">
        <v>486</v>
      </c>
      <c r="G30" s="595"/>
      <c r="H30" s="231" t="s">
        <v>2505</v>
      </c>
      <c r="I30" s="252">
        <v>400000</v>
      </c>
      <c r="J30" s="252" t="s">
        <v>486</v>
      </c>
      <c r="K30" s="252" t="s">
        <v>486</v>
      </c>
      <c r="L30" s="252" t="s">
        <v>486</v>
      </c>
      <c r="M30" s="595"/>
      <c r="N30" s="231" t="s">
        <v>1688</v>
      </c>
      <c r="O30" s="252">
        <v>200000</v>
      </c>
      <c r="P30" s="252">
        <v>300000</v>
      </c>
      <c r="Q30" s="252">
        <v>400000</v>
      </c>
      <c r="R30" s="252" t="s">
        <v>486</v>
      </c>
      <c r="S30" s="595"/>
      <c r="T30" s="231" t="s">
        <v>2911</v>
      </c>
      <c r="U30" s="252">
        <v>2800000</v>
      </c>
      <c r="V30" s="252" t="s">
        <v>486</v>
      </c>
      <c r="W30" s="252" t="s">
        <v>486</v>
      </c>
      <c r="X30" s="252" t="s">
        <v>486</v>
      </c>
      <c r="Y30" s="595"/>
      <c r="Z30" s="231" t="s">
        <v>3929</v>
      </c>
      <c r="AA30" s="252">
        <v>200000</v>
      </c>
      <c r="AB30" s="252">
        <v>300000</v>
      </c>
      <c r="AC30" s="252">
        <v>400000</v>
      </c>
      <c r="AD30" s="252" t="s">
        <v>486</v>
      </c>
      <c r="AE30" s="596" t="s">
        <v>498</v>
      </c>
      <c r="AF30" s="231" t="s">
        <v>3926</v>
      </c>
      <c r="AG30" s="252">
        <v>200000</v>
      </c>
      <c r="AH30" s="252">
        <v>300000</v>
      </c>
      <c r="AI30" s="252">
        <v>400000</v>
      </c>
      <c r="AJ30" s="252" t="s">
        <v>486</v>
      </c>
    </row>
    <row r="31" spans="1:36" s="42" customFormat="1" ht="12.75" customHeight="1">
      <c r="A31" s="595"/>
      <c r="B31" s="231" t="s">
        <v>2474</v>
      </c>
      <c r="C31" s="252">
        <v>1300000</v>
      </c>
      <c r="D31" s="252" t="s">
        <v>486</v>
      </c>
      <c r="E31" s="252" t="s">
        <v>486</v>
      </c>
      <c r="F31" s="252" t="s">
        <v>486</v>
      </c>
      <c r="G31" s="595"/>
      <c r="H31" s="231" t="s">
        <v>2506</v>
      </c>
      <c r="I31" s="252">
        <v>400000</v>
      </c>
      <c r="J31" s="252" t="s">
        <v>486</v>
      </c>
      <c r="K31" s="252" t="s">
        <v>486</v>
      </c>
      <c r="L31" s="252" t="s">
        <v>486</v>
      </c>
      <c r="M31" s="596" t="s">
        <v>498</v>
      </c>
      <c r="N31" s="231" t="s">
        <v>3475</v>
      </c>
      <c r="O31" s="252">
        <v>2929000</v>
      </c>
      <c r="P31" s="252">
        <v>2929000</v>
      </c>
      <c r="Q31" s="252">
        <v>2929000</v>
      </c>
      <c r="R31" s="252" t="s">
        <v>486</v>
      </c>
      <c r="S31" s="595"/>
      <c r="T31" s="231" t="s">
        <v>2561</v>
      </c>
      <c r="U31" s="252">
        <v>1300000</v>
      </c>
      <c r="V31" s="252" t="s">
        <v>486</v>
      </c>
      <c r="W31" s="252" t="s">
        <v>486</v>
      </c>
      <c r="X31" s="252" t="s">
        <v>486</v>
      </c>
      <c r="Y31" s="595"/>
      <c r="Z31" s="231" t="s">
        <v>2593</v>
      </c>
      <c r="AA31" s="252">
        <v>400000</v>
      </c>
      <c r="AB31" s="252" t="s">
        <v>486</v>
      </c>
      <c r="AC31" s="252" t="s">
        <v>486</v>
      </c>
      <c r="AD31" s="252" t="s">
        <v>486</v>
      </c>
      <c r="AE31" s="595"/>
      <c r="AF31" s="231" t="s">
        <v>2629</v>
      </c>
      <c r="AG31" s="252">
        <v>575000</v>
      </c>
      <c r="AH31" s="252" t="s">
        <v>486</v>
      </c>
      <c r="AI31" s="252" t="s">
        <v>486</v>
      </c>
      <c r="AJ31" s="252" t="s">
        <v>486</v>
      </c>
    </row>
    <row r="32" spans="1:36" s="42" customFormat="1" ht="12.75" customHeight="1">
      <c r="A32" s="595"/>
      <c r="B32" s="231" t="s">
        <v>2475</v>
      </c>
      <c r="C32" s="252">
        <v>200000</v>
      </c>
      <c r="D32" s="252">
        <v>300000</v>
      </c>
      <c r="E32" s="252">
        <v>400000</v>
      </c>
      <c r="F32" s="252" t="s">
        <v>486</v>
      </c>
      <c r="G32" s="595"/>
      <c r="H32" s="231" t="s">
        <v>2507</v>
      </c>
      <c r="I32" s="252">
        <v>2800000</v>
      </c>
      <c r="J32" s="252">
        <v>2800000</v>
      </c>
      <c r="K32" s="252">
        <v>2800000</v>
      </c>
      <c r="L32" s="252" t="s">
        <v>486</v>
      </c>
      <c r="M32" s="595"/>
      <c r="N32" s="231" t="s">
        <v>2537</v>
      </c>
      <c r="O32" s="252">
        <v>300000</v>
      </c>
      <c r="P32" s="252">
        <v>400000</v>
      </c>
      <c r="Q32" s="252" t="s">
        <v>486</v>
      </c>
      <c r="R32" s="252" t="s">
        <v>486</v>
      </c>
      <c r="S32" s="595"/>
      <c r="T32" s="231" t="s">
        <v>3122</v>
      </c>
      <c r="U32" s="252">
        <v>2800000</v>
      </c>
      <c r="V32" s="252">
        <v>2800000</v>
      </c>
      <c r="W32" s="252">
        <v>2800000</v>
      </c>
      <c r="X32" s="252">
        <v>2800000</v>
      </c>
      <c r="Y32" s="595"/>
      <c r="Z32" s="231" t="s">
        <v>2594</v>
      </c>
      <c r="AA32" s="252">
        <v>2800000</v>
      </c>
      <c r="AB32" s="252">
        <v>2800000</v>
      </c>
      <c r="AC32" s="252">
        <v>2800000</v>
      </c>
      <c r="AD32" s="252">
        <v>2800000</v>
      </c>
      <c r="AE32" s="595"/>
      <c r="AF32" s="231" t="s">
        <v>3933</v>
      </c>
      <c r="AG32" s="252">
        <v>200000</v>
      </c>
      <c r="AH32" s="252">
        <v>300000</v>
      </c>
      <c r="AI32" s="252">
        <v>400000</v>
      </c>
      <c r="AJ32" s="252" t="s">
        <v>486</v>
      </c>
    </row>
    <row r="33" spans="1:36" s="42" customFormat="1" ht="12.75" customHeight="1">
      <c r="A33" s="595"/>
      <c r="B33" s="231" t="s">
        <v>3940</v>
      </c>
      <c r="C33" s="252">
        <v>200000</v>
      </c>
      <c r="D33" s="252">
        <v>300000</v>
      </c>
      <c r="E33" s="252">
        <v>400000</v>
      </c>
      <c r="F33" s="252" t="s">
        <v>486</v>
      </c>
      <c r="G33" s="595"/>
      <c r="H33" s="231" t="s">
        <v>2508</v>
      </c>
      <c r="I33" s="252">
        <v>3336000</v>
      </c>
      <c r="J33" s="252" t="s">
        <v>486</v>
      </c>
      <c r="K33" s="252" t="s">
        <v>486</v>
      </c>
      <c r="L33" s="252" t="s">
        <v>486</v>
      </c>
      <c r="M33" s="595"/>
      <c r="N33" s="231" t="s">
        <v>2538</v>
      </c>
      <c r="O33" s="252">
        <v>840000</v>
      </c>
      <c r="P33" s="252" t="s">
        <v>486</v>
      </c>
      <c r="Q33" s="252" t="s">
        <v>486</v>
      </c>
      <c r="R33" s="252" t="s">
        <v>486</v>
      </c>
      <c r="S33" s="595"/>
      <c r="T33" s="231" t="s">
        <v>2334</v>
      </c>
      <c r="U33" s="252">
        <v>100000</v>
      </c>
      <c r="V33" s="252" t="s">
        <v>486</v>
      </c>
      <c r="W33" s="252" t="s">
        <v>486</v>
      </c>
      <c r="X33" s="252" t="s">
        <v>486</v>
      </c>
      <c r="Y33" s="599" t="s">
        <v>498</v>
      </c>
      <c r="Z33" s="231" t="s">
        <v>2595</v>
      </c>
      <c r="AA33" s="252">
        <v>2295000</v>
      </c>
      <c r="AB33" s="252">
        <v>2295000</v>
      </c>
      <c r="AC33" s="252" t="s">
        <v>486</v>
      </c>
      <c r="AD33" s="252" t="s">
        <v>486</v>
      </c>
      <c r="AE33" s="595"/>
      <c r="AF33" s="231" t="s">
        <v>2630</v>
      </c>
      <c r="AG33" s="252">
        <v>1663000</v>
      </c>
      <c r="AH33" s="252" t="s">
        <v>486</v>
      </c>
      <c r="AI33" s="252" t="s">
        <v>486</v>
      </c>
      <c r="AJ33" s="252" t="s">
        <v>486</v>
      </c>
    </row>
    <row r="34" spans="1:36" s="42" customFormat="1" ht="12.75" customHeight="1">
      <c r="A34" s="595"/>
      <c r="B34" s="231" t="s">
        <v>3960</v>
      </c>
      <c r="C34" s="252">
        <v>200000</v>
      </c>
      <c r="D34" s="252">
        <v>300000</v>
      </c>
      <c r="E34" s="252">
        <v>400000</v>
      </c>
      <c r="F34" s="252" t="s">
        <v>486</v>
      </c>
      <c r="G34" s="595"/>
      <c r="H34" s="231" t="s">
        <v>2509</v>
      </c>
      <c r="I34" s="252">
        <v>200000</v>
      </c>
      <c r="J34" s="252">
        <v>300000</v>
      </c>
      <c r="K34" s="252">
        <v>400000</v>
      </c>
      <c r="L34" s="252" t="s">
        <v>486</v>
      </c>
      <c r="M34" s="595"/>
      <c r="N34" s="231" t="s">
        <v>3498</v>
      </c>
      <c r="O34" s="252">
        <v>1750000</v>
      </c>
      <c r="P34" s="252">
        <v>1750000</v>
      </c>
      <c r="Q34" s="252">
        <v>1750000</v>
      </c>
      <c r="R34" s="252">
        <v>1750000</v>
      </c>
      <c r="S34" s="595"/>
      <c r="T34" s="231" t="s">
        <v>2562</v>
      </c>
      <c r="U34" s="252">
        <v>300000</v>
      </c>
      <c r="V34" s="252">
        <v>400000</v>
      </c>
      <c r="W34" s="252" t="s">
        <v>486</v>
      </c>
      <c r="X34" s="252" t="s">
        <v>486</v>
      </c>
      <c r="Y34" s="595"/>
      <c r="Z34" s="231" t="s">
        <v>2596</v>
      </c>
      <c r="AA34" s="252">
        <v>7466667</v>
      </c>
      <c r="AB34" s="252">
        <v>7466667</v>
      </c>
      <c r="AC34" s="252" t="s">
        <v>486</v>
      </c>
      <c r="AD34" s="252" t="s">
        <v>486</v>
      </c>
      <c r="AE34" s="595"/>
      <c r="AF34" s="231" t="s">
        <v>3825</v>
      </c>
      <c r="AG34" s="252">
        <v>200000</v>
      </c>
      <c r="AH34" s="252">
        <v>300000</v>
      </c>
      <c r="AI34" s="252">
        <v>400000</v>
      </c>
      <c r="AJ34" s="252" t="s">
        <v>486</v>
      </c>
    </row>
    <row r="35" spans="1:36" s="42" customFormat="1" ht="12.75" customHeight="1">
      <c r="A35" s="595"/>
      <c r="B35" s="231" t="s">
        <v>3502</v>
      </c>
      <c r="C35" s="252">
        <v>250000</v>
      </c>
      <c r="D35" s="252">
        <v>250000</v>
      </c>
      <c r="E35" s="252" t="s">
        <v>486</v>
      </c>
      <c r="F35" s="252" t="s">
        <v>486</v>
      </c>
      <c r="G35" s="596" t="s">
        <v>498</v>
      </c>
      <c r="H35" s="231" t="s">
        <v>2511</v>
      </c>
      <c r="I35" s="252">
        <v>2800000</v>
      </c>
      <c r="J35" s="252">
        <v>2800000</v>
      </c>
      <c r="K35" s="252" t="s">
        <v>486</v>
      </c>
      <c r="L35" s="252" t="s">
        <v>486</v>
      </c>
      <c r="M35" s="595"/>
      <c r="N35" s="231" t="s">
        <v>2539</v>
      </c>
      <c r="O35" s="252">
        <v>300000</v>
      </c>
      <c r="P35" s="252">
        <v>400000</v>
      </c>
      <c r="Q35" s="252" t="s">
        <v>486</v>
      </c>
      <c r="R35" s="252" t="s">
        <v>486</v>
      </c>
      <c r="S35" s="596" t="s">
        <v>498</v>
      </c>
      <c r="T35" s="231" t="s">
        <v>2563</v>
      </c>
      <c r="U35" s="252">
        <v>600000</v>
      </c>
      <c r="V35" s="252" t="s">
        <v>486</v>
      </c>
      <c r="W35" s="252" t="s">
        <v>486</v>
      </c>
      <c r="X35" s="252" t="s">
        <v>486</v>
      </c>
      <c r="Y35" s="595"/>
      <c r="Z35" s="231" t="s">
        <v>2597</v>
      </c>
      <c r="AA35" s="252">
        <v>3035520</v>
      </c>
      <c r="AB35" s="252" t="s">
        <v>486</v>
      </c>
      <c r="AC35" s="252" t="s">
        <v>486</v>
      </c>
      <c r="AD35" s="252" t="s">
        <v>486</v>
      </c>
      <c r="AE35" s="595"/>
      <c r="AF35" s="231" t="s">
        <v>2631</v>
      </c>
      <c r="AG35" s="252">
        <v>2800000</v>
      </c>
      <c r="AH35" s="252">
        <v>2800000</v>
      </c>
      <c r="AI35" s="252">
        <v>2800000</v>
      </c>
      <c r="AJ35" s="252" t="s">
        <v>486</v>
      </c>
    </row>
    <row r="36" spans="1:36" s="42" customFormat="1" ht="12.75" customHeight="1">
      <c r="A36" s="596" t="s">
        <v>498</v>
      </c>
      <c r="B36" s="231" t="s">
        <v>2476</v>
      </c>
      <c r="C36" s="252">
        <v>600000</v>
      </c>
      <c r="D36" s="252" t="s">
        <v>486</v>
      </c>
      <c r="E36" s="252" t="s">
        <v>486</v>
      </c>
      <c r="F36" s="252" t="s">
        <v>486</v>
      </c>
      <c r="G36" s="595"/>
      <c r="H36" s="231" t="s">
        <v>2512</v>
      </c>
      <c r="I36" s="252">
        <v>200000</v>
      </c>
      <c r="J36" s="252">
        <v>300000</v>
      </c>
      <c r="K36" s="252">
        <v>400000</v>
      </c>
      <c r="L36" s="252" t="s">
        <v>486</v>
      </c>
      <c r="M36" s="595"/>
      <c r="N36" s="231" t="s">
        <v>2540</v>
      </c>
      <c r="O36" s="252">
        <v>2625000</v>
      </c>
      <c r="P36" s="252" t="s">
        <v>486</v>
      </c>
      <c r="Q36" s="252" t="s">
        <v>486</v>
      </c>
      <c r="R36" s="252" t="s">
        <v>486</v>
      </c>
      <c r="S36" s="595"/>
      <c r="T36" s="539" t="s">
        <v>3833</v>
      </c>
      <c r="U36" s="252">
        <v>200000</v>
      </c>
      <c r="V36" s="252">
        <v>300000</v>
      </c>
      <c r="W36" s="252">
        <v>400000</v>
      </c>
      <c r="X36" s="252" t="s">
        <v>486</v>
      </c>
      <c r="Y36" s="595"/>
      <c r="Z36" s="231" t="s">
        <v>2598</v>
      </c>
      <c r="AA36" s="252">
        <v>1200000</v>
      </c>
      <c r="AB36" s="252">
        <v>1200000</v>
      </c>
      <c r="AC36" s="252" t="s">
        <v>486</v>
      </c>
      <c r="AD36" s="252" t="s">
        <v>486</v>
      </c>
      <c r="AE36" s="595"/>
      <c r="AF36" s="539" t="s">
        <v>2565</v>
      </c>
      <c r="AG36" s="252">
        <v>830000</v>
      </c>
      <c r="AH36" s="252">
        <v>830000</v>
      </c>
      <c r="AI36" s="252" t="s">
        <v>486</v>
      </c>
      <c r="AJ36" s="252" t="s">
        <v>486</v>
      </c>
    </row>
    <row r="37" spans="1:36" s="42" customFormat="1" ht="12.75" customHeight="1">
      <c r="A37" s="595"/>
      <c r="B37" s="231" t="s">
        <v>2477</v>
      </c>
      <c r="C37" s="252">
        <v>400000</v>
      </c>
      <c r="D37" s="252" t="s">
        <v>486</v>
      </c>
      <c r="E37" s="252" t="s">
        <v>486</v>
      </c>
      <c r="F37" s="252" t="s">
        <v>486</v>
      </c>
      <c r="G37" s="595"/>
      <c r="H37" s="231" t="s">
        <v>2513</v>
      </c>
      <c r="I37" s="252">
        <v>300000</v>
      </c>
      <c r="J37" s="252">
        <v>400000</v>
      </c>
      <c r="K37" s="252" t="s">
        <v>486</v>
      </c>
      <c r="L37" s="252" t="s">
        <v>486</v>
      </c>
      <c r="M37" s="595"/>
      <c r="N37" s="231" t="s">
        <v>2541</v>
      </c>
      <c r="O37" s="252">
        <v>400000</v>
      </c>
      <c r="P37" s="252" t="s">
        <v>486</v>
      </c>
      <c r="Q37" s="252" t="s">
        <v>486</v>
      </c>
      <c r="R37" s="252" t="s">
        <v>486</v>
      </c>
      <c r="S37" s="595"/>
      <c r="T37" s="539" t="s">
        <v>2770</v>
      </c>
      <c r="U37" s="252">
        <v>1350000</v>
      </c>
      <c r="V37" s="252" t="s">
        <v>486</v>
      </c>
      <c r="W37" s="252" t="s">
        <v>486</v>
      </c>
      <c r="X37" s="252" t="s">
        <v>486</v>
      </c>
      <c r="Y37" s="595"/>
      <c r="Z37" s="231" t="s">
        <v>2599</v>
      </c>
      <c r="AA37" s="252">
        <v>600000</v>
      </c>
      <c r="AB37" s="252" t="s">
        <v>486</v>
      </c>
      <c r="AC37" s="252" t="s">
        <v>486</v>
      </c>
      <c r="AD37" s="252" t="s">
        <v>486</v>
      </c>
      <c r="AE37" s="595"/>
      <c r="AF37" s="231" t="s">
        <v>2632</v>
      </c>
      <c r="AG37" s="252">
        <v>100000</v>
      </c>
      <c r="AH37" s="252" t="s">
        <v>486</v>
      </c>
      <c r="AI37" s="252" t="s">
        <v>486</v>
      </c>
      <c r="AJ37" s="252" t="s">
        <v>486</v>
      </c>
    </row>
    <row r="38" spans="1:36" s="42" customFormat="1" ht="12.75" customHeight="1">
      <c r="A38" s="595"/>
      <c r="B38" s="231" t="s">
        <v>2478</v>
      </c>
      <c r="C38" s="252">
        <v>3400000</v>
      </c>
      <c r="D38" s="252" t="s">
        <v>486</v>
      </c>
      <c r="E38" s="252" t="s">
        <v>486</v>
      </c>
      <c r="F38" s="252" t="s">
        <v>486</v>
      </c>
      <c r="G38" s="595"/>
      <c r="H38" s="231" t="s">
        <v>2514</v>
      </c>
      <c r="I38" s="252">
        <v>300000</v>
      </c>
      <c r="J38" s="252">
        <v>400000</v>
      </c>
      <c r="K38" s="252" t="s">
        <v>486</v>
      </c>
      <c r="L38" s="252" t="s">
        <v>486</v>
      </c>
      <c r="M38" s="595"/>
      <c r="N38" s="231" t="s">
        <v>3391</v>
      </c>
      <c r="O38" s="252">
        <v>1407000</v>
      </c>
      <c r="P38" s="252">
        <v>1407000</v>
      </c>
      <c r="Q38" s="252" t="s">
        <v>486</v>
      </c>
      <c r="R38" s="252" t="s">
        <v>486</v>
      </c>
      <c r="S38" s="595"/>
      <c r="T38" s="231" t="s">
        <v>2566</v>
      </c>
      <c r="U38" s="252">
        <v>775000</v>
      </c>
      <c r="V38" s="252">
        <v>775000</v>
      </c>
      <c r="W38" s="252" t="s">
        <v>486</v>
      </c>
      <c r="X38" s="252" t="s">
        <v>486</v>
      </c>
      <c r="Y38" s="595"/>
      <c r="Z38" s="231" t="s">
        <v>2600</v>
      </c>
      <c r="AA38" s="252">
        <v>250000</v>
      </c>
      <c r="AB38" s="252" t="s">
        <v>486</v>
      </c>
      <c r="AC38" s="252" t="s">
        <v>486</v>
      </c>
      <c r="AD38" s="252" t="s">
        <v>486</v>
      </c>
      <c r="AE38" s="595"/>
      <c r="AF38" s="231" t="s">
        <v>3848</v>
      </c>
      <c r="AG38" s="252">
        <v>200000</v>
      </c>
      <c r="AH38" s="252">
        <v>300000</v>
      </c>
      <c r="AI38" s="252">
        <v>400000</v>
      </c>
      <c r="AJ38" s="252" t="s">
        <v>486</v>
      </c>
    </row>
    <row r="39" spans="1:36" s="42" customFormat="1" ht="12.75" customHeight="1">
      <c r="A39" s="595"/>
      <c r="B39" s="231" t="s">
        <v>2479</v>
      </c>
      <c r="C39" s="252">
        <v>400000</v>
      </c>
      <c r="D39" s="252" t="s">
        <v>486</v>
      </c>
      <c r="E39" s="252" t="s">
        <v>486</v>
      </c>
      <c r="F39" s="252" t="s">
        <v>486</v>
      </c>
      <c r="G39" s="595"/>
      <c r="H39" s="231" t="s">
        <v>2516</v>
      </c>
      <c r="I39" s="252">
        <v>3150000</v>
      </c>
      <c r="J39" s="252">
        <v>3150000</v>
      </c>
      <c r="K39" s="252">
        <v>3150000</v>
      </c>
      <c r="L39" s="252">
        <v>3150000</v>
      </c>
      <c r="M39" s="595"/>
      <c r="N39" s="231" t="s">
        <v>2542</v>
      </c>
      <c r="O39" s="252">
        <v>400000</v>
      </c>
      <c r="P39" s="252" t="s">
        <v>486</v>
      </c>
      <c r="Q39" s="252" t="s">
        <v>486</v>
      </c>
      <c r="R39" s="252" t="s">
        <v>486</v>
      </c>
      <c r="S39" s="595"/>
      <c r="T39" s="231" t="s">
        <v>3105</v>
      </c>
      <c r="U39" s="252">
        <v>300000</v>
      </c>
      <c r="V39" s="252">
        <v>400000</v>
      </c>
      <c r="W39" s="252" t="s">
        <v>486</v>
      </c>
      <c r="X39" s="252" t="s">
        <v>486</v>
      </c>
      <c r="Y39" s="595"/>
      <c r="Z39" s="231" t="s">
        <v>2601</v>
      </c>
      <c r="AA39" s="252">
        <v>1175000</v>
      </c>
      <c r="AB39" s="252">
        <v>1175000</v>
      </c>
      <c r="AC39" s="252" t="s">
        <v>486</v>
      </c>
      <c r="AD39" s="252" t="s">
        <v>486</v>
      </c>
      <c r="AE39" s="595"/>
      <c r="AF39" s="231" t="s">
        <v>3854</v>
      </c>
      <c r="AG39" s="252">
        <v>100000</v>
      </c>
      <c r="AH39" s="252" t="s">
        <v>486</v>
      </c>
      <c r="AI39" s="252" t="s">
        <v>486</v>
      </c>
      <c r="AJ39" s="252" t="s">
        <v>486</v>
      </c>
    </row>
    <row r="40" spans="1:36" s="42" customFormat="1" ht="12.75" customHeight="1">
      <c r="A40" s="595"/>
      <c r="B40" s="231" t="s">
        <v>3418</v>
      </c>
      <c r="C40" s="252">
        <v>1995000</v>
      </c>
      <c r="D40" s="252">
        <v>1995000</v>
      </c>
      <c r="E40" s="252">
        <v>1995000</v>
      </c>
      <c r="F40" s="252">
        <v>1995000</v>
      </c>
      <c r="G40" s="595"/>
      <c r="H40" s="231" t="s">
        <v>2517</v>
      </c>
      <c r="I40" s="252">
        <v>200000</v>
      </c>
      <c r="J40" s="252">
        <v>300000</v>
      </c>
      <c r="K40" s="252">
        <v>400000</v>
      </c>
      <c r="L40" s="252" t="s">
        <v>486</v>
      </c>
      <c r="M40" s="595"/>
      <c r="N40" s="231" t="s">
        <v>3842</v>
      </c>
      <c r="O40" s="252">
        <v>200000</v>
      </c>
      <c r="P40" s="252">
        <v>300000</v>
      </c>
      <c r="Q40" s="252">
        <v>400000</v>
      </c>
      <c r="R40" s="252" t="s">
        <v>486</v>
      </c>
      <c r="S40" s="595"/>
      <c r="T40" s="231" t="s">
        <v>2568</v>
      </c>
      <c r="U40" s="252">
        <v>2800000</v>
      </c>
      <c r="V40" s="252" t="s">
        <v>486</v>
      </c>
      <c r="W40" s="252" t="s">
        <v>486</v>
      </c>
      <c r="X40" s="252" t="s">
        <v>486</v>
      </c>
      <c r="Y40" s="595"/>
      <c r="Z40" s="231" t="s">
        <v>2602</v>
      </c>
      <c r="AA40" s="252">
        <v>400000</v>
      </c>
      <c r="AB40" s="252" t="s">
        <v>486</v>
      </c>
      <c r="AC40" s="252" t="s">
        <v>486</v>
      </c>
      <c r="AD40" s="252" t="s">
        <v>486</v>
      </c>
      <c r="AE40" s="595"/>
      <c r="AF40" s="231" t="s">
        <v>3857</v>
      </c>
      <c r="AG40" s="252">
        <v>100000</v>
      </c>
      <c r="AH40" s="252" t="s">
        <v>486</v>
      </c>
      <c r="AI40" s="252" t="s">
        <v>486</v>
      </c>
      <c r="AJ40" s="252" t="s">
        <v>486</v>
      </c>
    </row>
    <row r="41" spans="1:36" s="42" customFormat="1" ht="12.75" customHeight="1">
      <c r="A41" s="595"/>
      <c r="B41" s="231" t="s">
        <v>3427</v>
      </c>
      <c r="C41" s="252">
        <v>2111000</v>
      </c>
      <c r="D41" s="252">
        <v>2111000</v>
      </c>
      <c r="E41" s="252">
        <v>2111000</v>
      </c>
      <c r="F41" s="252">
        <v>2111000</v>
      </c>
      <c r="G41" s="595"/>
      <c r="H41" s="561" t="s">
        <v>4205</v>
      </c>
      <c r="I41" s="252">
        <v>1810000</v>
      </c>
      <c r="J41" s="252">
        <v>1810000</v>
      </c>
      <c r="K41" s="252">
        <v>1810000</v>
      </c>
      <c r="L41" s="252" t="s">
        <v>486</v>
      </c>
      <c r="M41" s="595"/>
      <c r="N41" s="231" t="s">
        <v>3414</v>
      </c>
      <c r="O41" s="252">
        <v>3354000</v>
      </c>
      <c r="P41" s="252" t="s">
        <v>486</v>
      </c>
      <c r="Q41" s="252" t="s">
        <v>486</v>
      </c>
      <c r="R41" s="252" t="s">
        <v>486</v>
      </c>
      <c r="S41" s="595"/>
      <c r="T41" s="231" t="s">
        <v>3413</v>
      </c>
      <c r="U41" s="252">
        <v>1730000</v>
      </c>
      <c r="V41" s="252" t="s">
        <v>486</v>
      </c>
      <c r="W41" s="252" t="s">
        <v>486</v>
      </c>
      <c r="X41" s="252" t="s">
        <v>486</v>
      </c>
      <c r="Y41" s="595"/>
      <c r="Z41" s="231" t="s">
        <v>2603</v>
      </c>
      <c r="AA41" s="252">
        <v>400000</v>
      </c>
      <c r="AB41" s="252" t="s">
        <v>486</v>
      </c>
      <c r="AC41" s="252" t="s">
        <v>486</v>
      </c>
      <c r="AD41" s="252" t="s">
        <v>486</v>
      </c>
      <c r="AE41" s="595"/>
      <c r="AF41" s="231" t="s">
        <v>2633</v>
      </c>
      <c r="AG41" s="252">
        <v>600000</v>
      </c>
      <c r="AH41" s="252" t="s">
        <v>486</v>
      </c>
      <c r="AI41" s="252" t="s">
        <v>486</v>
      </c>
      <c r="AJ41" s="252" t="s">
        <v>486</v>
      </c>
    </row>
    <row r="42" spans="1:36" s="42" customFormat="1" ht="12.75" customHeight="1">
      <c r="A42" s="595"/>
      <c r="B42" s="231" t="s">
        <v>2480</v>
      </c>
      <c r="C42" s="252">
        <v>1911000</v>
      </c>
      <c r="D42" s="252" t="s">
        <v>486</v>
      </c>
      <c r="E42" s="252" t="s">
        <v>486</v>
      </c>
      <c r="F42" s="252" t="s">
        <v>486</v>
      </c>
      <c r="G42" s="595"/>
      <c r="H42" s="231" t="s">
        <v>3483</v>
      </c>
      <c r="I42" s="252">
        <v>1330000</v>
      </c>
      <c r="J42" s="252">
        <v>1330000</v>
      </c>
      <c r="K42" s="252">
        <v>1330000</v>
      </c>
      <c r="L42" s="252" t="s">
        <v>486</v>
      </c>
      <c r="M42" s="595"/>
      <c r="N42" s="231" t="s">
        <v>3866</v>
      </c>
      <c r="O42" s="252">
        <v>200000</v>
      </c>
      <c r="P42" s="252">
        <v>300000</v>
      </c>
      <c r="Q42" s="252">
        <v>400000</v>
      </c>
      <c r="R42" s="252" t="s">
        <v>486</v>
      </c>
      <c r="S42" s="595"/>
      <c r="T42" s="539" t="s">
        <v>3084</v>
      </c>
      <c r="U42" s="252">
        <v>780000</v>
      </c>
      <c r="V42" s="252" t="s">
        <v>486</v>
      </c>
      <c r="W42" s="252" t="s">
        <v>486</v>
      </c>
      <c r="X42" s="252" t="s">
        <v>486</v>
      </c>
      <c r="Y42" s="595"/>
      <c r="Z42" s="231" t="s">
        <v>2604</v>
      </c>
      <c r="AA42" s="252">
        <v>1729000</v>
      </c>
      <c r="AB42" s="252" t="s">
        <v>486</v>
      </c>
      <c r="AC42" s="252" t="s">
        <v>486</v>
      </c>
      <c r="AD42" s="252" t="s">
        <v>486</v>
      </c>
      <c r="AE42" s="595"/>
      <c r="AF42" s="231" t="s">
        <v>2634</v>
      </c>
      <c r="AG42" s="252">
        <v>300000</v>
      </c>
      <c r="AH42" s="252">
        <v>400000</v>
      </c>
      <c r="AI42" s="252" t="s">
        <v>486</v>
      </c>
      <c r="AJ42" s="252" t="s">
        <v>486</v>
      </c>
    </row>
    <row r="43" spans="1:36" s="42" customFormat="1" ht="12.75" customHeight="1">
      <c r="A43" s="595"/>
      <c r="B43" s="231" t="s">
        <v>2481</v>
      </c>
      <c r="C43" s="252">
        <v>300000</v>
      </c>
      <c r="D43" s="252">
        <v>400000</v>
      </c>
      <c r="E43" s="252" t="s">
        <v>486</v>
      </c>
      <c r="F43" s="252" t="s">
        <v>486</v>
      </c>
      <c r="G43" s="595"/>
      <c r="H43" s="231" t="s">
        <v>2518</v>
      </c>
      <c r="I43" s="252">
        <v>100000</v>
      </c>
      <c r="J43" s="252" t="s">
        <v>486</v>
      </c>
      <c r="K43" s="252" t="s">
        <v>486</v>
      </c>
      <c r="L43" s="252" t="s">
        <v>486</v>
      </c>
      <c r="M43" s="595"/>
      <c r="N43" s="231" t="s">
        <v>3867</v>
      </c>
      <c r="O43" s="252">
        <v>200000</v>
      </c>
      <c r="P43" s="252">
        <v>300000</v>
      </c>
      <c r="Q43" s="252">
        <v>400000</v>
      </c>
      <c r="R43" s="252" t="s">
        <v>486</v>
      </c>
      <c r="S43" s="595"/>
      <c r="T43" s="231" t="s">
        <v>2570</v>
      </c>
      <c r="U43" s="252">
        <v>200000</v>
      </c>
      <c r="V43" s="252">
        <v>300000</v>
      </c>
      <c r="W43" s="252">
        <v>400000</v>
      </c>
      <c r="X43" s="252" t="s">
        <v>486</v>
      </c>
      <c r="Y43" s="595"/>
      <c r="Z43" s="231" t="s">
        <v>2605</v>
      </c>
      <c r="AA43" s="252">
        <v>100000</v>
      </c>
      <c r="AB43" s="252" t="s">
        <v>486</v>
      </c>
      <c r="AC43" s="252" t="s">
        <v>486</v>
      </c>
      <c r="AD43" s="252" t="s">
        <v>486</v>
      </c>
      <c r="AE43" s="595"/>
      <c r="AF43" s="231" t="s">
        <v>2635</v>
      </c>
      <c r="AG43" s="252">
        <v>400000</v>
      </c>
      <c r="AH43" s="252" t="s">
        <v>486</v>
      </c>
      <c r="AI43" s="252" t="s">
        <v>486</v>
      </c>
      <c r="AJ43" s="252" t="s">
        <v>486</v>
      </c>
    </row>
    <row r="44" spans="1:36" s="42" customFormat="1" ht="12.75" customHeight="1">
      <c r="A44" s="595"/>
      <c r="B44" s="231" t="s">
        <v>2483</v>
      </c>
      <c r="C44" s="252">
        <v>1334000</v>
      </c>
      <c r="D44" s="252">
        <v>1334000</v>
      </c>
      <c r="E44" s="252" t="s">
        <v>486</v>
      </c>
      <c r="F44" s="252" t="s">
        <v>486</v>
      </c>
      <c r="G44" s="595"/>
      <c r="H44" s="231" t="s">
        <v>2519</v>
      </c>
      <c r="I44" s="252">
        <v>5600000</v>
      </c>
      <c r="J44" s="252">
        <v>5600000</v>
      </c>
      <c r="K44" s="252">
        <v>5600000</v>
      </c>
      <c r="L44" s="252">
        <v>5600000</v>
      </c>
      <c r="M44" s="595"/>
      <c r="N44" s="231" t="s">
        <v>3430</v>
      </c>
      <c r="O44" s="252">
        <v>250000</v>
      </c>
      <c r="P44" s="252">
        <v>250000</v>
      </c>
      <c r="Q44" s="252" t="s">
        <v>486</v>
      </c>
      <c r="R44" s="252" t="s">
        <v>486</v>
      </c>
      <c r="S44" s="595"/>
      <c r="T44" s="231" t="s">
        <v>2919</v>
      </c>
      <c r="U44" s="252">
        <v>600000</v>
      </c>
      <c r="V44" s="252" t="s">
        <v>486</v>
      </c>
      <c r="W44" s="252" t="s">
        <v>486</v>
      </c>
      <c r="X44" s="252" t="s">
        <v>486</v>
      </c>
      <c r="Y44" s="595"/>
      <c r="Z44" s="231" t="s">
        <v>2606</v>
      </c>
      <c r="AA44" s="252">
        <v>2335000</v>
      </c>
      <c r="AB44" s="252" t="s">
        <v>486</v>
      </c>
      <c r="AC44" s="252" t="s">
        <v>486</v>
      </c>
      <c r="AD44" s="252" t="s">
        <v>486</v>
      </c>
      <c r="AE44" s="595"/>
      <c r="AF44" s="231" t="s">
        <v>2636</v>
      </c>
      <c r="AG44" s="252">
        <v>995000</v>
      </c>
      <c r="AH44" s="252">
        <v>995000</v>
      </c>
      <c r="AI44" s="252" t="s">
        <v>486</v>
      </c>
      <c r="AJ44" s="252" t="s">
        <v>486</v>
      </c>
    </row>
    <row r="45" spans="1:36" s="42" customFormat="1" ht="12.75" customHeight="1">
      <c r="A45" s="595"/>
      <c r="B45" s="231" t="s">
        <v>3439</v>
      </c>
      <c r="C45" s="252">
        <v>1680000</v>
      </c>
      <c r="D45" s="252" t="s">
        <v>486</v>
      </c>
      <c r="E45" s="252" t="s">
        <v>486</v>
      </c>
      <c r="F45" s="252" t="s">
        <v>486</v>
      </c>
      <c r="G45" s="595"/>
      <c r="H45" s="231" t="s">
        <v>2520</v>
      </c>
      <c r="I45" s="252">
        <v>2500000</v>
      </c>
      <c r="J45" s="252">
        <v>2500000</v>
      </c>
      <c r="K45" s="252" t="s">
        <v>486</v>
      </c>
      <c r="L45" s="252" t="s">
        <v>486</v>
      </c>
      <c r="M45" s="595"/>
      <c r="N45" s="231" t="s">
        <v>2543</v>
      </c>
      <c r="O45" s="252">
        <v>1831000</v>
      </c>
      <c r="P45" s="252">
        <v>1831000</v>
      </c>
      <c r="Q45" s="252">
        <v>1831000</v>
      </c>
      <c r="R45" s="252" t="s">
        <v>486</v>
      </c>
      <c r="S45" s="595"/>
      <c r="T45" s="231" t="s">
        <v>2571</v>
      </c>
      <c r="U45" s="252">
        <v>600000</v>
      </c>
      <c r="V45" s="252" t="s">
        <v>486</v>
      </c>
      <c r="W45" s="252" t="s">
        <v>486</v>
      </c>
      <c r="X45" s="252" t="s">
        <v>486</v>
      </c>
      <c r="Y45" s="595"/>
      <c r="Z45" s="231" t="s">
        <v>2607</v>
      </c>
      <c r="AA45" s="252">
        <v>200000</v>
      </c>
      <c r="AB45" s="252">
        <v>300000</v>
      </c>
      <c r="AC45" s="252">
        <v>400000</v>
      </c>
      <c r="AD45" s="252" t="s">
        <v>486</v>
      </c>
      <c r="AE45" s="595"/>
      <c r="AF45" s="231" t="s">
        <v>2637</v>
      </c>
      <c r="AG45" s="252">
        <v>400000</v>
      </c>
      <c r="AH45" s="252" t="s">
        <v>486</v>
      </c>
      <c r="AI45" s="252" t="s">
        <v>486</v>
      </c>
      <c r="AJ45" s="252" t="s">
        <v>486</v>
      </c>
    </row>
    <row r="46" spans="1:36" s="42" customFormat="1" ht="12.75" customHeight="1">
      <c r="A46" s="595"/>
      <c r="B46" s="231" t="s">
        <v>2484</v>
      </c>
      <c r="C46" s="252">
        <v>2800000</v>
      </c>
      <c r="D46" s="252" t="s">
        <v>486</v>
      </c>
      <c r="E46" s="252" t="s">
        <v>486</v>
      </c>
      <c r="F46" s="252" t="s">
        <v>486</v>
      </c>
      <c r="G46" s="595"/>
      <c r="H46" s="231" t="s">
        <v>3125</v>
      </c>
      <c r="I46" s="252">
        <v>2800000</v>
      </c>
      <c r="J46" s="252">
        <v>2800000</v>
      </c>
      <c r="K46" s="252">
        <v>2800000</v>
      </c>
      <c r="L46" s="252">
        <v>2800000</v>
      </c>
      <c r="M46" s="595"/>
      <c r="N46" s="231" t="s">
        <v>3894</v>
      </c>
      <c r="O46" s="252">
        <v>200000</v>
      </c>
      <c r="P46" s="252">
        <v>300000</v>
      </c>
      <c r="Q46" s="252">
        <v>400000</v>
      </c>
      <c r="R46" s="252" t="s">
        <v>486</v>
      </c>
      <c r="S46" s="595"/>
      <c r="T46" s="231" t="s">
        <v>2572</v>
      </c>
      <c r="U46" s="252">
        <v>200000</v>
      </c>
      <c r="V46" s="252">
        <v>300000</v>
      </c>
      <c r="W46" s="252">
        <v>400000</v>
      </c>
      <c r="X46" s="252" t="s">
        <v>486</v>
      </c>
      <c r="Y46" s="595"/>
      <c r="Z46" s="231" t="s">
        <v>2608</v>
      </c>
      <c r="AA46" s="252">
        <v>565000</v>
      </c>
      <c r="AB46" s="252" t="s">
        <v>486</v>
      </c>
      <c r="AC46" s="252" t="s">
        <v>486</v>
      </c>
      <c r="AD46" s="252" t="s">
        <v>486</v>
      </c>
      <c r="AE46" s="595"/>
      <c r="AF46" s="231" t="s">
        <v>3910</v>
      </c>
      <c r="AG46" s="252">
        <v>200000</v>
      </c>
      <c r="AH46" s="252">
        <v>300000</v>
      </c>
      <c r="AI46" s="252">
        <v>400000</v>
      </c>
      <c r="AJ46" s="252" t="s">
        <v>486</v>
      </c>
    </row>
    <row r="47" spans="1:36" s="42" customFormat="1" ht="12.75" customHeight="1">
      <c r="A47" s="595"/>
      <c r="B47" s="231" t="s">
        <v>2485</v>
      </c>
      <c r="C47" s="252">
        <v>3180000</v>
      </c>
      <c r="D47" s="252" t="s">
        <v>486</v>
      </c>
      <c r="E47" s="252" t="s">
        <v>486</v>
      </c>
      <c r="F47" s="252" t="s">
        <v>486</v>
      </c>
      <c r="G47" s="595"/>
      <c r="H47" s="561" t="s">
        <v>4206</v>
      </c>
      <c r="I47" s="252">
        <v>550000</v>
      </c>
      <c r="J47" s="252">
        <v>550000</v>
      </c>
      <c r="K47" s="252" t="s">
        <v>486</v>
      </c>
      <c r="L47" s="252" t="s">
        <v>486</v>
      </c>
      <c r="M47" s="595"/>
      <c r="N47" s="231" t="s">
        <v>2545</v>
      </c>
      <c r="O47" s="252">
        <v>400000</v>
      </c>
      <c r="P47" s="252" t="s">
        <v>486</v>
      </c>
      <c r="Q47" s="252" t="s">
        <v>486</v>
      </c>
      <c r="R47" s="252" t="s">
        <v>486</v>
      </c>
      <c r="S47" s="595"/>
      <c r="T47" s="231" t="s">
        <v>3120</v>
      </c>
      <c r="U47" s="252">
        <v>2800000</v>
      </c>
      <c r="V47" s="252">
        <v>2800000</v>
      </c>
      <c r="W47" s="252">
        <v>2800000</v>
      </c>
      <c r="X47" s="252">
        <v>2800000</v>
      </c>
      <c r="Y47" s="595"/>
      <c r="Z47" s="231" t="s">
        <v>2609</v>
      </c>
      <c r="AA47" s="252">
        <v>200000</v>
      </c>
      <c r="AB47" s="252">
        <v>300000</v>
      </c>
      <c r="AC47" s="252">
        <v>400000</v>
      </c>
      <c r="AD47" s="252" t="s">
        <v>486</v>
      </c>
      <c r="AE47" s="595"/>
      <c r="AF47" s="231" t="s">
        <v>2639</v>
      </c>
      <c r="AG47" s="252">
        <v>600000</v>
      </c>
      <c r="AH47" s="252" t="s">
        <v>486</v>
      </c>
      <c r="AI47" s="252" t="s">
        <v>486</v>
      </c>
      <c r="AJ47" s="252" t="s">
        <v>486</v>
      </c>
    </row>
    <row r="48" spans="1:36" s="42" customFormat="1" ht="12.75" customHeight="1">
      <c r="A48" s="595"/>
      <c r="B48" s="231" t="s">
        <v>2486</v>
      </c>
      <c r="C48" s="252">
        <v>300000</v>
      </c>
      <c r="D48" s="252">
        <v>400000</v>
      </c>
      <c r="E48" s="252" t="s">
        <v>486</v>
      </c>
      <c r="F48" s="252" t="s">
        <v>486</v>
      </c>
      <c r="G48" s="595"/>
      <c r="H48" s="231" t="s">
        <v>3956</v>
      </c>
      <c r="I48" s="252">
        <v>200000</v>
      </c>
      <c r="J48" s="252">
        <v>300000</v>
      </c>
      <c r="K48" s="252">
        <v>400000</v>
      </c>
      <c r="L48" s="252" t="s">
        <v>486</v>
      </c>
      <c r="M48" s="595"/>
      <c r="N48" s="231" t="s">
        <v>2546</v>
      </c>
      <c r="O48" s="252">
        <v>1319000</v>
      </c>
      <c r="P48" s="252">
        <v>1319000</v>
      </c>
      <c r="Q48" s="252" t="s">
        <v>486</v>
      </c>
      <c r="R48" s="252" t="s">
        <v>486</v>
      </c>
      <c r="S48" s="595"/>
      <c r="T48" s="231" t="s">
        <v>2573</v>
      </c>
      <c r="U48" s="252">
        <v>300000</v>
      </c>
      <c r="V48" s="252">
        <v>400000</v>
      </c>
      <c r="W48" s="252" t="s">
        <v>486</v>
      </c>
      <c r="X48" s="252" t="s">
        <v>486</v>
      </c>
      <c r="Y48" s="595"/>
      <c r="Z48" s="231" t="s">
        <v>2610</v>
      </c>
      <c r="AA48" s="252">
        <v>1150000</v>
      </c>
      <c r="AB48" s="252">
        <v>1150000</v>
      </c>
      <c r="AC48" s="252" t="s">
        <v>486</v>
      </c>
      <c r="AD48" s="252" t="s">
        <v>486</v>
      </c>
      <c r="AE48" s="594" t="s">
        <v>433</v>
      </c>
      <c r="AF48" s="231" t="s">
        <v>3469</v>
      </c>
      <c r="AG48" s="252">
        <v>300000</v>
      </c>
      <c r="AH48" s="252" t="s">
        <v>486</v>
      </c>
      <c r="AI48" s="252" t="s">
        <v>486</v>
      </c>
      <c r="AJ48" s="252" t="s">
        <v>486</v>
      </c>
    </row>
    <row r="49" spans="1:36" s="42" customFormat="1" ht="12.75" customHeight="1">
      <c r="A49" s="595"/>
      <c r="B49" s="231" t="s">
        <v>3474</v>
      </c>
      <c r="C49" s="252">
        <v>6000000</v>
      </c>
      <c r="D49" s="252">
        <v>6000000</v>
      </c>
      <c r="E49" s="252">
        <v>6000000</v>
      </c>
      <c r="F49" s="252">
        <v>6000000</v>
      </c>
      <c r="G49" s="595"/>
      <c r="H49" s="231" t="s">
        <v>2521</v>
      </c>
      <c r="I49" s="252">
        <v>400000</v>
      </c>
      <c r="J49" s="252" t="s">
        <v>486</v>
      </c>
      <c r="K49" s="252" t="s">
        <v>486</v>
      </c>
      <c r="L49" s="252" t="s">
        <v>486</v>
      </c>
      <c r="M49" s="595"/>
      <c r="N49" s="231" t="s">
        <v>2547</v>
      </c>
      <c r="O49" s="252">
        <v>1000000</v>
      </c>
      <c r="P49" s="252" t="s">
        <v>486</v>
      </c>
      <c r="Q49" s="252" t="s">
        <v>486</v>
      </c>
      <c r="R49" s="252" t="s">
        <v>486</v>
      </c>
      <c r="S49" s="595"/>
      <c r="T49" s="231" t="s">
        <v>3911</v>
      </c>
      <c r="U49" s="252">
        <v>100000</v>
      </c>
      <c r="V49" s="252" t="s">
        <v>486</v>
      </c>
      <c r="W49" s="252" t="s">
        <v>486</v>
      </c>
      <c r="X49" s="252" t="s">
        <v>486</v>
      </c>
      <c r="Y49" s="595"/>
      <c r="Z49" s="231" t="s">
        <v>2611</v>
      </c>
      <c r="AA49" s="252">
        <v>2094750</v>
      </c>
      <c r="AB49" s="252">
        <v>2094750</v>
      </c>
      <c r="AC49" s="252" t="s">
        <v>486</v>
      </c>
      <c r="AD49" s="252" t="s">
        <v>486</v>
      </c>
      <c r="AE49" s="595"/>
      <c r="AF49" s="231" t="s">
        <v>2900</v>
      </c>
      <c r="AG49" s="252">
        <v>780000</v>
      </c>
      <c r="AH49" s="252" t="s">
        <v>486</v>
      </c>
      <c r="AI49" s="252" t="s">
        <v>486</v>
      </c>
      <c r="AJ49" s="252" t="s">
        <v>486</v>
      </c>
    </row>
    <row r="50" spans="1:36" s="42" customFormat="1" ht="12.75" customHeight="1">
      <c r="A50" s="595"/>
      <c r="B50" s="231" t="s">
        <v>2487</v>
      </c>
      <c r="C50" s="252">
        <v>400000</v>
      </c>
      <c r="D50" s="252" t="s">
        <v>486</v>
      </c>
      <c r="E50" s="252" t="s">
        <v>486</v>
      </c>
      <c r="F50" s="252" t="s">
        <v>486</v>
      </c>
      <c r="G50" s="595"/>
      <c r="H50" s="231" t="s">
        <v>2522</v>
      </c>
      <c r="I50" s="252">
        <v>300000</v>
      </c>
      <c r="J50" s="252">
        <v>400000</v>
      </c>
      <c r="K50" s="252" t="s">
        <v>486</v>
      </c>
      <c r="L50" s="252" t="s">
        <v>486</v>
      </c>
      <c r="M50" s="595"/>
      <c r="N50" s="231" t="s">
        <v>3457</v>
      </c>
      <c r="O50" s="252">
        <v>2850000</v>
      </c>
      <c r="P50" s="252">
        <v>2850000</v>
      </c>
      <c r="Q50" s="252" t="s">
        <v>486</v>
      </c>
      <c r="R50" s="252" t="s">
        <v>486</v>
      </c>
      <c r="S50" s="595"/>
      <c r="T50" s="231" t="s">
        <v>2574</v>
      </c>
      <c r="U50" s="252">
        <v>2812500</v>
      </c>
      <c r="V50" s="252" t="s">
        <v>486</v>
      </c>
      <c r="W50" s="252" t="s">
        <v>486</v>
      </c>
      <c r="X50" s="252" t="s">
        <v>486</v>
      </c>
      <c r="Y50" s="595"/>
      <c r="Z50" s="231" t="s">
        <v>2612</v>
      </c>
      <c r="AA50" s="252">
        <v>200000</v>
      </c>
      <c r="AB50" s="252">
        <v>300000</v>
      </c>
      <c r="AC50" s="252">
        <v>400000</v>
      </c>
      <c r="AD50" s="252" t="s">
        <v>486</v>
      </c>
      <c r="AE50" s="595"/>
      <c r="AF50" s="231" t="s">
        <v>2642</v>
      </c>
      <c r="AG50" s="236">
        <v>1875000</v>
      </c>
      <c r="AH50" s="236">
        <v>1875000</v>
      </c>
      <c r="AI50" s="236" t="s">
        <v>486</v>
      </c>
      <c r="AJ50" s="252" t="s">
        <v>486</v>
      </c>
    </row>
    <row r="51" spans="1:36" s="42" customFormat="1" ht="12.75" customHeight="1">
      <c r="A51" s="595"/>
      <c r="B51" s="231" t="s">
        <v>2488</v>
      </c>
      <c r="C51" s="252">
        <v>200000</v>
      </c>
      <c r="D51" s="252">
        <v>300000</v>
      </c>
      <c r="E51" s="252">
        <v>400000</v>
      </c>
      <c r="F51" s="252" t="s">
        <v>486</v>
      </c>
      <c r="G51" s="595"/>
      <c r="H51" s="231" t="s">
        <v>3971</v>
      </c>
      <c r="I51" s="252" t="s">
        <v>486</v>
      </c>
      <c r="J51" s="252" t="s">
        <v>486</v>
      </c>
      <c r="K51" s="252" t="s">
        <v>486</v>
      </c>
      <c r="L51" s="252" t="s">
        <v>486</v>
      </c>
      <c r="M51" s="595"/>
      <c r="N51" s="231" t="s">
        <v>2548</v>
      </c>
      <c r="O51" s="252">
        <v>300000</v>
      </c>
      <c r="P51" s="252">
        <v>400000</v>
      </c>
      <c r="Q51" s="252" t="s">
        <v>486</v>
      </c>
      <c r="R51" s="252" t="s">
        <v>486</v>
      </c>
      <c r="S51" s="595"/>
      <c r="T51" s="231" t="s">
        <v>2575</v>
      </c>
      <c r="U51" s="252">
        <v>1600000</v>
      </c>
      <c r="V51" s="252" t="s">
        <v>486</v>
      </c>
      <c r="W51" s="252" t="s">
        <v>486</v>
      </c>
      <c r="X51" s="252" t="s">
        <v>486</v>
      </c>
      <c r="Y51" s="595"/>
      <c r="Z51" s="231" t="s">
        <v>3944</v>
      </c>
      <c r="AA51" s="252">
        <v>100000</v>
      </c>
      <c r="AB51" s="252" t="s">
        <v>486</v>
      </c>
      <c r="AC51" s="252" t="s">
        <v>486</v>
      </c>
      <c r="AD51" s="252" t="s">
        <v>486</v>
      </c>
      <c r="AE51" s="595"/>
      <c r="AF51" s="117" t="s">
        <v>2643</v>
      </c>
      <c r="AG51" s="47">
        <v>200000</v>
      </c>
      <c r="AH51" s="47">
        <v>300000</v>
      </c>
      <c r="AI51" s="47">
        <v>400000</v>
      </c>
      <c r="AJ51" s="131" t="s">
        <v>486</v>
      </c>
    </row>
    <row r="52" spans="1:36" s="42" customFormat="1" ht="12.75" customHeight="1">
      <c r="A52" s="595"/>
      <c r="B52" s="231" t="s">
        <v>2489</v>
      </c>
      <c r="C52" s="252">
        <v>200000</v>
      </c>
      <c r="D52" s="252">
        <v>300000</v>
      </c>
      <c r="E52" s="252">
        <v>400000</v>
      </c>
      <c r="F52" s="252" t="s">
        <v>486</v>
      </c>
      <c r="G52" s="595"/>
      <c r="H52" s="231" t="s">
        <v>3972</v>
      </c>
      <c r="I52" s="252" t="s">
        <v>486</v>
      </c>
      <c r="J52" s="252" t="s">
        <v>486</v>
      </c>
      <c r="K52" s="252" t="s">
        <v>486</v>
      </c>
      <c r="L52" s="252" t="s">
        <v>486</v>
      </c>
      <c r="M52" s="594" t="s">
        <v>433</v>
      </c>
      <c r="N52" s="231" t="s">
        <v>2549</v>
      </c>
      <c r="O52" s="252">
        <v>1600000</v>
      </c>
      <c r="P52" s="252">
        <v>1600000</v>
      </c>
      <c r="Q52" s="252" t="s">
        <v>486</v>
      </c>
      <c r="R52" s="252" t="s">
        <v>486</v>
      </c>
      <c r="S52" s="595"/>
      <c r="T52" s="509" t="s">
        <v>3470</v>
      </c>
      <c r="U52" s="252">
        <v>4109000</v>
      </c>
      <c r="V52" s="252" t="s">
        <v>486</v>
      </c>
      <c r="W52" s="252" t="s">
        <v>486</v>
      </c>
      <c r="X52" s="252" t="s">
        <v>486</v>
      </c>
      <c r="Y52" s="595"/>
      <c r="Z52" s="231" t="s">
        <v>3982</v>
      </c>
      <c r="AA52" s="252" t="s">
        <v>486</v>
      </c>
      <c r="AB52" s="252" t="s">
        <v>486</v>
      </c>
      <c r="AC52" s="252" t="s">
        <v>486</v>
      </c>
      <c r="AD52" s="252" t="s">
        <v>486</v>
      </c>
      <c r="AE52" s="595"/>
      <c r="AF52" s="41" t="s">
        <v>3957</v>
      </c>
      <c r="AG52" s="47">
        <v>100000</v>
      </c>
      <c r="AH52" s="47" t="s">
        <v>486</v>
      </c>
      <c r="AI52" s="47" t="s">
        <v>486</v>
      </c>
      <c r="AJ52" s="131" t="s">
        <v>486</v>
      </c>
    </row>
    <row r="53" spans="1:36" s="42" customFormat="1" ht="12.75" customHeight="1">
      <c r="A53" s="595"/>
      <c r="B53" s="231" t="s">
        <v>2352</v>
      </c>
      <c r="C53" s="252" t="s">
        <v>486</v>
      </c>
      <c r="D53" s="252" t="s">
        <v>486</v>
      </c>
      <c r="E53" s="252" t="s">
        <v>486</v>
      </c>
      <c r="F53" s="252" t="s">
        <v>486</v>
      </c>
      <c r="G53" s="595"/>
      <c r="H53" s="233" t="s">
        <v>2357</v>
      </c>
      <c r="I53" s="233" t="s">
        <v>486</v>
      </c>
      <c r="J53" s="233" t="s">
        <v>486</v>
      </c>
      <c r="K53" s="233" t="s">
        <v>486</v>
      </c>
      <c r="L53" s="233" t="s">
        <v>486</v>
      </c>
      <c r="M53" s="595"/>
      <c r="N53" s="231" t="s">
        <v>2924</v>
      </c>
      <c r="O53" s="252">
        <v>200000</v>
      </c>
      <c r="P53" s="252">
        <v>300000</v>
      </c>
      <c r="Q53" s="252">
        <v>400000</v>
      </c>
      <c r="R53" s="252" t="s">
        <v>486</v>
      </c>
      <c r="S53" s="595"/>
      <c r="T53" s="561" t="s">
        <v>4244</v>
      </c>
      <c r="U53" s="252">
        <v>250000</v>
      </c>
      <c r="V53" s="252">
        <v>250000</v>
      </c>
      <c r="W53" s="252" t="s">
        <v>486</v>
      </c>
      <c r="X53" s="252" t="s">
        <v>486</v>
      </c>
      <c r="Y53" s="595"/>
      <c r="Z53" s="231" t="s">
        <v>1694</v>
      </c>
      <c r="AA53" s="252" t="s">
        <v>486</v>
      </c>
      <c r="AB53" s="252" t="s">
        <v>486</v>
      </c>
      <c r="AC53" s="252" t="s">
        <v>486</v>
      </c>
      <c r="AD53" s="252" t="s">
        <v>486</v>
      </c>
      <c r="AE53" s="595"/>
      <c r="AF53" s="117" t="s">
        <v>3986</v>
      </c>
      <c r="AG53" s="47" t="s">
        <v>486</v>
      </c>
      <c r="AH53" s="47" t="s">
        <v>486</v>
      </c>
      <c r="AI53" s="47" t="s">
        <v>486</v>
      </c>
      <c r="AJ53" s="131" t="s">
        <v>486</v>
      </c>
    </row>
    <row r="54" spans="1:36" s="42" customFormat="1" ht="12.75" customHeight="1">
      <c r="A54" s="595"/>
      <c r="B54" s="231" t="s">
        <v>1680</v>
      </c>
      <c r="C54" s="252" t="s">
        <v>486</v>
      </c>
      <c r="D54" s="252" t="s">
        <v>486</v>
      </c>
      <c r="E54" s="252" t="s">
        <v>486</v>
      </c>
      <c r="F54" s="252" t="s">
        <v>486</v>
      </c>
      <c r="G54" s="594" t="s">
        <v>433</v>
      </c>
      <c r="H54" s="233" t="s">
        <v>3973</v>
      </c>
      <c r="I54" s="233" t="s">
        <v>486</v>
      </c>
      <c r="J54" s="233" t="s">
        <v>486</v>
      </c>
      <c r="K54" s="233" t="s">
        <v>486</v>
      </c>
      <c r="L54" s="233" t="s">
        <v>486</v>
      </c>
      <c r="M54" s="595"/>
      <c r="N54" s="231" t="s">
        <v>2550</v>
      </c>
      <c r="O54" s="252">
        <v>2800000</v>
      </c>
      <c r="P54" s="252">
        <v>2800000</v>
      </c>
      <c r="Q54" s="252">
        <v>2800000</v>
      </c>
      <c r="R54" s="252">
        <v>2800000</v>
      </c>
      <c r="S54" s="595"/>
      <c r="T54" s="233" t="s">
        <v>2578</v>
      </c>
      <c r="U54" s="233">
        <v>200000</v>
      </c>
      <c r="V54" s="233">
        <v>300000</v>
      </c>
      <c r="W54" s="233">
        <v>400000</v>
      </c>
      <c r="X54" s="233" t="s">
        <v>486</v>
      </c>
      <c r="Y54" s="595"/>
      <c r="Z54" s="233" t="s">
        <v>1695</v>
      </c>
      <c r="AA54" s="379" t="s">
        <v>486</v>
      </c>
      <c r="AB54" s="379" t="s">
        <v>486</v>
      </c>
      <c r="AC54" s="379" t="s">
        <v>486</v>
      </c>
      <c r="AD54" s="379" t="s">
        <v>486</v>
      </c>
      <c r="AE54" s="595"/>
      <c r="AF54" s="117" t="s">
        <v>3987</v>
      </c>
      <c r="AG54" s="47" t="s">
        <v>486</v>
      </c>
      <c r="AH54" s="47" t="s">
        <v>486</v>
      </c>
      <c r="AI54" s="47" t="s">
        <v>486</v>
      </c>
      <c r="AJ54" s="131" t="s">
        <v>486</v>
      </c>
    </row>
    <row r="55" spans="1:36" s="42" customFormat="1" ht="12.75" customHeight="1">
      <c r="A55" s="594" t="s">
        <v>433</v>
      </c>
      <c r="B55" s="231" t="s">
        <v>3968</v>
      </c>
      <c r="C55" s="252" t="s">
        <v>486</v>
      </c>
      <c r="D55" s="252" t="s">
        <v>486</v>
      </c>
      <c r="E55" s="252" t="s">
        <v>486</v>
      </c>
      <c r="F55" s="252" t="s">
        <v>486</v>
      </c>
      <c r="G55" s="595"/>
      <c r="H55" s="233" t="s">
        <v>1686</v>
      </c>
      <c r="I55" s="233" t="s">
        <v>486</v>
      </c>
      <c r="J55" s="233" t="s">
        <v>486</v>
      </c>
      <c r="K55" s="233" t="s">
        <v>486</v>
      </c>
      <c r="L55" s="233" t="s">
        <v>486</v>
      </c>
      <c r="M55" s="595"/>
      <c r="N55" s="231" t="s">
        <v>3934</v>
      </c>
      <c r="O55" s="252">
        <v>200000</v>
      </c>
      <c r="P55" s="252">
        <v>300000</v>
      </c>
      <c r="Q55" s="252">
        <v>400000</v>
      </c>
      <c r="R55" s="252" t="s">
        <v>486</v>
      </c>
      <c r="S55" s="595"/>
      <c r="T55" s="231" t="s">
        <v>3977</v>
      </c>
      <c r="U55" s="233" t="s">
        <v>486</v>
      </c>
      <c r="V55" s="233" t="s">
        <v>486</v>
      </c>
      <c r="W55" s="233" t="s">
        <v>486</v>
      </c>
      <c r="X55" s="233" t="s">
        <v>486</v>
      </c>
      <c r="Y55" s="595"/>
      <c r="Z55" s="233" t="s">
        <v>2371</v>
      </c>
      <c r="AA55" s="379" t="s">
        <v>486</v>
      </c>
      <c r="AB55" s="379" t="s">
        <v>486</v>
      </c>
      <c r="AC55" s="379" t="s">
        <v>486</v>
      </c>
      <c r="AD55" s="379" t="s">
        <v>486</v>
      </c>
      <c r="AE55" s="595"/>
      <c r="AF55" s="117" t="s">
        <v>2372</v>
      </c>
      <c r="AG55" s="47" t="s">
        <v>486</v>
      </c>
      <c r="AH55" s="47" t="s">
        <v>486</v>
      </c>
      <c r="AI55" s="47" t="s">
        <v>486</v>
      </c>
      <c r="AJ55" s="131" t="s">
        <v>486</v>
      </c>
    </row>
    <row r="56" spans="1:36" s="42" customFormat="1" ht="12.75" customHeight="1">
      <c r="A56" s="595"/>
      <c r="B56" s="231" t="s">
        <v>2353</v>
      </c>
      <c r="C56" s="252" t="s">
        <v>486</v>
      </c>
      <c r="D56" s="252" t="s">
        <v>486</v>
      </c>
      <c r="E56" s="252" t="s">
        <v>486</v>
      </c>
      <c r="F56" s="252" t="s">
        <v>486</v>
      </c>
      <c r="G56" s="595"/>
      <c r="H56" s="233" t="s">
        <v>2358</v>
      </c>
      <c r="I56" s="233" t="s">
        <v>486</v>
      </c>
      <c r="J56" s="233" t="s">
        <v>486</v>
      </c>
      <c r="K56" s="233" t="s">
        <v>486</v>
      </c>
      <c r="L56" s="233" t="s">
        <v>486</v>
      </c>
      <c r="M56" s="595"/>
      <c r="N56" s="231" t="s">
        <v>2551</v>
      </c>
      <c r="O56" s="252">
        <v>5500000</v>
      </c>
      <c r="P56" s="252" t="s">
        <v>486</v>
      </c>
      <c r="Q56" s="252" t="s">
        <v>486</v>
      </c>
      <c r="R56" s="252" t="s">
        <v>486</v>
      </c>
      <c r="S56" s="594" t="s">
        <v>433</v>
      </c>
      <c r="T56" s="233" t="s">
        <v>3978</v>
      </c>
      <c r="U56" s="233" t="s">
        <v>486</v>
      </c>
      <c r="V56" s="233" t="s">
        <v>486</v>
      </c>
      <c r="W56" s="233" t="s">
        <v>486</v>
      </c>
      <c r="X56" s="233" t="s">
        <v>486</v>
      </c>
      <c r="Y56" s="595"/>
      <c r="Z56" s="233" t="s">
        <v>1696</v>
      </c>
      <c r="AA56" s="379" t="s">
        <v>486</v>
      </c>
      <c r="AB56" s="379" t="s">
        <v>486</v>
      </c>
      <c r="AC56" s="379" t="s">
        <v>486</v>
      </c>
      <c r="AD56" s="379" t="s">
        <v>486</v>
      </c>
      <c r="AE56" s="595"/>
      <c r="AF56" s="80" t="s">
        <v>1699</v>
      </c>
      <c r="AG56" s="47" t="s">
        <v>486</v>
      </c>
      <c r="AH56" s="47" t="s">
        <v>486</v>
      </c>
      <c r="AI56" s="47" t="s">
        <v>486</v>
      </c>
      <c r="AJ56" s="131" t="s">
        <v>486</v>
      </c>
    </row>
    <row r="57" spans="1:36" s="42" customFormat="1" ht="12.75" customHeight="1">
      <c r="A57" s="595"/>
      <c r="B57" s="231" t="s">
        <v>3969</v>
      </c>
      <c r="C57" s="252" t="s">
        <v>486</v>
      </c>
      <c r="D57" s="252" t="s">
        <v>486</v>
      </c>
      <c r="E57" s="252" t="s">
        <v>486</v>
      </c>
      <c r="F57" s="252" t="s">
        <v>486</v>
      </c>
      <c r="G57" s="595"/>
      <c r="H57" s="12" t="s">
        <v>3974</v>
      </c>
      <c r="I57" s="12" t="s">
        <v>486</v>
      </c>
      <c r="J57" s="12" t="s">
        <v>486</v>
      </c>
      <c r="K57" s="12" t="s">
        <v>486</v>
      </c>
      <c r="L57" s="12" t="s">
        <v>486</v>
      </c>
      <c r="M57" s="595"/>
      <c r="N57" s="231" t="s">
        <v>1689</v>
      </c>
      <c r="O57" s="252" t="s">
        <v>486</v>
      </c>
      <c r="P57" s="252" t="s">
        <v>486</v>
      </c>
      <c r="Q57" s="252" t="s">
        <v>486</v>
      </c>
      <c r="R57" s="252" t="s">
        <v>486</v>
      </c>
      <c r="S57" s="595"/>
      <c r="T57" s="233" t="s">
        <v>3979</v>
      </c>
      <c r="U57" s="233" t="s">
        <v>486</v>
      </c>
      <c r="V57" s="233" t="s">
        <v>486</v>
      </c>
      <c r="W57" s="233" t="s">
        <v>486</v>
      </c>
      <c r="X57" s="233" t="s">
        <v>486</v>
      </c>
      <c r="Y57" s="595"/>
      <c r="Z57" s="233" t="s">
        <v>3983</v>
      </c>
      <c r="AA57" s="379" t="s">
        <v>486</v>
      </c>
      <c r="AB57" s="379" t="s">
        <v>486</v>
      </c>
      <c r="AC57" s="379" t="s">
        <v>486</v>
      </c>
      <c r="AD57" s="379" t="s">
        <v>486</v>
      </c>
      <c r="AE57" s="595"/>
      <c r="AF57" s="80" t="s">
        <v>1700</v>
      </c>
      <c r="AG57" s="15" t="s">
        <v>486</v>
      </c>
      <c r="AH57" s="15" t="s">
        <v>486</v>
      </c>
      <c r="AI57" s="15" t="s">
        <v>486</v>
      </c>
      <c r="AJ57" s="15" t="s">
        <v>486</v>
      </c>
    </row>
    <row r="58" spans="1:36" s="42" customFormat="1" ht="12.75" customHeight="1">
      <c r="A58" s="595"/>
      <c r="B58" s="12" t="s">
        <v>1681</v>
      </c>
      <c r="C58" s="15" t="s">
        <v>486</v>
      </c>
      <c r="D58" s="15" t="s">
        <v>486</v>
      </c>
      <c r="E58" s="15" t="s">
        <v>486</v>
      </c>
      <c r="F58" s="15" t="s">
        <v>486</v>
      </c>
      <c r="G58" s="595"/>
      <c r="H58" s="12" t="s">
        <v>1687</v>
      </c>
      <c r="I58" s="12" t="s">
        <v>486</v>
      </c>
      <c r="J58" s="12" t="s">
        <v>486</v>
      </c>
      <c r="K58" s="12" t="s">
        <v>486</v>
      </c>
      <c r="L58" s="12" t="s">
        <v>486</v>
      </c>
      <c r="M58" s="595"/>
      <c r="N58" s="539" t="s">
        <v>4057</v>
      </c>
      <c r="O58" s="12" t="s">
        <v>486</v>
      </c>
      <c r="P58" s="12" t="s">
        <v>486</v>
      </c>
      <c r="Q58" s="12" t="s">
        <v>486</v>
      </c>
      <c r="R58" s="12" t="s">
        <v>486</v>
      </c>
      <c r="S58" s="595"/>
      <c r="T58" s="12" t="s">
        <v>1692</v>
      </c>
      <c r="U58" s="12" t="s">
        <v>486</v>
      </c>
      <c r="V58" s="12" t="s">
        <v>486</v>
      </c>
      <c r="W58" s="12" t="s">
        <v>486</v>
      </c>
      <c r="X58" s="12" t="s">
        <v>486</v>
      </c>
      <c r="Y58" s="598" t="s">
        <v>433</v>
      </c>
      <c r="Z58" s="233" t="s">
        <v>1697</v>
      </c>
      <c r="AA58" s="379" t="s">
        <v>486</v>
      </c>
      <c r="AB58" s="379" t="s">
        <v>486</v>
      </c>
      <c r="AC58" s="379" t="s">
        <v>486</v>
      </c>
      <c r="AD58" s="379" t="s">
        <v>486</v>
      </c>
      <c r="AE58" s="12"/>
      <c r="AF58" s="80" t="s">
        <v>3989</v>
      </c>
      <c r="AG58" s="15" t="s">
        <v>486</v>
      </c>
      <c r="AH58" s="15" t="s">
        <v>486</v>
      </c>
      <c r="AI58" s="15" t="s">
        <v>486</v>
      </c>
      <c r="AJ58" s="15" t="s">
        <v>486</v>
      </c>
    </row>
    <row r="59" spans="1:36" s="42" customFormat="1">
      <c r="A59" s="595"/>
      <c r="B59" s="12" t="s">
        <v>2354</v>
      </c>
      <c r="C59" s="15" t="s">
        <v>486</v>
      </c>
      <c r="D59" s="15" t="s">
        <v>486</v>
      </c>
      <c r="E59" s="15" t="s">
        <v>486</v>
      </c>
      <c r="F59" s="15" t="s">
        <v>486</v>
      </c>
      <c r="G59" s="595"/>
      <c r="H59" s="12" t="s">
        <v>3975</v>
      </c>
      <c r="I59" s="12" t="s">
        <v>486</v>
      </c>
      <c r="J59" s="12" t="s">
        <v>486</v>
      </c>
      <c r="K59" s="12" t="s">
        <v>486</v>
      </c>
      <c r="L59" s="12" t="s">
        <v>486</v>
      </c>
      <c r="M59" s="595"/>
      <c r="N59" s="12" t="s">
        <v>2359</v>
      </c>
      <c r="O59" s="12" t="s">
        <v>486</v>
      </c>
      <c r="P59" s="12" t="s">
        <v>486</v>
      </c>
      <c r="Q59" s="12" t="s">
        <v>486</v>
      </c>
      <c r="R59" s="12" t="s">
        <v>486</v>
      </c>
      <c r="S59" s="595"/>
      <c r="T59" s="12" t="s">
        <v>2366</v>
      </c>
      <c r="U59" s="12" t="s">
        <v>486</v>
      </c>
      <c r="V59" s="12" t="s">
        <v>486</v>
      </c>
      <c r="W59" s="12" t="s">
        <v>486</v>
      </c>
      <c r="X59" s="12" t="s">
        <v>486</v>
      </c>
      <c r="Y59" s="595"/>
      <c r="Z59" s="12" t="s">
        <v>1698</v>
      </c>
      <c r="AA59" s="15" t="s">
        <v>486</v>
      </c>
      <c r="AB59" s="15" t="s">
        <v>486</v>
      </c>
      <c r="AC59" s="15" t="s">
        <v>486</v>
      </c>
      <c r="AD59" s="15" t="s">
        <v>486</v>
      </c>
      <c r="AE59" s="12"/>
      <c r="AF59" s="12" t="s">
        <v>1701</v>
      </c>
      <c r="AG59" s="2" t="s">
        <v>486</v>
      </c>
      <c r="AH59" s="2" t="s">
        <v>486</v>
      </c>
      <c r="AI59" s="2" t="s">
        <v>486</v>
      </c>
      <c r="AJ59" s="2" t="s">
        <v>486</v>
      </c>
    </row>
    <row r="60" spans="1:36" s="42" customFormat="1">
      <c r="A60" s="595"/>
      <c r="B60" s="12" t="s">
        <v>2355</v>
      </c>
      <c r="C60" s="15" t="s">
        <v>486</v>
      </c>
      <c r="D60" s="15" t="s">
        <v>486</v>
      </c>
      <c r="E60" s="15" t="s">
        <v>486</v>
      </c>
      <c r="F60" s="15" t="s">
        <v>486</v>
      </c>
      <c r="G60" s="595"/>
      <c r="H60" s="12" t="s">
        <v>3976</v>
      </c>
      <c r="I60" s="12" t="s">
        <v>486</v>
      </c>
      <c r="J60" s="12" t="s">
        <v>486</v>
      </c>
      <c r="K60" s="12" t="s">
        <v>486</v>
      </c>
      <c r="L60" s="12" t="s">
        <v>486</v>
      </c>
      <c r="M60" s="595"/>
      <c r="N60" s="12" t="s">
        <v>1690</v>
      </c>
      <c r="O60" s="12" t="s">
        <v>486</v>
      </c>
      <c r="P60" s="12" t="s">
        <v>486</v>
      </c>
      <c r="Q60" s="12" t="s">
        <v>486</v>
      </c>
      <c r="R60" s="12" t="s">
        <v>486</v>
      </c>
      <c r="S60" s="595"/>
      <c r="T60" s="539" t="s">
        <v>3988</v>
      </c>
      <c r="U60" s="12" t="s">
        <v>486</v>
      </c>
      <c r="V60" s="12" t="s">
        <v>486</v>
      </c>
      <c r="W60" s="12" t="s">
        <v>486</v>
      </c>
      <c r="X60" s="12" t="s">
        <v>486</v>
      </c>
      <c r="Y60" s="595"/>
      <c r="Z60" s="12" t="s">
        <v>3984</v>
      </c>
      <c r="AA60" s="15" t="s">
        <v>486</v>
      </c>
      <c r="AB60" s="15" t="s">
        <v>486</v>
      </c>
      <c r="AC60" s="15" t="s">
        <v>486</v>
      </c>
      <c r="AD60" s="15" t="s">
        <v>486</v>
      </c>
      <c r="AE60" s="12"/>
      <c r="AF60" s="117" t="s">
        <v>1702</v>
      </c>
      <c r="AG60" s="12" t="s">
        <v>486</v>
      </c>
      <c r="AH60" s="12" t="s">
        <v>486</v>
      </c>
      <c r="AI60" s="12" t="s">
        <v>486</v>
      </c>
      <c r="AJ60" s="12" t="s">
        <v>486</v>
      </c>
    </row>
    <row r="61" spans="1:36" s="42" customFormat="1">
      <c r="A61" s="595"/>
      <c r="B61" s="12" t="s">
        <v>1682</v>
      </c>
      <c r="C61" s="15" t="s">
        <v>486</v>
      </c>
      <c r="D61" s="15" t="s">
        <v>486</v>
      </c>
      <c r="E61" s="15" t="s">
        <v>486</v>
      </c>
      <c r="F61" s="15" t="s">
        <v>486</v>
      </c>
      <c r="G61" s="595"/>
      <c r="H61" s="12"/>
      <c r="I61" s="12"/>
      <c r="J61" s="12"/>
      <c r="K61" s="12"/>
      <c r="L61" s="12"/>
      <c r="M61" s="595"/>
      <c r="N61" s="12" t="s">
        <v>2360</v>
      </c>
      <c r="O61" s="12" t="s">
        <v>486</v>
      </c>
      <c r="P61" s="12" t="s">
        <v>486</v>
      </c>
      <c r="Q61" s="12" t="s">
        <v>486</v>
      </c>
      <c r="R61" s="12" t="s">
        <v>486</v>
      </c>
      <c r="S61" s="595"/>
      <c r="T61" s="12" t="s">
        <v>2368</v>
      </c>
      <c r="U61" s="12" t="s">
        <v>486</v>
      </c>
      <c r="V61" s="12" t="s">
        <v>486</v>
      </c>
      <c r="W61" s="12" t="s">
        <v>486</v>
      </c>
      <c r="X61" s="12" t="s">
        <v>486</v>
      </c>
      <c r="Y61" s="595"/>
      <c r="Z61" s="75" t="s">
        <v>3985</v>
      </c>
      <c r="AA61" s="15" t="s">
        <v>486</v>
      </c>
      <c r="AB61" s="15" t="s">
        <v>486</v>
      </c>
      <c r="AC61" s="15" t="s">
        <v>486</v>
      </c>
      <c r="AD61" s="15" t="s">
        <v>486</v>
      </c>
      <c r="AE61" s="12"/>
      <c r="AF61" s="12" t="s">
        <v>2373</v>
      </c>
      <c r="AG61" s="12" t="s">
        <v>486</v>
      </c>
      <c r="AH61" s="12" t="s">
        <v>486</v>
      </c>
      <c r="AI61" s="12" t="s">
        <v>486</v>
      </c>
      <c r="AJ61" s="12" t="s">
        <v>486</v>
      </c>
    </row>
    <row r="62" spans="1:36" s="42" customFormat="1">
      <c r="A62" s="595"/>
      <c r="B62" s="12" t="s">
        <v>3970</v>
      </c>
      <c r="C62" s="15" t="s">
        <v>486</v>
      </c>
      <c r="D62" s="15" t="s">
        <v>486</v>
      </c>
      <c r="E62" s="15" t="s">
        <v>486</v>
      </c>
      <c r="F62" s="15" t="s">
        <v>486</v>
      </c>
      <c r="G62" s="595"/>
      <c r="H62" s="12"/>
      <c r="I62" s="12"/>
      <c r="J62" s="12"/>
      <c r="K62" s="12"/>
      <c r="L62" s="12"/>
      <c r="M62" s="12"/>
      <c r="N62" s="12" t="s">
        <v>2361</v>
      </c>
      <c r="O62" s="12" t="s">
        <v>486</v>
      </c>
      <c r="P62" s="12" t="s">
        <v>486</v>
      </c>
      <c r="Q62" s="12" t="s">
        <v>486</v>
      </c>
      <c r="R62" s="12" t="s">
        <v>486</v>
      </c>
      <c r="S62" s="595"/>
      <c r="T62" s="12" t="s">
        <v>2369</v>
      </c>
      <c r="U62" s="12" t="s">
        <v>486</v>
      </c>
      <c r="V62" s="12" t="s">
        <v>486</v>
      </c>
      <c r="W62" s="12" t="s">
        <v>486</v>
      </c>
      <c r="X62" s="12" t="s">
        <v>486</v>
      </c>
      <c r="Y62" s="595"/>
      <c r="Z62" s="41"/>
      <c r="AA62" s="41"/>
      <c r="AB62" s="41"/>
      <c r="AC62" s="41"/>
      <c r="AD62" s="41"/>
      <c r="AE62" s="12"/>
      <c r="AF62" s="12"/>
      <c r="AG62" s="12" t="s">
        <v>486</v>
      </c>
      <c r="AH62" s="12" t="s">
        <v>486</v>
      </c>
      <c r="AI62" s="12" t="s">
        <v>486</v>
      </c>
      <c r="AJ62" s="12" t="s">
        <v>486</v>
      </c>
    </row>
    <row r="63" spans="1:36" s="42" customFormat="1" ht="12.75" customHeight="1">
      <c r="A63" s="595"/>
      <c r="B63" s="12" t="s">
        <v>1683</v>
      </c>
      <c r="C63" s="15" t="s">
        <v>486</v>
      </c>
      <c r="D63" s="15" t="s">
        <v>486</v>
      </c>
      <c r="E63" s="15" t="s">
        <v>486</v>
      </c>
      <c r="F63" s="15" t="s">
        <v>486</v>
      </c>
      <c r="G63" s="595"/>
      <c r="H63" s="12"/>
      <c r="I63" s="12"/>
      <c r="J63" s="12"/>
      <c r="K63" s="12"/>
      <c r="L63" s="12"/>
      <c r="M63" s="12"/>
      <c r="N63" s="12" t="s">
        <v>2362</v>
      </c>
      <c r="O63" s="12" t="s">
        <v>486</v>
      </c>
      <c r="P63" s="12" t="s">
        <v>486</v>
      </c>
      <c r="Q63" s="12" t="s">
        <v>486</v>
      </c>
      <c r="R63" s="12" t="s">
        <v>486</v>
      </c>
      <c r="S63" s="595"/>
      <c r="T63" s="562" t="s">
        <v>4007</v>
      </c>
      <c r="U63" s="12" t="s">
        <v>486</v>
      </c>
      <c r="V63" s="12" t="s">
        <v>486</v>
      </c>
      <c r="W63" s="12" t="s">
        <v>486</v>
      </c>
      <c r="X63" s="12" t="s">
        <v>486</v>
      </c>
      <c r="Y63" s="595"/>
      <c r="Z63" s="41"/>
      <c r="AA63" s="41"/>
      <c r="AB63" s="41"/>
      <c r="AC63" s="41"/>
      <c r="AD63" s="41"/>
      <c r="AE63" s="12"/>
      <c r="AF63" s="12"/>
      <c r="AG63" s="12"/>
      <c r="AH63" s="12"/>
      <c r="AI63" s="12"/>
      <c r="AJ63" s="12"/>
    </row>
    <row r="64" spans="1:36" s="42" customFormat="1">
      <c r="A64" s="595"/>
      <c r="B64" s="12" t="s">
        <v>1684</v>
      </c>
      <c r="C64" s="15" t="s">
        <v>486</v>
      </c>
      <c r="D64" s="15" t="s">
        <v>486</v>
      </c>
      <c r="E64" s="15" t="s">
        <v>486</v>
      </c>
      <c r="F64" s="15" t="s">
        <v>486</v>
      </c>
      <c r="G64" s="12"/>
      <c r="H64" s="12"/>
      <c r="I64" s="12"/>
      <c r="J64" s="12"/>
      <c r="K64" s="12"/>
      <c r="L64" s="12"/>
      <c r="M64" s="12"/>
      <c r="N64" s="12" t="s">
        <v>2363</v>
      </c>
      <c r="O64" s="12" t="s">
        <v>486</v>
      </c>
      <c r="P64" s="12" t="s">
        <v>486</v>
      </c>
      <c r="Q64" s="12" t="s">
        <v>486</v>
      </c>
      <c r="R64" s="12" t="s">
        <v>486</v>
      </c>
      <c r="S64" s="595"/>
      <c r="T64" s="12" t="s">
        <v>3980</v>
      </c>
      <c r="U64" s="12" t="s">
        <v>486</v>
      </c>
      <c r="V64" s="12" t="s">
        <v>486</v>
      </c>
      <c r="W64" s="12" t="s">
        <v>486</v>
      </c>
      <c r="X64" s="12" t="s">
        <v>486</v>
      </c>
      <c r="Y64" s="595"/>
      <c r="Z64" s="41"/>
      <c r="AA64" s="41"/>
      <c r="AB64" s="41"/>
      <c r="AC64" s="41"/>
      <c r="AD64" s="41"/>
      <c r="AE64" s="12"/>
      <c r="AF64" s="12"/>
      <c r="AG64" s="12"/>
      <c r="AH64" s="12"/>
      <c r="AI64" s="12"/>
      <c r="AJ64" s="12"/>
    </row>
    <row r="65" spans="1:36" s="42" customFormat="1">
      <c r="A65" s="50"/>
      <c r="B65" s="12" t="s">
        <v>2356</v>
      </c>
      <c r="C65" s="15" t="s">
        <v>486</v>
      </c>
      <c r="D65" s="15" t="s">
        <v>486</v>
      </c>
      <c r="E65" s="15" t="s">
        <v>486</v>
      </c>
      <c r="F65" s="15" t="s">
        <v>486</v>
      </c>
      <c r="G65" s="12"/>
      <c r="H65" s="12"/>
      <c r="I65" s="12"/>
      <c r="J65" s="12"/>
      <c r="K65" s="12"/>
      <c r="L65" s="12"/>
      <c r="M65" s="12"/>
      <c r="N65" s="12" t="s">
        <v>1691</v>
      </c>
      <c r="O65" s="12" t="s">
        <v>486</v>
      </c>
      <c r="P65" s="12" t="s">
        <v>486</v>
      </c>
      <c r="Q65" s="12" t="s">
        <v>486</v>
      </c>
      <c r="R65" s="12" t="s">
        <v>486</v>
      </c>
      <c r="S65" s="595"/>
      <c r="T65" s="12" t="s">
        <v>3981</v>
      </c>
      <c r="U65" s="12" t="s">
        <v>486</v>
      </c>
      <c r="V65" s="12" t="s">
        <v>486</v>
      </c>
      <c r="W65" s="12" t="s">
        <v>486</v>
      </c>
      <c r="X65" s="12" t="s">
        <v>486</v>
      </c>
      <c r="Y65" s="595"/>
      <c r="Z65" s="41"/>
      <c r="AA65" s="41"/>
      <c r="AB65" s="41"/>
      <c r="AC65" s="41"/>
      <c r="AD65" s="41"/>
      <c r="AE65" s="12"/>
      <c r="AF65" s="12"/>
      <c r="AG65" s="12"/>
      <c r="AH65" s="12"/>
      <c r="AI65" s="12"/>
      <c r="AJ65" s="12"/>
    </row>
    <row r="66" spans="1:36" s="42" customFormat="1">
      <c r="A66" s="50"/>
      <c r="B66" s="12"/>
      <c r="C66" s="15"/>
      <c r="D66" s="15"/>
      <c r="E66" s="15"/>
      <c r="F66" s="15"/>
      <c r="G66" s="41"/>
      <c r="H66" s="12"/>
      <c r="I66" s="12"/>
      <c r="J66" s="12"/>
      <c r="K66" s="12"/>
      <c r="L66" s="12"/>
      <c r="M66" s="12"/>
      <c r="N66" s="12" t="s">
        <v>2364</v>
      </c>
      <c r="O66" s="12"/>
      <c r="P66" s="12"/>
      <c r="Q66" s="12"/>
      <c r="R66" s="12"/>
      <c r="S66" s="595"/>
      <c r="T66" s="12" t="s">
        <v>2370</v>
      </c>
      <c r="U66" s="12"/>
      <c r="V66" s="12"/>
      <c r="W66" s="12"/>
      <c r="X66" s="12"/>
      <c r="Y66" s="595"/>
      <c r="Z66" s="41"/>
      <c r="AA66" s="41"/>
      <c r="AB66" s="41"/>
      <c r="AC66" s="41"/>
      <c r="AD66" s="41"/>
      <c r="AE66" s="41"/>
      <c r="AF66" s="12"/>
      <c r="AG66" s="12"/>
      <c r="AH66" s="12"/>
      <c r="AI66" s="12"/>
      <c r="AJ66" s="12"/>
    </row>
    <row r="67" spans="1:36" s="42" customFormat="1">
      <c r="A67" s="50"/>
      <c r="B67" s="12"/>
      <c r="C67" s="15"/>
      <c r="D67" s="15"/>
      <c r="E67" s="15"/>
      <c r="F67" s="15"/>
      <c r="G67" s="41"/>
      <c r="H67" s="12"/>
      <c r="I67" s="12"/>
      <c r="J67" s="12"/>
      <c r="K67" s="12"/>
      <c r="L67" s="12"/>
      <c r="M67" s="12"/>
      <c r="N67" s="12"/>
      <c r="O67" s="12"/>
      <c r="P67" s="12"/>
      <c r="Q67" s="12"/>
      <c r="R67" s="12"/>
      <c r="S67" s="595"/>
      <c r="T67" s="12" t="s">
        <v>1749</v>
      </c>
      <c r="U67" s="12"/>
      <c r="V67" s="12"/>
      <c r="W67" s="12"/>
      <c r="X67" s="12"/>
      <c r="Y67" s="595"/>
      <c r="Z67" s="41"/>
      <c r="AA67" s="41"/>
      <c r="AB67" s="41"/>
      <c r="AC67" s="41"/>
      <c r="AD67" s="41"/>
      <c r="AE67" s="41"/>
      <c r="AF67" s="12"/>
      <c r="AG67" s="12"/>
      <c r="AH67" s="12"/>
      <c r="AI67" s="12"/>
      <c r="AJ67" s="12"/>
    </row>
    <row r="68" spans="1:36" s="42" customFormat="1">
      <c r="A68" s="50"/>
      <c r="B68" s="12"/>
      <c r="C68" s="15"/>
      <c r="D68" s="15"/>
      <c r="E68" s="15"/>
      <c r="F68" s="15"/>
      <c r="G68" s="41"/>
      <c r="H68" s="12"/>
      <c r="I68" s="12"/>
      <c r="J68" s="12"/>
      <c r="K68" s="12"/>
      <c r="L68" s="12"/>
      <c r="M68" s="12"/>
      <c r="N68" s="12"/>
      <c r="O68" s="12"/>
      <c r="P68" s="12"/>
      <c r="Q68" s="12"/>
      <c r="R68" s="12"/>
      <c r="S68" s="595"/>
      <c r="T68" s="12"/>
      <c r="U68" s="12"/>
      <c r="V68" s="12"/>
      <c r="W68" s="12"/>
      <c r="X68" s="12"/>
      <c r="Y68" s="41"/>
      <c r="Z68" s="41"/>
      <c r="AA68" s="41"/>
      <c r="AB68" s="41"/>
      <c r="AC68" s="41"/>
      <c r="AD68" s="41"/>
      <c r="AE68" s="41"/>
      <c r="AF68" s="12"/>
      <c r="AG68" s="12"/>
      <c r="AH68" s="12"/>
      <c r="AI68" s="12"/>
      <c r="AJ68" s="12"/>
    </row>
    <row r="69" spans="1:36" s="42" customFormat="1">
      <c r="A69" s="50"/>
      <c r="B69" s="2"/>
      <c r="C69" s="2"/>
      <c r="D69" s="2"/>
      <c r="E69" s="2"/>
      <c r="F69" s="2"/>
      <c r="G69" s="41"/>
      <c r="H69" s="12"/>
      <c r="I69" s="12"/>
      <c r="J69" s="12"/>
      <c r="K69" s="12"/>
      <c r="L69" s="12"/>
      <c r="M69" s="41"/>
      <c r="N69" s="12"/>
      <c r="O69" s="12"/>
      <c r="P69" s="12"/>
      <c r="Q69" s="12"/>
      <c r="R69" s="12"/>
      <c r="S69" s="41"/>
      <c r="T69" s="12"/>
      <c r="U69" s="12"/>
      <c r="V69" s="12"/>
      <c r="W69" s="12"/>
      <c r="X69" s="12"/>
      <c r="Y69" s="41"/>
      <c r="Z69" s="41"/>
      <c r="AA69" s="41"/>
      <c r="AB69" s="41"/>
      <c r="AC69" s="41"/>
      <c r="AD69" s="41"/>
      <c r="AE69" s="41"/>
      <c r="AF69" s="12"/>
      <c r="AG69" s="12"/>
      <c r="AH69" s="12"/>
      <c r="AI69" s="12"/>
      <c r="AJ69" s="12"/>
    </row>
    <row r="70" spans="1:36" s="42" customFormat="1">
      <c r="A70" s="50"/>
      <c r="B70" s="12"/>
      <c r="C70" s="12"/>
      <c r="D70" s="12"/>
      <c r="E70" s="12"/>
      <c r="F70" s="12"/>
      <c r="G70" s="41"/>
      <c r="H70" s="12"/>
      <c r="I70" s="12"/>
      <c r="J70" s="12"/>
      <c r="K70" s="12"/>
      <c r="L70" s="12"/>
      <c r="M70" s="41"/>
      <c r="N70" s="12"/>
      <c r="O70" s="12"/>
      <c r="P70" s="12"/>
      <c r="Q70" s="12"/>
      <c r="R70" s="12"/>
      <c r="S70" s="41"/>
      <c r="T70" s="12"/>
      <c r="U70" s="12"/>
      <c r="V70" s="12"/>
      <c r="W70" s="12"/>
      <c r="X70" s="12"/>
      <c r="Y70" s="41"/>
      <c r="Z70" s="41"/>
      <c r="AA70" s="41"/>
      <c r="AB70" s="41"/>
      <c r="AC70" s="41"/>
      <c r="AD70" s="41"/>
      <c r="AE70" s="41"/>
      <c r="AF70" s="12"/>
      <c r="AG70" s="12"/>
      <c r="AH70" s="12"/>
      <c r="AI70" s="12"/>
      <c r="AJ70" s="12"/>
    </row>
    <row r="71" spans="1:36" s="42" customFormat="1">
      <c r="A71" s="41"/>
      <c r="B71" s="12"/>
      <c r="C71" s="12"/>
      <c r="D71" s="12"/>
      <c r="E71" s="12"/>
      <c r="F71" s="12"/>
      <c r="G71" s="41"/>
      <c r="H71" s="12"/>
      <c r="I71" s="12"/>
      <c r="J71" s="12"/>
      <c r="K71" s="12"/>
      <c r="L71" s="12"/>
      <c r="M71" s="41"/>
      <c r="N71" s="12"/>
      <c r="O71" s="12"/>
      <c r="P71" s="12"/>
      <c r="Q71" s="12"/>
      <c r="R71" s="12"/>
      <c r="S71" s="41"/>
      <c r="T71" s="12"/>
      <c r="U71" s="12"/>
      <c r="V71" s="12"/>
      <c r="W71" s="12"/>
      <c r="X71" s="12"/>
      <c r="Y71" s="41"/>
      <c r="Z71" s="12"/>
      <c r="AA71" s="12"/>
      <c r="AB71" s="12"/>
      <c r="AC71" s="12"/>
      <c r="AD71" s="12"/>
      <c r="AE71" s="41"/>
      <c r="AF71" s="12"/>
      <c r="AG71" s="12"/>
      <c r="AH71" s="12"/>
      <c r="AI71" s="12"/>
      <c r="AJ71" s="12"/>
    </row>
    <row r="72" spans="1:36" s="42" customFormat="1">
      <c r="A72" s="41"/>
      <c r="B72" s="12"/>
      <c r="C72" s="12"/>
      <c r="D72" s="12"/>
      <c r="E72" s="12"/>
      <c r="F72" s="12"/>
      <c r="G72" s="41"/>
      <c r="H72" s="12"/>
      <c r="I72" s="12"/>
      <c r="J72" s="12"/>
      <c r="K72" s="12"/>
      <c r="L72" s="12"/>
      <c r="M72" s="41"/>
      <c r="N72" s="12"/>
      <c r="O72" s="12"/>
      <c r="P72" s="12"/>
      <c r="Q72" s="12"/>
      <c r="R72" s="12"/>
      <c r="S72" s="41"/>
      <c r="T72" s="12"/>
      <c r="U72" s="12"/>
      <c r="V72" s="12"/>
      <c r="W72" s="12"/>
      <c r="X72" s="12"/>
      <c r="Y72" s="41"/>
      <c r="Z72" s="12"/>
      <c r="AA72" s="12"/>
      <c r="AB72" s="12"/>
      <c r="AC72" s="12"/>
      <c r="AD72" s="12"/>
      <c r="AE72" s="41"/>
      <c r="AF72" s="12"/>
      <c r="AG72" s="12"/>
      <c r="AH72" s="12"/>
      <c r="AI72" s="12"/>
      <c r="AJ72" s="12"/>
    </row>
    <row r="73" spans="1:36" s="42" customFormat="1">
      <c r="A73" s="41"/>
      <c r="B73" s="12"/>
      <c r="C73" s="12"/>
      <c r="D73" s="12"/>
      <c r="E73" s="12"/>
      <c r="F73" s="12"/>
      <c r="G73" s="41"/>
      <c r="H73" s="12"/>
      <c r="I73" s="12"/>
      <c r="J73" s="12"/>
      <c r="K73" s="12"/>
      <c r="L73" s="12"/>
      <c r="M73" s="41"/>
      <c r="N73" s="12"/>
      <c r="O73" s="12"/>
      <c r="P73" s="12"/>
      <c r="Q73" s="12"/>
      <c r="R73" s="12"/>
      <c r="S73" s="41"/>
      <c r="T73" s="12"/>
      <c r="U73" s="12"/>
      <c r="V73" s="12"/>
      <c r="W73" s="12"/>
      <c r="X73" s="12"/>
      <c r="Y73" s="41"/>
      <c r="Z73" s="12"/>
      <c r="AA73" s="12"/>
      <c r="AB73" s="12"/>
      <c r="AC73" s="12"/>
      <c r="AD73" s="12"/>
      <c r="AE73" s="41"/>
      <c r="AF73" s="12"/>
      <c r="AG73" s="12"/>
      <c r="AH73" s="12"/>
      <c r="AI73" s="12"/>
      <c r="AJ73" s="12"/>
    </row>
    <row r="74" spans="1:36" s="42" customFormat="1">
      <c r="A74" s="41"/>
      <c r="B74" s="12"/>
      <c r="C74" s="12"/>
      <c r="D74" s="12"/>
      <c r="E74" s="12"/>
      <c r="F74" s="12"/>
      <c r="G74" s="41"/>
      <c r="H74" s="12"/>
      <c r="I74" s="12"/>
      <c r="J74" s="12"/>
      <c r="K74" s="12"/>
      <c r="L74" s="12"/>
      <c r="M74" s="41"/>
      <c r="N74" s="12"/>
      <c r="O74" s="12"/>
      <c r="P74" s="12"/>
      <c r="Q74" s="12"/>
      <c r="R74" s="12"/>
      <c r="S74" s="41"/>
      <c r="T74" s="12"/>
      <c r="U74" s="12"/>
      <c r="V74" s="12"/>
      <c r="W74" s="12"/>
      <c r="X74" s="12"/>
      <c r="Y74" s="41"/>
      <c r="Z74" s="12"/>
      <c r="AA74" s="12"/>
      <c r="AB74" s="12"/>
      <c r="AC74" s="12"/>
      <c r="AD74" s="12"/>
      <c r="AE74" s="41"/>
      <c r="AF74" s="12"/>
      <c r="AG74" s="12"/>
      <c r="AH74" s="12"/>
      <c r="AI74" s="12"/>
      <c r="AJ74" s="12"/>
    </row>
    <row r="75" spans="1:36" s="42" customFormat="1">
      <c r="A75" s="41"/>
      <c r="B75" s="12"/>
      <c r="C75" s="12"/>
      <c r="D75" s="12"/>
      <c r="E75" s="12"/>
      <c r="F75" s="12"/>
      <c r="G75" s="41"/>
      <c r="H75" s="12"/>
      <c r="I75" s="12"/>
      <c r="J75" s="12"/>
      <c r="K75" s="12"/>
      <c r="L75" s="12"/>
      <c r="M75" s="41"/>
      <c r="N75" s="12"/>
      <c r="O75" s="12"/>
      <c r="P75" s="12"/>
      <c r="Q75" s="12"/>
      <c r="R75" s="12"/>
      <c r="S75" s="41"/>
      <c r="T75" s="12"/>
      <c r="U75" s="12"/>
      <c r="V75" s="12"/>
      <c r="W75" s="12"/>
      <c r="X75" s="12"/>
      <c r="Y75" s="41"/>
      <c r="Z75" s="12"/>
      <c r="AA75" s="12"/>
      <c r="AB75" s="12"/>
      <c r="AC75" s="12"/>
      <c r="AD75" s="12"/>
      <c r="AE75" s="41"/>
      <c r="AF75" s="12"/>
      <c r="AG75" s="12"/>
      <c r="AH75" s="12"/>
      <c r="AI75" s="12"/>
      <c r="AJ75" s="12"/>
    </row>
    <row r="76" spans="1:36" s="42" customFormat="1">
      <c r="A76" s="41"/>
      <c r="B76" s="12"/>
      <c r="C76" s="12"/>
      <c r="D76" s="12"/>
      <c r="E76" s="12"/>
      <c r="F76" s="12"/>
      <c r="G76" s="41"/>
      <c r="H76" s="12"/>
      <c r="I76" s="12"/>
      <c r="J76" s="12"/>
      <c r="K76" s="12"/>
      <c r="L76" s="12"/>
      <c r="M76" s="41"/>
      <c r="N76" s="12"/>
      <c r="O76" s="12"/>
      <c r="P76" s="12"/>
      <c r="Q76" s="12"/>
      <c r="R76" s="12"/>
      <c r="S76" s="41"/>
      <c r="T76" s="12"/>
      <c r="U76" s="12"/>
      <c r="V76" s="12"/>
      <c r="W76" s="12"/>
      <c r="X76" s="12"/>
      <c r="Y76" s="41"/>
      <c r="Z76" s="12"/>
      <c r="AA76" s="12"/>
      <c r="AB76" s="12"/>
      <c r="AC76" s="12"/>
      <c r="AD76" s="12"/>
      <c r="AE76" s="41"/>
      <c r="AF76" s="12"/>
      <c r="AG76" s="12"/>
      <c r="AH76" s="12"/>
      <c r="AI76" s="12"/>
      <c r="AJ76" s="12"/>
    </row>
    <row r="77" spans="1:36" s="42" customFormat="1">
      <c r="A77" s="41"/>
      <c r="B77" s="12"/>
      <c r="C77" s="12"/>
      <c r="D77" s="12"/>
      <c r="E77" s="12"/>
      <c r="F77" s="12"/>
      <c r="G77" s="41"/>
      <c r="H77" s="12"/>
      <c r="I77" s="12"/>
      <c r="J77" s="12"/>
      <c r="K77" s="12"/>
      <c r="L77" s="12"/>
      <c r="M77" s="41"/>
      <c r="N77" s="12"/>
      <c r="O77" s="12"/>
      <c r="P77" s="12"/>
      <c r="Q77" s="12"/>
      <c r="R77" s="12"/>
      <c r="S77" s="41"/>
      <c r="T77" s="12"/>
      <c r="U77" s="12"/>
      <c r="V77" s="12"/>
      <c r="W77" s="12"/>
      <c r="X77" s="12"/>
      <c r="Y77" s="41"/>
      <c r="Z77" s="12"/>
      <c r="AA77" s="12"/>
      <c r="AB77" s="12"/>
      <c r="AC77" s="12"/>
      <c r="AD77" s="12"/>
      <c r="AE77" s="41"/>
      <c r="AF77" s="12"/>
      <c r="AG77" s="12"/>
      <c r="AH77" s="12"/>
      <c r="AI77" s="12"/>
      <c r="AJ77" s="12"/>
    </row>
    <row r="78" spans="1:36" s="42" customFormat="1">
      <c r="A78" s="41"/>
      <c r="B78" s="12"/>
      <c r="C78" s="12"/>
      <c r="D78" s="12"/>
      <c r="E78" s="12"/>
      <c r="F78" s="12"/>
      <c r="G78" s="41"/>
      <c r="H78" s="12"/>
      <c r="I78" s="12"/>
      <c r="J78" s="12"/>
      <c r="K78" s="12"/>
      <c r="L78" s="12"/>
      <c r="M78" s="41"/>
      <c r="N78" s="12"/>
      <c r="O78" s="12"/>
      <c r="P78" s="12"/>
      <c r="Q78" s="12"/>
      <c r="R78" s="12"/>
      <c r="S78" s="41"/>
      <c r="T78" s="12"/>
      <c r="U78" s="12"/>
      <c r="V78" s="12"/>
      <c r="W78" s="12"/>
      <c r="X78" s="12"/>
      <c r="Y78" s="41"/>
      <c r="Z78" s="12"/>
      <c r="AA78" s="12"/>
      <c r="AB78" s="12"/>
      <c r="AC78" s="12"/>
      <c r="AD78" s="12"/>
      <c r="AE78" s="41"/>
      <c r="AF78" s="12"/>
      <c r="AG78" s="12"/>
      <c r="AH78" s="12"/>
      <c r="AI78" s="12"/>
      <c r="AJ78" s="12"/>
    </row>
    <row r="79" spans="1:36" s="42" customFormat="1">
      <c r="A79" s="41"/>
      <c r="B79" s="12"/>
      <c r="C79" s="12"/>
      <c r="D79" s="12"/>
      <c r="E79" s="12"/>
      <c r="F79" s="12"/>
      <c r="G79" s="41"/>
      <c r="H79" s="12"/>
      <c r="I79" s="12"/>
      <c r="J79" s="12"/>
      <c r="K79" s="12"/>
      <c r="L79" s="12"/>
      <c r="M79" s="41"/>
      <c r="N79" s="12"/>
      <c r="O79" s="12"/>
      <c r="P79" s="12"/>
      <c r="Q79" s="12"/>
      <c r="R79" s="12"/>
      <c r="S79" s="41"/>
      <c r="T79" s="12"/>
      <c r="U79" s="12"/>
      <c r="V79" s="12"/>
      <c r="W79" s="12"/>
      <c r="X79" s="12"/>
      <c r="Y79" s="41"/>
      <c r="Z79" s="12"/>
      <c r="AA79" s="12"/>
      <c r="AB79" s="12"/>
      <c r="AC79" s="12"/>
      <c r="AD79" s="12"/>
      <c r="AE79" s="41"/>
      <c r="AF79" s="12"/>
      <c r="AG79" s="12"/>
      <c r="AH79" s="12"/>
      <c r="AI79" s="12"/>
      <c r="AJ79" s="12"/>
    </row>
    <row r="80" spans="1:36" s="42" customFormat="1">
      <c r="A80" s="41"/>
      <c r="B80" s="12"/>
      <c r="C80" s="12"/>
      <c r="D80" s="12"/>
      <c r="E80" s="12"/>
      <c r="F80" s="12"/>
      <c r="G80" s="41"/>
      <c r="H80" s="12"/>
      <c r="I80" s="12"/>
      <c r="J80" s="12"/>
      <c r="K80" s="12"/>
      <c r="L80" s="12"/>
      <c r="M80" s="41"/>
      <c r="N80" s="12"/>
      <c r="O80" s="12"/>
      <c r="P80" s="12"/>
      <c r="Q80" s="12"/>
      <c r="R80" s="12"/>
      <c r="S80" s="41"/>
      <c r="T80" s="12"/>
      <c r="U80" s="12"/>
      <c r="V80" s="12"/>
      <c r="W80" s="12"/>
      <c r="X80" s="12"/>
      <c r="Y80" s="41"/>
      <c r="Z80" s="12"/>
      <c r="AA80" s="12"/>
      <c r="AB80" s="12"/>
      <c r="AC80" s="12"/>
      <c r="AD80" s="12"/>
      <c r="AE80" s="41"/>
      <c r="AF80" s="12"/>
      <c r="AG80" s="12"/>
      <c r="AH80" s="12"/>
      <c r="AI80" s="12"/>
      <c r="AJ80" s="12"/>
    </row>
    <row r="81" spans="1:36" s="42" customFormat="1">
      <c r="A81" s="41"/>
      <c r="B81" s="12"/>
      <c r="C81" s="12"/>
      <c r="D81" s="12"/>
      <c r="E81" s="12"/>
      <c r="F81" s="12"/>
      <c r="G81" s="41"/>
      <c r="H81" s="12"/>
      <c r="I81" s="12"/>
      <c r="J81" s="12"/>
      <c r="K81" s="12"/>
      <c r="L81" s="12"/>
      <c r="M81" s="41"/>
      <c r="N81" s="12"/>
      <c r="O81" s="12"/>
      <c r="P81" s="12"/>
      <c r="Q81" s="12"/>
      <c r="R81" s="12"/>
      <c r="S81" s="41"/>
      <c r="T81" s="12"/>
      <c r="U81" s="12"/>
      <c r="V81" s="12"/>
      <c r="W81" s="12"/>
      <c r="X81" s="12"/>
      <c r="Y81" s="41"/>
      <c r="Z81" s="12"/>
      <c r="AA81" s="12"/>
      <c r="AB81" s="12"/>
      <c r="AC81" s="12"/>
      <c r="AD81" s="12"/>
      <c r="AE81" s="41"/>
      <c r="AF81" s="12"/>
      <c r="AG81" s="12"/>
      <c r="AH81" s="12"/>
      <c r="AI81" s="12"/>
      <c r="AJ81" s="12"/>
    </row>
    <row r="82" spans="1:36" s="42" customFormat="1">
      <c r="A82" s="41"/>
      <c r="B82" s="12"/>
      <c r="C82" s="12"/>
      <c r="D82" s="12"/>
      <c r="E82" s="12"/>
      <c r="F82" s="12"/>
      <c r="G82" s="41"/>
      <c r="H82" s="12"/>
      <c r="I82" s="12"/>
      <c r="J82" s="12"/>
      <c r="K82" s="12"/>
      <c r="L82" s="12"/>
      <c r="M82" s="41"/>
      <c r="N82" s="12"/>
      <c r="O82" s="12"/>
      <c r="P82" s="12"/>
      <c r="Q82" s="12"/>
      <c r="R82" s="12"/>
      <c r="S82" s="41"/>
      <c r="T82" s="12"/>
      <c r="U82" s="12"/>
      <c r="V82" s="12"/>
      <c r="W82" s="12"/>
      <c r="X82" s="12"/>
      <c r="Y82" s="41"/>
      <c r="Z82" s="12"/>
      <c r="AA82" s="12"/>
      <c r="AB82" s="12"/>
      <c r="AC82" s="12"/>
      <c r="AD82" s="12"/>
      <c r="AE82" s="41"/>
      <c r="AF82" s="12"/>
      <c r="AG82" s="12"/>
      <c r="AH82" s="12"/>
      <c r="AI82" s="12"/>
      <c r="AJ82" s="12"/>
    </row>
    <row r="83" spans="1:36" s="42" customFormat="1">
      <c r="A83" s="41"/>
      <c r="B83" s="12"/>
      <c r="C83" s="12"/>
      <c r="D83" s="12"/>
      <c r="E83" s="12"/>
      <c r="F83" s="12"/>
      <c r="G83" s="41"/>
      <c r="H83" s="12"/>
      <c r="I83" s="12"/>
      <c r="J83" s="12"/>
      <c r="K83" s="12"/>
      <c r="L83" s="12"/>
      <c r="M83" s="41"/>
      <c r="N83" s="12"/>
      <c r="O83" s="12"/>
      <c r="P83" s="12"/>
      <c r="Q83" s="12"/>
      <c r="R83" s="12"/>
      <c r="S83" s="41"/>
      <c r="T83" s="12"/>
      <c r="U83" s="12"/>
      <c r="V83" s="12"/>
      <c r="W83" s="12"/>
      <c r="X83" s="12"/>
      <c r="Y83" s="41"/>
      <c r="Z83" s="12"/>
      <c r="AA83" s="12"/>
      <c r="AB83" s="12"/>
      <c r="AC83" s="12"/>
      <c r="AD83" s="12"/>
      <c r="AE83" s="41"/>
      <c r="AF83" s="12"/>
      <c r="AG83" s="12"/>
      <c r="AH83" s="12"/>
      <c r="AI83" s="12"/>
      <c r="AJ83" s="12"/>
    </row>
    <row r="84" spans="1:36" s="42" customFormat="1">
      <c r="A84" s="41"/>
      <c r="B84" s="12"/>
      <c r="C84" s="12"/>
      <c r="D84" s="12"/>
      <c r="E84" s="12"/>
      <c r="F84" s="12"/>
      <c r="G84" s="41"/>
      <c r="H84" s="12"/>
      <c r="I84" s="12"/>
      <c r="J84" s="12"/>
      <c r="K84" s="12"/>
      <c r="L84" s="12"/>
      <c r="M84" s="41"/>
      <c r="N84" s="12"/>
      <c r="O84" s="12"/>
      <c r="P84" s="12"/>
      <c r="Q84" s="12"/>
      <c r="R84" s="12"/>
      <c r="S84" s="41"/>
      <c r="T84" s="12"/>
      <c r="U84" s="12"/>
      <c r="V84" s="12"/>
      <c r="W84" s="12"/>
      <c r="X84" s="12"/>
      <c r="Y84" s="41"/>
      <c r="Z84" s="12"/>
      <c r="AA84" s="12"/>
      <c r="AB84" s="12"/>
      <c r="AC84" s="12"/>
      <c r="AD84" s="12"/>
      <c r="AE84" s="41"/>
      <c r="AF84" s="12"/>
      <c r="AG84" s="12"/>
      <c r="AH84" s="12"/>
      <c r="AI84" s="12"/>
      <c r="AJ84" s="12"/>
    </row>
    <row r="85" spans="1:36">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row>
    <row r="86" spans="1:36">
      <c r="A86" s="2"/>
      <c r="B86" s="12"/>
      <c r="C86" s="12"/>
      <c r="D86" s="12"/>
      <c r="E86" s="12"/>
      <c r="F86" s="12"/>
      <c r="G86" s="2"/>
      <c r="H86" s="12"/>
      <c r="I86" s="12"/>
      <c r="J86" s="12"/>
      <c r="K86" s="12"/>
      <c r="L86" s="12"/>
      <c r="M86" s="2"/>
      <c r="N86" s="12"/>
      <c r="O86" s="12"/>
      <c r="P86" s="12"/>
      <c r="Q86" s="12"/>
      <c r="R86" s="12"/>
      <c r="S86" s="2"/>
      <c r="T86" s="12"/>
      <c r="U86" s="12"/>
      <c r="V86" s="12"/>
      <c r="W86" s="12"/>
      <c r="X86" s="12"/>
      <c r="Y86" s="12"/>
      <c r="Z86" s="12"/>
      <c r="AA86" s="12"/>
      <c r="AB86" s="12"/>
      <c r="AC86" s="12"/>
      <c r="AD86" s="12"/>
      <c r="AE86" s="2"/>
      <c r="AF86" s="12"/>
      <c r="AG86" s="12"/>
      <c r="AH86" s="12"/>
      <c r="AI86" s="12"/>
      <c r="AJ86" s="12"/>
    </row>
    <row r="87" spans="1:36">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row>
    <row r="88" spans="1:36">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row>
    <row r="89" spans="1:36">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row>
    <row r="90" spans="1:36">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row>
    <row r="91" spans="1:36">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row>
    <row r="92" spans="1:36">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row>
    <row r="93" spans="1:36">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row>
    <row r="94" spans="1:36">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row>
    <row r="95" spans="1:36">
      <c r="A95" s="12"/>
      <c r="B95" s="12"/>
      <c r="C95" s="12"/>
      <c r="D95" s="12"/>
      <c r="E95" s="12"/>
      <c r="F95" s="12"/>
      <c r="G95" s="12"/>
      <c r="H95" s="12"/>
      <c r="I95" s="12"/>
      <c r="J95" s="12"/>
      <c r="K95" s="12"/>
      <c r="L95" s="12"/>
      <c r="M95" s="12"/>
      <c r="N95" s="12"/>
      <c r="S95" s="12"/>
      <c r="T95" s="12"/>
      <c r="U95" s="12"/>
      <c r="V95" s="12"/>
      <c r="W95" s="12"/>
      <c r="X95" s="12"/>
      <c r="Y95" s="12"/>
      <c r="AE95" s="12"/>
      <c r="AF95" s="12"/>
      <c r="AG95" s="12"/>
      <c r="AH95" s="12"/>
      <c r="AI95" s="12"/>
      <c r="AJ95" s="12"/>
    </row>
    <row r="96" spans="1:36">
      <c r="A96" s="12"/>
      <c r="B96" s="12"/>
      <c r="C96" s="12"/>
      <c r="D96" s="12"/>
      <c r="E96" s="12"/>
      <c r="F96" s="12"/>
      <c r="G96" s="12"/>
      <c r="H96" s="12"/>
      <c r="I96" s="12"/>
      <c r="J96" s="12"/>
      <c r="K96" s="12"/>
      <c r="L96" s="12"/>
      <c r="M96" s="12"/>
      <c r="S96" s="12"/>
      <c r="T96" s="12"/>
      <c r="U96" s="12"/>
      <c r="V96" s="12"/>
      <c r="W96" s="12"/>
      <c r="X96" s="12"/>
      <c r="Y96" s="12"/>
      <c r="AE96" s="12"/>
      <c r="AF96" s="12"/>
      <c r="AG96" s="12"/>
      <c r="AH96" s="12"/>
      <c r="AI96" s="12"/>
      <c r="AJ96" s="12"/>
    </row>
    <row r="97" spans="1:36">
      <c r="A97" s="12"/>
      <c r="B97" s="12"/>
      <c r="C97" s="12"/>
      <c r="D97" s="12"/>
      <c r="E97" s="12"/>
      <c r="F97" s="12"/>
      <c r="G97" s="12"/>
      <c r="H97" s="12"/>
      <c r="I97" s="12"/>
      <c r="J97" s="12"/>
      <c r="K97" s="12"/>
      <c r="L97" s="12"/>
      <c r="M97" s="12"/>
      <c r="S97" s="12"/>
      <c r="T97" s="12"/>
      <c r="U97" s="12"/>
      <c r="V97" s="12"/>
      <c r="W97" s="12"/>
      <c r="X97" s="12"/>
      <c r="Y97" s="12"/>
      <c r="AE97" s="12"/>
      <c r="AF97" s="12"/>
      <c r="AG97" s="12"/>
      <c r="AH97" s="12"/>
      <c r="AI97" s="12"/>
      <c r="AJ97" s="12"/>
    </row>
    <row r="98" spans="1:36">
      <c r="A98" s="12"/>
      <c r="B98" s="12"/>
      <c r="C98" s="12"/>
      <c r="D98" s="12"/>
      <c r="E98" s="12"/>
      <c r="F98" s="12"/>
      <c r="G98" s="12"/>
      <c r="M98" s="12"/>
      <c r="S98" s="12"/>
      <c r="Y98" s="12"/>
      <c r="AE98" s="12"/>
      <c r="AF98" s="12"/>
      <c r="AG98" s="12"/>
      <c r="AH98" s="12"/>
      <c r="AI98" s="12"/>
      <c r="AJ98" s="12"/>
    </row>
    <row r="99" spans="1:36">
      <c r="A99" s="12"/>
      <c r="B99" s="12"/>
      <c r="C99" s="12"/>
      <c r="D99" s="12"/>
      <c r="E99" s="12"/>
      <c r="F99" s="12"/>
      <c r="G99" s="12"/>
      <c r="M99" s="12"/>
      <c r="S99" s="12"/>
      <c r="Y99" s="12"/>
      <c r="AE99" s="12"/>
      <c r="AF99" s="12"/>
      <c r="AG99" s="12"/>
      <c r="AH99" s="12"/>
      <c r="AI99" s="12"/>
      <c r="AJ99" s="12"/>
    </row>
    <row r="100" spans="1:36">
      <c r="A100" s="12"/>
      <c r="G100" s="12"/>
      <c r="M100" s="12"/>
      <c r="S100" s="12"/>
      <c r="Y100" s="12"/>
      <c r="AE100" s="12"/>
      <c r="AF100" s="12"/>
      <c r="AG100" s="12"/>
      <c r="AH100" s="12"/>
      <c r="AI100" s="12"/>
      <c r="AJ100" s="12"/>
    </row>
    <row r="101" spans="1:36">
      <c r="AG101" s="12"/>
      <c r="AH101" s="12"/>
      <c r="AI101" s="12"/>
      <c r="AJ101" s="12"/>
    </row>
  </sheetData>
  <mergeCells count="81">
    <mergeCell ref="S10:T10"/>
    <mergeCell ref="G10:H10"/>
    <mergeCell ref="M10:N10"/>
    <mergeCell ref="G11:H11"/>
    <mergeCell ref="S11:T11"/>
    <mergeCell ref="M11:N11"/>
    <mergeCell ref="G9:H9"/>
    <mergeCell ref="M9:N9"/>
    <mergeCell ref="S9:T9"/>
    <mergeCell ref="AE8:AF8"/>
    <mergeCell ref="Y8:Z8"/>
    <mergeCell ref="G8:H8"/>
    <mergeCell ref="Y11:Z11"/>
    <mergeCell ref="Y10:Z10"/>
    <mergeCell ref="Y9:Z9"/>
    <mergeCell ref="A6:F6"/>
    <mergeCell ref="G4:L4"/>
    <mergeCell ref="S5:T5"/>
    <mergeCell ref="S8:T8"/>
    <mergeCell ref="S6:X6"/>
    <mergeCell ref="M6:R6"/>
    <mergeCell ref="M5:N5"/>
    <mergeCell ref="O5:R5"/>
    <mergeCell ref="U5:X5"/>
    <mergeCell ref="I5:L5"/>
    <mergeCell ref="A8:B8"/>
    <mergeCell ref="G6:L6"/>
    <mergeCell ref="M8:N8"/>
    <mergeCell ref="A1:F1"/>
    <mergeCell ref="A2:F2"/>
    <mergeCell ref="A3:F3"/>
    <mergeCell ref="A4:F4"/>
    <mergeCell ref="C5:F5"/>
    <mergeCell ref="A5:B5"/>
    <mergeCell ref="A11:B11"/>
    <mergeCell ref="A10:B10"/>
    <mergeCell ref="AE10:AF10"/>
    <mergeCell ref="AE11:AF11"/>
    <mergeCell ref="AE2:AJ2"/>
    <mergeCell ref="AE3:AJ3"/>
    <mergeCell ref="AE6:AJ6"/>
    <mergeCell ref="AE4:AJ4"/>
    <mergeCell ref="Y6:AD6"/>
    <mergeCell ref="Y5:Z5"/>
    <mergeCell ref="AA5:AD5"/>
    <mergeCell ref="M4:R4"/>
    <mergeCell ref="S4:X4"/>
    <mergeCell ref="G2:L2"/>
    <mergeCell ref="A9:B9"/>
    <mergeCell ref="AE9:AF9"/>
    <mergeCell ref="S1:AJ1"/>
    <mergeCell ref="AE5:AF5"/>
    <mergeCell ref="AG5:AJ5"/>
    <mergeCell ref="G5:H5"/>
    <mergeCell ref="G1:R1"/>
    <mergeCell ref="S2:X2"/>
    <mergeCell ref="S3:X3"/>
    <mergeCell ref="M2:R2"/>
    <mergeCell ref="M3:R3"/>
    <mergeCell ref="Y2:AD2"/>
    <mergeCell ref="Y3:AD3"/>
    <mergeCell ref="Y4:AD4"/>
    <mergeCell ref="G3:L3"/>
    <mergeCell ref="AE12:AE29"/>
    <mergeCell ref="AE48:AE57"/>
    <mergeCell ref="AE30:AE47"/>
    <mergeCell ref="M12:M30"/>
    <mergeCell ref="M31:M51"/>
    <mergeCell ref="M52:M61"/>
    <mergeCell ref="S56:S68"/>
    <mergeCell ref="S35:S55"/>
    <mergeCell ref="S12:S34"/>
    <mergeCell ref="Y58:Y67"/>
    <mergeCell ref="Y33:Y57"/>
    <mergeCell ref="Y12:Y32"/>
    <mergeCell ref="A55:A64"/>
    <mergeCell ref="A36:A54"/>
    <mergeCell ref="A12:A35"/>
    <mergeCell ref="G54:G63"/>
    <mergeCell ref="G35:G53"/>
    <mergeCell ref="G12:G34"/>
  </mergeCells>
  <phoneticPr fontId="0" type="noConversion"/>
  <printOptions horizontalCentered="1"/>
  <pageMargins left="0.75" right="0.75" top="1" bottom="0.25" header="0.5" footer="0.5"/>
  <pageSetup scale="46" fitToWidth="3" orientation="portrait" horizontalDpi="300" verticalDpi="300" r:id="rId1"/>
  <headerFooter alignWithMargins="0">
    <oddHeader xml:space="preserve">&amp;C&amp;"Arial,Bold"&amp;14Brassworld Rosters&amp;12
</oddHeader>
  </headerFooter>
  <colBreaks count="2" manualBreakCount="2">
    <brk id="6" max="1048575" man="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94"/>
  <sheetViews>
    <sheetView topLeftCell="E1" zoomScale="75" zoomScaleNormal="75" zoomScaleSheetLayoutView="50" workbookViewId="0">
      <pane ySplit="4" topLeftCell="A28" activePane="bottomLeft" state="frozen"/>
      <selection pane="bottomLeft" activeCell="B18" sqref="B18"/>
    </sheetView>
  </sheetViews>
  <sheetFormatPr defaultRowHeight="12.75"/>
  <cols>
    <col min="1" max="1" width="4.5703125" customWidth="1"/>
    <col min="2" max="2" width="28.7109375" customWidth="1"/>
    <col min="3" max="6" width="15.140625" customWidth="1"/>
    <col min="7" max="7" width="4.5703125" bestFit="1" customWidth="1"/>
    <col min="8" max="8" width="28.7109375" customWidth="1"/>
    <col min="9" max="12" width="15.140625" customWidth="1"/>
    <col min="13" max="13" width="4.5703125" bestFit="1" customWidth="1"/>
    <col min="14" max="14" width="28.7109375" customWidth="1"/>
    <col min="15" max="18" width="15.140625" customWidth="1"/>
    <col min="19" max="19" width="4.5703125" bestFit="1" customWidth="1"/>
    <col min="20" max="20" width="28.7109375" customWidth="1"/>
    <col min="21" max="24" width="15.140625" customWidth="1"/>
    <col min="25" max="25" width="4.5703125" bestFit="1" customWidth="1"/>
    <col min="26" max="26" width="28.7109375" customWidth="1"/>
    <col min="27" max="30" width="15.140625" customWidth="1"/>
    <col min="31" max="31" width="4.5703125" bestFit="1" customWidth="1"/>
    <col min="32" max="32" width="28.7109375" customWidth="1"/>
    <col min="33" max="36" width="15.140625" customWidth="1"/>
  </cols>
  <sheetData>
    <row r="1" spans="1:36" ht="18">
      <c r="A1" s="606" t="s">
        <v>322</v>
      </c>
      <c r="B1" s="606"/>
      <c r="C1" s="606"/>
      <c r="D1" s="606"/>
      <c r="E1" s="606"/>
      <c r="F1" s="606"/>
      <c r="G1" s="606"/>
      <c r="H1" s="606"/>
      <c r="I1" s="606"/>
      <c r="J1" s="606"/>
      <c r="K1" s="606"/>
      <c r="L1" s="606"/>
      <c r="M1" s="606" t="s">
        <v>322</v>
      </c>
      <c r="N1" s="606"/>
      <c r="O1" s="606"/>
      <c r="P1" s="606"/>
      <c r="Q1" s="606"/>
      <c r="R1" s="606"/>
      <c r="S1" s="606"/>
      <c r="T1" s="606"/>
      <c r="U1" s="606"/>
      <c r="V1" s="606"/>
      <c r="W1" s="606"/>
      <c r="X1" s="606"/>
      <c r="Y1" s="606" t="s">
        <v>322</v>
      </c>
      <c r="Z1" s="606"/>
      <c r="AA1" s="606"/>
      <c r="AB1" s="606"/>
      <c r="AC1" s="606"/>
      <c r="AD1" s="606"/>
      <c r="AE1" s="606"/>
      <c r="AF1" s="606"/>
      <c r="AG1" s="606"/>
      <c r="AH1" s="606"/>
      <c r="AI1" s="606"/>
      <c r="AJ1" s="606"/>
    </row>
    <row r="2" spans="1:36" ht="18">
      <c r="A2" s="607" t="s">
        <v>171</v>
      </c>
      <c r="B2" s="607"/>
      <c r="C2" s="607"/>
      <c r="D2" s="607"/>
      <c r="E2" s="607"/>
      <c r="F2" s="607"/>
      <c r="G2" s="607" t="s">
        <v>504</v>
      </c>
      <c r="H2" s="607"/>
      <c r="I2" s="607"/>
      <c r="J2" s="607"/>
      <c r="K2" s="607"/>
      <c r="L2" s="607"/>
      <c r="M2" s="607" t="s">
        <v>329</v>
      </c>
      <c r="N2" s="607"/>
      <c r="O2" s="607"/>
      <c r="P2" s="607"/>
      <c r="Q2" s="607"/>
      <c r="R2" s="607"/>
      <c r="S2" s="607" t="s">
        <v>292</v>
      </c>
      <c r="T2" s="607"/>
      <c r="U2" s="607"/>
      <c r="V2" s="607"/>
      <c r="W2" s="607"/>
      <c r="X2" s="607"/>
      <c r="Y2" s="607" t="s">
        <v>1401</v>
      </c>
      <c r="Z2" s="607"/>
      <c r="AA2" s="607"/>
      <c r="AB2" s="607"/>
      <c r="AC2" s="607"/>
      <c r="AD2" s="607"/>
      <c r="AE2" s="607" t="s">
        <v>349</v>
      </c>
      <c r="AF2" s="607"/>
      <c r="AG2" s="607"/>
      <c r="AH2" s="607"/>
      <c r="AI2" s="607"/>
      <c r="AJ2" s="607"/>
    </row>
    <row r="3" spans="1:36" ht="18">
      <c r="A3" s="607" t="s">
        <v>172</v>
      </c>
      <c r="B3" s="607"/>
      <c r="C3" s="607"/>
      <c r="D3" s="607"/>
      <c r="E3" s="607"/>
      <c r="F3" s="607"/>
      <c r="G3" s="607" t="s">
        <v>449</v>
      </c>
      <c r="H3" s="607"/>
      <c r="I3" s="607"/>
      <c r="J3" s="607"/>
      <c r="K3" s="607"/>
      <c r="L3" s="607"/>
      <c r="M3" s="607" t="s">
        <v>330</v>
      </c>
      <c r="N3" s="607"/>
      <c r="O3" s="607"/>
      <c r="P3" s="607"/>
      <c r="Q3" s="607"/>
      <c r="R3" s="607"/>
      <c r="S3" s="607" t="s">
        <v>293</v>
      </c>
      <c r="T3" s="607"/>
      <c r="U3" s="607"/>
      <c r="V3" s="607"/>
      <c r="W3" s="607"/>
      <c r="X3" s="607"/>
      <c r="Y3" s="607" t="s">
        <v>1673</v>
      </c>
      <c r="Z3" s="607"/>
      <c r="AA3" s="607"/>
      <c r="AB3" s="607"/>
      <c r="AC3" s="607"/>
      <c r="AD3" s="607"/>
      <c r="AE3" s="607" t="s">
        <v>450</v>
      </c>
      <c r="AF3" s="607"/>
      <c r="AG3" s="607"/>
      <c r="AH3" s="607"/>
      <c r="AI3" s="607"/>
      <c r="AJ3" s="607"/>
    </row>
    <row r="4" spans="1:36" ht="15">
      <c r="A4" s="609" t="s">
        <v>503</v>
      </c>
      <c r="B4" s="609"/>
      <c r="C4" s="609"/>
      <c r="D4" s="609"/>
      <c r="E4" s="609"/>
      <c r="F4" s="609"/>
      <c r="G4" s="609" t="s">
        <v>22</v>
      </c>
      <c r="H4" s="609"/>
      <c r="I4" s="609"/>
      <c r="J4" s="609"/>
      <c r="K4" s="609"/>
      <c r="L4" s="609"/>
      <c r="M4" s="609" t="s">
        <v>187</v>
      </c>
      <c r="N4" s="609"/>
      <c r="O4" s="609"/>
      <c r="P4" s="609"/>
      <c r="Q4" s="609"/>
      <c r="R4" s="609"/>
      <c r="S4" s="609" t="s">
        <v>396</v>
      </c>
      <c r="T4" s="609"/>
      <c r="U4" s="609"/>
      <c r="V4" s="609"/>
      <c r="W4" s="609"/>
      <c r="X4" s="609"/>
      <c r="Y4" s="612" t="s">
        <v>179</v>
      </c>
      <c r="Z4" s="612"/>
      <c r="AA4" s="612"/>
      <c r="AB4" s="612"/>
      <c r="AC4" s="612"/>
      <c r="AD4" s="612"/>
      <c r="AE4" s="609" t="s">
        <v>17</v>
      </c>
      <c r="AF4" s="609"/>
      <c r="AG4" s="609"/>
      <c r="AH4" s="609"/>
      <c r="AI4" s="609"/>
      <c r="AJ4" s="609"/>
    </row>
    <row r="5" spans="1:36" ht="15">
      <c r="A5" s="604" t="s">
        <v>515</v>
      </c>
      <c r="B5" s="595"/>
      <c r="C5" s="605">
        <f>VLOOKUP(A2,'Bank Detail'!$A$4:$B$27,2)</f>
        <v>47250254</v>
      </c>
      <c r="D5" s="605"/>
      <c r="E5" s="605"/>
      <c r="F5" s="605"/>
      <c r="G5" s="604" t="s">
        <v>515</v>
      </c>
      <c r="H5" s="604"/>
      <c r="I5" s="605">
        <f>VLOOKUP(G2,'Bank Detail'!$A$4:$B$27,2)</f>
        <v>66667035</v>
      </c>
      <c r="J5" s="605"/>
      <c r="K5" s="605"/>
      <c r="L5" s="605"/>
      <c r="M5" s="604" t="s">
        <v>515</v>
      </c>
      <c r="N5" s="604"/>
      <c r="O5" s="605">
        <f>VLOOKUP(M2,'Bank Detail'!$A$4:$B$27,2)</f>
        <v>5862074</v>
      </c>
      <c r="P5" s="605"/>
      <c r="Q5" s="605"/>
      <c r="R5" s="605"/>
      <c r="S5" s="604" t="s">
        <v>515</v>
      </c>
      <c r="T5" s="595"/>
      <c r="U5" s="605">
        <f>VLOOKUP(S2,'Bank Detail'!$A$4:$B$27,2)</f>
        <v>37734487</v>
      </c>
      <c r="V5" s="605"/>
      <c r="W5" s="605"/>
      <c r="X5" s="605"/>
      <c r="Y5" s="604" t="s">
        <v>515</v>
      </c>
      <c r="Z5" s="604"/>
      <c r="AA5" s="605">
        <f>VLOOKUP(Y2,'Bank Detail'!$A$4:$B$27,2)</f>
        <v>9252862</v>
      </c>
      <c r="AB5" s="605"/>
      <c r="AC5" s="605"/>
      <c r="AD5" s="605"/>
      <c r="AE5" s="604" t="s">
        <v>515</v>
      </c>
      <c r="AF5" s="604"/>
      <c r="AG5" s="605">
        <f>VLOOKUP(AE2,'Bank Detail'!$A$4:$B$27,2)</f>
        <v>121067699.94999999</v>
      </c>
      <c r="AH5" s="605"/>
      <c r="AI5" s="605"/>
      <c r="AJ5" s="605"/>
    </row>
    <row r="6" spans="1:36">
      <c r="A6" s="610"/>
      <c r="B6" s="610"/>
      <c r="C6" s="610"/>
      <c r="D6" s="610"/>
      <c r="E6" s="610"/>
      <c r="F6" s="610"/>
      <c r="G6" s="610"/>
      <c r="H6" s="610"/>
      <c r="I6" s="610"/>
      <c r="J6" s="610"/>
      <c r="K6" s="610"/>
      <c r="L6" s="610"/>
      <c r="M6" s="610"/>
      <c r="N6" s="610"/>
      <c r="O6" s="610"/>
      <c r="P6" s="610"/>
      <c r="Q6" s="610"/>
      <c r="R6" s="610"/>
      <c r="S6" s="610"/>
      <c r="T6" s="610"/>
      <c r="U6" s="610"/>
      <c r="V6" s="610"/>
      <c r="W6" s="610"/>
      <c r="X6" s="610"/>
      <c r="Y6" s="610"/>
      <c r="Z6" s="610"/>
      <c r="AA6" s="610"/>
      <c r="AB6" s="610"/>
      <c r="AC6" s="610"/>
      <c r="AD6" s="610"/>
      <c r="AE6" s="610"/>
      <c r="AF6" s="610"/>
      <c r="AG6" s="610"/>
      <c r="AH6" s="610"/>
      <c r="AI6" s="610"/>
      <c r="AJ6" s="610"/>
    </row>
    <row r="7" spans="1:36">
      <c r="A7" s="97"/>
      <c r="B7" s="98"/>
      <c r="C7" s="7">
        <v>2020</v>
      </c>
      <c r="D7" s="7">
        <v>2021</v>
      </c>
      <c r="E7" s="7">
        <v>2022</v>
      </c>
      <c r="F7" s="7">
        <v>2023</v>
      </c>
      <c r="G7" s="97"/>
      <c r="H7" s="98"/>
      <c r="I7" s="7">
        <v>2020</v>
      </c>
      <c r="J7" s="7">
        <v>2021</v>
      </c>
      <c r="K7" s="7">
        <v>2022</v>
      </c>
      <c r="L7" s="7">
        <v>2023</v>
      </c>
      <c r="M7" s="97"/>
      <c r="N7" s="98"/>
      <c r="O7" s="7">
        <v>2020</v>
      </c>
      <c r="P7" s="7">
        <v>2021</v>
      </c>
      <c r="Q7" s="7">
        <v>2022</v>
      </c>
      <c r="R7" s="7">
        <v>2023</v>
      </c>
      <c r="S7" s="97"/>
      <c r="T7" s="98"/>
      <c r="U7" s="7">
        <v>2020</v>
      </c>
      <c r="V7" s="7">
        <v>2021</v>
      </c>
      <c r="W7" s="7">
        <v>2022</v>
      </c>
      <c r="X7" s="7">
        <v>2023</v>
      </c>
      <c r="Y7" s="97"/>
      <c r="Z7" s="98"/>
      <c r="AA7" s="7">
        <v>2020</v>
      </c>
      <c r="AB7" s="7">
        <v>2021</v>
      </c>
      <c r="AC7" s="7">
        <v>2022</v>
      </c>
      <c r="AD7" s="7">
        <v>2023</v>
      </c>
      <c r="AE7" s="97"/>
      <c r="AF7" s="98"/>
      <c r="AG7" s="7">
        <v>2020</v>
      </c>
      <c r="AH7" s="7">
        <v>2021</v>
      </c>
      <c r="AI7" s="7">
        <v>2022</v>
      </c>
      <c r="AJ7" s="7">
        <v>2023</v>
      </c>
    </row>
    <row r="8" spans="1:36">
      <c r="A8" s="611" t="s">
        <v>463</v>
      </c>
      <c r="B8" s="611"/>
      <c r="C8" s="8">
        <f>SUM(C12:C65)</f>
        <v>64169200</v>
      </c>
      <c r="D8" s="8">
        <f>SUM(D12:D65)</f>
        <v>47772000</v>
      </c>
      <c r="E8" s="8">
        <f>SUM(E12:E65)</f>
        <v>24525000</v>
      </c>
      <c r="F8" s="8">
        <f>SUM(F12:F65)</f>
        <v>14775000</v>
      </c>
      <c r="G8" s="611" t="s">
        <v>463</v>
      </c>
      <c r="H8" s="611"/>
      <c r="I8" s="8">
        <f>SUM(I12:I77)</f>
        <v>47234000</v>
      </c>
      <c r="J8" s="8">
        <f>SUM(J12:J77)</f>
        <v>25050000</v>
      </c>
      <c r="K8" s="8">
        <f>SUM(K12:K77)</f>
        <v>13000000</v>
      </c>
      <c r="L8" s="8">
        <f>SUM(L12:L77)</f>
        <v>9200000</v>
      </c>
      <c r="M8" s="611" t="s">
        <v>463</v>
      </c>
      <c r="N8" s="611"/>
      <c r="O8" s="8">
        <f>SUM(O12:O64)</f>
        <v>54036000</v>
      </c>
      <c r="P8" s="8">
        <f>SUM(P12:P64)</f>
        <v>29818000</v>
      </c>
      <c r="Q8" s="8">
        <f>SUM(Q12:Q64)</f>
        <v>15300000</v>
      </c>
      <c r="R8" s="8">
        <f>SUM(R12:R64)</f>
        <v>2550000</v>
      </c>
      <c r="S8" s="611" t="s">
        <v>463</v>
      </c>
      <c r="T8" s="611"/>
      <c r="U8" s="8">
        <f>SUM(U12:U59)</f>
        <v>26530000</v>
      </c>
      <c r="V8" s="8">
        <f>SUM(V12:V59)</f>
        <v>21620000</v>
      </c>
      <c r="W8" s="8">
        <f>SUM(W12:W59)</f>
        <v>13520000</v>
      </c>
      <c r="X8" s="8">
        <f>SUM(X12:X59)</f>
        <v>4795000</v>
      </c>
      <c r="Y8" s="611" t="s">
        <v>463</v>
      </c>
      <c r="Z8" s="611"/>
      <c r="AA8" s="8">
        <f>SUM(AA12:AA79)</f>
        <v>43118000</v>
      </c>
      <c r="AB8" s="8">
        <f>SUM(AB12:AB79)</f>
        <v>27941000</v>
      </c>
      <c r="AC8" s="8">
        <f>SUM(AC12:AC79)</f>
        <v>9141000</v>
      </c>
      <c r="AD8" s="8">
        <f>SUM(AD12:AD79)</f>
        <v>0</v>
      </c>
      <c r="AE8" s="611" t="s">
        <v>463</v>
      </c>
      <c r="AF8" s="611"/>
      <c r="AG8" s="8">
        <f>SUM(AG12:AG74)</f>
        <v>43229000</v>
      </c>
      <c r="AH8" s="8">
        <f>SUM(AH12:AH74)</f>
        <v>26089000</v>
      </c>
      <c r="AI8" s="8">
        <f>SUM(AI12:AI74)</f>
        <v>6214000</v>
      </c>
      <c r="AJ8" s="8">
        <f>SUM(AJ12:AJ74)</f>
        <v>0</v>
      </c>
    </row>
    <row r="9" spans="1:36">
      <c r="A9" s="610"/>
      <c r="B9" s="610"/>
      <c r="C9" s="12"/>
      <c r="D9" s="12"/>
      <c r="E9" s="12"/>
      <c r="F9" s="12"/>
      <c r="G9" s="610"/>
      <c r="H9" s="610"/>
      <c r="I9" s="12"/>
      <c r="J9" s="12"/>
      <c r="K9" s="12"/>
      <c r="L9" s="12"/>
      <c r="M9" s="610"/>
      <c r="N9" s="610"/>
      <c r="O9" s="12"/>
      <c r="P9" s="12"/>
      <c r="Q9" s="12"/>
      <c r="R9" s="12"/>
      <c r="S9" s="610"/>
      <c r="T9" s="610"/>
      <c r="U9" s="12"/>
      <c r="V9" s="12"/>
      <c r="W9" s="12"/>
      <c r="X9" s="12"/>
      <c r="Y9" s="610"/>
      <c r="Z9" s="610"/>
      <c r="AA9" s="12"/>
      <c r="AB9" s="12"/>
      <c r="AC9" s="12"/>
      <c r="AD9" s="12"/>
      <c r="AE9" s="610"/>
      <c r="AF9" s="610"/>
      <c r="AG9" s="12"/>
      <c r="AH9" s="12"/>
      <c r="AI9" s="12"/>
      <c r="AJ9" s="12"/>
    </row>
    <row r="10" spans="1:36">
      <c r="A10" s="611" t="s">
        <v>56</v>
      </c>
      <c r="B10" s="611"/>
      <c r="C10" s="2">
        <f>COUNT(C12:C68)</f>
        <v>38</v>
      </c>
      <c r="D10" s="48"/>
      <c r="E10" s="48"/>
      <c r="F10" s="48"/>
      <c r="G10" s="611" t="s">
        <v>56</v>
      </c>
      <c r="H10" s="611"/>
      <c r="I10" s="2">
        <f>COUNT(I12:I74)</f>
        <v>41</v>
      </c>
      <c r="J10" s="48"/>
      <c r="K10" s="48"/>
      <c r="L10" s="48"/>
      <c r="M10" s="611" t="s">
        <v>56</v>
      </c>
      <c r="N10" s="611"/>
      <c r="O10" s="2">
        <f>COUNT(O12:O67)</f>
        <v>43</v>
      </c>
      <c r="P10" s="48"/>
      <c r="Q10" s="48"/>
      <c r="R10" s="48"/>
      <c r="S10" s="611" t="s">
        <v>56</v>
      </c>
      <c r="T10" s="611"/>
      <c r="U10" s="2">
        <f>COUNT(U12:U68)</f>
        <v>40</v>
      </c>
      <c r="V10" s="48"/>
      <c r="W10" s="48"/>
      <c r="X10" s="48"/>
      <c r="Y10" s="611" t="s">
        <v>56</v>
      </c>
      <c r="Z10" s="611"/>
      <c r="AA10" s="2">
        <f>COUNT(AA12:AA69)</f>
        <v>43</v>
      </c>
      <c r="AB10" s="48"/>
      <c r="AC10" s="48"/>
      <c r="AD10" s="48"/>
      <c r="AE10" s="611" t="s">
        <v>56</v>
      </c>
      <c r="AF10" s="611"/>
      <c r="AG10" s="2">
        <f>COUNT(AG12:AG69)</f>
        <v>39</v>
      </c>
      <c r="AH10" s="48"/>
      <c r="AI10" s="48"/>
      <c r="AJ10" s="48"/>
    </row>
    <row r="11" spans="1:36">
      <c r="A11" s="610"/>
      <c r="B11" s="610"/>
      <c r="C11" s="12"/>
      <c r="D11" s="48"/>
      <c r="E11" s="48"/>
      <c r="F11" s="48"/>
      <c r="G11" s="610"/>
      <c r="H11" s="610"/>
      <c r="I11" s="12"/>
      <c r="J11" s="48"/>
      <c r="K11" s="48"/>
      <c r="L11" s="48"/>
      <c r="M11" s="610"/>
      <c r="N11" s="610"/>
      <c r="O11" s="12"/>
      <c r="P11" s="48"/>
      <c r="Q11" s="48"/>
      <c r="R11" s="48"/>
      <c r="S11" s="610"/>
      <c r="T11" s="610"/>
      <c r="U11" s="12"/>
      <c r="V11" s="48"/>
      <c r="W11" s="48"/>
      <c r="X11" s="48"/>
      <c r="Y11" s="610"/>
      <c r="Z11" s="610"/>
      <c r="AA11" s="12"/>
      <c r="AB11" s="48"/>
      <c r="AC11" s="48"/>
      <c r="AD11" s="48"/>
      <c r="AE11" s="610"/>
      <c r="AF11" s="610"/>
      <c r="AG11" s="12"/>
      <c r="AH11" s="48"/>
      <c r="AI11" s="48"/>
      <c r="AJ11" s="48"/>
    </row>
    <row r="12" spans="1:36" ht="12.75" customHeight="1">
      <c r="A12" s="597" t="s">
        <v>497</v>
      </c>
      <c r="B12" s="231" t="s">
        <v>2644</v>
      </c>
      <c r="C12" s="252">
        <v>1092000</v>
      </c>
      <c r="D12" s="252" t="s">
        <v>486</v>
      </c>
      <c r="E12" s="252" t="s">
        <v>486</v>
      </c>
      <c r="F12" s="252" t="s">
        <v>486</v>
      </c>
      <c r="G12" s="597" t="s">
        <v>497</v>
      </c>
      <c r="H12" s="231" t="s">
        <v>2671</v>
      </c>
      <c r="I12" s="252">
        <v>1800000</v>
      </c>
      <c r="J12" s="252" t="s">
        <v>486</v>
      </c>
      <c r="K12" s="252" t="s">
        <v>486</v>
      </c>
      <c r="L12" s="252" t="s">
        <v>486</v>
      </c>
      <c r="M12" s="597" t="s">
        <v>497</v>
      </c>
      <c r="N12" s="231" t="s">
        <v>3389</v>
      </c>
      <c r="O12" s="252">
        <v>600000</v>
      </c>
      <c r="P12" s="252">
        <v>600000</v>
      </c>
      <c r="Q12" s="252">
        <v>600000</v>
      </c>
      <c r="R12" s="252" t="s">
        <v>486</v>
      </c>
      <c r="S12" s="597" t="s">
        <v>497</v>
      </c>
      <c r="T12" s="231" t="s">
        <v>2730</v>
      </c>
      <c r="U12" s="252">
        <v>2800000</v>
      </c>
      <c r="V12" s="252">
        <v>2800000</v>
      </c>
      <c r="W12" s="252" t="s">
        <v>486</v>
      </c>
      <c r="X12" s="252" t="s">
        <v>486</v>
      </c>
      <c r="Y12" s="597" t="s">
        <v>497</v>
      </c>
      <c r="Z12" s="231" t="s">
        <v>3831</v>
      </c>
      <c r="AA12" s="252">
        <v>200000</v>
      </c>
      <c r="AB12" s="252">
        <v>300000</v>
      </c>
      <c r="AC12" s="252">
        <v>400000</v>
      </c>
      <c r="AD12" s="252" t="s">
        <v>486</v>
      </c>
      <c r="AE12" s="597" t="s">
        <v>497</v>
      </c>
      <c r="AF12" s="231" t="s">
        <v>2779</v>
      </c>
      <c r="AG12" s="252">
        <v>100000</v>
      </c>
      <c r="AH12" s="252" t="s">
        <v>486</v>
      </c>
      <c r="AI12" s="252" t="s">
        <v>486</v>
      </c>
      <c r="AJ12" s="252" t="s">
        <v>486</v>
      </c>
    </row>
    <row r="13" spans="1:36" s="42" customFormat="1">
      <c r="A13" s="595"/>
      <c r="B13" s="231" t="s">
        <v>2645</v>
      </c>
      <c r="C13" s="252">
        <v>2800000</v>
      </c>
      <c r="D13" s="252">
        <v>2800000</v>
      </c>
      <c r="E13" s="252">
        <v>2800000</v>
      </c>
      <c r="F13" s="252" t="s">
        <v>486</v>
      </c>
      <c r="G13" s="595"/>
      <c r="H13" s="231" t="s">
        <v>2672</v>
      </c>
      <c r="I13" s="252">
        <v>988000</v>
      </c>
      <c r="J13" s="252" t="s">
        <v>486</v>
      </c>
      <c r="K13" s="252" t="s">
        <v>486</v>
      </c>
      <c r="L13" s="252" t="s">
        <v>486</v>
      </c>
      <c r="M13" s="595"/>
      <c r="N13" s="231" t="s">
        <v>2696</v>
      </c>
      <c r="O13" s="252">
        <v>2750000</v>
      </c>
      <c r="P13" s="252">
        <v>2750000</v>
      </c>
      <c r="Q13" s="252" t="s">
        <v>486</v>
      </c>
      <c r="R13" s="252" t="s">
        <v>486</v>
      </c>
      <c r="S13" s="595"/>
      <c r="T13" s="231" t="s">
        <v>2731</v>
      </c>
      <c r="U13" s="252">
        <v>200000</v>
      </c>
      <c r="V13" s="252">
        <v>300000</v>
      </c>
      <c r="W13" s="252">
        <v>400000</v>
      </c>
      <c r="X13" s="252" t="s">
        <v>486</v>
      </c>
      <c r="Y13" s="595"/>
      <c r="Z13" s="539" t="s">
        <v>2552</v>
      </c>
      <c r="AA13" s="252">
        <v>300000</v>
      </c>
      <c r="AB13" s="252">
        <v>400000</v>
      </c>
      <c r="AC13" s="252" t="s">
        <v>486</v>
      </c>
      <c r="AD13" s="252" t="s">
        <v>486</v>
      </c>
      <c r="AE13" s="595"/>
      <c r="AF13" s="231" t="s">
        <v>3826</v>
      </c>
      <c r="AG13" s="252">
        <v>100000</v>
      </c>
      <c r="AH13" s="252" t="s">
        <v>486</v>
      </c>
      <c r="AI13" s="252" t="s">
        <v>486</v>
      </c>
      <c r="AJ13" s="252" t="s">
        <v>486</v>
      </c>
    </row>
    <row r="14" spans="1:36" s="42" customFormat="1">
      <c r="A14" s="595"/>
      <c r="B14" s="231" t="s">
        <v>2646</v>
      </c>
      <c r="C14" s="252">
        <v>575000</v>
      </c>
      <c r="D14" s="252" t="s">
        <v>486</v>
      </c>
      <c r="E14" s="252" t="s">
        <v>486</v>
      </c>
      <c r="F14" s="252" t="s">
        <v>486</v>
      </c>
      <c r="G14" s="595"/>
      <c r="H14" s="231" t="s">
        <v>2674</v>
      </c>
      <c r="I14" s="252">
        <v>600000</v>
      </c>
      <c r="J14" s="252" t="s">
        <v>486</v>
      </c>
      <c r="K14" s="252" t="s">
        <v>486</v>
      </c>
      <c r="L14" s="252" t="s">
        <v>486</v>
      </c>
      <c r="M14" s="595"/>
      <c r="N14" s="231" t="s">
        <v>3399</v>
      </c>
      <c r="O14" s="252">
        <v>2000000</v>
      </c>
      <c r="P14" s="252">
        <v>2000000</v>
      </c>
      <c r="Q14" s="252">
        <v>2000000</v>
      </c>
      <c r="R14" s="252" t="s">
        <v>486</v>
      </c>
      <c r="S14" s="595"/>
      <c r="T14" s="231" t="s">
        <v>2339</v>
      </c>
      <c r="U14" s="252">
        <v>100000</v>
      </c>
      <c r="V14" s="252" t="s">
        <v>486</v>
      </c>
      <c r="W14" s="252" t="s">
        <v>486</v>
      </c>
      <c r="X14" s="252" t="s">
        <v>486</v>
      </c>
      <c r="Y14" s="595"/>
      <c r="Z14" s="561" t="s">
        <v>4230</v>
      </c>
      <c r="AA14" s="252">
        <v>386000</v>
      </c>
      <c r="AB14" s="252" t="s">
        <v>486</v>
      </c>
      <c r="AC14" s="252" t="s">
        <v>486</v>
      </c>
      <c r="AD14" s="252" t="s">
        <v>486</v>
      </c>
      <c r="AE14" s="595"/>
      <c r="AF14" s="231" t="s">
        <v>2780</v>
      </c>
      <c r="AG14" s="252">
        <v>725000</v>
      </c>
      <c r="AH14" s="252" t="s">
        <v>486</v>
      </c>
      <c r="AI14" s="252" t="s">
        <v>486</v>
      </c>
      <c r="AJ14" s="252" t="s">
        <v>486</v>
      </c>
    </row>
    <row r="15" spans="1:36" s="42" customFormat="1">
      <c r="A15" s="595"/>
      <c r="B15" s="231" t="s">
        <v>3390</v>
      </c>
      <c r="C15" s="252">
        <v>875000</v>
      </c>
      <c r="D15" s="252">
        <v>875000</v>
      </c>
      <c r="E15" s="252" t="s">
        <v>486</v>
      </c>
      <c r="F15" s="252" t="s">
        <v>486</v>
      </c>
      <c r="G15" s="595"/>
      <c r="H15" s="561" t="s">
        <v>4223</v>
      </c>
      <c r="I15" s="252">
        <v>3000000</v>
      </c>
      <c r="J15" s="252" t="s">
        <v>486</v>
      </c>
      <c r="K15" s="252" t="s">
        <v>486</v>
      </c>
      <c r="L15" s="252" t="s">
        <v>486</v>
      </c>
      <c r="M15" s="595"/>
      <c r="N15" s="231" t="s">
        <v>2697</v>
      </c>
      <c r="O15" s="252">
        <v>1092000</v>
      </c>
      <c r="P15" s="252" t="s">
        <v>486</v>
      </c>
      <c r="Q15" s="252" t="s">
        <v>486</v>
      </c>
      <c r="R15" s="252" t="s">
        <v>486</v>
      </c>
      <c r="S15" s="595"/>
      <c r="T15" s="231" t="s">
        <v>2733</v>
      </c>
      <c r="U15" s="252">
        <v>1995000</v>
      </c>
      <c r="V15" s="252">
        <v>1995000</v>
      </c>
      <c r="W15" s="252">
        <v>1995000</v>
      </c>
      <c r="X15" s="252">
        <v>1995000</v>
      </c>
      <c r="Y15" s="595"/>
      <c r="Z15" s="231" t="s">
        <v>2903</v>
      </c>
      <c r="AA15" s="252">
        <v>4000000</v>
      </c>
      <c r="AB15" s="252" t="s">
        <v>486</v>
      </c>
      <c r="AC15" s="252" t="s">
        <v>486</v>
      </c>
      <c r="AD15" s="252" t="s">
        <v>486</v>
      </c>
      <c r="AE15" s="595"/>
      <c r="AF15" s="231" t="s">
        <v>2781</v>
      </c>
      <c r="AG15" s="252">
        <v>300000</v>
      </c>
      <c r="AH15" s="252">
        <v>400000</v>
      </c>
      <c r="AI15" s="252" t="s">
        <v>486</v>
      </c>
      <c r="AJ15" s="252" t="s">
        <v>486</v>
      </c>
    </row>
    <row r="16" spans="1:36" s="42" customFormat="1">
      <c r="A16" s="595"/>
      <c r="B16" s="231" t="s">
        <v>2647</v>
      </c>
      <c r="C16" s="252">
        <v>1875000</v>
      </c>
      <c r="D16" s="252">
        <v>1875000</v>
      </c>
      <c r="E16" s="252" t="s">
        <v>486</v>
      </c>
      <c r="F16" s="252" t="s">
        <v>486</v>
      </c>
      <c r="G16" s="595"/>
      <c r="H16" s="231" t="s">
        <v>2675</v>
      </c>
      <c r="I16" s="252">
        <v>3200000</v>
      </c>
      <c r="J16" s="252">
        <v>3200000</v>
      </c>
      <c r="K16" s="252">
        <v>3200000</v>
      </c>
      <c r="L16" s="252">
        <v>3200000</v>
      </c>
      <c r="M16" s="595"/>
      <c r="N16" s="231" t="s">
        <v>2698</v>
      </c>
      <c r="O16" s="252">
        <v>6720000</v>
      </c>
      <c r="P16" s="252" t="s">
        <v>486</v>
      </c>
      <c r="Q16" s="252" t="s">
        <v>486</v>
      </c>
      <c r="R16" s="252" t="s">
        <v>486</v>
      </c>
      <c r="S16" s="595"/>
      <c r="T16" s="231" t="s">
        <v>2734</v>
      </c>
      <c r="U16" s="252">
        <v>300000</v>
      </c>
      <c r="V16" s="252">
        <v>400000</v>
      </c>
      <c r="W16" s="252" t="s">
        <v>486</v>
      </c>
      <c r="X16" s="252" t="s">
        <v>486</v>
      </c>
      <c r="Y16" s="595"/>
      <c r="Z16" s="231" t="s">
        <v>2757</v>
      </c>
      <c r="AA16" s="252">
        <v>400000</v>
      </c>
      <c r="AB16" s="252" t="s">
        <v>486</v>
      </c>
      <c r="AC16" s="252" t="s">
        <v>486</v>
      </c>
      <c r="AD16" s="252" t="s">
        <v>486</v>
      </c>
      <c r="AE16" s="595"/>
      <c r="AF16" s="231" t="s">
        <v>2782</v>
      </c>
      <c r="AG16" s="252">
        <v>2000000</v>
      </c>
      <c r="AH16" s="252" t="s">
        <v>486</v>
      </c>
      <c r="AI16" s="252" t="s">
        <v>486</v>
      </c>
      <c r="AJ16" s="252" t="s">
        <v>486</v>
      </c>
    </row>
    <row r="17" spans="1:36" s="42" customFormat="1">
      <c r="A17" s="595"/>
      <c r="B17" s="231" t="s">
        <v>2337</v>
      </c>
      <c r="C17" s="252">
        <v>100000</v>
      </c>
      <c r="D17" s="252" t="s">
        <v>486</v>
      </c>
      <c r="E17" s="252" t="s">
        <v>486</v>
      </c>
      <c r="F17" s="252" t="s">
        <v>486</v>
      </c>
      <c r="G17" s="595"/>
      <c r="H17" s="231" t="s">
        <v>2676</v>
      </c>
      <c r="I17" s="252">
        <v>400000</v>
      </c>
      <c r="J17" s="252" t="s">
        <v>486</v>
      </c>
      <c r="K17" s="252" t="s">
        <v>486</v>
      </c>
      <c r="L17" s="252" t="s">
        <v>486</v>
      </c>
      <c r="M17" s="595"/>
      <c r="N17" s="231" t="s">
        <v>3406</v>
      </c>
      <c r="O17" s="252">
        <v>800000</v>
      </c>
      <c r="P17" s="252">
        <v>800000</v>
      </c>
      <c r="Q17" s="252">
        <v>800000</v>
      </c>
      <c r="R17" s="252" t="s">
        <v>486</v>
      </c>
      <c r="S17" s="595"/>
      <c r="T17" s="231" t="s">
        <v>2735</v>
      </c>
      <c r="U17" s="252">
        <v>760000</v>
      </c>
      <c r="V17" s="252" t="s">
        <v>486</v>
      </c>
      <c r="W17" s="252" t="s">
        <v>486</v>
      </c>
      <c r="X17" s="252" t="s">
        <v>486</v>
      </c>
      <c r="Y17" s="595"/>
      <c r="Z17" s="231" t="s">
        <v>2759</v>
      </c>
      <c r="AA17" s="252">
        <v>400000</v>
      </c>
      <c r="AB17" s="252" t="s">
        <v>486</v>
      </c>
      <c r="AC17" s="252" t="s">
        <v>486</v>
      </c>
      <c r="AD17" s="252" t="s">
        <v>486</v>
      </c>
      <c r="AE17" s="595"/>
      <c r="AF17" s="231" t="s">
        <v>3412</v>
      </c>
      <c r="AG17" s="252">
        <v>6600000</v>
      </c>
      <c r="AH17" s="252">
        <v>6600000</v>
      </c>
      <c r="AI17" s="252" t="s">
        <v>486</v>
      </c>
      <c r="AJ17" s="252" t="s">
        <v>486</v>
      </c>
    </row>
    <row r="18" spans="1:36" s="42" customFormat="1">
      <c r="A18" s="595"/>
      <c r="B18" s="561" t="s">
        <v>4237</v>
      </c>
      <c r="C18" s="252">
        <v>1175000</v>
      </c>
      <c r="D18" s="252">
        <v>1175000</v>
      </c>
      <c r="E18" s="252">
        <v>1175000</v>
      </c>
      <c r="F18" s="252" t="s">
        <v>486</v>
      </c>
      <c r="G18" s="595"/>
      <c r="H18" s="231" t="s">
        <v>2677</v>
      </c>
      <c r="I18" s="252">
        <v>300000</v>
      </c>
      <c r="J18" s="252">
        <v>400000</v>
      </c>
      <c r="K18" s="252" t="s">
        <v>486</v>
      </c>
      <c r="L18" s="252" t="s">
        <v>486</v>
      </c>
      <c r="M18" s="595"/>
      <c r="N18" s="231" t="s">
        <v>2699</v>
      </c>
      <c r="O18" s="252">
        <v>2550000</v>
      </c>
      <c r="P18" s="252">
        <v>2550000</v>
      </c>
      <c r="Q18" s="252">
        <v>2550000</v>
      </c>
      <c r="R18" s="252">
        <v>2550000</v>
      </c>
      <c r="S18" s="595"/>
      <c r="T18" s="231" t="s">
        <v>3445</v>
      </c>
      <c r="U18" s="252">
        <v>250000</v>
      </c>
      <c r="V18" s="252" t="s">
        <v>486</v>
      </c>
      <c r="W18" s="252" t="s">
        <v>486</v>
      </c>
      <c r="X18" s="252" t="s">
        <v>486</v>
      </c>
      <c r="Y18" s="595"/>
      <c r="Z18" s="231" t="s">
        <v>2760</v>
      </c>
      <c r="AA18" s="252">
        <v>2205000</v>
      </c>
      <c r="AB18" s="252" t="s">
        <v>486</v>
      </c>
      <c r="AC18" s="252" t="s">
        <v>486</v>
      </c>
      <c r="AD18" s="252" t="s">
        <v>486</v>
      </c>
      <c r="AE18" s="595"/>
      <c r="AF18" s="231" t="s">
        <v>2783</v>
      </c>
      <c r="AG18" s="252">
        <v>300000</v>
      </c>
      <c r="AH18" s="252">
        <v>400000</v>
      </c>
      <c r="AI18" s="252" t="s">
        <v>486</v>
      </c>
      <c r="AJ18" s="252" t="s">
        <v>486</v>
      </c>
    </row>
    <row r="19" spans="1:36" s="42" customFormat="1">
      <c r="A19" s="595"/>
      <c r="B19" s="231" t="s">
        <v>1703</v>
      </c>
      <c r="C19" s="252">
        <v>200000</v>
      </c>
      <c r="D19" s="252">
        <v>300000</v>
      </c>
      <c r="E19" s="252">
        <v>400000</v>
      </c>
      <c r="F19" s="252" t="s">
        <v>486</v>
      </c>
      <c r="G19" s="595"/>
      <c r="H19" s="231" t="s">
        <v>2678</v>
      </c>
      <c r="I19" s="252">
        <v>400000</v>
      </c>
      <c r="J19" s="252" t="s">
        <v>486</v>
      </c>
      <c r="K19" s="252" t="s">
        <v>486</v>
      </c>
      <c r="L19" s="252" t="s">
        <v>486</v>
      </c>
      <c r="M19" s="595"/>
      <c r="N19" s="231" t="s">
        <v>2700</v>
      </c>
      <c r="O19" s="252">
        <v>4000000</v>
      </c>
      <c r="P19" s="252">
        <v>4000000</v>
      </c>
      <c r="Q19" s="252" t="s">
        <v>486</v>
      </c>
      <c r="R19" s="252" t="s">
        <v>486</v>
      </c>
      <c r="S19" s="595"/>
      <c r="T19" s="231" t="s">
        <v>2737</v>
      </c>
      <c r="U19" s="252">
        <v>400000</v>
      </c>
      <c r="V19" s="252" t="s">
        <v>486</v>
      </c>
      <c r="W19" s="252" t="s">
        <v>486</v>
      </c>
      <c r="X19" s="252" t="s">
        <v>486</v>
      </c>
      <c r="Y19" s="595"/>
      <c r="Z19" s="231" t="s">
        <v>2761</v>
      </c>
      <c r="AA19" s="252">
        <v>300000</v>
      </c>
      <c r="AB19" s="252">
        <v>400000</v>
      </c>
      <c r="AC19" s="252" t="s">
        <v>486</v>
      </c>
      <c r="AD19" s="252" t="s">
        <v>486</v>
      </c>
      <c r="AE19" s="595"/>
      <c r="AF19" s="231" t="s">
        <v>2784</v>
      </c>
      <c r="AG19" s="252">
        <v>3950000</v>
      </c>
      <c r="AH19" s="252" t="s">
        <v>486</v>
      </c>
      <c r="AI19" s="252" t="s">
        <v>486</v>
      </c>
      <c r="AJ19" s="252" t="s">
        <v>486</v>
      </c>
    </row>
    <row r="20" spans="1:36" s="42" customFormat="1">
      <c r="A20" s="595"/>
      <c r="B20" s="231" t="s">
        <v>2648</v>
      </c>
      <c r="C20" s="252">
        <v>2800000</v>
      </c>
      <c r="D20" s="252">
        <v>2800000</v>
      </c>
      <c r="E20" s="252">
        <v>2800000</v>
      </c>
      <c r="F20" s="252">
        <v>2800000</v>
      </c>
      <c r="G20" s="595"/>
      <c r="H20" s="231" t="s">
        <v>2679</v>
      </c>
      <c r="I20" s="252">
        <v>340000</v>
      </c>
      <c r="J20" s="252" t="s">
        <v>486</v>
      </c>
      <c r="K20" s="252" t="s">
        <v>486</v>
      </c>
      <c r="L20" s="252" t="s">
        <v>486</v>
      </c>
      <c r="M20" s="595"/>
      <c r="N20" s="231" t="s">
        <v>2701</v>
      </c>
      <c r="O20" s="252">
        <v>3800000</v>
      </c>
      <c r="P20" s="252" t="s">
        <v>486</v>
      </c>
      <c r="Q20" s="252" t="s">
        <v>486</v>
      </c>
      <c r="R20" s="252" t="s">
        <v>486</v>
      </c>
      <c r="S20" s="595"/>
      <c r="T20" s="231" t="s">
        <v>3456</v>
      </c>
      <c r="U20" s="252">
        <v>350000</v>
      </c>
      <c r="V20" s="252">
        <v>350000</v>
      </c>
      <c r="W20" s="252">
        <v>350000</v>
      </c>
      <c r="X20" s="252" t="s">
        <v>486</v>
      </c>
      <c r="Y20" s="595"/>
      <c r="Z20" s="231" t="s">
        <v>2762</v>
      </c>
      <c r="AA20" s="252">
        <v>2054000</v>
      </c>
      <c r="AB20" s="252">
        <v>2054000</v>
      </c>
      <c r="AC20" s="252">
        <v>2054000</v>
      </c>
      <c r="AD20" s="252" t="s">
        <v>486</v>
      </c>
      <c r="AE20" s="595"/>
      <c r="AF20" s="231" t="s">
        <v>3886</v>
      </c>
      <c r="AG20" s="252">
        <v>100000</v>
      </c>
      <c r="AH20" s="252" t="s">
        <v>486</v>
      </c>
      <c r="AI20" s="252" t="s">
        <v>486</v>
      </c>
      <c r="AJ20" s="252" t="s">
        <v>486</v>
      </c>
    </row>
    <row r="21" spans="1:36" s="42" customFormat="1">
      <c r="A21" s="595"/>
      <c r="B21" s="231" t="s">
        <v>3447</v>
      </c>
      <c r="C21" s="252">
        <v>2950000</v>
      </c>
      <c r="D21" s="252">
        <v>2950000</v>
      </c>
      <c r="E21" s="252" t="s">
        <v>486</v>
      </c>
      <c r="F21" s="252" t="s">
        <v>486</v>
      </c>
      <c r="G21" s="595"/>
      <c r="H21" s="231" t="s">
        <v>3433</v>
      </c>
      <c r="I21" s="252">
        <v>5500000</v>
      </c>
      <c r="J21" s="252" t="s">
        <v>486</v>
      </c>
      <c r="K21" s="252" t="s">
        <v>486</v>
      </c>
      <c r="L21" s="252" t="s">
        <v>486</v>
      </c>
      <c r="M21" s="595"/>
      <c r="N21" s="231" t="s">
        <v>3876</v>
      </c>
      <c r="O21" s="252">
        <v>100000</v>
      </c>
      <c r="P21" s="252" t="s">
        <v>486</v>
      </c>
      <c r="Q21" s="252" t="s">
        <v>486</v>
      </c>
      <c r="R21" s="252" t="s">
        <v>486</v>
      </c>
      <c r="S21" s="595"/>
      <c r="T21" s="231" t="s">
        <v>2739</v>
      </c>
      <c r="U21" s="252">
        <v>2800000</v>
      </c>
      <c r="V21" s="252">
        <v>2800000</v>
      </c>
      <c r="W21" s="252">
        <v>2800000</v>
      </c>
      <c r="X21" s="252">
        <v>2800000</v>
      </c>
      <c r="Y21" s="595"/>
      <c r="Z21" s="231" t="s">
        <v>3889</v>
      </c>
      <c r="AA21" s="252">
        <v>200000</v>
      </c>
      <c r="AB21" s="252">
        <v>300000</v>
      </c>
      <c r="AC21" s="252">
        <v>400000</v>
      </c>
      <c r="AD21" s="252" t="s">
        <v>486</v>
      </c>
      <c r="AE21" s="595"/>
      <c r="AF21" s="231" t="s">
        <v>2785</v>
      </c>
      <c r="AG21" s="252">
        <v>600000</v>
      </c>
      <c r="AH21" s="252" t="s">
        <v>486</v>
      </c>
      <c r="AI21" s="252" t="s">
        <v>486</v>
      </c>
      <c r="AJ21" s="252" t="s">
        <v>486</v>
      </c>
    </row>
    <row r="22" spans="1:36" s="42" customFormat="1" ht="12.75" customHeight="1">
      <c r="A22" s="595"/>
      <c r="B22" s="231" t="s">
        <v>2649</v>
      </c>
      <c r="C22" s="252">
        <v>200000</v>
      </c>
      <c r="D22" s="252">
        <v>300000</v>
      </c>
      <c r="E22" s="252">
        <v>400000</v>
      </c>
      <c r="F22" s="252" t="s">
        <v>486</v>
      </c>
      <c r="G22" s="595"/>
      <c r="H22" s="231" t="s">
        <v>3883</v>
      </c>
      <c r="I22" s="252">
        <v>200000</v>
      </c>
      <c r="J22" s="252">
        <v>300000</v>
      </c>
      <c r="K22" s="252">
        <v>400000</v>
      </c>
      <c r="L22" s="252" t="s">
        <v>486</v>
      </c>
      <c r="M22" s="595"/>
      <c r="N22" s="231" t="s">
        <v>2702</v>
      </c>
      <c r="O22" s="252">
        <v>300000</v>
      </c>
      <c r="P22" s="252">
        <v>400000</v>
      </c>
      <c r="Q22" s="252" t="s">
        <v>486</v>
      </c>
      <c r="R22" s="252" t="s">
        <v>486</v>
      </c>
      <c r="S22" s="595"/>
      <c r="T22" s="231" t="s">
        <v>2740</v>
      </c>
      <c r="U22" s="252">
        <v>2800000</v>
      </c>
      <c r="V22" s="252">
        <v>2800000</v>
      </c>
      <c r="W22" s="252">
        <v>2800000</v>
      </c>
      <c r="X22" s="252" t="s">
        <v>486</v>
      </c>
      <c r="Y22" s="595"/>
      <c r="Z22" s="231" t="s">
        <v>3896</v>
      </c>
      <c r="AA22" s="252">
        <v>200000</v>
      </c>
      <c r="AB22" s="252">
        <v>300000</v>
      </c>
      <c r="AC22" s="252">
        <v>400000</v>
      </c>
      <c r="AD22" s="252" t="s">
        <v>486</v>
      </c>
      <c r="AE22" s="595"/>
      <c r="AF22" s="231" t="s">
        <v>3453</v>
      </c>
      <c r="AG22" s="252">
        <v>1414000</v>
      </c>
      <c r="AH22" s="252">
        <v>1414000</v>
      </c>
      <c r="AI22" s="252">
        <v>1414000</v>
      </c>
      <c r="AJ22" s="252" t="s">
        <v>486</v>
      </c>
    </row>
    <row r="23" spans="1:36" s="42" customFormat="1" ht="12.75" customHeight="1">
      <c r="A23" s="595"/>
      <c r="B23" s="231" t="s">
        <v>2651</v>
      </c>
      <c r="C23" s="252">
        <v>475000</v>
      </c>
      <c r="D23" s="252" t="s">
        <v>486</v>
      </c>
      <c r="E23" s="252" t="s">
        <v>486</v>
      </c>
      <c r="F23" s="252" t="s">
        <v>486</v>
      </c>
      <c r="G23" s="595"/>
      <c r="H23" s="231" t="s">
        <v>3435</v>
      </c>
      <c r="I23" s="252">
        <v>3000000</v>
      </c>
      <c r="J23" s="252">
        <v>3000000</v>
      </c>
      <c r="K23" s="252" t="s">
        <v>486</v>
      </c>
      <c r="L23" s="252" t="s">
        <v>486</v>
      </c>
      <c r="M23" s="595"/>
      <c r="N23" s="231" t="s">
        <v>1713</v>
      </c>
      <c r="O23" s="252">
        <v>100000</v>
      </c>
      <c r="P23" s="252" t="s">
        <v>486</v>
      </c>
      <c r="Q23" s="252" t="s">
        <v>486</v>
      </c>
      <c r="R23" s="252" t="s">
        <v>486</v>
      </c>
      <c r="S23" s="595"/>
      <c r="T23" s="231" t="s">
        <v>2741</v>
      </c>
      <c r="U23" s="252">
        <v>400000</v>
      </c>
      <c r="V23" s="252" t="s">
        <v>486</v>
      </c>
      <c r="W23" s="252" t="s">
        <v>486</v>
      </c>
      <c r="X23" s="252" t="s">
        <v>486</v>
      </c>
      <c r="Y23" s="595"/>
      <c r="Z23" s="231" t="s">
        <v>3901</v>
      </c>
      <c r="AA23" s="252">
        <v>200000</v>
      </c>
      <c r="AB23" s="252">
        <v>300000</v>
      </c>
      <c r="AC23" s="252">
        <v>400000</v>
      </c>
      <c r="AD23" s="252" t="s">
        <v>486</v>
      </c>
      <c r="AE23" s="595"/>
      <c r="AF23" s="231" t="s">
        <v>2786</v>
      </c>
      <c r="AG23" s="252">
        <v>2800000</v>
      </c>
      <c r="AH23" s="252">
        <v>2800000</v>
      </c>
      <c r="AI23" s="252">
        <v>2800000</v>
      </c>
      <c r="AJ23" s="252" t="s">
        <v>486</v>
      </c>
    </row>
    <row r="24" spans="1:36" s="42" customFormat="1" ht="12.75" customHeight="1">
      <c r="A24" s="595"/>
      <c r="B24" s="231" t="s">
        <v>2652</v>
      </c>
      <c r="C24" s="252">
        <v>675000</v>
      </c>
      <c r="D24" s="252" t="s">
        <v>486</v>
      </c>
      <c r="E24" s="252" t="s">
        <v>486</v>
      </c>
      <c r="F24" s="252" t="s">
        <v>486</v>
      </c>
      <c r="G24" s="595"/>
      <c r="H24" s="231" t="s">
        <v>2680</v>
      </c>
      <c r="I24" s="252">
        <v>200000</v>
      </c>
      <c r="J24" s="252">
        <v>300000</v>
      </c>
      <c r="K24" s="252">
        <v>400000</v>
      </c>
      <c r="L24" s="252" t="s">
        <v>486</v>
      </c>
      <c r="M24" s="595"/>
      <c r="N24" s="231" t="s">
        <v>2703</v>
      </c>
      <c r="O24" s="252">
        <v>1200000</v>
      </c>
      <c r="P24" s="252" t="s">
        <v>486</v>
      </c>
      <c r="Q24" s="252" t="s">
        <v>486</v>
      </c>
      <c r="R24" s="252" t="s">
        <v>486</v>
      </c>
      <c r="S24" s="595"/>
      <c r="T24" s="231" t="s">
        <v>3496</v>
      </c>
      <c r="U24" s="252">
        <v>500000</v>
      </c>
      <c r="V24" s="252">
        <v>500000</v>
      </c>
      <c r="W24" s="252">
        <v>500000</v>
      </c>
      <c r="X24" s="252" t="s">
        <v>486</v>
      </c>
      <c r="Y24" s="595"/>
      <c r="Z24" s="231" t="s">
        <v>2909</v>
      </c>
      <c r="AA24" s="252">
        <v>2287000</v>
      </c>
      <c r="AB24" s="252">
        <v>2287000</v>
      </c>
      <c r="AC24" s="252">
        <v>2287000</v>
      </c>
      <c r="AD24" s="252" t="s">
        <v>486</v>
      </c>
      <c r="AE24" s="595"/>
      <c r="AF24" s="231" t="s">
        <v>2787</v>
      </c>
      <c r="AG24" s="252">
        <v>2000000</v>
      </c>
      <c r="AH24" s="252" t="s">
        <v>486</v>
      </c>
      <c r="AI24" s="252" t="s">
        <v>486</v>
      </c>
      <c r="AJ24" s="252" t="s">
        <v>486</v>
      </c>
    </row>
    <row r="25" spans="1:36" s="42" customFormat="1" ht="12.75" customHeight="1">
      <c r="A25" s="595"/>
      <c r="B25" s="231" t="s">
        <v>2653</v>
      </c>
      <c r="C25" s="252">
        <v>255000</v>
      </c>
      <c r="D25" s="252" t="s">
        <v>486</v>
      </c>
      <c r="E25" s="252" t="s">
        <v>486</v>
      </c>
      <c r="F25" s="252" t="s">
        <v>486</v>
      </c>
      <c r="G25" s="595"/>
      <c r="H25" s="231" t="s">
        <v>3444</v>
      </c>
      <c r="I25" s="252">
        <v>350000</v>
      </c>
      <c r="J25" s="252">
        <v>350000</v>
      </c>
      <c r="K25" s="252" t="s">
        <v>486</v>
      </c>
      <c r="L25" s="252" t="s">
        <v>486</v>
      </c>
      <c r="M25" s="595"/>
      <c r="N25" s="231" t="s">
        <v>2704</v>
      </c>
      <c r="O25" s="252">
        <v>334000</v>
      </c>
      <c r="P25" s="252">
        <v>334000</v>
      </c>
      <c r="Q25" s="252" t="s">
        <v>486</v>
      </c>
      <c r="R25" s="252" t="s">
        <v>486</v>
      </c>
      <c r="S25" s="595"/>
      <c r="T25" s="231" t="s">
        <v>2742</v>
      </c>
      <c r="U25" s="252">
        <v>840000</v>
      </c>
      <c r="V25" s="252" t="s">
        <v>486</v>
      </c>
      <c r="W25" s="252" t="s">
        <v>486</v>
      </c>
      <c r="X25" s="252" t="s">
        <v>486</v>
      </c>
      <c r="Y25" s="595"/>
      <c r="Z25" s="231" t="s">
        <v>2764</v>
      </c>
      <c r="AA25" s="252">
        <v>5000000</v>
      </c>
      <c r="AB25" s="252" t="s">
        <v>486</v>
      </c>
      <c r="AC25" s="252" t="s">
        <v>486</v>
      </c>
      <c r="AD25" s="252" t="s">
        <v>486</v>
      </c>
      <c r="AE25" s="595"/>
      <c r="AF25" s="231" t="s">
        <v>2788</v>
      </c>
      <c r="AG25" s="252">
        <v>300000</v>
      </c>
      <c r="AH25" s="252">
        <v>400000</v>
      </c>
      <c r="AI25" s="252" t="s">
        <v>486</v>
      </c>
      <c r="AJ25" s="252" t="s">
        <v>486</v>
      </c>
    </row>
    <row r="26" spans="1:36" s="42" customFormat="1" ht="12.75" customHeight="1">
      <c r="A26" s="595"/>
      <c r="B26" s="231" t="s">
        <v>2654</v>
      </c>
      <c r="C26" s="252">
        <v>100000</v>
      </c>
      <c r="D26" s="252" t="s">
        <v>486</v>
      </c>
      <c r="E26" s="252" t="s">
        <v>486</v>
      </c>
      <c r="F26" s="252" t="s">
        <v>486</v>
      </c>
      <c r="G26" s="595"/>
      <c r="H26" s="231" t="s">
        <v>2681</v>
      </c>
      <c r="I26" s="252">
        <v>300000</v>
      </c>
      <c r="J26" s="252" t="s">
        <v>486</v>
      </c>
      <c r="K26" s="252" t="s">
        <v>486</v>
      </c>
      <c r="L26" s="252" t="s">
        <v>486</v>
      </c>
      <c r="M26" s="595"/>
      <c r="N26" s="231" t="s">
        <v>2705</v>
      </c>
      <c r="O26" s="252">
        <v>1987000</v>
      </c>
      <c r="P26" s="252" t="s">
        <v>486</v>
      </c>
      <c r="Q26" s="252" t="s">
        <v>486</v>
      </c>
      <c r="R26" s="252" t="s">
        <v>486</v>
      </c>
      <c r="S26" s="595"/>
      <c r="T26" s="231" t="s">
        <v>3503</v>
      </c>
      <c r="U26" s="252">
        <v>400000</v>
      </c>
      <c r="V26" s="252">
        <v>400000</v>
      </c>
      <c r="W26" s="252">
        <v>400000</v>
      </c>
      <c r="X26" s="252" t="s">
        <v>486</v>
      </c>
      <c r="Y26" s="595"/>
      <c r="Z26" s="231" t="s">
        <v>3146</v>
      </c>
      <c r="AA26" s="252">
        <v>250000</v>
      </c>
      <c r="AB26" s="252" t="s">
        <v>486</v>
      </c>
      <c r="AC26" s="252" t="s">
        <v>486</v>
      </c>
      <c r="AD26" s="252" t="s">
        <v>486</v>
      </c>
      <c r="AE26" s="595"/>
      <c r="AF26" s="231" t="s">
        <v>2789</v>
      </c>
      <c r="AG26" s="252">
        <v>1350000</v>
      </c>
      <c r="AH26" s="252">
        <v>1350000</v>
      </c>
      <c r="AI26" s="252" t="s">
        <v>486</v>
      </c>
      <c r="AJ26" s="252" t="s">
        <v>486</v>
      </c>
    </row>
    <row r="27" spans="1:36" s="42" customFormat="1" ht="12.75" customHeight="1">
      <c r="A27" s="595"/>
      <c r="B27" s="231" t="s">
        <v>2655</v>
      </c>
      <c r="C27" s="252">
        <v>4000000</v>
      </c>
      <c r="D27" s="252">
        <v>4000000</v>
      </c>
      <c r="E27" s="252" t="s">
        <v>486</v>
      </c>
      <c r="F27" s="252" t="s">
        <v>486</v>
      </c>
      <c r="G27" s="595"/>
      <c r="H27" s="231" t="s">
        <v>2682</v>
      </c>
      <c r="I27" s="252">
        <v>300000</v>
      </c>
      <c r="J27" s="252">
        <v>400000</v>
      </c>
      <c r="K27" s="252" t="s">
        <v>486</v>
      </c>
      <c r="L27" s="252" t="s">
        <v>486</v>
      </c>
      <c r="M27" s="595"/>
      <c r="N27" s="231" t="s">
        <v>2706</v>
      </c>
      <c r="O27" s="252">
        <v>1700000</v>
      </c>
      <c r="P27" s="252">
        <v>1700000</v>
      </c>
      <c r="Q27" s="252" t="s">
        <v>486</v>
      </c>
      <c r="R27" s="252" t="s">
        <v>486</v>
      </c>
      <c r="S27" s="595"/>
      <c r="T27" s="561" t="s">
        <v>4231</v>
      </c>
      <c r="U27" s="252">
        <v>300000</v>
      </c>
      <c r="V27" s="252" t="s">
        <v>486</v>
      </c>
      <c r="W27" s="252" t="s">
        <v>486</v>
      </c>
      <c r="X27" s="252" t="s">
        <v>486</v>
      </c>
      <c r="Y27" s="595"/>
      <c r="Z27" s="231" t="s">
        <v>2765</v>
      </c>
      <c r="AA27" s="252">
        <v>400000</v>
      </c>
      <c r="AB27" s="252" t="s">
        <v>486</v>
      </c>
      <c r="AC27" s="252" t="s">
        <v>486</v>
      </c>
      <c r="AD27" s="252" t="s">
        <v>486</v>
      </c>
      <c r="AE27" s="595"/>
      <c r="AF27" s="231" t="s">
        <v>3499</v>
      </c>
      <c r="AG27" s="252">
        <v>3650000</v>
      </c>
      <c r="AH27" s="252">
        <v>3650000</v>
      </c>
      <c r="AI27" s="252" t="s">
        <v>486</v>
      </c>
      <c r="AJ27" s="252" t="s">
        <v>486</v>
      </c>
    </row>
    <row r="28" spans="1:36" s="42" customFormat="1" ht="12.75" customHeight="1">
      <c r="A28" s="595"/>
      <c r="B28" s="231" t="s">
        <v>3917</v>
      </c>
      <c r="C28" s="252">
        <v>200000</v>
      </c>
      <c r="D28" s="252">
        <v>300000</v>
      </c>
      <c r="E28" s="252">
        <v>400000</v>
      </c>
      <c r="F28" s="252" t="s">
        <v>486</v>
      </c>
      <c r="G28" s="595"/>
      <c r="H28" s="231" t="s">
        <v>3486</v>
      </c>
      <c r="I28" s="252">
        <v>2900000</v>
      </c>
      <c r="J28" s="252">
        <v>2900000</v>
      </c>
      <c r="K28" s="252" t="s">
        <v>486</v>
      </c>
      <c r="L28" s="252" t="s">
        <v>486</v>
      </c>
      <c r="M28" s="595"/>
      <c r="N28" s="231" t="s">
        <v>3914</v>
      </c>
      <c r="O28" s="252">
        <v>200000</v>
      </c>
      <c r="P28" s="252">
        <v>300000</v>
      </c>
      <c r="Q28" s="252">
        <v>400000</v>
      </c>
      <c r="R28" s="252" t="s">
        <v>486</v>
      </c>
      <c r="S28" s="595"/>
      <c r="T28" s="231" t="s">
        <v>2743</v>
      </c>
      <c r="U28" s="252">
        <v>300000</v>
      </c>
      <c r="V28" s="252">
        <v>400000</v>
      </c>
      <c r="W28" s="252" t="s">
        <v>486</v>
      </c>
      <c r="X28" s="252" t="s">
        <v>486</v>
      </c>
      <c r="Y28" s="595"/>
      <c r="Z28" s="231" t="s">
        <v>2766</v>
      </c>
      <c r="AA28" s="252">
        <v>300000</v>
      </c>
      <c r="AB28" s="252">
        <v>400000</v>
      </c>
      <c r="AC28" s="252" t="s">
        <v>486</v>
      </c>
      <c r="AD28" s="252" t="s">
        <v>486</v>
      </c>
      <c r="AE28" s="595"/>
      <c r="AF28" s="231" t="s">
        <v>2790</v>
      </c>
      <c r="AG28" s="252">
        <v>200000</v>
      </c>
      <c r="AH28" s="252">
        <v>300000</v>
      </c>
      <c r="AI28" s="252">
        <v>400000</v>
      </c>
      <c r="AJ28" s="252" t="s">
        <v>486</v>
      </c>
    </row>
    <row r="29" spans="1:36" s="42" customFormat="1" ht="12.75" customHeight="1">
      <c r="A29" s="595"/>
      <c r="B29" s="231" t="s">
        <v>2656</v>
      </c>
      <c r="C29" s="252">
        <v>575000</v>
      </c>
      <c r="D29" s="252" t="s">
        <v>486</v>
      </c>
      <c r="E29" s="252" t="s">
        <v>486</v>
      </c>
      <c r="F29" s="252" t="s">
        <v>486</v>
      </c>
      <c r="G29" s="596" t="s">
        <v>498</v>
      </c>
      <c r="H29" s="231" t="s">
        <v>3937</v>
      </c>
      <c r="I29" s="252">
        <v>100000</v>
      </c>
      <c r="J29" s="252" t="s">
        <v>486</v>
      </c>
      <c r="K29" s="252" t="s">
        <v>486</v>
      </c>
      <c r="L29" s="252" t="s">
        <v>486</v>
      </c>
      <c r="M29" s="595"/>
      <c r="N29" s="231" t="s">
        <v>2707</v>
      </c>
      <c r="O29" s="252">
        <v>300000</v>
      </c>
      <c r="P29" s="252">
        <v>400000</v>
      </c>
      <c r="Q29" s="252" t="s">
        <v>486</v>
      </c>
      <c r="R29" s="252" t="s">
        <v>486</v>
      </c>
      <c r="S29" s="596" t="s">
        <v>498</v>
      </c>
      <c r="T29" s="231" t="s">
        <v>1719</v>
      </c>
      <c r="U29" s="252">
        <v>200000</v>
      </c>
      <c r="V29" s="252">
        <v>300000</v>
      </c>
      <c r="W29" s="252">
        <v>400000</v>
      </c>
      <c r="X29" s="252" t="s">
        <v>486</v>
      </c>
      <c r="Y29" s="596" t="s">
        <v>498</v>
      </c>
      <c r="Z29" s="231" t="s">
        <v>2912</v>
      </c>
      <c r="AA29" s="252">
        <v>300000</v>
      </c>
      <c r="AB29" s="252">
        <v>400000</v>
      </c>
      <c r="AC29" s="252" t="s">
        <v>486</v>
      </c>
      <c r="AD29" s="252" t="s">
        <v>486</v>
      </c>
      <c r="AE29" s="595"/>
      <c r="AF29" s="231" t="s">
        <v>2791</v>
      </c>
      <c r="AG29" s="252">
        <v>400000</v>
      </c>
      <c r="AH29" s="252">
        <v>400000</v>
      </c>
      <c r="AI29" s="252" t="s">
        <v>486</v>
      </c>
      <c r="AJ29" s="252" t="s">
        <v>486</v>
      </c>
    </row>
    <row r="30" spans="1:36" s="42" customFormat="1" ht="12.75" customHeight="1">
      <c r="A30" s="595"/>
      <c r="B30" s="231" t="s">
        <v>2857</v>
      </c>
      <c r="C30" s="252">
        <v>7497000</v>
      </c>
      <c r="D30" s="252">
        <v>7497000</v>
      </c>
      <c r="E30" s="252" t="s">
        <v>486</v>
      </c>
      <c r="F30" s="252" t="s">
        <v>486</v>
      </c>
      <c r="G30" s="595"/>
      <c r="H30" s="231" t="s">
        <v>2683</v>
      </c>
      <c r="I30" s="252">
        <v>1800000</v>
      </c>
      <c r="J30" s="252" t="s">
        <v>486</v>
      </c>
      <c r="K30" s="252" t="s">
        <v>486</v>
      </c>
      <c r="L30" s="252" t="s">
        <v>486</v>
      </c>
      <c r="M30" s="596" t="s">
        <v>498</v>
      </c>
      <c r="N30" s="231" t="s">
        <v>2708</v>
      </c>
      <c r="O30" s="252">
        <v>200000</v>
      </c>
      <c r="P30" s="252">
        <v>300000</v>
      </c>
      <c r="Q30" s="252">
        <v>400000</v>
      </c>
      <c r="R30" s="252" t="s">
        <v>486</v>
      </c>
      <c r="S30" s="595"/>
      <c r="T30" s="231" t="s">
        <v>3384</v>
      </c>
      <c r="U30" s="252">
        <v>850000</v>
      </c>
      <c r="V30" s="252">
        <v>850000</v>
      </c>
      <c r="W30" s="252">
        <v>850000</v>
      </c>
      <c r="X30" s="252" t="s">
        <v>486</v>
      </c>
      <c r="Y30" s="595"/>
      <c r="Z30" s="231" t="s">
        <v>2767</v>
      </c>
      <c r="AA30" s="252">
        <v>200000</v>
      </c>
      <c r="AB30" s="252">
        <v>300000</v>
      </c>
      <c r="AC30" s="252">
        <v>400000</v>
      </c>
      <c r="AD30" s="252" t="s">
        <v>486</v>
      </c>
      <c r="AE30" s="595"/>
      <c r="AF30" s="231" t="s">
        <v>2792</v>
      </c>
      <c r="AG30" s="252">
        <v>200000</v>
      </c>
      <c r="AH30" s="252">
        <v>300000</v>
      </c>
      <c r="AI30" s="252">
        <v>400000</v>
      </c>
      <c r="AJ30" s="252" t="s">
        <v>486</v>
      </c>
    </row>
    <row r="31" spans="1:36" s="42" customFormat="1" ht="12.75" customHeight="1">
      <c r="A31" s="595"/>
      <c r="B31" s="231" t="s">
        <v>2657</v>
      </c>
      <c r="C31" s="252">
        <v>2800000</v>
      </c>
      <c r="D31" s="252">
        <v>2800000</v>
      </c>
      <c r="E31" s="252">
        <v>2800000</v>
      </c>
      <c r="F31" s="252" t="s">
        <v>486</v>
      </c>
      <c r="G31" s="595"/>
      <c r="H31" s="231" t="s">
        <v>3955</v>
      </c>
      <c r="I31" s="252">
        <v>200000</v>
      </c>
      <c r="J31" s="252">
        <v>300000</v>
      </c>
      <c r="K31" s="252">
        <v>400000</v>
      </c>
      <c r="L31" s="252" t="s">
        <v>486</v>
      </c>
      <c r="M31" s="595"/>
      <c r="N31" s="231" t="s">
        <v>2709</v>
      </c>
      <c r="O31" s="252">
        <v>300000</v>
      </c>
      <c r="P31" s="252">
        <v>400000</v>
      </c>
      <c r="Q31" s="252" t="s">
        <v>486</v>
      </c>
      <c r="R31" s="252" t="s">
        <v>486</v>
      </c>
      <c r="S31" s="595"/>
      <c r="T31" s="231" t="s">
        <v>3839</v>
      </c>
      <c r="U31" s="252">
        <v>100000</v>
      </c>
      <c r="V31" s="252" t="s">
        <v>486</v>
      </c>
      <c r="W31" s="252" t="s">
        <v>486</v>
      </c>
      <c r="X31" s="252" t="s">
        <v>486</v>
      </c>
      <c r="Y31" s="595"/>
      <c r="Z31" s="231" t="s">
        <v>3939</v>
      </c>
      <c r="AA31" s="252">
        <v>200000</v>
      </c>
      <c r="AB31" s="252">
        <v>300000</v>
      </c>
      <c r="AC31" s="252">
        <v>400000</v>
      </c>
      <c r="AD31" s="252" t="s">
        <v>486</v>
      </c>
      <c r="AE31" s="595"/>
      <c r="AF31" s="231" t="s">
        <v>2793</v>
      </c>
      <c r="AG31" s="252">
        <v>200000</v>
      </c>
      <c r="AH31" s="252">
        <v>300000</v>
      </c>
      <c r="AI31" s="252">
        <v>400000</v>
      </c>
      <c r="AJ31" s="252" t="s">
        <v>486</v>
      </c>
    </row>
    <row r="32" spans="1:36" s="42" customFormat="1" ht="12.75" customHeight="1">
      <c r="A32" s="595"/>
      <c r="B32" s="231" t="s">
        <v>2658</v>
      </c>
      <c r="C32" s="252">
        <v>405000</v>
      </c>
      <c r="D32" s="252" t="s">
        <v>486</v>
      </c>
      <c r="E32" s="252" t="s">
        <v>486</v>
      </c>
      <c r="F32" s="252" t="s">
        <v>486</v>
      </c>
      <c r="G32" s="595"/>
      <c r="H32" s="231" t="s">
        <v>2684</v>
      </c>
      <c r="I32" s="252">
        <v>1216000</v>
      </c>
      <c r="J32" s="252" t="s">
        <v>486</v>
      </c>
      <c r="K32" s="252" t="s">
        <v>486</v>
      </c>
      <c r="L32" s="252" t="s">
        <v>486</v>
      </c>
      <c r="M32" s="595"/>
      <c r="N32" s="231" t="s">
        <v>2710</v>
      </c>
      <c r="O32" s="252">
        <v>1800000</v>
      </c>
      <c r="P32" s="252" t="s">
        <v>486</v>
      </c>
      <c r="Q32" s="252" t="s">
        <v>486</v>
      </c>
      <c r="R32" s="252" t="s">
        <v>486</v>
      </c>
      <c r="S32" s="595"/>
      <c r="T32" s="231" t="s">
        <v>2745</v>
      </c>
      <c r="U32" s="252">
        <v>400000</v>
      </c>
      <c r="V32" s="252" t="s">
        <v>486</v>
      </c>
      <c r="W32" s="252" t="s">
        <v>486</v>
      </c>
      <c r="X32" s="252" t="s">
        <v>486</v>
      </c>
      <c r="Y32" s="595"/>
      <c r="Z32" s="231" t="s">
        <v>3491</v>
      </c>
      <c r="AA32" s="252">
        <v>200000</v>
      </c>
      <c r="AB32" s="252" t="s">
        <v>486</v>
      </c>
      <c r="AC32" s="252" t="s">
        <v>486</v>
      </c>
      <c r="AD32" s="252" t="s">
        <v>486</v>
      </c>
      <c r="AE32" s="599" t="s">
        <v>498</v>
      </c>
      <c r="AF32" s="231" t="s">
        <v>2794</v>
      </c>
      <c r="AG32" s="252">
        <v>2825000</v>
      </c>
      <c r="AH32" s="252">
        <v>2825000</v>
      </c>
      <c r="AI32" s="252" t="s">
        <v>486</v>
      </c>
      <c r="AJ32" s="252" t="s">
        <v>486</v>
      </c>
    </row>
    <row r="33" spans="1:36" s="42" customFormat="1" ht="12.75" customHeight="1">
      <c r="A33" s="596" t="s">
        <v>498</v>
      </c>
      <c r="B33" s="231" t="s">
        <v>3378</v>
      </c>
      <c r="C33" s="252">
        <v>5175000</v>
      </c>
      <c r="D33" s="252">
        <v>5175000</v>
      </c>
      <c r="E33" s="252">
        <v>5175000</v>
      </c>
      <c r="F33" s="252">
        <v>5175000</v>
      </c>
      <c r="G33" s="595"/>
      <c r="H33" s="539" t="s">
        <v>3834</v>
      </c>
      <c r="I33" s="252">
        <v>200000</v>
      </c>
      <c r="J33" s="252">
        <v>300000</v>
      </c>
      <c r="K33" s="252">
        <v>400000</v>
      </c>
      <c r="L33" s="252" t="s">
        <v>486</v>
      </c>
      <c r="M33" s="595"/>
      <c r="N33" s="231" t="s">
        <v>2711</v>
      </c>
      <c r="O33" s="252">
        <v>200000</v>
      </c>
      <c r="P33" s="252">
        <v>300000</v>
      </c>
      <c r="Q33" s="252">
        <v>400000</v>
      </c>
      <c r="R33" s="252" t="s">
        <v>486</v>
      </c>
      <c r="S33" s="595"/>
      <c r="T33" s="231" t="s">
        <v>3853</v>
      </c>
      <c r="U33" s="252">
        <v>100000</v>
      </c>
      <c r="V33" s="252" t="s">
        <v>486</v>
      </c>
      <c r="W33" s="252" t="s">
        <v>486</v>
      </c>
      <c r="X33" s="252" t="s">
        <v>486</v>
      </c>
      <c r="Y33" s="595"/>
      <c r="Z33" s="231" t="s">
        <v>3494</v>
      </c>
      <c r="AA33" s="252">
        <v>244000</v>
      </c>
      <c r="AB33" s="252" t="s">
        <v>486</v>
      </c>
      <c r="AC33" s="252" t="s">
        <v>486</v>
      </c>
      <c r="AD33" s="252" t="s">
        <v>486</v>
      </c>
      <c r="AE33" s="595"/>
      <c r="AF33" s="231" t="s">
        <v>3861</v>
      </c>
      <c r="AG33" s="252">
        <v>100000</v>
      </c>
      <c r="AH33" s="252" t="s">
        <v>486</v>
      </c>
      <c r="AI33" s="252" t="s">
        <v>486</v>
      </c>
      <c r="AJ33" s="252" t="s">
        <v>486</v>
      </c>
    </row>
    <row r="34" spans="1:36" s="42" customFormat="1" ht="12.75" customHeight="1">
      <c r="A34" s="595"/>
      <c r="B34" s="231" t="s">
        <v>2659</v>
      </c>
      <c r="C34" s="252">
        <v>100000</v>
      </c>
      <c r="D34" s="252" t="s">
        <v>486</v>
      </c>
      <c r="E34" s="252" t="s">
        <v>486</v>
      </c>
      <c r="F34" s="252" t="s">
        <v>486</v>
      </c>
      <c r="G34" s="595"/>
      <c r="H34" s="231" t="s">
        <v>3082</v>
      </c>
      <c r="I34" s="252">
        <v>2200000</v>
      </c>
      <c r="J34" s="252" t="s">
        <v>486</v>
      </c>
      <c r="K34" s="252" t="s">
        <v>486</v>
      </c>
      <c r="L34" s="252" t="s">
        <v>486</v>
      </c>
      <c r="M34" s="595"/>
      <c r="N34" s="231" t="s">
        <v>2712</v>
      </c>
      <c r="O34" s="252">
        <v>400000</v>
      </c>
      <c r="P34" s="252" t="s">
        <v>486</v>
      </c>
      <c r="Q34" s="252" t="s">
        <v>486</v>
      </c>
      <c r="R34" s="252" t="s">
        <v>486</v>
      </c>
      <c r="S34" s="595"/>
      <c r="T34" s="231" t="s">
        <v>2746</v>
      </c>
      <c r="U34" s="252">
        <v>300000</v>
      </c>
      <c r="V34" s="252">
        <v>400000</v>
      </c>
      <c r="W34" s="252" t="s">
        <v>486</v>
      </c>
      <c r="X34" s="252" t="s">
        <v>486</v>
      </c>
      <c r="Y34" s="595"/>
      <c r="Z34" s="231" t="s">
        <v>3954</v>
      </c>
      <c r="AA34" s="252">
        <v>200000</v>
      </c>
      <c r="AB34" s="252">
        <v>300000</v>
      </c>
      <c r="AC34" s="252">
        <v>400000</v>
      </c>
      <c r="AD34" s="252" t="s">
        <v>486</v>
      </c>
      <c r="AE34" s="595"/>
      <c r="AF34" s="231" t="s">
        <v>3424</v>
      </c>
      <c r="AG34" s="252">
        <v>2750000</v>
      </c>
      <c r="AH34" s="252">
        <v>2750000</v>
      </c>
      <c r="AI34" s="252" t="s">
        <v>486</v>
      </c>
      <c r="AJ34" s="252" t="s">
        <v>486</v>
      </c>
    </row>
    <row r="35" spans="1:36" s="42" customFormat="1" ht="12.75" customHeight="1">
      <c r="A35" s="595"/>
      <c r="B35" s="231" t="s">
        <v>3837</v>
      </c>
      <c r="C35" s="252">
        <v>100000</v>
      </c>
      <c r="D35" s="252" t="s">
        <v>486</v>
      </c>
      <c r="E35" s="252" t="s">
        <v>486</v>
      </c>
      <c r="F35" s="252" t="s">
        <v>486</v>
      </c>
      <c r="G35" s="595"/>
      <c r="H35" s="231" t="s">
        <v>2685</v>
      </c>
      <c r="I35" s="252">
        <v>600000</v>
      </c>
      <c r="J35" s="252" t="s">
        <v>486</v>
      </c>
      <c r="K35" s="252" t="s">
        <v>486</v>
      </c>
      <c r="L35" s="252" t="s">
        <v>486</v>
      </c>
      <c r="M35" s="595"/>
      <c r="N35" s="231" t="s">
        <v>2713</v>
      </c>
      <c r="O35" s="252">
        <v>2800000</v>
      </c>
      <c r="P35" s="252">
        <v>2800000</v>
      </c>
      <c r="Q35" s="252" t="s">
        <v>486</v>
      </c>
      <c r="R35" s="252" t="s">
        <v>486</v>
      </c>
      <c r="S35" s="595"/>
      <c r="T35" s="539" t="s">
        <v>2567</v>
      </c>
      <c r="U35" s="252">
        <v>400000</v>
      </c>
      <c r="V35" s="252" t="s">
        <v>486</v>
      </c>
      <c r="W35" s="252" t="s">
        <v>486</v>
      </c>
      <c r="X35" s="252" t="s">
        <v>486</v>
      </c>
      <c r="Y35" s="595"/>
      <c r="Z35" s="231" t="s">
        <v>3967</v>
      </c>
      <c r="AA35" s="252">
        <v>200000</v>
      </c>
      <c r="AB35" s="252">
        <v>300000</v>
      </c>
      <c r="AC35" s="252">
        <v>400000</v>
      </c>
      <c r="AD35" s="252" t="s">
        <v>486</v>
      </c>
      <c r="AE35" s="595"/>
      <c r="AF35" s="231" t="s">
        <v>2795</v>
      </c>
      <c r="AG35" s="252">
        <v>400000</v>
      </c>
      <c r="AH35" s="252" t="s">
        <v>486</v>
      </c>
      <c r="AI35" s="252" t="s">
        <v>486</v>
      </c>
      <c r="AJ35" s="252" t="s">
        <v>486</v>
      </c>
    </row>
    <row r="36" spans="1:36" s="42" customFormat="1" ht="12.75" customHeight="1">
      <c r="A36" s="595"/>
      <c r="B36" s="231" t="s">
        <v>2660</v>
      </c>
      <c r="C36" s="252">
        <v>2800000</v>
      </c>
      <c r="D36" s="252">
        <v>2800000</v>
      </c>
      <c r="E36" s="252">
        <v>2800000</v>
      </c>
      <c r="F36" s="252">
        <v>2800000</v>
      </c>
      <c r="G36" s="595"/>
      <c r="H36" s="231" t="s">
        <v>3405</v>
      </c>
      <c r="I36" s="252">
        <v>1000000</v>
      </c>
      <c r="J36" s="252">
        <v>1000000</v>
      </c>
      <c r="K36" s="252">
        <v>1000000</v>
      </c>
      <c r="L36" s="252" t="s">
        <v>486</v>
      </c>
      <c r="M36" s="595"/>
      <c r="N36" s="231" t="s">
        <v>3838</v>
      </c>
      <c r="O36" s="252">
        <v>200000</v>
      </c>
      <c r="P36" s="252">
        <v>300000</v>
      </c>
      <c r="Q36" s="252">
        <v>400000</v>
      </c>
      <c r="R36" s="252" t="s">
        <v>486</v>
      </c>
      <c r="S36" s="595"/>
      <c r="T36" s="231" t="s">
        <v>3865</v>
      </c>
      <c r="U36" s="252">
        <v>200000</v>
      </c>
      <c r="V36" s="252">
        <v>300000</v>
      </c>
      <c r="W36" s="252">
        <v>400000</v>
      </c>
      <c r="X36" s="252" t="s">
        <v>486</v>
      </c>
      <c r="Y36" s="595"/>
      <c r="Z36" s="231" t="s">
        <v>2768</v>
      </c>
      <c r="AA36" s="252">
        <v>1512000</v>
      </c>
      <c r="AB36" s="252" t="s">
        <v>1354</v>
      </c>
      <c r="AC36" s="252" t="s">
        <v>1354</v>
      </c>
      <c r="AD36" s="252" t="s">
        <v>1354</v>
      </c>
      <c r="AE36" s="595"/>
      <c r="AF36" s="231" t="s">
        <v>3878</v>
      </c>
      <c r="AG36" s="252">
        <v>100000</v>
      </c>
      <c r="AH36" s="252" t="s">
        <v>486</v>
      </c>
      <c r="AI36" s="252" t="s">
        <v>486</v>
      </c>
      <c r="AJ36" s="252" t="s">
        <v>486</v>
      </c>
    </row>
    <row r="37" spans="1:36" s="42" customFormat="1" ht="12.75" customHeight="1">
      <c r="A37" s="595"/>
      <c r="B37" s="231" t="s">
        <v>2661</v>
      </c>
      <c r="C37" s="252">
        <v>5095200</v>
      </c>
      <c r="D37" s="252" t="s">
        <v>486</v>
      </c>
      <c r="E37" s="252" t="s">
        <v>486</v>
      </c>
      <c r="F37" s="252" t="s">
        <v>486</v>
      </c>
      <c r="G37" s="595"/>
      <c r="H37" s="231" t="s">
        <v>2686</v>
      </c>
      <c r="I37" s="252">
        <v>300000</v>
      </c>
      <c r="J37" s="252">
        <v>400000</v>
      </c>
      <c r="K37" s="252" t="s">
        <v>486</v>
      </c>
      <c r="L37" s="252" t="s">
        <v>486</v>
      </c>
      <c r="M37" s="595"/>
      <c r="N37" s="231" t="s">
        <v>2714</v>
      </c>
      <c r="O37" s="252">
        <v>200000</v>
      </c>
      <c r="P37" s="252">
        <v>300000</v>
      </c>
      <c r="Q37" s="252">
        <v>400000</v>
      </c>
      <c r="R37" s="252" t="s">
        <v>486</v>
      </c>
      <c r="S37" s="595"/>
      <c r="T37" s="231" t="s">
        <v>2747</v>
      </c>
      <c r="U37" s="252">
        <v>200000</v>
      </c>
      <c r="V37" s="252">
        <v>300000</v>
      </c>
      <c r="W37" s="252">
        <v>400000</v>
      </c>
      <c r="X37" s="252" t="s">
        <v>486</v>
      </c>
      <c r="Y37" s="595"/>
      <c r="Z37" s="231" t="s">
        <v>2769</v>
      </c>
      <c r="AA37" s="252">
        <v>6000000</v>
      </c>
      <c r="AB37" s="252">
        <v>6000000</v>
      </c>
      <c r="AC37" s="252" t="s">
        <v>486</v>
      </c>
      <c r="AD37" s="252" t="s">
        <v>486</v>
      </c>
      <c r="AE37" s="595"/>
      <c r="AF37" s="231" t="s">
        <v>2796</v>
      </c>
      <c r="AG37" s="252">
        <v>1350000</v>
      </c>
      <c r="AH37" s="252" t="s">
        <v>486</v>
      </c>
      <c r="AI37" s="252" t="s">
        <v>486</v>
      </c>
      <c r="AJ37" s="252" t="s">
        <v>486</v>
      </c>
    </row>
    <row r="38" spans="1:36" s="42" customFormat="1" ht="12.75" customHeight="1">
      <c r="A38" s="595"/>
      <c r="B38" s="231" t="s">
        <v>2662</v>
      </c>
      <c r="C38" s="252">
        <v>300000</v>
      </c>
      <c r="D38" s="252">
        <v>400000</v>
      </c>
      <c r="E38" s="252" t="s">
        <v>486</v>
      </c>
      <c r="F38" s="252" t="s">
        <v>486</v>
      </c>
      <c r="G38" s="595"/>
      <c r="H38" s="231" t="s">
        <v>3862</v>
      </c>
      <c r="I38" s="252">
        <v>200000</v>
      </c>
      <c r="J38" s="252">
        <v>300000</v>
      </c>
      <c r="K38" s="252">
        <v>400000</v>
      </c>
      <c r="L38" s="252" t="s">
        <v>486</v>
      </c>
      <c r="M38" s="595"/>
      <c r="N38" s="231" t="s">
        <v>2715</v>
      </c>
      <c r="O38" s="252">
        <v>200000</v>
      </c>
      <c r="P38" s="252">
        <v>300000</v>
      </c>
      <c r="Q38" s="252">
        <v>400000</v>
      </c>
      <c r="R38" s="252" t="s">
        <v>486</v>
      </c>
      <c r="S38" s="595"/>
      <c r="T38" s="231" t="s">
        <v>2336</v>
      </c>
      <c r="U38" s="252">
        <v>100000</v>
      </c>
      <c r="V38" s="252" t="s">
        <v>486</v>
      </c>
      <c r="W38" s="252" t="s">
        <v>486</v>
      </c>
      <c r="X38" s="252" t="s">
        <v>486</v>
      </c>
      <c r="Y38" s="595"/>
      <c r="Z38" s="231" t="s">
        <v>3860</v>
      </c>
      <c r="AA38" s="252">
        <v>200000</v>
      </c>
      <c r="AB38" s="252">
        <v>300000</v>
      </c>
      <c r="AC38" s="252">
        <v>400000</v>
      </c>
      <c r="AD38" s="252" t="s">
        <v>486</v>
      </c>
      <c r="AE38" s="595"/>
      <c r="AF38" s="231" t="s">
        <v>2797</v>
      </c>
      <c r="AG38" s="252">
        <v>2660000</v>
      </c>
      <c r="AH38" s="252" t="s">
        <v>486</v>
      </c>
      <c r="AI38" s="252" t="s">
        <v>486</v>
      </c>
      <c r="AJ38" s="252" t="s">
        <v>486</v>
      </c>
    </row>
    <row r="39" spans="1:36" s="42" customFormat="1" ht="12.75" customHeight="1">
      <c r="A39" s="595"/>
      <c r="B39" s="231" t="s">
        <v>2663</v>
      </c>
      <c r="C39" s="252">
        <v>675000</v>
      </c>
      <c r="D39" s="252" t="s">
        <v>486</v>
      </c>
      <c r="E39" s="252" t="s">
        <v>486</v>
      </c>
      <c r="F39" s="252" t="s">
        <v>486</v>
      </c>
      <c r="G39" s="595"/>
      <c r="H39" s="231" t="s">
        <v>2687</v>
      </c>
      <c r="I39" s="252">
        <v>700000</v>
      </c>
      <c r="J39" s="252" t="s">
        <v>486</v>
      </c>
      <c r="K39" s="252" t="s">
        <v>486</v>
      </c>
      <c r="L39" s="252" t="s">
        <v>486</v>
      </c>
      <c r="M39" s="595"/>
      <c r="N39" s="231" t="s">
        <v>2717</v>
      </c>
      <c r="O39" s="252">
        <v>200000</v>
      </c>
      <c r="P39" s="252">
        <v>300000</v>
      </c>
      <c r="Q39" s="252">
        <v>400000</v>
      </c>
      <c r="R39" s="252" t="s">
        <v>486</v>
      </c>
      <c r="S39" s="595"/>
      <c r="T39" s="231" t="s">
        <v>2748</v>
      </c>
      <c r="U39" s="252">
        <v>200000</v>
      </c>
      <c r="V39" s="252">
        <v>300000</v>
      </c>
      <c r="W39" s="252">
        <v>400000</v>
      </c>
      <c r="X39" s="252" t="s">
        <v>486</v>
      </c>
      <c r="Y39" s="595"/>
      <c r="Z39" s="231" t="s">
        <v>2771</v>
      </c>
      <c r="AA39" s="252">
        <v>300000</v>
      </c>
      <c r="AB39" s="252">
        <v>400000</v>
      </c>
      <c r="AC39" s="252" t="s">
        <v>486</v>
      </c>
      <c r="AD39" s="252" t="s">
        <v>486</v>
      </c>
      <c r="AE39" s="595"/>
      <c r="AF39" s="231" t="s">
        <v>3881</v>
      </c>
      <c r="AG39" s="252">
        <v>100000</v>
      </c>
      <c r="AH39" s="252" t="s">
        <v>486</v>
      </c>
      <c r="AI39" s="252" t="s">
        <v>486</v>
      </c>
      <c r="AJ39" s="252" t="s">
        <v>486</v>
      </c>
    </row>
    <row r="40" spans="1:36" s="42" customFormat="1" ht="12.75" customHeight="1">
      <c r="A40" s="595"/>
      <c r="B40" s="231" t="s">
        <v>2664</v>
      </c>
      <c r="C40" s="252">
        <v>200000</v>
      </c>
      <c r="D40" s="252">
        <v>300000</v>
      </c>
      <c r="E40" s="252">
        <v>400000</v>
      </c>
      <c r="F40" s="252" t="s">
        <v>486</v>
      </c>
      <c r="G40" s="595"/>
      <c r="H40" s="231" t="s">
        <v>3423</v>
      </c>
      <c r="I40" s="252">
        <v>6000000</v>
      </c>
      <c r="J40" s="252">
        <v>6000000</v>
      </c>
      <c r="K40" s="252">
        <v>6000000</v>
      </c>
      <c r="L40" s="252">
        <v>6000000</v>
      </c>
      <c r="M40" s="595"/>
      <c r="N40" s="231" t="s">
        <v>2718</v>
      </c>
      <c r="O40" s="252">
        <v>2200000</v>
      </c>
      <c r="P40" s="252">
        <v>2200000</v>
      </c>
      <c r="Q40" s="252" t="s">
        <v>486</v>
      </c>
      <c r="R40" s="252" t="s">
        <v>486</v>
      </c>
      <c r="S40" s="595"/>
      <c r="T40" s="231" t="s">
        <v>2749</v>
      </c>
      <c r="U40" s="252">
        <v>100000</v>
      </c>
      <c r="V40" s="252" t="s">
        <v>486</v>
      </c>
      <c r="W40" s="252" t="s">
        <v>486</v>
      </c>
      <c r="X40" s="252" t="s">
        <v>486</v>
      </c>
      <c r="Y40" s="595"/>
      <c r="Z40" s="231" t="s">
        <v>2772</v>
      </c>
      <c r="AA40" s="252">
        <v>2000000</v>
      </c>
      <c r="AB40" s="252">
        <v>2000000</v>
      </c>
      <c r="AC40" s="252" t="s">
        <v>486</v>
      </c>
      <c r="AD40" s="252" t="s">
        <v>486</v>
      </c>
      <c r="AE40" s="595"/>
      <c r="AF40" s="231" t="s">
        <v>2798</v>
      </c>
      <c r="AG40" s="252">
        <v>900000</v>
      </c>
      <c r="AH40" s="252" t="s">
        <v>486</v>
      </c>
      <c r="AI40" s="252" t="s">
        <v>486</v>
      </c>
      <c r="AJ40" s="252" t="s">
        <v>486</v>
      </c>
    </row>
    <row r="41" spans="1:36" s="42" customFormat="1" ht="12.75" customHeight="1">
      <c r="A41" s="595"/>
      <c r="B41" s="231" t="s">
        <v>2665</v>
      </c>
      <c r="C41" s="252">
        <v>2800000</v>
      </c>
      <c r="D41" s="252" t="s">
        <v>486</v>
      </c>
      <c r="E41" s="252" t="s">
        <v>486</v>
      </c>
      <c r="F41" s="252" t="s">
        <v>486</v>
      </c>
      <c r="G41" s="595"/>
      <c r="H41" s="231" t="s">
        <v>2688</v>
      </c>
      <c r="I41" s="252">
        <v>2800000</v>
      </c>
      <c r="J41" s="252">
        <v>2800000</v>
      </c>
      <c r="K41" s="252" t="s">
        <v>486</v>
      </c>
      <c r="L41" s="252" t="s">
        <v>486</v>
      </c>
      <c r="M41" s="595"/>
      <c r="N41" s="231" t="s">
        <v>2719</v>
      </c>
      <c r="O41" s="252">
        <v>400000</v>
      </c>
      <c r="P41" s="252" t="s">
        <v>486</v>
      </c>
      <c r="Q41" s="252" t="s">
        <v>486</v>
      </c>
      <c r="R41" s="252" t="s">
        <v>486</v>
      </c>
      <c r="S41" s="595"/>
      <c r="T41" s="231" t="s">
        <v>2750</v>
      </c>
      <c r="U41" s="252">
        <v>4500000</v>
      </c>
      <c r="V41" s="252">
        <v>4500000</v>
      </c>
      <c r="W41" s="252" t="s">
        <v>486</v>
      </c>
      <c r="X41" s="252" t="s">
        <v>486</v>
      </c>
      <c r="Y41" s="595"/>
      <c r="Z41" s="539" t="s">
        <v>2569</v>
      </c>
      <c r="AA41" s="252">
        <v>300000</v>
      </c>
      <c r="AB41" s="252">
        <v>400000</v>
      </c>
      <c r="AC41" s="252" t="s">
        <v>486</v>
      </c>
      <c r="AD41" s="252" t="s">
        <v>486</v>
      </c>
      <c r="AE41" s="595"/>
      <c r="AF41" s="231" t="s">
        <v>2799</v>
      </c>
      <c r="AG41" s="252">
        <v>100000</v>
      </c>
      <c r="AH41" s="252" t="s">
        <v>486</v>
      </c>
      <c r="AI41" s="252" t="s">
        <v>486</v>
      </c>
      <c r="AJ41" s="252" t="s">
        <v>486</v>
      </c>
    </row>
    <row r="42" spans="1:36" s="42" customFormat="1" ht="12.75" customHeight="1">
      <c r="A42" s="595"/>
      <c r="B42" s="231" t="s">
        <v>3450</v>
      </c>
      <c r="C42" s="252">
        <v>975000</v>
      </c>
      <c r="D42" s="252">
        <v>975000</v>
      </c>
      <c r="E42" s="252">
        <v>975000</v>
      </c>
      <c r="F42" s="252" t="s">
        <v>486</v>
      </c>
      <c r="G42" s="595"/>
      <c r="H42" s="231" t="s">
        <v>2689</v>
      </c>
      <c r="I42" s="252">
        <v>100000</v>
      </c>
      <c r="J42" s="252" t="s">
        <v>486</v>
      </c>
      <c r="K42" s="252" t="s">
        <v>486</v>
      </c>
      <c r="L42" s="252" t="s">
        <v>486</v>
      </c>
      <c r="M42" s="595"/>
      <c r="N42" s="231" t="s">
        <v>2720</v>
      </c>
      <c r="O42" s="252">
        <v>250000</v>
      </c>
      <c r="P42" s="252" t="s">
        <v>486</v>
      </c>
      <c r="Q42" s="252" t="s">
        <v>486</v>
      </c>
      <c r="R42" s="252" t="s">
        <v>486</v>
      </c>
      <c r="S42" s="595"/>
      <c r="T42" s="231" t="s">
        <v>2751</v>
      </c>
      <c r="U42" s="252">
        <v>400000</v>
      </c>
      <c r="V42" s="252" t="s">
        <v>486</v>
      </c>
      <c r="W42" s="252" t="s">
        <v>486</v>
      </c>
      <c r="X42" s="252" t="s">
        <v>486</v>
      </c>
      <c r="Y42" s="595"/>
      <c r="Z42" s="231" t="s">
        <v>1725</v>
      </c>
      <c r="AA42" s="252">
        <v>100000</v>
      </c>
      <c r="AB42" s="252" t="s">
        <v>486</v>
      </c>
      <c r="AC42" s="252" t="s">
        <v>486</v>
      </c>
      <c r="AD42" s="252" t="s">
        <v>486</v>
      </c>
      <c r="AE42" s="595"/>
      <c r="AF42" s="231" t="s">
        <v>2800</v>
      </c>
      <c r="AG42" s="252">
        <v>780000</v>
      </c>
      <c r="AH42" s="252" t="s">
        <v>486</v>
      </c>
      <c r="AI42" s="252" t="s">
        <v>486</v>
      </c>
      <c r="AJ42" s="252" t="s">
        <v>486</v>
      </c>
    </row>
    <row r="43" spans="1:36" s="42" customFormat="1" ht="12.75" customHeight="1">
      <c r="A43" s="595"/>
      <c r="B43" s="231" t="s">
        <v>2666</v>
      </c>
      <c r="C43" s="252">
        <v>400000</v>
      </c>
      <c r="D43" s="252" t="s">
        <v>486</v>
      </c>
      <c r="E43" s="252" t="s">
        <v>486</v>
      </c>
      <c r="F43" s="252" t="s">
        <v>486</v>
      </c>
      <c r="G43" s="595"/>
      <c r="H43" s="231" t="s">
        <v>2690</v>
      </c>
      <c r="I43" s="252">
        <v>300000</v>
      </c>
      <c r="J43" s="252" t="s">
        <v>486</v>
      </c>
      <c r="K43" s="252" t="s">
        <v>486</v>
      </c>
      <c r="L43" s="252" t="s">
        <v>486</v>
      </c>
      <c r="M43" s="595"/>
      <c r="N43" s="231" t="s">
        <v>2721</v>
      </c>
      <c r="O43" s="252">
        <v>400000</v>
      </c>
      <c r="P43" s="252" t="s">
        <v>486</v>
      </c>
      <c r="Q43" s="252" t="s">
        <v>486</v>
      </c>
      <c r="R43" s="252" t="s">
        <v>486</v>
      </c>
      <c r="S43" s="595"/>
      <c r="T43" s="231" t="s">
        <v>2752</v>
      </c>
      <c r="U43" s="252">
        <v>200000</v>
      </c>
      <c r="V43" s="252">
        <v>300000</v>
      </c>
      <c r="W43" s="252">
        <v>400000</v>
      </c>
      <c r="X43" s="252" t="s">
        <v>486</v>
      </c>
      <c r="Y43" s="595"/>
      <c r="Z43" s="231" t="s">
        <v>3874</v>
      </c>
      <c r="AA43" s="252">
        <v>100000</v>
      </c>
      <c r="AB43" s="252" t="s">
        <v>486</v>
      </c>
      <c r="AC43" s="252" t="s">
        <v>486</v>
      </c>
      <c r="AD43" s="252" t="s">
        <v>486</v>
      </c>
      <c r="AE43" s="595"/>
      <c r="AF43" s="231" t="s">
        <v>2801</v>
      </c>
      <c r="AG43" s="252">
        <v>335000</v>
      </c>
      <c r="AH43" s="252" t="s">
        <v>486</v>
      </c>
      <c r="AI43" s="252" t="s">
        <v>486</v>
      </c>
      <c r="AJ43" s="252" t="s">
        <v>486</v>
      </c>
    </row>
    <row r="44" spans="1:36" s="42" customFormat="1" ht="12.75" customHeight="1">
      <c r="A44" s="595"/>
      <c r="B44" s="231" t="s">
        <v>2667</v>
      </c>
      <c r="C44" s="252">
        <v>4000000</v>
      </c>
      <c r="D44" s="252">
        <v>4000000</v>
      </c>
      <c r="E44" s="252" t="s">
        <v>486</v>
      </c>
      <c r="F44" s="252" t="s">
        <v>486</v>
      </c>
      <c r="G44" s="595"/>
      <c r="H44" s="231" t="s">
        <v>2691</v>
      </c>
      <c r="I44" s="252">
        <v>2000000</v>
      </c>
      <c r="J44" s="252" t="s">
        <v>486</v>
      </c>
      <c r="K44" s="252" t="s">
        <v>486</v>
      </c>
      <c r="L44" s="252" t="s">
        <v>486</v>
      </c>
      <c r="M44" s="595"/>
      <c r="N44" s="231" t="s">
        <v>2722</v>
      </c>
      <c r="O44" s="252">
        <v>840000</v>
      </c>
      <c r="P44" s="252" t="s">
        <v>486</v>
      </c>
      <c r="Q44" s="252" t="s">
        <v>486</v>
      </c>
      <c r="R44" s="252" t="s">
        <v>486</v>
      </c>
      <c r="S44" s="595"/>
      <c r="T44" s="231" t="s">
        <v>3461</v>
      </c>
      <c r="U44" s="252">
        <v>625000</v>
      </c>
      <c r="V44" s="252">
        <v>625000</v>
      </c>
      <c r="W44" s="252">
        <v>625000</v>
      </c>
      <c r="X44" s="252" t="s">
        <v>486</v>
      </c>
      <c r="Y44" s="595"/>
      <c r="Z44" s="231" t="s">
        <v>3441</v>
      </c>
      <c r="AA44" s="252">
        <v>200000</v>
      </c>
      <c r="AB44" s="252" t="s">
        <v>486</v>
      </c>
      <c r="AC44" s="252" t="s">
        <v>486</v>
      </c>
      <c r="AD44" s="252" t="s">
        <v>486</v>
      </c>
      <c r="AE44" s="595"/>
      <c r="AF44" s="231" t="s">
        <v>2802</v>
      </c>
      <c r="AG44" s="252">
        <v>200000</v>
      </c>
      <c r="AH44" s="252">
        <v>300000</v>
      </c>
      <c r="AI44" s="252">
        <v>400000</v>
      </c>
      <c r="AJ44" s="252" t="s">
        <v>486</v>
      </c>
    </row>
    <row r="45" spans="1:36" s="42" customFormat="1" ht="12.75" customHeight="1">
      <c r="A45" s="595"/>
      <c r="B45" s="231" t="s">
        <v>2668</v>
      </c>
      <c r="C45" s="252">
        <v>200000</v>
      </c>
      <c r="D45" s="252">
        <v>300000</v>
      </c>
      <c r="E45" s="252">
        <v>400000</v>
      </c>
      <c r="F45" s="252" t="s">
        <v>486</v>
      </c>
      <c r="G45" s="595"/>
      <c r="H45" s="231" t="s">
        <v>2692</v>
      </c>
      <c r="I45" s="252">
        <v>300000</v>
      </c>
      <c r="J45" s="252">
        <v>400000</v>
      </c>
      <c r="K45" s="252" t="s">
        <v>486</v>
      </c>
      <c r="L45" s="252" t="s">
        <v>486</v>
      </c>
      <c r="M45" s="594" t="s">
        <v>433</v>
      </c>
      <c r="N45" s="231" t="s">
        <v>2723</v>
      </c>
      <c r="O45" s="252">
        <v>2255000</v>
      </c>
      <c r="P45" s="252" t="s">
        <v>486</v>
      </c>
      <c r="Q45" s="252" t="s">
        <v>486</v>
      </c>
      <c r="R45" s="252" t="s">
        <v>486</v>
      </c>
      <c r="S45" s="595"/>
      <c r="T45" s="231" t="s">
        <v>3550</v>
      </c>
      <c r="U45" s="252">
        <v>200000</v>
      </c>
      <c r="V45" s="252" t="s">
        <v>486</v>
      </c>
      <c r="W45" s="252" t="s">
        <v>486</v>
      </c>
      <c r="X45" s="252" t="s">
        <v>486</v>
      </c>
      <c r="Y45" s="595"/>
      <c r="Z45" s="231" t="s">
        <v>2773</v>
      </c>
      <c r="AA45" s="252">
        <v>2800000</v>
      </c>
      <c r="AB45" s="252">
        <v>2800000</v>
      </c>
      <c r="AC45" s="252" t="s">
        <v>486</v>
      </c>
      <c r="AD45" s="252" t="s">
        <v>486</v>
      </c>
      <c r="AE45" s="595"/>
      <c r="AF45" s="231" t="s">
        <v>2803</v>
      </c>
      <c r="AG45" s="252">
        <v>1200000</v>
      </c>
      <c r="AH45" s="252">
        <v>1200000</v>
      </c>
      <c r="AI45" s="252" t="s">
        <v>486</v>
      </c>
      <c r="AJ45" s="252" t="s">
        <v>486</v>
      </c>
    </row>
    <row r="46" spans="1:36" s="42" customFormat="1" ht="12.75" customHeight="1">
      <c r="A46" s="595"/>
      <c r="B46" s="231" t="s">
        <v>3123</v>
      </c>
      <c r="C46" s="252">
        <v>4000000</v>
      </c>
      <c r="D46" s="252">
        <v>4000000</v>
      </c>
      <c r="E46" s="252">
        <v>4000000</v>
      </c>
      <c r="F46" s="252">
        <v>4000000</v>
      </c>
      <c r="G46" s="595"/>
      <c r="H46" s="231" t="s">
        <v>2693</v>
      </c>
      <c r="I46" s="252">
        <v>300000</v>
      </c>
      <c r="J46" s="252">
        <v>400000</v>
      </c>
      <c r="K46" s="252" t="s">
        <v>486</v>
      </c>
      <c r="L46" s="252" t="s">
        <v>486</v>
      </c>
      <c r="M46" s="595"/>
      <c r="N46" s="231" t="s">
        <v>2724</v>
      </c>
      <c r="O46" s="252">
        <v>600000</v>
      </c>
      <c r="P46" s="252" t="s">
        <v>486</v>
      </c>
      <c r="Q46" s="252" t="s">
        <v>486</v>
      </c>
      <c r="R46" s="252" t="s">
        <v>486</v>
      </c>
      <c r="S46" s="595"/>
      <c r="T46" s="231" t="s">
        <v>2753</v>
      </c>
      <c r="U46" s="252">
        <v>400000</v>
      </c>
      <c r="V46" s="252" t="s">
        <v>486</v>
      </c>
      <c r="W46" s="252" t="s">
        <v>486</v>
      </c>
      <c r="X46" s="252" t="s">
        <v>486</v>
      </c>
      <c r="Y46" s="595"/>
      <c r="Z46" s="231" t="s">
        <v>2774</v>
      </c>
      <c r="AA46" s="252">
        <v>300000</v>
      </c>
      <c r="AB46" s="252">
        <v>400000</v>
      </c>
      <c r="AC46" s="252" t="s">
        <v>486</v>
      </c>
      <c r="AD46" s="252" t="s">
        <v>486</v>
      </c>
      <c r="AE46" s="595"/>
      <c r="AF46" s="231" t="s">
        <v>2804</v>
      </c>
      <c r="AG46" s="252">
        <v>400000</v>
      </c>
      <c r="AH46" s="252" t="s">
        <v>486</v>
      </c>
      <c r="AI46" s="252" t="s">
        <v>486</v>
      </c>
      <c r="AJ46" s="252" t="s">
        <v>486</v>
      </c>
    </row>
    <row r="47" spans="1:36" s="42" customFormat="1" ht="12.75" customHeight="1">
      <c r="A47" s="595"/>
      <c r="B47" s="231" t="s">
        <v>3489</v>
      </c>
      <c r="C47" s="252">
        <v>1750000</v>
      </c>
      <c r="D47" s="252">
        <v>1750000</v>
      </c>
      <c r="E47" s="252" t="s">
        <v>486</v>
      </c>
      <c r="F47" s="252" t="s">
        <v>486</v>
      </c>
      <c r="G47" s="595"/>
      <c r="H47" s="231" t="s">
        <v>2694</v>
      </c>
      <c r="I47" s="252">
        <v>100000</v>
      </c>
      <c r="J47" s="252" t="s">
        <v>486</v>
      </c>
      <c r="K47" s="252" t="s">
        <v>486</v>
      </c>
      <c r="L47" s="252" t="s">
        <v>486</v>
      </c>
      <c r="M47" s="595"/>
      <c r="N47" s="231" t="s">
        <v>2725</v>
      </c>
      <c r="O47" s="252">
        <v>334000</v>
      </c>
      <c r="P47" s="252">
        <v>334000</v>
      </c>
      <c r="Q47" s="252" t="s">
        <v>486</v>
      </c>
      <c r="R47" s="252" t="s">
        <v>486</v>
      </c>
      <c r="S47" s="595"/>
      <c r="T47" s="231" t="s">
        <v>3922</v>
      </c>
      <c r="U47" s="252">
        <v>100000</v>
      </c>
      <c r="V47" s="252" t="s">
        <v>486</v>
      </c>
      <c r="W47" s="252" t="s">
        <v>486</v>
      </c>
      <c r="X47" s="252" t="s">
        <v>486</v>
      </c>
      <c r="Y47" s="595"/>
      <c r="Z47" s="231" t="s">
        <v>3905</v>
      </c>
      <c r="AA47" s="252">
        <v>200000</v>
      </c>
      <c r="AB47" s="252">
        <v>300000</v>
      </c>
      <c r="AC47" s="252">
        <v>400000</v>
      </c>
      <c r="AD47" s="252" t="s">
        <v>486</v>
      </c>
      <c r="AE47" s="595"/>
      <c r="AF47" s="231" t="s">
        <v>2805</v>
      </c>
      <c r="AG47" s="252">
        <v>400000</v>
      </c>
      <c r="AH47" s="252" t="s">
        <v>486</v>
      </c>
      <c r="AI47" s="252" t="s">
        <v>486</v>
      </c>
      <c r="AJ47" s="252" t="s">
        <v>486</v>
      </c>
    </row>
    <row r="48" spans="1:36" s="42" customFormat="1" ht="12.75" customHeight="1">
      <c r="A48" s="595"/>
      <c r="B48" s="231" t="s">
        <v>2669</v>
      </c>
      <c r="C48" s="252">
        <v>300000</v>
      </c>
      <c r="D48" s="252">
        <v>400000</v>
      </c>
      <c r="E48" s="252" t="s">
        <v>486</v>
      </c>
      <c r="F48" s="252" t="s">
        <v>486</v>
      </c>
      <c r="G48" s="594" t="s">
        <v>433</v>
      </c>
      <c r="H48" s="231" t="s">
        <v>2695</v>
      </c>
      <c r="I48" s="252">
        <v>840000</v>
      </c>
      <c r="J48" s="252" t="s">
        <v>486</v>
      </c>
      <c r="K48" s="252" t="s">
        <v>486</v>
      </c>
      <c r="L48" s="252" t="s">
        <v>486</v>
      </c>
      <c r="M48" s="595"/>
      <c r="N48" s="231" t="s">
        <v>3484</v>
      </c>
      <c r="O48" s="252">
        <v>3350000</v>
      </c>
      <c r="P48" s="252">
        <v>3350000</v>
      </c>
      <c r="Q48" s="252">
        <v>3350000</v>
      </c>
      <c r="R48" s="252" t="s">
        <v>486</v>
      </c>
      <c r="S48" s="595"/>
      <c r="T48" s="231" t="s">
        <v>2755</v>
      </c>
      <c r="U48" s="252">
        <v>760000</v>
      </c>
      <c r="V48" s="252" t="s">
        <v>486</v>
      </c>
      <c r="W48" s="252" t="s">
        <v>486</v>
      </c>
      <c r="X48" s="252" t="s">
        <v>486</v>
      </c>
      <c r="Y48" s="595"/>
      <c r="Z48" s="231" t="s">
        <v>2775</v>
      </c>
      <c r="AA48" s="252">
        <v>6000000</v>
      </c>
      <c r="AB48" s="252">
        <v>6000000</v>
      </c>
      <c r="AC48" s="252" t="s">
        <v>486</v>
      </c>
      <c r="AD48" s="252" t="s">
        <v>486</v>
      </c>
      <c r="AE48" s="595"/>
      <c r="AF48" s="231" t="s">
        <v>2806</v>
      </c>
      <c r="AG48" s="252">
        <v>200000</v>
      </c>
      <c r="AH48" s="252">
        <v>300000</v>
      </c>
      <c r="AI48" s="252">
        <v>400000</v>
      </c>
      <c r="AJ48" s="252" t="s">
        <v>486</v>
      </c>
    </row>
    <row r="49" spans="1:36" s="42" customFormat="1" ht="12.75" customHeight="1">
      <c r="A49" s="595"/>
      <c r="B49" s="231" t="s">
        <v>2670</v>
      </c>
      <c r="C49" s="252">
        <v>3675000</v>
      </c>
      <c r="D49" s="252" t="s">
        <v>486</v>
      </c>
      <c r="E49" s="252" t="s">
        <v>486</v>
      </c>
      <c r="F49" s="252" t="s">
        <v>486</v>
      </c>
      <c r="G49" s="595"/>
      <c r="H49" s="231" t="s">
        <v>1709</v>
      </c>
      <c r="I49" s="252">
        <v>100000</v>
      </c>
      <c r="J49" s="252" t="s">
        <v>486</v>
      </c>
      <c r="K49" s="252" t="s">
        <v>486</v>
      </c>
      <c r="L49" s="252" t="s">
        <v>486</v>
      </c>
      <c r="M49" s="595"/>
      <c r="N49" s="231" t="s">
        <v>2343</v>
      </c>
      <c r="O49" s="252">
        <v>100000</v>
      </c>
      <c r="P49" s="252" t="s">
        <v>486</v>
      </c>
      <c r="Q49" s="252" t="s">
        <v>486</v>
      </c>
      <c r="R49" s="252" t="s">
        <v>486</v>
      </c>
      <c r="S49" s="595"/>
      <c r="T49" s="231" t="s">
        <v>2756</v>
      </c>
      <c r="U49" s="252">
        <v>200000</v>
      </c>
      <c r="V49" s="252">
        <v>300000</v>
      </c>
      <c r="W49" s="252">
        <v>400000</v>
      </c>
      <c r="X49" s="252" t="s">
        <v>486</v>
      </c>
      <c r="Y49" s="594" t="s">
        <v>433</v>
      </c>
      <c r="Z49" s="231" t="s">
        <v>2776</v>
      </c>
      <c r="AA49" s="252">
        <v>780000</v>
      </c>
      <c r="AB49" s="252" t="s">
        <v>486</v>
      </c>
      <c r="AC49" s="252" t="s">
        <v>486</v>
      </c>
      <c r="AD49" s="252" t="s">
        <v>486</v>
      </c>
      <c r="AE49" s="595"/>
      <c r="AF49" s="231" t="s">
        <v>2807</v>
      </c>
      <c r="AG49" s="252">
        <v>300000</v>
      </c>
      <c r="AH49" s="252">
        <v>400000</v>
      </c>
      <c r="AI49" s="252" t="s">
        <v>486</v>
      </c>
      <c r="AJ49" s="252" t="s">
        <v>486</v>
      </c>
    </row>
    <row r="50" spans="1:36" s="42" customFormat="1" ht="12.75" customHeight="1">
      <c r="A50" s="595"/>
      <c r="B50" s="231" t="s">
        <v>3990</v>
      </c>
      <c r="C50" s="252" t="s">
        <v>486</v>
      </c>
      <c r="D50" s="252" t="s">
        <v>486</v>
      </c>
      <c r="E50" s="252" t="s">
        <v>486</v>
      </c>
      <c r="F50" s="252" t="s">
        <v>486</v>
      </c>
      <c r="G50" s="595"/>
      <c r="H50" s="561" t="s">
        <v>4224</v>
      </c>
      <c r="I50" s="252">
        <v>1700000</v>
      </c>
      <c r="J50" s="252">
        <v>1700000</v>
      </c>
      <c r="K50" s="252" t="s">
        <v>486</v>
      </c>
      <c r="L50" s="252" t="s">
        <v>486</v>
      </c>
      <c r="M50" s="595"/>
      <c r="N50" s="231" t="s">
        <v>2726</v>
      </c>
      <c r="O50" s="252">
        <v>2800000</v>
      </c>
      <c r="P50" s="252">
        <v>2800000</v>
      </c>
      <c r="Q50" s="252">
        <v>2800000</v>
      </c>
      <c r="R50" s="252" t="s">
        <v>486</v>
      </c>
      <c r="S50" s="595"/>
      <c r="T50" s="572" t="s">
        <v>3113</v>
      </c>
      <c r="U50" s="379">
        <v>300000</v>
      </c>
      <c r="V50" s="379">
        <v>400000</v>
      </c>
      <c r="W50" s="379" t="s">
        <v>486</v>
      </c>
      <c r="X50" s="379" t="s">
        <v>486</v>
      </c>
      <c r="Y50" s="595"/>
      <c r="Z50" s="561" t="s">
        <v>2576</v>
      </c>
      <c r="AA50" s="252">
        <v>600000</v>
      </c>
      <c r="AB50" s="252" t="s">
        <v>486</v>
      </c>
      <c r="AC50" s="252" t="s">
        <v>486</v>
      </c>
      <c r="AD50" s="252" t="s">
        <v>486</v>
      </c>
      <c r="AE50" s="595"/>
      <c r="AF50" s="231" t="s">
        <v>2808</v>
      </c>
      <c r="AG50" s="252">
        <v>840000</v>
      </c>
      <c r="AH50" s="252" t="s">
        <v>486</v>
      </c>
      <c r="AI50" s="252" t="s">
        <v>486</v>
      </c>
      <c r="AJ50" s="252" t="s">
        <v>486</v>
      </c>
    </row>
    <row r="51" spans="1:36" s="42" customFormat="1" ht="12.75" customHeight="1">
      <c r="A51" s="595"/>
      <c r="B51" s="231" t="s">
        <v>1704</v>
      </c>
      <c r="C51" s="252" t="s">
        <v>486</v>
      </c>
      <c r="D51" s="252" t="s">
        <v>486</v>
      </c>
      <c r="E51" s="252" t="s">
        <v>486</v>
      </c>
      <c r="F51" s="252" t="s">
        <v>486</v>
      </c>
      <c r="G51" s="595"/>
      <c r="H51" s="231" t="s">
        <v>3938</v>
      </c>
      <c r="I51" s="252">
        <v>200000</v>
      </c>
      <c r="J51" s="252">
        <v>300000</v>
      </c>
      <c r="K51" s="252">
        <v>400000</v>
      </c>
      <c r="L51" s="252" t="s">
        <v>486</v>
      </c>
      <c r="M51" s="595"/>
      <c r="N51" s="231" t="s">
        <v>2727</v>
      </c>
      <c r="O51" s="252">
        <v>200000</v>
      </c>
      <c r="P51" s="252">
        <v>300000</v>
      </c>
      <c r="Q51" s="252">
        <v>400000</v>
      </c>
      <c r="R51" s="252" t="s">
        <v>486</v>
      </c>
      <c r="S51" s="595"/>
      <c r="T51" s="231" t="s">
        <v>3951</v>
      </c>
      <c r="U51" s="252">
        <v>200000</v>
      </c>
      <c r="V51" s="252">
        <v>300000</v>
      </c>
      <c r="W51" s="252">
        <v>400000</v>
      </c>
      <c r="X51" s="252" t="s">
        <v>486</v>
      </c>
      <c r="Y51" s="595"/>
      <c r="Z51" s="231" t="s">
        <v>2777</v>
      </c>
      <c r="AA51" s="236">
        <v>300000</v>
      </c>
      <c r="AB51" s="236">
        <v>400000</v>
      </c>
      <c r="AC51" s="236" t="s">
        <v>486</v>
      </c>
      <c r="AD51" s="252" t="s">
        <v>486</v>
      </c>
      <c r="AE51" s="595"/>
      <c r="AF51" s="231" t="s">
        <v>4008</v>
      </c>
      <c r="AG51" s="269" t="s">
        <v>486</v>
      </c>
      <c r="AH51" s="269" t="s">
        <v>486</v>
      </c>
      <c r="AI51" s="269" t="s">
        <v>486</v>
      </c>
      <c r="AJ51" s="269" t="s">
        <v>486</v>
      </c>
    </row>
    <row r="52" spans="1:36" s="42" customFormat="1" ht="12.75" customHeight="1">
      <c r="A52" s="594" t="s">
        <v>433</v>
      </c>
      <c r="B52" s="231" t="s">
        <v>3991</v>
      </c>
      <c r="C52" s="252" t="s">
        <v>486</v>
      </c>
      <c r="D52" s="252" t="s">
        <v>486</v>
      </c>
      <c r="E52" s="252" t="s">
        <v>486</v>
      </c>
      <c r="F52" s="252" t="s">
        <v>486</v>
      </c>
      <c r="G52" s="595"/>
      <c r="H52" s="231" t="s">
        <v>3942</v>
      </c>
      <c r="I52" s="236">
        <v>200000</v>
      </c>
      <c r="J52" s="236">
        <v>300000</v>
      </c>
      <c r="K52" s="236">
        <v>400000</v>
      </c>
      <c r="L52" s="252" t="s">
        <v>486</v>
      </c>
      <c r="M52" s="595"/>
      <c r="N52" s="231" t="s">
        <v>2728</v>
      </c>
      <c r="O52" s="252">
        <v>780000</v>
      </c>
      <c r="P52" s="252" t="s">
        <v>486</v>
      </c>
      <c r="Q52" s="252" t="s">
        <v>486</v>
      </c>
      <c r="R52" s="252" t="s">
        <v>486</v>
      </c>
      <c r="S52" s="594" t="s">
        <v>433</v>
      </c>
      <c r="T52" s="231" t="s">
        <v>1720</v>
      </c>
      <c r="U52" s="252" t="s">
        <v>486</v>
      </c>
      <c r="V52" s="252" t="s">
        <v>486</v>
      </c>
      <c r="W52" s="252" t="s">
        <v>486</v>
      </c>
      <c r="X52" s="252" t="s">
        <v>486</v>
      </c>
      <c r="Y52" s="595"/>
      <c r="Z52" s="117" t="s">
        <v>2778</v>
      </c>
      <c r="AA52" s="47">
        <v>400000</v>
      </c>
      <c r="AB52" s="47" t="s">
        <v>486</v>
      </c>
      <c r="AC52" s="47" t="s">
        <v>486</v>
      </c>
      <c r="AD52" s="131" t="s">
        <v>486</v>
      </c>
      <c r="AE52" s="595"/>
      <c r="AF52" s="117" t="s">
        <v>2385</v>
      </c>
      <c r="AG52" s="46" t="s">
        <v>486</v>
      </c>
      <c r="AH52" s="46" t="s">
        <v>486</v>
      </c>
      <c r="AI52" s="46" t="s">
        <v>486</v>
      </c>
      <c r="AJ52" s="46" t="s">
        <v>486</v>
      </c>
    </row>
    <row r="53" spans="1:36" s="42" customFormat="1" ht="12.75" customHeight="1">
      <c r="A53" s="595"/>
      <c r="B53" s="231" t="s">
        <v>3992</v>
      </c>
      <c r="C53" s="252" t="s">
        <v>486</v>
      </c>
      <c r="D53" s="252" t="s">
        <v>486</v>
      </c>
      <c r="E53" s="252" t="s">
        <v>486</v>
      </c>
      <c r="F53" s="252" t="s">
        <v>486</v>
      </c>
      <c r="G53" s="595"/>
      <c r="H53" s="231" t="s">
        <v>3994</v>
      </c>
      <c r="I53" s="236" t="s">
        <v>486</v>
      </c>
      <c r="J53" s="236" t="s">
        <v>486</v>
      </c>
      <c r="K53" s="236" t="s">
        <v>486</v>
      </c>
      <c r="L53" s="252" t="s">
        <v>486</v>
      </c>
      <c r="M53" s="595"/>
      <c r="N53" s="231" t="s">
        <v>3958</v>
      </c>
      <c r="O53" s="252">
        <v>100000</v>
      </c>
      <c r="P53" s="252" t="s">
        <v>486</v>
      </c>
      <c r="Q53" s="252" t="s">
        <v>486</v>
      </c>
      <c r="R53" s="252" t="s">
        <v>486</v>
      </c>
      <c r="S53" s="595"/>
      <c r="T53" s="231" t="s">
        <v>1721</v>
      </c>
      <c r="U53" s="252" t="s">
        <v>486</v>
      </c>
      <c r="V53" s="252" t="s">
        <v>486</v>
      </c>
      <c r="W53" s="252" t="s">
        <v>486</v>
      </c>
      <c r="X53" s="252" t="s">
        <v>486</v>
      </c>
      <c r="Y53" s="595"/>
      <c r="Z53" s="117" t="s">
        <v>3948</v>
      </c>
      <c r="AA53" s="47">
        <v>200000</v>
      </c>
      <c r="AB53" s="47">
        <v>300000</v>
      </c>
      <c r="AC53" s="47">
        <v>400000</v>
      </c>
      <c r="AD53" s="131" t="s">
        <v>486</v>
      </c>
      <c r="AE53" s="594" t="s">
        <v>433</v>
      </c>
      <c r="AF53" s="80" t="s">
        <v>2386</v>
      </c>
      <c r="AG53" s="46" t="s">
        <v>486</v>
      </c>
      <c r="AH53" s="46" t="s">
        <v>486</v>
      </c>
      <c r="AI53" s="46" t="s">
        <v>486</v>
      </c>
      <c r="AJ53" s="46" t="s">
        <v>486</v>
      </c>
    </row>
    <row r="54" spans="1:36" s="42" customFormat="1" ht="12.75" customHeight="1">
      <c r="A54" s="595"/>
      <c r="B54" s="231" t="s">
        <v>2374</v>
      </c>
      <c r="C54" s="252" t="s">
        <v>486</v>
      </c>
      <c r="D54" s="252" t="s">
        <v>486</v>
      </c>
      <c r="E54" s="252" t="s">
        <v>486</v>
      </c>
      <c r="F54" s="252" t="s">
        <v>486</v>
      </c>
      <c r="G54" s="595"/>
      <c r="H54" s="117" t="s">
        <v>3995</v>
      </c>
      <c r="I54" s="47" t="s">
        <v>486</v>
      </c>
      <c r="J54" s="47" t="s">
        <v>486</v>
      </c>
      <c r="K54" s="47" t="s">
        <v>486</v>
      </c>
      <c r="L54" s="131" t="s">
        <v>486</v>
      </c>
      <c r="M54" s="595"/>
      <c r="N54" s="231" t="s">
        <v>2729</v>
      </c>
      <c r="O54" s="252">
        <v>2394000</v>
      </c>
      <c r="P54" s="252" t="s">
        <v>486</v>
      </c>
      <c r="Q54" s="252" t="s">
        <v>486</v>
      </c>
      <c r="R54" s="252" t="s">
        <v>486</v>
      </c>
      <c r="S54" s="595"/>
      <c r="T54" s="539" t="s">
        <v>4055</v>
      </c>
      <c r="U54" s="233" t="s">
        <v>486</v>
      </c>
      <c r="V54" s="233" t="s">
        <v>486</v>
      </c>
      <c r="W54" s="233" t="s">
        <v>486</v>
      </c>
      <c r="X54" s="233" t="s">
        <v>486</v>
      </c>
      <c r="Y54" s="595"/>
      <c r="Z54" s="117" t="s">
        <v>3964</v>
      </c>
      <c r="AA54" s="47">
        <v>200000</v>
      </c>
      <c r="AB54" s="47">
        <v>300000</v>
      </c>
      <c r="AC54" s="47">
        <v>400000</v>
      </c>
      <c r="AD54" s="131" t="s">
        <v>486</v>
      </c>
      <c r="AE54" s="595"/>
      <c r="AF54" s="80" t="s">
        <v>4009</v>
      </c>
      <c r="AG54" s="46" t="s">
        <v>486</v>
      </c>
      <c r="AH54" s="46" t="s">
        <v>486</v>
      </c>
      <c r="AI54" s="46" t="s">
        <v>486</v>
      </c>
      <c r="AJ54" s="46" t="s">
        <v>486</v>
      </c>
    </row>
    <row r="55" spans="1:36" s="42" customFormat="1" ht="12.75" customHeight="1">
      <c r="A55" s="595"/>
      <c r="B55" s="232" t="s">
        <v>3993</v>
      </c>
      <c r="C55" s="269" t="s">
        <v>486</v>
      </c>
      <c r="D55" s="269" t="s">
        <v>486</v>
      </c>
      <c r="E55" s="269" t="s">
        <v>486</v>
      </c>
      <c r="F55" s="269" t="s">
        <v>486</v>
      </c>
      <c r="G55" s="595"/>
      <c r="H55" s="117" t="s">
        <v>1710</v>
      </c>
      <c r="I55" s="47" t="s">
        <v>486</v>
      </c>
      <c r="J55" s="47" t="s">
        <v>486</v>
      </c>
      <c r="K55" s="47" t="s">
        <v>486</v>
      </c>
      <c r="L55" s="131" t="s">
        <v>486</v>
      </c>
      <c r="M55" s="12"/>
      <c r="N55" s="231" t="s">
        <v>1714</v>
      </c>
      <c r="O55" s="252" t="s">
        <v>486</v>
      </c>
      <c r="P55" s="252" t="s">
        <v>486</v>
      </c>
      <c r="Q55" s="252" t="s">
        <v>486</v>
      </c>
      <c r="R55" s="252" t="s">
        <v>486</v>
      </c>
      <c r="S55" s="595"/>
      <c r="T55" s="233" t="s">
        <v>2380</v>
      </c>
      <c r="U55" s="12" t="s">
        <v>486</v>
      </c>
      <c r="V55" s="12" t="s">
        <v>486</v>
      </c>
      <c r="W55" s="12" t="s">
        <v>486</v>
      </c>
      <c r="X55" s="12" t="s">
        <v>486</v>
      </c>
      <c r="Y55" s="595"/>
      <c r="Z55" s="117" t="s">
        <v>4006</v>
      </c>
      <c r="AA55" s="47" t="s">
        <v>486</v>
      </c>
      <c r="AB55" s="47" t="s">
        <v>486</v>
      </c>
      <c r="AC55" s="47" t="s">
        <v>486</v>
      </c>
      <c r="AD55" s="131" t="s">
        <v>486</v>
      </c>
      <c r="AE55" s="595"/>
      <c r="AF55" s="12" t="s">
        <v>4010</v>
      </c>
      <c r="AG55" s="46" t="s">
        <v>486</v>
      </c>
      <c r="AH55" s="46" t="s">
        <v>486</v>
      </c>
      <c r="AI55" s="46" t="s">
        <v>486</v>
      </c>
      <c r="AJ55" s="46" t="s">
        <v>486</v>
      </c>
    </row>
    <row r="56" spans="1:36" s="42" customFormat="1" ht="12.75" customHeight="1">
      <c r="A56" s="595"/>
      <c r="B56" s="12" t="s">
        <v>1705</v>
      </c>
      <c r="C56" s="46" t="s">
        <v>486</v>
      </c>
      <c r="D56" s="46" t="s">
        <v>486</v>
      </c>
      <c r="E56" s="46" t="s">
        <v>486</v>
      </c>
      <c r="F56" s="46" t="s">
        <v>486</v>
      </c>
      <c r="G56" s="595"/>
      <c r="H56" s="117" t="s">
        <v>1711</v>
      </c>
      <c r="I56" s="47" t="s">
        <v>486</v>
      </c>
      <c r="J56" s="47" t="s">
        <v>486</v>
      </c>
      <c r="K56" s="131" t="s">
        <v>486</v>
      </c>
      <c r="L56" s="131" t="s">
        <v>486</v>
      </c>
      <c r="M56" s="12"/>
      <c r="N56" s="231" t="s">
        <v>1715</v>
      </c>
      <c r="O56" s="252" t="s">
        <v>486</v>
      </c>
      <c r="P56" s="252" t="s">
        <v>486</v>
      </c>
      <c r="Q56" s="252" t="s">
        <v>486</v>
      </c>
      <c r="R56" s="252" t="s">
        <v>486</v>
      </c>
      <c r="S56" s="595"/>
      <c r="T56" s="12" t="s">
        <v>4002</v>
      </c>
      <c r="U56" s="12" t="s">
        <v>486</v>
      </c>
      <c r="V56" s="12" t="s">
        <v>486</v>
      </c>
      <c r="W56" s="12" t="s">
        <v>486</v>
      </c>
      <c r="X56" s="12" t="s">
        <v>486</v>
      </c>
      <c r="Y56" s="595"/>
      <c r="Z56" s="12" t="s">
        <v>2382</v>
      </c>
      <c r="AA56" s="47" t="s">
        <v>486</v>
      </c>
      <c r="AB56" s="47" t="s">
        <v>486</v>
      </c>
      <c r="AC56" s="47" t="s">
        <v>486</v>
      </c>
      <c r="AD56" s="131" t="s">
        <v>486</v>
      </c>
      <c r="AE56" s="595"/>
      <c r="AF56" s="12" t="s">
        <v>4011</v>
      </c>
      <c r="AG56" s="46" t="s">
        <v>486</v>
      </c>
      <c r="AH56" s="46" t="s">
        <v>486</v>
      </c>
      <c r="AI56" s="46" t="s">
        <v>486</v>
      </c>
      <c r="AJ56" s="46" t="s">
        <v>486</v>
      </c>
    </row>
    <row r="57" spans="1:36" s="42" customFormat="1" ht="12.75" customHeight="1">
      <c r="A57" s="595"/>
      <c r="B57" s="12" t="s">
        <v>2375</v>
      </c>
      <c r="C57" s="15" t="s">
        <v>486</v>
      </c>
      <c r="D57" s="15" t="s">
        <v>486</v>
      </c>
      <c r="E57" s="15" t="s">
        <v>486</v>
      </c>
      <c r="F57" s="15" t="s">
        <v>486</v>
      </c>
      <c r="G57" s="595"/>
      <c r="H57" s="117" t="s">
        <v>3996</v>
      </c>
      <c r="I57" s="47" t="s">
        <v>486</v>
      </c>
      <c r="J57" s="47" t="s">
        <v>486</v>
      </c>
      <c r="K57" s="47" t="s">
        <v>486</v>
      </c>
      <c r="L57" s="131" t="s">
        <v>486</v>
      </c>
      <c r="M57" s="12"/>
      <c r="N57" s="231" t="s">
        <v>3999</v>
      </c>
      <c r="O57" s="252" t="s">
        <v>486</v>
      </c>
      <c r="P57" s="252" t="s">
        <v>486</v>
      </c>
      <c r="Q57" s="252" t="s">
        <v>486</v>
      </c>
      <c r="R57" s="252" t="s">
        <v>486</v>
      </c>
      <c r="S57" s="595"/>
      <c r="T57" s="539" t="s">
        <v>4056</v>
      </c>
      <c r="U57" s="12" t="s">
        <v>486</v>
      </c>
      <c r="V57" s="12" t="s">
        <v>486</v>
      </c>
      <c r="W57" s="12" t="s">
        <v>486</v>
      </c>
      <c r="X57" s="12" t="s">
        <v>486</v>
      </c>
      <c r="Y57" s="595"/>
      <c r="Z57" s="117" t="s">
        <v>1726</v>
      </c>
      <c r="AA57" s="47" t="s">
        <v>486</v>
      </c>
      <c r="AB57" s="47" t="s">
        <v>486</v>
      </c>
      <c r="AC57" s="47" t="s">
        <v>486</v>
      </c>
      <c r="AD57" s="131" t="s">
        <v>486</v>
      </c>
      <c r="AE57" s="595"/>
      <c r="AF57" s="75" t="s">
        <v>1730</v>
      </c>
      <c r="AG57" s="46" t="s">
        <v>486</v>
      </c>
      <c r="AH57" s="46" t="s">
        <v>486</v>
      </c>
      <c r="AI57" s="46" t="s">
        <v>486</v>
      </c>
      <c r="AJ57" s="46" t="s">
        <v>486</v>
      </c>
    </row>
    <row r="58" spans="1:36" s="42" customFormat="1" ht="12.75" customHeight="1">
      <c r="A58" s="595"/>
      <c r="B58" s="12" t="s">
        <v>1706</v>
      </c>
      <c r="C58" s="15" t="s">
        <v>486</v>
      </c>
      <c r="D58" s="15" t="s">
        <v>486</v>
      </c>
      <c r="E58" s="15" t="s">
        <v>486</v>
      </c>
      <c r="F58" s="15" t="s">
        <v>486</v>
      </c>
      <c r="G58" s="12"/>
      <c r="H58" s="117" t="s">
        <v>2376</v>
      </c>
      <c r="I58" s="47" t="s">
        <v>486</v>
      </c>
      <c r="J58" s="47" t="s">
        <v>486</v>
      </c>
      <c r="K58" s="47" t="s">
        <v>486</v>
      </c>
      <c r="L58" s="131" t="s">
        <v>486</v>
      </c>
      <c r="M58" s="12"/>
      <c r="N58" s="12" t="s">
        <v>2378</v>
      </c>
      <c r="O58" s="46" t="s">
        <v>486</v>
      </c>
      <c r="P58" s="46" t="s">
        <v>486</v>
      </c>
      <c r="Q58" s="46" t="s">
        <v>486</v>
      </c>
      <c r="R58" s="46" t="s">
        <v>486</v>
      </c>
      <c r="S58" s="595"/>
      <c r="T58" s="539" t="s">
        <v>1738</v>
      </c>
      <c r="U58" s="12" t="s">
        <v>486</v>
      </c>
      <c r="V58" s="12" t="s">
        <v>486</v>
      </c>
      <c r="W58" s="12" t="s">
        <v>486</v>
      </c>
      <c r="X58" s="12" t="s">
        <v>486</v>
      </c>
      <c r="Y58" s="595"/>
      <c r="Z58" s="117" t="s">
        <v>1727</v>
      </c>
      <c r="AA58" s="47" t="s">
        <v>486</v>
      </c>
      <c r="AB58" s="47" t="s">
        <v>486</v>
      </c>
      <c r="AC58" s="47" t="s">
        <v>486</v>
      </c>
      <c r="AD58" s="131" t="s">
        <v>486</v>
      </c>
      <c r="AE58" s="595"/>
      <c r="AF58" s="12" t="s">
        <v>2387</v>
      </c>
      <c r="AG58" s="46" t="s">
        <v>486</v>
      </c>
      <c r="AH58" s="46" t="s">
        <v>486</v>
      </c>
      <c r="AI58" s="46" t="s">
        <v>486</v>
      </c>
      <c r="AJ58" s="46" t="s">
        <v>486</v>
      </c>
    </row>
    <row r="59" spans="1:36" s="42" customFormat="1" ht="12.75" customHeight="1">
      <c r="A59" s="595"/>
      <c r="B59" s="12" t="s">
        <v>1707</v>
      </c>
      <c r="C59" s="15" t="s">
        <v>486</v>
      </c>
      <c r="D59" s="15" t="s">
        <v>486</v>
      </c>
      <c r="E59" s="15" t="s">
        <v>486</v>
      </c>
      <c r="F59" s="15" t="s">
        <v>486</v>
      </c>
      <c r="G59" s="12"/>
      <c r="H59" s="117" t="s">
        <v>1712</v>
      </c>
      <c r="I59" s="47" t="s">
        <v>486</v>
      </c>
      <c r="J59" s="47" t="s">
        <v>486</v>
      </c>
      <c r="K59" s="47" t="s">
        <v>486</v>
      </c>
      <c r="L59" s="131" t="s">
        <v>486</v>
      </c>
      <c r="M59" s="12"/>
      <c r="N59" s="12" t="s">
        <v>4000</v>
      </c>
      <c r="O59" s="46" t="s">
        <v>486</v>
      </c>
      <c r="P59" s="46" t="s">
        <v>486</v>
      </c>
      <c r="Q59" s="46" t="s">
        <v>486</v>
      </c>
      <c r="R59" s="46" t="s">
        <v>486</v>
      </c>
      <c r="S59" s="595"/>
      <c r="T59" s="12" t="s">
        <v>1722</v>
      </c>
      <c r="U59" s="12" t="s">
        <v>486</v>
      </c>
      <c r="V59" s="12" t="s">
        <v>486</v>
      </c>
      <c r="W59" s="12" t="s">
        <v>486</v>
      </c>
      <c r="X59" s="12" t="s">
        <v>486</v>
      </c>
      <c r="Y59" s="12"/>
      <c r="Z59" s="117" t="s">
        <v>2383</v>
      </c>
      <c r="AA59" s="47" t="s">
        <v>486</v>
      </c>
      <c r="AB59" s="47" t="s">
        <v>486</v>
      </c>
      <c r="AC59" s="47" t="s">
        <v>486</v>
      </c>
      <c r="AD59" s="131" t="s">
        <v>486</v>
      </c>
      <c r="AE59" s="595"/>
      <c r="AF59" s="12" t="s">
        <v>2452</v>
      </c>
      <c r="AG59" s="15" t="s">
        <v>486</v>
      </c>
      <c r="AH59" s="15" t="s">
        <v>486</v>
      </c>
      <c r="AI59" s="15" t="s">
        <v>486</v>
      </c>
      <c r="AJ59" s="15" t="s">
        <v>486</v>
      </c>
    </row>
    <row r="60" spans="1:36" s="42" customFormat="1">
      <c r="A60" s="595"/>
      <c r="B60" s="12" t="s">
        <v>1708</v>
      </c>
      <c r="C60" s="15" t="s">
        <v>486</v>
      </c>
      <c r="D60" s="15" t="s">
        <v>486</v>
      </c>
      <c r="E60" s="15" t="s">
        <v>486</v>
      </c>
      <c r="F60" s="15" t="s">
        <v>486</v>
      </c>
      <c r="G60" s="12"/>
      <c r="H60" s="117" t="s">
        <v>2377</v>
      </c>
      <c r="I60" s="47" t="s">
        <v>486</v>
      </c>
      <c r="J60" s="47" t="s">
        <v>486</v>
      </c>
      <c r="K60" s="47" t="s">
        <v>486</v>
      </c>
      <c r="L60" s="131" t="s">
        <v>486</v>
      </c>
      <c r="M60" s="12"/>
      <c r="N60" s="12" t="s">
        <v>1716</v>
      </c>
      <c r="O60" s="46" t="s">
        <v>486</v>
      </c>
      <c r="P60" s="46" t="s">
        <v>486</v>
      </c>
      <c r="Q60" s="46" t="s">
        <v>486</v>
      </c>
      <c r="R60" s="46" t="s">
        <v>486</v>
      </c>
      <c r="S60" s="595"/>
      <c r="T60" s="539" t="s">
        <v>2389</v>
      </c>
      <c r="U60" s="12" t="s">
        <v>486</v>
      </c>
      <c r="V60" s="12" t="s">
        <v>486</v>
      </c>
      <c r="W60" s="12" t="s">
        <v>486</v>
      </c>
      <c r="X60" s="12" t="s">
        <v>486</v>
      </c>
      <c r="Y60" s="12"/>
      <c r="Z60" s="12" t="s">
        <v>1728</v>
      </c>
      <c r="AA60" s="84" t="s">
        <v>486</v>
      </c>
      <c r="AB60" s="84" t="s">
        <v>486</v>
      </c>
      <c r="AC60" s="84" t="s">
        <v>486</v>
      </c>
      <c r="AD60" s="84" t="s">
        <v>486</v>
      </c>
      <c r="AE60" s="595"/>
      <c r="AF60" s="12" t="s">
        <v>4012</v>
      </c>
      <c r="AG60" s="15" t="s">
        <v>486</v>
      </c>
      <c r="AH60" s="15" t="s">
        <v>486</v>
      </c>
      <c r="AI60" s="15" t="s">
        <v>486</v>
      </c>
      <c r="AJ60" s="15" t="s">
        <v>486</v>
      </c>
    </row>
    <row r="61" spans="1:36" s="42" customFormat="1">
      <c r="A61" s="595"/>
      <c r="B61" s="12"/>
      <c r="C61" s="15" t="s">
        <v>486</v>
      </c>
      <c r="D61" s="15" t="s">
        <v>486</v>
      </c>
      <c r="E61" s="15" t="s">
        <v>486</v>
      </c>
      <c r="F61" s="15" t="s">
        <v>486</v>
      </c>
      <c r="G61" s="12"/>
      <c r="H61" s="117" t="s">
        <v>3997</v>
      </c>
      <c r="I61" s="47" t="s">
        <v>486</v>
      </c>
      <c r="J61" s="47" t="s">
        <v>486</v>
      </c>
      <c r="K61" s="47" t="s">
        <v>486</v>
      </c>
      <c r="L61" s="131" t="s">
        <v>486</v>
      </c>
      <c r="M61" s="12"/>
      <c r="N61" s="12" t="s">
        <v>4001</v>
      </c>
      <c r="O61" s="15" t="s">
        <v>486</v>
      </c>
      <c r="P61" s="15" t="s">
        <v>486</v>
      </c>
      <c r="Q61" s="15" t="s">
        <v>486</v>
      </c>
      <c r="R61" s="15" t="s">
        <v>486</v>
      </c>
      <c r="S61" s="595"/>
      <c r="T61" s="12" t="s">
        <v>1723</v>
      </c>
      <c r="U61" s="12" t="s">
        <v>486</v>
      </c>
      <c r="V61" s="12" t="s">
        <v>486</v>
      </c>
      <c r="W61" s="12" t="s">
        <v>486</v>
      </c>
      <c r="X61" s="12" t="s">
        <v>486</v>
      </c>
      <c r="Y61" s="12"/>
      <c r="Z61" s="85" t="s">
        <v>1748</v>
      </c>
      <c r="AA61" s="84" t="s">
        <v>486</v>
      </c>
      <c r="AB61" s="84" t="s">
        <v>486</v>
      </c>
      <c r="AC61" s="84" t="s">
        <v>486</v>
      </c>
      <c r="AD61" s="84" t="s">
        <v>486</v>
      </c>
      <c r="AE61" s="595"/>
      <c r="AF61" s="12"/>
      <c r="AG61" s="15"/>
      <c r="AH61" s="15"/>
      <c r="AI61" s="15"/>
      <c r="AJ61" s="15"/>
    </row>
    <row r="62" spans="1:36" s="42" customFormat="1" ht="12.75" customHeight="1">
      <c r="A62" s="12"/>
      <c r="B62" s="12"/>
      <c r="C62" s="15" t="s">
        <v>486</v>
      </c>
      <c r="D62" s="15" t="s">
        <v>486</v>
      </c>
      <c r="E62" s="15" t="s">
        <v>486</v>
      </c>
      <c r="F62" s="15" t="s">
        <v>486</v>
      </c>
      <c r="G62" s="49"/>
      <c r="H62" s="117" t="s">
        <v>3998</v>
      </c>
      <c r="I62" s="47" t="s">
        <v>486</v>
      </c>
      <c r="J62" s="47" t="s">
        <v>486</v>
      </c>
      <c r="K62" s="47" t="s">
        <v>486</v>
      </c>
      <c r="L62" s="131" t="s">
        <v>486</v>
      </c>
      <c r="M62" s="12"/>
      <c r="N62" s="12" t="s">
        <v>1717</v>
      </c>
      <c r="O62" s="15" t="s">
        <v>486</v>
      </c>
      <c r="P62" s="15" t="s">
        <v>486</v>
      </c>
      <c r="Q62" s="15" t="s">
        <v>486</v>
      </c>
      <c r="R62" s="15" t="s">
        <v>486</v>
      </c>
      <c r="S62" s="12"/>
      <c r="T62" s="571" t="s">
        <v>1736</v>
      </c>
      <c r="U62" s="12" t="s">
        <v>486</v>
      </c>
      <c r="V62" s="12" t="s">
        <v>486</v>
      </c>
      <c r="W62" s="12" t="s">
        <v>486</v>
      </c>
      <c r="X62" s="12" t="s">
        <v>486</v>
      </c>
      <c r="Y62" s="12"/>
      <c r="Z62" s="85" t="s">
        <v>1729</v>
      </c>
      <c r="AA62" s="84" t="s">
        <v>486</v>
      </c>
      <c r="AB62" s="84" t="s">
        <v>486</v>
      </c>
      <c r="AC62" s="84" t="s">
        <v>486</v>
      </c>
      <c r="AD62" s="84" t="s">
        <v>486</v>
      </c>
      <c r="AE62" s="595"/>
      <c r="AF62" s="12"/>
      <c r="AG62" s="15"/>
      <c r="AH62" s="15"/>
      <c r="AI62" s="15"/>
      <c r="AJ62" s="15"/>
    </row>
    <row r="63" spans="1:36" s="42" customFormat="1">
      <c r="A63" s="12"/>
      <c r="B63" s="12"/>
      <c r="C63" s="15" t="s">
        <v>486</v>
      </c>
      <c r="D63" s="15" t="s">
        <v>486</v>
      </c>
      <c r="E63" s="15" t="s">
        <v>486</v>
      </c>
      <c r="F63" s="15" t="s">
        <v>486</v>
      </c>
      <c r="G63" s="49"/>
      <c r="H63" s="117"/>
      <c r="I63" s="47" t="s">
        <v>486</v>
      </c>
      <c r="J63" s="47" t="s">
        <v>486</v>
      </c>
      <c r="K63" s="47" t="s">
        <v>486</v>
      </c>
      <c r="L63" s="131" t="s">
        <v>486</v>
      </c>
      <c r="M63" s="49"/>
      <c r="N63" s="12" t="s">
        <v>2379</v>
      </c>
      <c r="O63" s="15" t="s">
        <v>486</v>
      </c>
      <c r="P63" s="15" t="s">
        <v>486</v>
      </c>
      <c r="Q63" s="15" t="s">
        <v>486</v>
      </c>
      <c r="R63" s="15" t="s">
        <v>486</v>
      </c>
      <c r="S63" s="12"/>
      <c r="T63" s="12" t="s">
        <v>4003</v>
      </c>
      <c r="U63" s="12"/>
      <c r="V63" s="12"/>
      <c r="W63" s="12"/>
      <c r="X63" s="12"/>
      <c r="Y63" s="12"/>
      <c r="Z63" s="77" t="s">
        <v>2384</v>
      </c>
      <c r="AA63" s="84" t="s">
        <v>486</v>
      </c>
      <c r="AB63" s="84" t="s">
        <v>486</v>
      </c>
      <c r="AC63" s="84" t="s">
        <v>486</v>
      </c>
      <c r="AD63" s="84" t="s">
        <v>486</v>
      </c>
      <c r="AE63" s="12"/>
      <c r="AF63" s="12"/>
      <c r="AG63" s="15"/>
      <c r="AH63" s="15"/>
      <c r="AI63" s="15"/>
      <c r="AJ63" s="15"/>
    </row>
    <row r="64" spans="1:36" s="42" customFormat="1">
      <c r="A64" s="12"/>
      <c r="B64" s="12"/>
      <c r="C64" s="15"/>
      <c r="D64" s="15"/>
      <c r="E64" s="15"/>
      <c r="F64" s="15"/>
      <c r="G64" s="41"/>
      <c r="H64" s="80"/>
      <c r="I64" s="46" t="s">
        <v>486</v>
      </c>
      <c r="J64" s="46" t="s">
        <v>486</v>
      </c>
      <c r="K64" s="46" t="s">
        <v>486</v>
      </c>
      <c r="L64" s="46" t="s">
        <v>486</v>
      </c>
      <c r="M64" s="49"/>
      <c r="N64" s="12" t="s">
        <v>1718</v>
      </c>
      <c r="O64" s="15" t="s">
        <v>486</v>
      </c>
      <c r="P64" s="15" t="s">
        <v>486</v>
      </c>
      <c r="Q64" s="15" t="s">
        <v>486</v>
      </c>
      <c r="R64" s="15" t="s">
        <v>486</v>
      </c>
      <c r="S64" s="12"/>
      <c r="T64" s="75" t="s">
        <v>4004</v>
      </c>
      <c r="U64" s="12"/>
      <c r="V64" s="12"/>
      <c r="W64" s="12"/>
      <c r="X64" s="12"/>
      <c r="Y64" s="12"/>
      <c r="Z64" s="80"/>
      <c r="AA64" s="78" t="s">
        <v>486</v>
      </c>
      <c r="AB64" s="78" t="s">
        <v>486</v>
      </c>
      <c r="AC64" s="78" t="s">
        <v>486</v>
      </c>
      <c r="AD64" s="78" t="s">
        <v>486</v>
      </c>
      <c r="AE64" s="41"/>
      <c r="AF64" s="12"/>
      <c r="AG64" s="15"/>
      <c r="AH64" s="15"/>
      <c r="AI64" s="15"/>
      <c r="AJ64" s="15"/>
    </row>
    <row r="65" spans="1:36" s="42" customFormat="1">
      <c r="A65" s="49"/>
      <c r="B65" s="12"/>
      <c r="C65" s="15"/>
      <c r="D65" s="15"/>
      <c r="E65" s="15"/>
      <c r="F65" s="15"/>
      <c r="G65" s="41"/>
      <c r="H65" s="80"/>
      <c r="I65" s="46" t="s">
        <v>486</v>
      </c>
      <c r="J65" s="46" t="s">
        <v>486</v>
      </c>
      <c r="K65" s="46" t="s">
        <v>486</v>
      </c>
      <c r="L65" s="46" t="s">
        <v>486</v>
      </c>
      <c r="M65" s="49"/>
      <c r="N65" s="12"/>
      <c r="O65" s="15"/>
      <c r="P65" s="15"/>
      <c r="Q65" s="15"/>
      <c r="R65" s="15"/>
      <c r="S65" s="12"/>
      <c r="T65" s="12" t="s">
        <v>4005</v>
      </c>
      <c r="U65" s="12"/>
      <c r="V65" s="12"/>
      <c r="W65" s="12"/>
      <c r="X65" s="12"/>
      <c r="Y65" s="12"/>
      <c r="Z65" s="77"/>
      <c r="AA65" s="78" t="s">
        <v>486</v>
      </c>
      <c r="AB65" s="78" t="s">
        <v>486</v>
      </c>
      <c r="AC65" s="78" t="s">
        <v>486</v>
      </c>
      <c r="AD65" s="78" t="s">
        <v>486</v>
      </c>
      <c r="AE65" s="41"/>
      <c r="AF65" s="12"/>
      <c r="AG65" s="15"/>
      <c r="AH65" s="15"/>
      <c r="AI65" s="15"/>
      <c r="AJ65" s="15"/>
    </row>
    <row r="66" spans="1:36" s="42" customFormat="1">
      <c r="A66" s="49"/>
      <c r="B66" s="12"/>
      <c r="C66" s="15"/>
      <c r="D66" s="15"/>
      <c r="E66" s="15"/>
      <c r="F66" s="15"/>
      <c r="G66" s="41"/>
      <c r="H66" s="80"/>
      <c r="I66" s="46"/>
      <c r="J66" s="46"/>
      <c r="K66" s="46"/>
      <c r="L66" s="46"/>
      <c r="M66" s="41"/>
      <c r="N66" s="12"/>
      <c r="O66" s="15"/>
      <c r="P66" s="15"/>
      <c r="Q66" s="15"/>
      <c r="R66" s="15"/>
      <c r="S66" s="12"/>
      <c r="T66" s="12" t="s">
        <v>2381</v>
      </c>
      <c r="U66" s="12"/>
      <c r="V66" s="12"/>
      <c r="W66" s="12"/>
      <c r="X66" s="12"/>
      <c r="Y66" s="12"/>
      <c r="Z66" s="133"/>
      <c r="AA66" s="78" t="s">
        <v>486</v>
      </c>
      <c r="AB66" s="78" t="s">
        <v>486</v>
      </c>
      <c r="AC66" s="78" t="s">
        <v>486</v>
      </c>
      <c r="AD66" s="78" t="s">
        <v>486</v>
      </c>
      <c r="AE66" s="41"/>
      <c r="AF66" s="12"/>
      <c r="AG66" s="15"/>
      <c r="AH66" s="15"/>
      <c r="AI66" s="15"/>
      <c r="AJ66" s="15"/>
    </row>
    <row r="67" spans="1:36" s="42" customFormat="1">
      <c r="A67" s="41"/>
      <c r="B67" s="12"/>
      <c r="C67" s="15"/>
      <c r="D67" s="15"/>
      <c r="E67" s="15"/>
      <c r="F67" s="15"/>
      <c r="G67" s="41"/>
      <c r="H67" s="80"/>
      <c r="I67" s="46"/>
      <c r="J67" s="46"/>
      <c r="K67" s="46"/>
      <c r="L67" s="46"/>
      <c r="M67" s="41"/>
      <c r="N67" s="12"/>
      <c r="O67" s="15"/>
      <c r="P67" s="15"/>
      <c r="Q67" s="15"/>
      <c r="R67" s="15"/>
      <c r="S67" s="12"/>
      <c r="T67" s="12" t="s">
        <v>1724</v>
      </c>
      <c r="U67" s="12"/>
      <c r="V67" s="12"/>
      <c r="W67" s="12"/>
      <c r="X67" s="12"/>
      <c r="Y67" s="12"/>
      <c r="Z67" s="133"/>
      <c r="AA67" s="78" t="s">
        <v>486</v>
      </c>
      <c r="AB67" s="78" t="s">
        <v>486</v>
      </c>
      <c r="AC67" s="78" t="s">
        <v>486</v>
      </c>
      <c r="AD67" s="78" t="s">
        <v>486</v>
      </c>
      <c r="AE67" s="41"/>
      <c r="AF67" s="12"/>
      <c r="AG67" s="15"/>
      <c r="AH67" s="15"/>
      <c r="AI67" s="15"/>
      <c r="AJ67" s="15"/>
    </row>
    <row r="68" spans="1:36" s="42" customFormat="1">
      <c r="A68" s="41"/>
      <c r="B68" s="12"/>
      <c r="C68" s="2"/>
      <c r="D68" s="2"/>
      <c r="E68" s="2"/>
      <c r="F68" s="2"/>
      <c r="G68" s="41"/>
      <c r="H68" s="12"/>
      <c r="I68" s="46"/>
      <c r="J68" s="46"/>
      <c r="K68" s="46"/>
      <c r="L68" s="46"/>
      <c r="M68" s="41"/>
      <c r="N68" s="12"/>
      <c r="O68" s="15"/>
      <c r="P68" s="15"/>
      <c r="Q68" s="15"/>
      <c r="R68" s="15"/>
      <c r="S68" s="12"/>
      <c r="T68" s="539" t="s">
        <v>1756</v>
      </c>
      <c r="U68" s="12"/>
      <c r="V68" s="12"/>
      <c r="W68" s="12"/>
      <c r="X68" s="12"/>
      <c r="Y68" s="12"/>
      <c r="Z68" s="77"/>
      <c r="AA68" s="78" t="s">
        <v>486</v>
      </c>
      <c r="AB68" s="78" t="s">
        <v>486</v>
      </c>
      <c r="AC68" s="78" t="s">
        <v>486</v>
      </c>
      <c r="AD68" s="78" t="s">
        <v>486</v>
      </c>
      <c r="AE68" s="41"/>
      <c r="AF68" s="12"/>
      <c r="AG68" s="15"/>
      <c r="AH68" s="15"/>
      <c r="AI68" s="15"/>
      <c r="AJ68" s="15"/>
    </row>
    <row r="69" spans="1:36" s="42" customFormat="1">
      <c r="A69" s="41"/>
      <c r="B69" s="12"/>
      <c r="C69" s="12"/>
      <c r="D69" s="12"/>
      <c r="E69" s="12"/>
      <c r="F69" s="12"/>
      <c r="G69" s="41"/>
      <c r="H69" s="12"/>
      <c r="I69" s="46"/>
      <c r="J69" s="46"/>
      <c r="K69" s="46"/>
      <c r="L69" s="46"/>
      <c r="M69" s="41"/>
      <c r="N69" s="2"/>
      <c r="O69" s="15"/>
      <c r="P69" s="15"/>
      <c r="Q69" s="15"/>
      <c r="R69" s="15"/>
      <c r="S69" s="12"/>
      <c r="T69" s="12"/>
      <c r="U69" s="12"/>
      <c r="V69" s="12"/>
      <c r="W69" s="12"/>
      <c r="X69" s="12"/>
      <c r="Y69" s="12"/>
      <c r="Z69" s="77"/>
      <c r="AA69" s="78" t="s">
        <v>486</v>
      </c>
      <c r="AB69" s="78" t="s">
        <v>486</v>
      </c>
      <c r="AC69" s="78" t="s">
        <v>486</v>
      </c>
      <c r="AD69" s="78" t="s">
        <v>486</v>
      </c>
      <c r="AE69" s="41"/>
      <c r="AF69" s="12"/>
      <c r="AG69" s="15"/>
      <c r="AH69" s="15"/>
      <c r="AI69" s="15"/>
      <c r="AJ69" s="15"/>
    </row>
    <row r="70" spans="1:36" s="42" customFormat="1">
      <c r="A70" s="41"/>
      <c r="B70" s="12"/>
      <c r="C70" s="12"/>
      <c r="D70" s="12"/>
      <c r="E70" s="12"/>
      <c r="F70" s="12"/>
      <c r="G70" s="41"/>
      <c r="H70" s="12"/>
      <c r="I70" s="46"/>
      <c r="J70" s="46"/>
      <c r="K70" s="46"/>
      <c r="L70" s="46"/>
      <c r="M70" s="41"/>
      <c r="N70" s="12"/>
      <c r="O70" s="15"/>
      <c r="P70" s="15"/>
      <c r="Q70" s="15"/>
      <c r="R70" s="15"/>
      <c r="S70" s="12"/>
      <c r="T70" s="12"/>
      <c r="U70" s="12"/>
      <c r="V70" s="12"/>
      <c r="W70" s="12"/>
      <c r="X70" s="12"/>
      <c r="Y70" s="12"/>
      <c r="Z70" s="77"/>
      <c r="AA70" s="78" t="s">
        <v>486</v>
      </c>
      <c r="AB70" s="78" t="s">
        <v>486</v>
      </c>
      <c r="AC70" s="78" t="s">
        <v>486</v>
      </c>
      <c r="AD70" s="78" t="s">
        <v>486</v>
      </c>
      <c r="AE70" s="41"/>
      <c r="AF70" s="12"/>
      <c r="AG70" s="2"/>
      <c r="AH70" s="2"/>
      <c r="AI70" s="2"/>
      <c r="AJ70" s="2"/>
    </row>
    <row r="71" spans="1:36" s="42" customFormat="1">
      <c r="A71" s="41"/>
      <c r="B71" s="2"/>
      <c r="C71" s="12"/>
      <c r="D71" s="12"/>
      <c r="E71" s="12"/>
      <c r="F71" s="12"/>
      <c r="G71" s="41"/>
      <c r="H71" s="12"/>
      <c r="I71" s="46"/>
      <c r="J71" s="46"/>
      <c r="K71" s="46"/>
      <c r="L71" s="46"/>
      <c r="M71" s="41"/>
      <c r="N71" s="12"/>
      <c r="O71" s="15"/>
      <c r="P71" s="15"/>
      <c r="Q71" s="15"/>
      <c r="R71" s="15"/>
      <c r="S71" s="41"/>
      <c r="T71" s="12"/>
      <c r="U71" s="12"/>
      <c r="V71" s="12"/>
      <c r="W71" s="12"/>
      <c r="X71" s="12"/>
      <c r="Y71" s="41"/>
      <c r="Z71" s="77"/>
      <c r="AA71" s="78" t="s">
        <v>486</v>
      </c>
      <c r="AB71" s="78" t="s">
        <v>486</v>
      </c>
      <c r="AC71" s="78" t="s">
        <v>486</v>
      </c>
      <c r="AD71" s="78" t="s">
        <v>486</v>
      </c>
      <c r="AE71" s="41"/>
      <c r="AF71" s="12"/>
      <c r="AG71" s="12"/>
      <c r="AH71" s="12"/>
      <c r="AI71" s="12"/>
      <c r="AJ71" s="12"/>
    </row>
    <row r="72" spans="1:36" s="42" customFormat="1">
      <c r="A72" s="41"/>
      <c r="B72" s="12"/>
      <c r="C72" s="12"/>
      <c r="D72" s="12"/>
      <c r="E72" s="12"/>
      <c r="F72" s="12"/>
      <c r="G72" s="41"/>
      <c r="H72" s="12"/>
      <c r="I72" s="46"/>
      <c r="J72" s="46"/>
      <c r="K72" s="46"/>
      <c r="L72" s="46"/>
      <c r="M72" s="41"/>
      <c r="N72" s="12"/>
      <c r="O72" s="2"/>
      <c r="P72" s="2"/>
      <c r="Q72" s="2"/>
      <c r="R72" s="2"/>
      <c r="S72" s="41"/>
      <c r="T72" s="12"/>
      <c r="U72" s="12"/>
      <c r="V72" s="12"/>
      <c r="W72" s="12"/>
      <c r="X72" s="12"/>
      <c r="Y72" s="41"/>
      <c r="Z72" s="12"/>
      <c r="AA72" s="47"/>
      <c r="AB72" s="47"/>
      <c r="AC72" s="47"/>
      <c r="AD72" s="47"/>
      <c r="AE72" s="41"/>
      <c r="AF72" s="2"/>
      <c r="AG72" s="12"/>
      <c r="AH72" s="12"/>
      <c r="AI72" s="12"/>
      <c r="AJ72" s="12"/>
    </row>
    <row r="73" spans="1:36" s="42" customFormat="1">
      <c r="A73" s="41"/>
      <c r="B73" s="12"/>
      <c r="C73" s="12"/>
      <c r="D73" s="12"/>
      <c r="E73" s="12"/>
      <c r="F73" s="12"/>
      <c r="G73" s="41"/>
      <c r="H73" s="12"/>
      <c r="I73" s="46"/>
      <c r="J73" s="46"/>
      <c r="K73" s="46"/>
      <c r="L73" s="46"/>
      <c r="M73" s="41"/>
      <c r="N73" s="12"/>
      <c r="O73" s="12"/>
      <c r="P73" s="12"/>
      <c r="Q73" s="12"/>
      <c r="R73" s="12"/>
      <c r="S73" s="41"/>
      <c r="T73" s="12"/>
      <c r="U73" s="12"/>
      <c r="V73" s="12"/>
      <c r="W73" s="12"/>
      <c r="X73" s="12"/>
      <c r="Y73" s="41"/>
      <c r="Z73" s="12"/>
      <c r="AA73" s="47"/>
      <c r="AB73" s="47"/>
      <c r="AC73" s="47"/>
      <c r="AD73" s="47"/>
      <c r="AE73" s="41"/>
      <c r="AF73" s="12"/>
      <c r="AG73" s="12"/>
      <c r="AH73" s="12"/>
      <c r="AI73" s="12"/>
      <c r="AJ73" s="12"/>
    </row>
    <row r="74" spans="1:36" s="42" customFormat="1">
      <c r="A74" s="41"/>
      <c r="B74" s="12"/>
      <c r="C74" s="12"/>
      <c r="D74" s="12"/>
      <c r="E74" s="12"/>
      <c r="F74" s="12"/>
      <c r="G74" s="41"/>
      <c r="H74" s="12"/>
      <c r="I74" s="46"/>
      <c r="J74" s="46"/>
      <c r="K74" s="46"/>
      <c r="L74" s="46"/>
      <c r="M74" s="41"/>
      <c r="N74" s="12"/>
      <c r="O74" s="12"/>
      <c r="P74" s="12"/>
      <c r="Q74" s="12"/>
      <c r="R74" s="12"/>
      <c r="S74" s="41"/>
      <c r="T74" s="12"/>
      <c r="U74" s="12"/>
      <c r="V74" s="12"/>
      <c r="W74" s="12"/>
      <c r="X74" s="12"/>
      <c r="Y74" s="41"/>
      <c r="Z74" s="12"/>
      <c r="AA74" s="47"/>
      <c r="AB74" s="47"/>
      <c r="AC74" s="47"/>
      <c r="AD74" s="47"/>
      <c r="AE74" s="41"/>
      <c r="AF74" s="12"/>
      <c r="AG74" s="12"/>
      <c r="AH74" s="12"/>
      <c r="AI74" s="12"/>
      <c r="AJ74" s="12"/>
    </row>
    <row r="75" spans="1:36" s="42" customFormat="1">
      <c r="A75" s="41"/>
      <c r="B75" s="12"/>
      <c r="C75" s="12"/>
      <c r="D75" s="12"/>
      <c r="E75" s="12"/>
      <c r="F75" s="12"/>
      <c r="G75" s="41"/>
      <c r="H75" s="12"/>
      <c r="I75" s="15"/>
      <c r="J75" s="15"/>
      <c r="K75" s="15"/>
      <c r="L75" s="15"/>
      <c r="M75" s="41"/>
      <c r="N75" s="12"/>
      <c r="O75" s="12"/>
      <c r="P75" s="12"/>
      <c r="Q75" s="12"/>
      <c r="R75" s="12"/>
      <c r="S75" s="41"/>
      <c r="T75" s="12"/>
      <c r="U75" s="12"/>
      <c r="V75" s="12"/>
      <c r="W75" s="12"/>
      <c r="X75" s="12"/>
      <c r="Y75" s="41"/>
      <c r="Z75" s="12"/>
      <c r="AA75" s="46"/>
      <c r="AB75" s="46"/>
      <c r="AC75" s="46"/>
      <c r="AD75" s="46"/>
      <c r="AE75" s="41"/>
      <c r="AF75" s="12"/>
      <c r="AG75" s="12"/>
      <c r="AH75" s="12"/>
      <c r="AI75" s="12"/>
      <c r="AJ75" s="12"/>
    </row>
    <row r="76" spans="1:36" s="42" customFormat="1">
      <c r="A76" s="41"/>
      <c r="B76" s="12"/>
      <c r="C76" s="12"/>
      <c r="D76" s="12"/>
      <c r="E76" s="12"/>
      <c r="F76" s="12"/>
      <c r="G76" s="41"/>
      <c r="H76" s="12"/>
      <c r="I76" s="15"/>
      <c r="J76" s="15"/>
      <c r="K76" s="15"/>
      <c r="L76" s="15"/>
      <c r="M76" s="41"/>
      <c r="N76" s="12"/>
      <c r="O76" s="12"/>
      <c r="P76" s="12"/>
      <c r="Q76" s="12"/>
      <c r="R76" s="12"/>
      <c r="S76" s="41"/>
      <c r="T76" s="12"/>
      <c r="U76" s="12"/>
      <c r="V76" s="12"/>
      <c r="W76" s="12"/>
      <c r="X76" s="12"/>
      <c r="Y76" s="41"/>
      <c r="Z76" s="12"/>
      <c r="AA76" s="46"/>
      <c r="AB76" s="46"/>
      <c r="AC76" s="46"/>
      <c r="AD76" s="46"/>
      <c r="AE76" s="41"/>
      <c r="AF76" s="12"/>
      <c r="AG76" s="12"/>
      <c r="AH76" s="12"/>
      <c r="AI76" s="12"/>
      <c r="AJ76" s="12"/>
    </row>
    <row r="77" spans="1:36" s="42" customFormat="1">
      <c r="A77" s="41"/>
      <c r="B77" s="12"/>
      <c r="C77" s="12"/>
      <c r="D77" s="12"/>
      <c r="E77" s="12"/>
      <c r="F77" s="12"/>
      <c r="G77" s="41"/>
      <c r="H77" s="12"/>
      <c r="I77" s="15"/>
      <c r="J77" s="15"/>
      <c r="K77" s="15"/>
      <c r="L77" s="15"/>
      <c r="M77" s="41"/>
      <c r="N77" s="12"/>
      <c r="O77" s="12"/>
      <c r="P77" s="12"/>
      <c r="Q77" s="12"/>
      <c r="R77" s="12"/>
      <c r="S77" s="41"/>
      <c r="T77" s="12"/>
      <c r="U77" s="12"/>
      <c r="V77" s="12"/>
      <c r="W77" s="12"/>
      <c r="X77" s="12"/>
      <c r="Y77" s="41"/>
      <c r="Z77" s="12"/>
      <c r="AA77" s="46"/>
      <c r="AB77" s="46"/>
      <c r="AC77" s="46"/>
      <c r="AD77" s="46"/>
      <c r="AE77" s="41"/>
      <c r="AF77" s="12"/>
      <c r="AG77" s="12"/>
      <c r="AH77" s="12"/>
      <c r="AI77" s="12"/>
      <c r="AJ77" s="12"/>
    </row>
    <row r="78" spans="1:36" s="42" customFormat="1">
      <c r="A78" s="12"/>
      <c r="B78" s="12"/>
      <c r="C78" s="12"/>
      <c r="D78" s="12"/>
      <c r="E78" s="12"/>
      <c r="F78" s="12"/>
      <c r="G78" s="12"/>
      <c r="H78" s="12"/>
      <c r="I78" s="15"/>
      <c r="J78" s="15"/>
      <c r="K78" s="15"/>
      <c r="L78" s="15"/>
      <c r="M78" s="12"/>
      <c r="N78" s="12"/>
      <c r="O78" s="12"/>
      <c r="P78" s="12"/>
      <c r="Q78" s="12"/>
      <c r="R78" s="12"/>
      <c r="S78" s="12"/>
      <c r="T78" s="12"/>
      <c r="U78" s="12"/>
      <c r="V78" s="12"/>
      <c r="W78" s="12"/>
      <c r="X78" s="12"/>
      <c r="Y78" s="12"/>
      <c r="Z78" s="12"/>
      <c r="AA78" s="46"/>
      <c r="AB78" s="46"/>
      <c r="AC78" s="46"/>
      <c r="AD78" s="46"/>
      <c r="AE78" s="12"/>
      <c r="AF78" s="12"/>
      <c r="AG78" s="12"/>
      <c r="AH78" s="12"/>
      <c r="AI78" s="12"/>
      <c r="AJ78" s="12"/>
    </row>
    <row r="79" spans="1:36" s="42" customFormat="1">
      <c r="A79" s="12"/>
      <c r="B79" s="12"/>
      <c r="C79" s="12"/>
      <c r="D79" s="12"/>
      <c r="E79" s="12"/>
      <c r="F79" s="12"/>
      <c r="G79" s="12"/>
      <c r="H79" s="12"/>
      <c r="I79" s="15"/>
      <c r="J79" s="15"/>
      <c r="K79" s="15"/>
      <c r="L79" s="15"/>
      <c r="M79" s="12"/>
      <c r="N79" s="12"/>
      <c r="O79" s="12"/>
      <c r="P79" s="12"/>
      <c r="Q79" s="12"/>
      <c r="R79" s="12"/>
      <c r="S79" s="12"/>
      <c r="T79" s="12"/>
      <c r="U79" s="12"/>
      <c r="V79" s="12"/>
      <c r="W79" s="12"/>
      <c r="X79" s="12"/>
      <c r="Y79" s="12"/>
      <c r="Z79" s="12"/>
      <c r="AA79" s="46"/>
      <c r="AB79" s="46"/>
      <c r="AC79" s="46"/>
      <c r="AD79" s="46"/>
      <c r="AE79" s="12"/>
      <c r="AF79" s="12"/>
      <c r="AG79" s="12"/>
      <c r="AH79" s="12"/>
      <c r="AI79" s="12"/>
      <c r="AJ79" s="12"/>
    </row>
    <row r="80" spans="1:36" s="42" customFormat="1">
      <c r="A80" s="12"/>
      <c r="B80" s="12"/>
      <c r="C80" s="12"/>
      <c r="D80" s="12"/>
      <c r="E80" s="12"/>
      <c r="F80" s="12"/>
      <c r="G80" s="12"/>
      <c r="H80" s="12"/>
      <c r="I80" s="15"/>
      <c r="J80" s="15"/>
      <c r="K80" s="15"/>
      <c r="L80" s="15"/>
      <c r="M80" s="12"/>
      <c r="N80" s="12"/>
      <c r="O80" s="12"/>
      <c r="P80" s="12"/>
      <c r="Q80" s="12"/>
      <c r="R80" s="12"/>
      <c r="S80" s="12"/>
      <c r="T80" s="12"/>
      <c r="U80" s="12"/>
      <c r="V80" s="12"/>
      <c r="W80" s="12"/>
      <c r="X80" s="12"/>
      <c r="Y80" s="12"/>
      <c r="Z80" s="12"/>
      <c r="AA80" s="46"/>
      <c r="AB80" s="46"/>
      <c r="AC80" s="46"/>
      <c r="AD80" s="46"/>
      <c r="AE80" s="12"/>
      <c r="AF80" s="12"/>
      <c r="AG80" s="12"/>
      <c r="AH80" s="12"/>
      <c r="AI80" s="12"/>
      <c r="AJ80" s="12"/>
    </row>
    <row r="81" spans="1:36" s="42" customFormat="1">
      <c r="A81" s="12"/>
      <c r="B81" s="12"/>
      <c r="C81" s="12"/>
      <c r="D81" s="12"/>
      <c r="E81" s="12"/>
      <c r="F81" s="12"/>
      <c r="G81" s="12"/>
      <c r="H81" s="12"/>
      <c r="I81" s="15"/>
      <c r="J81" s="15"/>
      <c r="K81" s="15"/>
      <c r="L81" s="15"/>
      <c r="M81" s="12"/>
      <c r="N81" s="12"/>
      <c r="O81" s="12"/>
      <c r="P81" s="12"/>
      <c r="Q81" s="12"/>
      <c r="R81" s="12"/>
      <c r="S81" s="12"/>
      <c r="T81" s="12"/>
      <c r="U81" s="12"/>
      <c r="V81" s="12"/>
      <c r="W81" s="12"/>
      <c r="X81" s="12"/>
      <c r="Y81" s="12"/>
      <c r="Z81" s="12"/>
      <c r="AA81" s="46"/>
      <c r="AB81" s="46"/>
      <c r="AC81" s="46"/>
      <c r="AD81" s="46"/>
      <c r="AE81" s="12"/>
      <c r="AF81" s="12"/>
      <c r="AG81" s="12"/>
      <c r="AH81" s="12"/>
      <c r="AI81" s="12"/>
      <c r="AJ81" s="12"/>
    </row>
    <row r="82" spans="1:36" s="42" customFormat="1">
      <c r="A82" s="12"/>
      <c r="B82" s="12"/>
      <c r="C82" s="12"/>
      <c r="D82" s="12"/>
      <c r="E82" s="12"/>
      <c r="F82" s="12"/>
      <c r="G82" s="12"/>
      <c r="H82" s="2"/>
      <c r="I82" s="15"/>
      <c r="J82" s="15"/>
      <c r="K82" s="15"/>
      <c r="L82" s="15"/>
      <c r="M82" s="12"/>
      <c r="N82" s="12"/>
      <c r="O82" s="12"/>
      <c r="P82" s="12"/>
      <c r="Q82" s="12"/>
      <c r="R82" s="12"/>
      <c r="S82" s="12"/>
      <c r="T82" s="12"/>
      <c r="U82" s="12"/>
      <c r="V82" s="12"/>
      <c r="W82" s="12"/>
      <c r="X82" s="12"/>
      <c r="Y82" s="12"/>
      <c r="Z82" s="12"/>
      <c r="AA82" s="15"/>
      <c r="AB82" s="15"/>
      <c r="AC82" s="15"/>
      <c r="AD82" s="15"/>
      <c r="AE82" s="12"/>
      <c r="AF82" s="12"/>
      <c r="AG82" s="12"/>
      <c r="AH82" s="12"/>
      <c r="AI82" s="12"/>
      <c r="AJ82" s="12"/>
    </row>
    <row r="83" spans="1:36" s="42" customFormat="1">
      <c r="A83" s="12"/>
      <c r="B83" s="12"/>
      <c r="C83" s="12"/>
      <c r="D83" s="12"/>
      <c r="E83" s="12"/>
      <c r="F83" s="12"/>
      <c r="G83" s="12"/>
      <c r="H83" s="12"/>
      <c r="I83" s="15"/>
      <c r="J83" s="15"/>
      <c r="K83" s="15"/>
      <c r="L83" s="15"/>
      <c r="M83" s="12"/>
      <c r="N83" s="12"/>
      <c r="O83" s="12"/>
      <c r="P83" s="12"/>
      <c r="Q83" s="12"/>
      <c r="R83" s="12"/>
      <c r="S83" s="12"/>
      <c r="T83" s="12"/>
      <c r="U83" s="12"/>
      <c r="V83" s="12"/>
      <c r="W83" s="12"/>
      <c r="X83" s="12"/>
      <c r="Y83" s="12"/>
      <c r="Z83" s="12"/>
      <c r="AA83" s="15"/>
      <c r="AB83" s="15"/>
      <c r="AC83" s="15"/>
      <c r="AD83" s="15"/>
      <c r="AE83" s="12"/>
      <c r="AF83" s="12"/>
      <c r="AG83" s="12"/>
      <c r="AH83" s="12"/>
      <c r="AI83" s="12"/>
      <c r="AJ83" s="12"/>
    </row>
    <row r="84" spans="1:36" s="42" customFormat="1">
      <c r="A84" s="12"/>
      <c r="B84" s="12"/>
      <c r="C84" s="12"/>
      <c r="D84" s="12"/>
      <c r="E84" s="12"/>
      <c r="F84" s="12"/>
      <c r="G84" s="12"/>
      <c r="H84" s="12"/>
      <c r="I84" s="15"/>
      <c r="J84" s="15"/>
      <c r="K84" s="15"/>
      <c r="L84" s="15"/>
      <c r="M84" s="12"/>
      <c r="N84" s="12"/>
      <c r="O84" s="12"/>
      <c r="P84" s="12"/>
      <c r="Q84" s="12"/>
      <c r="R84" s="12"/>
      <c r="S84" s="12"/>
      <c r="T84" s="12"/>
      <c r="U84" s="12"/>
      <c r="V84" s="12"/>
      <c r="W84" s="12"/>
      <c r="X84" s="12"/>
      <c r="Y84" s="12"/>
      <c r="Z84" s="12"/>
      <c r="AA84" s="15"/>
      <c r="AB84" s="15"/>
      <c r="AC84" s="15"/>
      <c r="AD84" s="15"/>
      <c r="AE84" s="12"/>
      <c r="AF84" s="12"/>
      <c r="AG84" s="12"/>
      <c r="AH84" s="12"/>
      <c r="AI84" s="12"/>
      <c r="AJ84" s="12"/>
    </row>
    <row r="85" spans="1:36">
      <c r="A85" s="12"/>
      <c r="B85" s="12"/>
      <c r="C85" s="12"/>
      <c r="D85" s="12"/>
      <c r="E85" s="12"/>
      <c r="F85" s="12"/>
      <c r="G85" s="12"/>
      <c r="H85" s="12"/>
      <c r="I85" s="15"/>
      <c r="J85" s="15"/>
      <c r="K85" s="15"/>
      <c r="L85" s="15"/>
      <c r="M85" s="12"/>
      <c r="S85" s="12"/>
      <c r="T85" s="12"/>
      <c r="U85" s="12"/>
      <c r="V85" s="12"/>
      <c r="W85" s="12"/>
      <c r="X85" s="12"/>
      <c r="Y85" s="12"/>
      <c r="Z85" s="57"/>
      <c r="AA85" s="15"/>
      <c r="AB85" s="15"/>
      <c r="AC85" s="15"/>
      <c r="AD85" s="15"/>
      <c r="AE85" s="12"/>
      <c r="AF85" s="12"/>
      <c r="AG85" s="12"/>
      <c r="AH85" s="12"/>
      <c r="AI85" s="12"/>
      <c r="AJ85" s="12"/>
    </row>
    <row r="86" spans="1:36">
      <c r="A86" s="2"/>
      <c r="G86" s="2"/>
      <c r="H86" s="12"/>
      <c r="I86" s="2"/>
      <c r="J86" s="2"/>
      <c r="K86" s="2"/>
      <c r="L86" s="2"/>
      <c r="M86" s="2"/>
      <c r="S86" s="2"/>
      <c r="T86" s="12"/>
      <c r="Y86" s="2"/>
      <c r="Z86" s="12"/>
      <c r="AA86" s="15"/>
      <c r="AB86" s="15"/>
      <c r="AC86" s="15"/>
      <c r="AD86" s="15"/>
      <c r="AE86" s="2"/>
      <c r="AF86" s="12"/>
      <c r="AG86" s="12"/>
      <c r="AH86" s="12"/>
      <c r="AI86" s="12"/>
      <c r="AJ86" s="12"/>
    </row>
    <row r="87" spans="1:36">
      <c r="H87" s="12"/>
      <c r="I87" s="12"/>
      <c r="J87" s="12"/>
      <c r="K87" s="12"/>
      <c r="L87" s="12"/>
      <c r="T87" s="12"/>
      <c r="Z87" s="12"/>
      <c r="AA87" s="230"/>
      <c r="AB87" s="230"/>
      <c r="AC87" s="230"/>
      <c r="AD87" s="230"/>
    </row>
    <row r="88" spans="1:36">
      <c r="H88" s="12"/>
      <c r="I88" s="12"/>
      <c r="J88" s="12"/>
      <c r="K88" s="12"/>
      <c r="L88" s="12"/>
      <c r="T88" s="12"/>
      <c r="Z88" s="12"/>
      <c r="AA88" s="15"/>
      <c r="AB88" s="15"/>
      <c r="AC88" s="15"/>
      <c r="AD88" s="15"/>
    </row>
    <row r="89" spans="1:36">
      <c r="H89" s="12"/>
      <c r="I89" s="12"/>
      <c r="J89" s="12"/>
      <c r="K89" s="12"/>
      <c r="L89" s="12"/>
      <c r="T89" s="12"/>
      <c r="Z89" s="12"/>
      <c r="AA89" s="15"/>
      <c r="AB89" s="15"/>
      <c r="AC89" s="15"/>
      <c r="AD89" s="15"/>
    </row>
    <row r="90" spans="1:36">
      <c r="H90" s="12"/>
      <c r="I90" s="12"/>
      <c r="J90" s="12"/>
      <c r="K90" s="12"/>
      <c r="L90" s="12"/>
      <c r="T90" s="12"/>
      <c r="Z90" s="12"/>
      <c r="AA90" s="15"/>
      <c r="AB90" s="15"/>
      <c r="AC90" s="15"/>
      <c r="AD90" s="15"/>
    </row>
    <row r="91" spans="1:36">
      <c r="H91" s="12"/>
      <c r="I91" s="12"/>
      <c r="J91" s="12"/>
      <c r="K91" s="12"/>
      <c r="L91" s="12"/>
      <c r="T91" s="12"/>
      <c r="Z91" s="12"/>
      <c r="AA91" s="15"/>
      <c r="AB91" s="15"/>
      <c r="AC91" s="15"/>
      <c r="AD91" s="15"/>
    </row>
    <row r="92" spans="1:36">
      <c r="Z92" s="12"/>
      <c r="AA92" s="15"/>
      <c r="AB92" s="15"/>
      <c r="AC92" s="15"/>
      <c r="AD92" s="15"/>
    </row>
    <row r="93" spans="1:36">
      <c r="Z93" s="12"/>
      <c r="AA93" s="15"/>
      <c r="AB93" s="15"/>
      <c r="AC93" s="15"/>
      <c r="AD93" s="15"/>
    </row>
    <row r="94" spans="1:36">
      <c r="Z94" s="83"/>
      <c r="AA94" s="83"/>
      <c r="AB94" s="83"/>
      <c r="AC94" s="83"/>
      <c r="AD94" s="83"/>
    </row>
  </sheetData>
  <mergeCells count="81">
    <mergeCell ref="S52:S61"/>
    <mergeCell ref="S29:S51"/>
    <mergeCell ref="S12:S28"/>
    <mergeCell ref="A52:A61"/>
    <mergeCell ref="A33:A51"/>
    <mergeCell ref="A12:A32"/>
    <mergeCell ref="G48:G57"/>
    <mergeCell ref="G29:G47"/>
    <mergeCell ref="G12:G28"/>
    <mergeCell ref="M45:M54"/>
    <mergeCell ref="M30:M44"/>
    <mergeCell ref="M12:M29"/>
    <mergeCell ref="G9:H9"/>
    <mergeCell ref="G10:H10"/>
    <mergeCell ref="M8:N8"/>
    <mergeCell ref="M4:R4"/>
    <mergeCell ref="O5:R5"/>
    <mergeCell ref="M5:N5"/>
    <mergeCell ref="M6:R6"/>
    <mergeCell ref="A8:B8"/>
    <mergeCell ref="G8:H8"/>
    <mergeCell ref="A1:L1"/>
    <mergeCell ref="G2:L2"/>
    <mergeCell ref="G3:L3"/>
    <mergeCell ref="A3:F3"/>
    <mergeCell ref="A2:F2"/>
    <mergeCell ref="A4:F4"/>
    <mergeCell ref="G4:L4"/>
    <mergeCell ref="A5:B5"/>
    <mergeCell ref="I5:L5"/>
    <mergeCell ref="A6:F6"/>
    <mergeCell ref="C5:F5"/>
    <mergeCell ref="G5:H5"/>
    <mergeCell ref="G6:L6"/>
    <mergeCell ref="AE4:AJ4"/>
    <mergeCell ref="S6:X6"/>
    <mergeCell ref="Y6:AD6"/>
    <mergeCell ref="AE6:AJ6"/>
    <mergeCell ref="M1:X1"/>
    <mergeCell ref="S3:X3"/>
    <mergeCell ref="M3:R3"/>
    <mergeCell ref="Y1:AJ1"/>
    <mergeCell ref="S2:X2"/>
    <mergeCell ref="M2:R2"/>
    <mergeCell ref="AE2:AJ2"/>
    <mergeCell ref="Y2:AD2"/>
    <mergeCell ref="AE3:AJ3"/>
    <mergeCell ref="AE8:AF8"/>
    <mergeCell ref="Y8:Z8"/>
    <mergeCell ref="AG5:AJ5"/>
    <mergeCell ref="Y5:Z5"/>
    <mergeCell ref="AA5:AD5"/>
    <mergeCell ref="AE5:AF5"/>
    <mergeCell ref="S8:T8"/>
    <mergeCell ref="Y4:AD4"/>
    <mergeCell ref="Y3:AD3"/>
    <mergeCell ref="S4:X4"/>
    <mergeCell ref="S5:T5"/>
    <mergeCell ref="U5:X5"/>
    <mergeCell ref="A11:B11"/>
    <mergeCell ref="G11:H11"/>
    <mergeCell ref="M11:N11"/>
    <mergeCell ref="M9:N9"/>
    <mergeCell ref="AE11:AF11"/>
    <mergeCell ref="S11:T11"/>
    <mergeCell ref="Y11:Z11"/>
    <mergeCell ref="AE9:AF9"/>
    <mergeCell ref="AE10:AF10"/>
    <mergeCell ref="Y10:Z10"/>
    <mergeCell ref="M10:N10"/>
    <mergeCell ref="S10:T10"/>
    <mergeCell ref="S9:T9"/>
    <mergeCell ref="Y9:Z9"/>
    <mergeCell ref="A9:B9"/>
    <mergeCell ref="A10:B10"/>
    <mergeCell ref="AE12:AE31"/>
    <mergeCell ref="Y49:Y58"/>
    <mergeCell ref="Y29:Y48"/>
    <mergeCell ref="Y12:Y28"/>
    <mergeCell ref="AE32:AE52"/>
    <mergeCell ref="AE53:AE62"/>
  </mergeCells>
  <phoneticPr fontId="0" type="noConversion"/>
  <printOptions horizontalCentered="1"/>
  <pageMargins left="0.75" right="0.75" top="1" bottom="0.25" header="0.5" footer="0.5"/>
  <pageSetup scale="46" fitToWidth="3" orientation="portrait" horizontalDpi="300" verticalDpi="300" r:id="rId1"/>
  <headerFooter alignWithMargins="0">
    <oddHeader>&amp;C&amp;"Arial,Bold"&amp;14Brassworld Rosters</oddHeader>
  </headerFooter>
  <colBreaks count="2" manualBreakCount="2">
    <brk id="12" max="1048575" man="1"/>
    <brk id="2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13"/>
  <sheetViews>
    <sheetView topLeftCell="S1" zoomScale="75" zoomScaleNormal="75" zoomScaleSheetLayoutView="50" workbookViewId="0">
      <pane ySplit="4" topLeftCell="A29" activePane="bottomLeft" state="frozen"/>
      <selection pane="bottomLeft" activeCell="Z48" sqref="Z48"/>
    </sheetView>
  </sheetViews>
  <sheetFormatPr defaultRowHeight="12.75"/>
  <cols>
    <col min="1" max="1" width="4.5703125" bestFit="1" customWidth="1"/>
    <col min="2" max="2" width="28.7109375" customWidth="1"/>
    <col min="3" max="6" width="15.140625" customWidth="1"/>
    <col min="7" max="7" width="4.5703125" bestFit="1" customWidth="1"/>
    <col min="8" max="8" width="28.7109375" customWidth="1"/>
    <col min="9" max="12" width="15.140625" customWidth="1"/>
    <col min="13" max="13" width="4.5703125" bestFit="1" customWidth="1"/>
    <col min="14" max="14" width="28.7109375" customWidth="1"/>
    <col min="15" max="18" width="15.140625" customWidth="1"/>
    <col min="19" max="19" width="4.5703125" bestFit="1" customWidth="1"/>
    <col min="20" max="20" width="28.7109375" customWidth="1"/>
    <col min="21" max="24" width="15.140625" customWidth="1"/>
    <col min="25" max="25" width="4.5703125" bestFit="1" customWidth="1"/>
    <col min="26" max="26" width="28.7109375" customWidth="1"/>
    <col min="27" max="30" width="15.140625" customWidth="1"/>
    <col min="31" max="31" width="5.7109375" customWidth="1"/>
    <col min="32" max="32" width="26.7109375" customWidth="1"/>
    <col min="33" max="33" width="16.85546875" customWidth="1"/>
    <col min="34" max="34" width="16.7109375" customWidth="1"/>
    <col min="35" max="35" width="16.5703125" customWidth="1"/>
    <col min="36" max="36" width="15.5703125" customWidth="1"/>
  </cols>
  <sheetData>
    <row r="1" spans="1:36" ht="18">
      <c r="A1" s="614" t="s">
        <v>323</v>
      </c>
      <c r="B1" s="614"/>
      <c r="C1" s="614"/>
      <c r="D1" s="614"/>
      <c r="E1" s="614"/>
      <c r="F1" s="614"/>
      <c r="G1" s="614"/>
      <c r="H1" s="614"/>
      <c r="I1" s="614"/>
      <c r="J1" s="614"/>
      <c r="K1" s="614"/>
      <c r="L1" s="614"/>
      <c r="M1" s="614"/>
      <c r="N1" s="614"/>
      <c r="O1" s="614"/>
      <c r="P1" s="614"/>
      <c r="Q1" s="614"/>
      <c r="R1" s="614"/>
      <c r="S1" s="614" t="s">
        <v>323</v>
      </c>
      <c r="T1" s="614"/>
      <c r="U1" s="614"/>
      <c r="V1" s="614"/>
      <c r="W1" s="614"/>
      <c r="X1" s="614"/>
      <c r="Y1" s="614"/>
      <c r="Z1" s="614"/>
      <c r="AA1" s="614"/>
      <c r="AB1" s="614"/>
      <c r="AC1" s="614"/>
      <c r="AD1" s="614"/>
    </row>
    <row r="2" spans="1:36" ht="18">
      <c r="A2" s="608" t="s">
        <v>868</v>
      </c>
      <c r="B2" s="608"/>
      <c r="C2" s="608"/>
      <c r="D2" s="608"/>
      <c r="E2" s="608"/>
      <c r="F2" s="608"/>
      <c r="G2" s="608" t="s">
        <v>52</v>
      </c>
      <c r="H2" s="608"/>
      <c r="I2" s="608"/>
      <c r="J2" s="608"/>
      <c r="K2" s="608"/>
      <c r="L2" s="608"/>
      <c r="M2" s="608" t="s">
        <v>429</v>
      </c>
      <c r="N2" s="608"/>
      <c r="O2" s="608"/>
      <c r="P2" s="608"/>
      <c r="Q2" s="608"/>
      <c r="R2" s="608"/>
      <c r="S2" s="608" t="s">
        <v>1556</v>
      </c>
      <c r="T2" s="608"/>
      <c r="U2" s="608"/>
      <c r="V2" s="608"/>
      <c r="W2" s="608"/>
      <c r="X2" s="608"/>
      <c r="Y2" s="608" t="s">
        <v>780</v>
      </c>
      <c r="Z2" s="608"/>
      <c r="AA2" s="608"/>
      <c r="AB2" s="608"/>
      <c r="AC2" s="608"/>
      <c r="AD2" s="608"/>
      <c r="AE2" s="607" t="s">
        <v>864</v>
      </c>
      <c r="AF2" s="607"/>
      <c r="AG2" s="607"/>
      <c r="AH2" s="607"/>
      <c r="AI2" s="607"/>
      <c r="AJ2" s="607"/>
    </row>
    <row r="3" spans="1:36" ht="18">
      <c r="A3" s="608" t="s">
        <v>1373</v>
      </c>
      <c r="B3" s="608"/>
      <c r="C3" s="608"/>
      <c r="D3" s="608"/>
      <c r="E3" s="608"/>
      <c r="F3" s="608"/>
      <c r="G3" s="608" t="s">
        <v>53</v>
      </c>
      <c r="H3" s="608"/>
      <c r="I3" s="608"/>
      <c r="J3" s="608"/>
      <c r="K3" s="608"/>
      <c r="L3" s="608"/>
      <c r="M3" s="608" t="s">
        <v>430</v>
      </c>
      <c r="N3" s="608"/>
      <c r="O3" s="608"/>
      <c r="P3" s="608"/>
      <c r="Q3" s="608"/>
      <c r="R3" s="608"/>
      <c r="S3" s="608" t="s">
        <v>1557</v>
      </c>
      <c r="T3" s="608"/>
      <c r="U3" s="608"/>
      <c r="V3" s="608"/>
      <c r="W3" s="608"/>
      <c r="X3" s="608"/>
      <c r="Y3" s="608" t="s">
        <v>781</v>
      </c>
      <c r="Z3" s="608"/>
      <c r="AA3" s="608"/>
      <c r="AB3" s="608"/>
      <c r="AC3" s="608"/>
      <c r="AD3" s="608"/>
      <c r="AE3" s="607" t="s">
        <v>865</v>
      </c>
      <c r="AF3" s="607"/>
      <c r="AG3" s="607"/>
      <c r="AH3" s="607"/>
      <c r="AI3" s="607"/>
      <c r="AJ3" s="607"/>
    </row>
    <row r="4" spans="1:36" ht="15">
      <c r="A4" s="609" t="s">
        <v>863</v>
      </c>
      <c r="B4" s="609"/>
      <c r="C4" s="609"/>
      <c r="D4" s="609"/>
      <c r="E4" s="609"/>
      <c r="F4" s="609"/>
      <c r="G4" s="613" t="s">
        <v>724</v>
      </c>
      <c r="H4" s="613"/>
      <c r="I4" s="613"/>
      <c r="J4" s="613"/>
      <c r="K4" s="613"/>
      <c r="L4" s="613"/>
      <c r="M4" s="609" t="s">
        <v>70</v>
      </c>
      <c r="N4" s="609"/>
      <c r="O4" s="609"/>
      <c r="P4" s="609"/>
      <c r="Q4" s="609"/>
      <c r="R4" s="609"/>
      <c r="S4" s="613" t="s">
        <v>1555</v>
      </c>
      <c r="T4" s="613"/>
      <c r="U4" s="613"/>
      <c r="V4" s="613"/>
      <c r="W4" s="613"/>
      <c r="X4" s="613"/>
      <c r="Y4" s="613" t="s">
        <v>1791</v>
      </c>
      <c r="Z4" s="613"/>
      <c r="AA4" s="613"/>
      <c r="AB4" s="613"/>
      <c r="AC4" s="613"/>
      <c r="AD4" s="613"/>
      <c r="AE4" s="609" t="s">
        <v>862</v>
      </c>
      <c r="AF4" s="609"/>
      <c r="AG4" s="609"/>
      <c r="AH4" s="609"/>
      <c r="AI4" s="609"/>
      <c r="AJ4" s="609"/>
    </row>
    <row r="5" spans="1:36" ht="15">
      <c r="A5" s="604" t="s">
        <v>515</v>
      </c>
      <c r="B5" s="595"/>
      <c r="C5" s="605">
        <f>VLOOKUP(A2,'Bank Detail'!$A$4:$B$27,2)</f>
        <v>8482119</v>
      </c>
      <c r="D5" s="605"/>
      <c r="E5" s="605"/>
      <c r="F5" s="605"/>
      <c r="G5" s="604" t="s">
        <v>515</v>
      </c>
      <c r="H5" s="604"/>
      <c r="I5" s="605">
        <f>VLOOKUP(G2,'Bank Detail'!$A$4:$B$27,2)</f>
        <v>34366621</v>
      </c>
      <c r="J5" s="605"/>
      <c r="K5" s="605"/>
      <c r="L5" s="605"/>
      <c r="M5" s="604" t="s">
        <v>515</v>
      </c>
      <c r="N5" s="604"/>
      <c r="O5" s="605">
        <f>VLOOKUP(M2,'Bank Detail'!$A$4:$B$27,2)</f>
        <v>7303189</v>
      </c>
      <c r="P5" s="605"/>
      <c r="Q5" s="605"/>
      <c r="R5" s="605"/>
      <c r="S5" s="604" t="s">
        <v>515</v>
      </c>
      <c r="T5" s="604"/>
      <c r="U5" s="605">
        <f>VLOOKUP(S2,'Bank Detail'!$A$4:$B$27,2)</f>
        <v>2571606</v>
      </c>
      <c r="V5" s="605"/>
      <c r="W5" s="605"/>
      <c r="X5" s="605"/>
      <c r="Y5" s="604" t="s">
        <v>515</v>
      </c>
      <c r="Z5" s="604"/>
      <c r="AA5" s="605">
        <f>VLOOKUP(Y2,'Bank Detail'!$A$4:$B$27,2)</f>
        <v>14090661</v>
      </c>
      <c r="AB5" s="605"/>
      <c r="AC5" s="605"/>
      <c r="AD5" s="605"/>
      <c r="AE5" s="604" t="s">
        <v>515</v>
      </c>
      <c r="AF5" s="604"/>
      <c r="AG5" s="605">
        <f>VLOOKUP(Aaron!AE2,'Bank Detail'!$A$4:$B$27,2)</f>
        <v>39500293</v>
      </c>
      <c r="AH5" s="605"/>
      <c r="AI5" s="605"/>
      <c r="AJ5" s="605"/>
    </row>
    <row r="6" spans="1:36">
      <c r="A6" s="610"/>
      <c r="B6" s="610"/>
      <c r="C6" s="610"/>
      <c r="D6" s="610"/>
      <c r="E6" s="610"/>
      <c r="F6" s="610"/>
      <c r="G6" s="610"/>
      <c r="H6" s="610"/>
      <c r="I6" s="610"/>
      <c r="J6" s="610"/>
      <c r="K6" s="610"/>
      <c r="L6" s="610"/>
      <c r="M6" s="610"/>
      <c r="N6" s="610"/>
      <c r="O6" s="610"/>
      <c r="P6" s="610"/>
      <c r="Q6" s="610"/>
      <c r="R6" s="610"/>
      <c r="S6" s="610"/>
      <c r="T6" s="610"/>
      <c r="U6" s="610"/>
      <c r="V6" s="610"/>
      <c r="W6" s="610"/>
      <c r="X6" s="610"/>
      <c r="Y6" s="610"/>
      <c r="Z6" s="610"/>
      <c r="AA6" s="610"/>
      <c r="AB6" s="610"/>
      <c r="AC6" s="610"/>
      <c r="AD6" s="610"/>
      <c r="AE6" s="610"/>
      <c r="AF6" s="610"/>
      <c r="AG6" s="610"/>
      <c r="AH6" s="610"/>
      <c r="AI6" s="610"/>
      <c r="AJ6" s="610"/>
    </row>
    <row r="7" spans="1:36">
      <c r="A7" s="2"/>
      <c r="B7" s="2"/>
      <c r="C7" s="7">
        <v>2020</v>
      </c>
      <c r="D7" s="7">
        <v>2021</v>
      </c>
      <c r="E7" s="7">
        <v>2022</v>
      </c>
      <c r="F7" s="7">
        <v>2023</v>
      </c>
      <c r="G7" s="2"/>
      <c r="H7" s="2"/>
      <c r="I7" s="7">
        <v>2020</v>
      </c>
      <c r="J7" s="7">
        <v>2021</v>
      </c>
      <c r="K7" s="7">
        <v>2022</v>
      </c>
      <c r="L7" s="7">
        <v>2023</v>
      </c>
      <c r="M7" s="2"/>
      <c r="N7" s="2"/>
      <c r="O7" s="7">
        <v>2020</v>
      </c>
      <c r="P7" s="7">
        <v>2021</v>
      </c>
      <c r="Q7" s="7">
        <v>2022</v>
      </c>
      <c r="R7" s="7">
        <v>2023</v>
      </c>
      <c r="S7" s="2"/>
      <c r="T7" s="12"/>
      <c r="U7" s="7">
        <v>2020</v>
      </c>
      <c r="V7" s="7">
        <v>2021</v>
      </c>
      <c r="W7" s="7">
        <v>2022</v>
      </c>
      <c r="X7" s="7">
        <v>2023</v>
      </c>
      <c r="Y7" s="2"/>
      <c r="Z7" s="2"/>
      <c r="AA7" s="7">
        <v>2020</v>
      </c>
      <c r="AB7" s="7">
        <v>2021</v>
      </c>
      <c r="AC7" s="7">
        <v>2022</v>
      </c>
      <c r="AD7" s="7">
        <v>2023</v>
      </c>
      <c r="AE7" s="2"/>
      <c r="AF7" s="2"/>
      <c r="AG7" s="7">
        <v>2020</v>
      </c>
      <c r="AH7" s="7">
        <v>2021</v>
      </c>
      <c r="AI7" s="7">
        <v>2022</v>
      </c>
      <c r="AJ7" s="7">
        <v>2023</v>
      </c>
    </row>
    <row r="8" spans="1:36">
      <c r="A8" s="611" t="s">
        <v>463</v>
      </c>
      <c r="B8" s="611"/>
      <c r="C8" s="8">
        <f>SUM(C12:C74)</f>
        <v>48621000</v>
      </c>
      <c r="D8" s="8">
        <f>SUM(D12:D74)</f>
        <v>35415000</v>
      </c>
      <c r="E8" s="8">
        <f>SUM(E12:E74)</f>
        <v>28025000</v>
      </c>
      <c r="F8" s="8">
        <f>SUM(F12:F74)</f>
        <v>18250000</v>
      </c>
      <c r="G8" s="611" t="s">
        <v>463</v>
      </c>
      <c r="H8" s="611"/>
      <c r="I8" s="8">
        <f>SUM(I12:I87)</f>
        <v>56643334</v>
      </c>
      <c r="J8" s="8">
        <f>SUM(J12:J87)</f>
        <v>42833334</v>
      </c>
      <c r="K8" s="8">
        <f>SUM(K12:K87)</f>
        <v>38283334</v>
      </c>
      <c r="L8" s="8">
        <f>SUM(L12:L87)</f>
        <v>29325000</v>
      </c>
      <c r="M8" s="611" t="s">
        <v>463</v>
      </c>
      <c r="N8" s="611"/>
      <c r="O8" s="8">
        <f>SUM(O12:O96)</f>
        <v>55797140</v>
      </c>
      <c r="P8" s="8">
        <f>SUM(P12:P96)</f>
        <v>21897140</v>
      </c>
      <c r="Q8" s="8">
        <f>SUM(Q12:Q96)</f>
        <v>8649000</v>
      </c>
      <c r="R8" s="8">
        <f>SUM(R12:R96)</f>
        <v>0</v>
      </c>
      <c r="S8" s="611" t="s">
        <v>463</v>
      </c>
      <c r="T8" s="611"/>
      <c r="U8" s="8">
        <f>SUM(U12:U92)</f>
        <v>57360750</v>
      </c>
      <c r="V8" s="8">
        <f>SUM(V12:V92)</f>
        <v>34735000</v>
      </c>
      <c r="W8" s="8">
        <f>SUM(W12:W92)</f>
        <v>20310000</v>
      </c>
      <c r="X8" s="8">
        <f>SUM(X12:X92)</f>
        <v>13200000</v>
      </c>
      <c r="Y8" s="611" t="s">
        <v>463</v>
      </c>
      <c r="Z8" s="611"/>
      <c r="AA8" s="8">
        <f>SUM(AA12:AA83)</f>
        <v>69853000</v>
      </c>
      <c r="AB8" s="8">
        <f>SUM(AB12:AB83)</f>
        <v>63508000</v>
      </c>
      <c r="AC8" s="8">
        <f>SUM(AC12:AC83)</f>
        <v>50653000</v>
      </c>
      <c r="AD8" s="8">
        <f>SUM(AD12:AD83)</f>
        <v>26841000</v>
      </c>
      <c r="AE8" s="611" t="s">
        <v>463</v>
      </c>
      <c r="AF8" s="611"/>
      <c r="AG8" s="8">
        <f>SUM(AG12:AG85)</f>
        <v>35770000</v>
      </c>
      <c r="AH8" s="8">
        <f>SUM(AH12:AH85)</f>
        <v>24005000</v>
      </c>
      <c r="AI8" s="8">
        <f>SUM(AI12:AI85)</f>
        <v>19547000</v>
      </c>
      <c r="AJ8" s="8">
        <f>SUM(AJ12:AJ85)</f>
        <v>1000000</v>
      </c>
    </row>
    <row r="9" spans="1:36">
      <c r="A9" s="610"/>
      <c r="B9" s="610"/>
      <c r="C9" s="12"/>
      <c r="D9" s="12"/>
      <c r="E9" s="12"/>
      <c r="F9" s="12"/>
      <c r="G9" s="610"/>
      <c r="H9" s="610"/>
      <c r="I9" s="12"/>
      <c r="J9" s="12"/>
      <c r="K9" s="12"/>
      <c r="L9" s="12"/>
      <c r="M9" s="610"/>
      <c r="N9" s="610"/>
      <c r="O9" s="12"/>
      <c r="P9" s="12"/>
      <c r="Q9" s="12"/>
      <c r="R9" s="12"/>
      <c r="S9" s="610"/>
      <c r="T9" s="610"/>
      <c r="U9" s="12"/>
      <c r="V9" s="12"/>
      <c r="W9" s="12"/>
      <c r="X9" s="12"/>
      <c r="Y9" s="610"/>
      <c r="Z9" s="610"/>
      <c r="AA9" s="12"/>
      <c r="AB9" s="12"/>
      <c r="AC9" s="12"/>
      <c r="AD9" s="12"/>
      <c r="AE9" s="610"/>
      <c r="AF9" s="610"/>
      <c r="AG9" s="12"/>
      <c r="AH9" s="12"/>
      <c r="AI9" s="12"/>
      <c r="AJ9" s="12"/>
    </row>
    <row r="10" spans="1:36">
      <c r="A10" s="611" t="s">
        <v>56</v>
      </c>
      <c r="B10" s="611"/>
      <c r="C10" s="2">
        <f>COUNT(C12:C70)</f>
        <v>37</v>
      </c>
      <c r="D10" s="48"/>
      <c r="E10" s="48"/>
      <c r="F10" s="48"/>
      <c r="G10" s="611" t="s">
        <v>56</v>
      </c>
      <c r="H10" s="611"/>
      <c r="I10" s="2">
        <f>COUNT(I12:I79)</f>
        <v>48</v>
      </c>
      <c r="J10" s="48"/>
      <c r="K10" s="48"/>
      <c r="L10" s="48"/>
      <c r="M10" s="611" t="s">
        <v>56</v>
      </c>
      <c r="N10" s="611"/>
      <c r="O10" s="2">
        <f>COUNT(O12:O77)</f>
        <v>48</v>
      </c>
      <c r="P10" s="48"/>
      <c r="Q10" s="48"/>
      <c r="R10" s="48"/>
      <c r="S10" s="611" t="s">
        <v>56</v>
      </c>
      <c r="T10" s="611"/>
      <c r="U10" s="2">
        <f>COUNT(U12:U78)</f>
        <v>46</v>
      </c>
      <c r="V10" s="48"/>
      <c r="W10" s="48"/>
      <c r="X10" s="48"/>
      <c r="Y10" s="611" t="s">
        <v>56</v>
      </c>
      <c r="Z10" s="611"/>
      <c r="AA10" s="2">
        <f>COUNT(AA12:AA63)</f>
        <v>39</v>
      </c>
      <c r="AB10" s="48"/>
      <c r="AC10" s="48"/>
      <c r="AD10" s="48"/>
      <c r="AE10" s="611" t="s">
        <v>56</v>
      </c>
      <c r="AF10" s="611"/>
      <c r="AG10" s="2">
        <f>COUNT(AG12:AG73)</f>
        <v>40</v>
      </c>
      <c r="AH10" s="48"/>
      <c r="AI10" s="48"/>
      <c r="AJ10" s="48"/>
    </row>
    <row r="11" spans="1:36">
      <c r="A11" s="610"/>
      <c r="B11" s="610"/>
      <c r="C11" s="12"/>
      <c r="D11" s="48"/>
      <c r="E11" s="48"/>
      <c r="F11" s="48"/>
      <c r="G11" s="610"/>
      <c r="H11" s="610"/>
      <c r="I11" s="12"/>
      <c r="J11" s="48"/>
      <c r="K11" s="48"/>
      <c r="L11" s="48"/>
      <c r="M11" s="610"/>
      <c r="N11" s="610"/>
      <c r="O11" s="12"/>
      <c r="P11" s="48"/>
      <c r="Q11" s="48"/>
      <c r="R11" s="48"/>
      <c r="S11" s="610"/>
      <c r="T11" s="610"/>
      <c r="U11" s="12"/>
      <c r="V11" s="48"/>
      <c r="W11" s="48"/>
      <c r="X11" s="48"/>
      <c r="Y11" s="610"/>
      <c r="Z11" s="610"/>
      <c r="AA11" s="12"/>
      <c r="AB11" s="48"/>
      <c r="AC11" s="48"/>
      <c r="AD11" s="48"/>
      <c r="AE11" s="610"/>
      <c r="AF11" s="610"/>
      <c r="AG11" s="12"/>
      <c r="AH11" s="48"/>
      <c r="AI11" s="48"/>
      <c r="AJ11" s="48"/>
    </row>
    <row r="12" spans="1:36" s="42" customFormat="1" ht="12.75" customHeight="1">
      <c r="A12" s="600" t="s">
        <v>497</v>
      </c>
      <c r="B12" s="231" t="s">
        <v>3830</v>
      </c>
      <c r="C12" s="252">
        <v>200000</v>
      </c>
      <c r="D12" s="252">
        <v>300000</v>
      </c>
      <c r="E12" s="252">
        <v>400000</v>
      </c>
      <c r="F12" s="252" t="s">
        <v>486</v>
      </c>
      <c r="G12" s="600" t="s">
        <v>497</v>
      </c>
      <c r="H12" s="231" t="s">
        <v>3381</v>
      </c>
      <c r="I12" s="252">
        <v>840000</v>
      </c>
      <c r="J12" s="252">
        <v>840000</v>
      </c>
      <c r="K12" s="252">
        <v>840000</v>
      </c>
      <c r="L12" s="252" t="s">
        <v>486</v>
      </c>
      <c r="M12" s="600"/>
      <c r="N12" s="231" t="s">
        <v>3382</v>
      </c>
      <c r="O12" s="252">
        <v>210000</v>
      </c>
      <c r="P12" s="252" t="s">
        <v>486</v>
      </c>
      <c r="Q12" s="252" t="s">
        <v>486</v>
      </c>
      <c r="R12" s="252" t="s">
        <v>486</v>
      </c>
      <c r="S12" s="600"/>
      <c r="T12" s="231" t="s">
        <v>3819</v>
      </c>
      <c r="U12" s="252">
        <v>200000</v>
      </c>
      <c r="V12" s="252">
        <v>300000</v>
      </c>
      <c r="W12" s="252">
        <v>400000</v>
      </c>
      <c r="X12" s="252" t="s">
        <v>486</v>
      </c>
      <c r="Y12" s="600" t="s">
        <v>497</v>
      </c>
      <c r="Z12" s="231" t="s">
        <v>2902</v>
      </c>
      <c r="AA12" s="252">
        <v>1080000</v>
      </c>
      <c r="AB12" s="252" t="s">
        <v>486</v>
      </c>
      <c r="AC12" s="252" t="s">
        <v>486</v>
      </c>
      <c r="AD12" s="252" t="s">
        <v>486</v>
      </c>
      <c r="AE12" s="615" t="s">
        <v>497</v>
      </c>
      <c r="AF12" s="231" t="s">
        <v>2932</v>
      </c>
      <c r="AG12" s="252">
        <v>200000</v>
      </c>
      <c r="AH12" s="252">
        <v>300000</v>
      </c>
      <c r="AI12" s="252">
        <v>400000</v>
      </c>
      <c r="AJ12" s="252" t="s">
        <v>486</v>
      </c>
    </row>
    <row r="13" spans="1:36" s="42" customFormat="1">
      <c r="A13" s="595"/>
      <c r="B13" s="231" t="s">
        <v>2809</v>
      </c>
      <c r="C13" s="252">
        <v>1512000</v>
      </c>
      <c r="D13" s="252" t="s">
        <v>486</v>
      </c>
      <c r="E13" s="252" t="s">
        <v>486</v>
      </c>
      <c r="F13" s="252" t="s">
        <v>486</v>
      </c>
      <c r="G13" s="595"/>
      <c r="H13" s="231" t="s">
        <v>3394</v>
      </c>
      <c r="I13" s="252">
        <v>2800000</v>
      </c>
      <c r="J13" s="252">
        <v>2800000</v>
      </c>
      <c r="K13" s="252">
        <v>2800000</v>
      </c>
      <c r="L13" s="252">
        <v>2800000</v>
      </c>
      <c r="M13" s="595"/>
      <c r="N13" s="561" t="s">
        <v>4238</v>
      </c>
      <c r="O13" s="252">
        <v>1622000</v>
      </c>
      <c r="P13" s="252" t="s">
        <v>486</v>
      </c>
      <c r="Q13" s="252" t="s">
        <v>486</v>
      </c>
      <c r="R13" s="252" t="s">
        <v>486</v>
      </c>
      <c r="S13" s="595"/>
      <c r="T13" s="231" t="s">
        <v>2877</v>
      </c>
      <c r="U13" s="252">
        <v>300000</v>
      </c>
      <c r="V13" s="252">
        <v>400000</v>
      </c>
      <c r="W13" s="252" t="s">
        <v>486</v>
      </c>
      <c r="X13" s="252" t="s">
        <v>486</v>
      </c>
      <c r="Y13" s="595"/>
      <c r="Z13" s="231" t="s">
        <v>2616</v>
      </c>
      <c r="AA13" s="252">
        <v>300000</v>
      </c>
      <c r="AB13" s="252">
        <v>400000</v>
      </c>
      <c r="AC13" s="252" t="s">
        <v>486</v>
      </c>
      <c r="AD13" s="252" t="s">
        <v>486</v>
      </c>
      <c r="AE13" s="616"/>
      <c r="AF13" s="231" t="s">
        <v>3403</v>
      </c>
      <c r="AG13" s="252">
        <v>1470000</v>
      </c>
      <c r="AH13" s="252">
        <v>1470000</v>
      </c>
      <c r="AI13" s="252">
        <v>1470000</v>
      </c>
      <c r="AJ13" s="252" t="s">
        <v>486</v>
      </c>
    </row>
    <row r="14" spans="1:36" s="42" customFormat="1">
      <c r="A14" s="595"/>
      <c r="B14" s="231" t="s">
        <v>3850</v>
      </c>
      <c r="C14" s="252">
        <v>200000</v>
      </c>
      <c r="D14" s="252">
        <v>300000</v>
      </c>
      <c r="E14" s="252">
        <v>400000</v>
      </c>
      <c r="F14" s="252" t="s">
        <v>486</v>
      </c>
      <c r="G14" s="595"/>
      <c r="H14" s="231" t="s">
        <v>3845</v>
      </c>
      <c r="I14" s="252">
        <v>100000</v>
      </c>
      <c r="J14" s="252" t="s">
        <v>486</v>
      </c>
      <c r="K14" s="252" t="s">
        <v>486</v>
      </c>
      <c r="L14" s="252" t="s">
        <v>486</v>
      </c>
      <c r="M14" s="595"/>
      <c r="N14" s="561" t="s">
        <v>4239</v>
      </c>
      <c r="O14" s="252">
        <v>350000</v>
      </c>
      <c r="P14" s="252" t="s">
        <v>486</v>
      </c>
      <c r="Q14" s="252" t="s">
        <v>486</v>
      </c>
      <c r="R14" s="252" t="s">
        <v>486</v>
      </c>
      <c r="S14" s="595"/>
      <c r="T14" s="231" t="s">
        <v>2878</v>
      </c>
      <c r="U14" s="252">
        <v>400000</v>
      </c>
      <c r="V14" s="252" t="s">
        <v>486</v>
      </c>
      <c r="W14" s="252" t="s">
        <v>486</v>
      </c>
      <c r="X14" s="252" t="s">
        <v>486</v>
      </c>
      <c r="Y14" s="595"/>
      <c r="Z14" s="539" t="s">
        <v>3387</v>
      </c>
      <c r="AA14" s="252">
        <v>280000</v>
      </c>
      <c r="AB14" s="252">
        <v>280000</v>
      </c>
      <c r="AC14" s="252" t="s">
        <v>486</v>
      </c>
      <c r="AD14" s="252" t="s">
        <v>486</v>
      </c>
      <c r="AE14" s="616"/>
      <c r="AF14" s="231" t="s">
        <v>2933</v>
      </c>
      <c r="AG14" s="252">
        <v>3150000</v>
      </c>
      <c r="AH14" s="252">
        <v>3150000</v>
      </c>
      <c r="AI14" s="252">
        <v>3150000</v>
      </c>
      <c r="AJ14" s="252" t="s">
        <v>486</v>
      </c>
    </row>
    <row r="15" spans="1:36" s="42" customFormat="1">
      <c r="A15" s="595"/>
      <c r="B15" s="231" t="s">
        <v>2810</v>
      </c>
      <c r="C15" s="252">
        <v>1890000</v>
      </c>
      <c r="D15" s="252" t="s">
        <v>486</v>
      </c>
      <c r="E15" s="252" t="s">
        <v>486</v>
      </c>
      <c r="F15" s="252" t="s">
        <v>486</v>
      </c>
      <c r="G15" s="595"/>
      <c r="H15" s="539" t="s">
        <v>2732</v>
      </c>
      <c r="I15" s="252">
        <v>2800000</v>
      </c>
      <c r="J15" s="252">
        <v>2800000</v>
      </c>
      <c r="K15" s="252" t="s">
        <v>486</v>
      </c>
      <c r="L15" s="252" t="s">
        <v>486</v>
      </c>
      <c r="M15" s="595"/>
      <c r="N15" s="231" t="s">
        <v>3843</v>
      </c>
      <c r="O15" s="252">
        <v>200000</v>
      </c>
      <c r="P15" s="252">
        <v>300000</v>
      </c>
      <c r="Q15" s="252">
        <v>400000</v>
      </c>
      <c r="R15" s="252" t="s">
        <v>486</v>
      </c>
      <c r="S15" s="595"/>
      <c r="T15" s="231" t="s">
        <v>2879</v>
      </c>
      <c r="U15" s="252">
        <v>5000000</v>
      </c>
      <c r="V15" s="252">
        <v>5000000</v>
      </c>
      <c r="W15" s="252" t="s">
        <v>486</v>
      </c>
      <c r="X15" s="252" t="s">
        <v>486</v>
      </c>
      <c r="Y15" s="595"/>
      <c r="Z15" s="231" t="s">
        <v>3042</v>
      </c>
      <c r="AA15" s="252">
        <v>200000</v>
      </c>
      <c r="AB15" s="252">
        <v>300000</v>
      </c>
      <c r="AC15" s="252">
        <v>400000</v>
      </c>
      <c r="AD15" s="252" t="s">
        <v>486</v>
      </c>
      <c r="AE15" s="616"/>
      <c r="AF15" s="231" t="s">
        <v>3440</v>
      </c>
      <c r="AG15" s="252">
        <v>640000</v>
      </c>
      <c r="AH15" s="252">
        <v>640000</v>
      </c>
      <c r="AI15" s="252">
        <v>640000</v>
      </c>
      <c r="AJ15" s="252" t="s">
        <v>486</v>
      </c>
    </row>
    <row r="16" spans="1:36" s="42" customFormat="1">
      <c r="A16" s="595"/>
      <c r="B16" s="231" t="s">
        <v>2811</v>
      </c>
      <c r="C16" s="252">
        <v>300000</v>
      </c>
      <c r="D16" s="252">
        <v>400000</v>
      </c>
      <c r="E16" s="252" t="s">
        <v>486</v>
      </c>
      <c r="F16" s="252" t="s">
        <v>486</v>
      </c>
      <c r="G16" s="595"/>
      <c r="H16" s="231" t="s">
        <v>3508</v>
      </c>
      <c r="I16" s="252">
        <v>333334</v>
      </c>
      <c r="J16" s="252">
        <v>333334</v>
      </c>
      <c r="K16" s="252">
        <v>333334</v>
      </c>
      <c r="L16" s="252" t="s">
        <v>486</v>
      </c>
      <c r="M16" s="595"/>
      <c r="N16" s="231" t="s">
        <v>2851</v>
      </c>
      <c r="O16" s="252">
        <v>760000</v>
      </c>
      <c r="P16" s="252" t="s">
        <v>486</v>
      </c>
      <c r="Q16" s="252" t="s">
        <v>486</v>
      </c>
      <c r="R16" s="252" t="s">
        <v>486</v>
      </c>
      <c r="S16" s="595"/>
      <c r="T16" s="231" t="s">
        <v>3835</v>
      </c>
      <c r="U16" s="252">
        <v>200000</v>
      </c>
      <c r="V16" s="252">
        <v>300000</v>
      </c>
      <c r="W16" s="252">
        <v>400000</v>
      </c>
      <c r="X16" s="252" t="s">
        <v>486</v>
      </c>
      <c r="Y16" s="595"/>
      <c r="Z16" s="231" t="s">
        <v>2528</v>
      </c>
      <c r="AA16" s="252">
        <v>1080000</v>
      </c>
      <c r="AB16" s="252" t="s">
        <v>486</v>
      </c>
      <c r="AC16" s="252" t="s">
        <v>486</v>
      </c>
      <c r="AD16" s="252" t="s">
        <v>486</v>
      </c>
      <c r="AE16" s="616"/>
      <c r="AF16" s="231" t="s">
        <v>2934</v>
      </c>
      <c r="AG16" s="252">
        <v>2800000</v>
      </c>
      <c r="AH16" s="252" t="s">
        <v>486</v>
      </c>
      <c r="AI16" s="252" t="s">
        <v>486</v>
      </c>
      <c r="AJ16" s="252" t="s">
        <v>486</v>
      </c>
    </row>
    <row r="17" spans="1:36" s="42" customFormat="1">
      <c r="A17" s="595"/>
      <c r="B17" s="231" t="s">
        <v>2812</v>
      </c>
      <c r="C17" s="252">
        <v>300000</v>
      </c>
      <c r="D17" s="252">
        <v>400000</v>
      </c>
      <c r="E17" s="252" t="s">
        <v>486</v>
      </c>
      <c r="F17" s="252" t="s">
        <v>486</v>
      </c>
      <c r="G17" s="595"/>
      <c r="H17" s="561" t="s">
        <v>4217</v>
      </c>
      <c r="I17" s="252">
        <v>980000</v>
      </c>
      <c r="J17" s="252">
        <v>980000</v>
      </c>
      <c r="K17" s="252">
        <v>980000</v>
      </c>
      <c r="L17" s="252" t="s">
        <v>486</v>
      </c>
      <c r="M17" s="595"/>
      <c r="N17" s="231" t="s">
        <v>3846</v>
      </c>
      <c r="O17" s="252">
        <v>200000</v>
      </c>
      <c r="P17" s="252">
        <v>300000</v>
      </c>
      <c r="Q17" s="252">
        <v>400000</v>
      </c>
      <c r="R17" s="252" t="s">
        <v>486</v>
      </c>
      <c r="S17" s="595"/>
      <c r="T17" s="231" t="s">
        <v>2880</v>
      </c>
      <c r="U17" s="252">
        <v>400000</v>
      </c>
      <c r="V17" s="252" t="s">
        <v>486</v>
      </c>
      <c r="W17" s="252" t="s">
        <v>486</v>
      </c>
      <c r="X17" s="252" t="s">
        <v>486</v>
      </c>
      <c r="Y17" s="595"/>
      <c r="Z17" s="231" t="s">
        <v>3400</v>
      </c>
      <c r="AA17" s="252">
        <v>2321000</v>
      </c>
      <c r="AB17" s="252">
        <v>2321000</v>
      </c>
      <c r="AC17" s="252">
        <v>2321000</v>
      </c>
      <c r="AD17" s="252" t="s">
        <v>486</v>
      </c>
      <c r="AE17" s="616"/>
      <c r="AF17" s="231" t="s">
        <v>2935</v>
      </c>
      <c r="AG17" s="252">
        <v>300000</v>
      </c>
      <c r="AH17" s="252">
        <v>400000</v>
      </c>
      <c r="AI17" s="252" t="s">
        <v>486</v>
      </c>
      <c r="AJ17" s="252" t="s">
        <v>486</v>
      </c>
    </row>
    <row r="18" spans="1:36" s="42" customFormat="1">
      <c r="A18" s="595"/>
      <c r="B18" s="231" t="s">
        <v>2813</v>
      </c>
      <c r="C18" s="252">
        <v>1710000</v>
      </c>
      <c r="D18" s="252">
        <v>1710000</v>
      </c>
      <c r="E18" s="252" t="s">
        <v>486</v>
      </c>
      <c r="F18" s="252" t="s">
        <v>486</v>
      </c>
      <c r="G18" s="595"/>
      <c r="H18" s="231" t="s">
        <v>2833</v>
      </c>
      <c r="I18" s="252">
        <v>1092000</v>
      </c>
      <c r="J18" s="252" t="s">
        <v>486</v>
      </c>
      <c r="K18" s="252" t="s">
        <v>486</v>
      </c>
      <c r="L18" s="252" t="s">
        <v>486</v>
      </c>
      <c r="M18" s="595"/>
      <c r="N18" s="231" t="s">
        <v>2852</v>
      </c>
      <c r="O18" s="252">
        <v>600000</v>
      </c>
      <c r="P18" s="252" t="s">
        <v>486</v>
      </c>
      <c r="Q18" s="252" t="s">
        <v>486</v>
      </c>
      <c r="R18" s="252" t="s">
        <v>486</v>
      </c>
      <c r="S18" s="595"/>
      <c r="T18" s="231" t="s">
        <v>2881</v>
      </c>
      <c r="U18" s="252">
        <v>1512000</v>
      </c>
      <c r="V18" s="252" t="s">
        <v>486</v>
      </c>
      <c r="W18" s="252" t="s">
        <v>486</v>
      </c>
      <c r="X18" s="252" t="s">
        <v>486</v>
      </c>
      <c r="Y18" s="595"/>
      <c r="Z18" s="561" t="s">
        <v>4210</v>
      </c>
      <c r="AA18" s="252">
        <v>850000</v>
      </c>
      <c r="AB18" s="252">
        <v>850000</v>
      </c>
      <c r="AC18" s="252">
        <v>850000</v>
      </c>
      <c r="AD18" s="252" t="s">
        <v>486</v>
      </c>
      <c r="AE18" s="616"/>
      <c r="AF18" s="231" t="s">
        <v>2936</v>
      </c>
      <c r="AG18" s="252">
        <v>200000</v>
      </c>
      <c r="AH18" s="252">
        <v>300000</v>
      </c>
      <c r="AI18" s="252">
        <v>400000</v>
      </c>
      <c r="AJ18" s="252" t="s">
        <v>486</v>
      </c>
    </row>
    <row r="19" spans="1:36" s="42" customFormat="1" ht="12.75" customHeight="1">
      <c r="A19" s="595"/>
      <c r="B19" s="231" t="s">
        <v>2814</v>
      </c>
      <c r="C19" s="252">
        <v>2500000</v>
      </c>
      <c r="D19" s="252" t="s">
        <v>486</v>
      </c>
      <c r="E19" s="252" t="s">
        <v>486</v>
      </c>
      <c r="F19" s="252" t="s">
        <v>486</v>
      </c>
      <c r="G19" s="595"/>
      <c r="H19" s="231" t="s">
        <v>2834</v>
      </c>
      <c r="I19" s="252">
        <v>400000</v>
      </c>
      <c r="J19" s="252" t="s">
        <v>486</v>
      </c>
      <c r="K19" s="252" t="s">
        <v>486</v>
      </c>
      <c r="L19" s="252" t="s">
        <v>486</v>
      </c>
      <c r="M19" s="595"/>
      <c r="N19" s="231" t="s">
        <v>3856</v>
      </c>
      <c r="O19" s="252">
        <v>200000</v>
      </c>
      <c r="P19" s="252">
        <v>300000</v>
      </c>
      <c r="Q19" s="252">
        <v>400000</v>
      </c>
      <c r="R19" s="252" t="s">
        <v>486</v>
      </c>
      <c r="S19" s="595"/>
      <c r="T19" s="561" t="s">
        <v>4246</v>
      </c>
      <c r="U19" s="252">
        <v>400000</v>
      </c>
      <c r="V19" s="252" t="s">
        <v>486</v>
      </c>
      <c r="W19" s="252" t="s">
        <v>486</v>
      </c>
      <c r="X19" s="252" t="s">
        <v>486</v>
      </c>
      <c r="Y19" s="595"/>
      <c r="Z19" s="231" t="s">
        <v>2906</v>
      </c>
      <c r="AA19" s="252">
        <v>200000</v>
      </c>
      <c r="AB19" s="252">
        <v>300000</v>
      </c>
      <c r="AC19" s="252">
        <v>400000</v>
      </c>
      <c r="AD19" s="252" t="s">
        <v>486</v>
      </c>
      <c r="AE19" s="616"/>
      <c r="AF19" s="231" t="s">
        <v>2937</v>
      </c>
      <c r="AG19" s="252">
        <v>300000</v>
      </c>
      <c r="AH19" s="252">
        <v>400000</v>
      </c>
      <c r="AI19" s="252" t="s">
        <v>486</v>
      </c>
      <c r="AJ19" s="252" t="s">
        <v>486</v>
      </c>
    </row>
    <row r="20" spans="1:36" s="42" customFormat="1">
      <c r="A20" s="595"/>
      <c r="B20" s="231" t="s">
        <v>2815</v>
      </c>
      <c r="C20" s="252">
        <v>600000</v>
      </c>
      <c r="D20" s="252" t="s">
        <v>486</v>
      </c>
      <c r="E20" s="252" t="s">
        <v>486</v>
      </c>
      <c r="F20" s="252" t="s">
        <v>486</v>
      </c>
      <c r="G20" s="595"/>
      <c r="H20" s="231" t="s">
        <v>3434</v>
      </c>
      <c r="I20" s="252">
        <v>250000</v>
      </c>
      <c r="J20" s="252">
        <v>250000</v>
      </c>
      <c r="K20" s="252" t="s">
        <v>486</v>
      </c>
      <c r="L20" s="252" t="s">
        <v>486</v>
      </c>
      <c r="M20" s="595"/>
      <c r="N20" s="231" t="s">
        <v>2958</v>
      </c>
      <c r="O20" s="252">
        <v>2800000</v>
      </c>
      <c r="P20" s="252">
        <v>2800000</v>
      </c>
      <c r="Q20" s="252" t="s">
        <v>486</v>
      </c>
      <c r="R20" s="252" t="s">
        <v>486</v>
      </c>
      <c r="S20" s="595"/>
      <c r="T20" s="231" t="s">
        <v>3404</v>
      </c>
      <c r="U20" s="252">
        <v>1000000</v>
      </c>
      <c r="V20" s="252">
        <v>1000000</v>
      </c>
      <c r="W20" s="252">
        <v>1000000</v>
      </c>
      <c r="X20" s="252" t="s">
        <v>486</v>
      </c>
      <c r="Y20" s="595"/>
      <c r="Z20" s="231" t="s">
        <v>2884</v>
      </c>
      <c r="AA20" s="252">
        <v>8500000</v>
      </c>
      <c r="AB20" s="252">
        <v>8500000</v>
      </c>
      <c r="AC20" s="252" t="s">
        <v>486</v>
      </c>
      <c r="AD20" s="252" t="s">
        <v>486</v>
      </c>
      <c r="AE20" s="616"/>
      <c r="AF20" s="231" t="s">
        <v>3906</v>
      </c>
      <c r="AG20" s="252">
        <v>200000</v>
      </c>
      <c r="AH20" s="252">
        <v>300000</v>
      </c>
      <c r="AI20" s="252">
        <v>400000</v>
      </c>
      <c r="AJ20" s="252" t="s">
        <v>486</v>
      </c>
    </row>
    <row r="21" spans="1:36" s="42" customFormat="1" ht="12.75" customHeight="1">
      <c r="A21" s="595"/>
      <c r="B21" s="231" t="s">
        <v>2816</v>
      </c>
      <c r="C21" s="252">
        <v>300000</v>
      </c>
      <c r="D21" s="252">
        <v>400000</v>
      </c>
      <c r="E21" s="252" t="s">
        <v>486</v>
      </c>
      <c r="F21" s="252" t="s">
        <v>486</v>
      </c>
      <c r="G21" s="595"/>
      <c r="H21" s="561" t="s">
        <v>4218</v>
      </c>
      <c r="I21" s="252">
        <v>975000</v>
      </c>
      <c r="J21" s="252">
        <v>975000</v>
      </c>
      <c r="K21" s="252">
        <v>975000</v>
      </c>
      <c r="L21" s="252" t="s">
        <v>486</v>
      </c>
      <c r="M21" s="595"/>
      <c r="N21" s="561" t="s">
        <v>4242</v>
      </c>
      <c r="O21" s="252">
        <v>200000</v>
      </c>
      <c r="P21" s="252" t="s">
        <v>486</v>
      </c>
      <c r="Q21" s="252" t="s">
        <v>486</v>
      </c>
      <c r="R21" s="252" t="s">
        <v>486</v>
      </c>
      <c r="S21" s="595"/>
      <c r="T21" s="231" t="s">
        <v>2882</v>
      </c>
      <c r="U21" s="252">
        <v>300000</v>
      </c>
      <c r="V21" s="252">
        <v>400000</v>
      </c>
      <c r="W21" s="252" t="s">
        <v>486</v>
      </c>
      <c r="X21" s="252" t="s">
        <v>486</v>
      </c>
      <c r="Y21" s="595"/>
      <c r="Z21" s="231" t="s">
        <v>2907</v>
      </c>
      <c r="AA21" s="252">
        <v>100000</v>
      </c>
      <c r="AB21" s="252" t="s">
        <v>486</v>
      </c>
      <c r="AC21" s="252" t="s">
        <v>486</v>
      </c>
      <c r="AD21" s="252" t="s">
        <v>486</v>
      </c>
      <c r="AE21" s="616"/>
      <c r="AF21" s="231" t="s">
        <v>2938</v>
      </c>
      <c r="AG21" s="252">
        <v>4043000</v>
      </c>
      <c r="AH21" s="252" t="s">
        <v>486</v>
      </c>
      <c r="AI21" s="252" t="s">
        <v>486</v>
      </c>
      <c r="AJ21" s="252" t="s">
        <v>486</v>
      </c>
    </row>
    <row r="22" spans="1:36" s="42" customFormat="1" ht="12.75" customHeight="1">
      <c r="A22" s="595"/>
      <c r="B22" s="231" t="s">
        <v>3888</v>
      </c>
      <c r="C22" s="252">
        <v>200000</v>
      </c>
      <c r="D22" s="252">
        <v>300000</v>
      </c>
      <c r="E22" s="252">
        <v>400000</v>
      </c>
      <c r="F22" s="252" t="s">
        <v>486</v>
      </c>
      <c r="G22" s="595"/>
      <c r="H22" s="561" t="s">
        <v>4216</v>
      </c>
      <c r="I22" s="252">
        <v>1000000</v>
      </c>
      <c r="J22" s="252">
        <v>1000000</v>
      </c>
      <c r="K22" s="252">
        <v>1000000</v>
      </c>
      <c r="L22" s="252">
        <v>1000000</v>
      </c>
      <c r="M22" s="595"/>
      <c r="N22" s="231" t="s">
        <v>2854</v>
      </c>
      <c r="O22" s="252">
        <v>3780000</v>
      </c>
      <c r="P22" s="252" t="s">
        <v>486</v>
      </c>
      <c r="Q22" s="252" t="s">
        <v>486</v>
      </c>
      <c r="R22" s="252" t="s">
        <v>486</v>
      </c>
      <c r="S22" s="595"/>
      <c r="T22" s="231" t="s">
        <v>2883</v>
      </c>
      <c r="U22" s="252">
        <v>4275000</v>
      </c>
      <c r="V22" s="252">
        <v>4275000</v>
      </c>
      <c r="W22" s="252" t="s">
        <v>486</v>
      </c>
      <c r="X22" s="252" t="s">
        <v>486</v>
      </c>
      <c r="Y22" s="595"/>
      <c r="Z22" s="231" t="s">
        <v>2625</v>
      </c>
      <c r="AA22" s="252">
        <v>400000</v>
      </c>
      <c r="AB22" s="252" t="s">
        <v>486</v>
      </c>
      <c r="AC22" s="252" t="s">
        <v>486</v>
      </c>
      <c r="AD22" s="252" t="s">
        <v>486</v>
      </c>
      <c r="AE22" s="617" t="s">
        <v>498</v>
      </c>
      <c r="AF22" s="231" t="s">
        <v>2939</v>
      </c>
      <c r="AG22" s="252">
        <v>200000</v>
      </c>
      <c r="AH22" s="252">
        <v>300000</v>
      </c>
      <c r="AI22" s="252">
        <v>400000</v>
      </c>
      <c r="AJ22" s="252" t="s">
        <v>486</v>
      </c>
    </row>
    <row r="23" spans="1:36" s="42" customFormat="1" ht="12.75" customHeight="1">
      <c r="A23" s="595"/>
      <c r="B23" s="231" t="s">
        <v>3455</v>
      </c>
      <c r="C23" s="252">
        <v>4750000</v>
      </c>
      <c r="D23" s="252">
        <v>4750000</v>
      </c>
      <c r="E23" s="252">
        <v>4750000</v>
      </c>
      <c r="F23" s="252">
        <v>4750000</v>
      </c>
      <c r="G23" s="595"/>
      <c r="H23" s="231" t="s">
        <v>2835</v>
      </c>
      <c r="I23" s="252">
        <v>300000</v>
      </c>
      <c r="J23" s="252">
        <v>400000</v>
      </c>
      <c r="K23" s="252" t="s">
        <v>486</v>
      </c>
      <c r="L23" s="252" t="s">
        <v>486</v>
      </c>
      <c r="M23" s="595"/>
      <c r="N23" s="231" t="s">
        <v>3884</v>
      </c>
      <c r="O23" s="252">
        <v>200000</v>
      </c>
      <c r="P23" s="252">
        <v>300000</v>
      </c>
      <c r="Q23" s="252">
        <v>400000</v>
      </c>
      <c r="R23" s="252" t="s">
        <v>486</v>
      </c>
      <c r="S23" s="595"/>
      <c r="T23" s="231" t="s">
        <v>3437</v>
      </c>
      <c r="U23" s="252">
        <v>200000</v>
      </c>
      <c r="V23" s="252" t="s">
        <v>486</v>
      </c>
      <c r="W23" s="252" t="s">
        <v>486</v>
      </c>
      <c r="X23" s="252" t="s">
        <v>486</v>
      </c>
      <c r="Y23" s="595"/>
      <c r="Z23" s="561" t="s">
        <v>4211</v>
      </c>
      <c r="AA23" s="252">
        <v>1000000</v>
      </c>
      <c r="AB23" s="252">
        <v>1000000</v>
      </c>
      <c r="AC23" s="252" t="s">
        <v>486</v>
      </c>
      <c r="AD23" s="252" t="s">
        <v>486</v>
      </c>
      <c r="AE23" s="616"/>
      <c r="AF23" s="231" t="s">
        <v>3098</v>
      </c>
      <c r="AG23" s="252">
        <v>200000</v>
      </c>
      <c r="AH23" s="252">
        <v>300000</v>
      </c>
      <c r="AI23" s="252">
        <v>400000</v>
      </c>
      <c r="AJ23" s="252" t="s">
        <v>486</v>
      </c>
    </row>
    <row r="24" spans="1:36" s="42" customFormat="1" ht="12.75" customHeight="1">
      <c r="A24" s="595"/>
      <c r="B24" s="231" t="s">
        <v>1731</v>
      </c>
      <c r="C24" s="252">
        <v>200000</v>
      </c>
      <c r="D24" s="252">
        <v>300000</v>
      </c>
      <c r="E24" s="252">
        <v>400000</v>
      </c>
      <c r="F24" s="252" t="s">
        <v>486</v>
      </c>
      <c r="G24" s="595"/>
      <c r="H24" s="231" t="s">
        <v>2836</v>
      </c>
      <c r="I24" s="252">
        <v>300000</v>
      </c>
      <c r="J24" s="252">
        <v>400000</v>
      </c>
      <c r="K24" s="252" t="s">
        <v>486</v>
      </c>
      <c r="L24" s="252" t="s">
        <v>486</v>
      </c>
      <c r="M24" s="595"/>
      <c r="N24" s="539" t="s">
        <v>2736</v>
      </c>
      <c r="O24" s="252">
        <v>350000</v>
      </c>
      <c r="P24" s="252" t="s">
        <v>486</v>
      </c>
      <c r="Q24" s="252" t="s">
        <v>486</v>
      </c>
      <c r="R24" s="252" t="s">
        <v>486</v>
      </c>
      <c r="S24" s="595"/>
      <c r="T24" s="231" t="s">
        <v>3909</v>
      </c>
      <c r="U24" s="252">
        <v>100000</v>
      </c>
      <c r="V24" s="252" t="s">
        <v>486</v>
      </c>
      <c r="W24" s="252" t="s">
        <v>486</v>
      </c>
      <c r="X24" s="252" t="s">
        <v>486</v>
      </c>
      <c r="Y24" s="595"/>
      <c r="Z24" s="561" t="s">
        <v>4214</v>
      </c>
      <c r="AA24" s="252">
        <v>280000</v>
      </c>
      <c r="AB24" s="252">
        <v>280000</v>
      </c>
      <c r="AC24" s="252" t="s">
        <v>486</v>
      </c>
      <c r="AD24" s="252" t="s">
        <v>486</v>
      </c>
      <c r="AE24" s="616"/>
      <c r="AF24" s="231" t="s">
        <v>3479</v>
      </c>
      <c r="AG24" s="252">
        <v>552000</v>
      </c>
      <c r="AH24" s="252" t="s">
        <v>486</v>
      </c>
      <c r="AI24" s="252" t="s">
        <v>486</v>
      </c>
      <c r="AJ24" s="252" t="s">
        <v>486</v>
      </c>
    </row>
    <row r="25" spans="1:36" s="42" customFormat="1" ht="12.75" customHeight="1">
      <c r="A25" s="595"/>
      <c r="B25" s="231" t="s">
        <v>3915</v>
      </c>
      <c r="C25" s="252">
        <v>200000</v>
      </c>
      <c r="D25" s="252">
        <v>300000</v>
      </c>
      <c r="E25" s="252">
        <v>400000</v>
      </c>
      <c r="F25" s="252" t="s">
        <v>486</v>
      </c>
      <c r="G25" s="595"/>
      <c r="H25" s="231" t="s">
        <v>3449</v>
      </c>
      <c r="I25" s="252">
        <v>4275000</v>
      </c>
      <c r="J25" s="252">
        <v>4275000</v>
      </c>
      <c r="K25" s="252">
        <v>4275000</v>
      </c>
      <c r="L25" s="252">
        <v>4275000</v>
      </c>
      <c r="M25" s="595"/>
      <c r="N25" s="231" t="s">
        <v>2855</v>
      </c>
      <c r="O25" s="252">
        <v>3833000</v>
      </c>
      <c r="P25" s="252">
        <v>3833000</v>
      </c>
      <c r="Q25" s="252" t="s">
        <v>486</v>
      </c>
      <c r="R25" s="252" t="s">
        <v>486</v>
      </c>
      <c r="S25" s="595"/>
      <c r="T25" s="231" t="s">
        <v>2885</v>
      </c>
      <c r="U25" s="252">
        <v>2178750</v>
      </c>
      <c r="V25" s="252" t="s">
        <v>486</v>
      </c>
      <c r="W25" s="252" t="s">
        <v>486</v>
      </c>
      <c r="X25" s="252" t="s">
        <v>486</v>
      </c>
      <c r="Y25" s="595"/>
      <c r="Z25" s="231" t="s">
        <v>2913</v>
      </c>
      <c r="AA25" s="252">
        <v>9000000</v>
      </c>
      <c r="AB25" s="252">
        <v>9000000</v>
      </c>
      <c r="AC25" s="252">
        <v>9000000</v>
      </c>
      <c r="AD25" s="252">
        <v>9000000</v>
      </c>
      <c r="AE25" s="616"/>
      <c r="AF25" s="231" t="s">
        <v>3480</v>
      </c>
      <c r="AG25" s="252">
        <v>1700000</v>
      </c>
      <c r="AH25" s="252" t="s">
        <v>486</v>
      </c>
      <c r="AI25" s="252" t="s">
        <v>486</v>
      </c>
      <c r="AJ25" s="252" t="s">
        <v>486</v>
      </c>
    </row>
    <row r="26" spans="1:36" s="42" customFormat="1" ht="12.75" customHeight="1">
      <c r="A26" s="595"/>
      <c r="B26" s="231" t="s">
        <v>3923</v>
      </c>
      <c r="C26" s="252">
        <v>100000</v>
      </c>
      <c r="D26" s="252" t="s">
        <v>486</v>
      </c>
      <c r="E26" s="252" t="s">
        <v>486</v>
      </c>
      <c r="F26" s="252" t="s">
        <v>486</v>
      </c>
      <c r="G26" s="595"/>
      <c r="H26" s="231" t="s">
        <v>2908</v>
      </c>
      <c r="I26" s="252">
        <v>2800000</v>
      </c>
      <c r="J26" s="252">
        <v>2800000</v>
      </c>
      <c r="K26" s="252">
        <v>2800000</v>
      </c>
      <c r="L26" s="252">
        <v>2800000</v>
      </c>
      <c r="M26" s="595"/>
      <c r="N26" s="231" t="s">
        <v>2650</v>
      </c>
      <c r="O26" s="252">
        <v>1675000</v>
      </c>
      <c r="P26" s="252" t="s">
        <v>486</v>
      </c>
      <c r="Q26" s="252" t="s">
        <v>486</v>
      </c>
      <c r="R26" s="252" t="s">
        <v>486</v>
      </c>
      <c r="S26" s="595"/>
      <c r="T26" s="231" t="s">
        <v>2886</v>
      </c>
      <c r="U26" s="252">
        <v>300000</v>
      </c>
      <c r="V26" s="252">
        <v>400000</v>
      </c>
      <c r="W26" s="252" t="s">
        <v>486</v>
      </c>
      <c r="X26" s="252" t="s">
        <v>486</v>
      </c>
      <c r="Y26" s="595"/>
      <c r="Z26" s="231" t="s">
        <v>2914</v>
      </c>
      <c r="AA26" s="252">
        <v>2800000</v>
      </c>
      <c r="AB26" s="252">
        <v>2800000</v>
      </c>
      <c r="AC26" s="252">
        <v>2800000</v>
      </c>
      <c r="AD26" s="252">
        <v>2800000</v>
      </c>
      <c r="AE26" s="616"/>
      <c r="AF26" s="231" t="s">
        <v>3930</v>
      </c>
      <c r="AG26" s="252">
        <v>100000</v>
      </c>
      <c r="AH26" s="252" t="s">
        <v>486</v>
      </c>
      <c r="AI26" s="252" t="s">
        <v>486</v>
      </c>
      <c r="AJ26" s="252" t="s">
        <v>486</v>
      </c>
    </row>
    <row r="27" spans="1:36" s="42" customFormat="1" ht="12.75" customHeight="1">
      <c r="A27" s="595"/>
      <c r="B27" s="231" t="s">
        <v>3928</v>
      </c>
      <c r="C27" s="252">
        <v>200000</v>
      </c>
      <c r="D27" s="252">
        <v>300000</v>
      </c>
      <c r="E27" s="252">
        <v>400000</v>
      </c>
      <c r="F27" s="252" t="s">
        <v>486</v>
      </c>
      <c r="G27" s="595"/>
      <c r="H27" s="561" t="s">
        <v>4221</v>
      </c>
      <c r="I27" s="252">
        <v>200000</v>
      </c>
      <c r="J27" s="252" t="s">
        <v>486</v>
      </c>
      <c r="K27" s="252" t="s">
        <v>486</v>
      </c>
      <c r="L27" s="252" t="s">
        <v>486</v>
      </c>
      <c r="M27" s="599"/>
      <c r="N27" s="231" t="s">
        <v>3904</v>
      </c>
      <c r="O27" s="252">
        <v>200000</v>
      </c>
      <c r="P27" s="252">
        <v>300000</v>
      </c>
      <c r="Q27" s="252">
        <v>400000</v>
      </c>
      <c r="R27" s="252" t="s">
        <v>486</v>
      </c>
      <c r="S27" s="595"/>
      <c r="T27" s="231" t="s">
        <v>2887</v>
      </c>
      <c r="U27" s="252">
        <v>300000</v>
      </c>
      <c r="V27" s="252">
        <v>400000</v>
      </c>
      <c r="W27" s="252" t="s">
        <v>486</v>
      </c>
      <c r="X27" s="252" t="s">
        <v>486</v>
      </c>
      <c r="Y27" s="595"/>
      <c r="Z27" s="561" t="s">
        <v>4215</v>
      </c>
      <c r="AA27" s="252">
        <v>200000</v>
      </c>
      <c r="AB27" s="252" t="s">
        <v>486</v>
      </c>
      <c r="AC27" s="252" t="s">
        <v>486</v>
      </c>
      <c r="AD27" s="252" t="s">
        <v>486</v>
      </c>
      <c r="AE27" s="616"/>
      <c r="AF27" s="561" t="s">
        <v>4236</v>
      </c>
      <c r="AG27" s="252">
        <v>421000</v>
      </c>
      <c r="AH27" s="252">
        <v>421000</v>
      </c>
      <c r="AI27" s="252">
        <v>421000</v>
      </c>
      <c r="AJ27" s="252" t="s">
        <v>486</v>
      </c>
    </row>
    <row r="28" spans="1:36" s="42" customFormat="1" ht="12.75" customHeight="1">
      <c r="A28" s="595"/>
      <c r="B28" s="231" t="s">
        <v>3485</v>
      </c>
      <c r="C28" s="252">
        <v>2450000</v>
      </c>
      <c r="D28" s="252">
        <v>2450000</v>
      </c>
      <c r="E28" s="252">
        <v>2450000</v>
      </c>
      <c r="F28" s="252">
        <v>2450000</v>
      </c>
      <c r="G28" s="595"/>
      <c r="H28" s="231" t="s">
        <v>3920</v>
      </c>
      <c r="I28" s="252">
        <v>200000</v>
      </c>
      <c r="J28" s="252">
        <v>300000</v>
      </c>
      <c r="K28" s="252">
        <v>400000</v>
      </c>
      <c r="L28" s="252" t="s">
        <v>486</v>
      </c>
      <c r="M28" s="595"/>
      <c r="N28" s="539" t="s">
        <v>2738</v>
      </c>
      <c r="O28" s="252">
        <v>1700000</v>
      </c>
      <c r="P28" s="252">
        <v>1700000</v>
      </c>
      <c r="Q28" s="252" t="s">
        <v>486</v>
      </c>
      <c r="R28" s="252" t="s">
        <v>486</v>
      </c>
      <c r="S28" s="595"/>
      <c r="T28" s="231" t="s">
        <v>2888</v>
      </c>
      <c r="U28" s="252">
        <v>1050000</v>
      </c>
      <c r="V28" s="252" t="s">
        <v>486</v>
      </c>
      <c r="W28" s="252" t="s">
        <v>486</v>
      </c>
      <c r="X28" s="252" t="s">
        <v>486</v>
      </c>
      <c r="Y28" s="595"/>
      <c r="Z28" s="231" t="s">
        <v>3504</v>
      </c>
      <c r="AA28" s="252">
        <v>3200000</v>
      </c>
      <c r="AB28" s="252">
        <v>3200000</v>
      </c>
      <c r="AC28" s="252">
        <v>3200000</v>
      </c>
      <c r="AD28" s="252" t="s">
        <v>486</v>
      </c>
      <c r="AE28" s="616"/>
      <c r="AF28" s="231" t="s">
        <v>2940</v>
      </c>
      <c r="AG28" s="252">
        <v>840000</v>
      </c>
      <c r="AH28" s="252" t="s">
        <v>486</v>
      </c>
      <c r="AI28" s="252" t="s">
        <v>486</v>
      </c>
      <c r="AJ28" s="252" t="s">
        <v>486</v>
      </c>
    </row>
    <row r="29" spans="1:36" s="42" customFormat="1" ht="12.75" customHeight="1">
      <c r="A29" s="595"/>
      <c r="B29" s="231" t="s">
        <v>2817</v>
      </c>
      <c r="C29" s="252">
        <v>760000</v>
      </c>
      <c r="D29" s="252" t="s">
        <v>486</v>
      </c>
      <c r="E29" s="252" t="s">
        <v>486</v>
      </c>
      <c r="F29" s="252" t="s">
        <v>486</v>
      </c>
      <c r="G29" s="595"/>
      <c r="H29" s="231" t="s">
        <v>3924</v>
      </c>
      <c r="I29" s="252">
        <v>100000</v>
      </c>
      <c r="J29" s="252" t="s">
        <v>486</v>
      </c>
      <c r="K29" s="252" t="s">
        <v>486</v>
      </c>
      <c r="L29" s="252" t="s">
        <v>486</v>
      </c>
      <c r="M29" s="595"/>
      <c r="N29" s="231" t="s">
        <v>3471</v>
      </c>
      <c r="O29" s="252">
        <v>200000</v>
      </c>
      <c r="P29" s="252" t="s">
        <v>486</v>
      </c>
      <c r="Q29" s="252" t="s">
        <v>486</v>
      </c>
      <c r="R29" s="252" t="s">
        <v>486</v>
      </c>
      <c r="S29" s="595"/>
      <c r="T29" s="231" t="s">
        <v>3932</v>
      </c>
      <c r="U29" s="252">
        <v>200000</v>
      </c>
      <c r="V29" s="252">
        <v>300000</v>
      </c>
      <c r="W29" s="252">
        <v>400000</v>
      </c>
      <c r="X29" s="252" t="s">
        <v>486</v>
      </c>
      <c r="Y29" s="595"/>
      <c r="Z29" s="231" t="s">
        <v>2941</v>
      </c>
      <c r="AA29" s="252">
        <v>525000</v>
      </c>
      <c r="AB29" s="252" t="s">
        <v>486</v>
      </c>
      <c r="AC29" s="252" t="s">
        <v>486</v>
      </c>
      <c r="AD29" s="252" t="s">
        <v>486</v>
      </c>
      <c r="AE29" s="616"/>
      <c r="AF29" s="231" t="s">
        <v>3493</v>
      </c>
      <c r="AG29" s="252">
        <v>737000</v>
      </c>
      <c r="AH29" s="252">
        <v>737000</v>
      </c>
      <c r="AI29" s="252">
        <v>737000</v>
      </c>
      <c r="AJ29" s="252" t="s">
        <v>486</v>
      </c>
    </row>
    <row r="30" spans="1:36" s="42" customFormat="1" ht="12.75" customHeight="1">
      <c r="A30" s="595"/>
      <c r="B30" s="231" t="s">
        <v>3943</v>
      </c>
      <c r="C30" s="252">
        <v>200000</v>
      </c>
      <c r="D30" s="252">
        <v>300000</v>
      </c>
      <c r="E30" s="252">
        <v>400000</v>
      </c>
      <c r="F30" s="252" t="s">
        <v>486</v>
      </c>
      <c r="G30" s="595"/>
      <c r="H30" s="231" t="s">
        <v>2837</v>
      </c>
      <c r="I30" s="252">
        <v>400000</v>
      </c>
      <c r="J30" s="252" t="s">
        <v>486</v>
      </c>
      <c r="K30" s="252" t="s">
        <v>486</v>
      </c>
      <c r="L30" s="252" t="s">
        <v>486</v>
      </c>
      <c r="M30" s="595"/>
      <c r="N30" s="231" t="s">
        <v>2856</v>
      </c>
      <c r="O30" s="252">
        <v>541000</v>
      </c>
      <c r="P30" s="252" t="s">
        <v>486</v>
      </c>
      <c r="Q30" s="252" t="s">
        <v>486</v>
      </c>
      <c r="R30" s="252" t="s">
        <v>486</v>
      </c>
      <c r="S30" s="595"/>
      <c r="T30" s="231" t="s">
        <v>2889</v>
      </c>
      <c r="U30" s="252">
        <v>4000000</v>
      </c>
      <c r="V30" s="252" t="s">
        <v>486</v>
      </c>
      <c r="W30" s="252" t="s">
        <v>486</v>
      </c>
      <c r="X30" s="252" t="s">
        <v>486</v>
      </c>
      <c r="Y30" s="595"/>
      <c r="Z30" s="231" t="s">
        <v>1745</v>
      </c>
      <c r="AA30" s="252">
        <v>100000</v>
      </c>
      <c r="AB30" s="252" t="s">
        <v>486</v>
      </c>
      <c r="AC30" s="252" t="s">
        <v>486</v>
      </c>
      <c r="AD30" s="252" t="s">
        <v>486</v>
      </c>
      <c r="AE30" s="616"/>
      <c r="AF30" s="231" t="s">
        <v>3950</v>
      </c>
      <c r="AG30" s="252">
        <v>200000</v>
      </c>
      <c r="AH30" s="252">
        <v>300000</v>
      </c>
      <c r="AI30" s="252">
        <v>400000</v>
      </c>
      <c r="AJ30" s="252" t="s">
        <v>486</v>
      </c>
    </row>
    <row r="31" spans="1:36" s="42" customFormat="1" ht="12.75" customHeight="1">
      <c r="A31" s="595"/>
      <c r="B31" s="231" t="s">
        <v>2818</v>
      </c>
      <c r="C31" s="252">
        <v>400000</v>
      </c>
      <c r="D31" s="252" t="s">
        <v>486</v>
      </c>
      <c r="E31" s="252" t="s">
        <v>486</v>
      </c>
      <c r="F31" s="252" t="s">
        <v>486</v>
      </c>
      <c r="G31" s="595"/>
      <c r="H31" s="231" t="s">
        <v>3488</v>
      </c>
      <c r="I31" s="252">
        <v>9500000</v>
      </c>
      <c r="J31" s="252">
        <v>9500000</v>
      </c>
      <c r="K31" s="252">
        <v>9500000</v>
      </c>
      <c r="L31" s="252">
        <v>9500000</v>
      </c>
      <c r="M31" s="595"/>
      <c r="N31" s="231" t="s">
        <v>3487</v>
      </c>
      <c r="O31" s="252">
        <v>350000</v>
      </c>
      <c r="P31" s="252">
        <v>350000</v>
      </c>
      <c r="Q31" s="252">
        <v>350000</v>
      </c>
      <c r="R31" s="252" t="s">
        <v>486</v>
      </c>
      <c r="S31" s="595"/>
      <c r="T31" s="231" t="s">
        <v>3945</v>
      </c>
      <c r="U31" s="252">
        <v>200000</v>
      </c>
      <c r="V31" s="252">
        <v>300000</v>
      </c>
      <c r="W31" s="252">
        <v>400000</v>
      </c>
      <c r="X31" s="252" t="s">
        <v>486</v>
      </c>
      <c r="Y31" s="599" t="s">
        <v>498</v>
      </c>
      <c r="Z31" s="561" t="s">
        <v>4212</v>
      </c>
      <c r="AA31" s="252">
        <v>640000</v>
      </c>
      <c r="AB31" s="252" t="s">
        <v>486</v>
      </c>
      <c r="AC31" s="252" t="s">
        <v>486</v>
      </c>
      <c r="AD31" s="252" t="s">
        <v>486</v>
      </c>
      <c r="AE31" s="616"/>
      <c r="AF31" s="231" t="s">
        <v>2942</v>
      </c>
      <c r="AG31" s="252">
        <v>400000</v>
      </c>
      <c r="AH31" s="252" t="s">
        <v>486</v>
      </c>
      <c r="AI31" s="252" t="s">
        <v>486</v>
      </c>
      <c r="AJ31" s="252" t="s">
        <v>486</v>
      </c>
    </row>
    <row r="32" spans="1:36" s="42" customFormat="1" ht="12.75" customHeight="1">
      <c r="A32" s="595"/>
      <c r="B32" s="231" t="s">
        <v>2819</v>
      </c>
      <c r="C32" s="252">
        <v>3300000</v>
      </c>
      <c r="D32" s="252" t="s">
        <v>486</v>
      </c>
      <c r="E32" s="252" t="s">
        <v>486</v>
      </c>
      <c r="F32" s="252" t="s">
        <v>486</v>
      </c>
      <c r="G32" s="595"/>
      <c r="H32" s="231" t="s">
        <v>2838</v>
      </c>
      <c r="I32" s="252">
        <v>400000</v>
      </c>
      <c r="J32" s="252" t="s">
        <v>486</v>
      </c>
      <c r="K32" s="252" t="s">
        <v>486</v>
      </c>
      <c r="L32" s="252" t="s">
        <v>486</v>
      </c>
      <c r="M32" s="595"/>
      <c r="N32" s="231" t="s">
        <v>2858</v>
      </c>
      <c r="O32" s="252">
        <v>737000</v>
      </c>
      <c r="P32" s="252" t="s">
        <v>486</v>
      </c>
      <c r="Q32" s="252" t="s">
        <v>486</v>
      </c>
      <c r="R32" s="252" t="s">
        <v>486</v>
      </c>
      <c r="S32" s="595"/>
      <c r="T32" s="231" t="s">
        <v>3376</v>
      </c>
      <c r="U32" s="252">
        <v>300000</v>
      </c>
      <c r="V32" s="252">
        <v>300000</v>
      </c>
      <c r="W32" s="252" t="s">
        <v>486</v>
      </c>
      <c r="X32" s="252" t="s">
        <v>486</v>
      </c>
      <c r="Y32" s="595"/>
      <c r="Z32" s="539" t="s">
        <v>3553</v>
      </c>
      <c r="AA32" s="252">
        <v>490000</v>
      </c>
      <c r="AB32" s="252" t="s">
        <v>486</v>
      </c>
      <c r="AC32" s="252" t="s">
        <v>486</v>
      </c>
      <c r="AD32" s="252" t="s">
        <v>486</v>
      </c>
      <c r="AE32" s="618"/>
      <c r="AF32" s="231" t="s">
        <v>2943</v>
      </c>
      <c r="AG32" s="252">
        <v>200000</v>
      </c>
      <c r="AH32" s="252">
        <v>300000</v>
      </c>
      <c r="AI32" s="252">
        <v>400000</v>
      </c>
      <c r="AJ32" s="252" t="s">
        <v>486</v>
      </c>
    </row>
    <row r="33" spans="1:36" s="42" customFormat="1" ht="12.75" customHeight="1">
      <c r="A33" s="595"/>
      <c r="B33" s="231" t="s">
        <v>2820</v>
      </c>
      <c r="C33" s="252">
        <v>4500000</v>
      </c>
      <c r="D33" s="252">
        <v>4500000</v>
      </c>
      <c r="E33" s="252">
        <v>4500000</v>
      </c>
      <c r="F33" s="252" t="s">
        <v>486</v>
      </c>
      <c r="G33" s="595"/>
      <c r="H33" s="231" t="s">
        <v>2839</v>
      </c>
      <c r="I33" s="252">
        <v>300000</v>
      </c>
      <c r="J33" s="252">
        <v>400000</v>
      </c>
      <c r="K33" s="252" t="s">
        <v>486</v>
      </c>
      <c r="L33" s="252" t="s">
        <v>486</v>
      </c>
      <c r="M33" s="595"/>
      <c r="N33" s="231" t="s">
        <v>3952</v>
      </c>
      <c r="O33" s="252">
        <v>200000</v>
      </c>
      <c r="P33" s="252">
        <v>300000</v>
      </c>
      <c r="Q33" s="252">
        <v>400000</v>
      </c>
      <c r="R33" s="252" t="s">
        <v>486</v>
      </c>
      <c r="S33" s="595"/>
      <c r="T33" s="231" t="s">
        <v>3388</v>
      </c>
      <c r="U33" s="252">
        <v>250000</v>
      </c>
      <c r="V33" s="252" t="s">
        <v>486</v>
      </c>
      <c r="W33" s="252" t="s">
        <v>486</v>
      </c>
      <c r="X33" s="252" t="s">
        <v>486</v>
      </c>
      <c r="Y33" s="595"/>
      <c r="Z33" s="231" t="s">
        <v>3864</v>
      </c>
      <c r="AA33" s="252">
        <v>200000</v>
      </c>
      <c r="AB33" s="252">
        <v>300000</v>
      </c>
      <c r="AC33" s="252">
        <v>400000</v>
      </c>
      <c r="AD33" s="252" t="s">
        <v>486</v>
      </c>
      <c r="AE33" s="619" t="s">
        <v>433</v>
      </c>
      <c r="AF33" s="231" t="s">
        <v>2916</v>
      </c>
      <c r="AG33" s="252">
        <v>840000</v>
      </c>
      <c r="AH33" s="252" t="s">
        <v>486</v>
      </c>
      <c r="AI33" s="252" t="s">
        <v>486</v>
      </c>
      <c r="AJ33" s="252" t="s">
        <v>486</v>
      </c>
    </row>
    <row r="34" spans="1:36" s="42" customFormat="1" ht="12.75" customHeight="1">
      <c r="A34" s="595"/>
      <c r="B34" s="231" t="s">
        <v>2821</v>
      </c>
      <c r="C34" s="252">
        <v>300000</v>
      </c>
      <c r="D34" s="252">
        <v>400000</v>
      </c>
      <c r="E34" s="252" t="s">
        <v>486</v>
      </c>
      <c r="F34" s="252" t="s">
        <v>486</v>
      </c>
      <c r="G34" s="595"/>
      <c r="H34" s="231" t="s">
        <v>2840</v>
      </c>
      <c r="I34" s="252">
        <v>2800000</v>
      </c>
      <c r="J34" s="252">
        <v>2800000</v>
      </c>
      <c r="K34" s="252">
        <v>2800000</v>
      </c>
      <c r="L34" s="252" t="s">
        <v>486</v>
      </c>
      <c r="M34" s="595"/>
      <c r="N34" s="231" t="s">
        <v>3962</v>
      </c>
      <c r="O34" s="252">
        <v>200000</v>
      </c>
      <c r="P34" s="252">
        <v>300000</v>
      </c>
      <c r="Q34" s="252">
        <v>400000</v>
      </c>
      <c r="R34" s="252" t="s">
        <v>486</v>
      </c>
      <c r="S34" s="595"/>
      <c r="T34" s="231" t="s">
        <v>3393</v>
      </c>
      <c r="U34" s="252">
        <v>4500000</v>
      </c>
      <c r="V34" s="252">
        <v>4500000</v>
      </c>
      <c r="W34" s="252">
        <v>4500000</v>
      </c>
      <c r="X34" s="252">
        <v>4500000</v>
      </c>
      <c r="Y34" s="595"/>
      <c r="Z34" s="231" t="s">
        <v>3416</v>
      </c>
      <c r="AA34" s="252">
        <v>800000</v>
      </c>
      <c r="AB34" s="252">
        <v>800000</v>
      </c>
      <c r="AC34" s="252">
        <v>800000</v>
      </c>
      <c r="AD34" s="252" t="s">
        <v>486</v>
      </c>
      <c r="AE34" s="616"/>
      <c r="AF34" s="231" t="s">
        <v>2944</v>
      </c>
      <c r="AG34" s="252">
        <v>200000</v>
      </c>
      <c r="AH34" s="252">
        <v>300000</v>
      </c>
      <c r="AI34" s="252">
        <v>400000</v>
      </c>
      <c r="AJ34" s="252" t="s">
        <v>486</v>
      </c>
    </row>
    <row r="35" spans="1:36" s="42" customFormat="1" ht="12.75" customHeight="1">
      <c r="A35" s="595"/>
      <c r="B35" s="231" t="s">
        <v>2822</v>
      </c>
      <c r="C35" s="252">
        <v>650000</v>
      </c>
      <c r="D35" s="252">
        <v>650000</v>
      </c>
      <c r="E35" s="252" t="s">
        <v>486</v>
      </c>
      <c r="F35" s="252" t="s">
        <v>486</v>
      </c>
      <c r="G35" s="599" t="s">
        <v>498</v>
      </c>
      <c r="H35" s="561" t="s">
        <v>4219</v>
      </c>
      <c r="I35" s="252">
        <v>570000</v>
      </c>
      <c r="J35" s="252">
        <v>570000</v>
      </c>
      <c r="K35" s="252">
        <v>570000</v>
      </c>
      <c r="L35" s="252" t="s">
        <v>486</v>
      </c>
      <c r="M35" s="595"/>
      <c r="N35" s="231" t="s">
        <v>2859</v>
      </c>
      <c r="O35" s="252">
        <v>100000</v>
      </c>
      <c r="P35" s="252" t="s">
        <v>486</v>
      </c>
      <c r="Q35" s="252" t="s">
        <v>486</v>
      </c>
      <c r="R35" s="252" t="s">
        <v>486</v>
      </c>
      <c r="S35" s="595"/>
      <c r="T35" s="231" t="s">
        <v>2842</v>
      </c>
      <c r="U35" s="252">
        <v>300000</v>
      </c>
      <c r="V35" s="252">
        <v>400000</v>
      </c>
      <c r="W35" s="252" t="s">
        <v>486</v>
      </c>
      <c r="X35" s="252" t="s">
        <v>486</v>
      </c>
      <c r="Y35" s="595"/>
      <c r="Z35" s="231" t="s">
        <v>3420</v>
      </c>
      <c r="AA35" s="252">
        <v>5241000</v>
      </c>
      <c r="AB35" s="252">
        <v>5241000</v>
      </c>
      <c r="AC35" s="252">
        <v>5241000</v>
      </c>
      <c r="AD35" s="252" t="s">
        <v>486</v>
      </c>
      <c r="AE35" s="616"/>
      <c r="AF35" s="231" t="s">
        <v>2945</v>
      </c>
      <c r="AG35" s="252">
        <v>780000</v>
      </c>
      <c r="AH35" s="252" t="s">
        <v>486</v>
      </c>
      <c r="AI35" s="252" t="s">
        <v>486</v>
      </c>
      <c r="AJ35" s="252" t="s">
        <v>486</v>
      </c>
    </row>
    <row r="36" spans="1:36" s="42" customFormat="1" ht="12.75" customHeight="1">
      <c r="A36" s="599" t="s">
        <v>498</v>
      </c>
      <c r="B36" s="231" t="s">
        <v>2823</v>
      </c>
      <c r="C36" s="252">
        <v>3800000</v>
      </c>
      <c r="D36" s="252">
        <v>3800000</v>
      </c>
      <c r="E36" s="252">
        <v>3800000</v>
      </c>
      <c r="F36" s="252">
        <v>3800000</v>
      </c>
      <c r="G36" s="595"/>
      <c r="H36" s="231" t="s">
        <v>3963</v>
      </c>
      <c r="I36" s="252">
        <v>200000</v>
      </c>
      <c r="J36" s="252">
        <v>300000</v>
      </c>
      <c r="K36" s="252">
        <v>400000</v>
      </c>
      <c r="L36" s="252" t="s">
        <v>486</v>
      </c>
      <c r="M36" s="595"/>
      <c r="N36" s="231" t="s">
        <v>2860</v>
      </c>
      <c r="O36" s="252">
        <v>200000</v>
      </c>
      <c r="P36" s="252">
        <v>300000</v>
      </c>
      <c r="Q36" s="252">
        <v>400000</v>
      </c>
      <c r="R36" s="252" t="s">
        <v>486</v>
      </c>
      <c r="S36" s="599"/>
      <c r="T36" s="231" t="s">
        <v>2890</v>
      </c>
      <c r="U36" s="252">
        <v>200000</v>
      </c>
      <c r="V36" s="252">
        <v>300000</v>
      </c>
      <c r="W36" s="252">
        <v>400000</v>
      </c>
      <c r="X36" s="252" t="s">
        <v>486</v>
      </c>
      <c r="Y36" s="595"/>
      <c r="Z36" s="231" t="s">
        <v>3446</v>
      </c>
      <c r="AA36" s="252">
        <v>8241000</v>
      </c>
      <c r="AB36" s="252">
        <v>8241000</v>
      </c>
      <c r="AC36" s="252">
        <v>8241000</v>
      </c>
      <c r="AD36" s="252">
        <v>8241000</v>
      </c>
      <c r="AE36" s="616"/>
      <c r="AF36" s="231" t="s">
        <v>3398</v>
      </c>
      <c r="AG36" s="252">
        <v>1658000</v>
      </c>
      <c r="AH36" s="252">
        <v>1658000</v>
      </c>
      <c r="AI36" s="252" t="s">
        <v>486</v>
      </c>
      <c r="AJ36" s="252" t="s">
        <v>486</v>
      </c>
    </row>
    <row r="37" spans="1:36" s="42" customFormat="1" ht="12.75" customHeight="1">
      <c r="A37" s="595"/>
      <c r="B37" s="231" t="s">
        <v>2824</v>
      </c>
      <c r="C37" s="252">
        <v>300000</v>
      </c>
      <c r="D37" s="252">
        <v>400000</v>
      </c>
      <c r="E37" s="252" t="s">
        <v>486</v>
      </c>
      <c r="F37" s="252" t="s">
        <v>486</v>
      </c>
      <c r="G37" s="595"/>
      <c r="H37" s="231" t="s">
        <v>2841</v>
      </c>
      <c r="I37" s="252">
        <v>988000</v>
      </c>
      <c r="J37" s="252" t="s">
        <v>486</v>
      </c>
      <c r="K37" s="252" t="s">
        <v>486</v>
      </c>
      <c r="L37" s="252" t="s">
        <v>486</v>
      </c>
      <c r="M37" s="595"/>
      <c r="N37" s="231" t="s">
        <v>2861</v>
      </c>
      <c r="O37" s="252">
        <v>4500000</v>
      </c>
      <c r="P37" s="252" t="s">
        <v>486</v>
      </c>
      <c r="Q37" s="252" t="s">
        <v>486</v>
      </c>
      <c r="R37" s="252" t="s">
        <v>486</v>
      </c>
      <c r="S37" s="595"/>
      <c r="T37" s="231" t="s">
        <v>3402</v>
      </c>
      <c r="U37" s="252">
        <v>200000</v>
      </c>
      <c r="V37" s="252" t="s">
        <v>486</v>
      </c>
      <c r="W37" s="252" t="s">
        <v>486</v>
      </c>
      <c r="X37" s="252" t="s">
        <v>486</v>
      </c>
      <c r="Y37" s="595"/>
      <c r="Z37" s="231" t="s">
        <v>2921</v>
      </c>
      <c r="AA37" s="252">
        <v>5000000</v>
      </c>
      <c r="AB37" s="252">
        <v>5000000</v>
      </c>
      <c r="AC37" s="252">
        <v>5000000</v>
      </c>
      <c r="AD37" s="252" t="s">
        <v>486</v>
      </c>
      <c r="AE37" s="616"/>
      <c r="AF37" s="231" t="s">
        <v>2946</v>
      </c>
      <c r="AG37" s="252">
        <v>400000</v>
      </c>
      <c r="AH37" s="252" t="s">
        <v>486</v>
      </c>
      <c r="AI37" s="252" t="s">
        <v>486</v>
      </c>
      <c r="AJ37" s="252" t="s">
        <v>486</v>
      </c>
    </row>
    <row r="38" spans="1:36" s="42" customFormat="1" ht="12.75" customHeight="1">
      <c r="A38" s="595"/>
      <c r="B38" s="231" t="s">
        <v>3415</v>
      </c>
      <c r="C38" s="252">
        <v>7250000</v>
      </c>
      <c r="D38" s="252">
        <v>7250000</v>
      </c>
      <c r="E38" s="252">
        <v>7250000</v>
      </c>
      <c r="F38" s="252">
        <v>7250000</v>
      </c>
      <c r="G38" s="595"/>
      <c r="H38" s="231" t="s">
        <v>2917</v>
      </c>
      <c r="I38" s="252">
        <v>200000</v>
      </c>
      <c r="J38" s="252">
        <v>300000</v>
      </c>
      <c r="K38" s="252">
        <v>400000</v>
      </c>
      <c r="L38" s="252" t="s">
        <v>486</v>
      </c>
      <c r="M38" s="595"/>
      <c r="N38" s="231" t="s">
        <v>2862</v>
      </c>
      <c r="O38" s="252">
        <v>910000</v>
      </c>
      <c r="P38" s="252" t="s">
        <v>486</v>
      </c>
      <c r="Q38" s="252" t="s">
        <v>486</v>
      </c>
      <c r="R38" s="252" t="s">
        <v>486</v>
      </c>
      <c r="S38" s="595"/>
      <c r="T38" s="561" t="s">
        <v>4248</v>
      </c>
      <c r="U38" s="252">
        <v>250000</v>
      </c>
      <c r="V38" s="252" t="s">
        <v>486</v>
      </c>
      <c r="W38" s="252" t="s">
        <v>486</v>
      </c>
      <c r="X38" s="252" t="s">
        <v>486</v>
      </c>
      <c r="Y38" s="595"/>
      <c r="Z38" s="231" t="s">
        <v>2638</v>
      </c>
      <c r="AA38" s="252">
        <v>275000</v>
      </c>
      <c r="AB38" s="252" t="s">
        <v>486</v>
      </c>
      <c r="AC38" s="252" t="s">
        <v>486</v>
      </c>
      <c r="AD38" s="252" t="s">
        <v>486</v>
      </c>
      <c r="AE38" s="616"/>
      <c r="AF38" s="177" t="s">
        <v>4070</v>
      </c>
      <c r="AG38" s="15">
        <v>100000</v>
      </c>
      <c r="AH38" s="15" t="s">
        <v>486</v>
      </c>
      <c r="AI38" s="15" t="s">
        <v>486</v>
      </c>
      <c r="AJ38" s="15" t="s">
        <v>486</v>
      </c>
    </row>
    <row r="39" spans="1:36" s="42" customFormat="1" ht="12.75" customHeight="1">
      <c r="A39" s="595"/>
      <c r="B39" s="231" t="s">
        <v>2825</v>
      </c>
      <c r="C39" s="252">
        <v>400000</v>
      </c>
      <c r="D39" s="252" t="s">
        <v>486</v>
      </c>
      <c r="E39" s="252" t="s">
        <v>486</v>
      </c>
      <c r="F39" s="252" t="s">
        <v>486</v>
      </c>
      <c r="G39" s="595"/>
      <c r="H39" s="539" t="s">
        <v>2744</v>
      </c>
      <c r="I39" s="252">
        <v>2500000</v>
      </c>
      <c r="J39" s="252" t="s">
        <v>486</v>
      </c>
      <c r="K39" s="252" t="s">
        <v>486</v>
      </c>
      <c r="L39" s="252" t="s">
        <v>486</v>
      </c>
      <c r="M39" s="595"/>
      <c r="N39" s="561" t="s">
        <v>4241</v>
      </c>
      <c r="O39" s="252">
        <v>250000</v>
      </c>
      <c r="P39" s="252">
        <v>250000</v>
      </c>
      <c r="Q39" s="252" t="s">
        <v>486</v>
      </c>
      <c r="R39" s="252" t="s">
        <v>486</v>
      </c>
      <c r="S39" s="595"/>
      <c r="T39" s="231" t="s">
        <v>2891</v>
      </c>
      <c r="U39" s="252">
        <v>840000</v>
      </c>
      <c r="V39" s="252" t="s">
        <v>486</v>
      </c>
      <c r="W39" s="252" t="s">
        <v>486</v>
      </c>
      <c r="X39" s="252" t="s">
        <v>486</v>
      </c>
      <c r="Y39" s="595"/>
      <c r="Z39" s="231" t="s">
        <v>3464</v>
      </c>
      <c r="AA39" s="252">
        <v>2000000</v>
      </c>
      <c r="AB39" s="252">
        <v>2000000</v>
      </c>
      <c r="AC39" s="252" t="s">
        <v>486</v>
      </c>
      <c r="AD39" s="252" t="s">
        <v>486</v>
      </c>
      <c r="AE39" s="616"/>
      <c r="AF39" s="231" t="s">
        <v>2947</v>
      </c>
      <c r="AG39" s="252">
        <v>400000</v>
      </c>
      <c r="AH39" s="252" t="s">
        <v>486</v>
      </c>
      <c r="AI39" s="252" t="s">
        <v>486</v>
      </c>
      <c r="AJ39" s="252" t="s">
        <v>486</v>
      </c>
    </row>
    <row r="40" spans="1:36" s="42" customFormat="1" ht="12.75" customHeight="1">
      <c r="A40" s="595"/>
      <c r="B40" s="231" t="s">
        <v>2826</v>
      </c>
      <c r="C40" s="252">
        <v>2500000</v>
      </c>
      <c r="D40" s="252">
        <v>2500000</v>
      </c>
      <c r="E40" s="252" t="s">
        <v>486</v>
      </c>
      <c r="F40" s="252" t="s">
        <v>486</v>
      </c>
      <c r="G40" s="595"/>
      <c r="H40" s="231" t="s">
        <v>2918</v>
      </c>
      <c r="I40" s="252">
        <v>840000</v>
      </c>
      <c r="J40" s="252" t="s">
        <v>486</v>
      </c>
      <c r="K40" s="252" t="s">
        <v>486</v>
      </c>
      <c r="L40" s="252" t="s">
        <v>486</v>
      </c>
      <c r="M40" s="595"/>
      <c r="N40" s="231" t="s">
        <v>2863</v>
      </c>
      <c r="O40" s="252">
        <v>1674000</v>
      </c>
      <c r="P40" s="252">
        <v>1674000</v>
      </c>
      <c r="Q40" s="252">
        <v>1674000</v>
      </c>
      <c r="R40" s="252" t="s">
        <v>486</v>
      </c>
      <c r="S40" s="595"/>
      <c r="T40" s="231" t="s">
        <v>3417</v>
      </c>
      <c r="U40" s="252">
        <v>2260000</v>
      </c>
      <c r="V40" s="252">
        <v>2260000</v>
      </c>
      <c r="W40" s="252">
        <v>2260000</v>
      </c>
      <c r="X40" s="252" t="s">
        <v>486</v>
      </c>
      <c r="Y40" s="595"/>
      <c r="Z40" s="231" t="s">
        <v>2923</v>
      </c>
      <c r="AA40" s="252">
        <v>2800000</v>
      </c>
      <c r="AB40" s="252">
        <v>2800000</v>
      </c>
      <c r="AC40" s="252">
        <v>2800000</v>
      </c>
      <c r="AD40" s="252">
        <v>2800000</v>
      </c>
      <c r="AE40" s="616"/>
      <c r="AF40" s="231" t="s">
        <v>3443</v>
      </c>
      <c r="AG40" s="252">
        <v>210000</v>
      </c>
      <c r="AH40" s="252" t="s">
        <v>486</v>
      </c>
      <c r="AI40" s="252" t="s">
        <v>486</v>
      </c>
      <c r="AJ40" s="252" t="s">
        <v>486</v>
      </c>
    </row>
    <row r="41" spans="1:36" s="42" customFormat="1" ht="12.75" customHeight="1">
      <c r="A41" s="595"/>
      <c r="B41" s="231" t="s">
        <v>2827</v>
      </c>
      <c r="C41" s="252">
        <v>1575000</v>
      </c>
      <c r="D41" s="252">
        <v>1575000</v>
      </c>
      <c r="E41" s="252">
        <v>1575000</v>
      </c>
      <c r="F41" s="252" t="s">
        <v>486</v>
      </c>
      <c r="G41" s="595"/>
      <c r="H41" s="561" t="s">
        <v>4222</v>
      </c>
      <c r="I41" s="252">
        <v>200000</v>
      </c>
      <c r="J41" s="252" t="s">
        <v>486</v>
      </c>
      <c r="K41" s="252" t="s">
        <v>486</v>
      </c>
      <c r="L41" s="252" t="s">
        <v>486</v>
      </c>
      <c r="M41" s="595"/>
      <c r="N41" s="231" t="s">
        <v>2864</v>
      </c>
      <c r="O41" s="252">
        <v>3815140</v>
      </c>
      <c r="P41" s="252">
        <v>3815140</v>
      </c>
      <c r="Q41" s="252" t="s">
        <v>486</v>
      </c>
      <c r="R41" s="252" t="s">
        <v>486</v>
      </c>
      <c r="S41" s="595"/>
      <c r="T41" s="231" t="s">
        <v>2892</v>
      </c>
      <c r="U41" s="252">
        <v>2800000</v>
      </c>
      <c r="V41" s="252">
        <v>2800000</v>
      </c>
      <c r="W41" s="252" t="s">
        <v>486</v>
      </c>
      <c r="X41" s="252" t="s">
        <v>486</v>
      </c>
      <c r="Y41" s="595"/>
      <c r="Z41" s="231" t="s">
        <v>2640</v>
      </c>
      <c r="AA41" s="252">
        <v>995000</v>
      </c>
      <c r="AB41" s="252">
        <v>995000</v>
      </c>
      <c r="AC41" s="252" t="s">
        <v>486</v>
      </c>
      <c r="AD41" s="252" t="s">
        <v>486</v>
      </c>
      <c r="AE41" s="616"/>
      <c r="AF41" s="231" t="s">
        <v>2948</v>
      </c>
      <c r="AG41" s="252">
        <v>2800000</v>
      </c>
      <c r="AH41" s="252">
        <v>2800000</v>
      </c>
      <c r="AI41" s="252">
        <v>2800000</v>
      </c>
      <c r="AJ41" s="252" t="s">
        <v>486</v>
      </c>
    </row>
    <row r="42" spans="1:36" s="42" customFormat="1" ht="12.75" customHeight="1">
      <c r="A42" s="595"/>
      <c r="B42" s="231" t="s">
        <v>3907</v>
      </c>
      <c r="C42" s="252">
        <v>100000</v>
      </c>
      <c r="D42" s="252" t="s">
        <v>486</v>
      </c>
      <c r="E42" s="252" t="s">
        <v>486</v>
      </c>
      <c r="F42" s="252" t="s">
        <v>486</v>
      </c>
      <c r="G42" s="595"/>
      <c r="H42" s="231" t="s">
        <v>2843</v>
      </c>
      <c r="I42" s="252">
        <v>300000</v>
      </c>
      <c r="J42" s="252">
        <v>400000</v>
      </c>
      <c r="K42" s="252" t="s">
        <v>486</v>
      </c>
      <c r="L42" s="252" t="s">
        <v>486</v>
      </c>
      <c r="M42" s="595"/>
      <c r="N42" s="231" t="s">
        <v>2865</v>
      </c>
      <c r="O42" s="252">
        <v>3465000</v>
      </c>
      <c r="P42" s="252" t="s">
        <v>486</v>
      </c>
      <c r="Q42" s="252" t="s">
        <v>486</v>
      </c>
      <c r="R42" s="252" t="s">
        <v>486</v>
      </c>
      <c r="S42" s="595"/>
      <c r="T42" s="561" t="s">
        <v>4247</v>
      </c>
      <c r="U42" s="252">
        <v>250000</v>
      </c>
      <c r="V42" s="252" t="s">
        <v>486</v>
      </c>
      <c r="W42" s="252" t="s">
        <v>486</v>
      </c>
      <c r="X42" s="252" t="s">
        <v>486</v>
      </c>
      <c r="Y42" s="595"/>
      <c r="Z42" s="231" t="s">
        <v>2926</v>
      </c>
      <c r="AA42" s="252">
        <v>1080000</v>
      </c>
      <c r="AB42" s="252" t="s">
        <v>486</v>
      </c>
      <c r="AC42" s="252" t="s">
        <v>486</v>
      </c>
      <c r="AD42" s="252" t="s">
        <v>486</v>
      </c>
      <c r="AE42" s="616"/>
      <c r="AF42" s="231" t="s">
        <v>2949</v>
      </c>
      <c r="AG42" s="252">
        <v>200000</v>
      </c>
      <c r="AH42" s="252">
        <v>300000</v>
      </c>
      <c r="AI42" s="252">
        <v>400000</v>
      </c>
      <c r="AJ42" s="252" t="s">
        <v>486</v>
      </c>
    </row>
    <row r="43" spans="1:36" s="42" customFormat="1" ht="12.75" customHeight="1">
      <c r="A43" s="595"/>
      <c r="B43" s="117" t="s">
        <v>2828</v>
      </c>
      <c r="C43" s="47">
        <v>1330000</v>
      </c>
      <c r="D43" s="47">
        <v>1330000</v>
      </c>
      <c r="E43" s="47" t="s">
        <v>486</v>
      </c>
      <c r="F43" s="131" t="s">
        <v>486</v>
      </c>
      <c r="G43" s="595"/>
      <c r="H43" s="231" t="s">
        <v>2844</v>
      </c>
      <c r="I43" s="252">
        <v>400000</v>
      </c>
      <c r="J43" s="252" t="s">
        <v>486</v>
      </c>
      <c r="K43" s="252" t="s">
        <v>486</v>
      </c>
      <c r="L43" s="252" t="s">
        <v>486</v>
      </c>
      <c r="M43" s="595"/>
      <c r="N43" s="561" t="s">
        <v>4240</v>
      </c>
      <c r="O43" s="252">
        <v>250000</v>
      </c>
      <c r="P43" s="252">
        <v>250000</v>
      </c>
      <c r="Q43" s="252" t="s">
        <v>486</v>
      </c>
      <c r="R43" s="252" t="s">
        <v>486</v>
      </c>
      <c r="S43" s="595"/>
      <c r="T43" s="231" t="s">
        <v>3428</v>
      </c>
      <c r="U43" s="252">
        <v>1050000</v>
      </c>
      <c r="V43" s="252">
        <v>1050000</v>
      </c>
      <c r="W43" s="252">
        <v>1050000</v>
      </c>
      <c r="X43" s="252" t="s">
        <v>486</v>
      </c>
      <c r="Y43" s="595"/>
      <c r="Z43" s="231" t="s">
        <v>2927</v>
      </c>
      <c r="AA43" s="252">
        <v>4000000</v>
      </c>
      <c r="AB43" s="252">
        <v>4000000</v>
      </c>
      <c r="AC43" s="252">
        <v>4000000</v>
      </c>
      <c r="AD43" s="252" t="s">
        <v>486</v>
      </c>
      <c r="AE43" s="616"/>
      <c r="AF43" s="231" t="s">
        <v>2950</v>
      </c>
      <c r="AG43" s="252">
        <v>100000</v>
      </c>
      <c r="AH43" s="252" t="s">
        <v>486</v>
      </c>
      <c r="AI43" s="252" t="s">
        <v>486</v>
      </c>
      <c r="AJ43" s="252" t="s">
        <v>486</v>
      </c>
    </row>
    <row r="44" spans="1:36" s="42" customFormat="1" ht="12.75" customHeight="1">
      <c r="A44" s="595"/>
      <c r="B44" s="561" t="s">
        <v>4229</v>
      </c>
      <c r="C44" s="252">
        <v>500000</v>
      </c>
      <c r="D44" s="252">
        <v>500000</v>
      </c>
      <c r="E44" s="252">
        <v>500000</v>
      </c>
      <c r="F44" s="252" t="s">
        <v>486</v>
      </c>
      <c r="G44" s="595"/>
      <c r="H44" s="231" t="s">
        <v>3425</v>
      </c>
      <c r="I44" s="252">
        <v>2350000</v>
      </c>
      <c r="J44" s="252">
        <v>2350000</v>
      </c>
      <c r="K44" s="252">
        <v>2350000</v>
      </c>
      <c r="L44" s="252">
        <v>2350000</v>
      </c>
      <c r="M44" s="595"/>
      <c r="N44" s="231" t="s">
        <v>2866</v>
      </c>
      <c r="O44" s="252">
        <v>2625000</v>
      </c>
      <c r="P44" s="252">
        <v>2625000</v>
      </c>
      <c r="Q44" s="252">
        <v>2625000</v>
      </c>
      <c r="R44" s="252" t="s">
        <v>486</v>
      </c>
      <c r="S44" s="595"/>
      <c r="T44" s="231" t="s">
        <v>2893</v>
      </c>
      <c r="U44" s="252">
        <v>300000</v>
      </c>
      <c r="V44" s="252" t="s">
        <v>486</v>
      </c>
      <c r="W44" s="252" t="s">
        <v>486</v>
      </c>
      <c r="X44" s="252" t="s">
        <v>486</v>
      </c>
      <c r="Y44" s="595"/>
      <c r="Z44" s="231" t="s">
        <v>2928</v>
      </c>
      <c r="AA44" s="252">
        <v>200000</v>
      </c>
      <c r="AB44" s="252">
        <v>300000</v>
      </c>
      <c r="AC44" s="252">
        <v>400000</v>
      </c>
      <c r="AD44" s="252" t="s">
        <v>486</v>
      </c>
      <c r="AE44" s="367"/>
      <c r="AF44" s="231" t="s">
        <v>3468</v>
      </c>
      <c r="AG44" s="252">
        <v>1000000</v>
      </c>
      <c r="AH44" s="252">
        <v>1000000</v>
      </c>
      <c r="AI44" s="252">
        <v>1000000</v>
      </c>
      <c r="AJ44" s="252">
        <v>1000000</v>
      </c>
    </row>
    <row r="45" spans="1:36" s="42" customFormat="1" ht="12.75" customHeight="1">
      <c r="A45" s="595"/>
      <c r="B45" s="117" t="s">
        <v>3921</v>
      </c>
      <c r="C45" s="47">
        <v>200000</v>
      </c>
      <c r="D45" s="47">
        <v>300000</v>
      </c>
      <c r="E45" s="47">
        <v>400000</v>
      </c>
      <c r="F45" s="131" t="s">
        <v>486</v>
      </c>
      <c r="G45" s="595"/>
      <c r="H45" s="231" t="s">
        <v>2845</v>
      </c>
      <c r="I45" s="252">
        <v>200000</v>
      </c>
      <c r="J45" s="252">
        <v>300000</v>
      </c>
      <c r="K45" s="252">
        <v>400000</v>
      </c>
      <c r="L45" s="252" t="s">
        <v>486</v>
      </c>
      <c r="M45" s="595"/>
      <c r="N45" s="231" t="s">
        <v>2867</v>
      </c>
      <c r="O45" s="252">
        <v>300000</v>
      </c>
      <c r="P45" s="252">
        <v>400000</v>
      </c>
      <c r="Q45" s="252" t="s">
        <v>486</v>
      </c>
      <c r="R45" s="252" t="s">
        <v>486</v>
      </c>
      <c r="S45" s="595"/>
      <c r="T45" s="231" t="s">
        <v>2894</v>
      </c>
      <c r="U45" s="252">
        <v>200000</v>
      </c>
      <c r="V45" s="252">
        <v>300000</v>
      </c>
      <c r="W45" s="252">
        <v>400000</v>
      </c>
      <c r="X45" s="252" t="s">
        <v>486</v>
      </c>
      <c r="Y45" s="595"/>
      <c r="Z45" s="561" t="s">
        <v>4213</v>
      </c>
      <c r="AA45" s="252">
        <v>550000</v>
      </c>
      <c r="AB45" s="252" t="s">
        <v>486</v>
      </c>
      <c r="AC45" s="252" t="s">
        <v>486</v>
      </c>
      <c r="AD45" s="252" t="s">
        <v>486</v>
      </c>
      <c r="AE45" s="367"/>
      <c r="AF45" s="231" t="s">
        <v>2922</v>
      </c>
      <c r="AG45" s="252">
        <v>2800000</v>
      </c>
      <c r="AH45" s="252">
        <v>2800000</v>
      </c>
      <c r="AI45" s="252" t="s">
        <v>486</v>
      </c>
      <c r="AJ45" s="252" t="s">
        <v>486</v>
      </c>
    </row>
    <row r="46" spans="1:36" s="42" customFormat="1" ht="12.75" customHeight="1">
      <c r="A46" s="595"/>
      <c r="B46" s="117" t="s">
        <v>2829</v>
      </c>
      <c r="C46" s="47">
        <v>850000</v>
      </c>
      <c r="D46" s="47" t="s">
        <v>486</v>
      </c>
      <c r="E46" s="47" t="s">
        <v>486</v>
      </c>
      <c r="F46" s="131" t="s">
        <v>486</v>
      </c>
      <c r="G46" s="595"/>
      <c r="H46" s="231" t="s">
        <v>2920</v>
      </c>
      <c r="I46" s="252">
        <v>600000</v>
      </c>
      <c r="J46" s="252" t="s">
        <v>486</v>
      </c>
      <c r="K46" s="252" t="s">
        <v>486</v>
      </c>
      <c r="L46" s="252" t="s">
        <v>486</v>
      </c>
      <c r="M46" s="595"/>
      <c r="N46" s="231" t="s">
        <v>2868</v>
      </c>
      <c r="O46" s="252">
        <v>780000</v>
      </c>
      <c r="P46" s="252" t="s">
        <v>486</v>
      </c>
      <c r="Q46" s="252" t="s">
        <v>486</v>
      </c>
      <c r="R46" s="252" t="s">
        <v>486</v>
      </c>
      <c r="S46" s="595"/>
      <c r="T46" s="231" t="s">
        <v>2895</v>
      </c>
      <c r="U46" s="252">
        <v>555000</v>
      </c>
      <c r="V46" s="252" t="s">
        <v>486</v>
      </c>
      <c r="W46" s="252" t="s">
        <v>486</v>
      </c>
      <c r="X46" s="252" t="s">
        <v>486</v>
      </c>
      <c r="Y46" s="595"/>
      <c r="Z46" s="231" t="s">
        <v>3935</v>
      </c>
      <c r="AA46" s="252">
        <v>200000</v>
      </c>
      <c r="AB46" s="252">
        <v>300000</v>
      </c>
      <c r="AC46" s="252">
        <v>400000</v>
      </c>
      <c r="AD46" s="252" t="s">
        <v>486</v>
      </c>
      <c r="AE46" s="367"/>
      <c r="AF46" s="231" t="s">
        <v>2951</v>
      </c>
      <c r="AG46" s="252">
        <v>2757000</v>
      </c>
      <c r="AH46" s="252">
        <v>2757000</v>
      </c>
      <c r="AI46" s="252">
        <v>2757000</v>
      </c>
      <c r="AJ46" s="252" t="s">
        <v>486</v>
      </c>
    </row>
    <row r="47" spans="1:36" s="42" customFormat="1" ht="12.75" customHeight="1">
      <c r="A47" s="595"/>
      <c r="B47" s="117" t="s">
        <v>2830</v>
      </c>
      <c r="C47" s="47">
        <v>1344000</v>
      </c>
      <c r="D47" s="47" t="s">
        <v>486</v>
      </c>
      <c r="E47" s="47" t="s">
        <v>486</v>
      </c>
      <c r="F47" s="131" t="s">
        <v>486</v>
      </c>
      <c r="G47" s="595"/>
      <c r="H47" s="231" t="s">
        <v>1735</v>
      </c>
      <c r="I47" s="252">
        <v>100000</v>
      </c>
      <c r="J47" s="252" t="s">
        <v>486</v>
      </c>
      <c r="K47" s="252" t="s">
        <v>486</v>
      </c>
      <c r="L47" s="252" t="s">
        <v>486</v>
      </c>
      <c r="M47" s="595"/>
      <c r="N47" s="231" t="s">
        <v>2340</v>
      </c>
      <c r="O47" s="252">
        <v>100000</v>
      </c>
      <c r="P47" s="252" t="s">
        <v>486</v>
      </c>
      <c r="Q47" s="252" t="s">
        <v>486</v>
      </c>
      <c r="R47" s="252" t="s">
        <v>486</v>
      </c>
      <c r="S47" s="595"/>
      <c r="T47" s="231" t="s">
        <v>3454</v>
      </c>
      <c r="U47" s="252">
        <v>200000</v>
      </c>
      <c r="V47" s="252" t="s">
        <v>486</v>
      </c>
      <c r="W47" s="252" t="s">
        <v>486</v>
      </c>
      <c r="X47" s="252" t="s">
        <v>486</v>
      </c>
      <c r="Y47" s="595"/>
      <c r="Z47" s="231" t="s">
        <v>3490</v>
      </c>
      <c r="AA47" s="252">
        <v>200000</v>
      </c>
      <c r="AB47" s="252" t="s">
        <v>486</v>
      </c>
      <c r="AC47" s="252" t="s">
        <v>486</v>
      </c>
      <c r="AD47" s="252" t="s">
        <v>486</v>
      </c>
      <c r="AE47" s="367"/>
      <c r="AF47" s="231" t="s">
        <v>3482</v>
      </c>
      <c r="AG47" s="252">
        <v>1772000</v>
      </c>
      <c r="AH47" s="252">
        <v>1772000</v>
      </c>
      <c r="AI47" s="252">
        <v>1772000</v>
      </c>
      <c r="AJ47" s="252" t="s">
        <v>486</v>
      </c>
    </row>
    <row r="48" spans="1:36" s="42" customFormat="1" ht="12.75" customHeight="1">
      <c r="A48" s="595"/>
      <c r="B48" s="12" t="s">
        <v>2831</v>
      </c>
      <c r="C48" s="46">
        <v>750000</v>
      </c>
      <c r="D48" s="46" t="s">
        <v>486</v>
      </c>
      <c r="E48" s="46" t="s">
        <v>486</v>
      </c>
      <c r="F48" s="46" t="s">
        <v>486</v>
      </c>
      <c r="G48" s="595"/>
      <c r="H48" s="231" t="s">
        <v>2846</v>
      </c>
      <c r="I48" s="252">
        <v>100000</v>
      </c>
      <c r="J48" s="252" t="s">
        <v>486</v>
      </c>
      <c r="K48" s="252" t="s">
        <v>486</v>
      </c>
      <c r="L48" s="252" t="s">
        <v>486</v>
      </c>
      <c r="M48" s="595"/>
      <c r="N48" s="231" t="s">
        <v>3892</v>
      </c>
      <c r="O48" s="252">
        <v>200000</v>
      </c>
      <c r="P48" s="252">
        <v>300000</v>
      </c>
      <c r="Q48" s="252">
        <v>400000</v>
      </c>
      <c r="R48" s="252" t="s">
        <v>486</v>
      </c>
      <c r="S48" s="595"/>
      <c r="T48" s="231" t="s">
        <v>3902</v>
      </c>
      <c r="U48" s="252">
        <v>100000</v>
      </c>
      <c r="V48" s="252" t="s">
        <v>486</v>
      </c>
      <c r="W48" s="252" t="s">
        <v>486</v>
      </c>
      <c r="X48" s="252" t="s">
        <v>486</v>
      </c>
      <c r="Y48" s="595"/>
      <c r="Z48" s="539" t="s">
        <v>4251</v>
      </c>
      <c r="AA48" s="252">
        <v>4000000</v>
      </c>
      <c r="AB48" s="252">
        <v>4000000</v>
      </c>
      <c r="AC48" s="252">
        <v>4000000</v>
      </c>
      <c r="AD48" s="252">
        <v>4000000</v>
      </c>
      <c r="AE48" s="367"/>
      <c r="AF48" s="231" t="s">
        <v>2952</v>
      </c>
      <c r="AG48" s="252">
        <v>300000</v>
      </c>
      <c r="AH48" s="252">
        <v>400000</v>
      </c>
      <c r="AI48" s="252" t="s">
        <v>486</v>
      </c>
      <c r="AJ48" s="252" t="s">
        <v>486</v>
      </c>
    </row>
    <row r="49" spans="1:36" s="42" customFormat="1" ht="12.75" customHeight="1">
      <c r="A49" s="595"/>
      <c r="B49" s="117" t="s">
        <v>4013</v>
      </c>
      <c r="C49" s="47" t="s">
        <v>486</v>
      </c>
      <c r="D49" s="47" t="s">
        <v>486</v>
      </c>
      <c r="E49" s="47" t="s">
        <v>486</v>
      </c>
      <c r="F49" s="131" t="s">
        <v>486</v>
      </c>
      <c r="G49" s="595"/>
      <c r="H49" s="231" t="s">
        <v>3573</v>
      </c>
      <c r="I49" s="252">
        <v>1890000</v>
      </c>
      <c r="J49" s="252" t="s">
        <v>486</v>
      </c>
      <c r="K49" s="252" t="s">
        <v>486</v>
      </c>
      <c r="L49" s="252" t="s">
        <v>486</v>
      </c>
      <c r="M49" s="595"/>
      <c r="N49" s="231" t="s">
        <v>2869</v>
      </c>
      <c r="O49" s="252">
        <v>300000</v>
      </c>
      <c r="P49" s="252">
        <v>400000</v>
      </c>
      <c r="Q49" s="252" t="s">
        <v>486</v>
      </c>
      <c r="R49" s="252" t="s">
        <v>486</v>
      </c>
      <c r="S49" s="595"/>
      <c r="T49" s="231" t="s">
        <v>2896</v>
      </c>
      <c r="U49" s="252">
        <v>300000</v>
      </c>
      <c r="V49" s="252">
        <v>400000</v>
      </c>
      <c r="W49" s="252" t="s">
        <v>486</v>
      </c>
      <c r="X49" s="252" t="s">
        <v>486</v>
      </c>
      <c r="Y49" s="595"/>
      <c r="Z49" s="231" t="s">
        <v>3966</v>
      </c>
      <c r="AA49" s="252">
        <v>200000</v>
      </c>
      <c r="AB49" s="252">
        <v>300000</v>
      </c>
      <c r="AC49" s="252">
        <v>400000</v>
      </c>
      <c r="AD49" s="252" t="s">
        <v>486</v>
      </c>
      <c r="AE49" s="367"/>
      <c r="AF49" s="231" t="s">
        <v>2953</v>
      </c>
      <c r="AG49" s="252">
        <v>200000</v>
      </c>
      <c r="AH49" s="252">
        <v>300000</v>
      </c>
      <c r="AI49" s="252">
        <v>400000</v>
      </c>
      <c r="AJ49" s="252" t="s">
        <v>486</v>
      </c>
    </row>
    <row r="50" spans="1:36" s="42" customFormat="1" ht="12.75" customHeight="1">
      <c r="A50" s="595"/>
      <c r="B50" s="117" t="s">
        <v>1732</v>
      </c>
      <c r="C50" s="47" t="s">
        <v>486</v>
      </c>
      <c r="D50" s="47" t="s">
        <v>486</v>
      </c>
      <c r="E50" s="47" t="s">
        <v>486</v>
      </c>
      <c r="F50" s="131" t="s">
        <v>486</v>
      </c>
      <c r="G50" s="595"/>
      <c r="H50" s="231" t="s">
        <v>2847</v>
      </c>
      <c r="I50" s="252">
        <v>2800000</v>
      </c>
      <c r="J50" s="252" t="s">
        <v>486</v>
      </c>
      <c r="K50" s="252" t="s">
        <v>486</v>
      </c>
      <c r="L50" s="252" t="s">
        <v>486</v>
      </c>
      <c r="M50" s="598"/>
      <c r="N50" s="231" t="s">
        <v>2870</v>
      </c>
      <c r="O50" s="252">
        <v>300000</v>
      </c>
      <c r="P50" s="252">
        <v>400000</v>
      </c>
      <c r="Q50" s="252" t="s">
        <v>486</v>
      </c>
      <c r="R50" s="252" t="s">
        <v>486</v>
      </c>
      <c r="S50" s="595"/>
      <c r="T50" s="231" t="s">
        <v>2897</v>
      </c>
      <c r="U50" s="252">
        <v>1300000</v>
      </c>
      <c r="V50" s="252" t="s">
        <v>486</v>
      </c>
      <c r="W50" s="252" t="s">
        <v>486</v>
      </c>
      <c r="X50" s="252" t="s">
        <v>486</v>
      </c>
      <c r="Y50" s="595"/>
      <c r="Z50" s="231" t="s">
        <v>3551</v>
      </c>
      <c r="AA50" s="252">
        <v>325000</v>
      </c>
      <c r="AB50" s="252" t="s">
        <v>486</v>
      </c>
      <c r="AC50" s="252" t="s">
        <v>486</v>
      </c>
      <c r="AD50" s="252" t="s">
        <v>486</v>
      </c>
      <c r="AE50" s="367"/>
      <c r="AF50" s="509" t="s">
        <v>2954</v>
      </c>
      <c r="AG50" s="252">
        <v>200000</v>
      </c>
      <c r="AH50" s="252">
        <v>300000</v>
      </c>
      <c r="AI50" s="252">
        <v>400000</v>
      </c>
      <c r="AJ50" s="252" t="s">
        <v>486</v>
      </c>
    </row>
    <row r="51" spans="1:36" s="42" customFormat="1" ht="12.75" customHeight="1">
      <c r="A51" s="595"/>
      <c r="B51" s="117" t="s">
        <v>2832</v>
      </c>
      <c r="C51" s="47" t="s">
        <v>486</v>
      </c>
      <c r="D51" s="47" t="s">
        <v>486</v>
      </c>
      <c r="E51" s="47" t="s">
        <v>486</v>
      </c>
      <c r="F51" s="131" t="s">
        <v>486</v>
      </c>
      <c r="G51" s="595"/>
      <c r="H51" s="231" t="s">
        <v>3451</v>
      </c>
      <c r="I51" s="252">
        <v>1000000</v>
      </c>
      <c r="J51" s="252">
        <v>1000000</v>
      </c>
      <c r="K51" s="252">
        <v>1000000</v>
      </c>
      <c r="L51" s="252">
        <v>1000000</v>
      </c>
      <c r="M51" s="595"/>
      <c r="N51" s="231" t="s">
        <v>2341</v>
      </c>
      <c r="O51" s="252">
        <v>100000</v>
      </c>
      <c r="P51" s="252" t="s">
        <v>486</v>
      </c>
      <c r="Q51" s="252" t="s">
        <v>486</v>
      </c>
      <c r="R51" s="252" t="s">
        <v>486</v>
      </c>
      <c r="S51" s="595"/>
      <c r="T51" s="561" t="s">
        <v>4245</v>
      </c>
      <c r="U51" s="252">
        <v>350000</v>
      </c>
      <c r="V51" s="252">
        <v>350000</v>
      </c>
      <c r="W51" s="252" t="s">
        <v>486</v>
      </c>
      <c r="X51" s="252" t="s">
        <v>486</v>
      </c>
      <c r="Y51" s="598" t="s">
        <v>433</v>
      </c>
      <c r="Z51" s="231" t="s">
        <v>1746</v>
      </c>
      <c r="AA51" s="252" t="s">
        <v>486</v>
      </c>
      <c r="AB51" s="252" t="s">
        <v>486</v>
      </c>
      <c r="AC51" s="252" t="s">
        <v>486</v>
      </c>
      <c r="AD51" s="252" t="s">
        <v>486</v>
      </c>
      <c r="AE51" s="367"/>
      <c r="AF51" s="233" t="s">
        <v>2955</v>
      </c>
      <c r="AG51" s="379">
        <v>200000</v>
      </c>
      <c r="AH51" s="379">
        <v>300000</v>
      </c>
      <c r="AI51" s="379">
        <v>400000</v>
      </c>
      <c r="AJ51" s="379" t="s">
        <v>486</v>
      </c>
    </row>
    <row r="52" spans="1:36" s="42" customFormat="1" ht="12.75" customHeight="1">
      <c r="A52" s="595"/>
      <c r="B52" s="117" t="s">
        <v>1733</v>
      </c>
      <c r="C52" s="47" t="s">
        <v>486</v>
      </c>
      <c r="D52" s="47" t="s">
        <v>486</v>
      </c>
      <c r="E52" s="47" t="s">
        <v>486</v>
      </c>
      <c r="F52" s="131" t="s">
        <v>486</v>
      </c>
      <c r="G52" s="598" t="s">
        <v>433</v>
      </c>
      <c r="H52" s="231" t="s">
        <v>2848</v>
      </c>
      <c r="I52" s="252">
        <v>400000</v>
      </c>
      <c r="J52" s="252" t="s">
        <v>486</v>
      </c>
      <c r="K52" s="252" t="s">
        <v>486</v>
      </c>
      <c r="L52" s="252" t="s">
        <v>486</v>
      </c>
      <c r="M52" s="595"/>
      <c r="N52" s="231" t="s">
        <v>2871</v>
      </c>
      <c r="O52" s="252">
        <v>780000</v>
      </c>
      <c r="P52" s="252" t="s">
        <v>486</v>
      </c>
      <c r="Q52" s="252" t="s">
        <v>486</v>
      </c>
      <c r="R52" s="252" t="s">
        <v>486</v>
      </c>
      <c r="S52" s="598"/>
      <c r="T52" s="231" t="s">
        <v>2898</v>
      </c>
      <c r="U52" s="252">
        <v>200000</v>
      </c>
      <c r="V52" s="252">
        <v>300000</v>
      </c>
      <c r="W52" s="252">
        <v>400000</v>
      </c>
      <c r="X52" s="252" t="s">
        <v>486</v>
      </c>
      <c r="Y52" s="595"/>
      <c r="Z52" s="233" t="s">
        <v>1772</v>
      </c>
      <c r="AA52" s="233" t="s">
        <v>486</v>
      </c>
      <c r="AB52" s="233" t="s">
        <v>486</v>
      </c>
      <c r="AC52" s="233" t="s">
        <v>486</v>
      </c>
      <c r="AD52" s="233" t="s">
        <v>486</v>
      </c>
      <c r="AE52" s="41"/>
      <c r="AF52" s="360" t="s">
        <v>4033</v>
      </c>
      <c r="AG52" s="15" t="s">
        <v>486</v>
      </c>
      <c r="AH52" s="15" t="s">
        <v>486</v>
      </c>
      <c r="AI52" s="15" t="s">
        <v>486</v>
      </c>
      <c r="AJ52" s="15" t="s">
        <v>486</v>
      </c>
    </row>
    <row r="53" spans="1:36" s="42" customFormat="1" ht="12.75" customHeight="1">
      <c r="A53" s="595"/>
      <c r="B53" s="80" t="s">
        <v>4014</v>
      </c>
      <c r="C53" s="78" t="s">
        <v>486</v>
      </c>
      <c r="D53" s="78" t="s">
        <v>486</v>
      </c>
      <c r="E53" s="78" t="s">
        <v>486</v>
      </c>
      <c r="F53" s="78" t="s">
        <v>486</v>
      </c>
      <c r="G53" s="595"/>
      <c r="H53" s="231" t="s">
        <v>2849</v>
      </c>
      <c r="I53" s="252">
        <v>300000</v>
      </c>
      <c r="J53" s="252">
        <v>400000</v>
      </c>
      <c r="K53" s="252" t="s">
        <v>486</v>
      </c>
      <c r="L53" s="252" t="s">
        <v>486</v>
      </c>
      <c r="M53" s="595"/>
      <c r="N53" s="177" t="s">
        <v>2983</v>
      </c>
      <c r="O53" s="379">
        <v>1680000</v>
      </c>
      <c r="P53" s="379" t="s">
        <v>486</v>
      </c>
      <c r="Q53" s="379" t="s">
        <v>486</v>
      </c>
      <c r="R53" s="379" t="s">
        <v>486</v>
      </c>
      <c r="S53" s="595"/>
      <c r="T53" s="231" t="s">
        <v>2899</v>
      </c>
      <c r="U53" s="252">
        <v>400000</v>
      </c>
      <c r="V53" s="252" t="s">
        <v>486</v>
      </c>
      <c r="W53" s="252" t="s">
        <v>486</v>
      </c>
      <c r="X53" s="252" t="s">
        <v>486</v>
      </c>
      <c r="Y53" s="595"/>
      <c r="Z53" s="233" t="s">
        <v>4028</v>
      </c>
      <c r="AA53" s="233" t="s">
        <v>486</v>
      </c>
      <c r="AB53" s="233" t="s">
        <v>486</v>
      </c>
      <c r="AC53" s="233" t="s">
        <v>486</v>
      </c>
      <c r="AD53" s="233" t="s">
        <v>486</v>
      </c>
      <c r="AE53" s="367"/>
      <c r="AF53" s="360" t="s">
        <v>4034</v>
      </c>
      <c r="AG53" s="15" t="s">
        <v>486</v>
      </c>
      <c r="AH53" s="15" t="s">
        <v>486</v>
      </c>
      <c r="AI53" s="15" t="s">
        <v>486</v>
      </c>
      <c r="AJ53" s="15" t="s">
        <v>486</v>
      </c>
    </row>
    <row r="54" spans="1:36" s="42" customFormat="1" ht="12.75" customHeight="1">
      <c r="A54" s="595"/>
      <c r="B54" s="77" t="s">
        <v>1734</v>
      </c>
      <c r="C54" s="78" t="s">
        <v>486</v>
      </c>
      <c r="D54" s="78" t="s">
        <v>486</v>
      </c>
      <c r="E54" s="46" t="s">
        <v>486</v>
      </c>
      <c r="F54" s="46" t="s">
        <v>486</v>
      </c>
      <c r="G54" s="595"/>
      <c r="H54" s="231" t="s">
        <v>2925</v>
      </c>
      <c r="I54" s="252">
        <v>2800000</v>
      </c>
      <c r="J54" s="252">
        <v>2800000</v>
      </c>
      <c r="K54" s="252">
        <v>2800000</v>
      </c>
      <c r="L54" s="252">
        <v>2800000</v>
      </c>
      <c r="M54" s="595"/>
      <c r="N54" s="231" t="s">
        <v>2872</v>
      </c>
      <c r="O54" s="252">
        <v>300000</v>
      </c>
      <c r="P54" s="252">
        <v>400000</v>
      </c>
      <c r="Q54" s="252" t="s">
        <v>486</v>
      </c>
      <c r="R54" s="252" t="s">
        <v>486</v>
      </c>
      <c r="S54" s="595"/>
      <c r="T54" s="231" t="s">
        <v>2929</v>
      </c>
      <c r="U54" s="252">
        <v>6200000</v>
      </c>
      <c r="V54" s="252">
        <v>6200000</v>
      </c>
      <c r="W54" s="252">
        <v>6200000</v>
      </c>
      <c r="X54" s="252">
        <v>6200000</v>
      </c>
      <c r="Y54" s="595"/>
      <c r="Z54" s="233" t="s">
        <v>1747</v>
      </c>
      <c r="AA54" s="233" t="s">
        <v>486</v>
      </c>
      <c r="AB54" s="233" t="s">
        <v>486</v>
      </c>
      <c r="AC54" s="233" t="s">
        <v>486</v>
      </c>
      <c r="AD54" s="233" t="s">
        <v>486</v>
      </c>
      <c r="AE54" s="367"/>
      <c r="AF54" s="360" t="s">
        <v>4035</v>
      </c>
      <c r="AG54" s="15" t="s">
        <v>486</v>
      </c>
      <c r="AH54" s="15" t="s">
        <v>486</v>
      </c>
      <c r="AI54" s="15" t="s">
        <v>486</v>
      </c>
      <c r="AJ54" s="15" t="s">
        <v>486</v>
      </c>
    </row>
    <row r="55" spans="1:36" s="42" customFormat="1" ht="12.75" customHeight="1">
      <c r="A55" s="595"/>
      <c r="B55" s="77" t="s">
        <v>4015</v>
      </c>
      <c r="C55" s="47" t="s">
        <v>486</v>
      </c>
      <c r="D55" s="46" t="s">
        <v>486</v>
      </c>
      <c r="E55" s="78" t="s">
        <v>486</v>
      </c>
      <c r="F55" s="46" t="s">
        <v>486</v>
      </c>
      <c r="G55" s="595"/>
      <c r="H55" s="561" t="s">
        <v>4220</v>
      </c>
      <c r="I55" s="252">
        <v>460000</v>
      </c>
      <c r="J55" s="252">
        <v>460000</v>
      </c>
      <c r="K55" s="252">
        <v>460000</v>
      </c>
      <c r="L55" s="252" t="s">
        <v>486</v>
      </c>
      <c r="M55" s="595"/>
      <c r="N55" s="231" t="s">
        <v>2873</v>
      </c>
      <c r="O55" s="252">
        <v>6000000</v>
      </c>
      <c r="P55" s="252" t="s">
        <v>486</v>
      </c>
      <c r="Q55" s="252" t="s">
        <v>486</v>
      </c>
      <c r="R55" s="252" t="s">
        <v>486</v>
      </c>
      <c r="S55" s="595"/>
      <c r="T55" s="231" t="s">
        <v>2930</v>
      </c>
      <c r="U55" s="252">
        <v>2500000</v>
      </c>
      <c r="V55" s="252">
        <v>2500000</v>
      </c>
      <c r="W55" s="252">
        <v>2500000</v>
      </c>
      <c r="X55" s="252">
        <v>2500000</v>
      </c>
      <c r="Y55" s="595"/>
      <c r="Z55" s="233" t="s">
        <v>4029</v>
      </c>
      <c r="AA55" s="233" t="s">
        <v>486</v>
      </c>
      <c r="AB55" s="233" t="s">
        <v>486</v>
      </c>
      <c r="AC55" s="233" t="s">
        <v>486</v>
      </c>
      <c r="AD55" s="233" t="s">
        <v>486</v>
      </c>
      <c r="AE55" s="367"/>
      <c r="AF55" s="360" t="s">
        <v>4036</v>
      </c>
      <c r="AG55" s="15" t="s">
        <v>486</v>
      </c>
      <c r="AH55" s="15" t="s">
        <v>486</v>
      </c>
      <c r="AI55" s="15" t="s">
        <v>486</v>
      </c>
      <c r="AJ55" s="15" t="s">
        <v>486</v>
      </c>
    </row>
    <row r="56" spans="1:36" s="42" customFormat="1" ht="12.75" customHeight="1">
      <c r="A56" s="598" t="s">
        <v>433</v>
      </c>
      <c r="B56" s="77"/>
      <c r="C56" s="78"/>
      <c r="D56" s="78"/>
      <c r="E56" s="46"/>
      <c r="F56" s="46"/>
      <c r="G56" s="595"/>
      <c r="H56" s="231" t="s">
        <v>3124</v>
      </c>
      <c r="I56" s="252">
        <v>2800000</v>
      </c>
      <c r="J56" s="252">
        <v>2800000</v>
      </c>
      <c r="K56" s="252">
        <v>2800000</v>
      </c>
      <c r="L56" s="252">
        <v>2800000</v>
      </c>
      <c r="M56" s="595"/>
      <c r="N56" s="117" t="s">
        <v>2874</v>
      </c>
      <c r="O56" s="47">
        <v>5000000</v>
      </c>
      <c r="P56" s="47" t="s">
        <v>486</v>
      </c>
      <c r="Q56" s="47" t="s">
        <v>486</v>
      </c>
      <c r="R56" s="131" t="s">
        <v>486</v>
      </c>
      <c r="S56" s="595"/>
      <c r="T56" s="233" t="s">
        <v>2931</v>
      </c>
      <c r="U56" s="379">
        <v>400000</v>
      </c>
      <c r="V56" s="379" t="s">
        <v>486</v>
      </c>
      <c r="W56" s="379" t="s">
        <v>486</v>
      </c>
      <c r="X56" s="379" t="s">
        <v>486</v>
      </c>
      <c r="Y56" s="595"/>
      <c r="Z56" s="233" t="s">
        <v>2392</v>
      </c>
      <c r="AA56" s="233" t="s">
        <v>486</v>
      </c>
      <c r="AB56" s="233" t="s">
        <v>486</v>
      </c>
      <c r="AC56" s="233" t="s">
        <v>486</v>
      </c>
      <c r="AD56" s="233" t="s">
        <v>486</v>
      </c>
      <c r="AE56" s="367"/>
      <c r="AF56" s="41" t="s">
        <v>4037</v>
      </c>
      <c r="AG56" s="15" t="s">
        <v>486</v>
      </c>
      <c r="AH56" s="15" t="s">
        <v>486</v>
      </c>
      <c r="AI56" s="15" t="s">
        <v>486</v>
      </c>
      <c r="AJ56" s="15" t="s">
        <v>486</v>
      </c>
    </row>
    <row r="57" spans="1:36" s="42" customFormat="1" ht="12.75" customHeight="1">
      <c r="A57" s="595"/>
      <c r="B57" s="77"/>
      <c r="C57" s="46"/>
      <c r="D57" s="46"/>
      <c r="E57" s="46"/>
      <c r="F57" s="46"/>
      <c r="G57" s="595"/>
      <c r="H57" s="231" t="s">
        <v>2850</v>
      </c>
      <c r="I57" s="252">
        <v>200000</v>
      </c>
      <c r="J57" s="252">
        <v>300000</v>
      </c>
      <c r="K57" s="252">
        <v>400000</v>
      </c>
      <c r="L57" s="252" t="s">
        <v>486</v>
      </c>
      <c r="M57" s="595"/>
      <c r="N57" s="117" t="s">
        <v>2875</v>
      </c>
      <c r="O57" s="47">
        <v>200000</v>
      </c>
      <c r="P57" s="47">
        <v>300000</v>
      </c>
      <c r="Q57" s="47">
        <v>400000</v>
      </c>
      <c r="R57" s="131" t="s">
        <v>486</v>
      </c>
      <c r="S57" s="595"/>
      <c r="T57" s="233" t="s">
        <v>2901</v>
      </c>
      <c r="U57" s="12">
        <v>8640000</v>
      </c>
      <c r="V57" s="12" t="s">
        <v>486</v>
      </c>
      <c r="W57" s="12" t="s">
        <v>486</v>
      </c>
      <c r="X57" s="12" t="s">
        <v>486</v>
      </c>
      <c r="Y57" s="595"/>
      <c r="Z57" s="12" t="s">
        <v>2393</v>
      </c>
      <c r="AA57" s="12" t="s">
        <v>486</v>
      </c>
      <c r="AB57" s="12" t="s">
        <v>486</v>
      </c>
      <c r="AC57" s="12" t="s">
        <v>486</v>
      </c>
      <c r="AD57" s="12" t="s">
        <v>486</v>
      </c>
      <c r="AE57" s="367"/>
      <c r="AF57" s="234" t="s">
        <v>2394</v>
      </c>
      <c r="AG57" s="41" t="s">
        <v>486</v>
      </c>
      <c r="AH57" s="41" t="s">
        <v>486</v>
      </c>
      <c r="AI57" s="41" t="s">
        <v>486</v>
      </c>
      <c r="AJ57" s="41" t="s">
        <v>486</v>
      </c>
    </row>
    <row r="58" spans="1:36" s="42" customFormat="1" ht="12.75" customHeight="1">
      <c r="A58" s="595"/>
      <c r="B58" s="77"/>
      <c r="C58" s="46"/>
      <c r="D58" s="46"/>
      <c r="E58" s="46"/>
      <c r="F58" s="46"/>
      <c r="G58" s="595"/>
      <c r="H58" s="231" t="s">
        <v>2985</v>
      </c>
      <c r="I58" s="252">
        <v>1100000</v>
      </c>
      <c r="J58" s="252" t="s">
        <v>486</v>
      </c>
      <c r="K58" s="252" t="s">
        <v>486</v>
      </c>
      <c r="L58" s="252" t="s">
        <v>486</v>
      </c>
      <c r="M58" s="595"/>
      <c r="N58" s="117" t="s">
        <v>2876</v>
      </c>
      <c r="O58" s="47">
        <v>760000</v>
      </c>
      <c r="P58" s="47" t="s">
        <v>486</v>
      </c>
      <c r="Q58" s="47" t="s">
        <v>486</v>
      </c>
      <c r="R58" s="131" t="s">
        <v>486</v>
      </c>
      <c r="S58" s="595"/>
      <c r="T58" s="233" t="s">
        <v>2365</v>
      </c>
      <c r="U58" s="47" t="s">
        <v>486</v>
      </c>
      <c r="V58" s="131" t="s">
        <v>486</v>
      </c>
      <c r="W58" s="131" t="s">
        <v>486</v>
      </c>
      <c r="X58" s="131" t="s">
        <v>486</v>
      </c>
      <c r="Y58" s="595"/>
      <c r="Z58" s="12" t="s">
        <v>4030</v>
      </c>
      <c r="AA58" s="12" t="s">
        <v>486</v>
      </c>
      <c r="AB58" s="12" t="s">
        <v>486</v>
      </c>
      <c r="AC58" s="12" t="s">
        <v>486</v>
      </c>
      <c r="AD58" s="12" t="s">
        <v>486</v>
      </c>
      <c r="AE58" s="363"/>
      <c r="AF58" s="234" t="s">
        <v>4038</v>
      </c>
      <c r="AG58" s="41" t="s">
        <v>486</v>
      </c>
      <c r="AH58" s="41" t="s">
        <v>486</v>
      </c>
      <c r="AI58" s="41" t="s">
        <v>486</v>
      </c>
      <c r="AJ58" s="41" t="s">
        <v>486</v>
      </c>
    </row>
    <row r="59" spans="1:36" s="42" customFormat="1" ht="12.75" customHeight="1">
      <c r="A59" s="595"/>
      <c r="B59" s="77"/>
      <c r="C59" s="47"/>
      <c r="D59" s="46"/>
      <c r="E59" s="46"/>
      <c r="F59" s="46"/>
      <c r="G59" s="595"/>
      <c r="H59" s="231" t="s">
        <v>3505</v>
      </c>
      <c r="I59" s="252">
        <v>200000</v>
      </c>
      <c r="J59" s="252" t="s">
        <v>486</v>
      </c>
      <c r="K59" s="252" t="s">
        <v>486</v>
      </c>
      <c r="L59" s="252" t="s">
        <v>486</v>
      </c>
      <c r="M59" s="595"/>
      <c r="N59" s="117" t="s">
        <v>1737</v>
      </c>
      <c r="O59" s="47">
        <v>100000</v>
      </c>
      <c r="P59" s="47" t="s">
        <v>486</v>
      </c>
      <c r="Q59" s="47" t="s">
        <v>486</v>
      </c>
      <c r="R59" s="131" t="s">
        <v>486</v>
      </c>
      <c r="S59" s="595"/>
      <c r="T59" s="231" t="s">
        <v>1741</v>
      </c>
      <c r="U59" s="47" t="s">
        <v>486</v>
      </c>
      <c r="V59" s="131" t="s">
        <v>486</v>
      </c>
      <c r="W59" s="131" t="s">
        <v>486</v>
      </c>
      <c r="X59" s="131" t="s">
        <v>486</v>
      </c>
      <c r="Y59" s="595"/>
      <c r="Z59" s="12" t="s">
        <v>4031</v>
      </c>
      <c r="AA59" s="12" t="s">
        <v>486</v>
      </c>
      <c r="AB59" s="12" t="s">
        <v>486</v>
      </c>
      <c r="AC59" s="12" t="s">
        <v>486</v>
      </c>
      <c r="AD59" s="12" t="s">
        <v>486</v>
      </c>
      <c r="AE59" s="363"/>
      <c r="AF59" s="234" t="s">
        <v>4039</v>
      </c>
      <c r="AG59" s="41" t="s">
        <v>486</v>
      </c>
      <c r="AH59" s="41" t="s">
        <v>486</v>
      </c>
      <c r="AI59" s="41" t="s">
        <v>486</v>
      </c>
      <c r="AJ59" s="41" t="s">
        <v>486</v>
      </c>
    </row>
    <row r="60" spans="1:36" s="42" customFormat="1" ht="12.75" customHeight="1">
      <c r="A60" s="595"/>
      <c r="B60" s="77"/>
      <c r="C60" s="46"/>
      <c r="D60" s="46"/>
      <c r="E60" s="46"/>
      <c r="F60" s="46"/>
      <c r="G60" s="595"/>
      <c r="H60" s="231" t="s">
        <v>2388</v>
      </c>
      <c r="I60" s="236" t="s">
        <v>486</v>
      </c>
      <c r="J60" s="236" t="s">
        <v>486</v>
      </c>
      <c r="K60" s="236" t="s">
        <v>486</v>
      </c>
      <c r="L60" s="252" t="s">
        <v>486</v>
      </c>
      <c r="M60" s="12"/>
      <c r="N60" s="117" t="s">
        <v>4022</v>
      </c>
      <c r="O60" s="47" t="s">
        <v>486</v>
      </c>
      <c r="P60" s="47" t="s">
        <v>486</v>
      </c>
      <c r="Q60" s="47" t="s">
        <v>486</v>
      </c>
      <c r="R60" s="131" t="s">
        <v>486</v>
      </c>
      <c r="S60" s="595"/>
      <c r="T60" s="117" t="s">
        <v>1742</v>
      </c>
      <c r="U60" s="15" t="s">
        <v>486</v>
      </c>
      <c r="V60" s="15" t="s">
        <v>486</v>
      </c>
      <c r="W60" s="15" t="s">
        <v>486</v>
      </c>
      <c r="X60" s="15" t="s">
        <v>486</v>
      </c>
      <c r="Y60" s="595"/>
      <c r="Z60" s="12" t="s">
        <v>4032</v>
      </c>
      <c r="AA60" s="12" t="s">
        <v>486</v>
      </c>
      <c r="AB60" s="12" t="s">
        <v>486</v>
      </c>
      <c r="AC60" s="12" t="s">
        <v>486</v>
      </c>
      <c r="AD60" s="12" t="s">
        <v>486</v>
      </c>
      <c r="AE60" s="363"/>
      <c r="AF60" s="234" t="s">
        <v>4040</v>
      </c>
      <c r="AG60" s="41" t="s">
        <v>486</v>
      </c>
      <c r="AH60" s="41" t="s">
        <v>486</v>
      </c>
      <c r="AI60" s="41" t="s">
        <v>486</v>
      </c>
      <c r="AJ60" s="41" t="s">
        <v>486</v>
      </c>
    </row>
    <row r="61" spans="1:36" s="42" customFormat="1" ht="12.75" customHeight="1">
      <c r="A61" s="595"/>
      <c r="B61" s="12"/>
      <c r="C61" s="46"/>
      <c r="D61" s="46"/>
      <c r="E61" s="46"/>
      <c r="F61" s="46"/>
      <c r="G61" s="595"/>
      <c r="H61" s="117" t="s">
        <v>4016</v>
      </c>
      <c r="I61" s="47" t="s">
        <v>486</v>
      </c>
      <c r="J61" s="47" t="s">
        <v>486</v>
      </c>
      <c r="K61" s="47" t="s">
        <v>486</v>
      </c>
      <c r="L61" s="131" t="s">
        <v>486</v>
      </c>
      <c r="M61" s="12"/>
      <c r="N61" s="41" t="s">
        <v>4023</v>
      </c>
      <c r="O61" s="47" t="s">
        <v>486</v>
      </c>
      <c r="P61" s="47" t="s">
        <v>486</v>
      </c>
      <c r="Q61" s="47" t="s">
        <v>486</v>
      </c>
      <c r="R61" s="131" t="s">
        <v>486</v>
      </c>
      <c r="S61" s="595"/>
      <c r="T61" s="80" t="s">
        <v>1743</v>
      </c>
      <c r="U61" s="15" t="s">
        <v>486</v>
      </c>
      <c r="V61" s="15" t="s">
        <v>486</v>
      </c>
      <c r="W61" s="15" t="s">
        <v>486</v>
      </c>
      <c r="X61" s="15" t="s">
        <v>486</v>
      </c>
      <c r="Y61" s="12"/>
      <c r="Z61" s="12"/>
      <c r="AA61" s="12"/>
      <c r="AB61" s="12"/>
      <c r="AC61" s="12"/>
      <c r="AD61" s="12"/>
      <c r="AE61" s="364"/>
      <c r="AF61" s="234" t="s">
        <v>1750</v>
      </c>
      <c r="AG61" s="41" t="s">
        <v>486</v>
      </c>
      <c r="AH61" s="41" t="s">
        <v>486</v>
      </c>
      <c r="AI61" s="41" t="s">
        <v>486</v>
      </c>
      <c r="AJ61" s="41" t="s">
        <v>486</v>
      </c>
    </row>
    <row r="62" spans="1:36" s="42" customFormat="1" ht="12.75" customHeight="1">
      <c r="A62" s="595"/>
      <c r="B62" s="12"/>
      <c r="C62" s="46"/>
      <c r="D62" s="46"/>
      <c r="E62" s="46"/>
      <c r="F62" s="46"/>
      <c r="G62" s="12"/>
      <c r="H62" s="117" t="s">
        <v>4017</v>
      </c>
      <c r="I62" s="47" t="s">
        <v>486</v>
      </c>
      <c r="J62" s="47" t="s">
        <v>486</v>
      </c>
      <c r="K62" s="47" t="s">
        <v>486</v>
      </c>
      <c r="L62" s="131" t="s">
        <v>486</v>
      </c>
      <c r="M62" s="12"/>
      <c r="N62" s="12" t="s">
        <v>1740</v>
      </c>
      <c r="O62" s="47" t="s">
        <v>486</v>
      </c>
      <c r="P62" s="47" t="s">
        <v>486</v>
      </c>
      <c r="Q62" s="131" t="s">
        <v>486</v>
      </c>
      <c r="R62" s="131" t="s">
        <v>486</v>
      </c>
      <c r="S62" s="12"/>
      <c r="T62" s="12"/>
      <c r="U62" s="15"/>
      <c r="V62" s="15"/>
      <c r="W62" s="15"/>
      <c r="X62" s="15"/>
      <c r="Y62" s="12"/>
      <c r="Z62" s="12"/>
      <c r="AA62" s="12"/>
      <c r="AB62" s="12"/>
      <c r="AC62" s="12"/>
      <c r="AD62" s="12"/>
      <c r="AE62" s="12"/>
      <c r="AF62" s="365"/>
      <c r="AG62" s="366"/>
      <c r="AH62" s="41"/>
      <c r="AI62" s="41"/>
      <c r="AJ62" s="41"/>
    </row>
    <row r="63" spans="1:36" s="42" customFormat="1" ht="12.75" customHeight="1">
      <c r="A63" s="595"/>
      <c r="B63" s="12"/>
      <c r="C63" s="46"/>
      <c r="D63" s="46"/>
      <c r="E63" s="46"/>
      <c r="F63" s="46"/>
      <c r="G63" s="12"/>
      <c r="H63" s="117" t="s">
        <v>4018</v>
      </c>
      <c r="I63" s="47" t="s">
        <v>486</v>
      </c>
      <c r="J63" s="47" t="s">
        <v>486</v>
      </c>
      <c r="K63" s="47" t="s">
        <v>486</v>
      </c>
      <c r="L63" s="131" t="s">
        <v>486</v>
      </c>
      <c r="M63" s="41"/>
      <c r="N63" s="117" t="s">
        <v>4024</v>
      </c>
      <c r="O63" s="46" t="s">
        <v>486</v>
      </c>
      <c r="P63" s="46" t="s">
        <v>486</v>
      </c>
      <c r="Q63" s="12" t="s">
        <v>486</v>
      </c>
      <c r="R63" s="12" t="s">
        <v>486</v>
      </c>
      <c r="S63" s="12"/>
      <c r="T63" s="12"/>
      <c r="U63" s="15"/>
      <c r="V63" s="15"/>
      <c r="W63" s="15"/>
      <c r="X63" s="15"/>
      <c r="Y63" s="12"/>
      <c r="Z63" s="12"/>
      <c r="AA63" s="12"/>
      <c r="AB63" s="12"/>
      <c r="AC63" s="12"/>
      <c r="AD63" s="12"/>
      <c r="AE63" s="12"/>
      <c r="AF63" s="232"/>
      <c r="AG63" s="41"/>
      <c r="AH63" s="41"/>
      <c r="AI63" s="41"/>
      <c r="AJ63" s="41"/>
    </row>
    <row r="64" spans="1:36" s="42" customFormat="1">
      <c r="A64" s="595"/>
      <c r="B64" s="12"/>
      <c r="C64" s="46"/>
      <c r="D64" s="46"/>
      <c r="E64" s="46"/>
      <c r="F64" s="46"/>
      <c r="G64" s="12"/>
      <c r="H64" s="77" t="s">
        <v>2390</v>
      </c>
      <c r="I64" s="47" t="s">
        <v>486</v>
      </c>
      <c r="J64" s="47" t="s">
        <v>486</v>
      </c>
      <c r="K64" s="47" t="s">
        <v>486</v>
      </c>
      <c r="L64" s="131" t="s">
        <v>486</v>
      </c>
      <c r="M64" s="41"/>
      <c r="N64" s="117" t="s">
        <v>2391</v>
      </c>
      <c r="O64" s="47" t="s">
        <v>486</v>
      </c>
      <c r="P64" s="47" t="s">
        <v>486</v>
      </c>
      <c r="Q64" s="47" t="s">
        <v>486</v>
      </c>
      <c r="R64" s="131" t="s">
        <v>486</v>
      </c>
      <c r="S64" s="12"/>
      <c r="T64" s="12"/>
      <c r="U64" s="15"/>
      <c r="V64" s="15"/>
      <c r="W64" s="15"/>
      <c r="X64" s="15"/>
      <c r="Y64" s="12"/>
      <c r="Z64" s="12"/>
      <c r="AA64" s="12"/>
      <c r="AB64" s="12"/>
      <c r="AC64" s="12"/>
      <c r="AD64" s="12"/>
      <c r="AE64" s="12"/>
      <c r="AF64" s="233"/>
      <c r="AG64" s="41"/>
      <c r="AH64" s="41"/>
      <c r="AI64" s="41"/>
      <c r="AJ64" s="41"/>
    </row>
    <row r="65" spans="1:36" s="42" customFormat="1">
      <c r="A65" s="595"/>
      <c r="B65" s="12"/>
      <c r="C65" s="46"/>
      <c r="D65" s="46"/>
      <c r="E65" s="46"/>
      <c r="F65" s="46"/>
      <c r="G65" s="41"/>
      <c r="H65" s="77" t="s">
        <v>4019</v>
      </c>
      <c r="I65" s="84" t="s">
        <v>486</v>
      </c>
      <c r="J65" s="78" t="s">
        <v>486</v>
      </c>
      <c r="K65" s="78" t="s">
        <v>486</v>
      </c>
      <c r="L65" s="78" t="s">
        <v>486</v>
      </c>
      <c r="M65" s="41"/>
      <c r="N65" s="117" t="s">
        <v>4025</v>
      </c>
      <c r="O65" s="47" t="s">
        <v>486</v>
      </c>
      <c r="P65" s="47" t="s">
        <v>486</v>
      </c>
      <c r="Q65" s="47" t="s">
        <v>486</v>
      </c>
      <c r="R65" s="131" t="s">
        <v>486</v>
      </c>
      <c r="S65" s="12"/>
      <c r="T65" s="12"/>
      <c r="U65" s="15"/>
      <c r="V65" s="2"/>
      <c r="W65" s="2"/>
      <c r="X65" s="2"/>
      <c r="Y65" s="12"/>
      <c r="Z65" s="12"/>
      <c r="AA65" s="12"/>
      <c r="AB65" s="12"/>
      <c r="AC65" s="12"/>
      <c r="AD65" s="12"/>
      <c r="AE65" s="12"/>
      <c r="AF65" s="12"/>
      <c r="AG65" s="12"/>
      <c r="AH65" s="12"/>
      <c r="AI65" s="12"/>
      <c r="AJ65" s="12"/>
    </row>
    <row r="66" spans="1:36" s="42" customFormat="1">
      <c r="A66" s="41"/>
      <c r="B66" s="12"/>
      <c r="C66" s="46"/>
      <c r="D66" s="46"/>
      <c r="E66" s="46"/>
      <c r="F66" s="46"/>
      <c r="G66" s="41"/>
      <c r="H66" s="12" t="s">
        <v>4020</v>
      </c>
      <c r="I66" s="78" t="s">
        <v>486</v>
      </c>
      <c r="J66" s="78" t="s">
        <v>486</v>
      </c>
      <c r="K66" s="78" t="s">
        <v>486</v>
      </c>
      <c r="L66" s="78" t="s">
        <v>486</v>
      </c>
      <c r="M66" s="41"/>
      <c r="N66" s="117" t="s">
        <v>4026</v>
      </c>
      <c r="O66" s="47" t="s">
        <v>486</v>
      </c>
      <c r="P66" s="47" t="s">
        <v>486</v>
      </c>
      <c r="Q66" s="47" t="s">
        <v>486</v>
      </c>
      <c r="R66" s="131" t="s">
        <v>486</v>
      </c>
      <c r="S66" s="12"/>
      <c r="T66" s="12"/>
      <c r="U66" s="2"/>
      <c r="V66" s="12"/>
      <c r="W66" s="12"/>
      <c r="X66" s="12"/>
      <c r="Y66" s="12"/>
      <c r="Z66" s="12"/>
      <c r="AA66" s="12"/>
      <c r="AB66" s="12"/>
      <c r="AC66" s="12"/>
      <c r="AD66" s="12"/>
      <c r="AE66" s="49"/>
      <c r="AF66" s="12"/>
      <c r="AG66" s="12"/>
      <c r="AH66" s="12"/>
      <c r="AI66" s="12"/>
      <c r="AJ66" s="12"/>
    </row>
    <row r="67" spans="1:36" s="42" customFormat="1">
      <c r="A67" s="41"/>
      <c r="B67" s="12"/>
      <c r="C67" s="46"/>
      <c r="D67" s="46"/>
      <c r="E67" s="46"/>
      <c r="F67" s="46"/>
      <c r="G67" s="41"/>
      <c r="H67" s="12" t="s">
        <v>4021</v>
      </c>
      <c r="I67" s="78" t="s">
        <v>486</v>
      </c>
      <c r="J67" s="78" t="s">
        <v>486</v>
      </c>
      <c r="K67" s="78" t="s">
        <v>486</v>
      </c>
      <c r="L67" s="78" t="s">
        <v>486</v>
      </c>
      <c r="M67" s="41"/>
      <c r="N67" s="117" t="s">
        <v>4027</v>
      </c>
      <c r="O67" s="47" t="s">
        <v>486</v>
      </c>
      <c r="P67" s="47" t="s">
        <v>486</v>
      </c>
      <c r="Q67" s="47" t="s">
        <v>486</v>
      </c>
      <c r="R67" s="131" t="s">
        <v>486</v>
      </c>
      <c r="S67" s="12"/>
      <c r="T67" s="12"/>
      <c r="U67" s="12"/>
      <c r="V67" s="12"/>
      <c r="W67" s="12"/>
      <c r="X67" s="12"/>
      <c r="Y67" s="12"/>
      <c r="Z67" s="12"/>
      <c r="AA67" s="12"/>
      <c r="AB67" s="12"/>
      <c r="AC67" s="12"/>
      <c r="AD67" s="12"/>
      <c r="AE67" s="41"/>
      <c r="AF67" s="12"/>
      <c r="AG67" s="12"/>
      <c r="AH67" s="12"/>
      <c r="AI67" s="12"/>
      <c r="AJ67" s="12"/>
    </row>
    <row r="68" spans="1:36" s="42" customFormat="1">
      <c r="A68" s="41"/>
      <c r="B68" s="12"/>
      <c r="C68" s="46"/>
      <c r="D68" s="46"/>
      <c r="E68" s="46"/>
      <c r="F68" s="46"/>
      <c r="G68" s="41"/>
      <c r="H68" s="12"/>
      <c r="I68" s="78" t="s">
        <v>486</v>
      </c>
      <c r="J68" s="78" t="s">
        <v>486</v>
      </c>
      <c r="K68" s="78" t="s">
        <v>486</v>
      </c>
      <c r="L68" s="78" t="s">
        <v>486</v>
      </c>
      <c r="M68" s="41"/>
      <c r="N68" s="117"/>
      <c r="O68" s="47"/>
      <c r="P68" s="47"/>
      <c r="Q68" s="47"/>
      <c r="R68" s="131"/>
      <c r="S68" s="49"/>
      <c r="T68" s="12"/>
      <c r="U68" s="12"/>
      <c r="V68" s="12"/>
      <c r="W68" s="12"/>
      <c r="X68" s="12"/>
      <c r="Y68" s="12"/>
      <c r="Z68" s="12"/>
      <c r="AA68" s="12"/>
      <c r="AB68" s="12"/>
      <c r="AC68" s="12"/>
      <c r="AD68" s="12"/>
      <c r="AE68" s="41"/>
      <c r="AF68" s="12"/>
      <c r="AG68" s="12"/>
      <c r="AH68" s="12"/>
      <c r="AI68" s="12"/>
      <c r="AJ68" s="12"/>
    </row>
    <row r="69" spans="1:36" s="42" customFormat="1">
      <c r="A69" s="41"/>
      <c r="B69" s="12"/>
      <c r="C69" s="46"/>
      <c r="D69" s="46"/>
      <c r="E69" s="46"/>
      <c r="F69" s="46"/>
      <c r="G69" s="41"/>
      <c r="H69" s="12"/>
      <c r="I69" s="78" t="s">
        <v>486</v>
      </c>
      <c r="J69" s="78" t="s">
        <v>486</v>
      </c>
      <c r="K69" s="78" t="s">
        <v>486</v>
      </c>
      <c r="L69" s="78" t="s">
        <v>486</v>
      </c>
      <c r="M69" s="41"/>
      <c r="N69" s="117"/>
      <c r="O69" s="47"/>
      <c r="P69" s="47"/>
      <c r="Q69" s="47"/>
      <c r="R69" s="131"/>
      <c r="S69" s="49"/>
      <c r="T69" s="12"/>
      <c r="U69" s="12"/>
      <c r="V69" s="12"/>
      <c r="W69" s="12"/>
      <c r="X69" s="12"/>
      <c r="Y69" s="41"/>
      <c r="Z69" s="12"/>
      <c r="AA69" s="12"/>
      <c r="AB69" s="12"/>
      <c r="AC69" s="12"/>
      <c r="AD69" s="12"/>
      <c r="AE69" s="41"/>
      <c r="AF69" s="12"/>
      <c r="AG69" s="12"/>
      <c r="AH69" s="12"/>
      <c r="AI69" s="12"/>
      <c r="AJ69" s="12"/>
    </row>
    <row r="70" spans="1:36" s="42" customFormat="1">
      <c r="A70" s="41"/>
      <c r="B70" s="12"/>
      <c r="C70" s="46"/>
      <c r="D70" s="46"/>
      <c r="E70" s="15"/>
      <c r="F70" s="15"/>
      <c r="G70" s="41"/>
      <c r="H70" s="12"/>
      <c r="I70" s="78"/>
      <c r="J70" s="78"/>
      <c r="K70" s="78"/>
      <c r="L70" s="47"/>
      <c r="M70" s="41"/>
      <c r="N70" s="77"/>
      <c r="O70" s="47"/>
      <c r="P70" s="47"/>
      <c r="Q70" s="47"/>
      <c r="R70" s="131"/>
      <c r="S70" s="49"/>
      <c r="T70" s="12"/>
      <c r="U70" s="12"/>
      <c r="V70" s="12"/>
      <c r="W70" s="12"/>
      <c r="X70" s="12"/>
      <c r="Y70" s="41"/>
      <c r="Z70" s="12"/>
      <c r="AA70" s="12"/>
      <c r="AB70" s="12"/>
      <c r="AC70" s="12"/>
      <c r="AD70" s="12"/>
      <c r="AE70" s="41"/>
      <c r="AF70" s="12"/>
      <c r="AG70" s="12"/>
      <c r="AH70" s="12"/>
      <c r="AI70" s="12"/>
      <c r="AJ70" s="12"/>
    </row>
    <row r="71" spans="1:36" s="42" customFormat="1">
      <c r="A71" s="41"/>
      <c r="B71" s="12"/>
      <c r="C71" s="15"/>
      <c r="D71" s="15"/>
      <c r="E71" s="15"/>
      <c r="F71" s="15"/>
      <c r="G71" s="41"/>
      <c r="H71" s="12"/>
      <c r="I71" s="47"/>
      <c r="J71" s="47"/>
      <c r="K71" s="47"/>
      <c r="L71" s="47"/>
      <c r="M71" s="41"/>
      <c r="N71" s="77"/>
      <c r="O71" s="47"/>
      <c r="P71" s="47"/>
      <c r="Q71" s="47"/>
      <c r="R71" s="131"/>
      <c r="S71" s="41"/>
      <c r="T71" s="12"/>
      <c r="U71" s="12"/>
      <c r="V71" s="12"/>
      <c r="W71" s="12"/>
      <c r="X71" s="12"/>
      <c r="Y71" s="41"/>
      <c r="Z71" s="12"/>
      <c r="AA71" s="12"/>
      <c r="AB71" s="12"/>
      <c r="AC71" s="12"/>
      <c r="AD71" s="12"/>
      <c r="AE71" s="41"/>
      <c r="AF71" s="12"/>
      <c r="AG71" s="12"/>
      <c r="AH71" s="12"/>
      <c r="AI71" s="12"/>
      <c r="AJ71" s="12"/>
    </row>
    <row r="72" spans="1:36" s="42" customFormat="1">
      <c r="A72" s="41"/>
      <c r="B72" s="12"/>
      <c r="C72" s="15"/>
      <c r="D72" s="15"/>
      <c r="E72" s="15"/>
      <c r="F72" s="15"/>
      <c r="G72" s="41"/>
      <c r="H72" s="12"/>
      <c r="I72" s="47"/>
      <c r="J72" s="47"/>
      <c r="K72" s="47"/>
      <c r="L72" s="47"/>
      <c r="M72" s="41"/>
      <c r="N72" s="80"/>
      <c r="O72" s="47"/>
      <c r="P72" s="47"/>
      <c r="Q72" s="47"/>
      <c r="R72" s="131"/>
      <c r="S72" s="41"/>
      <c r="T72" s="12"/>
      <c r="U72" s="12"/>
      <c r="V72" s="12"/>
      <c r="W72" s="12"/>
      <c r="X72" s="12"/>
      <c r="Y72" s="41"/>
      <c r="Z72" s="12"/>
      <c r="AA72" s="12"/>
      <c r="AB72" s="12"/>
      <c r="AC72" s="12"/>
      <c r="AD72" s="12"/>
      <c r="AE72" s="41"/>
      <c r="AF72" s="12"/>
      <c r="AG72" s="12"/>
      <c r="AH72" s="12"/>
      <c r="AI72" s="12"/>
      <c r="AJ72" s="12"/>
    </row>
    <row r="73" spans="1:36" s="42" customFormat="1">
      <c r="A73" s="41"/>
      <c r="B73" s="12"/>
      <c r="C73" s="15"/>
      <c r="D73" s="15"/>
      <c r="E73" s="15"/>
      <c r="F73" s="15"/>
      <c r="G73" s="41"/>
      <c r="H73" s="12"/>
      <c r="I73" s="47"/>
      <c r="J73" s="47"/>
      <c r="K73" s="47"/>
      <c r="L73" s="46"/>
      <c r="M73" s="41"/>
      <c r="N73" s="77"/>
      <c r="O73" s="47" t="s">
        <v>486</v>
      </c>
      <c r="P73" s="47" t="s">
        <v>486</v>
      </c>
      <c r="Q73" s="47" t="s">
        <v>486</v>
      </c>
      <c r="R73" s="131" t="s">
        <v>486</v>
      </c>
      <c r="S73" s="41"/>
      <c r="T73" s="12"/>
      <c r="U73" s="12"/>
      <c r="V73" s="12"/>
      <c r="W73" s="12"/>
      <c r="X73" s="12"/>
      <c r="Y73" s="41"/>
      <c r="Z73" s="12"/>
      <c r="AA73" s="12"/>
      <c r="AB73" s="12"/>
      <c r="AC73" s="12"/>
      <c r="AD73" s="12"/>
      <c r="AE73" s="41"/>
      <c r="AF73" s="12"/>
      <c r="AG73" s="12"/>
      <c r="AH73" s="12"/>
      <c r="AI73" s="12"/>
      <c r="AJ73" s="12"/>
    </row>
    <row r="74" spans="1:36" s="42" customFormat="1">
      <c r="A74" s="41"/>
      <c r="B74" s="12"/>
      <c r="C74" s="15"/>
      <c r="D74" s="15"/>
      <c r="E74" s="15"/>
      <c r="F74" s="15"/>
      <c r="G74" s="41"/>
      <c r="H74" s="12"/>
      <c r="I74" s="47"/>
      <c r="J74" s="46"/>
      <c r="K74" s="46"/>
      <c r="L74" s="46"/>
      <c r="M74" s="41"/>
      <c r="N74" s="77"/>
      <c r="O74" s="47" t="s">
        <v>486</v>
      </c>
      <c r="P74" s="47" t="s">
        <v>486</v>
      </c>
      <c r="Q74" s="47" t="s">
        <v>486</v>
      </c>
      <c r="R74" s="131" t="s">
        <v>486</v>
      </c>
      <c r="S74" s="41"/>
      <c r="T74" s="12"/>
      <c r="U74" s="12"/>
      <c r="V74" s="12"/>
      <c r="W74" s="12"/>
      <c r="X74" s="12"/>
      <c r="Y74" s="41"/>
      <c r="Z74" s="12"/>
      <c r="AA74" s="12"/>
      <c r="AB74" s="12"/>
      <c r="AC74" s="12"/>
      <c r="AD74" s="12"/>
      <c r="AE74" s="41"/>
      <c r="AF74" s="12"/>
      <c r="AG74" s="12"/>
      <c r="AH74" s="12"/>
      <c r="AI74" s="12"/>
      <c r="AJ74" s="12"/>
    </row>
    <row r="75" spans="1:36" s="42" customFormat="1">
      <c r="A75" s="41"/>
      <c r="B75" s="12"/>
      <c r="C75" s="15"/>
      <c r="D75" s="15"/>
      <c r="E75" s="15"/>
      <c r="F75" s="15"/>
      <c r="G75" s="41"/>
      <c r="H75" s="12"/>
      <c r="I75" s="47"/>
      <c r="J75" s="46"/>
      <c r="K75" s="46"/>
      <c r="L75" s="46"/>
      <c r="M75" s="41"/>
      <c r="N75" s="77"/>
      <c r="O75" s="78"/>
      <c r="P75" s="78"/>
      <c r="Q75" s="78"/>
      <c r="R75" s="78" t="s">
        <v>486</v>
      </c>
      <c r="S75" s="41"/>
      <c r="T75" s="12"/>
      <c r="U75" s="12"/>
      <c r="V75" s="12"/>
      <c r="W75" s="12"/>
      <c r="X75" s="12"/>
      <c r="Y75" s="41"/>
      <c r="Z75" s="12"/>
      <c r="AA75" s="12"/>
      <c r="AB75" s="12"/>
      <c r="AC75" s="12"/>
      <c r="AD75" s="12"/>
      <c r="AE75" s="41"/>
      <c r="AF75" s="12"/>
      <c r="AG75" s="12"/>
      <c r="AH75" s="12"/>
      <c r="AI75" s="12"/>
      <c r="AJ75" s="12"/>
    </row>
    <row r="76" spans="1:36" s="42" customFormat="1">
      <c r="A76" s="41"/>
      <c r="B76" s="12"/>
      <c r="C76" s="15"/>
      <c r="D76" s="15"/>
      <c r="E76" s="15"/>
      <c r="F76" s="15"/>
      <c r="G76" s="41"/>
      <c r="H76" s="12"/>
      <c r="I76" s="47"/>
      <c r="J76" s="47"/>
      <c r="K76" s="46"/>
      <c r="L76" s="47"/>
      <c r="M76" s="41"/>
      <c r="N76" s="12"/>
      <c r="O76" s="78"/>
      <c r="P76" s="78"/>
      <c r="Q76" s="78"/>
      <c r="R76" s="78" t="s">
        <v>486</v>
      </c>
      <c r="S76" s="41"/>
      <c r="T76" s="12"/>
      <c r="U76" s="12"/>
      <c r="V76" s="12"/>
      <c r="W76" s="12"/>
      <c r="X76" s="12"/>
      <c r="Y76" s="41"/>
      <c r="Z76" s="12"/>
      <c r="AA76" s="12"/>
      <c r="AB76" s="12"/>
      <c r="AC76" s="12"/>
      <c r="AD76" s="12"/>
      <c r="AE76" s="41"/>
      <c r="AF76" s="12"/>
      <c r="AG76" s="12"/>
      <c r="AH76" s="12"/>
      <c r="AI76" s="12"/>
      <c r="AJ76" s="12"/>
    </row>
    <row r="77" spans="1:36" s="42" customFormat="1">
      <c r="A77" s="41"/>
      <c r="B77" s="12"/>
      <c r="C77" s="15"/>
      <c r="D77" s="15"/>
      <c r="E77" s="15"/>
      <c r="F77" s="15"/>
      <c r="G77" s="41"/>
      <c r="H77" s="12"/>
      <c r="I77" s="47"/>
      <c r="J77" s="47"/>
      <c r="K77" s="47"/>
      <c r="L77" s="46"/>
      <c r="M77" s="41"/>
      <c r="N77" s="12"/>
      <c r="O77" s="78"/>
      <c r="P77" s="78"/>
      <c r="Q77" s="78"/>
      <c r="R77" s="78" t="s">
        <v>486</v>
      </c>
      <c r="S77" s="41"/>
      <c r="T77" s="12"/>
      <c r="U77" s="12"/>
      <c r="V77" s="12"/>
      <c r="W77" s="12"/>
      <c r="X77" s="12"/>
      <c r="Y77" s="41"/>
      <c r="Z77" s="12"/>
      <c r="AA77" s="12"/>
      <c r="AB77" s="12"/>
      <c r="AC77" s="12"/>
      <c r="AD77" s="12"/>
      <c r="AE77" s="41"/>
      <c r="AF77" s="12"/>
      <c r="AG77" s="12"/>
      <c r="AH77" s="12"/>
      <c r="AI77" s="12"/>
      <c r="AJ77" s="12"/>
    </row>
    <row r="78" spans="1:36" s="42" customFormat="1">
      <c r="A78" s="12"/>
      <c r="B78" s="12"/>
      <c r="C78" s="15"/>
      <c r="D78" s="15"/>
      <c r="E78" s="15"/>
      <c r="F78" s="15"/>
      <c r="G78" s="12"/>
      <c r="H78" s="12"/>
      <c r="I78" s="46"/>
      <c r="J78" s="46"/>
      <c r="K78" s="46"/>
      <c r="L78" s="46"/>
      <c r="M78" s="12"/>
      <c r="N78" s="12"/>
      <c r="O78" s="78"/>
      <c r="P78" s="78"/>
      <c r="Q78" s="78"/>
      <c r="R78" s="78" t="s">
        <v>486</v>
      </c>
      <c r="S78" s="12"/>
      <c r="T78" s="12"/>
      <c r="U78" s="12"/>
      <c r="V78" s="12"/>
      <c r="W78" s="12"/>
      <c r="X78" s="12"/>
      <c r="Y78" s="12"/>
      <c r="Z78" s="12"/>
      <c r="AA78" s="12"/>
      <c r="AB78" s="12"/>
      <c r="AC78" s="12"/>
      <c r="AD78" s="12"/>
      <c r="AE78" s="41"/>
      <c r="AF78" s="12"/>
      <c r="AG78" s="12"/>
      <c r="AH78" s="12"/>
      <c r="AI78" s="12"/>
      <c r="AJ78" s="12"/>
    </row>
    <row r="79" spans="1:36" s="42" customFormat="1">
      <c r="A79" s="12"/>
      <c r="B79" s="12"/>
      <c r="C79" s="15"/>
      <c r="D79" s="15"/>
      <c r="E79" s="15"/>
      <c r="F79" s="15"/>
      <c r="G79" s="12"/>
      <c r="H79" s="12"/>
      <c r="I79" s="46"/>
      <c r="J79" s="46"/>
      <c r="K79" s="46"/>
      <c r="L79" s="46"/>
      <c r="M79" s="12"/>
      <c r="N79" s="12"/>
      <c r="O79" s="78"/>
      <c r="P79" s="78"/>
      <c r="Q79" s="78"/>
      <c r="R79" s="78" t="s">
        <v>486</v>
      </c>
      <c r="S79" s="12"/>
      <c r="T79" s="12"/>
      <c r="U79" s="12"/>
      <c r="V79" s="12"/>
      <c r="W79" s="12"/>
      <c r="X79" s="12"/>
      <c r="Y79" s="12"/>
      <c r="Z79" s="12"/>
      <c r="AA79" s="12"/>
      <c r="AB79" s="12"/>
      <c r="AC79" s="12"/>
      <c r="AD79" s="12"/>
      <c r="AE79" s="41"/>
      <c r="AF79" s="12"/>
      <c r="AG79" s="12"/>
      <c r="AH79" s="12"/>
      <c r="AI79" s="12"/>
      <c r="AJ79" s="12"/>
    </row>
    <row r="80" spans="1:36" s="42" customFormat="1">
      <c r="A80" s="12"/>
      <c r="B80" s="2"/>
      <c r="C80" s="15"/>
      <c r="D80" s="15"/>
      <c r="E80" s="15"/>
      <c r="F80" s="15"/>
      <c r="G80" s="12"/>
      <c r="H80" s="12"/>
      <c r="I80" s="46"/>
      <c r="J80" s="46"/>
      <c r="K80" s="46"/>
      <c r="L80" s="46"/>
      <c r="M80" s="12"/>
      <c r="N80" s="12"/>
      <c r="O80" s="78"/>
      <c r="P80" s="78"/>
      <c r="Q80" s="78"/>
      <c r="R80" s="78" t="s">
        <v>486</v>
      </c>
      <c r="S80" s="12"/>
      <c r="T80" s="12"/>
      <c r="U80" s="12"/>
      <c r="V80" s="12"/>
      <c r="W80" s="12"/>
      <c r="X80" s="12"/>
      <c r="Y80" s="12"/>
      <c r="Z80" s="12"/>
      <c r="AA80" s="12"/>
      <c r="AB80" s="12"/>
      <c r="AC80" s="12"/>
      <c r="AD80" s="12"/>
      <c r="AE80" s="41"/>
      <c r="AF80" s="12"/>
      <c r="AG80" s="12"/>
      <c r="AH80" s="12"/>
      <c r="AI80" s="12"/>
      <c r="AJ80" s="12"/>
    </row>
    <row r="81" spans="1:36" s="42" customFormat="1">
      <c r="A81" s="12"/>
      <c r="B81" s="12"/>
      <c r="C81" s="15"/>
      <c r="D81" s="15"/>
      <c r="E81" s="2"/>
      <c r="F81" s="2"/>
      <c r="G81" s="12"/>
      <c r="H81" s="12"/>
      <c r="I81" s="46"/>
      <c r="J81" s="46"/>
      <c r="K81" s="46"/>
      <c r="L81" s="46"/>
      <c r="M81" s="12"/>
      <c r="N81" s="12"/>
      <c r="O81" s="78"/>
      <c r="P81" s="78"/>
      <c r="Q81" s="78"/>
      <c r="R81" s="78" t="s">
        <v>486</v>
      </c>
      <c r="S81" s="12"/>
      <c r="T81" s="12"/>
      <c r="U81" s="12"/>
      <c r="V81" s="12"/>
      <c r="W81" s="12"/>
      <c r="X81" s="12"/>
      <c r="Y81" s="12"/>
      <c r="Z81" s="12"/>
      <c r="AA81" s="12"/>
      <c r="AB81" s="12"/>
      <c r="AC81" s="12"/>
      <c r="AD81" s="12"/>
      <c r="AE81" s="41"/>
      <c r="AF81" s="12"/>
      <c r="AG81" s="12"/>
      <c r="AH81" s="12"/>
      <c r="AI81" s="12"/>
      <c r="AJ81" s="12"/>
    </row>
    <row r="82" spans="1:36" s="42" customFormat="1">
      <c r="A82" s="12"/>
      <c r="B82" s="12"/>
      <c r="C82" s="2"/>
      <c r="D82" s="2"/>
      <c r="E82" s="12"/>
      <c r="F82" s="12"/>
      <c r="G82" s="12"/>
      <c r="H82" s="12"/>
      <c r="I82" s="46"/>
      <c r="J82" s="46"/>
      <c r="K82" s="46"/>
      <c r="L82" s="46"/>
      <c r="M82" s="12"/>
      <c r="N82" s="12"/>
      <c r="O82" s="78"/>
      <c r="P82" s="78"/>
      <c r="Q82" s="78"/>
      <c r="R82" s="78" t="s">
        <v>486</v>
      </c>
      <c r="S82" s="12"/>
      <c r="T82" s="12"/>
      <c r="U82" s="12"/>
      <c r="V82" s="12"/>
      <c r="W82" s="12"/>
      <c r="X82" s="12"/>
      <c r="Y82" s="12"/>
      <c r="Z82" s="12"/>
      <c r="AA82" s="12"/>
      <c r="AB82" s="12"/>
      <c r="AC82" s="12"/>
      <c r="AD82" s="12"/>
      <c r="AE82" s="41"/>
      <c r="AF82" s="12"/>
      <c r="AG82" s="12"/>
      <c r="AH82" s="12"/>
      <c r="AI82" s="12"/>
      <c r="AJ82" s="12"/>
    </row>
    <row r="83" spans="1:36" s="42" customFormat="1">
      <c r="A83" s="12"/>
      <c r="B83" s="12"/>
      <c r="C83" s="12"/>
      <c r="D83" s="12"/>
      <c r="E83" s="12"/>
      <c r="F83" s="12"/>
      <c r="G83" s="12"/>
      <c r="H83" s="12"/>
      <c r="I83" s="46"/>
      <c r="J83" s="46"/>
      <c r="K83" s="46"/>
      <c r="L83" s="46"/>
      <c r="M83" s="12"/>
      <c r="N83" s="12"/>
      <c r="O83" s="47"/>
      <c r="P83" s="47" t="s">
        <v>486</v>
      </c>
      <c r="Q83" s="47" t="s">
        <v>486</v>
      </c>
      <c r="R83" s="47" t="s">
        <v>486</v>
      </c>
      <c r="S83" s="12"/>
      <c r="T83" s="12"/>
      <c r="U83" s="12"/>
      <c r="V83" s="12"/>
      <c r="W83" s="12"/>
      <c r="X83" s="12"/>
      <c r="Y83" s="12"/>
      <c r="Z83" s="12"/>
      <c r="AA83" s="12"/>
      <c r="AB83" s="12"/>
      <c r="AC83" s="12"/>
      <c r="AD83" s="12"/>
      <c r="AE83" s="41"/>
      <c r="AF83" s="12"/>
      <c r="AG83" s="12"/>
      <c r="AH83" s="12"/>
      <c r="AI83" s="12"/>
      <c r="AJ83" s="12"/>
    </row>
    <row r="84" spans="1:36" s="42" customFormat="1">
      <c r="A84" s="12"/>
      <c r="B84" s="12"/>
      <c r="C84" s="12"/>
      <c r="D84" s="12"/>
      <c r="E84" s="12"/>
      <c r="F84" s="12"/>
      <c r="G84" s="12"/>
      <c r="H84" s="12"/>
      <c r="I84" s="46"/>
      <c r="J84" s="46"/>
      <c r="K84" s="46"/>
      <c r="L84" s="46"/>
      <c r="M84" s="12"/>
      <c r="N84" s="12"/>
      <c r="O84" s="78"/>
      <c r="P84" s="78"/>
      <c r="Q84" s="78"/>
      <c r="R84" s="47" t="s">
        <v>486</v>
      </c>
      <c r="S84" s="12"/>
      <c r="T84" s="12"/>
      <c r="U84" s="12"/>
      <c r="V84" s="12"/>
      <c r="W84" s="12"/>
      <c r="X84" s="12"/>
      <c r="Y84" s="12"/>
      <c r="Z84" s="12"/>
      <c r="AA84" s="12"/>
      <c r="AB84" s="12"/>
      <c r="AC84" s="12"/>
      <c r="AD84" s="12"/>
      <c r="AE84" s="41"/>
      <c r="AF84" s="12"/>
      <c r="AG84" s="12"/>
      <c r="AH84" s="12"/>
      <c r="AI84" s="12"/>
      <c r="AJ84" s="12"/>
    </row>
    <row r="85" spans="1:36">
      <c r="A85" s="12"/>
      <c r="B85" s="12"/>
      <c r="C85" s="12"/>
      <c r="D85" s="12"/>
      <c r="E85" s="12"/>
      <c r="F85" s="12"/>
      <c r="G85" s="12"/>
      <c r="H85" s="12"/>
      <c r="I85" s="46"/>
      <c r="J85" s="46"/>
      <c r="K85" s="46"/>
      <c r="L85" s="15"/>
      <c r="M85" s="12"/>
      <c r="N85" s="12"/>
      <c r="O85" s="47"/>
      <c r="P85" s="47"/>
      <c r="Q85" s="46"/>
      <c r="R85" s="46"/>
      <c r="S85" s="12"/>
      <c r="T85" s="12"/>
      <c r="U85" s="12"/>
      <c r="V85" s="12"/>
      <c r="W85" s="12"/>
      <c r="X85" s="12"/>
      <c r="Y85" s="12"/>
      <c r="Z85" s="12"/>
      <c r="AA85" s="12"/>
      <c r="AB85" s="12"/>
      <c r="AC85" s="12"/>
      <c r="AD85" s="12"/>
      <c r="AE85" s="41"/>
      <c r="AF85" s="12"/>
      <c r="AG85" s="12"/>
      <c r="AH85" s="12"/>
      <c r="AI85" s="12"/>
      <c r="AJ85" s="12"/>
    </row>
    <row r="86" spans="1:36">
      <c r="A86" s="2" t="e">
        <f>General!#REF!</f>
        <v>#REF!</v>
      </c>
      <c r="B86" s="12"/>
      <c r="C86" s="12"/>
      <c r="D86" s="12"/>
      <c r="E86" s="12"/>
      <c r="F86" s="12"/>
      <c r="G86" s="2"/>
      <c r="H86" s="12"/>
      <c r="I86" s="15"/>
      <c r="J86" s="15"/>
      <c r="K86" s="15"/>
      <c r="L86" s="15"/>
      <c r="M86" s="2"/>
      <c r="N86" s="12"/>
      <c r="O86" s="47"/>
      <c r="P86" s="47"/>
      <c r="Q86" s="47"/>
      <c r="R86" s="46"/>
      <c r="S86" s="2" t="e">
        <f>General!#REF!</f>
        <v>#REF!</v>
      </c>
      <c r="T86" s="12"/>
      <c r="U86" s="12"/>
      <c r="V86" s="12"/>
      <c r="W86" s="12"/>
      <c r="X86" s="12"/>
      <c r="Y86" s="2"/>
      <c r="Z86" s="12"/>
      <c r="AA86" s="12"/>
      <c r="AB86" s="12"/>
      <c r="AC86" s="12"/>
      <c r="AD86" s="12"/>
      <c r="AE86" s="12"/>
      <c r="AF86" s="12"/>
      <c r="AG86" s="12"/>
      <c r="AH86" s="12"/>
      <c r="AI86" s="12"/>
      <c r="AJ86" s="12"/>
    </row>
    <row r="87" spans="1:36">
      <c r="A87" s="12"/>
      <c r="B87" s="12"/>
      <c r="C87" s="12"/>
      <c r="D87" s="12"/>
      <c r="E87" s="12"/>
      <c r="F87" s="12"/>
      <c r="G87" s="12"/>
      <c r="H87" s="12"/>
      <c r="I87" s="15"/>
      <c r="J87" s="15"/>
      <c r="K87" s="15"/>
      <c r="L87" s="15"/>
      <c r="M87" s="12"/>
      <c r="N87" s="12"/>
      <c r="O87" s="47"/>
      <c r="P87" s="46"/>
      <c r="Q87" s="46"/>
      <c r="R87" s="46"/>
      <c r="S87" s="12"/>
      <c r="T87" s="12"/>
      <c r="U87" s="12"/>
      <c r="V87" s="12"/>
      <c r="W87" s="12"/>
      <c r="X87" s="12"/>
      <c r="Y87" s="12"/>
      <c r="Z87" s="12"/>
      <c r="AA87" s="12"/>
      <c r="AB87" s="12"/>
      <c r="AC87" s="12"/>
      <c r="AD87" s="12"/>
      <c r="AE87" s="12"/>
      <c r="AF87" s="12"/>
      <c r="AG87" s="12"/>
      <c r="AH87" s="12"/>
      <c r="AI87" s="12"/>
      <c r="AJ87" s="12"/>
    </row>
    <row r="88" spans="1:36">
      <c r="A88" s="12"/>
      <c r="B88" s="12"/>
      <c r="C88" s="12"/>
      <c r="D88" s="12"/>
      <c r="E88" s="12"/>
      <c r="F88" s="12"/>
      <c r="G88" s="12"/>
      <c r="H88" s="12"/>
      <c r="I88" s="15"/>
      <c r="J88" s="15"/>
      <c r="K88" s="15"/>
      <c r="L88" s="15"/>
      <c r="M88" s="12"/>
      <c r="N88" s="12"/>
      <c r="O88" s="46"/>
      <c r="P88" s="46"/>
      <c r="Q88" s="46"/>
      <c r="R88" s="46"/>
      <c r="S88" s="12"/>
      <c r="T88" s="12"/>
      <c r="U88" s="12"/>
      <c r="V88" s="12"/>
      <c r="W88" s="12"/>
      <c r="X88" s="12"/>
      <c r="Y88" s="12"/>
      <c r="Z88" s="12"/>
      <c r="AA88" s="12"/>
      <c r="AB88" s="12"/>
      <c r="AC88" s="12"/>
      <c r="AD88" s="12"/>
      <c r="AE88" s="12"/>
      <c r="AF88" s="12"/>
      <c r="AG88" s="12"/>
      <c r="AH88" s="12"/>
      <c r="AI88" s="12"/>
      <c r="AJ88" s="12"/>
    </row>
    <row r="89" spans="1:36">
      <c r="A89" s="12"/>
      <c r="B89" s="12"/>
      <c r="C89" s="12"/>
      <c r="D89" s="12"/>
      <c r="E89" s="12"/>
      <c r="F89" s="12"/>
      <c r="G89" s="12"/>
      <c r="H89" s="12"/>
      <c r="I89" s="15"/>
      <c r="J89" s="15"/>
      <c r="K89" s="15"/>
      <c r="L89" s="15"/>
      <c r="M89" s="12"/>
      <c r="N89" s="12"/>
      <c r="O89" s="46"/>
      <c r="P89" s="46"/>
      <c r="Q89" s="46"/>
      <c r="R89" s="46"/>
      <c r="S89" s="12"/>
      <c r="T89" s="12"/>
      <c r="U89" s="12"/>
      <c r="V89" s="12"/>
      <c r="W89" s="12"/>
      <c r="X89" s="12"/>
      <c r="Y89" s="12"/>
      <c r="Z89" s="12"/>
      <c r="AA89" s="12"/>
      <c r="AB89" s="12"/>
      <c r="AC89" s="12"/>
      <c r="AD89" s="12"/>
      <c r="AE89" s="12"/>
      <c r="AF89" s="12"/>
      <c r="AG89" s="12"/>
      <c r="AH89" s="12"/>
      <c r="AI89" s="12"/>
      <c r="AJ89" s="12"/>
    </row>
    <row r="90" spans="1:36">
      <c r="A90" s="12"/>
      <c r="B90" s="12"/>
      <c r="C90" s="12"/>
      <c r="D90" s="12"/>
      <c r="E90" s="12"/>
      <c r="F90" s="12"/>
      <c r="G90" s="12"/>
      <c r="H90" s="12"/>
      <c r="I90" s="15"/>
      <c r="J90" s="15"/>
      <c r="K90" s="15"/>
      <c r="L90" s="15"/>
      <c r="M90" s="12"/>
      <c r="N90" s="12"/>
      <c r="O90" s="46"/>
      <c r="P90" s="46"/>
      <c r="Q90" s="46"/>
      <c r="R90" s="46"/>
      <c r="S90" s="12"/>
      <c r="T90" s="12"/>
      <c r="U90" s="12"/>
      <c r="V90" s="12"/>
      <c r="W90" s="12"/>
      <c r="X90" s="12"/>
      <c r="Y90" s="12"/>
      <c r="Z90" s="12"/>
      <c r="AA90" s="12"/>
      <c r="AB90" s="12"/>
      <c r="AC90" s="12"/>
      <c r="AD90" s="12"/>
      <c r="AE90" s="12"/>
      <c r="AF90" s="12"/>
      <c r="AG90" s="12"/>
      <c r="AH90" s="12"/>
      <c r="AI90" s="12"/>
      <c r="AJ90" s="12"/>
    </row>
    <row r="91" spans="1:36">
      <c r="A91" s="12"/>
      <c r="B91" s="12"/>
      <c r="C91" s="12"/>
      <c r="D91" s="12"/>
      <c r="E91" s="12"/>
      <c r="F91" s="12"/>
      <c r="G91" s="12"/>
      <c r="H91" s="12"/>
      <c r="I91" s="15"/>
      <c r="J91" s="15"/>
      <c r="K91" s="15"/>
      <c r="L91" s="15"/>
      <c r="M91" s="12"/>
      <c r="N91" s="12"/>
      <c r="O91" s="46"/>
      <c r="P91" s="46"/>
      <c r="Q91" s="46"/>
      <c r="R91" s="46"/>
      <c r="S91" s="12"/>
      <c r="T91" s="12"/>
      <c r="U91" s="12"/>
      <c r="V91" s="12"/>
      <c r="W91" s="12"/>
      <c r="X91" s="12"/>
      <c r="Y91" s="12"/>
      <c r="Z91" s="12"/>
      <c r="AA91" s="12"/>
      <c r="AB91" s="12"/>
      <c r="AC91" s="12"/>
      <c r="AD91" s="12"/>
      <c r="AE91" s="12"/>
      <c r="AF91" s="12"/>
      <c r="AG91" s="12"/>
      <c r="AH91" s="12"/>
      <c r="AI91" s="12"/>
      <c r="AJ91" s="12"/>
    </row>
    <row r="92" spans="1:36">
      <c r="A92" s="12"/>
      <c r="B92" s="12"/>
      <c r="C92" s="12"/>
      <c r="D92" s="12"/>
      <c r="E92" s="12"/>
      <c r="F92" s="12"/>
      <c r="G92" s="12"/>
      <c r="H92" s="2"/>
      <c r="I92" s="15"/>
      <c r="J92" s="15"/>
      <c r="K92" s="15"/>
      <c r="L92" s="15"/>
      <c r="M92" s="12"/>
      <c r="N92" s="12"/>
      <c r="O92" s="46"/>
      <c r="P92" s="46"/>
      <c r="Q92" s="46"/>
      <c r="R92" s="46"/>
      <c r="S92" s="12"/>
      <c r="T92" s="12"/>
      <c r="U92" s="12"/>
      <c r="V92" s="12"/>
      <c r="W92" s="12"/>
      <c r="X92" s="12"/>
      <c r="Y92" s="12"/>
      <c r="Z92" s="12"/>
      <c r="AA92" s="12"/>
      <c r="AB92" s="12"/>
      <c r="AC92" s="12"/>
      <c r="AD92" s="12"/>
      <c r="AE92" s="12"/>
      <c r="AF92" s="12"/>
      <c r="AG92" s="12"/>
      <c r="AH92" s="12"/>
      <c r="AI92" s="12"/>
      <c r="AJ92" s="12"/>
    </row>
    <row r="93" spans="1:36">
      <c r="A93" s="12"/>
      <c r="B93" s="12"/>
      <c r="C93" s="12"/>
      <c r="D93" s="12"/>
      <c r="E93" s="12"/>
      <c r="F93" s="12"/>
      <c r="G93" s="12"/>
      <c r="H93" s="12"/>
      <c r="I93" s="15"/>
      <c r="J93" s="15"/>
      <c r="K93" s="15"/>
      <c r="L93" s="15"/>
      <c r="M93" s="12"/>
      <c r="N93" s="12"/>
      <c r="O93" s="46"/>
      <c r="P93" s="46"/>
      <c r="Q93" s="46"/>
      <c r="R93" s="46"/>
      <c r="S93" s="12"/>
      <c r="T93" s="12"/>
      <c r="U93" s="12"/>
      <c r="V93" s="12"/>
      <c r="W93" s="12"/>
      <c r="X93" s="12"/>
      <c r="Y93" s="12"/>
      <c r="Z93" s="12"/>
      <c r="AA93" s="12"/>
      <c r="AB93" s="12"/>
      <c r="AC93" s="12"/>
      <c r="AD93" s="12"/>
      <c r="AE93" s="12"/>
      <c r="AF93" s="12"/>
      <c r="AG93" s="12"/>
      <c r="AH93" s="12"/>
      <c r="AI93" s="12"/>
      <c r="AJ93" s="12"/>
    </row>
    <row r="94" spans="1:36">
      <c r="A94" s="12"/>
      <c r="B94" s="12"/>
      <c r="C94" s="12"/>
      <c r="D94" s="12"/>
      <c r="E94" s="12"/>
      <c r="F94" s="12"/>
      <c r="G94" s="12"/>
      <c r="H94" s="12"/>
      <c r="I94" s="15"/>
      <c r="J94" s="15"/>
      <c r="K94" s="15"/>
      <c r="L94" s="15"/>
      <c r="M94" s="12"/>
      <c r="N94" s="12"/>
      <c r="O94" s="46"/>
      <c r="P94" s="46"/>
      <c r="Q94" s="46"/>
      <c r="R94" s="46"/>
      <c r="S94" s="12"/>
      <c r="T94" s="12"/>
      <c r="U94" s="12"/>
      <c r="V94" s="12"/>
      <c r="W94" s="12"/>
      <c r="X94" s="12"/>
      <c r="Y94" s="12"/>
      <c r="Z94" s="12"/>
      <c r="AA94" s="12"/>
      <c r="AB94" s="12"/>
      <c r="AC94" s="12"/>
      <c r="AD94" s="12"/>
      <c r="AE94" s="12"/>
      <c r="AF94" s="12"/>
      <c r="AG94" s="12"/>
      <c r="AH94" s="12"/>
      <c r="AI94" s="12"/>
      <c r="AJ94" s="12"/>
    </row>
    <row r="95" spans="1:36">
      <c r="A95" s="12"/>
      <c r="B95" s="12"/>
      <c r="C95" s="12"/>
      <c r="D95" s="12"/>
      <c r="E95" s="12"/>
      <c r="F95" s="12"/>
      <c r="G95" s="12"/>
      <c r="H95" s="12"/>
      <c r="I95" s="15"/>
      <c r="J95" s="15"/>
      <c r="K95" s="15"/>
      <c r="L95" s="15"/>
      <c r="M95" s="12"/>
      <c r="N95" s="12"/>
      <c r="O95" s="46"/>
      <c r="P95" s="46"/>
      <c r="Q95" s="46"/>
      <c r="R95" s="46"/>
      <c r="S95" s="12"/>
      <c r="T95" s="12"/>
      <c r="U95" s="12"/>
      <c r="V95" s="12"/>
      <c r="W95" s="12"/>
      <c r="X95" s="12"/>
      <c r="Y95" s="12"/>
      <c r="Z95" s="12"/>
      <c r="AA95" s="12"/>
      <c r="AB95" s="12"/>
      <c r="AC95" s="12"/>
      <c r="AD95" s="12"/>
      <c r="AE95" s="12"/>
      <c r="AF95" s="12"/>
      <c r="AG95" s="12"/>
      <c r="AH95" s="12"/>
      <c r="AI95" s="12"/>
      <c r="AJ95" s="12"/>
    </row>
    <row r="96" spans="1:36">
      <c r="A96" s="12"/>
      <c r="B96" s="12"/>
      <c r="C96" s="12"/>
      <c r="D96" s="12"/>
      <c r="E96" s="12"/>
      <c r="F96" s="12"/>
      <c r="G96" s="12"/>
      <c r="H96" s="12"/>
      <c r="I96" s="15"/>
      <c r="J96" s="15"/>
      <c r="K96" s="15"/>
      <c r="L96" s="2"/>
      <c r="M96" s="12"/>
      <c r="N96" s="12"/>
      <c r="O96" s="46"/>
      <c r="P96" s="46"/>
      <c r="Q96" s="46"/>
      <c r="R96" s="46"/>
      <c r="S96" s="12"/>
      <c r="T96" s="12"/>
      <c r="U96" s="12"/>
      <c r="V96" s="12"/>
      <c r="W96" s="12"/>
      <c r="X96" s="12"/>
      <c r="Y96" s="12"/>
      <c r="Z96" s="12"/>
      <c r="AA96" s="12"/>
      <c r="AB96" s="12"/>
      <c r="AC96" s="12"/>
      <c r="AD96" s="12"/>
      <c r="AE96" s="12"/>
      <c r="AF96" s="12"/>
      <c r="AG96" s="12"/>
      <c r="AH96" s="12"/>
      <c r="AI96" s="12"/>
      <c r="AJ96" s="12"/>
    </row>
    <row r="97" spans="1:36">
      <c r="A97" s="12"/>
      <c r="B97" s="12"/>
      <c r="C97" s="12"/>
      <c r="D97" s="12"/>
      <c r="E97" s="12"/>
      <c r="F97" s="12"/>
      <c r="G97" s="12"/>
      <c r="H97" s="12"/>
      <c r="I97" s="2"/>
      <c r="J97" s="2"/>
      <c r="K97" s="2"/>
      <c r="L97" s="12"/>
      <c r="M97" s="12"/>
      <c r="N97" s="12"/>
      <c r="O97" s="46"/>
      <c r="P97" s="46"/>
      <c r="Q97" s="46"/>
      <c r="R97" s="46"/>
      <c r="S97" s="12"/>
      <c r="T97" s="12"/>
      <c r="U97" s="12"/>
      <c r="V97" s="12"/>
      <c r="W97" s="12"/>
      <c r="X97" s="12"/>
      <c r="Y97" s="12"/>
      <c r="Z97" s="12"/>
      <c r="AA97" s="12"/>
      <c r="AB97" s="12"/>
      <c r="AC97" s="12"/>
      <c r="AD97" s="12"/>
      <c r="AE97" s="12"/>
      <c r="AF97" s="12"/>
      <c r="AG97" s="12"/>
      <c r="AH97" s="12"/>
      <c r="AI97" s="12"/>
      <c r="AJ97" s="12"/>
    </row>
    <row r="98" spans="1:36">
      <c r="A98" s="12"/>
      <c r="B98" s="12"/>
      <c r="C98" s="12"/>
      <c r="D98" s="12"/>
      <c r="E98" s="12"/>
      <c r="F98" s="12"/>
      <c r="G98" s="12"/>
      <c r="H98" s="12"/>
      <c r="I98" s="12"/>
      <c r="J98" s="12"/>
      <c r="K98" s="12"/>
      <c r="L98" s="12"/>
      <c r="M98" s="12"/>
      <c r="N98" s="12"/>
      <c r="O98" s="46"/>
      <c r="P98" s="46"/>
      <c r="Q98" s="46"/>
      <c r="R98" s="46"/>
      <c r="S98" s="12"/>
      <c r="T98" s="12"/>
      <c r="U98" s="12"/>
      <c r="V98" s="12"/>
      <c r="W98" s="12"/>
      <c r="X98" s="12"/>
      <c r="Y98" s="12"/>
      <c r="AE98" s="12"/>
      <c r="AF98" s="12"/>
      <c r="AG98" s="12"/>
      <c r="AH98" s="12"/>
      <c r="AI98" s="12"/>
      <c r="AJ98" s="12"/>
    </row>
    <row r="99" spans="1:36">
      <c r="A99" s="12"/>
      <c r="B99" s="12"/>
      <c r="C99" s="12"/>
      <c r="D99" s="12"/>
      <c r="E99" s="12"/>
      <c r="F99" s="12"/>
      <c r="G99" s="12"/>
      <c r="H99" s="12"/>
      <c r="I99" s="12"/>
      <c r="J99" s="12"/>
      <c r="K99" s="12"/>
      <c r="L99" s="12"/>
      <c r="M99" s="12"/>
      <c r="N99" s="12"/>
      <c r="O99" s="15"/>
      <c r="P99" s="15"/>
      <c r="Q99" s="15"/>
      <c r="R99" s="15"/>
      <c r="S99" s="12"/>
      <c r="T99" s="12"/>
      <c r="U99" s="12"/>
      <c r="V99" s="12"/>
      <c r="W99" s="12"/>
      <c r="X99" s="12"/>
      <c r="Y99" s="12"/>
      <c r="AE99" s="12"/>
      <c r="AF99" s="12"/>
      <c r="AG99" s="12"/>
      <c r="AH99" s="12"/>
      <c r="AI99" s="12"/>
      <c r="AJ99" s="12"/>
    </row>
    <row r="100" spans="1:36">
      <c r="A100" s="12"/>
      <c r="B100" s="12"/>
      <c r="C100" s="12"/>
      <c r="D100" s="12"/>
      <c r="E100" s="12"/>
      <c r="F100" s="12"/>
      <c r="G100" s="12"/>
      <c r="H100" s="12"/>
      <c r="I100" s="12"/>
      <c r="J100" s="12"/>
      <c r="K100" s="12"/>
      <c r="L100" s="12"/>
      <c r="M100" s="12"/>
      <c r="N100" s="12"/>
      <c r="O100" s="15"/>
      <c r="P100" s="15"/>
      <c r="Q100" s="15"/>
      <c r="R100" s="15"/>
      <c r="S100" s="12"/>
      <c r="T100" s="12"/>
      <c r="U100" s="12"/>
      <c r="V100" s="12"/>
      <c r="W100" s="12"/>
      <c r="X100" s="12"/>
      <c r="Y100" s="12"/>
      <c r="AE100" s="12"/>
      <c r="AF100" s="12"/>
      <c r="AG100" s="12"/>
      <c r="AH100" s="12"/>
      <c r="AI100" s="12"/>
      <c r="AJ100" s="12"/>
    </row>
    <row r="101" spans="1:36">
      <c r="A101" s="12"/>
      <c r="B101" s="12"/>
      <c r="C101" s="12"/>
      <c r="D101" s="12"/>
      <c r="E101" s="12"/>
      <c r="F101" s="12"/>
      <c r="G101" s="12"/>
      <c r="H101" s="12"/>
      <c r="I101" s="12"/>
      <c r="J101" s="12"/>
      <c r="K101" s="12"/>
      <c r="L101" s="12"/>
      <c r="M101" s="12"/>
      <c r="N101" s="2"/>
      <c r="O101" s="15"/>
      <c r="P101" s="15"/>
      <c r="Q101" s="15"/>
      <c r="R101" s="15"/>
      <c r="S101" s="12"/>
      <c r="T101" s="12"/>
      <c r="U101" s="12"/>
      <c r="V101" s="12"/>
      <c r="W101" s="12"/>
      <c r="X101" s="12"/>
      <c r="Y101" s="12"/>
      <c r="AE101" s="12"/>
      <c r="AF101" s="12"/>
      <c r="AG101" s="12"/>
      <c r="AH101" s="12"/>
      <c r="AI101" s="12"/>
      <c r="AJ101" s="12"/>
    </row>
    <row r="102" spans="1:36">
      <c r="A102" s="12"/>
      <c r="B102" s="12"/>
      <c r="C102" s="12"/>
      <c r="D102" s="12"/>
      <c r="E102" s="12"/>
      <c r="F102" s="12"/>
      <c r="G102" s="12"/>
      <c r="H102" s="12"/>
      <c r="I102" s="12"/>
      <c r="J102" s="12"/>
      <c r="K102" s="12"/>
      <c r="L102" s="12"/>
      <c r="M102" s="12"/>
      <c r="N102" s="12"/>
      <c r="O102" s="15"/>
      <c r="P102" s="15"/>
      <c r="Q102" s="15"/>
      <c r="R102" s="15"/>
      <c r="S102" s="12"/>
      <c r="T102" s="12"/>
      <c r="U102" s="12"/>
      <c r="V102" s="12"/>
      <c r="W102" s="12"/>
      <c r="X102" s="12"/>
      <c r="Y102" s="12"/>
      <c r="AE102" s="12"/>
      <c r="AF102" s="12"/>
      <c r="AG102" s="12"/>
      <c r="AH102" s="12"/>
      <c r="AI102" s="12"/>
      <c r="AJ102" s="12"/>
    </row>
    <row r="103" spans="1:36">
      <c r="A103" s="12"/>
      <c r="B103" s="12"/>
      <c r="C103" s="12"/>
      <c r="D103" s="12"/>
      <c r="E103" s="12"/>
      <c r="F103" s="12"/>
      <c r="G103" s="12"/>
      <c r="H103" s="12"/>
      <c r="I103" s="12"/>
      <c r="J103" s="12"/>
      <c r="K103" s="12"/>
      <c r="L103" s="12"/>
      <c r="M103" s="12"/>
      <c r="N103" s="12"/>
      <c r="O103" s="15"/>
      <c r="P103" s="15"/>
      <c r="Q103" s="15"/>
      <c r="R103" s="15"/>
      <c r="S103" s="12"/>
      <c r="T103" s="12"/>
      <c r="U103" s="12"/>
      <c r="V103" s="12"/>
      <c r="W103" s="12"/>
      <c r="X103" s="12"/>
      <c r="Y103" s="12"/>
      <c r="AE103" s="12"/>
      <c r="AF103" s="12"/>
      <c r="AG103" s="12"/>
      <c r="AH103" s="12"/>
      <c r="AI103" s="12"/>
      <c r="AJ103" s="12"/>
    </row>
    <row r="104" spans="1:36">
      <c r="B104" s="12"/>
      <c r="C104" s="12"/>
      <c r="D104" s="12"/>
      <c r="E104" s="12"/>
      <c r="F104" s="12"/>
      <c r="H104" s="12"/>
      <c r="I104" s="12"/>
      <c r="J104" s="12"/>
      <c r="K104" s="12"/>
      <c r="L104" s="12"/>
      <c r="N104" s="12"/>
      <c r="O104" s="15"/>
      <c r="P104" s="15"/>
      <c r="Q104" s="15"/>
      <c r="R104" s="15"/>
      <c r="T104" s="12"/>
      <c r="U104" s="12"/>
      <c r="V104" s="12"/>
      <c r="W104" s="12"/>
      <c r="X104" s="12"/>
      <c r="AF104" s="12"/>
      <c r="AG104" s="12"/>
      <c r="AH104" s="12"/>
      <c r="AI104" s="12"/>
      <c r="AJ104" s="12"/>
    </row>
    <row r="105" spans="1:36">
      <c r="H105" s="12"/>
      <c r="I105" s="12"/>
      <c r="J105" s="12"/>
      <c r="K105" s="12"/>
      <c r="L105" s="12"/>
      <c r="N105" s="12"/>
      <c r="O105" s="15"/>
      <c r="P105" s="15"/>
      <c r="Q105" s="15"/>
      <c r="R105" s="15"/>
      <c r="T105" s="12"/>
      <c r="U105" s="12"/>
      <c r="V105" s="12"/>
      <c r="W105" s="12"/>
      <c r="X105" s="12"/>
      <c r="AF105" s="12"/>
      <c r="AG105" s="12"/>
      <c r="AH105" s="12"/>
      <c r="AI105" s="12"/>
      <c r="AJ105" s="12"/>
    </row>
    <row r="106" spans="1:36">
      <c r="H106" s="12"/>
      <c r="I106" s="12"/>
      <c r="J106" s="12"/>
      <c r="K106" s="12"/>
      <c r="L106" s="12"/>
      <c r="N106" s="12"/>
      <c r="O106" s="15"/>
      <c r="P106" s="15"/>
      <c r="Q106" s="15"/>
      <c r="R106" s="15"/>
      <c r="T106" s="12"/>
      <c r="U106" s="12"/>
      <c r="V106" s="12"/>
      <c r="W106" s="12"/>
      <c r="X106" s="12"/>
      <c r="AF106" s="12"/>
      <c r="AG106" s="12"/>
      <c r="AH106" s="12"/>
      <c r="AI106" s="12"/>
      <c r="AJ106" s="12"/>
    </row>
    <row r="107" spans="1:36">
      <c r="H107" s="12"/>
      <c r="I107" s="12"/>
      <c r="J107" s="12"/>
      <c r="K107" s="12"/>
      <c r="L107" s="12"/>
      <c r="N107" s="12"/>
      <c r="O107" s="15"/>
      <c r="P107" s="15"/>
      <c r="Q107" s="15"/>
      <c r="R107" s="15"/>
      <c r="T107" s="12"/>
      <c r="U107" s="12"/>
      <c r="V107" s="12"/>
      <c r="W107" s="12"/>
      <c r="X107" s="12"/>
      <c r="AF107" s="12"/>
      <c r="AG107" s="12"/>
      <c r="AH107" s="12"/>
      <c r="AI107" s="12"/>
      <c r="AJ107" s="12"/>
    </row>
    <row r="108" spans="1:36">
      <c r="H108" s="12"/>
      <c r="I108" s="12"/>
      <c r="J108" s="12"/>
      <c r="K108" s="12"/>
      <c r="L108" s="12"/>
      <c r="N108" s="12"/>
      <c r="O108" s="15"/>
      <c r="P108" s="15"/>
      <c r="Q108" s="15"/>
      <c r="R108" s="15"/>
      <c r="T108" s="12"/>
      <c r="U108" s="12"/>
      <c r="V108" s="12"/>
      <c r="W108" s="12"/>
      <c r="X108" s="12"/>
    </row>
    <row r="109" spans="1:36">
      <c r="H109" s="12"/>
      <c r="I109" s="12"/>
      <c r="J109" s="12"/>
      <c r="K109" s="12"/>
      <c r="L109" s="12"/>
      <c r="N109" s="12"/>
      <c r="O109" s="15"/>
      <c r="P109" s="15"/>
      <c r="Q109" s="15"/>
      <c r="R109" s="15"/>
      <c r="T109" s="12"/>
      <c r="U109" s="12"/>
      <c r="V109" s="12"/>
      <c r="W109" s="12"/>
      <c r="X109" s="12"/>
    </row>
    <row r="110" spans="1:36">
      <c r="H110" s="12"/>
      <c r="I110" s="12"/>
      <c r="J110" s="12"/>
      <c r="K110" s="12"/>
      <c r="L110" s="12"/>
      <c r="N110" s="12"/>
      <c r="O110" s="2"/>
      <c r="P110" s="2"/>
      <c r="Q110" s="2"/>
      <c r="R110" s="2"/>
      <c r="T110" s="12"/>
      <c r="U110" s="12"/>
      <c r="V110" s="12"/>
      <c r="W110" s="12"/>
      <c r="X110" s="12"/>
    </row>
    <row r="111" spans="1:36">
      <c r="H111" s="12"/>
      <c r="I111" s="12"/>
      <c r="J111" s="12"/>
      <c r="K111" s="12"/>
      <c r="L111" s="12"/>
      <c r="N111" s="12"/>
      <c r="O111" s="12"/>
      <c r="P111" s="12"/>
      <c r="Q111" s="12"/>
      <c r="R111" s="12"/>
      <c r="T111" s="12"/>
      <c r="U111" s="12"/>
      <c r="V111" s="12"/>
      <c r="W111" s="12"/>
      <c r="X111" s="12"/>
    </row>
    <row r="112" spans="1:36">
      <c r="I112" s="12"/>
      <c r="J112" s="12"/>
      <c r="K112" s="12"/>
      <c r="L112" s="12"/>
      <c r="T112" s="12"/>
      <c r="U112" s="12"/>
      <c r="V112" s="12"/>
      <c r="W112" s="12"/>
      <c r="X112" s="12"/>
    </row>
    <row r="113" spans="9:20">
      <c r="I113" s="12"/>
      <c r="J113" s="12"/>
      <c r="K113" s="12"/>
      <c r="L113" s="12"/>
      <c r="T113" s="12"/>
    </row>
  </sheetData>
  <mergeCells count="81">
    <mergeCell ref="S52:S61"/>
    <mergeCell ref="S36:S51"/>
    <mergeCell ref="S12:S35"/>
    <mergeCell ref="A56:A65"/>
    <mergeCell ref="A36:A55"/>
    <mergeCell ref="A12:A35"/>
    <mergeCell ref="G52:G61"/>
    <mergeCell ref="G35:G51"/>
    <mergeCell ref="G12:G34"/>
    <mergeCell ref="M12:M26"/>
    <mergeCell ref="M50:M59"/>
    <mergeCell ref="M27:M49"/>
    <mergeCell ref="Y51:Y60"/>
    <mergeCell ref="Y31:Y50"/>
    <mergeCell ref="Y12:Y30"/>
    <mergeCell ref="AE12:AE21"/>
    <mergeCell ref="AE22:AE32"/>
    <mergeCell ref="AE33:AE43"/>
    <mergeCell ref="Y11:Z11"/>
    <mergeCell ref="AE2:AJ2"/>
    <mergeCell ref="AE5:AF5"/>
    <mergeCell ref="AE4:AJ4"/>
    <mergeCell ref="AE3:AJ3"/>
    <mergeCell ref="AG5:AJ5"/>
    <mergeCell ref="AE9:AF9"/>
    <mergeCell ref="AE8:AF8"/>
    <mergeCell ref="AE6:AJ6"/>
    <mergeCell ref="AE10:AF10"/>
    <mergeCell ref="AE11:AF11"/>
    <mergeCell ref="AA5:AD5"/>
    <mergeCell ref="Y5:Z5"/>
    <mergeCell ref="Y6:AD6"/>
    <mergeCell ref="Y4:AD4"/>
    <mergeCell ref="Y8:Z8"/>
    <mergeCell ref="M1:R1"/>
    <mergeCell ref="M2:R2"/>
    <mergeCell ref="M3:R3"/>
    <mergeCell ref="S1:AD1"/>
    <mergeCell ref="S2:X2"/>
    <mergeCell ref="S3:X3"/>
    <mergeCell ref="Y2:AD2"/>
    <mergeCell ref="Y3:AD3"/>
    <mergeCell ref="A1:L1"/>
    <mergeCell ref="A6:F6"/>
    <mergeCell ref="G6:L6"/>
    <mergeCell ref="U5:X5"/>
    <mergeCell ref="S5:T5"/>
    <mergeCell ref="O5:R5"/>
    <mergeCell ref="S6:X6"/>
    <mergeCell ref="M6:R6"/>
    <mergeCell ref="S4:X4"/>
    <mergeCell ref="M4:R4"/>
    <mergeCell ref="A5:B5"/>
    <mergeCell ref="C5:F5"/>
    <mergeCell ref="G5:H5"/>
    <mergeCell ref="I5:L5"/>
    <mergeCell ref="M5:N5"/>
    <mergeCell ref="A4:F4"/>
    <mergeCell ref="A2:F2"/>
    <mergeCell ref="A3:F3"/>
    <mergeCell ref="G2:L2"/>
    <mergeCell ref="G3:L3"/>
    <mergeCell ref="G4:L4"/>
    <mergeCell ref="Y9:Z9"/>
    <mergeCell ref="Y10:Z10"/>
    <mergeCell ref="S10:T10"/>
    <mergeCell ref="S9:T9"/>
    <mergeCell ref="G9:H9"/>
    <mergeCell ref="M9:N9"/>
    <mergeCell ref="M10:N10"/>
    <mergeCell ref="G10:H10"/>
    <mergeCell ref="A11:B11"/>
    <mergeCell ref="G11:H11"/>
    <mergeCell ref="S11:T11"/>
    <mergeCell ref="M11:N11"/>
    <mergeCell ref="M8:N8"/>
    <mergeCell ref="S8:T8"/>
    <mergeCell ref="A8:B8"/>
    <mergeCell ref="G8:H8"/>
    <mergeCell ref="A10:B10"/>
    <mergeCell ref="A9:B9"/>
  </mergeCells>
  <phoneticPr fontId="0" type="noConversion"/>
  <printOptions horizontalCentered="1"/>
  <pageMargins left="0.75" right="0.75" top="1" bottom="0.25" header="0.5" footer="0.5"/>
  <pageSetup scale="46" fitToWidth="3" orientation="portrait" horizontalDpi="300" verticalDpi="300" r:id="rId1"/>
  <headerFooter alignWithMargins="0">
    <oddHeader>&amp;C&amp;"Arial,Bold"&amp;14Brassworld Rosters</oddHeader>
  </headerFooter>
  <colBreaks count="1" manualBreakCount="1">
    <brk id="1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J95"/>
  <sheetViews>
    <sheetView topLeftCell="D1" zoomScale="75" zoomScaleNormal="75" zoomScaleSheetLayoutView="50" workbookViewId="0">
      <pane ySplit="4" topLeftCell="A31" activePane="bottomLeft" state="frozen"/>
      <selection activeCell="A1417" sqref="A1417"/>
      <selection pane="bottomLeft" activeCell="H52" sqref="H52:L52"/>
    </sheetView>
  </sheetViews>
  <sheetFormatPr defaultRowHeight="12.75"/>
  <cols>
    <col min="1" max="1" width="4.5703125" bestFit="1" customWidth="1"/>
    <col min="2" max="2" width="28.7109375" customWidth="1"/>
    <col min="3" max="6" width="15.140625" customWidth="1"/>
    <col min="7" max="7" width="4.5703125" bestFit="1" customWidth="1"/>
    <col min="8" max="8" width="28.7109375" customWidth="1"/>
    <col min="9" max="12" width="15.140625" customWidth="1"/>
    <col min="13" max="13" width="4.5703125" bestFit="1" customWidth="1"/>
    <col min="14" max="14" width="28.7109375" customWidth="1"/>
    <col min="15" max="18" width="15.140625" customWidth="1"/>
    <col min="19" max="19" width="4.5703125" bestFit="1" customWidth="1"/>
    <col min="20" max="20" width="28.7109375" customWidth="1"/>
    <col min="21" max="24" width="15.140625" customWidth="1"/>
    <col min="25" max="25" width="4.5703125" bestFit="1" customWidth="1"/>
    <col min="26" max="26" width="28.7109375" customWidth="1"/>
    <col min="27" max="30" width="15.140625" customWidth="1"/>
    <col min="31" max="31" width="4.5703125" bestFit="1" customWidth="1"/>
    <col min="32" max="32" width="28.7109375" style="92" customWidth="1"/>
    <col min="33" max="36" width="15.140625" customWidth="1"/>
  </cols>
  <sheetData>
    <row r="1" spans="1:36" ht="18">
      <c r="A1" s="606" t="s">
        <v>324</v>
      </c>
      <c r="B1" s="606"/>
      <c r="C1" s="606"/>
      <c r="D1" s="606"/>
      <c r="E1" s="606"/>
      <c r="F1" s="606"/>
      <c r="G1" s="606"/>
      <c r="H1" s="606"/>
      <c r="I1" s="606"/>
      <c r="J1" s="606"/>
      <c r="K1" s="606"/>
      <c r="L1" s="606"/>
      <c r="M1" s="606" t="s">
        <v>324</v>
      </c>
      <c r="N1" s="606"/>
      <c r="O1" s="606"/>
      <c r="P1" s="606"/>
      <c r="Q1" s="606"/>
      <c r="R1" s="606"/>
      <c r="S1" s="606"/>
      <c r="T1" s="606"/>
      <c r="U1" s="606"/>
      <c r="V1" s="606"/>
      <c r="W1" s="606"/>
      <c r="X1" s="606"/>
      <c r="Y1" s="606" t="s">
        <v>324</v>
      </c>
      <c r="Z1" s="606"/>
      <c r="AA1" s="606"/>
      <c r="AB1" s="606"/>
      <c r="AC1" s="606"/>
      <c r="AD1" s="606"/>
      <c r="AE1" s="606"/>
      <c r="AF1" s="606"/>
      <c r="AG1" s="606"/>
      <c r="AH1" s="606"/>
      <c r="AI1" s="606"/>
      <c r="AJ1" s="606"/>
    </row>
    <row r="2" spans="1:36" ht="18">
      <c r="A2" s="607" t="s">
        <v>479</v>
      </c>
      <c r="B2" s="607"/>
      <c r="C2" s="607"/>
      <c r="D2" s="607"/>
      <c r="E2" s="607"/>
      <c r="F2" s="607"/>
      <c r="G2" s="607" t="s">
        <v>397</v>
      </c>
      <c r="H2" s="607"/>
      <c r="I2" s="607"/>
      <c r="J2" s="607"/>
      <c r="K2" s="607"/>
      <c r="L2" s="607"/>
      <c r="M2" s="607" t="s">
        <v>2421</v>
      </c>
      <c r="N2" s="607"/>
      <c r="O2" s="607"/>
      <c r="P2" s="607"/>
      <c r="Q2" s="607"/>
      <c r="R2" s="607"/>
      <c r="S2" s="620" t="s">
        <v>710</v>
      </c>
      <c r="T2" s="621"/>
      <c r="U2" s="621"/>
      <c r="V2" s="621"/>
      <c r="W2" s="621"/>
      <c r="X2" s="622"/>
      <c r="Y2" s="607" t="s">
        <v>299</v>
      </c>
      <c r="Z2" s="607"/>
      <c r="AA2" s="607"/>
      <c r="AB2" s="607"/>
      <c r="AC2" s="607"/>
      <c r="AD2" s="607"/>
      <c r="AE2" s="607" t="s">
        <v>302</v>
      </c>
      <c r="AF2" s="607"/>
      <c r="AG2" s="607"/>
      <c r="AH2" s="607"/>
      <c r="AI2" s="607"/>
      <c r="AJ2" s="607"/>
    </row>
    <row r="3" spans="1:36" ht="18">
      <c r="A3" s="607" t="s">
        <v>448</v>
      </c>
      <c r="B3" s="607"/>
      <c r="C3" s="607"/>
      <c r="D3" s="607"/>
      <c r="E3" s="607"/>
      <c r="F3" s="607"/>
      <c r="G3" s="607" t="s">
        <v>507</v>
      </c>
      <c r="H3" s="607"/>
      <c r="I3" s="607"/>
      <c r="J3" s="607"/>
      <c r="K3" s="607"/>
      <c r="L3" s="607"/>
      <c r="M3" s="607" t="s">
        <v>2422</v>
      </c>
      <c r="N3" s="607"/>
      <c r="O3" s="607"/>
      <c r="P3" s="607"/>
      <c r="Q3" s="607"/>
      <c r="R3" s="607"/>
      <c r="S3" s="620" t="s">
        <v>711</v>
      </c>
      <c r="T3" s="621"/>
      <c r="U3" s="621"/>
      <c r="V3" s="621"/>
      <c r="W3" s="621"/>
      <c r="X3" s="622"/>
      <c r="Y3" s="607" t="s">
        <v>300</v>
      </c>
      <c r="Z3" s="607"/>
      <c r="AA3" s="607"/>
      <c r="AB3" s="607"/>
      <c r="AC3" s="607"/>
      <c r="AD3" s="607"/>
      <c r="AE3" s="607" t="s">
        <v>447</v>
      </c>
      <c r="AF3" s="607"/>
      <c r="AG3" s="607"/>
      <c r="AH3" s="607"/>
      <c r="AI3" s="607"/>
      <c r="AJ3" s="607"/>
    </row>
    <row r="4" spans="1:36" ht="15">
      <c r="A4" s="609" t="s">
        <v>92</v>
      </c>
      <c r="B4" s="609"/>
      <c r="C4" s="609"/>
      <c r="D4" s="609"/>
      <c r="E4" s="609"/>
      <c r="F4" s="609"/>
      <c r="G4" s="609" t="s">
        <v>487</v>
      </c>
      <c r="H4" s="609"/>
      <c r="I4" s="609"/>
      <c r="J4" s="609"/>
      <c r="K4" s="609"/>
      <c r="L4" s="609"/>
      <c r="M4" s="609" t="s">
        <v>573</v>
      </c>
      <c r="N4" s="609"/>
      <c r="O4" s="609"/>
      <c r="P4" s="609"/>
      <c r="Q4" s="609"/>
      <c r="R4" s="609"/>
      <c r="S4" s="623" t="s">
        <v>1136</v>
      </c>
      <c r="T4" s="621"/>
      <c r="U4" s="621"/>
      <c r="V4" s="621"/>
      <c r="W4" s="621"/>
      <c r="X4" s="622"/>
      <c r="Y4" s="609" t="s">
        <v>270</v>
      </c>
      <c r="Z4" s="609"/>
      <c r="AA4" s="609"/>
      <c r="AB4" s="609"/>
      <c r="AC4" s="609"/>
      <c r="AD4" s="609"/>
      <c r="AE4" s="609" t="s">
        <v>567</v>
      </c>
      <c r="AF4" s="609"/>
      <c r="AG4" s="609"/>
      <c r="AH4" s="609"/>
      <c r="AI4" s="609"/>
      <c r="AJ4" s="609"/>
    </row>
    <row r="5" spans="1:36" ht="15">
      <c r="A5" s="604" t="s">
        <v>515</v>
      </c>
      <c r="B5" s="604"/>
      <c r="C5" s="605">
        <f>VLOOKUP(A2,'Bank Detail'!$A$4:$B$27,2)</f>
        <v>40923686</v>
      </c>
      <c r="D5" s="605"/>
      <c r="E5" s="605"/>
      <c r="F5" s="605"/>
      <c r="G5" s="604" t="s">
        <v>515</v>
      </c>
      <c r="H5" s="604"/>
      <c r="I5" s="605">
        <f>VLOOKUP(G2,'Bank Detail'!$A$4:$B$27,2)</f>
        <v>8706538</v>
      </c>
      <c r="J5" s="605"/>
      <c r="K5" s="605"/>
      <c r="L5" s="605"/>
      <c r="M5" s="604" t="s">
        <v>515</v>
      </c>
      <c r="N5" s="604"/>
      <c r="O5" s="605">
        <f>VLOOKUP(M2,'Bank Detail'!$A$4:$B$27,2)</f>
        <v>45210037</v>
      </c>
      <c r="P5" s="605"/>
      <c r="Q5" s="605"/>
      <c r="R5" s="605"/>
      <c r="S5" s="627" t="s">
        <v>515</v>
      </c>
      <c r="T5" s="628"/>
      <c r="U5" s="624">
        <f>VLOOKUP(S2,'Bank Detail'!$A$4:$B$27,2)</f>
        <v>42237411</v>
      </c>
      <c r="V5" s="625"/>
      <c r="W5" s="625"/>
      <c r="X5" s="626"/>
      <c r="Y5" s="604" t="s">
        <v>515</v>
      </c>
      <c r="Z5" s="604"/>
      <c r="AA5" s="605">
        <f>VLOOKUP(Y2,'Bank Detail'!$A$4:$B$27,2)</f>
        <v>1245413</v>
      </c>
      <c r="AB5" s="605"/>
      <c r="AC5" s="605"/>
      <c r="AD5" s="605"/>
      <c r="AE5" s="604" t="s">
        <v>515</v>
      </c>
      <c r="AF5" s="604"/>
      <c r="AG5" s="605">
        <f>VLOOKUP(AE2,'Bank Detail'!$A$4:$B$27,2)</f>
        <v>34628762</v>
      </c>
      <c r="AH5" s="605"/>
      <c r="AI5" s="605"/>
      <c r="AJ5" s="605"/>
    </row>
    <row r="6" spans="1:36">
      <c r="A6" s="610"/>
      <c r="B6" s="610"/>
      <c r="C6" s="610"/>
      <c r="D6" s="610"/>
      <c r="E6" s="610"/>
      <c r="F6" s="610"/>
      <c r="G6" s="610"/>
      <c r="H6" s="610"/>
      <c r="I6" s="610"/>
      <c r="J6" s="610"/>
      <c r="K6" s="610"/>
      <c r="L6" s="610"/>
      <c r="M6" s="610"/>
      <c r="N6" s="610"/>
      <c r="O6" s="610"/>
      <c r="P6" s="610"/>
      <c r="Q6" s="610"/>
      <c r="R6" s="610"/>
      <c r="S6" s="629"/>
      <c r="T6" s="621"/>
      <c r="U6" s="621"/>
      <c r="V6" s="621"/>
      <c r="W6" s="621"/>
      <c r="X6" s="622"/>
      <c r="Y6" s="610"/>
      <c r="Z6" s="610"/>
      <c r="AA6" s="610"/>
      <c r="AB6" s="610"/>
      <c r="AC6" s="610"/>
      <c r="AD6" s="610"/>
      <c r="AE6" s="610"/>
      <c r="AF6" s="610"/>
      <c r="AG6" s="610"/>
      <c r="AH6" s="610"/>
      <c r="AI6" s="610"/>
      <c r="AJ6" s="610"/>
    </row>
    <row r="7" spans="1:36">
      <c r="A7" s="97"/>
      <c r="B7" s="98"/>
      <c r="C7" s="7">
        <v>2020</v>
      </c>
      <c r="D7" s="7">
        <v>2021</v>
      </c>
      <c r="E7" s="7">
        <v>2022</v>
      </c>
      <c r="F7" s="7">
        <v>2023</v>
      </c>
      <c r="G7" s="97"/>
      <c r="H7" s="98"/>
      <c r="I7" s="7">
        <v>2020</v>
      </c>
      <c r="J7" s="7">
        <v>2021</v>
      </c>
      <c r="K7" s="7">
        <v>2022</v>
      </c>
      <c r="L7" s="7">
        <v>2023</v>
      </c>
      <c r="M7" s="97"/>
      <c r="N7" s="98"/>
      <c r="O7" s="7">
        <v>2020</v>
      </c>
      <c r="P7" s="7">
        <v>2021</v>
      </c>
      <c r="Q7" s="7">
        <v>2022</v>
      </c>
      <c r="R7" s="7">
        <v>2023</v>
      </c>
      <c r="S7" s="97"/>
      <c r="T7" s="98"/>
      <c r="U7" s="7">
        <v>2020</v>
      </c>
      <c r="V7" s="7">
        <v>2021</v>
      </c>
      <c r="W7" s="7">
        <v>2022</v>
      </c>
      <c r="X7" s="7">
        <v>2023</v>
      </c>
      <c r="Y7" s="97"/>
      <c r="Z7" s="98"/>
      <c r="AA7" s="7">
        <v>2020</v>
      </c>
      <c r="AB7" s="7">
        <v>2021</v>
      </c>
      <c r="AC7" s="7">
        <v>2022</v>
      </c>
      <c r="AD7" s="7">
        <v>2023</v>
      </c>
      <c r="AE7" s="97"/>
      <c r="AF7" s="197"/>
      <c r="AG7" s="7">
        <v>2020</v>
      </c>
      <c r="AH7" s="7">
        <v>2021</v>
      </c>
      <c r="AI7" s="7">
        <v>2022</v>
      </c>
      <c r="AJ7" s="7">
        <v>2023</v>
      </c>
    </row>
    <row r="8" spans="1:36">
      <c r="A8" s="611" t="s">
        <v>463</v>
      </c>
      <c r="B8" s="611"/>
      <c r="C8" s="8">
        <f>SUM(C12:C89)</f>
        <v>45945000</v>
      </c>
      <c r="D8" s="8">
        <f>SUM(D12:D89)</f>
        <v>33385000</v>
      </c>
      <c r="E8" s="8">
        <f>SUM(E12:E89)</f>
        <v>21684000</v>
      </c>
      <c r="F8" s="8">
        <f>SUM(F12:F89)</f>
        <v>6659000</v>
      </c>
      <c r="G8" s="611" t="s">
        <v>463</v>
      </c>
      <c r="H8" s="611"/>
      <c r="I8" s="8">
        <f>SUM(I12:I86)</f>
        <v>46167600</v>
      </c>
      <c r="J8" s="8">
        <f>SUM(J12:J86)</f>
        <v>25395000</v>
      </c>
      <c r="K8" s="8">
        <f>SUM(K12:K86)</f>
        <v>15235000</v>
      </c>
      <c r="L8" s="8">
        <f>SUM(L12:L86)</f>
        <v>9835000</v>
      </c>
      <c r="M8" s="611" t="s">
        <v>463</v>
      </c>
      <c r="N8" s="611"/>
      <c r="O8" s="8">
        <f>SUM(O12:O83)</f>
        <v>45935000</v>
      </c>
      <c r="P8" s="8">
        <f>SUM(P12:P83)</f>
        <v>41060000</v>
      </c>
      <c r="Q8" s="8">
        <f>SUM(Q12:Q83)</f>
        <v>30016000</v>
      </c>
      <c r="R8" s="8">
        <f>SUM(R12:R83)</f>
        <v>20400000</v>
      </c>
      <c r="S8" s="630" t="s">
        <v>463</v>
      </c>
      <c r="T8" s="631"/>
      <c r="U8" s="8">
        <f>SUM(U12:U81)</f>
        <v>30240000</v>
      </c>
      <c r="V8" s="8">
        <f>SUM(V12:V81)</f>
        <v>15700000</v>
      </c>
      <c r="W8" s="8">
        <f>SUM(W12:W81)</f>
        <v>14400000</v>
      </c>
      <c r="X8" s="8">
        <f>SUM(X12:X81)</f>
        <v>1000000</v>
      </c>
      <c r="Y8" s="611" t="s">
        <v>463</v>
      </c>
      <c r="Z8" s="611"/>
      <c r="AA8" s="8">
        <f>SUM(AA12:AA94)</f>
        <v>55306500</v>
      </c>
      <c r="AB8" s="8">
        <f>SUM(AB12:AB94)</f>
        <v>42082500</v>
      </c>
      <c r="AC8" s="8">
        <f>SUM(AC12:AC94)</f>
        <v>18815000</v>
      </c>
      <c r="AD8" s="8">
        <f>SUM(AD12:AD94)</f>
        <v>6613000</v>
      </c>
      <c r="AE8" s="611" t="s">
        <v>463</v>
      </c>
      <c r="AF8" s="611"/>
      <c r="AG8" s="8">
        <f>SUM(AG12:AG76)</f>
        <v>46075667</v>
      </c>
      <c r="AH8" s="8">
        <f>SUM(AH12:AH76)</f>
        <v>40410334</v>
      </c>
      <c r="AI8" s="8">
        <f>SUM(AI12:AI76)</f>
        <v>32491000</v>
      </c>
      <c r="AJ8" s="8">
        <f>SUM(AJ12:AJ76)</f>
        <v>11200000</v>
      </c>
    </row>
    <row r="9" spans="1:36">
      <c r="A9" s="610"/>
      <c r="B9" s="610"/>
      <c r="C9" s="12"/>
      <c r="D9" s="12"/>
      <c r="E9" s="12"/>
      <c r="F9" s="12"/>
      <c r="G9" s="610"/>
      <c r="H9" s="610"/>
      <c r="I9" s="12"/>
      <c r="J9" s="12"/>
      <c r="K9" s="12"/>
      <c r="L9" s="12"/>
      <c r="M9" s="610"/>
      <c r="N9" s="610"/>
      <c r="O9" s="12"/>
      <c r="P9" s="12"/>
      <c r="Q9" s="12"/>
      <c r="R9" s="12"/>
      <c r="S9" s="629"/>
      <c r="T9" s="622"/>
      <c r="U9" s="12"/>
      <c r="V9" s="12"/>
      <c r="W9" s="12"/>
      <c r="X9" s="12"/>
      <c r="Y9" s="610"/>
      <c r="Z9" s="610"/>
      <c r="AA9" s="12"/>
      <c r="AB9" s="12"/>
      <c r="AC9" s="12"/>
      <c r="AD9" s="12"/>
      <c r="AE9" s="610"/>
      <c r="AF9" s="610"/>
      <c r="AG9" s="12"/>
      <c r="AH9" s="12"/>
      <c r="AI9" s="12"/>
      <c r="AJ9" s="12"/>
    </row>
    <row r="10" spans="1:36">
      <c r="A10" s="611" t="s">
        <v>56</v>
      </c>
      <c r="B10" s="611"/>
      <c r="C10" s="2">
        <f>COUNT(C12:C71)</f>
        <v>44</v>
      </c>
      <c r="D10" s="48"/>
      <c r="E10" s="48"/>
      <c r="F10" s="48"/>
      <c r="G10" s="611" t="s">
        <v>56</v>
      </c>
      <c r="H10" s="611"/>
      <c r="I10" s="2">
        <f>COUNT(I12:I69)</f>
        <v>41</v>
      </c>
      <c r="J10" s="48"/>
      <c r="K10" s="48"/>
      <c r="L10" s="48"/>
      <c r="M10" s="611" t="s">
        <v>56</v>
      </c>
      <c r="N10" s="611"/>
      <c r="O10" s="2">
        <f>COUNT(O12:O66)</f>
        <v>41</v>
      </c>
      <c r="P10" s="48"/>
      <c r="Q10" s="48"/>
      <c r="R10" s="48"/>
      <c r="S10" s="630" t="s">
        <v>56</v>
      </c>
      <c r="T10" s="631"/>
      <c r="U10" s="2">
        <f>COUNT(U12:U66)</f>
        <v>40</v>
      </c>
      <c r="V10" s="48"/>
      <c r="W10" s="48"/>
      <c r="X10" s="48"/>
      <c r="Y10" s="611" t="s">
        <v>56</v>
      </c>
      <c r="Z10" s="611"/>
      <c r="AA10" s="2">
        <f>COUNT(AA12:AA77)</f>
        <v>39</v>
      </c>
      <c r="AB10" s="48"/>
      <c r="AC10" s="48"/>
      <c r="AD10" s="48"/>
      <c r="AE10" s="611" t="s">
        <v>56</v>
      </c>
      <c r="AF10" s="611"/>
      <c r="AG10" s="2">
        <f>COUNT(AG12:AG62)</f>
        <v>40</v>
      </c>
      <c r="AH10" s="48"/>
      <c r="AI10" s="48"/>
      <c r="AJ10" s="48"/>
    </row>
    <row r="11" spans="1:36">
      <c r="A11" s="610"/>
      <c r="B11" s="610"/>
      <c r="C11" s="12"/>
      <c r="D11" s="48"/>
      <c r="E11" s="48"/>
      <c r="F11" s="48"/>
      <c r="G11" s="610"/>
      <c r="H11" s="610"/>
      <c r="I11" s="12"/>
      <c r="J11" s="48"/>
      <c r="K11" s="48"/>
      <c r="L11" s="48"/>
      <c r="M11" s="610"/>
      <c r="N11" s="610"/>
      <c r="O11" s="12"/>
      <c r="P11" s="48"/>
      <c r="Q11" s="48"/>
      <c r="R11" s="48"/>
      <c r="S11" s="629"/>
      <c r="T11" s="622"/>
      <c r="U11" s="12"/>
      <c r="V11" s="48"/>
      <c r="W11" s="48"/>
      <c r="X11" s="48"/>
      <c r="Y11" s="610"/>
      <c r="Z11" s="610"/>
      <c r="AA11" s="12"/>
      <c r="AB11" s="48"/>
      <c r="AC11" s="48"/>
      <c r="AD11" s="48"/>
      <c r="AE11" s="610"/>
      <c r="AF11" s="610"/>
      <c r="AG11" s="12"/>
      <c r="AH11" s="48"/>
      <c r="AI11" s="48"/>
      <c r="AJ11" s="48"/>
    </row>
    <row r="12" spans="1:36" s="42" customFormat="1" ht="12.75" customHeight="1">
      <c r="A12" s="597" t="s">
        <v>497</v>
      </c>
      <c r="B12" s="231" t="s">
        <v>1751</v>
      </c>
      <c r="C12" s="252">
        <v>100000</v>
      </c>
      <c r="D12" s="252" t="s">
        <v>486</v>
      </c>
      <c r="E12" s="252" t="s">
        <v>486</v>
      </c>
      <c r="F12" s="252" t="s">
        <v>486</v>
      </c>
      <c r="G12" s="597" t="s">
        <v>497</v>
      </c>
      <c r="H12" s="231" t="s">
        <v>2986</v>
      </c>
      <c r="I12" s="252">
        <v>200000</v>
      </c>
      <c r="J12" s="252">
        <v>300000</v>
      </c>
      <c r="K12" s="252">
        <v>400000</v>
      </c>
      <c r="L12" s="252" t="s">
        <v>486</v>
      </c>
      <c r="M12" s="597" t="s">
        <v>497</v>
      </c>
      <c r="N12" s="231" t="s">
        <v>3017</v>
      </c>
      <c r="O12" s="252">
        <v>100000</v>
      </c>
      <c r="P12" s="252" t="s">
        <v>486</v>
      </c>
      <c r="Q12" s="252" t="s">
        <v>486</v>
      </c>
      <c r="R12" s="252" t="s">
        <v>486</v>
      </c>
      <c r="S12" s="597" t="s">
        <v>497</v>
      </c>
      <c r="T12" s="231" t="s">
        <v>3041</v>
      </c>
      <c r="U12" s="252">
        <v>300000</v>
      </c>
      <c r="V12" s="252">
        <v>400000</v>
      </c>
      <c r="W12" s="252" t="s">
        <v>486</v>
      </c>
      <c r="X12" s="252" t="s">
        <v>486</v>
      </c>
      <c r="Y12" s="597" t="s">
        <v>497</v>
      </c>
      <c r="Z12" s="231" t="s">
        <v>2673</v>
      </c>
      <c r="AA12" s="252">
        <v>2200000</v>
      </c>
      <c r="AB12" s="252" t="s">
        <v>486</v>
      </c>
      <c r="AC12" s="252" t="s">
        <v>486</v>
      </c>
      <c r="AD12" s="252" t="s">
        <v>486</v>
      </c>
      <c r="AE12" s="597" t="s">
        <v>497</v>
      </c>
      <c r="AF12" s="231" t="s">
        <v>3823</v>
      </c>
      <c r="AG12" s="252">
        <v>200000</v>
      </c>
      <c r="AH12" s="252">
        <v>300000</v>
      </c>
      <c r="AI12" s="252">
        <v>400000</v>
      </c>
      <c r="AJ12" s="252" t="s">
        <v>486</v>
      </c>
    </row>
    <row r="13" spans="1:36" s="42" customFormat="1">
      <c r="A13" s="595"/>
      <c r="B13" s="231" t="s">
        <v>2956</v>
      </c>
      <c r="C13" s="252">
        <v>1250000</v>
      </c>
      <c r="D13" s="252" t="s">
        <v>486</v>
      </c>
      <c r="E13" s="252" t="s">
        <v>486</v>
      </c>
      <c r="F13" s="252" t="s">
        <v>486</v>
      </c>
      <c r="G13" s="595"/>
      <c r="H13" s="231" t="s">
        <v>2987</v>
      </c>
      <c r="I13" s="252">
        <v>200000</v>
      </c>
      <c r="J13" s="252">
        <v>300000</v>
      </c>
      <c r="K13" s="252">
        <v>400000</v>
      </c>
      <c r="L13" s="252" t="s">
        <v>486</v>
      </c>
      <c r="M13" s="595"/>
      <c r="N13" s="231" t="s">
        <v>3820</v>
      </c>
      <c r="O13" s="252">
        <v>200000</v>
      </c>
      <c r="P13" s="252">
        <v>300000</v>
      </c>
      <c r="Q13" s="252">
        <v>400000</v>
      </c>
      <c r="R13" s="252" t="s">
        <v>486</v>
      </c>
      <c r="S13" s="595"/>
      <c r="T13" s="231" t="s">
        <v>3844</v>
      </c>
      <c r="U13" s="252">
        <v>200000</v>
      </c>
      <c r="V13" s="252">
        <v>300000</v>
      </c>
      <c r="W13" s="252">
        <v>400000</v>
      </c>
      <c r="X13" s="252" t="s">
        <v>486</v>
      </c>
      <c r="Y13" s="595"/>
      <c r="Z13" s="231" t="s">
        <v>3068</v>
      </c>
      <c r="AA13" s="252">
        <v>600000</v>
      </c>
      <c r="AB13" s="252" t="s">
        <v>486</v>
      </c>
      <c r="AC13" s="252" t="s">
        <v>486</v>
      </c>
      <c r="AD13" s="252" t="s">
        <v>486</v>
      </c>
      <c r="AE13" s="595"/>
      <c r="AF13" s="231" t="s">
        <v>3089</v>
      </c>
      <c r="AG13" s="252">
        <v>1300000</v>
      </c>
      <c r="AH13" s="252" t="s">
        <v>486</v>
      </c>
      <c r="AI13" s="252" t="s">
        <v>486</v>
      </c>
      <c r="AJ13" s="252" t="s">
        <v>486</v>
      </c>
    </row>
    <row r="14" spans="1:36" s="42" customFormat="1">
      <c r="A14" s="595"/>
      <c r="B14" s="231" t="s">
        <v>3836</v>
      </c>
      <c r="C14" s="252">
        <v>200000</v>
      </c>
      <c r="D14" s="252">
        <v>300000</v>
      </c>
      <c r="E14" s="252">
        <v>400000</v>
      </c>
      <c r="F14" s="252" t="s">
        <v>486</v>
      </c>
      <c r="G14" s="595"/>
      <c r="H14" s="231" t="s">
        <v>3832</v>
      </c>
      <c r="I14" s="252">
        <v>200000</v>
      </c>
      <c r="J14" s="252">
        <v>300000</v>
      </c>
      <c r="K14" s="252">
        <v>400000</v>
      </c>
      <c r="L14" s="252" t="s">
        <v>486</v>
      </c>
      <c r="M14" s="595"/>
      <c r="N14" s="231" t="s">
        <v>3018</v>
      </c>
      <c r="O14" s="252">
        <v>300000</v>
      </c>
      <c r="P14" s="252">
        <v>400000</v>
      </c>
      <c r="Q14" s="252" t="s">
        <v>486</v>
      </c>
      <c r="R14" s="252" t="s">
        <v>486</v>
      </c>
      <c r="S14" s="595"/>
      <c r="T14" s="231" t="s">
        <v>3859</v>
      </c>
      <c r="U14" s="252">
        <v>200000</v>
      </c>
      <c r="V14" s="252">
        <v>300000</v>
      </c>
      <c r="W14" s="252">
        <v>400000</v>
      </c>
      <c r="X14" s="252" t="s">
        <v>486</v>
      </c>
      <c r="Y14" s="595"/>
      <c r="Z14" s="231" t="s">
        <v>3069</v>
      </c>
      <c r="AA14" s="252">
        <v>300000</v>
      </c>
      <c r="AB14" s="252">
        <v>400000</v>
      </c>
      <c r="AC14" s="252" t="s">
        <v>486</v>
      </c>
      <c r="AD14" s="252" t="s">
        <v>486</v>
      </c>
      <c r="AE14" s="595"/>
      <c r="AF14" s="231" t="s">
        <v>3090</v>
      </c>
      <c r="AG14" s="252">
        <v>5222000</v>
      </c>
      <c r="AH14" s="252">
        <v>5222000</v>
      </c>
      <c r="AI14" s="252">
        <v>5222000</v>
      </c>
      <c r="AJ14" s="252" t="s">
        <v>486</v>
      </c>
    </row>
    <row r="15" spans="1:36" s="42" customFormat="1">
      <c r="A15" s="595"/>
      <c r="B15" s="231" t="s">
        <v>2957</v>
      </c>
      <c r="C15" s="252">
        <v>300000</v>
      </c>
      <c r="D15" s="252">
        <v>400000</v>
      </c>
      <c r="E15" s="252" t="s">
        <v>486</v>
      </c>
      <c r="F15" s="252" t="s">
        <v>486</v>
      </c>
      <c r="G15" s="595"/>
      <c r="H15" s="231" t="s">
        <v>2988</v>
      </c>
      <c r="I15" s="252">
        <v>600000</v>
      </c>
      <c r="J15" s="252" t="s">
        <v>486</v>
      </c>
      <c r="K15" s="252" t="s">
        <v>486</v>
      </c>
      <c r="L15" s="252" t="s">
        <v>486</v>
      </c>
      <c r="M15" s="595"/>
      <c r="N15" s="231" t="s">
        <v>3821</v>
      </c>
      <c r="O15" s="252">
        <v>200000</v>
      </c>
      <c r="P15" s="252">
        <v>300000</v>
      </c>
      <c r="Q15" s="252">
        <v>400000</v>
      </c>
      <c r="R15" s="252" t="s">
        <v>486</v>
      </c>
      <c r="S15" s="595"/>
      <c r="T15" s="231" t="s">
        <v>3045</v>
      </c>
      <c r="U15" s="252">
        <v>300000</v>
      </c>
      <c r="V15" s="252">
        <v>400000</v>
      </c>
      <c r="W15" s="252" t="s">
        <v>486</v>
      </c>
      <c r="X15" s="252" t="s">
        <v>486</v>
      </c>
      <c r="Y15" s="595"/>
      <c r="Z15" s="231" t="s">
        <v>3070</v>
      </c>
      <c r="AA15" s="252">
        <v>3900000</v>
      </c>
      <c r="AB15" s="252">
        <v>3900000</v>
      </c>
      <c r="AC15" s="252" t="s">
        <v>486</v>
      </c>
      <c r="AD15" s="252" t="s">
        <v>486</v>
      </c>
      <c r="AE15" s="595"/>
      <c r="AF15" s="231" t="s">
        <v>3840</v>
      </c>
      <c r="AG15" s="252">
        <v>100000</v>
      </c>
      <c r="AH15" s="252" t="s">
        <v>486</v>
      </c>
      <c r="AI15" s="252" t="s">
        <v>486</v>
      </c>
      <c r="AJ15" s="252" t="s">
        <v>486</v>
      </c>
    </row>
    <row r="16" spans="1:36" s="42" customFormat="1">
      <c r="A16" s="595"/>
      <c r="B16" s="561" t="s">
        <v>4207</v>
      </c>
      <c r="C16" s="252">
        <v>1169000</v>
      </c>
      <c r="D16" s="252">
        <v>1169000</v>
      </c>
      <c r="E16" s="252">
        <v>1169000</v>
      </c>
      <c r="F16" s="252" t="s">
        <v>486</v>
      </c>
      <c r="G16" s="595"/>
      <c r="H16" s="231" t="s">
        <v>3875</v>
      </c>
      <c r="I16" s="252">
        <v>200000</v>
      </c>
      <c r="J16" s="252">
        <v>300000</v>
      </c>
      <c r="K16" s="252">
        <v>400000</v>
      </c>
      <c r="L16" s="252" t="s">
        <v>486</v>
      </c>
      <c r="M16" s="595"/>
      <c r="N16" s="231" t="s">
        <v>3379</v>
      </c>
      <c r="O16" s="252">
        <v>1650000</v>
      </c>
      <c r="P16" s="252">
        <v>1650000</v>
      </c>
      <c r="Q16" s="252">
        <v>1650000</v>
      </c>
      <c r="R16" s="252" t="s">
        <v>486</v>
      </c>
      <c r="S16" s="595"/>
      <c r="T16" s="231" t="s">
        <v>3046</v>
      </c>
      <c r="U16" s="252">
        <v>300000</v>
      </c>
      <c r="V16" s="252">
        <v>400000</v>
      </c>
      <c r="W16" s="252" t="s">
        <v>486</v>
      </c>
      <c r="X16" s="252" t="s">
        <v>486</v>
      </c>
      <c r="Y16" s="595"/>
      <c r="Z16" s="231" t="s">
        <v>3397</v>
      </c>
      <c r="AA16" s="252">
        <v>2613000</v>
      </c>
      <c r="AB16" s="252">
        <v>2613000</v>
      </c>
      <c r="AC16" s="252">
        <v>2613000</v>
      </c>
      <c r="AD16" s="252">
        <v>2613000</v>
      </c>
      <c r="AE16" s="595"/>
      <c r="AF16" s="231" t="s">
        <v>3841</v>
      </c>
      <c r="AG16" s="252">
        <v>100000</v>
      </c>
      <c r="AH16" s="252" t="s">
        <v>486</v>
      </c>
      <c r="AI16" s="252" t="s">
        <v>486</v>
      </c>
      <c r="AJ16" s="252" t="s">
        <v>486</v>
      </c>
    </row>
    <row r="17" spans="1:36" s="42" customFormat="1">
      <c r="A17" s="595"/>
      <c r="B17" s="231" t="s">
        <v>3431</v>
      </c>
      <c r="C17" s="252">
        <v>1906000</v>
      </c>
      <c r="D17" s="252">
        <v>1906000</v>
      </c>
      <c r="E17" s="252">
        <v>1906000</v>
      </c>
      <c r="F17" s="252" t="s">
        <v>486</v>
      </c>
      <c r="G17" s="595"/>
      <c r="H17" s="561" t="s">
        <v>4233</v>
      </c>
      <c r="I17" s="252">
        <v>600000</v>
      </c>
      <c r="J17" s="252">
        <v>600000</v>
      </c>
      <c r="K17" s="252">
        <v>600000</v>
      </c>
      <c r="L17" s="252" t="s">
        <v>486</v>
      </c>
      <c r="M17" s="595"/>
      <c r="N17" s="231" t="s">
        <v>3395</v>
      </c>
      <c r="O17" s="252">
        <v>766000</v>
      </c>
      <c r="P17" s="252">
        <v>766000</v>
      </c>
      <c r="Q17" s="252">
        <v>766000</v>
      </c>
      <c r="R17" s="252" t="s">
        <v>486</v>
      </c>
      <c r="S17" s="595"/>
      <c r="T17" s="231" t="s">
        <v>3047</v>
      </c>
      <c r="U17" s="252">
        <v>100000</v>
      </c>
      <c r="V17" s="252" t="s">
        <v>486</v>
      </c>
      <c r="W17" s="252" t="s">
        <v>486</v>
      </c>
      <c r="X17" s="252" t="s">
        <v>486</v>
      </c>
      <c r="Y17" s="595"/>
      <c r="Z17" s="231" t="s">
        <v>3071</v>
      </c>
      <c r="AA17" s="252">
        <v>2800000</v>
      </c>
      <c r="AB17" s="252">
        <v>2800000</v>
      </c>
      <c r="AC17" s="252">
        <v>2800000</v>
      </c>
      <c r="AD17" s="252" t="s">
        <v>486</v>
      </c>
      <c r="AE17" s="595"/>
      <c r="AF17" s="231" t="s">
        <v>3091</v>
      </c>
      <c r="AG17" s="252">
        <v>7938000</v>
      </c>
      <c r="AH17" s="252">
        <v>7938000</v>
      </c>
      <c r="AI17" s="252">
        <v>7938000</v>
      </c>
      <c r="AJ17" s="252" t="s">
        <v>486</v>
      </c>
    </row>
    <row r="18" spans="1:36" s="42" customFormat="1">
      <c r="A18" s="595"/>
      <c r="B18" s="231" t="s">
        <v>3432</v>
      </c>
      <c r="C18" s="252">
        <v>400000</v>
      </c>
      <c r="D18" s="252">
        <v>400000</v>
      </c>
      <c r="E18" s="252" t="s">
        <v>486</v>
      </c>
      <c r="F18" s="252" t="s">
        <v>486</v>
      </c>
      <c r="G18" s="595"/>
      <c r="H18" s="231" t="s">
        <v>2991</v>
      </c>
      <c r="I18" s="252">
        <v>3676000</v>
      </c>
      <c r="J18" s="252">
        <v>3676000</v>
      </c>
      <c r="K18" s="252" t="s">
        <v>486</v>
      </c>
      <c r="L18" s="252" t="s">
        <v>486</v>
      </c>
      <c r="M18" s="595"/>
      <c r="N18" s="231" t="s">
        <v>3019</v>
      </c>
      <c r="O18" s="252">
        <v>1000000</v>
      </c>
      <c r="P18" s="252" t="s">
        <v>486</v>
      </c>
      <c r="Q18" s="252" t="s">
        <v>486</v>
      </c>
      <c r="R18" s="252" t="s">
        <v>486</v>
      </c>
      <c r="S18" s="595"/>
      <c r="T18" s="231" t="s">
        <v>3890</v>
      </c>
      <c r="U18" s="252">
        <v>200000</v>
      </c>
      <c r="V18" s="252">
        <v>300000</v>
      </c>
      <c r="W18" s="252">
        <v>400000</v>
      </c>
      <c r="X18" s="252" t="s">
        <v>486</v>
      </c>
      <c r="Y18" s="595"/>
      <c r="Z18" s="231" t="s">
        <v>3072</v>
      </c>
      <c r="AA18" s="252">
        <v>100000</v>
      </c>
      <c r="AB18" s="252" t="s">
        <v>486</v>
      </c>
      <c r="AC18" s="252" t="s">
        <v>486</v>
      </c>
      <c r="AD18" s="252" t="s">
        <v>486</v>
      </c>
      <c r="AE18" s="595"/>
      <c r="AF18" s="231" t="s">
        <v>3092</v>
      </c>
      <c r="AG18" s="252">
        <v>300000</v>
      </c>
      <c r="AH18" s="252">
        <v>400000</v>
      </c>
      <c r="AI18" s="252" t="s">
        <v>486</v>
      </c>
      <c r="AJ18" s="252" t="s">
        <v>486</v>
      </c>
    </row>
    <row r="19" spans="1:36" s="42" customFormat="1" ht="12.75" customHeight="1">
      <c r="A19" s="595"/>
      <c r="B19" s="231" t="s">
        <v>2853</v>
      </c>
      <c r="C19" s="252">
        <v>4320000</v>
      </c>
      <c r="D19" s="252" t="s">
        <v>486</v>
      </c>
      <c r="E19" s="252" t="s">
        <v>486</v>
      </c>
      <c r="F19" s="252" t="s">
        <v>486</v>
      </c>
      <c r="G19" s="595"/>
      <c r="H19" s="231" t="s">
        <v>2992</v>
      </c>
      <c r="I19" s="252">
        <v>300000</v>
      </c>
      <c r="J19" s="252">
        <v>400000</v>
      </c>
      <c r="K19" s="252" t="s">
        <v>486</v>
      </c>
      <c r="L19" s="252" t="s">
        <v>486</v>
      </c>
      <c r="M19" s="595"/>
      <c r="N19" s="231" t="s">
        <v>3410</v>
      </c>
      <c r="O19" s="252">
        <v>750000</v>
      </c>
      <c r="P19" s="252">
        <v>750000</v>
      </c>
      <c r="Q19" s="252" t="s">
        <v>486</v>
      </c>
      <c r="R19" s="252" t="s">
        <v>486</v>
      </c>
      <c r="S19" s="595"/>
      <c r="T19" s="231" t="s">
        <v>3893</v>
      </c>
      <c r="U19" s="252">
        <v>100000</v>
      </c>
      <c r="V19" s="252" t="s">
        <v>486</v>
      </c>
      <c r="W19" s="252" t="s">
        <v>486</v>
      </c>
      <c r="X19" s="252" t="s">
        <v>486</v>
      </c>
      <c r="Y19" s="595"/>
      <c r="Z19" s="231" t="s">
        <v>3408</v>
      </c>
      <c r="AA19" s="252">
        <v>250000</v>
      </c>
      <c r="AB19" s="252" t="s">
        <v>486</v>
      </c>
      <c r="AC19" s="252" t="s">
        <v>486</v>
      </c>
      <c r="AD19" s="252" t="s">
        <v>486</v>
      </c>
      <c r="AE19" s="595"/>
      <c r="AF19" s="561" t="s">
        <v>4250</v>
      </c>
      <c r="AG19" s="252">
        <v>200000</v>
      </c>
      <c r="AH19" s="252" t="s">
        <v>486</v>
      </c>
      <c r="AI19" s="252" t="s">
        <v>486</v>
      </c>
      <c r="AJ19" s="252" t="s">
        <v>486</v>
      </c>
    </row>
    <row r="20" spans="1:36" s="42" customFormat="1">
      <c r="A20" s="595"/>
      <c r="B20" s="231" t="s">
        <v>2959</v>
      </c>
      <c r="C20" s="252">
        <v>1092000</v>
      </c>
      <c r="D20" s="252" t="s">
        <v>486</v>
      </c>
      <c r="E20" s="252" t="s">
        <v>486</v>
      </c>
      <c r="F20" s="252" t="s">
        <v>486</v>
      </c>
      <c r="G20" s="595"/>
      <c r="H20" s="231" t="s">
        <v>2993</v>
      </c>
      <c r="I20" s="252">
        <v>300000</v>
      </c>
      <c r="J20" s="252">
        <v>400000</v>
      </c>
      <c r="K20" s="252" t="s">
        <v>486</v>
      </c>
      <c r="L20" s="252" t="s">
        <v>486</v>
      </c>
      <c r="M20" s="595"/>
      <c r="N20" s="231" t="s">
        <v>3020</v>
      </c>
      <c r="O20" s="252">
        <v>300000</v>
      </c>
      <c r="P20" s="252">
        <v>400000</v>
      </c>
      <c r="Q20" s="252" t="s">
        <v>486</v>
      </c>
      <c r="R20" s="252" t="s">
        <v>486</v>
      </c>
      <c r="S20" s="595"/>
      <c r="T20" s="231" t="s">
        <v>3897</v>
      </c>
      <c r="U20" s="252">
        <v>200000</v>
      </c>
      <c r="V20" s="252">
        <v>300000</v>
      </c>
      <c r="W20" s="252">
        <v>400000</v>
      </c>
      <c r="X20" s="252" t="s">
        <v>486</v>
      </c>
      <c r="Y20" s="595"/>
      <c r="Z20" s="561" t="s">
        <v>4226</v>
      </c>
      <c r="AA20" s="252">
        <v>300000</v>
      </c>
      <c r="AB20" s="252" t="s">
        <v>486</v>
      </c>
      <c r="AC20" s="252" t="s">
        <v>486</v>
      </c>
      <c r="AD20" s="252" t="s">
        <v>486</v>
      </c>
      <c r="AE20" s="595"/>
      <c r="AF20" s="231" t="s">
        <v>3093</v>
      </c>
      <c r="AG20" s="252">
        <v>300000</v>
      </c>
      <c r="AH20" s="252">
        <v>400000</v>
      </c>
      <c r="AI20" s="252" t="s">
        <v>486</v>
      </c>
      <c r="AJ20" s="252" t="s">
        <v>486</v>
      </c>
    </row>
    <row r="21" spans="1:36" s="42" customFormat="1" ht="12.75" customHeight="1">
      <c r="A21" s="595"/>
      <c r="B21" s="231" t="s">
        <v>2960</v>
      </c>
      <c r="C21" s="252">
        <v>300000</v>
      </c>
      <c r="D21" s="252">
        <v>400000</v>
      </c>
      <c r="E21" s="252" t="s">
        <v>486</v>
      </c>
      <c r="F21" s="252" t="s">
        <v>486</v>
      </c>
      <c r="G21" s="595"/>
      <c r="H21" s="231" t="s">
        <v>3898</v>
      </c>
      <c r="I21" s="252">
        <v>200000</v>
      </c>
      <c r="J21" s="252">
        <v>300000</v>
      </c>
      <c r="K21" s="252">
        <v>400000</v>
      </c>
      <c r="L21" s="252" t="s">
        <v>486</v>
      </c>
      <c r="M21" s="595"/>
      <c r="N21" s="231" t="s">
        <v>3422</v>
      </c>
      <c r="O21" s="252">
        <v>2000000</v>
      </c>
      <c r="P21" s="252">
        <v>2000000</v>
      </c>
      <c r="Q21" s="252">
        <v>2000000</v>
      </c>
      <c r="R21" s="252" t="s">
        <v>486</v>
      </c>
      <c r="S21" s="595"/>
      <c r="T21" s="231" t="s">
        <v>3048</v>
      </c>
      <c r="U21" s="252">
        <v>1000000</v>
      </c>
      <c r="V21" s="252" t="s">
        <v>486</v>
      </c>
      <c r="W21" s="252" t="s">
        <v>486</v>
      </c>
      <c r="X21" s="252" t="s">
        <v>486</v>
      </c>
      <c r="Y21" s="595"/>
      <c r="Z21" s="231" t="s">
        <v>3873</v>
      </c>
      <c r="AA21" s="252">
        <v>200000</v>
      </c>
      <c r="AB21" s="252">
        <v>300000</v>
      </c>
      <c r="AC21" s="252">
        <v>400000</v>
      </c>
      <c r="AD21" s="252" t="s">
        <v>486</v>
      </c>
      <c r="AE21" s="595"/>
      <c r="AF21" s="231" t="s">
        <v>3094</v>
      </c>
      <c r="AG21" s="252">
        <v>100000</v>
      </c>
      <c r="AH21" s="252" t="s">
        <v>486</v>
      </c>
      <c r="AI21" s="252" t="s">
        <v>486</v>
      </c>
      <c r="AJ21" s="252" t="s">
        <v>486</v>
      </c>
    </row>
    <row r="22" spans="1:36" s="42" customFormat="1" ht="12.75" customHeight="1">
      <c r="A22" s="595"/>
      <c r="B22" s="231" t="s">
        <v>2961</v>
      </c>
      <c r="C22" s="252">
        <v>400000</v>
      </c>
      <c r="D22" s="252" t="s">
        <v>486</v>
      </c>
      <c r="E22" s="252" t="s">
        <v>486</v>
      </c>
      <c r="F22" s="252" t="s">
        <v>486</v>
      </c>
      <c r="G22" s="595"/>
      <c r="H22" s="231" t="s">
        <v>2994</v>
      </c>
      <c r="I22" s="252">
        <v>780000</v>
      </c>
      <c r="J22" s="252" t="s">
        <v>486</v>
      </c>
      <c r="K22" s="252" t="s">
        <v>486</v>
      </c>
      <c r="L22" s="252" t="s">
        <v>486</v>
      </c>
      <c r="M22" s="595"/>
      <c r="N22" s="231" t="s">
        <v>2338</v>
      </c>
      <c r="O22" s="252">
        <v>100000</v>
      </c>
      <c r="P22" s="252" t="s">
        <v>486</v>
      </c>
      <c r="Q22" s="252" t="s">
        <v>486</v>
      </c>
      <c r="R22" s="252" t="s">
        <v>486</v>
      </c>
      <c r="S22" s="595"/>
      <c r="T22" s="231" t="s">
        <v>3049</v>
      </c>
      <c r="U22" s="252">
        <v>2500000</v>
      </c>
      <c r="V22" s="252" t="s">
        <v>486</v>
      </c>
      <c r="W22" s="252" t="s">
        <v>486</v>
      </c>
      <c r="X22" s="252" t="s">
        <v>486</v>
      </c>
      <c r="Y22" s="595"/>
      <c r="Z22" s="231" t="s">
        <v>3885</v>
      </c>
      <c r="AA22" s="252">
        <v>200000</v>
      </c>
      <c r="AB22" s="252">
        <v>300000</v>
      </c>
      <c r="AC22" s="252">
        <v>400000</v>
      </c>
      <c r="AD22" s="252" t="s">
        <v>486</v>
      </c>
      <c r="AE22" s="595"/>
      <c r="AF22" s="231" t="s">
        <v>3095</v>
      </c>
      <c r="AG22" s="252">
        <v>200000</v>
      </c>
      <c r="AH22" s="252">
        <v>300000</v>
      </c>
      <c r="AI22" s="252">
        <v>400000</v>
      </c>
      <c r="AJ22" s="252" t="s">
        <v>486</v>
      </c>
    </row>
    <row r="23" spans="1:36" s="42" customFormat="1" ht="12.75" customHeight="1">
      <c r="A23" s="595"/>
      <c r="B23" s="231" t="s">
        <v>2962</v>
      </c>
      <c r="C23" s="252">
        <v>1250000</v>
      </c>
      <c r="D23" s="252" t="s">
        <v>486</v>
      </c>
      <c r="E23" s="252" t="s">
        <v>486</v>
      </c>
      <c r="F23" s="252" t="s">
        <v>486</v>
      </c>
      <c r="G23" s="595"/>
      <c r="H23" s="231" t="s">
        <v>3476</v>
      </c>
      <c r="I23" s="252">
        <v>4384000</v>
      </c>
      <c r="J23" s="252">
        <v>4384000</v>
      </c>
      <c r="K23" s="252" t="s">
        <v>486</v>
      </c>
      <c r="L23" s="252" t="s">
        <v>486</v>
      </c>
      <c r="M23" s="595"/>
      <c r="N23" s="231" t="s">
        <v>3021</v>
      </c>
      <c r="O23" s="252">
        <v>300000</v>
      </c>
      <c r="P23" s="252">
        <v>400000</v>
      </c>
      <c r="Q23" s="252" t="s">
        <v>486</v>
      </c>
      <c r="R23" s="252" t="s">
        <v>486</v>
      </c>
      <c r="S23" s="595"/>
      <c r="T23" s="231" t="s">
        <v>2910</v>
      </c>
      <c r="U23" s="252">
        <v>4000000</v>
      </c>
      <c r="V23" s="252" t="s">
        <v>486</v>
      </c>
      <c r="W23" s="252" t="s">
        <v>486</v>
      </c>
      <c r="X23" s="252" t="s">
        <v>486</v>
      </c>
      <c r="Y23" s="595"/>
      <c r="Z23" s="231" t="s">
        <v>3438</v>
      </c>
      <c r="AA23" s="252">
        <v>305000</v>
      </c>
      <c r="AB23" s="252">
        <v>305000</v>
      </c>
      <c r="AC23" s="252" t="s">
        <v>486</v>
      </c>
      <c r="AD23" s="252" t="s">
        <v>486</v>
      </c>
      <c r="AE23" s="595"/>
      <c r="AF23" s="231" t="s">
        <v>3096</v>
      </c>
      <c r="AG23" s="252">
        <v>400000</v>
      </c>
      <c r="AH23" s="252" t="s">
        <v>486</v>
      </c>
      <c r="AI23" s="252" t="s">
        <v>486</v>
      </c>
      <c r="AJ23" s="252" t="s">
        <v>486</v>
      </c>
    </row>
    <row r="24" spans="1:36" s="42" customFormat="1" ht="12.75" customHeight="1">
      <c r="A24" s="595"/>
      <c r="B24" s="231" t="s">
        <v>2963</v>
      </c>
      <c r="C24" s="252">
        <v>200000</v>
      </c>
      <c r="D24" s="252">
        <v>300000</v>
      </c>
      <c r="E24" s="252">
        <v>400000</v>
      </c>
      <c r="F24" s="252" t="s">
        <v>486</v>
      </c>
      <c r="G24" s="595"/>
      <c r="H24" s="561" t="s">
        <v>4232</v>
      </c>
      <c r="I24" s="252">
        <v>1250000</v>
      </c>
      <c r="J24" s="252" t="s">
        <v>486</v>
      </c>
      <c r="K24" s="252" t="s">
        <v>486</v>
      </c>
      <c r="L24" s="252" t="s">
        <v>486</v>
      </c>
      <c r="M24" s="595"/>
      <c r="N24" s="231" t="s">
        <v>1763</v>
      </c>
      <c r="O24" s="252">
        <v>100000</v>
      </c>
      <c r="P24" s="252" t="s">
        <v>486</v>
      </c>
      <c r="Q24" s="252" t="s">
        <v>486</v>
      </c>
      <c r="R24" s="252" t="s">
        <v>486</v>
      </c>
      <c r="S24" s="595"/>
      <c r="T24" s="231" t="s">
        <v>3050</v>
      </c>
      <c r="U24" s="252">
        <v>4725000</v>
      </c>
      <c r="V24" s="252">
        <v>4725000</v>
      </c>
      <c r="W24" s="252">
        <v>4725000</v>
      </c>
      <c r="X24" s="252" t="s">
        <v>486</v>
      </c>
      <c r="Y24" s="595"/>
      <c r="Z24" s="231" t="s">
        <v>3073</v>
      </c>
      <c r="AA24" s="252">
        <v>300000</v>
      </c>
      <c r="AB24" s="252">
        <v>400000</v>
      </c>
      <c r="AC24" s="252" t="s">
        <v>486</v>
      </c>
      <c r="AD24" s="252" t="s">
        <v>486</v>
      </c>
      <c r="AE24" s="595"/>
      <c r="AF24" s="231" t="s">
        <v>3097</v>
      </c>
      <c r="AG24" s="252">
        <v>5331000</v>
      </c>
      <c r="AH24" s="252">
        <v>5331000</v>
      </c>
      <c r="AI24" s="252">
        <v>5331000</v>
      </c>
      <c r="AJ24" s="252" t="s">
        <v>486</v>
      </c>
    </row>
    <row r="25" spans="1:36" s="42" customFormat="1" ht="12.75" customHeight="1">
      <c r="A25" s="595"/>
      <c r="B25" s="231" t="s">
        <v>2964</v>
      </c>
      <c r="C25" s="252">
        <v>200000</v>
      </c>
      <c r="D25" s="252">
        <v>300000</v>
      </c>
      <c r="E25" s="252">
        <v>400000</v>
      </c>
      <c r="F25" s="252" t="s">
        <v>486</v>
      </c>
      <c r="G25" s="595"/>
      <c r="H25" s="231" t="s">
        <v>2995</v>
      </c>
      <c r="I25" s="252">
        <v>200000</v>
      </c>
      <c r="J25" s="252">
        <v>300000</v>
      </c>
      <c r="K25" s="252">
        <v>400000</v>
      </c>
      <c r="L25" s="252" t="s">
        <v>486</v>
      </c>
      <c r="M25" s="595"/>
      <c r="N25" s="231" t="s">
        <v>3022</v>
      </c>
      <c r="O25" s="252">
        <v>400000</v>
      </c>
      <c r="P25" s="252" t="s">
        <v>486</v>
      </c>
      <c r="Q25" s="252" t="s">
        <v>486</v>
      </c>
      <c r="R25" s="252" t="s">
        <v>486</v>
      </c>
      <c r="S25" s="595"/>
      <c r="T25" s="231" t="s">
        <v>3051</v>
      </c>
      <c r="U25" s="252">
        <v>100000</v>
      </c>
      <c r="V25" s="252" t="s">
        <v>486</v>
      </c>
      <c r="W25" s="252" t="s">
        <v>486</v>
      </c>
      <c r="X25" s="252" t="s">
        <v>486</v>
      </c>
      <c r="Y25" s="595"/>
      <c r="Z25" s="231" t="s">
        <v>3074</v>
      </c>
      <c r="AA25" s="252">
        <v>2394000</v>
      </c>
      <c r="AB25" s="252" t="s">
        <v>486</v>
      </c>
      <c r="AC25" s="252" t="s">
        <v>486</v>
      </c>
      <c r="AD25" s="252" t="s">
        <v>486</v>
      </c>
      <c r="AE25" s="595"/>
      <c r="AF25" s="231" t="s">
        <v>3099</v>
      </c>
      <c r="AG25" s="252">
        <v>250000</v>
      </c>
      <c r="AH25" s="252" t="s">
        <v>486</v>
      </c>
      <c r="AI25" s="252" t="s">
        <v>486</v>
      </c>
      <c r="AJ25" s="252" t="s">
        <v>486</v>
      </c>
    </row>
    <row r="26" spans="1:36" s="42" customFormat="1" ht="12.75" customHeight="1">
      <c r="A26" s="595"/>
      <c r="B26" s="231" t="s">
        <v>2965</v>
      </c>
      <c r="C26" s="252">
        <v>300000</v>
      </c>
      <c r="D26" s="252">
        <v>400000</v>
      </c>
      <c r="E26" s="252" t="s">
        <v>486</v>
      </c>
      <c r="F26" s="252" t="s">
        <v>486</v>
      </c>
      <c r="G26" s="595"/>
      <c r="H26" s="231" t="s">
        <v>2996</v>
      </c>
      <c r="I26" s="252">
        <v>3539000</v>
      </c>
      <c r="J26" s="252" t="s">
        <v>486</v>
      </c>
      <c r="K26" s="252" t="s">
        <v>486</v>
      </c>
      <c r="L26" s="252" t="s">
        <v>486</v>
      </c>
      <c r="M26" s="595"/>
      <c r="N26" s="231" t="s">
        <v>3023</v>
      </c>
      <c r="O26" s="252">
        <v>300000</v>
      </c>
      <c r="P26" s="252">
        <v>400000</v>
      </c>
      <c r="Q26" s="252" t="s">
        <v>486</v>
      </c>
      <c r="R26" s="252" t="s">
        <v>486</v>
      </c>
      <c r="S26" s="595"/>
      <c r="T26" s="231" t="s">
        <v>3472</v>
      </c>
      <c r="U26" s="252">
        <v>600000</v>
      </c>
      <c r="V26" s="252">
        <v>600000</v>
      </c>
      <c r="W26" s="252">
        <v>600000</v>
      </c>
      <c r="X26" s="252" t="s">
        <v>486</v>
      </c>
      <c r="Y26" s="595"/>
      <c r="Z26" s="231" t="s">
        <v>3075</v>
      </c>
      <c r="AA26" s="252">
        <v>300000</v>
      </c>
      <c r="AB26" s="252">
        <v>400000</v>
      </c>
      <c r="AC26" s="252" t="s">
        <v>486</v>
      </c>
      <c r="AD26" s="252" t="s">
        <v>486</v>
      </c>
      <c r="AE26" s="595"/>
      <c r="AF26" s="231" t="s">
        <v>3936</v>
      </c>
      <c r="AG26" s="252">
        <v>100000</v>
      </c>
      <c r="AH26" s="252" t="s">
        <v>486</v>
      </c>
      <c r="AI26" s="252" t="s">
        <v>486</v>
      </c>
      <c r="AJ26" s="252" t="s">
        <v>486</v>
      </c>
    </row>
    <row r="27" spans="1:36" s="42" customFormat="1" ht="12.75" customHeight="1">
      <c r="A27" s="595"/>
      <c r="B27" s="231" t="s">
        <v>2966</v>
      </c>
      <c r="C27" s="252">
        <v>1000000</v>
      </c>
      <c r="D27" s="252" t="s">
        <v>486</v>
      </c>
      <c r="E27" s="252" t="s">
        <v>486</v>
      </c>
      <c r="F27" s="252" t="s">
        <v>486</v>
      </c>
      <c r="G27" s="595"/>
      <c r="H27" s="231" t="s">
        <v>2997</v>
      </c>
      <c r="I27" s="252">
        <v>200000</v>
      </c>
      <c r="J27" s="252">
        <v>300000</v>
      </c>
      <c r="K27" s="252">
        <v>400000</v>
      </c>
      <c r="L27" s="252" t="s">
        <v>486</v>
      </c>
      <c r="M27" s="595"/>
      <c r="N27" s="231" t="s">
        <v>3024</v>
      </c>
      <c r="O27" s="252">
        <v>300000</v>
      </c>
      <c r="P27" s="252">
        <v>400000</v>
      </c>
      <c r="Q27" s="252" t="s">
        <v>486</v>
      </c>
      <c r="R27" s="252" t="s">
        <v>486</v>
      </c>
      <c r="S27" s="595"/>
      <c r="T27" s="231" t="s">
        <v>3052</v>
      </c>
      <c r="U27" s="252">
        <v>3675000</v>
      </c>
      <c r="V27" s="252">
        <v>3675000</v>
      </c>
      <c r="W27" s="252">
        <v>3675000</v>
      </c>
      <c r="X27" s="252" t="s">
        <v>486</v>
      </c>
      <c r="Y27" s="595"/>
      <c r="Z27" s="231" t="s">
        <v>3076</v>
      </c>
      <c r="AA27" s="252">
        <v>1300000</v>
      </c>
      <c r="AB27" s="252" t="s">
        <v>486</v>
      </c>
      <c r="AC27" s="252" t="s">
        <v>486</v>
      </c>
      <c r="AD27" s="252" t="s">
        <v>486</v>
      </c>
      <c r="AE27" s="595"/>
      <c r="AF27" s="231" t="s">
        <v>3822</v>
      </c>
      <c r="AG27" s="252">
        <v>100000</v>
      </c>
      <c r="AH27" s="252" t="s">
        <v>486</v>
      </c>
      <c r="AI27" s="252" t="s">
        <v>486</v>
      </c>
      <c r="AJ27" s="252" t="s">
        <v>486</v>
      </c>
    </row>
    <row r="28" spans="1:36" s="42" customFormat="1" ht="12.75" customHeight="1">
      <c r="A28" s="595"/>
      <c r="B28" s="231" t="s">
        <v>2967</v>
      </c>
      <c r="C28" s="252">
        <v>400000</v>
      </c>
      <c r="D28" s="252" t="s">
        <v>486</v>
      </c>
      <c r="E28" s="252" t="s">
        <v>486</v>
      </c>
      <c r="F28" s="252" t="s">
        <v>486</v>
      </c>
      <c r="G28" s="595"/>
      <c r="H28" s="231" t="s">
        <v>3949</v>
      </c>
      <c r="I28" s="252">
        <v>200000</v>
      </c>
      <c r="J28" s="252">
        <v>300000</v>
      </c>
      <c r="K28" s="252">
        <v>400000</v>
      </c>
      <c r="L28" s="252" t="s">
        <v>486</v>
      </c>
      <c r="M28" s="595"/>
      <c r="N28" s="231" t="s">
        <v>3025</v>
      </c>
      <c r="O28" s="252">
        <v>1575000</v>
      </c>
      <c r="P28" s="252" t="s">
        <v>486</v>
      </c>
      <c r="Q28" s="252" t="s">
        <v>486</v>
      </c>
      <c r="R28" s="252" t="s">
        <v>486</v>
      </c>
      <c r="S28" s="595"/>
      <c r="T28" s="231" t="s">
        <v>3053</v>
      </c>
      <c r="U28" s="252">
        <v>1000000</v>
      </c>
      <c r="V28" s="252" t="s">
        <v>486</v>
      </c>
      <c r="W28" s="252" t="s">
        <v>486</v>
      </c>
      <c r="X28" s="252" t="s">
        <v>486</v>
      </c>
      <c r="Y28" s="596" t="s">
        <v>498</v>
      </c>
      <c r="Z28" s="231" t="s">
        <v>3077</v>
      </c>
      <c r="AA28" s="252">
        <v>1080000</v>
      </c>
      <c r="AB28" s="252" t="s">
        <v>486</v>
      </c>
      <c r="AC28" s="252" t="s">
        <v>486</v>
      </c>
      <c r="AD28" s="252" t="s">
        <v>486</v>
      </c>
      <c r="AE28" s="595"/>
      <c r="AF28" s="231" t="s">
        <v>3377</v>
      </c>
      <c r="AG28" s="252">
        <v>250000</v>
      </c>
      <c r="AH28" s="252">
        <v>250000</v>
      </c>
      <c r="AI28" s="252" t="s">
        <v>486</v>
      </c>
      <c r="AJ28" s="252" t="s">
        <v>486</v>
      </c>
    </row>
    <row r="29" spans="1:36" s="42" customFormat="1" ht="12.75" customHeight="1">
      <c r="A29" s="595"/>
      <c r="B29" s="561" t="s">
        <v>4209</v>
      </c>
      <c r="C29" s="252">
        <v>945000</v>
      </c>
      <c r="D29" s="252">
        <v>945000</v>
      </c>
      <c r="E29" s="252" t="s">
        <v>486</v>
      </c>
      <c r="F29" s="252" t="s">
        <v>486</v>
      </c>
      <c r="G29" s="595"/>
      <c r="H29" s="231" t="s">
        <v>2998</v>
      </c>
      <c r="I29" s="252">
        <v>5000000</v>
      </c>
      <c r="J29" s="252" t="s">
        <v>486</v>
      </c>
      <c r="K29" s="252" t="s">
        <v>486</v>
      </c>
      <c r="L29" s="252" t="s">
        <v>486</v>
      </c>
      <c r="M29" s="595"/>
      <c r="N29" s="231" t="s">
        <v>3026</v>
      </c>
      <c r="O29" s="252">
        <v>200000</v>
      </c>
      <c r="P29" s="252">
        <v>300000</v>
      </c>
      <c r="Q29" s="252">
        <v>400000</v>
      </c>
      <c r="R29" s="252" t="s">
        <v>486</v>
      </c>
      <c r="S29" s="595"/>
      <c r="T29" s="231" t="s">
        <v>3941</v>
      </c>
      <c r="U29" s="252">
        <v>200000</v>
      </c>
      <c r="V29" s="252">
        <v>300000</v>
      </c>
      <c r="W29" s="252">
        <v>400000</v>
      </c>
      <c r="X29" s="252" t="s">
        <v>486</v>
      </c>
      <c r="Y29" s="595"/>
      <c r="Z29" s="231" t="s">
        <v>3931</v>
      </c>
      <c r="AA29" s="252">
        <v>200000</v>
      </c>
      <c r="AB29" s="252">
        <v>300000</v>
      </c>
      <c r="AC29" s="252">
        <v>400000</v>
      </c>
      <c r="AD29" s="252" t="s">
        <v>486</v>
      </c>
      <c r="AE29" s="595"/>
      <c r="AF29" s="231" t="s">
        <v>3101</v>
      </c>
      <c r="AG29" s="252">
        <v>300000</v>
      </c>
      <c r="AH29" s="252">
        <v>400000</v>
      </c>
      <c r="AI29" s="252" t="s">
        <v>486</v>
      </c>
      <c r="AJ29" s="252" t="s">
        <v>486</v>
      </c>
    </row>
    <row r="30" spans="1:36" s="42" customFormat="1" ht="12.75" customHeight="1">
      <c r="A30" s="595"/>
      <c r="B30" s="231" t="s">
        <v>2968</v>
      </c>
      <c r="C30" s="252">
        <v>1512000</v>
      </c>
      <c r="D30" s="252" t="s">
        <v>486</v>
      </c>
      <c r="E30" s="252" t="s">
        <v>486</v>
      </c>
      <c r="F30" s="252" t="s">
        <v>486</v>
      </c>
      <c r="G30" s="595"/>
      <c r="H30" s="231" t="s">
        <v>3497</v>
      </c>
      <c r="I30" s="252">
        <v>331000</v>
      </c>
      <c r="J30" s="252" t="s">
        <v>486</v>
      </c>
      <c r="K30" s="252" t="s">
        <v>486</v>
      </c>
      <c r="L30" s="252" t="s">
        <v>486</v>
      </c>
      <c r="M30" s="595"/>
      <c r="N30" s="231" t="s">
        <v>3027</v>
      </c>
      <c r="O30" s="252">
        <v>4000000</v>
      </c>
      <c r="P30" s="252">
        <v>4000000</v>
      </c>
      <c r="Q30" s="252" t="s">
        <v>486</v>
      </c>
      <c r="R30" s="252" t="s">
        <v>486</v>
      </c>
      <c r="S30" s="595"/>
      <c r="T30" s="231" t="s">
        <v>3946</v>
      </c>
      <c r="U30" s="252">
        <v>100000</v>
      </c>
      <c r="V30" s="252" t="s">
        <v>486</v>
      </c>
      <c r="W30" s="252" t="s">
        <v>486</v>
      </c>
      <c r="X30" s="252" t="s">
        <v>486</v>
      </c>
      <c r="Y30" s="595"/>
      <c r="Z30" s="231" t="s">
        <v>3078</v>
      </c>
      <c r="AA30" s="252">
        <v>4000000</v>
      </c>
      <c r="AB30" s="252">
        <v>4000000</v>
      </c>
      <c r="AC30" s="252" t="s">
        <v>486</v>
      </c>
      <c r="AD30" s="252" t="s">
        <v>486</v>
      </c>
      <c r="AE30" s="595"/>
      <c r="AF30" s="231" t="s">
        <v>3386</v>
      </c>
      <c r="AG30" s="252">
        <v>250000</v>
      </c>
      <c r="AH30" s="252">
        <v>250000</v>
      </c>
      <c r="AI30" s="252" t="s">
        <v>486</v>
      </c>
      <c r="AJ30" s="252" t="s">
        <v>486</v>
      </c>
    </row>
    <row r="31" spans="1:36" s="42" customFormat="1" ht="12.75" customHeight="1">
      <c r="A31" s="595"/>
      <c r="B31" s="231" t="s">
        <v>3918</v>
      </c>
      <c r="C31" s="252">
        <v>200000</v>
      </c>
      <c r="D31" s="252">
        <v>300000</v>
      </c>
      <c r="E31" s="252">
        <v>400000</v>
      </c>
      <c r="F31" s="252" t="s">
        <v>486</v>
      </c>
      <c r="G31" s="595"/>
      <c r="H31" s="231" t="s">
        <v>3501</v>
      </c>
      <c r="I31" s="252">
        <v>810000</v>
      </c>
      <c r="J31" s="252" t="s">
        <v>486</v>
      </c>
      <c r="K31" s="252" t="s">
        <v>486</v>
      </c>
      <c r="L31" s="252" t="s">
        <v>486</v>
      </c>
      <c r="M31" s="595"/>
      <c r="N31" s="231" t="s">
        <v>3028</v>
      </c>
      <c r="O31" s="252">
        <v>300000</v>
      </c>
      <c r="P31" s="252">
        <v>400000</v>
      </c>
      <c r="Q31" s="252" t="s">
        <v>486</v>
      </c>
      <c r="R31" s="252" t="s">
        <v>486</v>
      </c>
      <c r="S31" s="595"/>
      <c r="T31" s="231" t="s">
        <v>3054</v>
      </c>
      <c r="U31" s="252">
        <v>400000</v>
      </c>
      <c r="V31" s="252" t="s">
        <v>486</v>
      </c>
      <c r="W31" s="252" t="s">
        <v>486</v>
      </c>
      <c r="X31" s="252" t="s">
        <v>486</v>
      </c>
      <c r="Y31" s="595"/>
      <c r="Z31" s="231" t="s">
        <v>3079</v>
      </c>
      <c r="AA31" s="252">
        <v>300000</v>
      </c>
      <c r="AB31" s="252">
        <v>400000</v>
      </c>
      <c r="AC31" s="252" t="s">
        <v>486</v>
      </c>
      <c r="AD31" s="252" t="s">
        <v>486</v>
      </c>
      <c r="AE31" s="595"/>
      <c r="AF31" s="231" t="s">
        <v>2564</v>
      </c>
      <c r="AG31" s="252">
        <v>2800000</v>
      </c>
      <c r="AH31" s="252">
        <v>2800000</v>
      </c>
      <c r="AI31" s="252" t="s">
        <v>486</v>
      </c>
      <c r="AJ31" s="252" t="s">
        <v>486</v>
      </c>
    </row>
    <row r="32" spans="1:36" s="42" customFormat="1" ht="12.75" customHeight="1">
      <c r="A32" s="595"/>
      <c r="B32" s="231" t="s">
        <v>3927</v>
      </c>
      <c r="C32" s="252">
        <v>200000</v>
      </c>
      <c r="D32" s="252">
        <v>300000</v>
      </c>
      <c r="E32" s="252">
        <v>400000</v>
      </c>
      <c r="F32" s="252" t="s">
        <v>486</v>
      </c>
      <c r="G32" s="595"/>
      <c r="H32" s="561" t="s">
        <v>4235</v>
      </c>
      <c r="I32" s="252">
        <v>200000</v>
      </c>
      <c r="J32" s="252" t="s">
        <v>486</v>
      </c>
      <c r="K32" s="252" t="s">
        <v>486</v>
      </c>
      <c r="L32" s="252" t="s">
        <v>486</v>
      </c>
      <c r="M32" s="595"/>
      <c r="N32" s="231" t="s">
        <v>3029</v>
      </c>
      <c r="O32" s="252">
        <v>300000</v>
      </c>
      <c r="P32" s="252">
        <v>400000</v>
      </c>
      <c r="Q32" s="252" t="s">
        <v>486</v>
      </c>
      <c r="R32" s="252" t="s">
        <v>486</v>
      </c>
      <c r="S32" s="595"/>
      <c r="T32" s="231" t="s">
        <v>1744</v>
      </c>
      <c r="U32" s="252">
        <v>100000</v>
      </c>
      <c r="V32" s="252" t="s">
        <v>486</v>
      </c>
      <c r="W32" s="252" t="s">
        <v>486</v>
      </c>
      <c r="X32" s="252" t="s">
        <v>486</v>
      </c>
      <c r="Y32" s="595"/>
      <c r="Z32" s="231" t="s">
        <v>3080</v>
      </c>
      <c r="AA32" s="252">
        <v>100000</v>
      </c>
      <c r="AB32" s="252" t="s">
        <v>486</v>
      </c>
      <c r="AC32" s="252" t="s">
        <v>486</v>
      </c>
      <c r="AD32" s="252" t="s">
        <v>486</v>
      </c>
      <c r="AE32" s="595"/>
      <c r="AF32" s="231" t="s">
        <v>3118</v>
      </c>
      <c r="AG32" s="252">
        <v>2800000</v>
      </c>
      <c r="AH32" s="252">
        <v>2800000</v>
      </c>
      <c r="AI32" s="252">
        <v>2800000</v>
      </c>
      <c r="AJ32" s="252">
        <v>2800000</v>
      </c>
    </row>
    <row r="33" spans="1:36" s="42" customFormat="1" ht="12.75" customHeight="1">
      <c r="A33" s="596" t="s">
        <v>498</v>
      </c>
      <c r="B33" s="231" t="s">
        <v>2969</v>
      </c>
      <c r="C33" s="252">
        <v>996000</v>
      </c>
      <c r="D33" s="252" t="s">
        <v>486</v>
      </c>
      <c r="E33" s="252" t="s">
        <v>486</v>
      </c>
      <c r="F33" s="252" t="s">
        <v>486</v>
      </c>
      <c r="G33" s="596" t="s">
        <v>498</v>
      </c>
      <c r="H33" s="231" t="s">
        <v>2999</v>
      </c>
      <c r="I33" s="252">
        <v>300000</v>
      </c>
      <c r="J33" s="252">
        <v>400000</v>
      </c>
      <c r="K33" s="252" t="s">
        <v>486</v>
      </c>
      <c r="L33" s="252" t="s">
        <v>486</v>
      </c>
      <c r="M33" s="595"/>
      <c r="N33" s="231" t="s">
        <v>3961</v>
      </c>
      <c r="O33" s="252">
        <v>200000</v>
      </c>
      <c r="P33" s="252">
        <v>300000</v>
      </c>
      <c r="Q33" s="252">
        <v>400000</v>
      </c>
      <c r="R33" s="252" t="s">
        <v>486</v>
      </c>
      <c r="S33" s="596" t="s">
        <v>498</v>
      </c>
      <c r="T33" s="231" t="s">
        <v>3965</v>
      </c>
      <c r="U33" s="252">
        <v>200000</v>
      </c>
      <c r="V33" s="252">
        <v>300000</v>
      </c>
      <c r="W33" s="252">
        <v>400000</v>
      </c>
      <c r="X33" s="252" t="s">
        <v>486</v>
      </c>
      <c r="Y33" s="595"/>
      <c r="Z33" s="231" t="s">
        <v>3383</v>
      </c>
      <c r="AA33" s="252">
        <v>750000</v>
      </c>
      <c r="AB33" s="252">
        <v>750000</v>
      </c>
      <c r="AC33" s="252" t="s">
        <v>486</v>
      </c>
      <c r="AD33" s="252" t="s">
        <v>486</v>
      </c>
      <c r="AE33" s="595"/>
      <c r="AF33" s="231" t="s">
        <v>3006</v>
      </c>
      <c r="AG33" s="252">
        <v>919000</v>
      </c>
      <c r="AH33" s="252" t="s">
        <v>486</v>
      </c>
      <c r="AI33" s="252" t="s">
        <v>486</v>
      </c>
      <c r="AJ33" s="252" t="s">
        <v>486</v>
      </c>
    </row>
    <row r="34" spans="1:36" s="42" customFormat="1" ht="12.75" customHeight="1">
      <c r="A34" s="595"/>
      <c r="B34" s="231" t="s">
        <v>2970</v>
      </c>
      <c r="C34" s="252">
        <v>300000</v>
      </c>
      <c r="D34" s="252">
        <v>400000</v>
      </c>
      <c r="E34" s="252" t="s">
        <v>486</v>
      </c>
      <c r="F34" s="252" t="s">
        <v>486</v>
      </c>
      <c r="G34" s="595"/>
      <c r="H34" s="231" t="s">
        <v>1758</v>
      </c>
      <c r="I34" s="252">
        <v>100000</v>
      </c>
      <c r="J34" s="252" t="s">
        <v>486</v>
      </c>
      <c r="K34" s="252" t="s">
        <v>486</v>
      </c>
      <c r="L34" s="252" t="s">
        <v>486</v>
      </c>
      <c r="M34" s="595"/>
      <c r="N34" s="231" t="s">
        <v>3030</v>
      </c>
      <c r="O34" s="252">
        <v>300000</v>
      </c>
      <c r="P34" s="252">
        <v>400000</v>
      </c>
      <c r="Q34" s="252" t="s">
        <v>486</v>
      </c>
      <c r="R34" s="252" t="s">
        <v>486</v>
      </c>
      <c r="S34" s="595"/>
      <c r="T34" s="231" t="s">
        <v>3055</v>
      </c>
      <c r="U34" s="252">
        <v>1080000</v>
      </c>
      <c r="V34" s="252" t="s">
        <v>486</v>
      </c>
      <c r="W34" s="252" t="s">
        <v>486</v>
      </c>
      <c r="X34" s="252" t="s">
        <v>486</v>
      </c>
      <c r="Y34" s="595"/>
      <c r="Z34" s="231" t="s">
        <v>3117</v>
      </c>
      <c r="AA34" s="252">
        <v>4000000</v>
      </c>
      <c r="AB34" s="252">
        <v>4000000</v>
      </c>
      <c r="AC34" s="252">
        <v>4000000</v>
      </c>
      <c r="AD34" s="252">
        <v>4000000</v>
      </c>
      <c r="AE34" s="595"/>
      <c r="AF34" s="231" t="s">
        <v>3103</v>
      </c>
      <c r="AG34" s="252">
        <v>2800000</v>
      </c>
      <c r="AH34" s="252">
        <v>2800000</v>
      </c>
      <c r="AI34" s="252">
        <v>2800000</v>
      </c>
      <c r="AJ34" s="252">
        <v>2800000</v>
      </c>
    </row>
    <row r="35" spans="1:36" s="42" customFormat="1" ht="12.75" customHeight="1">
      <c r="A35" s="595"/>
      <c r="B35" s="231" t="s">
        <v>3492</v>
      </c>
      <c r="C35" s="252">
        <v>1157000</v>
      </c>
      <c r="D35" s="252">
        <v>1157000</v>
      </c>
      <c r="E35" s="252" t="s">
        <v>486</v>
      </c>
      <c r="F35" s="252" t="s">
        <v>486</v>
      </c>
      <c r="G35" s="595"/>
      <c r="H35" s="231" t="s">
        <v>3827</v>
      </c>
      <c r="I35" s="252">
        <v>200000</v>
      </c>
      <c r="J35" s="252">
        <v>300000</v>
      </c>
      <c r="K35" s="252">
        <v>400000</v>
      </c>
      <c r="L35" s="252" t="s">
        <v>486</v>
      </c>
      <c r="M35" s="595"/>
      <c r="N35" s="231" t="s">
        <v>2915</v>
      </c>
      <c r="O35" s="252">
        <v>2800000</v>
      </c>
      <c r="P35" s="252">
        <v>2800000</v>
      </c>
      <c r="Q35" s="252">
        <v>2800000</v>
      </c>
      <c r="R35" s="252" t="s">
        <v>486</v>
      </c>
      <c r="S35" s="595"/>
      <c r="T35" s="231" t="s">
        <v>3056</v>
      </c>
      <c r="U35" s="252">
        <v>400000</v>
      </c>
      <c r="V35" s="252" t="s">
        <v>486</v>
      </c>
      <c r="W35" s="252" t="s">
        <v>486</v>
      </c>
      <c r="X35" s="252" t="s">
        <v>486</v>
      </c>
      <c r="Y35" s="595"/>
      <c r="Z35" s="231" t="s">
        <v>3392</v>
      </c>
      <c r="AA35" s="252">
        <v>250000</v>
      </c>
      <c r="AB35" s="252">
        <v>250000</v>
      </c>
      <c r="AC35" s="252" t="s">
        <v>486</v>
      </c>
      <c r="AD35" s="252" t="s">
        <v>486</v>
      </c>
      <c r="AE35" s="595"/>
      <c r="AF35" s="231" t="s">
        <v>3119</v>
      </c>
      <c r="AG35" s="252">
        <v>2800000</v>
      </c>
      <c r="AH35" s="252">
        <v>2800000</v>
      </c>
      <c r="AI35" s="252">
        <v>2800000</v>
      </c>
      <c r="AJ35" s="252">
        <v>2800000</v>
      </c>
    </row>
    <row r="36" spans="1:36" s="42" customFormat="1" ht="12.75" customHeight="1">
      <c r="A36" s="595"/>
      <c r="B36" s="231" t="s">
        <v>3959</v>
      </c>
      <c r="C36" s="252">
        <v>200000</v>
      </c>
      <c r="D36" s="252">
        <v>300000</v>
      </c>
      <c r="E36" s="252">
        <v>400000</v>
      </c>
      <c r="F36" s="252" t="s">
        <v>486</v>
      </c>
      <c r="G36" s="595"/>
      <c r="H36" s="231" t="s">
        <v>3000</v>
      </c>
      <c r="I36" s="252">
        <v>300000</v>
      </c>
      <c r="J36" s="252">
        <v>400000</v>
      </c>
      <c r="K36" s="252" t="s">
        <v>486</v>
      </c>
      <c r="L36" s="252" t="s">
        <v>486</v>
      </c>
      <c r="M36" s="595"/>
      <c r="N36" s="231" t="s">
        <v>3828</v>
      </c>
      <c r="O36" s="252">
        <v>200000</v>
      </c>
      <c r="P36" s="252">
        <v>300000</v>
      </c>
      <c r="Q36" s="252">
        <v>400000</v>
      </c>
      <c r="R36" s="252" t="s">
        <v>486</v>
      </c>
      <c r="S36" s="595"/>
      <c r="T36" s="231" t="s">
        <v>3855</v>
      </c>
      <c r="U36" s="252">
        <v>200000</v>
      </c>
      <c r="V36" s="252">
        <v>300000</v>
      </c>
      <c r="W36" s="252">
        <v>400000</v>
      </c>
      <c r="X36" s="252" t="s">
        <v>486</v>
      </c>
      <c r="Y36" s="595"/>
      <c r="Z36" s="231" t="s">
        <v>3081</v>
      </c>
      <c r="AA36" s="252">
        <v>5802000</v>
      </c>
      <c r="AB36" s="252">
        <v>5802000</v>
      </c>
      <c r="AC36" s="252">
        <v>5802000</v>
      </c>
      <c r="AD36" s="252" t="s">
        <v>486</v>
      </c>
      <c r="AE36" s="596" t="s">
        <v>498</v>
      </c>
      <c r="AF36" s="231" t="s">
        <v>3104</v>
      </c>
      <c r="AG36" s="252">
        <v>200000</v>
      </c>
      <c r="AH36" s="252">
        <v>300000</v>
      </c>
      <c r="AI36" s="252">
        <v>400000</v>
      </c>
      <c r="AJ36" s="252" t="s">
        <v>486</v>
      </c>
    </row>
    <row r="37" spans="1:36" s="42" customFormat="1" ht="12.75" customHeight="1">
      <c r="A37" s="595"/>
      <c r="B37" s="561" t="s">
        <v>4208</v>
      </c>
      <c r="C37" s="252">
        <v>850000</v>
      </c>
      <c r="D37" s="252">
        <v>850000</v>
      </c>
      <c r="E37" s="252">
        <v>850000</v>
      </c>
      <c r="F37" s="252" t="s">
        <v>486</v>
      </c>
      <c r="G37" s="595"/>
      <c r="H37" s="231" t="s">
        <v>3001</v>
      </c>
      <c r="I37" s="252">
        <v>1080000</v>
      </c>
      <c r="J37" s="252" t="s">
        <v>486</v>
      </c>
      <c r="K37" s="252" t="s">
        <v>486</v>
      </c>
      <c r="L37" s="252" t="s">
        <v>486</v>
      </c>
      <c r="M37" s="595"/>
      <c r="N37" s="231" t="s">
        <v>3031</v>
      </c>
      <c r="O37" s="252">
        <v>300000</v>
      </c>
      <c r="P37" s="252">
        <v>400000</v>
      </c>
      <c r="Q37" s="252" t="s">
        <v>486</v>
      </c>
      <c r="R37" s="252" t="s">
        <v>486</v>
      </c>
      <c r="S37" s="595"/>
      <c r="T37" s="231" t="s">
        <v>3057</v>
      </c>
      <c r="U37" s="252">
        <v>300000</v>
      </c>
      <c r="V37" s="252">
        <v>400000</v>
      </c>
      <c r="W37" s="252" t="s">
        <v>486</v>
      </c>
      <c r="X37" s="252" t="s">
        <v>486</v>
      </c>
      <c r="Y37" s="595"/>
      <c r="Z37" s="231" t="s">
        <v>3847</v>
      </c>
      <c r="AA37" s="252">
        <v>200000</v>
      </c>
      <c r="AB37" s="252">
        <v>300000</v>
      </c>
      <c r="AC37" s="252">
        <v>400000</v>
      </c>
      <c r="AD37" s="252" t="s">
        <v>486</v>
      </c>
      <c r="AE37" s="595"/>
      <c r="AF37" s="231" t="s">
        <v>3106</v>
      </c>
      <c r="AG37" s="252">
        <v>333333</v>
      </c>
      <c r="AH37" s="252" t="s">
        <v>486</v>
      </c>
      <c r="AI37" s="252" t="s">
        <v>486</v>
      </c>
      <c r="AJ37" s="252" t="s">
        <v>486</v>
      </c>
    </row>
    <row r="38" spans="1:36" s="42" customFormat="1" ht="12.75" customHeight="1">
      <c r="A38" s="595"/>
      <c r="B38" s="231" t="s">
        <v>3829</v>
      </c>
      <c r="C38" s="252">
        <v>100000</v>
      </c>
      <c r="D38" s="252" t="s">
        <v>486</v>
      </c>
      <c r="E38" s="252" t="s">
        <v>486</v>
      </c>
      <c r="F38" s="252" t="s">
        <v>486</v>
      </c>
      <c r="G38" s="595"/>
      <c r="H38" s="231" t="s">
        <v>3002</v>
      </c>
      <c r="I38" s="252">
        <v>2112600</v>
      </c>
      <c r="J38" s="252" t="s">
        <v>486</v>
      </c>
      <c r="K38" s="252" t="s">
        <v>486</v>
      </c>
      <c r="L38" s="252" t="s">
        <v>486</v>
      </c>
      <c r="M38" s="596" t="s">
        <v>498</v>
      </c>
      <c r="N38" s="231" t="s">
        <v>2971</v>
      </c>
      <c r="O38" s="252">
        <v>300000</v>
      </c>
      <c r="P38" s="252">
        <v>400000</v>
      </c>
      <c r="Q38" s="252" t="s">
        <v>486</v>
      </c>
      <c r="R38" s="252" t="s">
        <v>486</v>
      </c>
      <c r="S38" s="595"/>
      <c r="T38" s="231" t="s">
        <v>3058</v>
      </c>
      <c r="U38" s="252">
        <v>300000</v>
      </c>
      <c r="V38" s="252">
        <v>400000</v>
      </c>
      <c r="W38" s="252" t="s">
        <v>486</v>
      </c>
      <c r="X38" s="252" t="s">
        <v>486</v>
      </c>
      <c r="Y38" s="595"/>
      <c r="Z38" s="231" t="s">
        <v>3083</v>
      </c>
      <c r="AA38" s="252">
        <v>2800000</v>
      </c>
      <c r="AB38" s="252">
        <v>2800000</v>
      </c>
      <c r="AC38" s="252" t="s">
        <v>486</v>
      </c>
      <c r="AD38" s="252" t="s">
        <v>486</v>
      </c>
      <c r="AE38" s="595"/>
      <c r="AF38" s="231" t="s">
        <v>3852</v>
      </c>
      <c r="AG38" s="252">
        <v>100000</v>
      </c>
      <c r="AH38" s="252" t="s">
        <v>486</v>
      </c>
      <c r="AI38" s="252" t="s">
        <v>486</v>
      </c>
      <c r="AJ38" s="252" t="s">
        <v>486</v>
      </c>
    </row>
    <row r="39" spans="1:36" s="42" customFormat="1" ht="12.75" customHeight="1">
      <c r="A39" s="595"/>
      <c r="B39" s="231" t="s">
        <v>2973</v>
      </c>
      <c r="C39" s="252">
        <v>300000</v>
      </c>
      <c r="D39" s="252">
        <v>400000</v>
      </c>
      <c r="E39" s="252" t="s">
        <v>486</v>
      </c>
      <c r="F39" s="252" t="s">
        <v>486</v>
      </c>
      <c r="G39" s="595"/>
      <c r="H39" s="231" t="s">
        <v>3102</v>
      </c>
      <c r="I39" s="252">
        <v>300000</v>
      </c>
      <c r="J39" s="252">
        <v>400000</v>
      </c>
      <c r="K39" s="252" t="s">
        <v>486</v>
      </c>
      <c r="L39" s="252" t="s">
        <v>486</v>
      </c>
      <c r="M39" s="595"/>
      <c r="N39" s="231" t="s">
        <v>2972</v>
      </c>
      <c r="O39" s="252">
        <v>2494000</v>
      </c>
      <c r="P39" s="252">
        <v>2494000</v>
      </c>
      <c r="Q39" s="252" t="s">
        <v>486</v>
      </c>
      <c r="R39" s="252" t="s">
        <v>486</v>
      </c>
      <c r="S39" s="595"/>
      <c r="T39" s="231" t="s">
        <v>3880</v>
      </c>
      <c r="U39" s="252">
        <v>200000</v>
      </c>
      <c r="V39" s="252">
        <v>300000</v>
      </c>
      <c r="W39" s="252">
        <v>400000</v>
      </c>
      <c r="X39" s="252" t="s">
        <v>486</v>
      </c>
      <c r="Y39" s="595"/>
      <c r="Z39" s="231" t="s">
        <v>2716</v>
      </c>
      <c r="AA39" s="252">
        <v>2850000</v>
      </c>
      <c r="AB39" s="252" t="s">
        <v>486</v>
      </c>
      <c r="AC39" s="252" t="s">
        <v>486</v>
      </c>
      <c r="AD39" s="252" t="s">
        <v>486</v>
      </c>
      <c r="AE39" s="595"/>
      <c r="AF39" s="561" t="s">
        <v>4249</v>
      </c>
      <c r="AG39" s="252">
        <v>735000</v>
      </c>
      <c r="AH39" s="252" t="s">
        <v>486</v>
      </c>
      <c r="AI39" s="252" t="s">
        <v>486</v>
      </c>
      <c r="AJ39" s="252" t="s">
        <v>486</v>
      </c>
    </row>
    <row r="40" spans="1:36" s="42" customFormat="1" ht="12.75" customHeight="1">
      <c r="A40" s="595"/>
      <c r="B40" s="231" t="s">
        <v>2974</v>
      </c>
      <c r="C40" s="252">
        <v>600000</v>
      </c>
      <c r="D40" s="252">
        <v>600000</v>
      </c>
      <c r="E40" s="252" t="s">
        <v>486</v>
      </c>
      <c r="F40" s="252" t="s">
        <v>486</v>
      </c>
      <c r="G40" s="595"/>
      <c r="H40" s="231" t="s">
        <v>3003</v>
      </c>
      <c r="I40" s="252">
        <v>2800000</v>
      </c>
      <c r="J40" s="252">
        <v>2800000</v>
      </c>
      <c r="K40" s="252">
        <v>2800000</v>
      </c>
      <c r="L40" s="252">
        <v>2800000</v>
      </c>
      <c r="M40" s="595"/>
      <c r="N40" s="231" t="s">
        <v>3032</v>
      </c>
      <c r="O40" s="252">
        <v>400000</v>
      </c>
      <c r="P40" s="252" t="s">
        <v>486</v>
      </c>
      <c r="Q40" s="252" t="s">
        <v>486</v>
      </c>
      <c r="R40" s="252" t="s">
        <v>486</v>
      </c>
      <c r="S40" s="595"/>
      <c r="T40" s="231" t="s">
        <v>3059</v>
      </c>
      <c r="U40" s="252">
        <v>100000</v>
      </c>
      <c r="V40" s="252" t="s">
        <v>486</v>
      </c>
      <c r="W40" s="252" t="s">
        <v>486</v>
      </c>
      <c r="X40" s="252" t="s">
        <v>486</v>
      </c>
      <c r="Y40" s="595"/>
      <c r="Z40" s="561" t="s">
        <v>4228</v>
      </c>
      <c r="AA40" s="252">
        <v>200000</v>
      </c>
      <c r="AB40" s="252" t="s">
        <v>486</v>
      </c>
      <c r="AC40" s="252" t="s">
        <v>486</v>
      </c>
      <c r="AD40" s="252" t="s">
        <v>486</v>
      </c>
      <c r="AE40" s="595"/>
      <c r="AF40" s="231" t="s">
        <v>3107</v>
      </c>
      <c r="AG40" s="252">
        <v>709000</v>
      </c>
      <c r="AH40" s="252" t="s">
        <v>486</v>
      </c>
      <c r="AI40" s="252" t="s">
        <v>486</v>
      </c>
      <c r="AJ40" s="252" t="s">
        <v>486</v>
      </c>
    </row>
    <row r="41" spans="1:36" s="42" customFormat="1" ht="12.75" customHeight="1">
      <c r="A41" s="595"/>
      <c r="B41" s="231" t="s">
        <v>2975</v>
      </c>
      <c r="C41" s="252">
        <v>400000</v>
      </c>
      <c r="D41" s="252" t="s">
        <v>486</v>
      </c>
      <c r="E41" s="252" t="s">
        <v>486</v>
      </c>
      <c r="F41" s="252" t="s">
        <v>486</v>
      </c>
      <c r="G41" s="595"/>
      <c r="H41" s="231" t="s">
        <v>3004</v>
      </c>
      <c r="I41" s="252">
        <v>2800000</v>
      </c>
      <c r="J41" s="252" t="s">
        <v>486</v>
      </c>
      <c r="K41" s="252" t="s">
        <v>486</v>
      </c>
      <c r="L41" s="252" t="s">
        <v>486</v>
      </c>
      <c r="M41" s="595"/>
      <c r="N41" s="231" t="s">
        <v>3871</v>
      </c>
      <c r="O41" s="252">
        <v>100000</v>
      </c>
      <c r="P41" s="252" t="s">
        <v>486</v>
      </c>
      <c r="Q41" s="252" t="s">
        <v>486</v>
      </c>
      <c r="R41" s="252" t="s">
        <v>486</v>
      </c>
      <c r="S41" s="595"/>
      <c r="T41" s="231" t="s">
        <v>3060</v>
      </c>
      <c r="U41" s="252">
        <v>300000</v>
      </c>
      <c r="V41" s="252">
        <v>400000</v>
      </c>
      <c r="W41" s="252" t="s">
        <v>486</v>
      </c>
      <c r="X41" s="252" t="s">
        <v>486</v>
      </c>
      <c r="Y41" s="595"/>
      <c r="Z41" s="231" t="s">
        <v>3407</v>
      </c>
      <c r="AA41" s="252">
        <v>200000</v>
      </c>
      <c r="AB41" s="252" t="s">
        <v>486</v>
      </c>
      <c r="AC41" s="252" t="s">
        <v>486</v>
      </c>
      <c r="AD41" s="252" t="s">
        <v>486</v>
      </c>
      <c r="AE41" s="595"/>
      <c r="AF41" s="231" t="s">
        <v>3882</v>
      </c>
      <c r="AG41" s="252">
        <v>100000</v>
      </c>
      <c r="AH41" s="252" t="s">
        <v>486</v>
      </c>
      <c r="AI41" s="252" t="s">
        <v>486</v>
      </c>
      <c r="AJ41" s="252" t="s">
        <v>486</v>
      </c>
    </row>
    <row r="42" spans="1:36" s="42" customFormat="1" ht="12.75" customHeight="1">
      <c r="A42" s="595"/>
      <c r="B42" s="231" t="s">
        <v>3426</v>
      </c>
      <c r="C42" s="252">
        <v>3859000</v>
      </c>
      <c r="D42" s="252">
        <v>3859000</v>
      </c>
      <c r="E42" s="252">
        <v>3859000</v>
      </c>
      <c r="F42" s="252">
        <v>3859000</v>
      </c>
      <c r="G42" s="595"/>
      <c r="H42" s="231" t="s">
        <v>3005</v>
      </c>
      <c r="I42" s="252">
        <v>300000</v>
      </c>
      <c r="J42" s="252">
        <v>400000</v>
      </c>
      <c r="K42" s="252" t="s">
        <v>486</v>
      </c>
      <c r="L42" s="252" t="s">
        <v>486</v>
      </c>
      <c r="M42" s="595"/>
      <c r="N42" s="231" t="s">
        <v>3033</v>
      </c>
      <c r="O42" s="252">
        <v>600000</v>
      </c>
      <c r="P42" s="252" t="s">
        <v>486</v>
      </c>
      <c r="Q42" s="252" t="s">
        <v>486</v>
      </c>
      <c r="R42" s="252" t="s">
        <v>486</v>
      </c>
      <c r="S42" s="595"/>
      <c r="T42" s="231" t="s">
        <v>3899</v>
      </c>
      <c r="U42" s="252">
        <v>100000</v>
      </c>
      <c r="V42" s="252" t="s">
        <v>486</v>
      </c>
      <c r="W42" s="252" t="s">
        <v>486</v>
      </c>
      <c r="X42" s="252" t="s">
        <v>486</v>
      </c>
      <c r="Y42" s="595"/>
      <c r="Z42" s="231" t="s">
        <v>2544</v>
      </c>
      <c r="AA42" s="252">
        <v>2887500</v>
      </c>
      <c r="AB42" s="252">
        <v>2887500</v>
      </c>
      <c r="AC42" s="252" t="s">
        <v>486</v>
      </c>
      <c r="AD42" s="252" t="s">
        <v>486</v>
      </c>
      <c r="AE42" s="595"/>
      <c r="AF42" s="231" t="s">
        <v>3109</v>
      </c>
      <c r="AG42" s="252">
        <v>200000</v>
      </c>
      <c r="AH42" s="252">
        <v>300000</v>
      </c>
      <c r="AI42" s="252">
        <v>400000</v>
      </c>
      <c r="AJ42" s="252" t="s">
        <v>486</v>
      </c>
    </row>
    <row r="43" spans="1:36" s="42" customFormat="1" ht="12.75" customHeight="1">
      <c r="A43" s="595"/>
      <c r="B43" s="231" t="s">
        <v>3872</v>
      </c>
      <c r="C43" s="252">
        <v>100000</v>
      </c>
      <c r="D43" s="252" t="s">
        <v>486</v>
      </c>
      <c r="E43" s="252" t="s">
        <v>486</v>
      </c>
      <c r="F43" s="252" t="s">
        <v>486</v>
      </c>
      <c r="G43" s="595"/>
      <c r="H43" s="231" t="s">
        <v>3007</v>
      </c>
      <c r="I43" s="252">
        <v>700000</v>
      </c>
      <c r="J43" s="252" t="s">
        <v>486</v>
      </c>
      <c r="K43" s="252" t="s">
        <v>486</v>
      </c>
      <c r="L43" s="252" t="s">
        <v>486</v>
      </c>
      <c r="M43" s="595"/>
      <c r="N43" s="231" t="s">
        <v>3442</v>
      </c>
      <c r="O43" s="252">
        <v>2400000</v>
      </c>
      <c r="P43" s="252">
        <v>2400000</v>
      </c>
      <c r="Q43" s="252">
        <v>2400000</v>
      </c>
      <c r="R43" s="252">
        <v>2400000</v>
      </c>
      <c r="S43" s="595"/>
      <c r="T43" s="231" t="s">
        <v>3061</v>
      </c>
      <c r="U43" s="252">
        <v>780000</v>
      </c>
      <c r="V43" s="252" t="s">
        <v>486</v>
      </c>
      <c r="W43" s="252" t="s">
        <v>486</v>
      </c>
      <c r="X43" s="252" t="s">
        <v>486</v>
      </c>
      <c r="Y43" s="594" t="s">
        <v>433</v>
      </c>
      <c r="Z43" s="231" t="s">
        <v>3458</v>
      </c>
      <c r="AA43" s="252">
        <v>250000</v>
      </c>
      <c r="AB43" s="252" t="s">
        <v>486</v>
      </c>
      <c r="AC43" s="252" t="s">
        <v>486</v>
      </c>
      <c r="AD43" s="252" t="s">
        <v>486</v>
      </c>
      <c r="AE43" s="595"/>
      <c r="AF43" s="231" t="s">
        <v>3110</v>
      </c>
      <c r="AG43" s="252">
        <v>400000</v>
      </c>
      <c r="AH43" s="252" t="s">
        <v>486</v>
      </c>
      <c r="AI43" s="252" t="s">
        <v>486</v>
      </c>
      <c r="AJ43" s="252" t="s">
        <v>486</v>
      </c>
    </row>
    <row r="44" spans="1:36" s="42" customFormat="1" ht="12.75" customHeight="1">
      <c r="A44" s="595"/>
      <c r="B44" s="231" t="s">
        <v>2976</v>
      </c>
      <c r="C44" s="252">
        <v>200000</v>
      </c>
      <c r="D44" s="252">
        <v>300000</v>
      </c>
      <c r="E44" s="252">
        <v>400000</v>
      </c>
      <c r="F44" s="252" t="s">
        <v>486</v>
      </c>
      <c r="G44" s="595"/>
      <c r="H44" s="231" t="s">
        <v>3009</v>
      </c>
      <c r="I44" s="252">
        <v>1890000</v>
      </c>
      <c r="J44" s="252" t="s">
        <v>486</v>
      </c>
      <c r="K44" s="252" t="s">
        <v>486</v>
      </c>
      <c r="L44" s="252" t="s">
        <v>486</v>
      </c>
      <c r="M44" s="595"/>
      <c r="N44" s="231" t="s">
        <v>3034</v>
      </c>
      <c r="O44" s="252">
        <v>300000</v>
      </c>
      <c r="P44" s="252">
        <v>400000</v>
      </c>
      <c r="Q44" s="252" t="s">
        <v>486</v>
      </c>
      <c r="R44" s="252" t="s">
        <v>486</v>
      </c>
      <c r="S44" s="595"/>
      <c r="T44" s="231" t="s">
        <v>3460</v>
      </c>
      <c r="U44" s="252">
        <v>1000000</v>
      </c>
      <c r="V44" s="252">
        <v>1000000</v>
      </c>
      <c r="W44" s="252">
        <v>1000000</v>
      </c>
      <c r="X44" s="252">
        <v>1000000</v>
      </c>
      <c r="Y44" s="595"/>
      <c r="Z44" s="231" t="s">
        <v>3459</v>
      </c>
      <c r="AA44" s="252">
        <v>2000000</v>
      </c>
      <c r="AB44" s="252">
        <v>2000000</v>
      </c>
      <c r="AC44" s="252">
        <v>2000000</v>
      </c>
      <c r="AD44" s="252" t="s">
        <v>486</v>
      </c>
      <c r="AE44" s="595"/>
      <c r="AF44" s="231" t="s">
        <v>3111</v>
      </c>
      <c r="AG44" s="252">
        <v>300000</v>
      </c>
      <c r="AH44" s="252">
        <v>400000</v>
      </c>
      <c r="AI44" s="252" t="s">
        <v>486</v>
      </c>
      <c r="AJ44" s="252" t="s">
        <v>486</v>
      </c>
    </row>
    <row r="45" spans="1:36" s="42" customFormat="1" ht="12.75" customHeight="1">
      <c r="A45" s="595"/>
      <c r="B45" s="231" t="s">
        <v>3877</v>
      </c>
      <c r="C45" s="252">
        <v>100000</v>
      </c>
      <c r="D45" s="252" t="s">
        <v>486</v>
      </c>
      <c r="E45" s="252" t="s">
        <v>486</v>
      </c>
      <c r="F45" s="252" t="s">
        <v>486</v>
      </c>
      <c r="G45" s="595"/>
      <c r="H45" s="231" t="s">
        <v>3010</v>
      </c>
      <c r="I45" s="252">
        <v>400000</v>
      </c>
      <c r="J45" s="252" t="s">
        <v>486</v>
      </c>
      <c r="K45" s="252" t="s">
        <v>486</v>
      </c>
      <c r="L45" s="252" t="s">
        <v>486</v>
      </c>
      <c r="M45" s="595"/>
      <c r="N45" s="231" t="s">
        <v>3035</v>
      </c>
      <c r="O45" s="252">
        <v>400000</v>
      </c>
      <c r="P45" s="252" t="s">
        <v>486</v>
      </c>
      <c r="Q45" s="252" t="s">
        <v>486</v>
      </c>
      <c r="R45" s="252" t="s">
        <v>486</v>
      </c>
      <c r="S45" s="595"/>
      <c r="T45" s="233" t="s">
        <v>3913</v>
      </c>
      <c r="U45" s="269">
        <v>100000</v>
      </c>
      <c r="V45" s="269" t="s">
        <v>486</v>
      </c>
      <c r="W45" s="269" t="s">
        <v>486</v>
      </c>
      <c r="X45" s="269" t="s">
        <v>486</v>
      </c>
      <c r="Y45" s="595"/>
      <c r="Z45" s="561" t="s">
        <v>4227</v>
      </c>
      <c r="AA45" s="252">
        <v>200000</v>
      </c>
      <c r="AB45" s="252" t="s">
        <v>486</v>
      </c>
      <c r="AC45" s="252" t="s">
        <v>486</v>
      </c>
      <c r="AD45" s="252" t="s">
        <v>486</v>
      </c>
      <c r="AE45" s="595"/>
      <c r="AF45" s="231" t="s">
        <v>3112</v>
      </c>
      <c r="AG45" s="252">
        <v>3719334</v>
      </c>
      <c r="AH45" s="252">
        <v>3719334</v>
      </c>
      <c r="AI45" s="252" t="s">
        <v>486</v>
      </c>
      <c r="AJ45" s="252" t="s">
        <v>486</v>
      </c>
    </row>
    <row r="46" spans="1:36" s="42" customFormat="1" ht="12.75" customHeight="1">
      <c r="A46" s="595"/>
      <c r="B46" s="231" t="s">
        <v>2977</v>
      </c>
      <c r="C46" s="252">
        <v>100000</v>
      </c>
      <c r="D46" s="252" t="s">
        <v>486</v>
      </c>
      <c r="E46" s="252" t="s">
        <v>486</v>
      </c>
      <c r="F46" s="252" t="s">
        <v>486</v>
      </c>
      <c r="G46" s="595"/>
      <c r="H46" s="231" t="s">
        <v>3011</v>
      </c>
      <c r="I46" s="252">
        <v>300000</v>
      </c>
      <c r="J46" s="252">
        <v>400000</v>
      </c>
      <c r="K46" s="252" t="s">
        <v>486</v>
      </c>
      <c r="L46" s="252" t="s">
        <v>486</v>
      </c>
      <c r="M46" s="595"/>
      <c r="N46" s="231" t="s">
        <v>3036</v>
      </c>
      <c r="O46" s="252">
        <v>1200000</v>
      </c>
      <c r="P46" s="252" t="s">
        <v>486</v>
      </c>
      <c r="Q46" s="252" t="s">
        <v>486</v>
      </c>
      <c r="R46" s="252" t="s">
        <v>486</v>
      </c>
      <c r="S46" s="595"/>
      <c r="T46" s="233" t="s">
        <v>3063</v>
      </c>
      <c r="U46" s="379">
        <v>400000</v>
      </c>
      <c r="V46" s="379" t="s">
        <v>486</v>
      </c>
      <c r="W46" s="379" t="s">
        <v>486</v>
      </c>
      <c r="X46" s="379" t="s">
        <v>486</v>
      </c>
      <c r="Y46" s="595"/>
      <c r="Z46" s="231" t="s">
        <v>3086</v>
      </c>
      <c r="AA46" s="252">
        <v>2000000</v>
      </c>
      <c r="AB46" s="252" t="s">
        <v>486</v>
      </c>
      <c r="AC46" s="252" t="s">
        <v>486</v>
      </c>
      <c r="AD46" s="252" t="s">
        <v>486</v>
      </c>
      <c r="AE46" s="595"/>
      <c r="AF46" s="231" t="s">
        <v>3462</v>
      </c>
      <c r="AG46" s="252">
        <v>619000</v>
      </c>
      <c r="AH46" s="252" t="s">
        <v>486</v>
      </c>
      <c r="AI46" s="252" t="s">
        <v>486</v>
      </c>
      <c r="AJ46" s="252" t="s">
        <v>486</v>
      </c>
    </row>
    <row r="47" spans="1:36" s="42" customFormat="1" ht="12.75" customHeight="1">
      <c r="A47" s="595"/>
      <c r="B47" s="231" t="s">
        <v>2978</v>
      </c>
      <c r="C47" s="252">
        <v>2800000</v>
      </c>
      <c r="D47" s="252">
        <v>2800000</v>
      </c>
      <c r="E47" s="252">
        <v>2800000</v>
      </c>
      <c r="F47" s="252">
        <v>2800000</v>
      </c>
      <c r="G47" s="595"/>
      <c r="H47" s="231" t="s">
        <v>3012</v>
      </c>
      <c r="I47" s="252">
        <v>200000</v>
      </c>
      <c r="J47" s="252">
        <v>300000</v>
      </c>
      <c r="K47" s="252">
        <v>400000</v>
      </c>
      <c r="L47" s="252" t="s">
        <v>486</v>
      </c>
      <c r="M47" s="595"/>
      <c r="N47" s="231" t="s">
        <v>3037</v>
      </c>
      <c r="O47" s="252">
        <v>400000</v>
      </c>
      <c r="P47" s="252" t="s">
        <v>486</v>
      </c>
      <c r="Q47" s="252" t="s">
        <v>486</v>
      </c>
      <c r="R47" s="252" t="s">
        <v>486</v>
      </c>
      <c r="S47" s="595"/>
      <c r="T47" s="233" t="s">
        <v>3919</v>
      </c>
      <c r="U47" s="379">
        <v>200000</v>
      </c>
      <c r="V47" s="379">
        <v>300000</v>
      </c>
      <c r="W47" s="379">
        <v>400000</v>
      </c>
      <c r="X47" s="379" t="s">
        <v>486</v>
      </c>
      <c r="Y47" s="595"/>
      <c r="Z47" s="539" t="s">
        <v>2754</v>
      </c>
      <c r="AA47" s="252">
        <v>2800000</v>
      </c>
      <c r="AB47" s="252">
        <v>2800000</v>
      </c>
      <c r="AC47" s="252" t="s">
        <v>486</v>
      </c>
      <c r="AD47" s="252" t="s">
        <v>486</v>
      </c>
      <c r="AE47" s="595"/>
      <c r="AF47" s="231" t="s">
        <v>3121</v>
      </c>
      <c r="AG47" s="252">
        <v>2800000</v>
      </c>
      <c r="AH47" s="252">
        <v>2800000</v>
      </c>
      <c r="AI47" s="252">
        <v>2800000</v>
      </c>
      <c r="AJ47" s="252">
        <v>2800000</v>
      </c>
    </row>
    <row r="48" spans="1:36" s="42" customFormat="1" ht="12.75" customHeight="1">
      <c r="A48" s="595"/>
      <c r="B48" s="231" t="s">
        <v>3452</v>
      </c>
      <c r="C48" s="252">
        <v>699000</v>
      </c>
      <c r="D48" s="252">
        <v>699000</v>
      </c>
      <c r="E48" s="252" t="s">
        <v>486</v>
      </c>
      <c r="F48" s="252" t="s">
        <v>486</v>
      </c>
      <c r="G48" s="595"/>
      <c r="H48" s="231" t="s">
        <v>3013</v>
      </c>
      <c r="I48" s="252">
        <v>1080000</v>
      </c>
      <c r="J48" s="252" t="s">
        <v>486</v>
      </c>
      <c r="K48" s="252" t="s">
        <v>486</v>
      </c>
      <c r="L48" s="252" t="s">
        <v>486</v>
      </c>
      <c r="M48" s="595"/>
      <c r="N48" s="231" t="s">
        <v>3947</v>
      </c>
      <c r="O48" s="252">
        <v>100000</v>
      </c>
      <c r="P48" s="252" t="s">
        <v>486</v>
      </c>
      <c r="Q48" s="252" t="s">
        <v>486</v>
      </c>
      <c r="R48" s="252" t="s">
        <v>486</v>
      </c>
      <c r="S48" s="595"/>
      <c r="T48" s="233" t="s">
        <v>3064</v>
      </c>
      <c r="U48" s="379">
        <v>200000</v>
      </c>
      <c r="V48" s="379">
        <v>300000</v>
      </c>
      <c r="W48" s="379">
        <v>400000</v>
      </c>
      <c r="X48" s="379" t="s">
        <v>486</v>
      </c>
      <c r="Y48" s="595"/>
      <c r="Z48" s="231" t="s">
        <v>3477</v>
      </c>
      <c r="AA48" s="252">
        <v>350000</v>
      </c>
      <c r="AB48" s="252">
        <v>350000</v>
      </c>
      <c r="AC48" s="252" t="s">
        <v>486</v>
      </c>
      <c r="AD48" s="252" t="s">
        <v>486</v>
      </c>
      <c r="AE48" s="595"/>
      <c r="AF48" s="290" t="s">
        <v>3916</v>
      </c>
      <c r="AG48" s="379">
        <v>200000</v>
      </c>
      <c r="AH48" s="379">
        <v>300000</v>
      </c>
      <c r="AI48" s="379">
        <v>400000</v>
      </c>
      <c r="AJ48" s="379" t="s">
        <v>486</v>
      </c>
    </row>
    <row r="49" spans="1:36" s="42" customFormat="1" ht="12.75" customHeight="1">
      <c r="A49" s="595"/>
      <c r="B49" s="231" t="s">
        <v>3903</v>
      </c>
      <c r="C49" s="252">
        <v>200000</v>
      </c>
      <c r="D49" s="252">
        <v>300000</v>
      </c>
      <c r="E49" s="252">
        <v>400000</v>
      </c>
      <c r="F49" s="252" t="s">
        <v>486</v>
      </c>
      <c r="G49" s="595"/>
      <c r="H49" s="231" t="s">
        <v>3014</v>
      </c>
      <c r="I49" s="252">
        <v>300000</v>
      </c>
      <c r="J49" s="252">
        <v>400000</v>
      </c>
      <c r="K49" s="252" t="s">
        <v>486</v>
      </c>
      <c r="L49" s="252" t="s">
        <v>486</v>
      </c>
      <c r="M49" s="595"/>
      <c r="N49" s="231" t="s">
        <v>3495</v>
      </c>
      <c r="O49" s="252">
        <v>15000000</v>
      </c>
      <c r="P49" s="252">
        <v>15000000</v>
      </c>
      <c r="Q49" s="252">
        <v>15000000</v>
      </c>
      <c r="R49" s="252">
        <v>15000000</v>
      </c>
      <c r="S49" s="595"/>
      <c r="T49" s="233" t="s">
        <v>3065</v>
      </c>
      <c r="U49" s="379">
        <v>1080000</v>
      </c>
      <c r="V49" s="379" t="s">
        <v>486</v>
      </c>
      <c r="W49" s="379" t="s">
        <v>486</v>
      </c>
      <c r="X49" s="379" t="s">
        <v>486</v>
      </c>
      <c r="Y49" s="595"/>
      <c r="Z49" s="231" t="s">
        <v>3087</v>
      </c>
      <c r="AA49" s="252">
        <v>3600000</v>
      </c>
      <c r="AB49" s="252">
        <v>3600000</v>
      </c>
      <c r="AC49" s="252" t="s">
        <v>486</v>
      </c>
      <c r="AD49" s="252" t="s">
        <v>486</v>
      </c>
      <c r="AE49" s="595"/>
      <c r="AF49" s="290" t="s">
        <v>3473</v>
      </c>
      <c r="AG49" s="379">
        <v>200000</v>
      </c>
      <c r="AH49" s="379" t="s">
        <v>486</v>
      </c>
      <c r="AI49" s="379" t="s">
        <v>486</v>
      </c>
      <c r="AJ49" s="379" t="s">
        <v>486</v>
      </c>
    </row>
    <row r="50" spans="1:36" s="42" customFormat="1" ht="12.75" customHeight="1">
      <c r="A50" s="595"/>
      <c r="B50" s="231" t="s">
        <v>2979</v>
      </c>
      <c r="C50" s="252">
        <v>5100000</v>
      </c>
      <c r="D50" s="252">
        <v>5100000</v>
      </c>
      <c r="E50" s="252">
        <v>5100000</v>
      </c>
      <c r="F50" s="252" t="s">
        <v>486</v>
      </c>
      <c r="G50" s="595"/>
      <c r="H50" s="231" t="s">
        <v>3015</v>
      </c>
      <c r="I50" s="252">
        <v>200000</v>
      </c>
      <c r="J50" s="252">
        <v>300000</v>
      </c>
      <c r="K50" s="252">
        <v>400000</v>
      </c>
      <c r="L50" s="252" t="s">
        <v>486</v>
      </c>
      <c r="M50" s="595"/>
      <c r="N50" s="231" t="s">
        <v>1764</v>
      </c>
      <c r="O50" s="252">
        <v>100000</v>
      </c>
      <c r="P50" s="252" t="s">
        <v>486</v>
      </c>
      <c r="Q50" s="252" t="s">
        <v>486</v>
      </c>
      <c r="R50" s="252" t="s">
        <v>486</v>
      </c>
      <c r="S50" s="595"/>
      <c r="T50" s="233" t="s">
        <v>3066</v>
      </c>
      <c r="U50" s="379">
        <v>2800000</v>
      </c>
      <c r="V50" s="379" t="s">
        <v>486</v>
      </c>
      <c r="W50" s="379" t="s">
        <v>486</v>
      </c>
      <c r="X50" s="379" t="s">
        <v>486</v>
      </c>
      <c r="Y50" s="595"/>
      <c r="Z50" s="509" t="s">
        <v>3500</v>
      </c>
      <c r="AA50" s="252">
        <v>425000</v>
      </c>
      <c r="AB50" s="252">
        <v>425000</v>
      </c>
      <c r="AC50" s="252" t="s">
        <v>486</v>
      </c>
      <c r="AD50" s="252" t="s">
        <v>486</v>
      </c>
      <c r="AE50" s="595"/>
      <c r="AF50" s="290" t="s">
        <v>3925</v>
      </c>
      <c r="AG50" s="379">
        <v>200000</v>
      </c>
      <c r="AH50" s="379">
        <v>300000</v>
      </c>
      <c r="AI50" s="379">
        <v>400000</v>
      </c>
      <c r="AJ50" s="379" t="s">
        <v>486</v>
      </c>
    </row>
    <row r="51" spans="1:36" s="42" customFormat="1" ht="12.75" customHeight="1">
      <c r="A51" s="595"/>
      <c r="B51" s="231" t="s">
        <v>2980</v>
      </c>
      <c r="C51" s="252">
        <v>840000</v>
      </c>
      <c r="D51" s="252" t="s">
        <v>486</v>
      </c>
      <c r="E51" s="252" t="s">
        <v>486</v>
      </c>
      <c r="F51" s="252" t="s">
        <v>486</v>
      </c>
      <c r="G51" s="594" t="s">
        <v>433</v>
      </c>
      <c r="H51" s="231" t="s">
        <v>3016</v>
      </c>
      <c r="I51" s="252">
        <v>7035000</v>
      </c>
      <c r="J51" s="252">
        <v>7035000</v>
      </c>
      <c r="K51" s="252">
        <v>7035000</v>
      </c>
      <c r="L51" s="252">
        <v>7035000</v>
      </c>
      <c r="M51" s="595"/>
      <c r="N51" s="231" t="s">
        <v>3039</v>
      </c>
      <c r="O51" s="252">
        <v>200000</v>
      </c>
      <c r="P51" s="252">
        <v>300000</v>
      </c>
      <c r="Q51" s="252">
        <v>400000</v>
      </c>
      <c r="R51" s="252" t="s">
        <v>486</v>
      </c>
      <c r="S51" s="595"/>
      <c r="T51" s="233" t="s">
        <v>3067</v>
      </c>
      <c r="U51" s="379">
        <v>200000</v>
      </c>
      <c r="V51" s="379">
        <v>300000</v>
      </c>
      <c r="W51" s="379">
        <v>400000</v>
      </c>
      <c r="X51" s="379" t="s">
        <v>486</v>
      </c>
      <c r="Y51" s="595"/>
      <c r="Z51" s="117" t="s">
        <v>2404</v>
      </c>
      <c r="AA51" s="236" t="s">
        <v>486</v>
      </c>
      <c r="AB51" s="236" t="s">
        <v>486</v>
      </c>
      <c r="AC51" s="236" t="s">
        <v>486</v>
      </c>
      <c r="AD51" s="252" t="s">
        <v>486</v>
      </c>
      <c r="AE51" s="595"/>
      <c r="AF51" s="290" t="s">
        <v>3953</v>
      </c>
      <c r="AG51" s="379">
        <v>200000</v>
      </c>
      <c r="AH51" s="379">
        <v>300000</v>
      </c>
      <c r="AI51" s="379">
        <v>400000</v>
      </c>
      <c r="AJ51" s="379" t="s">
        <v>486</v>
      </c>
    </row>
    <row r="52" spans="1:36" s="42" customFormat="1" ht="12.75" customHeight="1">
      <c r="A52" s="594" t="s">
        <v>433</v>
      </c>
      <c r="B52" s="231" t="s">
        <v>2981</v>
      </c>
      <c r="C52" s="252">
        <v>2800000</v>
      </c>
      <c r="D52" s="252">
        <v>2800000</v>
      </c>
      <c r="E52" s="252">
        <v>2800000</v>
      </c>
      <c r="F52" s="252" t="s">
        <v>486</v>
      </c>
      <c r="G52" s="595"/>
      <c r="H52" s="561" t="s">
        <v>4234</v>
      </c>
      <c r="I52" s="252">
        <v>400000</v>
      </c>
      <c r="J52" s="252">
        <v>400000</v>
      </c>
      <c r="K52" s="252">
        <v>400000</v>
      </c>
      <c r="L52" s="252" t="s">
        <v>486</v>
      </c>
      <c r="M52" s="595"/>
      <c r="N52" s="231" t="s">
        <v>3040</v>
      </c>
      <c r="O52" s="252">
        <v>3000000</v>
      </c>
      <c r="P52" s="252">
        <v>3000000</v>
      </c>
      <c r="Q52" s="252">
        <v>3000000</v>
      </c>
      <c r="R52" s="252">
        <v>3000000</v>
      </c>
      <c r="S52" s="598" t="s">
        <v>433</v>
      </c>
      <c r="T52" s="233" t="s">
        <v>2402</v>
      </c>
      <c r="U52" s="233" t="s">
        <v>486</v>
      </c>
      <c r="V52" s="233" t="s">
        <v>486</v>
      </c>
      <c r="W52" s="233" t="s">
        <v>486</v>
      </c>
      <c r="X52" s="233" t="s">
        <v>486</v>
      </c>
      <c r="Y52" s="595"/>
      <c r="Z52" s="117" t="s">
        <v>1771</v>
      </c>
      <c r="AA52" s="47" t="s">
        <v>486</v>
      </c>
      <c r="AB52" s="47" t="s">
        <v>486</v>
      </c>
      <c r="AC52" s="47" t="s">
        <v>486</v>
      </c>
      <c r="AD52" s="131" t="s">
        <v>486</v>
      </c>
      <c r="AE52" s="595"/>
      <c r="AF52" s="290" t="s">
        <v>4061</v>
      </c>
      <c r="AG52" s="302" t="s">
        <v>486</v>
      </c>
      <c r="AH52" s="302" t="s">
        <v>486</v>
      </c>
      <c r="AI52" s="302" t="s">
        <v>486</v>
      </c>
      <c r="AJ52" s="302" t="s">
        <v>486</v>
      </c>
    </row>
    <row r="53" spans="1:36" s="42" customFormat="1" ht="12.75" customHeight="1">
      <c r="A53" s="595"/>
      <c r="B53" s="233" t="s">
        <v>2982</v>
      </c>
      <c r="C53" s="379">
        <v>300000</v>
      </c>
      <c r="D53" s="379">
        <v>400000</v>
      </c>
      <c r="E53" s="379" t="s">
        <v>486</v>
      </c>
      <c r="F53" s="379" t="s">
        <v>486</v>
      </c>
      <c r="G53" s="595"/>
      <c r="H53" s="231" t="s">
        <v>1759</v>
      </c>
      <c r="I53" s="252" t="s">
        <v>486</v>
      </c>
      <c r="J53" s="252" t="s">
        <v>486</v>
      </c>
      <c r="K53" s="252" t="s">
        <v>486</v>
      </c>
      <c r="L53" s="252" t="s">
        <v>486</v>
      </c>
      <c r="M53" s="595"/>
      <c r="N53" s="231" t="s">
        <v>2397</v>
      </c>
      <c r="O53" s="252" t="s">
        <v>486</v>
      </c>
      <c r="P53" s="252" t="s">
        <v>486</v>
      </c>
      <c r="Q53" s="252" t="s">
        <v>486</v>
      </c>
      <c r="R53" s="252" t="s">
        <v>486</v>
      </c>
      <c r="S53" s="595"/>
      <c r="T53" s="233" t="s">
        <v>1767</v>
      </c>
      <c r="U53" s="379" t="s">
        <v>486</v>
      </c>
      <c r="V53" s="379" t="s">
        <v>486</v>
      </c>
      <c r="W53" s="379" t="s">
        <v>486</v>
      </c>
      <c r="X53" s="379" t="s">
        <v>486</v>
      </c>
      <c r="Y53" s="595"/>
      <c r="Z53" s="117" t="s">
        <v>2405</v>
      </c>
      <c r="AA53" s="47" t="s">
        <v>486</v>
      </c>
      <c r="AB53" s="47" t="s">
        <v>486</v>
      </c>
      <c r="AC53" s="47" t="s">
        <v>486</v>
      </c>
      <c r="AD53" s="131" t="s">
        <v>486</v>
      </c>
      <c r="AE53" s="595"/>
      <c r="AF53" s="75" t="s">
        <v>4062</v>
      </c>
      <c r="AG53" s="12" t="s">
        <v>486</v>
      </c>
      <c r="AH53" s="12" t="s">
        <v>486</v>
      </c>
      <c r="AI53" s="12" t="s">
        <v>486</v>
      </c>
      <c r="AJ53" s="12" t="s">
        <v>486</v>
      </c>
    </row>
    <row r="54" spans="1:36" s="42" customFormat="1" ht="12.75" customHeight="1">
      <c r="A54" s="595"/>
      <c r="B54" s="233" t="s">
        <v>2984</v>
      </c>
      <c r="C54" s="379">
        <v>3500000</v>
      </c>
      <c r="D54" s="379">
        <v>3500000</v>
      </c>
      <c r="E54" s="379" t="s">
        <v>486</v>
      </c>
      <c r="F54" s="379" t="s">
        <v>486</v>
      </c>
      <c r="G54" s="595"/>
      <c r="H54" s="231" t="s">
        <v>1760</v>
      </c>
      <c r="I54" s="252" t="s">
        <v>486</v>
      </c>
      <c r="J54" s="252" t="s">
        <v>486</v>
      </c>
      <c r="K54" s="252" t="s">
        <v>486</v>
      </c>
      <c r="L54" s="252" t="s">
        <v>486</v>
      </c>
      <c r="M54" s="595"/>
      <c r="N54" s="231" t="s">
        <v>1765</v>
      </c>
      <c r="O54" s="252" t="s">
        <v>486</v>
      </c>
      <c r="P54" s="252" t="s">
        <v>486</v>
      </c>
      <c r="Q54" s="252" t="s">
        <v>486</v>
      </c>
      <c r="R54" s="252" t="s">
        <v>486</v>
      </c>
      <c r="S54" s="595"/>
      <c r="T54" s="233" t="s">
        <v>2403</v>
      </c>
      <c r="U54" s="379" t="s">
        <v>486</v>
      </c>
      <c r="V54" s="379" t="s">
        <v>486</v>
      </c>
      <c r="W54" s="379" t="s">
        <v>486</v>
      </c>
      <c r="X54" s="379" t="s">
        <v>486</v>
      </c>
      <c r="Y54" s="50"/>
      <c r="Z54" s="117" t="s">
        <v>4058</v>
      </c>
      <c r="AA54" s="47" t="s">
        <v>486</v>
      </c>
      <c r="AB54" s="47" t="s">
        <v>486</v>
      </c>
      <c r="AC54" s="47" t="s">
        <v>486</v>
      </c>
      <c r="AD54" s="131" t="s">
        <v>486</v>
      </c>
      <c r="AE54" s="595"/>
      <c r="AF54" s="75" t="s">
        <v>2407</v>
      </c>
      <c r="AG54" s="12" t="s">
        <v>486</v>
      </c>
      <c r="AH54" s="12" t="s">
        <v>486</v>
      </c>
      <c r="AI54" s="12" t="s">
        <v>486</v>
      </c>
      <c r="AJ54" s="12" t="s">
        <v>486</v>
      </c>
    </row>
    <row r="55" spans="1:36" s="42" customFormat="1" ht="12.75" customHeight="1">
      <c r="A55" s="595"/>
      <c r="B55" s="233" t="s">
        <v>3038</v>
      </c>
      <c r="C55" s="379">
        <v>2800000</v>
      </c>
      <c r="D55" s="379">
        <v>2800000</v>
      </c>
      <c r="E55" s="379" t="s">
        <v>486</v>
      </c>
      <c r="F55" s="379" t="s">
        <v>486</v>
      </c>
      <c r="G55" s="595"/>
      <c r="H55" s="231" t="s">
        <v>2367</v>
      </c>
      <c r="I55" s="252" t="s">
        <v>486</v>
      </c>
      <c r="J55" s="252" t="s">
        <v>486</v>
      </c>
      <c r="K55" s="252" t="s">
        <v>486</v>
      </c>
      <c r="L55" s="252" t="s">
        <v>486</v>
      </c>
      <c r="M55" s="595"/>
      <c r="N55" s="231" t="s">
        <v>2398</v>
      </c>
      <c r="O55" s="379" t="s">
        <v>486</v>
      </c>
      <c r="P55" s="379" t="s">
        <v>486</v>
      </c>
      <c r="Q55" s="379" t="s">
        <v>486</v>
      </c>
      <c r="R55" s="379" t="s">
        <v>486</v>
      </c>
      <c r="S55" s="595"/>
      <c r="T55" s="233" t="s">
        <v>1768</v>
      </c>
      <c r="U55" s="379" t="s">
        <v>486</v>
      </c>
      <c r="V55" s="379" t="s">
        <v>486</v>
      </c>
      <c r="W55" s="379" t="s">
        <v>486</v>
      </c>
      <c r="X55" s="379" t="s">
        <v>486</v>
      </c>
      <c r="Y55" s="50"/>
      <c r="Z55" s="117" t="s">
        <v>4059</v>
      </c>
      <c r="AA55" s="47" t="s">
        <v>486</v>
      </c>
      <c r="AB55" s="47" t="s">
        <v>486</v>
      </c>
      <c r="AC55" s="47" t="s">
        <v>486</v>
      </c>
      <c r="AD55" s="131" t="s">
        <v>486</v>
      </c>
      <c r="AE55" s="595"/>
      <c r="AF55" s="75" t="s">
        <v>4063</v>
      </c>
      <c r="AG55" s="12" t="s">
        <v>486</v>
      </c>
      <c r="AH55" s="12" t="s">
        <v>486</v>
      </c>
      <c r="AI55" s="12" t="s">
        <v>486</v>
      </c>
      <c r="AJ55" s="12" t="s">
        <v>486</v>
      </c>
    </row>
    <row r="56" spans="1:36" s="42" customFormat="1" ht="12.75" customHeight="1">
      <c r="A56" s="595"/>
      <c r="B56" s="233" t="s">
        <v>4041</v>
      </c>
      <c r="C56" s="379" t="s">
        <v>486</v>
      </c>
      <c r="D56" s="379" t="s">
        <v>486</v>
      </c>
      <c r="E56" s="379" t="s">
        <v>486</v>
      </c>
      <c r="F56" s="379" t="s">
        <v>486</v>
      </c>
      <c r="G56" s="595"/>
      <c r="H56" s="231" t="s">
        <v>2395</v>
      </c>
      <c r="I56" s="236" t="s">
        <v>486</v>
      </c>
      <c r="J56" s="236" t="s">
        <v>486</v>
      </c>
      <c r="K56" s="236" t="s">
        <v>486</v>
      </c>
      <c r="L56" s="252" t="s">
        <v>486</v>
      </c>
      <c r="M56" s="595"/>
      <c r="N56" s="232" t="s">
        <v>1766</v>
      </c>
      <c r="O56" s="379" t="s">
        <v>486</v>
      </c>
      <c r="P56" s="379" t="s">
        <v>486</v>
      </c>
      <c r="Q56" s="379" t="s">
        <v>486</v>
      </c>
      <c r="R56" s="379" t="s">
        <v>486</v>
      </c>
      <c r="S56" s="595"/>
      <c r="T56" s="233" t="s">
        <v>4051</v>
      </c>
      <c r="U56" s="379" t="s">
        <v>486</v>
      </c>
      <c r="V56" s="379" t="s">
        <v>486</v>
      </c>
      <c r="W56" s="379" t="s">
        <v>486</v>
      </c>
      <c r="X56" s="379" t="s">
        <v>486</v>
      </c>
      <c r="Y56" s="50"/>
      <c r="Z56" s="117" t="s">
        <v>4060</v>
      </c>
      <c r="AA56" s="47" t="s">
        <v>486</v>
      </c>
      <c r="AB56" s="47" t="s">
        <v>486</v>
      </c>
      <c r="AC56" s="47" t="s">
        <v>486</v>
      </c>
      <c r="AD56" s="131" t="s">
        <v>486</v>
      </c>
      <c r="AE56" s="595"/>
      <c r="AF56" s="75" t="s">
        <v>1773</v>
      </c>
      <c r="AG56" s="12" t="s">
        <v>486</v>
      </c>
      <c r="AH56" s="12" t="s">
        <v>486</v>
      </c>
      <c r="AI56" s="12" t="s">
        <v>486</v>
      </c>
      <c r="AJ56" s="12" t="s">
        <v>486</v>
      </c>
    </row>
    <row r="57" spans="1:36" s="42" customFormat="1" ht="12.75" customHeight="1">
      <c r="A57" s="595"/>
      <c r="B57" s="12" t="s">
        <v>1752</v>
      </c>
      <c r="C57" s="15" t="s">
        <v>486</v>
      </c>
      <c r="D57" s="15" t="s">
        <v>486</v>
      </c>
      <c r="E57" s="15" t="s">
        <v>486</v>
      </c>
      <c r="F57" s="15" t="s">
        <v>486</v>
      </c>
      <c r="G57" s="595"/>
      <c r="H57" s="231" t="s">
        <v>4047</v>
      </c>
      <c r="I57" s="236" t="s">
        <v>486</v>
      </c>
      <c r="J57" s="236" t="s">
        <v>486</v>
      </c>
      <c r="K57" s="236" t="s">
        <v>486</v>
      </c>
      <c r="L57" s="131" t="s">
        <v>486</v>
      </c>
      <c r="M57" s="594" t="s">
        <v>433</v>
      </c>
      <c r="N57" s="235" t="s">
        <v>1739</v>
      </c>
      <c r="O57" s="302" t="s">
        <v>486</v>
      </c>
      <c r="P57" s="302" t="s">
        <v>486</v>
      </c>
      <c r="Q57" s="302" t="s">
        <v>486</v>
      </c>
      <c r="R57" s="302" t="s">
        <v>486</v>
      </c>
      <c r="S57" s="595"/>
      <c r="T57" s="12" t="s">
        <v>4052</v>
      </c>
      <c r="U57" s="15" t="s">
        <v>486</v>
      </c>
      <c r="V57" s="15" t="s">
        <v>486</v>
      </c>
      <c r="W57" s="15" t="s">
        <v>486</v>
      </c>
      <c r="X57" s="15" t="s">
        <v>486</v>
      </c>
      <c r="Y57" s="50"/>
      <c r="Z57" s="117" t="s">
        <v>2406</v>
      </c>
      <c r="AA57" s="47" t="s">
        <v>486</v>
      </c>
      <c r="AB57" s="47" t="s">
        <v>486</v>
      </c>
      <c r="AC57" s="47" t="s">
        <v>486</v>
      </c>
      <c r="AD57" s="131" t="s">
        <v>486</v>
      </c>
      <c r="AE57" s="594" t="s">
        <v>433</v>
      </c>
      <c r="AF57" s="75" t="s">
        <v>1774</v>
      </c>
      <c r="AG57" s="12" t="s">
        <v>486</v>
      </c>
      <c r="AH57" s="12" t="s">
        <v>486</v>
      </c>
      <c r="AI57" s="12" t="s">
        <v>486</v>
      </c>
      <c r="AJ57" s="12" t="s">
        <v>486</v>
      </c>
    </row>
    <row r="58" spans="1:36" s="42" customFormat="1" ht="12.75" customHeight="1">
      <c r="A58" s="595"/>
      <c r="B58" s="12" t="s">
        <v>1753</v>
      </c>
      <c r="C58" s="2" t="s">
        <v>486</v>
      </c>
      <c r="D58" s="2" t="s">
        <v>486</v>
      </c>
      <c r="E58" s="2" t="s">
        <v>486</v>
      </c>
      <c r="F58" s="2" t="s">
        <v>486</v>
      </c>
      <c r="G58" s="595"/>
      <c r="H58" s="231" t="s">
        <v>1761</v>
      </c>
      <c r="I58" s="379" t="s">
        <v>486</v>
      </c>
      <c r="J58" s="379" t="s">
        <v>486</v>
      </c>
      <c r="K58" s="379" t="s">
        <v>486</v>
      </c>
      <c r="L58" s="15" t="s">
        <v>486</v>
      </c>
      <c r="M58" s="595"/>
      <c r="N58" s="233" t="s">
        <v>2399</v>
      </c>
      <c r="O58" s="233" t="s">
        <v>486</v>
      </c>
      <c r="P58" s="233" t="s">
        <v>486</v>
      </c>
      <c r="Q58" s="233" t="s">
        <v>486</v>
      </c>
      <c r="R58" s="233" t="s">
        <v>486</v>
      </c>
      <c r="S58" s="595"/>
      <c r="T58" s="12" t="s">
        <v>4053</v>
      </c>
      <c r="U58" s="2" t="s">
        <v>486</v>
      </c>
      <c r="V58" s="2" t="s">
        <v>486</v>
      </c>
      <c r="W58" s="2" t="s">
        <v>486</v>
      </c>
      <c r="X58" s="2" t="s">
        <v>486</v>
      </c>
      <c r="Y58" s="50"/>
      <c r="Z58" s="80"/>
      <c r="AA58" s="47" t="s">
        <v>486</v>
      </c>
      <c r="AB58" s="47" t="s">
        <v>486</v>
      </c>
      <c r="AC58" s="47" t="s">
        <v>486</v>
      </c>
      <c r="AD58" s="131" t="s">
        <v>486</v>
      </c>
      <c r="AE58" s="595"/>
      <c r="AF58" s="75" t="s">
        <v>1775</v>
      </c>
      <c r="AG58" s="12" t="s">
        <v>486</v>
      </c>
      <c r="AH58" s="12" t="s">
        <v>486</v>
      </c>
      <c r="AI58" s="12" t="s">
        <v>486</v>
      </c>
      <c r="AJ58" s="12" t="s">
        <v>486</v>
      </c>
    </row>
    <row r="59" spans="1:36" s="42" customFormat="1">
      <c r="A59" s="595"/>
      <c r="B59" s="12" t="s">
        <v>4042</v>
      </c>
      <c r="C59" s="12" t="s">
        <v>486</v>
      </c>
      <c r="D59" s="12" t="s">
        <v>486</v>
      </c>
      <c r="E59" s="12" t="s">
        <v>486</v>
      </c>
      <c r="F59" s="12" t="s">
        <v>486</v>
      </c>
      <c r="G59" s="595"/>
      <c r="H59" s="233" t="s">
        <v>4048</v>
      </c>
      <c r="I59" s="379" t="s">
        <v>486</v>
      </c>
      <c r="J59" s="379" t="s">
        <v>486</v>
      </c>
      <c r="K59" s="379" t="s">
        <v>486</v>
      </c>
      <c r="L59" s="15" t="s">
        <v>486</v>
      </c>
      <c r="M59" s="595"/>
      <c r="N59" s="290" t="s">
        <v>2400</v>
      </c>
      <c r="O59" s="233" t="s">
        <v>486</v>
      </c>
      <c r="P59" s="233" t="s">
        <v>486</v>
      </c>
      <c r="Q59" s="233" t="s">
        <v>486</v>
      </c>
      <c r="R59" s="233" t="s">
        <v>486</v>
      </c>
      <c r="S59" s="595"/>
      <c r="T59" s="2" t="s">
        <v>1769</v>
      </c>
      <c r="U59" s="12" t="s">
        <v>486</v>
      </c>
      <c r="V59" s="12" t="s">
        <v>486</v>
      </c>
      <c r="W59" s="12" t="s">
        <v>486</v>
      </c>
      <c r="X59" s="12" t="s">
        <v>486</v>
      </c>
      <c r="Y59" s="50"/>
      <c r="Z59" s="80"/>
      <c r="AA59" s="47" t="s">
        <v>486</v>
      </c>
      <c r="AB59" s="47" t="s">
        <v>486</v>
      </c>
      <c r="AC59" s="47" t="s">
        <v>486</v>
      </c>
      <c r="AD59" s="131" t="s">
        <v>486</v>
      </c>
      <c r="AE59" s="595"/>
      <c r="AF59" s="75" t="s">
        <v>2408</v>
      </c>
      <c r="AG59" s="12" t="s">
        <v>486</v>
      </c>
      <c r="AH59" s="12" t="s">
        <v>486</v>
      </c>
      <c r="AI59" s="12" t="s">
        <v>486</v>
      </c>
      <c r="AJ59" s="12" t="s">
        <v>486</v>
      </c>
    </row>
    <row r="60" spans="1:36" s="42" customFormat="1" ht="12.75" customHeight="1">
      <c r="A60" s="595"/>
      <c r="B60" s="12" t="s">
        <v>4043</v>
      </c>
      <c r="C60" s="12" t="s">
        <v>486</v>
      </c>
      <c r="D60" s="12" t="s">
        <v>486</v>
      </c>
      <c r="E60" s="12" t="s">
        <v>486</v>
      </c>
      <c r="F60" s="12" t="s">
        <v>486</v>
      </c>
      <c r="G60" s="595"/>
      <c r="H60" s="233" t="s">
        <v>2396</v>
      </c>
      <c r="I60" s="379" t="s">
        <v>486</v>
      </c>
      <c r="J60" s="379" t="s">
        <v>486</v>
      </c>
      <c r="K60" s="379" t="s">
        <v>486</v>
      </c>
      <c r="L60" s="15" t="s">
        <v>486</v>
      </c>
      <c r="M60" s="595"/>
      <c r="N60" s="233" t="s">
        <v>2401</v>
      </c>
      <c r="O60" s="233" t="s">
        <v>486</v>
      </c>
      <c r="P60" s="233" t="s">
        <v>486</v>
      </c>
      <c r="Q60" s="233" t="s">
        <v>486</v>
      </c>
      <c r="R60" s="233" t="s">
        <v>486</v>
      </c>
      <c r="S60" s="595"/>
      <c r="T60" s="12" t="s">
        <v>1770</v>
      </c>
      <c r="U60" s="12" t="s">
        <v>486</v>
      </c>
      <c r="V60" s="12" t="s">
        <v>486</v>
      </c>
      <c r="W60" s="12" t="s">
        <v>486</v>
      </c>
      <c r="X60" s="12" t="s">
        <v>486</v>
      </c>
      <c r="Y60" s="50"/>
      <c r="Z60" s="80"/>
      <c r="AA60" s="47" t="s">
        <v>486</v>
      </c>
      <c r="AB60" s="47" t="s">
        <v>486</v>
      </c>
      <c r="AC60" s="47" t="s">
        <v>486</v>
      </c>
      <c r="AD60" s="131" t="s">
        <v>486</v>
      </c>
      <c r="AE60" s="595"/>
      <c r="AF60" s="75" t="s">
        <v>4064</v>
      </c>
      <c r="AG60" s="12" t="s">
        <v>486</v>
      </c>
      <c r="AH60" s="12" t="s">
        <v>486</v>
      </c>
      <c r="AI60" s="12" t="s">
        <v>486</v>
      </c>
      <c r="AJ60" s="12" t="s">
        <v>486</v>
      </c>
    </row>
    <row r="61" spans="1:36" s="42" customFormat="1">
      <c r="A61" s="595"/>
      <c r="B61" s="12" t="s">
        <v>4044</v>
      </c>
      <c r="C61" s="12" t="s">
        <v>486</v>
      </c>
      <c r="D61" s="12" t="s">
        <v>486</v>
      </c>
      <c r="E61" s="12" t="s">
        <v>486</v>
      </c>
      <c r="F61" s="12" t="s">
        <v>486</v>
      </c>
      <c r="G61" s="12"/>
      <c r="H61" s="233" t="s">
        <v>1693</v>
      </c>
      <c r="I61" s="379" t="s">
        <v>486</v>
      </c>
      <c r="J61" s="379" t="s">
        <v>486</v>
      </c>
      <c r="K61" s="379" t="s">
        <v>486</v>
      </c>
      <c r="L61" s="15" t="s">
        <v>486</v>
      </c>
      <c r="M61" s="595"/>
      <c r="N61" s="12" t="s">
        <v>4049</v>
      </c>
      <c r="O61" s="12" t="s">
        <v>486</v>
      </c>
      <c r="P61" s="12" t="s">
        <v>486</v>
      </c>
      <c r="Q61" s="12" t="s">
        <v>486</v>
      </c>
      <c r="R61" s="12" t="s">
        <v>486</v>
      </c>
      <c r="S61" s="595"/>
      <c r="T61" s="12" t="s">
        <v>4054</v>
      </c>
      <c r="U61" s="12" t="s">
        <v>486</v>
      </c>
      <c r="V61" s="12" t="s">
        <v>486</v>
      </c>
      <c r="W61" s="12" t="s">
        <v>486</v>
      </c>
      <c r="X61" s="12" t="s">
        <v>486</v>
      </c>
      <c r="Y61" s="12"/>
      <c r="Z61" s="80"/>
      <c r="AA61" s="47"/>
      <c r="AB61" s="47"/>
      <c r="AC61" s="47" t="s">
        <v>486</v>
      </c>
      <c r="AD61" s="131" t="s">
        <v>486</v>
      </c>
      <c r="AE61" s="595"/>
      <c r="AF61" s="75" t="s">
        <v>4065</v>
      </c>
      <c r="AG61" s="12" t="s">
        <v>486</v>
      </c>
      <c r="AH61" s="12" t="s">
        <v>486</v>
      </c>
      <c r="AI61" s="12" t="s">
        <v>486</v>
      </c>
      <c r="AJ61" s="12" t="s">
        <v>486</v>
      </c>
    </row>
    <row r="62" spans="1:36" s="42" customFormat="1">
      <c r="A62" s="12"/>
      <c r="B62" s="12" t="s">
        <v>1754</v>
      </c>
      <c r="C62" s="12" t="s">
        <v>486</v>
      </c>
      <c r="D62" s="12" t="s">
        <v>486</v>
      </c>
      <c r="E62" s="12" t="s">
        <v>486</v>
      </c>
      <c r="F62" s="12" t="s">
        <v>486</v>
      </c>
      <c r="G62" s="12"/>
      <c r="H62" s="233" t="s">
        <v>1762</v>
      </c>
      <c r="I62" s="379" t="s">
        <v>486</v>
      </c>
      <c r="J62" s="379" t="s">
        <v>486</v>
      </c>
      <c r="K62" s="379" t="s">
        <v>486</v>
      </c>
      <c r="L62" s="15" t="s">
        <v>486</v>
      </c>
      <c r="M62" s="595"/>
      <c r="N62" s="12" t="s">
        <v>4050</v>
      </c>
      <c r="O62" s="12" t="s">
        <v>486</v>
      </c>
      <c r="P62" s="12" t="s">
        <v>486</v>
      </c>
      <c r="Q62" s="12" t="s">
        <v>486</v>
      </c>
      <c r="R62" s="12" t="s">
        <v>486</v>
      </c>
      <c r="S62" s="12"/>
      <c r="T62" s="12"/>
      <c r="U62" s="12"/>
      <c r="V62" s="12"/>
      <c r="W62" s="12"/>
      <c r="X62" s="12"/>
      <c r="Y62" s="12"/>
      <c r="Z62" s="80"/>
      <c r="AA62" s="46"/>
      <c r="AB62" s="46"/>
      <c r="AC62" s="46"/>
      <c r="AD62" s="46"/>
      <c r="AE62" s="595"/>
      <c r="AF62" s="75"/>
      <c r="AG62" s="12"/>
      <c r="AH62" s="12"/>
      <c r="AI62" s="12"/>
      <c r="AJ62" s="12"/>
    </row>
    <row r="63" spans="1:36" s="42" customFormat="1">
      <c r="A63" s="12"/>
      <c r="B63" s="12" t="s">
        <v>1755</v>
      </c>
      <c r="C63" s="12" t="s">
        <v>486</v>
      </c>
      <c r="D63" s="12" t="s">
        <v>486</v>
      </c>
      <c r="E63" s="12" t="s">
        <v>486</v>
      </c>
      <c r="F63" s="12" t="s">
        <v>486</v>
      </c>
      <c r="G63" s="12"/>
      <c r="H63" s="12"/>
      <c r="I63" s="15"/>
      <c r="J63" s="15"/>
      <c r="K63" s="15"/>
      <c r="L63" s="15"/>
      <c r="M63" s="595"/>
      <c r="N63" s="12"/>
      <c r="O63" s="12"/>
      <c r="P63" s="12"/>
      <c r="Q63" s="12"/>
      <c r="R63" s="12"/>
      <c r="S63" s="12"/>
      <c r="T63" s="12"/>
      <c r="U63" s="12"/>
      <c r="V63" s="12"/>
      <c r="W63" s="12"/>
      <c r="X63" s="12"/>
      <c r="Y63" s="12"/>
      <c r="Z63" s="12"/>
      <c r="AA63" s="46"/>
      <c r="AB63" s="46"/>
      <c r="AC63" s="46"/>
      <c r="AD63" s="46"/>
      <c r="AE63" s="595"/>
      <c r="AF63" s="75"/>
      <c r="AG63" s="12"/>
      <c r="AH63" s="12"/>
      <c r="AI63" s="12"/>
      <c r="AJ63" s="12"/>
    </row>
    <row r="64" spans="1:36" s="42" customFormat="1">
      <c r="A64" s="12"/>
      <c r="B64" s="12" t="s">
        <v>4045</v>
      </c>
      <c r="C64" s="12" t="s">
        <v>486</v>
      </c>
      <c r="D64" s="12" t="s">
        <v>486</v>
      </c>
      <c r="E64" s="12" t="s">
        <v>486</v>
      </c>
      <c r="F64" s="12" t="s">
        <v>486</v>
      </c>
      <c r="G64" s="12"/>
      <c r="H64" s="12"/>
      <c r="I64" s="15"/>
      <c r="J64" s="15"/>
      <c r="K64" s="15"/>
      <c r="L64" s="15"/>
      <c r="M64" s="595"/>
      <c r="N64" s="12"/>
      <c r="O64" s="12" t="s">
        <v>486</v>
      </c>
      <c r="P64" s="12" t="s">
        <v>486</v>
      </c>
      <c r="Q64" s="12" t="s">
        <v>486</v>
      </c>
      <c r="R64" s="12" t="s">
        <v>486</v>
      </c>
      <c r="S64" s="12"/>
      <c r="T64" s="12"/>
      <c r="U64" s="12"/>
      <c r="V64" s="12"/>
      <c r="W64" s="12"/>
      <c r="X64" s="12"/>
      <c r="Y64" s="12"/>
      <c r="Z64" s="12"/>
      <c r="AA64" s="46"/>
      <c r="AB64" s="46"/>
      <c r="AC64" s="46"/>
      <c r="AD64" s="46"/>
      <c r="AE64" s="595"/>
      <c r="AF64" s="75"/>
      <c r="AG64" s="12"/>
      <c r="AH64" s="12"/>
      <c r="AI64" s="12"/>
      <c r="AJ64" s="12"/>
    </row>
    <row r="65" spans="1:36" s="42" customFormat="1">
      <c r="A65" s="12"/>
      <c r="B65" s="12" t="s">
        <v>4046</v>
      </c>
      <c r="C65" s="12" t="s">
        <v>486</v>
      </c>
      <c r="D65" s="12" t="s">
        <v>486</v>
      </c>
      <c r="E65" s="12" t="s">
        <v>486</v>
      </c>
      <c r="F65" s="12" t="s">
        <v>486</v>
      </c>
      <c r="G65" s="12"/>
      <c r="H65" s="12"/>
      <c r="I65" s="15"/>
      <c r="J65" s="15"/>
      <c r="K65" s="15"/>
      <c r="L65" s="15"/>
      <c r="M65" s="595"/>
      <c r="N65" s="12"/>
      <c r="O65" s="12" t="s">
        <v>486</v>
      </c>
      <c r="P65" s="12" t="s">
        <v>486</v>
      </c>
      <c r="Q65" s="12" t="s">
        <v>486</v>
      </c>
      <c r="R65" s="12" t="s">
        <v>486</v>
      </c>
      <c r="S65" s="12"/>
      <c r="T65" s="12"/>
      <c r="U65" s="12"/>
      <c r="V65" s="12"/>
      <c r="W65" s="12"/>
      <c r="X65" s="12"/>
      <c r="Y65" s="49"/>
      <c r="Z65" s="12"/>
      <c r="AA65" s="46"/>
      <c r="AB65" s="46"/>
      <c r="AC65" s="46"/>
      <c r="AD65" s="46"/>
      <c r="AE65" s="595"/>
      <c r="AF65" s="75"/>
      <c r="AG65" s="12"/>
      <c r="AH65" s="12"/>
      <c r="AI65" s="12"/>
      <c r="AJ65" s="12"/>
    </row>
    <row r="66" spans="1:36" s="42" customFormat="1">
      <c r="A66" s="41"/>
      <c r="B66" s="12"/>
      <c r="C66" s="12"/>
      <c r="D66" s="12"/>
      <c r="E66" s="12"/>
      <c r="F66" s="12"/>
      <c r="G66" s="12"/>
      <c r="H66" s="12"/>
      <c r="I66" s="15"/>
      <c r="J66" s="15"/>
      <c r="K66" s="15"/>
      <c r="L66" s="15"/>
      <c r="M66" s="12"/>
      <c r="N66" s="12"/>
      <c r="O66" s="12"/>
      <c r="P66" s="12"/>
      <c r="Q66" s="12"/>
      <c r="R66" s="12"/>
      <c r="S66" s="12"/>
      <c r="T66" s="12"/>
      <c r="U66" s="12"/>
      <c r="V66" s="12"/>
      <c r="W66" s="12"/>
      <c r="X66" s="12"/>
      <c r="Y66" s="49"/>
      <c r="Z66" s="12"/>
      <c r="AA66" s="46"/>
      <c r="AB66" s="46"/>
      <c r="AC66" s="46"/>
      <c r="AD66" s="46"/>
      <c r="AE66" s="595"/>
      <c r="AF66" s="75"/>
      <c r="AG66" s="12"/>
      <c r="AH66" s="12"/>
      <c r="AI66" s="12"/>
      <c r="AJ66" s="12"/>
    </row>
    <row r="67" spans="1:36" s="42" customFormat="1">
      <c r="A67" s="41"/>
      <c r="B67" s="12"/>
      <c r="C67" s="12"/>
      <c r="D67" s="12"/>
      <c r="E67" s="12"/>
      <c r="F67" s="12"/>
      <c r="G67" s="41"/>
      <c r="H67" s="12"/>
      <c r="I67" s="15"/>
      <c r="J67" s="15"/>
      <c r="K67" s="15"/>
      <c r="L67" s="15"/>
      <c r="M67" s="12"/>
      <c r="N67" s="12"/>
      <c r="O67" s="12"/>
      <c r="P67" s="12"/>
      <c r="Q67" s="12"/>
      <c r="R67" s="12"/>
      <c r="S67" s="41"/>
      <c r="T67" s="12"/>
      <c r="U67" s="12"/>
      <c r="V67" s="12"/>
      <c r="W67" s="12"/>
      <c r="X67" s="12"/>
      <c r="Y67" s="41"/>
      <c r="Z67" s="12"/>
      <c r="AA67" s="46" t="s">
        <v>486</v>
      </c>
      <c r="AB67" s="46" t="s">
        <v>486</v>
      </c>
      <c r="AC67" s="46" t="s">
        <v>486</v>
      </c>
      <c r="AD67" s="46" t="s">
        <v>486</v>
      </c>
      <c r="AE67" s="41"/>
      <c r="AF67" s="75"/>
      <c r="AG67" s="12"/>
      <c r="AH67" s="12"/>
      <c r="AI67" s="12"/>
      <c r="AJ67" s="12"/>
    </row>
    <row r="68" spans="1:36" s="42" customFormat="1">
      <c r="A68" s="41"/>
      <c r="B68" s="12"/>
      <c r="C68" s="12"/>
      <c r="D68" s="12"/>
      <c r="E68" s="12"/>
      <c r="F68" s="12"/>
      <c r="G68" s="41"/>
      <c r="H68" s="12"/>
      <c r="I68" s="2"/>
      <c r="J68" s="2"/>
      <c r="K68" s="2"/>
      <c r="L68" s="2"/>
      <c r="M68" s="12"/>
      <c r="N68" s="12"/>
      <c r="O68" s="12"/>
      <c r="P68" s="12"/>
      <c r="Q68" s="12"/>
      <c r="R68" s="12"/>
      <c r="S68" s="41"/>
      <c r="T68" s="12"/>
      <c r="U68" s="12"/>
      <c r="V68" s="12"/>
      <c r="W68" s="12"/>
      <c r="X68" s="12"/>
      <c r="Y68" s="41"/>
      <c r="Z68" s="12"/>
      <c r="AA68" s="15" t="s">
        <v>486</v>
      </c>
      <c r="AB68" s="15" t="s">
        <v>486</v>
      </c>
      <c r="AC68" s="15" t="s">
        <v>486</v>
      </c>
      <c r="AD68" s="15" t="s">
        <v>486</v>
      </c>
      <c r="AE68" s="41"/>
      <c r="AF68" s="75"/>
      <c r="AG68" s="12"/>
      <c r="AH68" s="12"/>
      <c r="AI68" s="12"/>
      <c r="AJ68" s="12"/>
    </row>
    <row r="69" spans="1:36" s="42" customFormat="1">
      <c r="A69" s="41"/>
      <c r="B69" s="12"/>
      <c r="C69" s="12"/>
      <c r="D69" s="12"/>
      <c r="E69" s="12"/>
      <c r="F69" s="12"/>
      <c r="G69" s="41"/>
      <c r="H69" s="12"/>
      <c r="I69" s="12"/>
      <c r="J69" s="12"/>
      <c r="K69" s="12"/>
      <c r="L69" s="12"/>
      <c r="M69" s="12"/>
      <c r="N69" s="12"/>
      <c r="O69" s="12"/>
      <c r="P69" s="12"/>
      <c r="Q69" s="12"/>
      <c r="R69" s="12"/>
      <c r="S69" s="41"/>
      <c r="T69" s="12"/>
      <c r="U69" s="12"/>
      <c r="V69" s="12"/>
      <c r="W69" s="12"/>
      <c r="X69" s="12"/>
      <c r="Y69" s="41"/>
      <c r="Z69" s="12"/>
      <c r="AA69" s="15" t="s">
        <v>486</v>
      </c>
      <c r="AB69" s="15" t="s">
        <v>486</v>
      </c>
      <c r="AC69" s="15" t="s">
        <v>486</v>
      </c>
      <c r="AD69" s="15" t="s">
        <v>486</v>
      </c>
      <c r="AE69" s="41"/>
      <c r="AF69" s="75"/>
      <c r="AG69" s="12"/>
      <c r="AH69" s="12"/>
      <c r="AI69" s="12"/>
      <c r="AJ69" s="12"/>
    </row>
    <row r="70" spans="1:36" s="42" customFormat="1">
      <c r="A70" s="41"/>
      <c r="B70" s="12"/>
      <c r="C70" s="12"/>
      <c r="D70" s="12"/>
      <c r="E70" s="12"/>
      <c r="F70" s="12"/>
      <c r="G70" s="41"/>
      <c r="H70" s="12"/>
      <c r="I70" s="12"/>
      <c r="J70" s="12"/>
      <c r="K70" s="12"/>
      <c r="L70" s="12"/>
      <c r="M70" s="12"/>
      <c r="N70" s="12"/>
      <c r="O70" s="12"/>
      <c r="P70" s="12"/>
      <c r="Q70" s="12"/>
      <c r="R70" s="12"/>
      <c r="S70" s="41"/>
      <c r="T70" s="12"/>
      <c r="U70" s="12"/>
      <c r="V70" s="12"/>
      <c r="W70" s="12"/>
      <c r="X70" s="12"/>
      <c r="Y70" s="41"/>
      <c r="Z70" s="12"/>
      <c r="AA70" s="15" t="s">
        <v>486</v>
      </c>
      <c r="AB70" s="15" t="s">
        <v>486</v>
      </c>
      <c r="AC70" s="15" t="s">
        <v>486</v>
      </c>
      <c r="AD70" s="15" t="s">
        <v>486</v>
      </c>
      <c r="AE70" s="41"/>
      <c r="AF70" s="75"/>
      <c r="AG70" s="12"/>
      <c r="AH70" s="12"/>
      <c r="AI70" s="12"/>
      <c r="AJ70" s="12"/>
    </row>
    <row r="71" spans="1:36" s="42" customFormat="1">
      <c r="A71" s="41"/>
      <c r="B71" s="12"/>
      <c r="C71" s="12"/>
      <c r="D71" s="12"/>
      <c r="E71" s="12"/>
      <c r="F71" s="12"/>
      <c r="G71" s="41"/>
      <c r="H71" s="2"/>
      <c r="I71" s="12"/>
      <c r="J71" s="12"/>
      <c r="K71" s="12"/>
      <c r="L71" s="12"/>
      <c r="M71" s="12"/>
      <c r="N71" s="12"/>
      <c r="O71" s="12"/>
      <c r="P71" s="12"/>
      <c r="Q71" s="12"/>
      <c r="R71" s="12"/>
      <c r="S71" s="41"/>
      <c r="T71" s="12"/>
      <c r="U71" s="12"/>
      <c r="V71" s="12"/>
      <c r="W71" s="12"/>
      <c r="X71" s="12"/>
      <c r="Y71" s="41"/>
      <c r="Z71" s="12"/>
      <c r="AA71" s="15"/>
      <c r="AB71" s="15"/>
      <c r="AC71" s="15"/>
      <c r="AD71" s="15"/>
      <c r="AE71" s="41"/>
      <c r="AF71" s="75"/>
      <c r="AG71" s="12"/>
      <c r="AH71" s="12"/>
      <c r="AI71" s="12"/>
      <c r="AJ71" s="12"/>
    </row>
    <row r="72" spans="1:36" s="42" customFormat="1">
      <c r="A72" s="41"/>
      <c r="B72" s="12"/>
      <c r="C72" s="12"/>
      <c r="D72" s="12"/>
      <c r="E72" s="12"/>
      <c r="F72" s="12"/>
      <c r="G72" s="41"/>
      <c r="H72" s="12"/>
      <c r="I72" s="12"/>
      <c r="J72" s="12"/>
      <c r="K72" s="12"/>
      <c r="L72" s="12"/>
      <c r="M72" s="41"/>
      <c r="N72" s="12"/>
      <c r="O72" s="12"/>
      <c r="P72" s="12"/>
      <c r="Q72" s="12"/>
      <c r="R72" s="12"/>
      <c r="S72" s="41"/>
      <c r="T72" s="12"/>
      <c r="U72" s="12"/>
      <c r="V72" s="12"/>
      <c r="W72" s="12"/>
      <c r="X72" s="12"/>
      <c r="Y72" s="41"/>
      <c r="Z72" s="12"/>
      <c r="AA72" s="15"/>
      <c r="AB72" s="15"/>
      <c r="AC72" s="15"/>
      <c r="AD72" s="15"/>
      <c r="AE72" s="41"/>
      <c r="AF72" s="75"/>
      <c r="AG72" s="12"/>
      <c r="AH72" s="12"/>
      <c r="AI72" s="12"/>
      <c r="AJ72" s="12"/>
    </row>
    <row r="73" spans="1:36" s="42" customFormat="1">
      <c r="A73" s="41"/>
      <c r="B73" s="12"/>
      <c r="C73" s="12"/>
      <c r="D73" s="12"/>
      <c r="E73" s="12"/>
      <c r="F73" s="12"/>
      <c r="G73" s="41"/>
      <c r="H73" s="12"/>
      <c r="I73" s="12"/>
      <c r="J73" s="12"/>
      <c r="K73" s="12"/>
      <c r="L73" s="12"/>
      <c r="M73" s="41"/>
      <c r="N73" s="12"/>
      <c r="O73" s="12"/>
      <c r="P73" s="12"/>
      <c r="Q73" s="12"/>
      <c r="R73" s="12"/>
      <c r="S73" s="41"/>
      <c r="T73" s="12"/>
      <c r="U73" s="12"/>
      <c r="V73" s="12"/>
      <c r="W73" s="12"/>
      <c r="X73" s="12"/>
      <c r="Y73" s="41"/>
      <c r="Z73" s="12"/>
      <c r="AA73" s="15"/>
      <c r="AB73" s="15"/>
      <c r="AC73" s="15"/>
      <c r="AD73" s="15"/>
      <c r="AE73" s="41"/>
      <c r="AF73" s="75"/>
      <c r="AG73" s="12"/>
      <c r="AH73" s="12"/>
      <c r="AI73" s="12"/>
      <c r="AJ73" s="12"/>
    </row>
    <row r="74" spans="1:36" s="42" customFormat="1">
      <c r="A74" s="41"/>
      <c r="B74" s="12"/>
      <c r="C74" s="12"/>
      <c r="D74" s="12"/>
      <c r="E74" s="12"/>
      <c r="F74" s="12"/>
      <c r="G74" s="41"/>
      <c r="H74" s="12"/>
      <c r="I74" s="12"/>
      <c r="J74" s="12"/>
      <c r="K74" s="12"/>
      <c r="L74" s="12"/>
      <c r="M74" s="41"/>
      <c r="N74" s="12"/>
      <c r="O74" s="12"/>
      <c r="P74" s="12"/>
      <c r="Q74" s="12"/>
      <c r="R74" s="12"/>
      <c r="S74" s="41"/>
      <c r="T74" s="12"/>
      <c r="U74" s="12"/>
      <c r="V74" s="12"/>
      <c r="W74" s="12"/>
      <c r="X74" s="12"/>
      <c r="Y74" s="41"/>
      <c r="Z74" s="12"/>
      <c r="AA74" s="15"/>
      <c r="AB74" s="15"/>
      <c r="AC74" s="15"/>
      <c r="AD74" s="15"/>
      <c r="AE74" s="41"/>
      <c r="AF74" s="75"/>
      <c r="AG74" s="12"/>
      <c r="AH74" s="12"/>
      <c r="AI74" s="12"/>
      <c r="AJ74" s="12"/>
    </row>
    <row r="75" spans="1:36" s="42" customFormat="1">
      <c r="A75" s="41"/>
      <c r="B75" s="12"/>
      <c r="C75" s="12"/>
      <c r="D75" s="12"/>
      <c r="E75" s="12"/>
      <c r="F75" s="12"/>
      <c r="G75" s="41"/>
      <c r="H75" s="12"/>
      <c r="I75" s="12"/>
      <c r="J75" s="12"/>
      <c r="K75" s="12"/>
      <c r="L75" s="12"/>
      <c r="M75" s="41"/>
      <c r="N75" s="12"/>
      <c r="O75" s="12"/>
      <c r="P75" s="12"/>
      <c r="Q75" s="12"/>
      <c r="R75" s="12"/>
      <c r="S75" s="41"/>
      <c r="T75" s="12"/>
      <c r="U75" s="12"/>
      <c r="V75" s="12"/>
      <c r="W75" s="12"/>
      <c r="X75" s="12"/>
      <c r="Y75" s="41"/>
      <c r="Z75" s="12"/>
      <c r="AA75" s="15"/>
      <c r="AB75" s="15"/>
      <c r="AC75" s="15"/>
      <c r="AD75" s="15"/>
      <c r="AE75" s="41"/>
      <c r="AF75" s="75"/>
      <c r="AG75" s="12"/>
      <c r="AH75" s="12"/>
      <c r="AI75" s="12"/>
      <c r="AJ75" s="12"/>
    </row>
    <row r="76" spans="1:36" s="42" customFormat="1">
      <c r="A76" s="41"/>
      <c r="B76" s="12"/>
      <c r="C76" s="12"/>
      <c r="D76" s="12"/>
      <c r="E76" s="12"/>
      <c r="F76" s="12"/>
      <c r="G76" s="41"/>
      <c r="H76" s="12"/>
      <c r="I76" s="12"/>
      <c r="J76" s="12"/>
      <c r="K76" s="12"/>
      <c r="L76" s="12"/>
      <c r="M76" s="41"/>
      <c r="N76" s="12"/>
      <c r="O76" s="12"/>
      <c r="P76" s="12"/>
      <c r="Q76" s="12"/>
      <c r="R76" s="12"/>
      <c r="S76" s="41"/>
      <c r="T76" s="12"/>
      <c r="U76" s="12"/>
      <c r="V76" s="12"/>
      <c r="W76" s="12"/>
      <c r="X76" s="12"/>
      <c r="Y76" s="41"/>
      <c r="Z76" s="2"/>
      <c r="AA76" s="15"/>
      <c r="AB76" s="15"/>
      <c r="AC76" s="15"/>
      <c r="AD76" s="15"/>
      <c r="AE76" s="41"/>
      <c r="AF76" s="75"/>
      <c r="AG76" s="12"/>
      <c r="AH76" s="12"/>
      <c r="AI76" s="12"/>
      <c r="AJ76" s="12"/>
    </row>
    <row r="77" spans="1:36" s="42" customFormat="1">
      <c r="A77" s="41"/>
      <c r="B77" s="12"/>
      <c r="C77" s="12"/>
      <c r="D77" s="12"/>
      <c r="E77" s="12"/>
      <c r="F77" s="12"/>
      <c r="G77" s="41"/>
      <c r="H77" s="12"/>
      <c r="I77" s="12"/>
      <c r="J77" s="12"/>
      <c r="K77" s="12"/>
      <c r="L77" s="12"/>
      <c r="M77" s="41"/>
      <c r="N77" s="12"/>
      <c r="O77" s="12"/>
      <c r="P77" s="12"/>
      <c r="Q77" s="12"/>
      <c r="R77" s="12"/>
      <c r="S77" s="41"/>
      <c r="T77" s="12"/>
      <c r="U77" s="12"/>
      <c r="V77" s="12"/>
      <c r="W77" s="12"/>
      <c r="X77" s="12"/>
      <c r="Y77" s="41"/>
      <c r="Z77" s="12"/>
      <c r="AA77" s="15"/>
      <c r="AB77" s="15"/>
      <c r="AC77" s="15"/>
      <c r="AD77" s="15"/>
      <c r="AE77" s="41"/>
      <c r="AF77" s="75"/>
      <c r="AG77" s="12"/>
      <c r="AH77" s="12"/>
      <c r="AI77" s="12"/>
      <c r="AJ77" s="12"/>
    </row>
    <row r="78" spans="1:36" s="42" customFormat="1">
      <c r="A78" s="41"/>
      <c r="B78" s="12"/>
      <c r="C78" s="12"/>
      <c r="D78" s="12"/>
      <c r="E78" s="12"/>
      <c r="F78" s="12"/>
      <c r="G78" s="41"/>
      <c r="H78" s="12"/>
      <c r="I78" s="12"/>
      <c r="J78" s="12"/>
      <c r="K78" s="12"/>
      <c r="L78" s="12"/>
      <c r="M78" s="41"/>
      <c r="N78" s="12"/>
      <c r="O78" s="12"/>
      <c r="P78" s="12"/>
      <c r="Q78" s="12"/>
      <c r="R78" s="12"/>
      <c r="S78" s="41"/>
      <c r="T78" s="12"/>
      <c r="U78" s="12"/>
      <c r="V78" s="12"/>
      <c r="W78" s="12"/>
      <c r="X78" s="12"/>
      <c r="Y78" s="41"/>
      <c r="Z78" s="12"/>
      <c r="AA78" s="15"/>
      <c r="AB78" s="15"/>
      <c r="AC78" s="15"/>
      <c r="AD78" s="15"/>
      <c r="AE78" s="41"/>
      <c r="AF78" s="75"/>
      <c r="AG78" s="12"/>
      <c r="AH78" s="12"/>
      <c r="AI78" s="12"/>
      <c r="AJ78" s="12"/>
    </row>
    <row r="79" spans="1:36" s="42" customForma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2"/>
      <c r="AB79" s="2"/>
      <c r="AC79" s="2"/>
      <c r="AD79" s="2"/>
      <c r="AE79" s="12"/>
      <c r="AF79" s="75"/>
      <c r="AG79" s="12"/>
      <c r="AH79" s="12"/>
      <c r="AI79" s="12"/>
      <c r="AJ79" s="12"/>
    </row>
    <row r="80" spans="1:36" s="42" customForma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75"/>
      <c r="AG80" s="12"/>
      <c r="AH80" s="12"/>
      <c r="AI80" s="12"/>
      <c r="AJ80" s="12"/>
    </row>
    <row r="81" spans="1:36" s="42" customForma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92"/>
      <c r="AG81"/>
      <c r="AH81"/>
      <c r="AI81"/>
      <c r="AJ81"/>
    </row>
    <row r="82" spans="1:36" s="42" customForma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92"/>
      <c r="AG82"/>
      <c r="AH82"/>
      <c r="AI82"/>
      <c r="AJ82"/>
    </row>
    <row r="83" spans="1:36" s="42" customForma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92"/>
      <c r="AG83"/>
      <c r="AH83"/>
      <c r="AI83"/>
      <c r="AJ83"/>
    </row>
    <row r="84" spans="1:36" s="42" customFormat="1">
      <c r="A84" s="12"/>
      <c r="B84" s="12"/>
      <c r="C84" s="12"/>
      <c r="D84" s="12"/>
      <c r="E84" s="12"/>
      <c r="F84" s="12"/>
      <c r="G84" s="12"/>
      <c r="H84" s="12"/>
      <c r="I84" s="12"/>
      <c r="J84" s="12"/>
      <c r="K84" s="12"/>
      <c r="L84" s="12"/>
      <c r="M84" s="12"/>
      <c r="N84" s="12"/>
      <c r="O84" s="12"/>
      <c r="P84" s="12"/>
      <c r="Q84" s="12"/>
      <c r="R84" s="12"/>
      <c r="S84" s="12"/>
      <c r="T84"/>
      <c r="U84" s="12"/>
      <c r="V84" s="12"/>
      <c r="W84" s="12"/>
      <c r="X84" s="12"/>
      <c r="Y84" s="12"/>
      <c r="Z84" s="12"/>
      <c r="AA84" s="12"/>
      <c r="AB84" s="12"/>
      <c r="AC84" s="12"/>
      <c r="AD84" s="12"/>
      <c r="AE84" s="12"/>
      <c r="AF84" s="92"/>
      <c r="AG84"/>
      <c r="AH84"/>
      <c r="AI84"/>
      <c r="AJ84"/>
    </row>
    <row r="85" spans="1:36" s="42" customFormat="1">
      <c r="A85" s="12"/>
      <c r="B85" s="12"/>
      <c r="C85" s="12"/>
      <c r="D85" s="12"/>
      <c r="E85" s="12"/>
      <c r="F85" s="12"/>
      <c r="G85" s="12"/>
      <c r="H85" s="12"/>
      <c r="I85" s="12"/>
      <c r="J85" s="12"/>
      <c r="K85" s="12"/>
      <c r="L85" s="12"/>
      <c r="M85" s="12"/>
      <c r="N85"/>
      <c r="O85"/>
      <c r="P85"/>
      <c r="Q85"/>
      <c r="R85"/>
      <c r="S85" s="12"/>
      <c r="T85"/>
      <c r="U85"/>
      <c r="V85"/>
      <c r="W85"/>
      <c r="X85"/>
      <c r="Y85" s="12"/>
      <c r="Z85" s="12"/>
      <c r="AA85" s="12"/>
      <c r="AB85" s="12"/>
      <c r="AC85" s="12"/>
      <c r="AD85" s="12"/>
      <c r="AE85" s="12"/>
      <c r="AF85" s="92"/>
      <c r="AG85"/>
      <c r="AH85"/>
      <c r="AI85"/>
      <c r="AJ85"/>
    </row>
    <row r="86" spans="1:36" s="42" customFormat="1">
      <c r="A86" s="12"/>
      <c r="B86" s="12"/>
      <c r="C86" s="12"/>
      <c r="D86" s="12"/>
      <c r="E86" s="12"/>
      <c r="F86" s="12"/>
      <c r="G86" s="12"/>
      <c r="H86" s="12"/>
      <c r="I86" s="12"/>
      <c r="J86" s="12"/>
      <c r="K86" s="12"/>
      <c r="L86" s="12"/>
      <c r="M86" s="12"/>
      <c r="N86"/>
      <c r="O86"/>
      <c r="P86"/>
      <c r="Q86"/>
      <c r="R86"/>
      <c r="S86" s="12"/>
      <c r="T86"/>
      <c r="U86"/>
      <c r="V86"/>
      <c r="W86"/>
      <c r="X86"/>
      <c r="Y86" s="12"/>
      <c r="Z86" s="12"/>
      <c r="AA86" s="12"/>
      <c r="AB86" s="12"/>
      <c r="AC86" s="12"/>
      <c r="AD86" s="12"/>
      <c r="AE86" s="12"/>
      <c r="AF86" s="92"/>
      <c r="AG86"/>
      <c r="AH86"/>
      <c r="AI86"/>
      <c r="AJ86"/>
    </row>
    <row r="87" spans="1:36">
      <c r="A87" s="2"/>
      <c r="B87" s="12"/>
      <c r="C87" s="12"/>
      <c r="D87" s="12"/>
      <c r="E87" s="12"/>
      <c r="F87" s="12"/>
      <c r="G87" s="2"/>
      <c r="H87" s="12"/>
      <c r="I87" s="12"/>
      <c r="J87" s="12"/>
      <c r="K87" s="12"/>
      <c r="L87" s="12"/>
      <c r="M87" s="2"/>
      <c r="S87" s="2"/>
      <c r="Y87" s="2"/>
      <c r="Z87" s="12"/>
      <c r="AA87" s="12"/>
      <c r="AB87" s="12"/>
      <c r="AC87" s="12"/>
      <c r="AD87" s="12"/>
      <c r="AE87" s="2"/>
    </row>
    <row r="88" spans="1:36">
      <c r="B88" s="12"/>
      <c r="C88" s="12"/>
      <c r="D88" s="12"/>
      <c r="E88" s="12"/>
      <c r="F88" s="12"/>
      <c r="H88" s="12"/>
      <c r="Z88" s="12"/>
      <c r="AA88" s="12"/>
      <c r="AB88" s="12"/>
      <c r="AC88" s="12"/>
      <c r="AD88" s="12"/>
    </row>
    <row r="89" spans="1:36">
      <c r="B89" s="12"/>
      <c r="C89" s="12"/>
      <c r="D89" s="12"/>
      <c r="E89" s="12"/>
      <c r="F89" s="12"/>
      <c r="H89" s="12"/>
      <c r="Z89" s="12"/>
      <c r="AA89" s="12"/>
      <c r="AB89" s="12"/>
      <c r="AC89" s="12"/>
      <c r="AD89" s="12"/>
    </row>
    <row r="90" spans="1:36">
      <c r="Z90" s="12"/>
      <c r="AA90" s="12"/>
      <c r="AB90" s="12"/>
      <c r="AC90" s="12"/>
      <c r="AD90" s="12"/>
    </row>
    <row r="91" spans="1:36">
      <c r="Z91" s="12"/>
      <c r="AA91" s="12"/>
      <c r="AB91" s="12"/>
      <c r="AC91" s="12"/>
      <c r="AD91" s="12"/>
    </row>
    <row r="92" spans="1:36">
      <c r="Z92" s="12"/>
      <c r="AA92" s="12"/>
      <c r="AB92" s="12"/>
      <c r="AC92" s="12"/>
      <c r="AD92" s="12"/>
    </row>
    <row r="93" spans="1:36">
      <c r="AA93" s="12"/>
      <c r="AB93" s="12"/>
      <c r="AC93" s="12"/>
      <c r="AD93" s="12"/>
    </row>
    <row r="94" spans="1:36">
      <c r="AA94" s="12"/>
      <c r="AB94" s="12"/>
      <c r="AC94" s="12"/>
      <c r="AD94" s="12"/>
    </row>
    <row r="95" spans="1:36">
      <c r="AA95" s="12"/>
      <c r="AB95" s="12"/>
      <c r="AC95" s="12"/>
      <c r="AD95" s="12"/>
    </row>
  </sheetData>
  <mergeCells count="81">
    <mergeCell ref="AE57:AE66"/>
    <mergeCell ref="Y43:Y53"/>
    <mergeCell ref="Y28:Y42"/>
    <mergeCell ref="Y12:Y27"/>
    <mergeCell ref="AE36:AE56"/>
    <mergeCell ref="AE12:AE35"/>
    <mergeCell ref="A52:A61"/>
    <mergeCell ref="A33:A51"/>
    <mergeCell ref="A12:A32"/>
    <mergeCell ref="S52:S61"/>
    <mergeCell ref="S33:S51"/>
    <mergeCell ref="S12:S32"/>
    <mergeCell ref="G51:G60"/>
    <mergeCell ref="G33:G50"/>
    <mergeCell ref="G12:G32"/>
    <mergeCell ref="M57:M65"/>
    <mergeCell ref="M38:M56"/>
    <mergeCell ref="M12:M37"/>
    <mergeCell ref="AE9:AF9"/>
    <mergeCell ref="Y9:Z9"/>
    <mergeCell ref="M9:N9"/>
    <mergeCell ref="Y10:Z10"/>
    <mergeCell ref="AE11:AF11"/>
    <mergeCell ref="AE10:AF10"/>
    <mergeCell ref="S9:T9"/>
    <mergeCell ref="S10:T10"/>
    <mergeCell ref="S11:T11"/>
    <mergeCell ref="Y11:Z11"/>
    <mergeCell ref="M11:N11"/>
    <mergeCell ref="M10:N10"/>
    <mergeCell ref="M6:R6"/>
    <mergeCell ref="S6:X6"/>
    <mergeCell ref="S8:T8"/>
    <mergeCell ref="M8:N8"/>
    <mergeCell ref="AE8:AF8"/>
    <mergeCell ref="AE6:AJ6"/>
    <mergeCell ref="Y6:AD6"/>
    <mergeCell ref="Y8:Z8"/>
    <mergeCell ref="M3:R3"/>
    <mergeCell ref="S3:X3"/>
    <mergeCell ref="S4:X4"/>
    <mergeCell ref="M5:N5"/>
    <mergeCell ref="O5:R5"/>
    <mergeCell ref="M4:R4"/>
    <mergeCell ref="U5:X5"/>
    <mergeCell ref="S5:T5"/>
    <mergeCell ref="Y1:AJ1"/>
    <mergeCell ref="Y2:AD2"/>
    <mergeCell ref="AE2:AJ2"/>
    <mergeCell ref="AA5:AD5"/>
    <mergeCell ref="AE5:AF5"/>
    <mergeCell ref="Y5:Z5"/>
    <mergeCell ref="AE3:AJ3"/>
    <mergeCell ref="AE4:AJ4"/>
    <mergeCell ref="AG5:AJ5"/>
    <mergeCell ref="Y3:AD3"/>
    <mergeCell ref="Y4:AD4"/>
    <mergeCell ref="A3:F3"/>
    <mergeCell ref="A4:F4"/>
    <mergeCell ref="C5:F5"/>
    <mergeCell ref="I5:L5"/>
    <mergeCell ref="G5:H5"/>
    <mergeCell ref="G3:L3"/>
    <mergeCell ref="G4:L4"/>
    <mergeCell ref="A5:B5"/>
    <mergeCell ref="A1:L1"/>
    <mergeCell ref="A2:F2"/>
    <mergeCell ref="G2:L2"/>
    <mergeCell ref="M1:X1"/>
    <mergeCell ref="M2:R2"/>
    <mergeCell ref="S2:X2"/>
    <mergeCell ref="G11:H11"/>
    <mergeCell ref="G10:H10"/>
    <mergeCell ref="A10:B10"/>
    <mergeCell ref="A11:B11"/>
    <mergeCell ref="A6:F6"/>
    <mergeCell ref="A8:B8"/>
    <mergeCell ref="G8:H8"/>
    <mergeCell ref="G6:L6"/>
    <mergeCell ref="A9:B9"/>
    <mergeCell ref="G9:H9"/>
  </mergeCells>
  <phoneticPr fontId="0" type="noConversion"/>
  <printOptions horizontalCentered="1"/>
  <pageMargins left="0.75" right="0.75" top="1" bottom="0.25" header="0.5" footer="0.5"/>
  <pageSetup scale="46" fitToWidth="3" orientation="portrait" horizontalDpi="300" verticalDpi="300" r:id="rId1"/>
  <headerFooter alignWithMargins="0">
    <oddHeader>&amp;C&amp;"Arial,Bold"&amp;14Brassworld Rosters</oddHeader>
  </headerFooter>
  <colBreaks count="2" manualBreakCount="2">
    <brk id="12" max="1048575" man="1"/>
    <brk id="24"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H1234"/>
  <sheetViews>
    <sheetView zoomScaleNormal="100" workbookViewId="0">
      <pane xSplit="1" ySplit="2" topLeftCell="B1062" activePane="bottomRight" state="frozenSplit"/>
      <selection pane="topRight" activeCell="B1" sqref="B1"/>
      <selection pane="bottomLeft" activeCell="D89" sqref="D89:D94"/>
      <selection pane="bottomRight" activeCell="A1066" sqref="A1066:XFD1066"/>
    </sheetView>
  </sheetViews>
  <sheetFormatPr defaultRowHeight="14.25" customHeight="1"/>
  <cols>
    <col min="1" max="1" width="20" style="244" customWidth="1"/>
    <col min="2" max="3" width="12" style="329" hidden="1" customWidth="1"/>
    <col min="4" max="4" width="15.85546875" style="329" hidden="1" customWidth="1"/>
    <col min="5" max="5" width="22.28515625" style="329" hidden="1" customWidth="1"/>
    <col min="6" max="6" width="7.42578125" style="330" hidden="1" customWidth="1"/>
    <col min="7" max="7" width="6.85546875" style="330" hidden="1" customWidth="1"/>
    <col min="8" max="8" width="6.28515625" style="330" hidden="1" customWidth="1"/>
    <col min="9" max="9" width="8.42578125" style="330" hidden="1" customWidth="1"/>
    <col min="10" max="10" width="11" style="331" hidden="1" customWidth="1"/>
    <col min="11" max="11" width="8.85546875" style="332" hidden="1" customWidth="1"/>
    <col min="12" max="12" width="5.42578125" style="333" customWidth="1"/>
    <col min="13" max="13" width="13.28515625" style="329" customWidth="1"/>
    <col min="14" max="14" width="13.7109375" style="334" customWidth="1"/>
    <col min="15" max="15" width="17.5703125" style="335" customWidth="1"/>
    <col min="16" max="16" width="32.42578125" style="244" customWidth="1"/>
    <col min="17" max="20" width="15.140625" style="336" customWidth="1"/>
    <col min="21" max="21" width="15.5703125" style="329" customWidth="1"/>
    <col min="22" max="22" width="15.140625" style="298" customWidth="1"/>
    <col min="23" max="23" width="16.140625" style="244" customWidth="1"/>
    <col min="24" max="24" width="14.7109375" style="298" customWidth="1"/>
    <col min="25" max="25" width="13.85546875" style="244" customWidth="1"/>
    <col min="26" max="26" width="13.7109375" style="244" customWidth="1"/>
    <col min="27" max="27" width="15.5703125" style="244" customWidth="1"/>
    <col min="28" max="28" width="13" style="244" customWidth="1"/>
    <col min="29" max="29" width="12.85546875" style="244" customWidth="1"/>
    <col min="30" max="30" width="13.85546875" style="244" customWidth="1"/>
    <col min="31" max="31" width="13.28515625" style="244" bestFit="1" customWidth="1"/>
    <col min="32" max="32" width="13.42578125" style="244" customWidth="1"/>
    <col min="33" max="16384" width="9.140625" style="244"/>
  </cols>
  <sheetData>
    <row r="1" spans="1:32" ht="14.25" customHeight="1">
      <c r="A1" s="237" t="s">
        <v>166</v>
      </c>
      <c r="B1" s="237" t="s">
        <v>704</v>
      </c>
      <c r="C1" s="238" t="e">
        <f>RIGHT(A1,LEN(A1)-FIND(", ",A1,1))</f>
        <v>#VALUE!</v>
      </c>
      <c r="D1" s="237" t="s">
        <v>705</v>
      </c>
      <c r="E1" s="237"/>
      <c r="F1" s="237" t="s">
        <v>743</v>
      </c>
      <c r="G1" s="237" t="s">
        <v>1210</v>
      </c>
      <c r="H1" s="237" t="s">
        <v>1211</v>
      </c>
      <c r="I1" s="237" t="s">
        <v>1212</v>
      </c>
      <c r="J1" s="239" t="s">
        <v>742</v>
      </c>
      <c r="K1" s="240" t="s">
        <v>744</v>
      </c>
      <c r="L1" s="237" t="s">
        <v>386</v>
      </c>
      <c r="M1" s="241" t="s">
        <v>282</v>
      </c>
      <c r="N1" s="240" t="s">
        <v>89</v>
      </c>
      <c r="O1" s="237" t="s">
        <v>424</v>
      </c>
      <c r="P1" s="237" t="s">
        <v>58</v>
      </c>
      <c r="Q1" s="242" t="s">
        <v>926</v>
      </c>
      <c r="R1" s="242" t="s">
        <v>1130</v>
      </c>
      <c r="S1" s="242" t="s">
        <v>1351</v>
      </c>
      <c r="T1" s="242" t="s">
        <v>1353</v>
      </c>
      <c r="U1" s="242" t="s">
        <v>925</v>
      </c>
      <c r="V1" s="243" t="s">
        <v>926</v>
      </c>
      <c r="W1" s="242" t="s">
        <v>1129</v>
      </c>
      <c r="X1" s="242" t="s">
        <v>1130</v>
      </c>
      <c r="Y1" s="242" t="s">
        <v>1350</v>
      </c>
      <c r="Z1" s="242" t="s">
        <v>1351</v>
      </c>
      <c r="AA1" s="242" t="s">
        <v>1352</v>
      </c>
      <c r="AB1" s="242" t="s">
        <v>1353</v>
      </c>
      <c r="AC1" s="242" t="s">
        <v>3115</v>
      </c>
      <c r="AD1" s="242" t="s">
        <v>3116</v>
      </c>
      <c r="AE1" s="242" t="s">
        <v>3129</v>
      </c>
      <c r="AF1" s="242" t="s">
        <v>3128</v>
      </c>
    </row>
    <row r="2" spans="1:32" ht="14.25" customHeight="1">
      <c r="A2" s="237"/>
      <c r="B2" s="237"/>
      <c r="C2" s="238"/>
      <c r="D2" s="237"/>
      <c r="E2" s="237"/>
      <c r="F2" s="237"/>
      <c r="G2" s="237"/>
      <c r="H2" s="237"/>
      <c r="I2" s="237"/>
      <c r="J2" s="239"/>
      <c r="K2" s="240"/>
      <c r="L2" s="237"/>
      <c r="M2" s="241"/>
      <c r="N2" s="240"/>
      <c r="O2" s="237"/>
      <c r="P2" s="237"/>
      <c r="Q2" s="242"/>
      <c r="R2" s="242"/>
      <c r="S2" s="242"/>
      <c r="T2" s="242"/>
      <c r="U2" s="242"/>
      <c r="V2" s="245"/>
      <c r="W2" s="242"/>
      <c r="X2" s="242"/>
      <c r="Y2" s="232"/>
      <c r="Z2" s="232"/>
      <c r="AA2" s="232"/>
      <c r="AB2" s="232"/>
      <c r="AC2" s="232"/>
      <c r="AD2" s="232"/>
      <c r="AE2" s="232"/>
      <c r="AF2" s="232"/>
    </row>
    <row r="3" spans="1:32" ht="14.25" customHeight="1">
      <c r="A3" s="158" t="s">
        <v>3724</v>
      </c>
      <c r="B3" s="246" t="str">
        <f t="shared" ref="B3:B34" si="0">LEFT(A3,FIND(", ",A3,1)-1)</f>
        <v>Abrams</v>
      </c>
      <c r="C3" s="238" t="str">
        <f t="shared" ref="C3:C34" si="1">RIGHT(A3,LEN(A3)-FIND(", ",A3,1)-1)</f>
        <v>CJ</v>
      </c>
      <c r="D3" s="232" t="str">
        <f t="shared" ref="D3:D34" si="2">CONCATENATE(MID(C3,1,1),". ",B3)</f>
        <v>C. Abrams</v>
      </c>
      <c r="E3" s="231" t="str">
        <f t="shared" ref="E3:E34" si="3">CONCATENATE(C3," ",B3)</f>
        <v>CJ Abrams</v>
      </c>
      <c r="F3" s="254" t="s">
        <v>307</v>
      </c>
      <c r="G3" s="254">
        <v>22</v>
      </c>
      <c r="H3" s="254">
        <v>1</v>
      </c>
      <c r="I3" s="254" t="s">
        <v>2186</v>
      </c>
      <c r="J3" s="250">
        <v>36802</v>
      </c>
      <c r="K3" s="255" t="s">
        <v>752</v>
      </c>
      <c r="L3" s="249" t="s">
        <v>387</v>
      </c>
      <c r="M3" s="270" t="str">
        <f t="shared" ref="M3:M66" si="4">$U3</f>
        <v>min</v>
      </c>
      <c r="N3" s="256" t="s">
        <v>302</v>
      </c>
      <c r="O3" s="257" t="s">
        <v>3574</v>
      </c>
      <c r="P3" s="231" t="str">
        <f>CONCATENATE(A3," (",U3,")")</f>
        <v>Abrams, CJ (min)</v>
      </c>
      <c r="Q3" s="252" t="str">
        <f t="shared" ref="Q3:Q66" si="5">IF(ISBLANK($V3),"",$V3)</f>
        <v/>
      </c>
      <c r="R3" s="252" t="str">
        <f t="shared" ref="R3:R66" si="6">IF(ISBLANK($X3),"",$X3)</f>
        <v/>
      </c>
      <c r="S3" s="252" t="str">
        <f t="shared" ref="S3:S66" si="7">IF(ISBLANK($Z3),"",$Z3)</f>
        <v/>
      </c>
      <c r="T3" s="252" t="str">
        <f t="shared" ref="T3:T18" si="8">IF(ISBLANK($AB3),"",$AB3)</f>
        <v/>
      </c>
      <c r="U3" s="270" t="s">
        <v>505</v>
      </c>
      <c r="V3" s="253"/>
      <c r="W3" s="232"/>
      <c r="X3" s="253"/>
      <c r="Y3" s="232"/>
      <c r="Z3" s="232"/>
      <c r="AA3" s="232"/>
      <c r="AB3" s="284"/>
      <c r="AC3" s="232"/>
      <c r="AD3" s="284"/>
      <c r="AE3" s="232"/>
      <c r="AF3" s="232"/>
    </row>
    <row r="4" spans="1:32" ht="14.25" customHeight="1">
      <c r="A4" s="232" t="s">
        <v>1276</v>
      </c>
      <c r="B4" s="246" t="str">
        <f t="shared" si="0"/>
        <v>Abreu</v>
      </c>
      <c r="C4" s="238" t="str">
        <f t="shared" si="1"/>
        <v>Albert</v>
      </c>
      <c r="D4" s="232" t="str">
        <f t="shared" si="2"/>
        <v>A. Abreu</v>
      </c>
      <c r="E4" s="231" t="str">
        <f t="shared" si="3"/>
        <v>Albert Abreu</v>
      </c>
      <c r="F4" s="247" t="s">
        <v>748</v>
      </c>
      <c r="G4" s="232" t="e">
        <f>#REF!+1</f>
        <v>#REF!</v>
      </c>
      <c r="H4" s="232">
        <v>8</v>
      </c>
      <c r="I4" s="232">
        <v>10</v>
      </c>
      <c r="J4" s="248">
        <v>34968</v>
      </c>
      <c r="K4" s="232" t="s">
        <v>577</v>
      </c>
      <c r="L4" s="249" t="s">
        <v>387</v>
      </c>
      <c r="M4" s="270" t="str">
        <f t="shared" si="4"/>
        <v>min</v>
      </c>
      <c r="N4" s="251" t="str">
        <f>Aaron!$Y$2</f>
        <v>Columbus</v>
      </c>
      <c r="O4" s="249" t="s">
        <v>1214</v>
      </c>
      <c r="P4" s="231" t="str">
        <f>CONCATENATE(A4," (",M4,")")</f>
        <v>Abreu, Albert (min)</v>
      </c>
      <c r="Q4" s="252" t="str">
        <f t="shared" si="5"/>
        <v/>
      </c>
      <c r="R4" s="252" t="str">
        <f t="shared" si="6"/>
        <v/>
      </c>
      <c r="S4" s="252" t="str">
        <f t="shared" si="7"/>
        <v/>
      </c>
      <c r="T4" s="252" t="str">
        <f t="shared" si="8"/>
        <v/>
      </c>
      <c r="U4" s="270" t="s">
        <v>505</v>
      </c>
      <c r="V4" s="253"/>
      <c r="W4" s="232"/>
      <c r="X4" s="232"/>
      <c r="Y4" s="232"/>
      <c r="Z4" s="232"/>
      <c r="AA4" s="232"/>
      <c r="AB4" s="284"/>
      <c r="AC4" s="232"/>
      <c r="AD4" s="284"/>
      <c r="AE4" s="232"/>
      <c r="AF4" s="232"/>
    </row>
    <row r="5" spans="1:32" ht="14.25" customHeight="1">
      <c r="A5" s="232" t="s">
        <v>2143</v>
      </c>
      <c r="B5" s="246" t="str">
        <f t="shared" si="0"/>
        <v>Abreu</v>
      </c>
      <c r="C5" s="238" t="str">
        <f t="shared" si="1"/>
        <v>Bryan</v>
      </c>
      <c r="D5" s="232" t="str">
        <f t="shared" si="2"/>
        <v>B. Abreu</v>
      </c>
      <c r="E5" s="231" t="str">
        <f t="shared" si="3"/>
        <v>Bryan Abreu</v>
      </c>
      <c r="F5" s="254" t="s">
        <v>748</v>
      </c>
      <c r="G5" s="254" t="s">
        <v>2300</v>
      </c>
      <c r="H5" s="254" t="s">
        <v>1471</v>
      </c>
      <c r="I5" s="254" t="s">
        <v>1465</v>
      </c>
      <c r="J5" s="250">
        <v>35542</v>
      </c>
      <c r="K5" s="255" t="s">
        <v>745</v>
      </c>
      <c r="L5" s="249" t="s">
        <v>90</v>
      </c>
      <c r="M5" s="270" t="str">
        <f t="shared" si="4"/>
        <v>MM</v>
      </c>
      <c r="N5" s="256" t="str">
        <f>Mays!$M$2</f>
        <v>Texas</v>
      </c>
      <c r="O5" s="257" t="s">
        <v>2173</v>
      </c>
      <c r="P5" s="231" t="str">
        <f>CONCATENATE(A5," (",M5,")")</f>
        <v>Abreu, Bryan (MM)</v>
      </c>
      <c r="Q5" s="252">
        <f t="shared" si="5"/>
        <v>100000</v>
      </c>
      <c r="R5" s="252" t="str">
        <f t="shared" si="6"/>
        <v/>
      </c>
      <c r="S5" s="252" t="str">
        <f t="shared" si="7"/>
        <v/>
      </c>
      <c r="T5" s="252" t="str">
        <f t="shared" si="8"/>
        <v/>
      </c>
      <c r="U5" s="270" t="s">
        <v>385</v>
      </c>
      <c r="V5" s="253">
        <v>100000</v>
      </c>
      <c r="W5" s="232"/>
      <c r="X5" s="253"/>
      <c r="Y5" s="232"/>
      <c r="Z5" s="232"/>
      <c r="AA5" s="232"/>
      <c r="AB5" s="284"/>
      <c r="AC5" s="232"/>
      <c r="AD5" s="284"/>
      <c r="AE5" s="232"/>
      <c r="AF5" s="232"/>
    </row>
    <row r="6" spans="1:32" ht="14.25" customHeight="1">
      <c r="A6" s="246" t="s">
        <v>809</v>
      </c>
      <c r="B6" s="246" t="str">
        <f t="shared" si="0"/>
        <v>Abreu</v>
      </c>
      <c r="C6" s="238" t="str">
        <f t="shared" si="1"/>
        <v>Jose Dariel</v>
      </c>
      <c r="D6" s="232" t="str">
        <f t="shared" si="2"/>
        <v>J. Abreu</v>
      </c>
      <c r="E6" s="231" t="str">
        <f t="shared" si="3"/>
        <v>Jose Dariel Abreu</v>
      </c>
      <c r="F6" s="247" t="s">
        <v>748</v>
      </c>
      <c r="G6" s="247"/>
      <c r="H6" s="247"/>
      <c r="I6" s="247"/>
      <c r="J6" s="258">
        <v>31806</v>
      </c>
      <c r="K6" s="259" t="s">
        <v>747</v>
      </c>
      <c r="L6" s="249" t="s">
        <v>6</v>
      </c>
      <c r="M6" s="270" t="str">
        <f t="shared" si="4"/>
        <v>3,L5-$14M</v>
      </c>
      <c r="N6" s="251" t="s">
        <v>2421</v>
      </c>
      <c r="O6" s="247" t="s">
        <v>3142</v>
      </c>
      <c r="P6" s="231" t="str">
        <f>CONCATENATE(A6," (",M6,")")</f>
        <v>Abreu, Jose Dariel (3,L5-$14M)</v>
      </c>
      <c r="Q6" s="252">
        <f t="shared" si="5"/>
        <v>2800000</v>
      </c>
      <c r="R6" s="252">
        <f t="shared" si="6"/>
        <v>2800000</v>
      </c>
      <c r="S6" s="252">
        <f t="shared" si="7"/>
        <v>2800000</v>
      </c>
      <c r="T6" s="252" t="str">
        <f t="shared" si="8"/>
        <v/>
      </c>
      <c r="U6" s="270" t="s">
        <v>1367</v>
      </c>
      <c r="V6" s="253">
        <v>2800000</v>
      </c>
      <c r="W6" s="232" t="s">
        <v>1368</v>
      </c>
      <c r="X6" s="253">
        <v>2800000</v>
      </c>
      <c r="Y6" s="232" t="s">
        <v>1369</v>
      </c>
      <c r="Z6" s="253">
        <v>2800000</v>
      </c>
      <c r="AA6" s="232" t="s">
        <v>242</v>
      </c>
      <c r="AB6" s="284"/>
      <c r="AC6" s="232"/>
      <c r="AD6" s="284"/>
      <c r="AE6" s="232"/>
      <c r="AF6" s="232"/>
    </row>
    <row r="7" spans="1:32" ht="14.25" customHeight="1">
      <c r="A7" s="232" t="s">
        <v>1059</v>
      </c>
      <c r="B7" s="246" t="str">
        <f t="shared" si="0"/>
        <v>Acevedo</v>
      </c>
      <c r="C7" s="238" t="str">
        <f t="shared" si="1"/>
        <v>Domingo</v>
      </c>
      <c r="D7" s="232" t="str">
        <f t="shared" si="2"/>
        <v>D. Acevedo</v>
      </c>
      <c r="E7" s="231" t="str">
        <f t="shared" si="3"/>
        <v>Domingo Acevedo</v>
      </c>
      <c r="F7" s="254" t="s">
        <v>748</v>
      </c>
      <c r="G7" s="233">
        <v>116</v>
      </c>
      <c r="H7" s="233">
        <v>4</v>
      </c>
      <c r="I7" s="233">
        <v>23</v>
      </c>
      <c r="J7" s="261">
        <v>34399</v>
      </c>
      <c r="K7" s="255" t="s">
        <v>577</v>
      </c>
      <c r="L7" s="249" t="s">
        <v>387</v>
      </c>
      <c r="M7" s="270" t="str">
        <f t="shared" si="4"/>
        <v>min</v>
      </c>
      <c r="N7" s="256" t="str">
        <f>Ruth!$M$2</f>
        <v>Hoboken</v>
      </c>
      <c r="O7" s="257" t="s">
        <v>1058</v>
      </c>
      <c r="P7" s="231" t="str">
        <f>CONCATENATE(A7," (",M7,")")</f>
        <v>Acevedo, Domingo (min)</v>
      </c>
      <c r="Q7" s="252" t="str">
        <f t="shared" si="5"/>
        <v/>
      </c>
      <c r="R7" s="252" t="str">
        <f t="shared" si="6"/>
        <v/>
      </c>
      <c r="S7" s="252" t="str">
        <f t="shared" si="7"/>
        <v/>
      </c>
      <c r="T7" s="252" t="str">
        <f t="shared" si="8"/>
        <v/>
      </c>
      <c r="U7" s="270" t="s">
        <v>505</v>
      </c>
      <c r="V7" s="253"/>
      <c r="W7" s="232"/>
      <c r="X7" s="232"/>
      <c r="Y7" s="232"/>
      <c r="Z7" s="253"/>
      <c r="AA7" s="232"/>
      <c r="AB7" s="284"/>
      <c r="AC7" s="232"/>
      <c r="AD7" s="284"/>
      <c r="AE7" s="232"/>
      <c r="AF7" s="232"/>
    </row>
    <row r="8" spans="1:32" ht="14.25" customHeight="1">
      <c r="A8" s="158" t="s">
        <v>3812</v>
      </c>
      <c r="B8" s="246" t="str">
        <f t="shared" si="0"/>
        <v>Acuna</v>
      </c>
      <c r="C8" s="238" t="str">
        <f t="shared" si="1"/>
        <v>Luisangel Jose</v>
      </c>
      <c r="D8" s="232" t="str">
        <f t="shared" si="2"/>
        <v>L. Acuna</v>
      </c>
      <c r="E8" s="231" t="str">
        <f t="shared" si="3"/>
        <v>Luisangel Jose Acuna</v>
      </c>
      <c r="F8" s="254" t="s">
        <v>748</v>
      </c>
      <c r="G8" s="254">
        <v>148</v>
      </c>
      <c r="H8" s="254">
        <v>6</v>
      </c>
      <c r="I8" s="254" t="s">
        <v>1464</v>
      </c>
      <c r="J8" s="250">
        <v>37327</v>
      </c>
      <c r="K8" s="255" t="s">
        <v>752</v>
      </c>
      <c r="L8" s="249" t="s">
        <v>387</v>
      </c>
      <c r="M8" s="270" t="str">
        <f t="shared" si="4"/>
        <v>min</v>
      </c>
      <c r="N8" s="256" t="s">
        <v>504</v>
      </c>
      <c r="O8" s="257" t="s">
        <v>3574</v>
      </c>
      <c r="P8" s="231" t="str">
        <f>CONCATENATE(A8," (",U8,")")</f>
        <v>Acuna, Luisangel Jose (min)</v>
      </c>
      <c r="Q8" s="252" t="str">
        <f t="shared" si="5"/>
        <v/>
      </c>
      <c r="R8" s="252" t="str">
        <f t="shared" si="6"/>
        <v/>
      </c>
      <c r="S8" s="252" t="str">
        <f t="shared" si="7"/>
        <v/>
      </c>
      <c r="T8" s="252" t="str">
        <f t="shared" si="8"/>
        <v/>
      </c>
      <c r="U8" s="270" t="s">
        <v>505</v>
      </c>
      <c r="V8" s="253"/>
      <c r="W8" s="232"/>
      <c r="X8" s="253"/>
      <c r="Y8" s="232"/>
      <c r="Z8" s="232"/>
      <c r="AA8" s="232"/>
      <c r="AB8" s="284"/>
      <c r="AC8" s="232"/>
      <c r="AD8" s="284"/>
      <c r="AE8" s="232"/>
      <c r="AF8" s="232"/>
    </row>
    <row r="9" spans="1:32" ht="14.25" customHeight="1">
      <c r="A9" s="232" t="s">
        <v>1232</v>
      </c>
      <c r="B9" s="246" t="str">
        <f t="shared" si="0"/>
        <v>Acuna</v>
      </c>
      <c r="C9" s="238" t="str">
        <f t="shared" si="1"/>
        <v>Ronald</v>
      </c>
      <c r="D9" s="232" t="str">
        <f t="shared" si="2"/>
        <v>R. Acuna</v>
      </c>
      <c r="E9" s="231" t="str">
        <f t="shared" si="3"/>
        <v>Ronald Acuna</v>
      </c>
      <c r="F9" s="247" t="s">
        <v>748</v>
      </c>
      <c r="G9" s="232" t="e">
        <f>#REF!+1</f>
        <v>#REF!</v>
      </c>
      <c r="H9" s="232">
        <v>2</v>
      </c>
      <c r="I9" s="232">
        <v>13</v>
      </c>
      <c r="J9" s="248">
        <v>35782</v>
      </c>
      <c r="K9" s="232" t="s">
        <v>784</v>
      </c>
      <c r="L9" s="249" t="s">
        <v>6</v>
      </c>
      <c r="M9" s="270" t="str">
        <f t="shared" si="4"/>
        <v>Y2</v>
      </c>
      <c r="N9" s="256" t="str">
        <f>Cobb!$S$2</f>
        <v>Waikiki</v>
      </c>
      <c r="O9" s="249" t="s">
        <v>1214</v>
      </c>
      <c r="P9" s="231" t="str">
        <f>CONCATENATE(A9," (",M9,")")</f>
        <v>Acuna, Ronald (Y2)</v>
      </c>
      <c r="Q9" s="252">
        <f t="shared" si="5"/>
        <v>300000</v>
      </c>
      <c r="R9" s="252">
        <f t="shared" si="6"/>
        <v>400000</v>
      </c>
      <c r="S9" s="252" t="str">
        <f t="shared" si="7"/>
        <v/>
      </c>
      <c r="T9" s="252" t="str">
        <f t="shared" si="8"/>
        <v/>
      </c>
      <c r="U9" s="270" t="s">
        <v>389</v>
      </c>
      <c r="V9" s="253">
        <v>300000</v>
      </c>
      <c r="W9" s="232" t="s">
        <v>278</v>
      </c>
      <c r="X9" s="253">
        <v>400000</v>
      </c>
      <c r="Y9" s="232" t="s">
        <v>492</v>
      </c>
      <c r="Z9" s="232"/>
      <c r="AA9" s="232"/>
      <c r="AB9" s="284"/>
      <c r="AC9" s="232"/>
      <c r="AD9" s="284"/>
      <c r="AE9" s="232"/>
      <c r="AF9" s="232"/>
    </row>
    <row r="10" spans="1:32" ht="14.25" customHeight="1">
      <c r="A10" s="233" t="s">
        <v>934</v>
      </c>
      <c r="B10" s="246" t="str">
        <f t="shared" si="0"/>
        <v>Adames</v>
      </c>
      <c r="C10" s="238" t="str">
        <f t="shared" si="1"/>
        <v>Willy</v>
      </c>
      <c r="D10" s="232" t="str">
        <f t="shared" si="2"/>
        <v>W. Adames</v>
      </c>
      <c r="E10" s="231" t="str">
        <f t="shared" si="3"/>
        <v>Willy Adames</v>
      </c>
      <c r="F10" s="249" t="s">
        <v>748</v>
      </c>
      <c r="G10" s="249"/>
      <c r="H10" s="249"/>
      <c r="I10" s="249"/>
      <c r="J10" s="262">
        <v>34944</v>
      </c>
      <c r="K10" s="232" t="s">
        <v>752</v>
      </c>
      <c r="L10" s="249" t="s">
        <v>6</v>
      </c>
      <c r="M10" s="270" t="str">
        <f t="shared" si="4"/>
        <v>Y2</v>
      </c>
      <c r="N10" s="256" t="str">
        <f>Cobb!$M$2</f>
        <v>Mansfield</v>
      </c>
      <c r="O10" s="249" t="s">
        <v>916</v>
      </c>
      <c r="P10" s="231" t="str">
        <f>CONCATENATE(A10," (",M10,")")</f>
        <v>Adames, Willy (Y2)</v>
      </c>
      <c r="Q10" s="252">
        <f t="shared" si="5"/>
        <v>300000</v>
      </c>
      <c r="R10" s="252">
        <f t="shared" si="6"/>
        <v>400000</v>
      </c>
      <c r="S10" s="252" t="str">
        <f t="shared" si="7"/>
        <v/>
      </c>
      <c r="T10" s="252" t="str">
        <f t="shared" si="8"/>
        <v/>
      </c>
      <c r="U10" s="270" t="s">
        <v>389</v>
      </c>
      <c r="V10" s="253">
        <v>300000</v>
      </c>
      <c r="W10" s="232" t="s">
        <v>278</v>
      </c>
      <c r="X10" s="253">
        <v>400000</v>
      </c>
      <c r="Y10" s="232" t="s">
        <v>492</v>
      </c>
      <c r="Z10" s="232"/>
      <c r="AA10" s="232"/>
      <c r="AB10" s="284"/>
      <c r="AC10" s="232"/>
      <c r="AD10" s="284"/>
      <c r="AE10" s="232"/>
      <c r="AF10" s="232"/>
    </row>
    <row r="11" spans="1:32" ht="14.25" customHeight="1">
      <c r="A11" s="158" t="s">
        <v>3756</v>
      </c>
      <c r="B11" s="246" t="str">
        <f t="shared" si="0"/>
        <v>Adams</v>
      </c>
      <c r="C11" s="238" t="str">
        <f t="shared" si="1"/>
        <v>Austin L</v>
      </c>
      <c r="D11" s="232" t="str">
        <f t="shared" si="2"/>
        <v>A. Adams</v>
      </c>
      <c r="E11" s="231" t="str">
        <f t="shared" si="3"/>
        <v>Austin L Adams</v>
      </c>
      <c r="F11" s="254" t="s">
        <v>748</v>
      </c>
      <c r="G11" s="254">
        <v>98</v>
      </c>
      <c r="H11" s="254" t="s">
        <v>478</v>
      </c>
      <c r="I11" s="254" t="s">
        <v>72</v>
      </c>
      <c r="J11" s="250">
        <v>33363</v>
      </c>
      <c r="K11" s="255" t="s">
        <v>745</v>
      </c>
      <c r="L11" s="249" t="s">
        <v>90</v>
      </c>
      <c r="M11" s="270" t="str">
        <f t="shared" si="4"/>
        <v>Y1</v>
      </c>
      <c r="N11" s="256" t="s">
        <v>1556</v>
      </c>
      <c r="O11" s="257" t="s">
        <v>3574</v>
      </c>
      <c r="P11" s="231" t="str">
        <f>CONCATENATE(A11," (",U11,")")</f>
        <v>Adams, Austin L (Y1)</v>
      </c>
      <c r="Q11" s="252">
        <f t="shared" si="5"/>
        <v>200000</v>
      </c>
      <c r="R11" s="252">
        <f t="shared" si="6"/>
        <v>300000</v>
      </c>
      <c r="S11" s="252">
        <f t="shared" si="7"/>
        <v>400000</v>
      </c>
      <c r="T11" s="252" t="str">
        <f t="shared" si="8"/>
        <v/>
      </c>
      <c r="U11" s="270" t="s">
        <v>388</v>
      </c>
      <c r="V11" s="253">
        <v>200000</v>
      </c>
      <c r="W11" s="232" t="s">
        <v>389</v>
      </c>
      <c r="X11" s="253">
        <v>300000</v>
      </c>
      <c r="Y11" s="232" t="s">
        <v>278</v>
      </c>
      <c r="Z11" s="378">
        <v>400000</v>
      </c>
      <c r="AA11" s="232" t="s">
        <v>492</v>
      </c>
      <c r="AB11" s="284"/>
      <c r="AC11" s="232"/>
      <c r="AD11" s="284"/>
      <c r="AE11" s="232"/>
      <c r="AF11" s="232"/>
    </row>
    <row r="12" spans="1:32" ht="14.25" customHeight="1">
      <c r="A12" s="232" t="s">
        <v>1254</v>
      </c>
      <c r="B12" s="246" t="str">
        <f t="shared" si="0"/>
        <v>Adams</v>
      </c>
      <c r="C12" s="238" t="str">
        <f t="shared" si="1"/>
        <v>Chance</v>
      </c>
      <c r="D12" s="232" t="str">
        <f t="shared" si="2"/>
        <v>C. Adams</v>
      </c>
      <c r="E12" s="231" t="str">
        <f t="shared" si="3"/>
        <v>Chance Adams</v>
      </c>
      <c r="F12" s="247" t="s">
        <v>748</v>
      </c>
      <c r="G12" s="232">
        <f>G11+1</f>
        <v>99</v>
      </c>
      <c r="H12" s="232">
        <v>4</v>
      </c>
      <c r="I12" s="232">
        <v>14</v>
      </c>
      <c r="J12" s="248">
        <v>34556</v>
      </c>
      <c r="K12" s="232" t="s">
        <v>577</v>
      </c>
      <c r="L12" s="249" t="s">
        <v>90</v>
      </c>
      <c r="M12" s="270" t="str">
        <f t="shared" si="4"/>
        <v>Y1</v>
      </c>
      <c r="N12" s="256" t="str">
        <f>Mays!$G$2</f>
        <v>Palo Alto</v>
      </c>
      <c r="O12" s="249" t="s">
        <v>1214</v>
      </c>
      <c r="P12" s="231" t="str">
        <f>CONCATENATE(A12," (",M12,")")</f>
        <v>Adams, Chance (Y1)</v>
      </c>
      <c r="Q12" s="252">
        <f t="shared" si="5"/>
        <v>200000</v>
      </c>
      <c r="R12" s="252">
        <f t="shared" si="6"/>
        <v>300000</v>
      </c>
      <c r="S12" s="252">
        <f t="shared" si="7"/>
        <v>400000</v>
      </c>
      <c r="T12" s="252" t="str">
        <f t="shared" si="8"/>
        <v/>
      </c>
      <c r="U12" s="270" t="s">
        <v>388</v>
      </c>
      <c r="V12" s="253">
        <v>200000</v>
      </c>
      <c r="W12" s="232" t="s">
        <v>389</v>
      </c>
      <c r="X12" s="253">
        <v>300000</v>
      </c>
      <c r="Y12" s="232" t="s">
        <v>278</v>
      </c>
      <c r="Z12" s="378">
        <v>400000</v>
      </c>
      <c r="AA12" s="232" t="s">
        <v>492</v>
      </c>
      <c r="AB12" s="284"/>
      <c r="AC12" s="232"/>
      <c r="AD12" s="284"/>
      <c r="AE12" s="232"/>
      <c r="AF12" s="232"/>
    </row>
    <row r="13" spans="1:32" ht="14.25" customHeight="1">
      <c r="A13" s="232" t="s">
        <v>2165</v>
      </c>
      <c r="B13" s="246" t="str">
        <f t="shared" si="0"/>
        <v>Adams</v>
      </c>
      <c r="C13" s="238" t="str">
        <f t="shared" si="1"/>
        <v>Jordyn</v>
      </c>
      <c r="D13" s="232" t="str">
        <f t="shared" si="2"/>
        <v>J. Adams</v>
      </c>
      <c r="E13" s="231" t="str">
        <f t="shared" si="3"/>
        <v>Jordyn Adams</v>
      </c>
      <c r="F13" s="254" t="s">
        <v>748</v>
      </c>
      <c r="G13" s="254" t="s">
        <v>2322</v>
      </c>
      <c r="H13" s="254" t="s">
        <v>1473</v>
      </c>
      <c r="I13" s="254" t="s">
        <v>1465</v>
      </c>
      <c r="J13" s="250">
        <v>36451</v>
      </c>
      <c r="K13" s="255" t="s">
        <v>750</v>
      </c>
      <c r="L13" s="249" t="s">
        <v>387</v>
      </c>
      <c r="M13" s="270" t="str">
        <f t="shared" si="4"/>
        <v>min</v>
      </c>
      <c r="N13" s="256" t="s">
        <v>710</v>
      </c>
      <c r="O13" s="257" t="s">
        <v>2173</v>
      </c>
      <c r="P13" s="231" t="str">
        <f>CONCATENATE(A13," (",M13,")")</f>
        <v>Adams, Jordyn (min)</v>
      </c>
      <c r="Q13" s="252" t="str">
        <f t="shared" si="5"/>
        <v/>
      </c>
      <c r="R13" s="252" t="str">
        <f t="shared" si="6"/>
        <v/>
      </c>
      <c r="S13" s="252" t="str">
        <f t="shared" si="7"/>
        <v/>
      </c>
      <c r="T13" s="252" t="str">
        <f t="shared" si="8"/>
        <v/>
      </c>
      <c r="U13" s="270" t="s">
        <v>505</v>
      </c>
      <c r="V13" s="253"/>
      <c r="W13" s="232"/>
      <c r="X13" s="253"/>
      <c r="Y13" s="232"/>
      <c r="Z13" s="232"/>
      <c r="AA13" s="232"/>
      <c r="AB13" s="284"/>
      <c r="AC13" s="232"/>
      <c r="AD13" s="284"/>
      <c r="AE13" s="232"/>
      <c r="AF13" s="232"/>
    </row>
    <row r="14" spans="1:32" ht="14.25" customHeight="1">
      <c r="A14" s="232" t="s">
        <v>590</v>
      </c>
      <c r="B14" s="246" t="str">
        <f t="shared" si="0"/>
        <v>Adams</v>
      </c>
      <c r="C14" s="238" t="str">
        <f t="shared" si="1"/>
        <v>Matt</v>
      </c>
      <c r="D14" s="232" t="str">
        <f t="shared" si="2"/>
        <v>M. Adams</v>
      </c>
      <c r="E14" s="231" t="str">
        <f t="shared" si="3"/>
        <v>Matt Adams</v>
      </c>
      <c r="F14" s="249" t="s">
        <v>307</v>
      </c>
      <c r="G14" s="249"/>
      <c r="H14" s="249"/>
      <c r="I14" s="249"/>
      <c r="J14" s="250">
        <v>32386</v>
      </c>
      <c r="K14" s="256" t="s">
        <v>747</v>
      </c>
      <c r="L14" s="249" t="s">
        <v>6</v>
      </c>
      <c r="M14" s="270" t="str">
        <f t="shared" si="4"/>
        <v>1,F2-$600K</v>
      </c>
      <c r="N14" s="251" t="s">
        <v>1556</v>
      </c>
      <c r="O14" s="257" t="s">
        <v>3510</v>
      </c>
      <c r="P14" s="231" t="str">
        <f>CONCATENATE(A14," (",M14,")")</f>
        <v>Adams, Matt (1,F2-$600K)</v>
      </c>
      <c r="Q14" s="252">
        <f t="shared" si="5"/>
        <v>300000</v>
      </c>
      <c r="R14" s="252">
        <f t="shared" si="6"/>
        <v>300000</v>
      </c>
      <c r="S14" s="252" t="str">
        <f t="shared" si="7"/>
        <v/>
      </c>
      <c r="T14" s="252" t="str">
        <f t="shared" si="8"/>
        <v/>
      </c>
      <c r="U14" s="270" t="s">
        <v>1912</v>
      </c>
      <c r="V14" s="253">
        <v>300000</v>
      </c>
      <c r="W14" s="232" t="s">
        <v>1913</v>
      </c>
      <c r="X14" s="284">
        <v>300000</v>
      </c>
      <c r="Y14" s="232" t="s">
        <v>242</v>
      </c>
      <c r="Z14" s="284"/>
      <c r="AA14" s="232"/>
      <c r="AB14" s="284"/>
      <c r="AC14" s="232"/>
      <c r="AD14" s="284"/>
      <c r="AE14" s="232"/>
      <c r="AF14" s="232"/>
    </row>
    <row r="15" spans="1:32" ht="14.25" customHeight="1">
      <c r="A15" s="232" t="s">
        <v>1532</v>
      </c>
      <c r="B15" s="246" t="str">
        <f t="shared" si="0"/>
        <v>Adell</v>
      </c>
      <c r="C15" s="238" t="str">
        <f t="shared" si="1"/>
        <v>Jo</v>
      </c>
      <c r="D15" s="232" t="str">
        <f t="shared" si="2"/>
        <v>J. Adell</v>
      </c>
      <c r="E15" s="231" t="str">
        <f t="shared" si="3"/>
        <v>Jo Adell</v>
      </c>
      <c r="F15" s="254"/>
      <c r="G15" s="254">
        <v>30</v>
      </c>
      <c r="H15" s="254" t="s">
        <v>1465</v>
      </c>
      <c r="I15" s="254"/>
      <c r="J15" s="250"/>
      <c r="K15" s="255"/>
      <c r="L15" s="249" t="s">
        <v>387</v>
      </c>
      <c r="M15" s="270" t="str">
        <f t="shared" si="4"/>
        <v>min</v>
      </c>
      <c r="N15" s="256" t="str">
        <f>Mays!$G$2</f>
        <v>Palo Alto</v>
      </c>
      <c r="O15" s="257" t="s">
        <v>1479</v>
      </c>
      <c r="P15" s="231" t="str">
        <f>CONCATENATE(A15," (",M15,")")</f>
        <v>Adell, Jo (min)</v>
      </c>
      <c r="Q15" s="252" t="str">
        <f t="shared" si="5"/>
        <v/>
      </c>
      <c r="R15" s="252" t="str">
        <f t="shared" si="6"/>
        <v/>
      </c>
      <c r="S15" s="252" t="str">
        <f t="shared" si="7"/>
        <v/>
      </c>
      <c r="T15" s="252" t="str">
        <f t="shared" si="8"/>
        <v/>
      </c>
      <c r="U15" s="270" t="s">
        <v>505</v>
      </c>
      <c r="V15" s="253"/>
      <c r="W15" s="232"/>
      <c r="X15" s="253"/>
      <c r="Y15" s="232"/>
      <c r="Z15" s="232"/>
      <c r="AA15" s="232"/>
      <c r="AB15" s="284"/>
      <c r="AC15" s="232"/>
      <c r="AD15" s="284"/>
      <c r="AE15" s="232"/>
      <c r="AF15" s="232"/>
    </row>
    <row r="16" spans="1:32" ht="14.25" customHeight="1">
      <c r="A16" s="232" t="s">
        <v>1381</v>
      </c>
      <c r="B16" s="246" t="str">
        <f t="shared" si="0"/>
        <v>Adrianza</v>
      </c>
      <c r="C16" s="238" t="str">
        <f t="shared" si="1"/>
        <v>Ehire+</v>
      </c>
      <c r="D16" s="232" t="str">
        <f t="shared" si="2"/>
        <v>E. Adrianza</v>
      </c>
      <c r="E16" s="231" t="str">
        <f t="shared" si="3"/>
        <v>Ehire+ Adrianza</v>
      </c>
      <c r="F16" s="254" t="s">
        <v>755</v>
      </c>
      <c r="G16" s="254"/>
      <c r="H16" s="254"/>
      <c r="I16" s="254"/>
      <c r="J16" s="250">
        <v>32741</v>
      </c>
      <c r="K16" s="255" t="s">
        <v>752</v>
      </c>
      <c r="L16" s="249" t="s">
        <v>6</v>
      </c>
      <c r="M16" s="270" t="str">
        <f t="shared" si="4"/>
        <v>3,F3-$1.215M</v>
      </c>
      <c r="N16" s="256" t="str">
        <f>Ruth!$A$2</f>
        <v>Plum Island</v>
      </c>
      <c r="O16" s="257" t="s">
        <v>1376</v>
      </c>
      <c r="P16" s="231" t="str">
        <f>CONCATENATE(A16," (",M16,")")</f>
        <v>Adrianza, Ehire+ (3,F3-$1.215M)</v>
      </c>
      <c r="Q16" s="252">
        <f t="shared" si="5"/>
        <v>405000</v>
      </c>
      <c r="R16" s="252" t="str">
        <f t="shared" si="6"/>
        <v/>
      </c>
      <c r="S16" s="252" t="str">
        <f t="shared" si="7"/>
        <v/>
      </c>
      <c r="T16" s="252" t="str">
        <f t="shared" si="8"/>
        <v/>
      </c>
      <c r="U16" s="270" t="s">
        <v>1606</v>
      </c>
      <c r="V16" s="253">
        <v>405000</v>
      </c>
      <c r="W16" s="253" t="s">
        <v>242</v>
      </c>
      <c r="X16" s="253"/>
      <c r="Y16" s="232"/>
      <c r="Z16" s="232"/>
      <c r="AA16" s="232"/>
      <c r="AB16" s="284"/>
      <c r="AC16" s="232"/>
      <c r="AD16" s="284"/>
      <c r="AE16" s="232"/>
      <c r="AF16" s="232"/>
    </row>
    <row r="17" spans="1:32" ht="14.25" customHeight="1">
      <c r="A17" s="158" t="s">
        <v>3658</v>
      </c>
      <c r="B17" s="246" t="str">
        <f t="shared" si="0"/>
        <v>Agrazal</v>
      </c>
      <c r="C17" s="238" t="str">
        <f t="shared" si="1"/>
        <v>Dario</v>
      </c>
      <c r="D17" s="232" t="str">
        <f t="shared" si="2"/>
        <v>D. Agrazal</v>
      </c>
      <c r="E17" s="231" t="str">
        <f t="shared" si="3"/>
        <v>Dario Agrazal</v>
      </c>
      <c r="F17" s="254" t="s">
        <v>748</v>
      </c>
      <c r="G17" s="254">
        <v>131</v>
      </c>
      <c r="H17" s="254">
        <v>5</v>
      </c>
      <c r="I17" s="254" t="s">
        <v>1471</v>
      </c>
      <c r="J17" s="250">
        <v>34696</v>
      </c>
      <c r="K17" s="255" t="s">
        <v>577</v>
      </c>
      <c r="L17" s="249" t="s">
        <v>90</v>
      </c>
      <c r="M17" s="270" t="str">
        <f t="shared" si="4"/>
        <v>Y1</v>
      </c>
      <c r="N17" s="256" t="s">
        <v>2421</v>
      </c>
      <c r="O17" s="257" t="s">
        <v>3574</v>
      </c>
      <c r="P17" s="231" t="str">
        <f>CONCATENATE(A17," (",U17,")")</f>
        <v>Agrazal, Dario (Y1)</v>
      </c>
      <c r="Q17" s="252">
        <f t="shared" si="5"/>
        <v>200000</v>
      </c>
      <c r="R17" s="252">
        <f t="shared" si="6"/>
        <v>300000</v>
      </c>
      <c r="S17" s="252">
        <f t="shared" si="7"/>
        <v>400000</v>
      </c>
      <c r="T17" s="252" t="str">
        <f t="shared" si="8"/>
        <v/>
      </c>
      <c r="U17" s="270" t="s">
        <v>388</v>
      </c>
      <c r="V17" s="253">
        <v>200000</v>
      </c>
      <c r="W17" s="232" t="s">
        <v>389</v>
      </c>
      <c r="X17" s="253">
        <v>300000</v>
      </c>
      <c r="Y17" s="232" t="s">
        <v>278</v>
      </c>
      <c r="Z17" s="378">
        <v>400000</v>
      </c>
      <c r="AA17" s="232" t="s">
        <v>492</v>
      </c>
      <c r="AB17" s="284"/>
      <c r="AC17" s="232"/>
      <c r="AD17" s="284"/>
      <c r="AE17" s="232"/>
      <c r="AF17" s="232"/>
    </row>
    <row r="18" spans="1:32" ht="14.25" customHeight="1">
      <c r="A18" s="232" t="s">
        <v>1429</v>
      </c>
      <c r="B18" s="246" t="str">
        <f t="shared" si="0"/>
        <v>Aguilar</v>
      </c>
      <c r="C18" s="238" t="str">
        <f t="shared" si="1"/>
        <v>Jesus</v>
      </c>
      <c r="D18" s="232" t="str">
        <f t="shared" si="2"/>
        <v>J. Aguilar</v>
      </c>
      <c r="E18" s="231" t="str">
        <f t="shared" si="3"/>
        <v>Jesus Aguilar</v>
      </c>
      <c r="F18" s="254" t="s">
        <v>748</v>
      </c>
      <c r="G18" s="254">
        <v>44</v>
      </c>
      <c r="H18" s="254" t="s">
        <v>1465</v>
      </c>
      <c r="I18" s="254"/>
      <c r="J18" s="250">
        <v>33054</v>
      </c>
      <c r="K18" s="255" t="s">
        <v>747</v>
      </c>
      <c r="L18" s="249" t="s">
        <v>6</v>
      </c>
      <c r="M18" s="270" t="str">
        <f t="shared" si="4"/>
        <v>Y3</v>
      </c>
      <c r="N18" s="256" t="str">
        <f>Aaron!$A$2</f>
        <v>Middlesex</v>
      </c>
      <c r="O18" s="257" t="s">
        <v>1479</v>
      </c>
      <c r="P18" s="231" t="str">
        <f>CONCATENATE(A18," (",M18,")")</f>
        <v>Aguilar, Jesus (Y3)</v>
      </c>
      <c r="Q18" s="252">
        <f t="shared" si="5"/>
        <v>400000</v>
      </c>
      <c r="R18" s="252" t="str">
        <f t="shared" si="6"/>
        <v/>
      </c>
      <c r="S18" s="252" t="str">
        <f t="shared" si="7"/>
        <v/>
      </c>
      <c r="T18" s="252" t="str">
        <f t="shared" si="8"/>
        <v/>
      </c>
      <c r="U18" s="270" t="s">
        <v>278</v>
      </c>
      <c r="V18" s="253">
        <v>400000</v>
      </c>
      <c r="W18" s="232" t="s">
        <v>492</v>
      </c>
      <c r="X18" s="253"/>
      <c r="Y18" s="232"/>
      <c r="Z18" s="232"/>
      <c r="AA18" s="232"/>
      <c r="AB18" s="284"/>
      <c r="AC18" s="232"/>
      <c r="AD18" s="284"/>
      <c r="AE18" s="232"/>
      <c r="AF18" s="232"/>
    </row>
    <row r="19" spans="1:32" ht="14.25" customHeight="1">
      <c r="A19" s="233" t="s">
        <v>886</v>
      </c>
      <c r="B19" s="246" t="str">
        <f t="shared" si="0"/>
        <v>Ahmed</v>
      </c>
      <c r="C19" s="238" t="str">
        <f t="shared" si="1"/>
        <v>Nick</v>
      </c>
      <c r="D19" s="232" t="str">
        <f t="shared" si="2"/>
        <v>N. Ahmed</v>
      </c>
      <c r="E19" s="231" t="str">
        <f t="shared" si="3"/>
        <v>Nick Ahmed</v>
      </c>
      <c r="F19" s="249" t="s">
        <v>748</v>
      </c>
      <c r="G19" s="249"/>
      <c r="H19" s="249"/>
      <c r="I19" s="249"/>
      <c r="J19" s="262">
        <v>32947</v>
      </c>
      <c r="K19" s="232" t="s">
        <v>752</v>
      </c>
      <c r="L19" s="249" t="s">
        <v>6</v>
      </c>
      <c r="M19" s="270" t="str">
        <f t="shared" si="4"/>
        <v>ARB-Y5</v>
      </c>
      <c r="N19" s="256" t="s">
        <v>1401</v>
      </c>
      <c r="O19" s="249" t="s">
        <v>2012</v>
      </c>
      <c r="P19" s="231" t="str">
        <f>CONCATENATE(A19," (",M19,")")</f>
        <v>Ahmed, Nick (ARB-Y5)</v>
      </c>
      <c r="Q19" s="252">
        <f t="shared" si="5"/>
        <v>1512000</v>
      </c>
      <c r="R19" s="252" t="str">
        <f t="shared" si="6"/>
        <v>xx</v>
      </c>
      <c r="S19" s="252" t="str">
        <f t="shared" si="7"/>
        <v>xx</v>
      </c>
      <c r="T19" s="252" t="s">
        <v>1354</v>
      </c>
      <c r="U19" s="270" t="s">
        <v>721</v>
      </c>
      <c r="V19" s="253">
        <v>1512000</v>
      </c>
      <c r="W19" s="232" t="s">
        <v>722</v>
      </c>
      <c r="X19" s="232" t="s">
        <v>1354</v>
      </c>
      <c r="Y19" s="232" t="s">
        <v>723</v>
      </c>
      <c r="Z19" s="253" t="s">
        <v>1354</v>
      </c>
      <c r="AA19" s="232" t="s">
        <v>242</v>
      </c>
      <c r="AB19" s="284"/>
      <c r="AC19" s="232"/>
      <c r="AD19" s="284"/>
      <c r="AE19" s="232"/>
      <c r="AF19" s="232"/>
    </row>
    <row r="20" spans="1:32" ht="14.25" customHeight="1">
      <c r="A20" s="158" t="s">
        <v>3748</v>
      </c>
      <c r="B20" s="246" t="str">
        <f t="shared" si="0"/>
        <v>Akiyama</v>
      </c>
      <c r="C20" s="238" t="str">
        <f t="shared" si="1"/>
        <v>Shogo</v>
      </c>
      <c r="D20" s="232" t="str">
        <f t="shared" si="2"/>
        <v>S. Akiyama</v>
      </c>
      <c r="E20" s="231" t="str">
        <f t="shared" si="3"/>
        <v>Shogo Akiyama</v>
      </c>
      <c r="F20" s="254" t="s">
        <v>307</v>
      </c>
      <c r="G20" s="254">
        <v>68</v>
      </c>
      <c r="H20" s="254">
        <v>3</v>
      </c>
      <c r="I20" s="254" t="s">
        <v>1476</v>
      </c>
      <c r="J20" s="250">
        <v>32249</v>
      </c>
      <c r="K20" s="255" t="s">
        <v>750</v>
      </c>
      <c r="L20" s="249" t="s">
        <v>387</v>
      </c>
      <c r="M20" s="270" t="str">
        <f t="shared" si="4"/>
        <v>min</v>
      </c>
      <c r="N20" s="256" t="s">
        <v>171</v>
      </c>
      <c r="O20" s="257" t="s">
        <v>3574</v>
      </c>
      <c r="P20" s="231" t="str">
        <f>CONCATENATE(A20," (",U20,")")</f>
        <v>Akiyama, Shogo (min)</v>
      </c>
      <c r="Q20" s="252" t="str">
        <f t="shared" si="5"/>
        <v/>
      </c>
      <c r="R20" s="252" t="str">
        <f t="shared" si="6"/>
        <v/>
      </c>
      <c r="S20" s="252" t="str">
        <f t="shared" si="7"/>
        <v/>
      </c>
      <c r="T20" s="252" t="str">
        <f t="shared" ref="T20:T83" si="9">IF(ISBLANK($AB20),"",$AB20)</f>
        <v/>
      </c>
      <c r="U20" s="270" t="s">
        <v>505</v>
      </c>
      <c r="V20" s="253"/>
      <c r="W20" s="232"/>
      <c r="X20" s="253"/>
      <c r="Y20" s="232"/>
      <c r="Z20" s="232"/>
      <c r="AA20" s="232"/>
      <c r="AB20" s="284"/>
      <c r="AC20" s="232"/>
      <c r="AD20" s="284"/>
      <c r="AE20" s="232"/>
      <c r="AF20" s="232"/>
    </row>
    <row r="21" spans="1:32" ht="14.25" customHeight="1">
      <c r="A21" s="158" t="s">
        <v>4171</v>
      </c>
      <c r="B21" s="552" t="str">
        <f t="shared" si="0"/>
        <v>Alberto</v>
      </c>
      <c r="C21" s="553" t="str">
        <f t="shared" si="1"/>
        <v>Hanser</v>
      </c>
      <c r="D21" s="158" t="str">
        <f t="shared" si="2"/>
        <v>H. Alberto</v>
      </c>
      <c r="E21" s="539" t="str">
        <f t="shared" si="3"/>
        <v>Hanser Alberto</v>
      </c>
      <c r="F21" s="558" t="s">
        <v>748</v>
      </c>
      <c r="G21" s="558"/>
      <c r="H21" s="558"/>
      <c r="I21" s="558"/>
      <c r="J21" s="555">
        <v>33894</v>
      </c>
      <c r="K21" s="559" t="s">
        <v>746</v>
      </c>
      <c r="L21" s="554" t="s">
        <v>6</v>
      </c>
      <c r="M21" s="556" t="str">
        <f t="shared" si="4"/>
        <v>1,F3-$2.55M</v>
      </c>
      <c r="N21" s="556" t="s">
        <v>479</v>
      </c>
      <c r="O21" s="557" t="s">
        <v>4160</v>
      </c>
      <c r="P21" s="539" t="str">
        <f>CONCATENATE(A21," (",M21,")")</f>
        <v>Alberto, Hanser (1,F3-$2.55M)</v>
      </c>
      <c r="Q21" s="579">
        <f t="shared" si="5"/>
        <v>850000</v>
      </c>
      <c r="R21" s="579">
        <f t="shared" si="6"/>
        <v>850000</v>
      </c>
      <c r="S21" s="579">
        <f t="shared" si="7"/>
        <v>850000</v>
      </c>
      <c r="T21" s="579" t="str">
        <f t="shared" si="9"/>
        <v/>
      </c>
      <c r="U21" s="270" t="s">
        <v>3161</v>
      </c>
      <c r="V21" s="284">
        <v>850000</v>
      </c>
      <c r="W21" s="232" t="s">
        <v>1584</v>
      </c>
      <c r="X21" s="253">
        <v>850000</v>
      </c>
      <c r="Y21" s="232" t="s">
        <v>1012</v>
      </c>
      <c r="Z21" s="232">
        <v>850000</v>
      </c>
      <c r="AA21" s="232" t="s">
        <v>242</v>
      </c>
      <c r="AB21" s="284"/>
      <c r="AC21" s="232"/>
      <c r="AD21" s="284"/>
      <c r="AE21" s="232"/>
      <c r="AF21" s="232"/>
    </row>
    <row r="22" spans="1:32" ht="14.25" customHeight="1">
      <c r="A22" s="233" t="s">
        <v>1674</v>
      </c>
      <c r="B22" s="246" t="str">
        <f t="shared" si="0"/>
        <v>Albies</v>
      </c>
      <c r="C22" s="238" t="str">
        <f t="shared" si="1"/>
        <v>Ozzie</v>
      </c>
      <c r="D22" s="232" t="str">
        <f t="shared" si="2"/>
        <v>O. Albies</v>
      </c>
      <c r="E22" s="231" t="str">
        <f t="shared" si="3"/>
        <v>Ozzie Albies</v>
      </c>
      <c r="F22" s="249" t="s">
        <v>755</v>
      </c>
      <c r="G22" s="249"/>
      <c r="H22" s="249"/>
      <c r="I22" s="249"/>
      <c r="J22" s="262">
        <v>35437</v>
      </c>
      <c r="K22" s="232" t="s">
        <v>752</v>
      </c>
      <c r="L22" s="249" t="s">
        <v>6</v>
      </c>
      <c r="M22" s="270" t="str">
        <f t="shared" si="4"/>
        <v>Y3</v>
      </c>
      <c r="N22" s="256" t="str">
        <f>Aaron!$AE$2</f>
        <v>Pismo Beach</v>
      </c>
      <c r="O22" s="249" t="s">
        <v>916</v>
      </c>
      <c r="P22" s="231" t="str">
        <f>CONCATENATE(A22," (",M22,")")</f>
        <v>Albies, Ozzie (Y3)</v>
      </c>
      <c r="Q22" s="252">
        <f t="shared" si="5"/>
        <v>400000</v>
      </c>
      <c r="R22" s="252" t="str">
        <f t="shared" si="6"/>
        <v/>
      </c>
      <c r="S22" s="252" t="str">
        <f t="shared" si="7"/>
        <v/>
      </c>
      <c r="T22" s="252" t="str">
        <f t="shared" si="9"/>
        <v/>
      </c>
      <c r="U22" s="270" t="s">
        <v>278</v>
      </c>
      <c r="V22" s="253">
        <v>400000</v>
      </c>
      <c r="W22" s="232" t="s">
        <v>492</v>
      </c>
      <c r="X22" s="232"/>
      <c r="Y22" s="232"/>
      <c r="Z22" s="232"/>
      <c r="AA22" s="232"/>
      <c r="AB22" s="284"/>
      <c r="AC22" s="232"/>
      <c r="AD22" s="284"/>
      <c r="AE22" s="232"/>
      <c r="AF22" s="232"/>
    </row>
    <row r="23" spans="1:32" ht="14.25" customHeight="1">
      <c r="A23" s="158" t="s">
        <v>3807</v>
      </c>
      <c r="B23" s="246" t="str">
        <f t="shared" si="0"/>
        <v>Alcantara</v>
      </c>
      <c r="C23" s="238" t="str">
        <f t="shared" si="1"/>
        <v>Kevin</v>
      </c>
      <c r="D23" s="232" t="str">
        <f t="shared" si="2"/>
        <v>K. Alcantara</v>
      </c>
      <c r="E23" s="231" t="str">
        <f t="shared" si="3"/>
        <v>Kevin Alcantara</v>
      </c>
      <c r="F23" s="254" t="s">
        <v>748</v>
      </c>
      <c r="G23" s="254">
        <v>233</v>
      </c>
      <c r="H23" s="254">
        <v>12</v>
      </c>
      <c r="I23" s="254" t="s">
        <v>1466</v>
      </c>
      <c r="J23" s="250">
        <v>37449</v>
      </c>
      <c r="K23" s="255" t="s">
        <v>750</v>
      </c>
      <c r="L23" s="249" t="s">
        <v>387</v>
      </c>
      <c r="M23" s="270" t="str">
        <f t="shared" si="4"/>
        <v>min</v>
      </c>
      <c r="N23" s="256" t="s">
        <v>3535</v>
      </c>
      <c r="O23" s="257" t="s">
        <v>3574</v>
      </c>
      <c r="P23" s="231" t="str">
        <f>CONCATENATE(A23," (",U23,")")</f>
        <v>Alcantara, Kevin (min)</v>
      </c>
      <c r="Q23" s="252" t="str">
        <f t="shared" si="5"/>
        <v/>
      </c>
      <c r="R23" s="252" t="str">
        <f t="shared" si="6"/>
        <v/>
      </c>
      <c r="S23" s="252" t="str">
        <f t="shared" si="7"/>
        <v/>
      </c>
      <c r="T23" s="252" t="str">
        <f t="shared" si="9"/>
        <v/>
      </c>
      <c r="U23" s="270" t="s">
        <v>505</v>
      </c>
      <c r="V23" s="253"/>
      <c r="W23" s="232"/>
      <c r="X23" s="253"/>
      <c r="Y23" s="232"/>
      <c r="Z23" s="232"/>
      <c r="AA23" s="232"/>
      <c r="AB23" s="284"/>
      <c r="AC23" s="232"/>
      <c r="AD23" s="284"/>
      <c r="AE23" s="232"/>
      <c r="AF23" s="232"/>
    </row>
    <row r="24" spans="1:32" ht="14.25" customHeight="1">
      <c r="A24" s="232" t="s">
        <v>1231</v>
      </c>
      <c r="B24" s="246" t="str">
        <f t="shared" si="0"/>
        <v>Alcantara</v>
      </c>
      <c r="C24" s="238" t="str">
        <f t="shared" si="1"/>
        <v>Sandy</v>
      </c>
      <c r="D24" s="232" t="str">
        <f t="shared" si="2"/>
        <v>S. Alcantara</v>
      </c>
      <c r="E24" s="231" t="str">
        <f t="shared" si="3"/>
        <v>Sandy Alcantara</v>
      </c>
      <c r="F24" s="247" t="s">
        <v>748</v>
      </c>
      <c r="G24" s="232" t="e">
        <f>#REF!+1</f>
        <v>#REF!</v>
      </c>
      <c r="H24" s="232">
        <v>2</v>
      </c>
      <c r="I24" s="232">
        <v>8</v>
      </c>
      <c r="J24" s="248">
        <v>34949</v>
      </c>
      <c r="K24" s="232" t="s">
        <v>577</v>
      </c>
      <c r="L24" s="249" t="s">
        <v>90</v>
      </c>
      <c r="M24" s="270" t="str">
        <f t="shared" si="4"/>
        <v>Y2</v>
      </c>
      <c r="N24" s="256" t="str">
        <f>Cobb!$Y$2</f>
        <v>Gateway</v>
      </c>
      <c r="O24" s="249" t="s">
        <v>1214</v>
      </c>
      <c r="P24" s="231" t="str">
        <f>CONCATENATE(A24," (",M24,")")</f>
        <v>Alcantara, Sandy (Y2)</v>
      </c>
      <c r="Q24" s="252">
        <f t="shared" si="5"/>
        <v>300000</v>
      </c>
      <c r="R24" s="252">
        <f t="shared" si="6"/>
        <v>400000</v>
      </c>
      <c r="S24" s="252" t="str">
        <f t="shared" si="7"/>
        <v/>
      </c>
      <c r="T24" s="252" t="str">
        <f t="shared" si="9"/>
        <v/>
      </c>
      <c r="U24" s="270" t="s">
        <v>389</v>
      </c>
      <c r="V24" s="253">
        <v>300000</v>
      </c>
      <c r="W24" s="232" t="s">
        <v>278</v>
      </c>
      <c r="X24" s="253">
        <v>400000</v>
      </c>
      <c r="Y24" s="232" t="s">
        <v>492</v>
      </c>
      <c r="Z24" s="232"/>
      <c r="AA24" s="232"/>
      <c r="AB24" s="284"/>
      <c r="AC24" s="232"/>
      <c r="AD24" s="284"/>
      <c r="AE24" s="232"/>
      <c r="AF24" s="232"/>
    </row>
    <row r="25" spans="1:32" ht="14.25" customHeight="1">
      <c r="A25" s="232" t="s">
        <v>2164</v>
      </c>
      <c r="B25" s="246" t="str">
        <f t="shared" si="0"/>
        <v>Alcantara</v>
      </c>
      <c r="C25" s="238" t="str">
        <f t="shared" si="1"/>
        <v>Victor</v>
      </c>
      <c r="D25" s="232" t="str">
        <f t="shared" si="2"/>
        <v>V. Alcantara</v>
      </c>
      <c r="E25" s="231" t="str">
        <f t="shared" si="3"/>
        <v>Victor Alcantara</v>
      </c>
      <c r="F25" s="254" t="s">
        <v>748</v>
      </c>
      <c r="G25" s="254" t="s">
        <v>2321</v>
      </c>
      <c r="H25" s="254" t="s">
        <v>1473</v>
      </c>
      <c r="I25" s="254" t="s">
        <v>1464</v>
      </c>
      <c r="J25" s="250">
        <v>34062</v>
      </c>
      <c r="K25" s="255" t="s">
        <v>745</v>
      </c>
      <c r="L25" s="249" t="s">
        <v>90</v>
      </c>
      <c r="M25" s="270" t="str">
        <f t="shared" si="4"/>
        <v>Y2</v>
      </c>
      <c r="N25" s="256" t="str">
        <f>Mays!$M$2</f>
        <v>Texas</v>
      </c>
      <c r="O25" s="257" t="s">
        <v>2173</v>
      </c>
      <c r="P25" s="231" t="str">
        <f>CONCATENATE(A25," (",M25,")")</f>
        <v>Alcantara, Victor (Y2)</v>
      </c>
      <c r="Q25" s="252">
        <f t="shared" si="5"/>
        <v>300000</v>
      </c>
      <c r="R25" s="252">
        <f t="shared" si="6"/>
        <v>400000</v>
      </c>
      <c r="S25" s="252" t="str">
        <f t="shared" si="7"/>
        <v/>
      </c>
      <c r="T25" s="252" t="str">
        <f t="shared" si="9"/>
        <v/>
      </c>
      <c r="U25" s="270" t="s">
        <v>389</v>
      </c>
      <c r="V25" s="253">
        <v>300000</v>
      </c>
      <c r="W25" s="232" t="s">
        <v>278</v>
      </c>
      <c r="X25" s="253">
        <v>400000</v>
      </c>
      <c r="Y25" s="232" t="s">
        <v>492</v>
      </c>
      <c r="Z25" s="232"/>
      <c r="AA25" s="232"/>
      <c r="AB25" s="284"/>
      <c r="AC25" s="232"/>
      <c r="AD25" s="284"/>
      <c r="AE25" s="232"/>
      <c r="AF25" s="232"/>
    </row>
    <row r="26" spans="1:32" ht="14.25" customHeight="1">
      <c r="A26" s="232" t="s">
        <v>1440</v>
      </c>
      <c r="B26" s="246" t="str">
        <f t="shared" si="0"/>
        <v>Alexander</v>
      </c>
      <c r="C26" s="238" t="str">
        <f t="shared" si="1"/>
        <v>Scott</v>
      </c>
      <c r="D26" s="232" t="str">
        <f t="shared" si="2"/>
        <v>S. Alexander</v>
      </c>
      <c r="E26" s="231" t="str">
        <f t="shared" si="3"/>
        <v>Scott Alexander</v>
      </c>
      <c r="F26" s="254" t="s">
        <v>307</v>
      </c>
      <c r="G26" s="254">
        <v>69</v>
      </c>
      <c r="H26" s="254" t="s">
        <v>1466</v>
      </c>
      <c r="I26" s="254"/>
      <c r="J26" s="250">
        <v>32699</v>
      </c>
      <c r="K26" s="255" t="s">
        <v>745</v>
      </c>
      <c r="L26" s="249" t="s">
        <v>90</v>
      </c>
      <c r="M26" s="270" t="str">
        <f t="shared" si="4"/>
        <v>Y2*</v>
      </c>
      <c r="N26" s="256" t="str">
        <f>Aaron!$S$2</f>
        <v>Washington</v>
      </c>
      <c r="O26" s="257" t="s">
        <v>1479</v>
      </c>
      <c r="P26" s="231" t="str">
        <f>CONCATENATE(A26," (",M26,")")</f>
        <v>Alexander, Scott (Y2*)</v>
      </c>
      <c r="Q26" s="252">
        <f t="shared" si="5"/>
        <v>300000</v>
      </c>
      <c r="R26" s="252">
        <f t="shared" si="6"/>
        <v>400000</v>
      </c>
      <c r="S26" s="252" t="str">
        <f t="shared" si="7"/>
        <v/>
      </c>
      <c r="T26" s="252" t="str">
        <f t="shared" si="9"/>
        <v/>
      </c>
      <c r="U26" s="270" t="s">
        <v>188</v>
      </c>
      <c r="V26" s="253">
        <v>300000</v>
      </c>
      <c r="W26" s="232" t="s">
        <v>278</v>
      </c>
      <c r="X26" s="253">
        <v>400000</v>
      </c>
      <c r="Y26" s="232" t="s">
        <v>492</v>
      </c>
      <c r="Z26" s="232"/>
      <c r="AA26" s="232"/>
      <c r="AB26" s="284"/>
      <c r="AC26" s="232"/>
      <c r="AD26" s="284"/>
      <c r="AE26" s="232"/>
      <c r="AF26" s="232"/>
    </row>
    <row r="27" spans="1:32" ht="14.25" customHeight="1">
      <c r="A27" s="158" t="s">
        <v>3671</v>
      </c>
      <c r="B27" s="246" t="str">
        <f t="shared" si="0"/>
        <v>Alexander</v>
      </c>
      <c r="C27" s="238" t="str">
        <f t="shared" si="1"/>
        <v>Tyler</v>
      </c>
      <c r="D27" s="232" t="str">
        <f t="shared" si="2"/>
        <v>T. Alexander</v>
      </c>
      <c r="E27" s="231" t="str">
        <f t="shared" si="3"/>
        <v>Tyler Alexander</v>
      </c>
      <c r="F27" s="254" t="s">
        <v>307</v>
      </c>
      <c r="G27" s="254">
        <v>154</v>
      </c>
      <c r="H27" s="254">
        <v>6</v>
      </c>
      <c r="I27" s="254" t="s">
        <v>1471</v>
      </c>
      <c r="J27" s="250">
        <v>34529</v>
      </c>
      <c r="K27" s="255" t="s">
        <v>577</v>
      </c>
      <c r="L27" s="249" t="s">
        <v>90</v>
      </c>
      <c r="M27" s="270" t="str">
        <f t="shared" si="4"/>
        <v>Y1</v>
      </c>
      <c r="N27" s="256" t="s">
        <v>2421</v>
      </c>
      <c r="O27" s="257" t="s">
        <v>3574</v>
      </c>
      <c r="P27" s="231" t="str">
        <f>CONCATENATE(A27," (",U27,")")</f>
        <v>Alexander, Tyler (Y1)</v>
      </c>
      <c r="Q27" s="252">
        <f t="shared" si="5"/>
        <v>200000</v>
      </c>
      <c r="R27" s="252">
        <f t="shared" si="6"/>
        <v>300000</v>
      </c>
      <c r="S27" s="252">
        <f t="shared" si="7"/>
        <v>400000</v>
      </c>
      <c r="T27" s="252" t="str">
        <f t="shared" si="9"/>
        <v/>
      </c>
      <c r="U27" s="270" t="s">
        <v>388</v>
      </c>
      <c r="V27" s="253">
        <v>200000</v>
      </c>
      <c r="W27" s="232" t="s">
        <v>389</v>
      </c>
      <c r="X27" s="253">
        <v>300000</v>
      </c>
      <c r="Y27" s="232" t="s">
        <v>278</v>
      </c>
      <c r="Z27" s="378">
        <v>400000</v>
      </c>
      <c r="AA27" s="232" t="s">
        <v>492</v>
      </c>
      <c r="AB27" s="284"/>
      <c r="AC27" s="232"/>
      <c r="AD27" s="284"/>
      <c r="AE27" s="232"/>
      <c r="AF27" s="232"/>
    </row>
    <row r="28" spans="1:32" ht="14.25" customHeight="1">
      <c r="A28" s="232" t="s">
        <v>626</v>
      </c>
      <c r="B28" s="246" t="str">
        <f t="shared" si="0"/>
        <v>Alfaro</v>
      </c>
      <c r="C28" s="238" t="str">
        <f t="shared" si="1"/>
        <v>Jorge</v>
      </c>
      <c r="D28" s="232" t="str">
        <f t="shared" si="2"/>
        <v>J. Alfaro</v>
      </c>
      <c r="E28" s="231" t="str">
        <f t="shared" si="3"/>
        <v>Jorge Alfaro</v>
      </c>
      <c r="F28" s="249" t="s">
        <v>748</v>
      </c>
      <c r="G28" s="249"/>
      <c r="H28" s="249"/>
      <c r="I28" s="249"/>
      <c r="J28" s="250">
        <v>34131</v>
      </c>
      <c r="K28" s="256" t="s">
        <v>749</v>
      </c>
      <c r="L28" s="249" t="s">
        <v>6</v>
      </c>
      <c r="M28" s="270" t="str">
        <f t="shared" si="4"/>
        <v>Y3</v>
      </c>
      <c r="N28" s="256" t="str">
        <f>Ruth!$M$2</f>
        <v>Hoboken</v>
      </c>
      <c r="O28" s="257" t="s">
        <v>1116</v>
      </c>
      <c r="P28" s="231" t="str">
        <f>CONCATENATE(A28," (",M28,")")</f>
        <v>Alfaro, Jorge (Y3)</v>
      </c>
      <c r="Q28" s="252">
        <f t="shared" si="5"/>
        <v>400000</v>
      </c>
      <c r="R28" s="252" t="str">
        <f t="shared" si="6"/>
        <v/>
      </c>
      <c r="S28" s="252" t="str">
        <f t="shared" si="7"/>
        <v/>
      </c>
      <c r="T28" s="252" t="str">
        <f t="shared" si="9"/>
        <v/>
      </c>
      <c r="U28" s="270" t="s">
        <v>278</v>
      </c>
      <c r="V28" s="253">
        <v>400000</v>
      </c>
      <c r="W28" s="232" t="s">
        <v>492</v>
      </c>
      <c r="X28" s="232"/>
      <c r="Y28" s="232"/>
      <c r="Z28" s="232"/>
      <c r="AA28" s="232"/>
      <c r="AB28" s="284"/>
      <c r="AC28" s="232"/>
      <c r="AD28" s="284"/>
      <c r="AE28" s="232"/>
      <c r="AF28" s="232"/>
    </row>
    <row r="29" spans="1:32" ht="14.25" customHeight="1">
      <c r="A29" s="232" t="s">
        <v>1060</v>
      </c>
      <c r="B29" s="246" t="str">
        <f t="shared" si="0"/>
        <v>Alford</v>
      </c>
      <c r="C29" s="238" t="str">
        <f t="shared" si="1"/>
        <v>Anthony</v>
      </c>
      <c r="D29" s="232" t="str">
        <f t="shared" si="2"/>
        <v>A. Alford</v>
      </c>
      <c r="E29" s="231" t="str">
        <f t="shared" si="3"/>
        <v>Anthony Alford</v>
      </c>
      <c r="F29" s="254" t="s">
        <v>748</v>
      </c>
      <c r="G29" s="233">
        <v>25</v>
      </c>
      <c r="H29" s="233">
        <v>2</v>
      </c>
      <c r="I29" s="233">
        <v>1</v>
      </c>
      <c r="J29" s="262">
        <v>34535</v>
      </c>
      <c r="K29" s="255" t="s">
        <v>754</v>
      </c>
      <c r="L29" s="249" t="s">
        <v>6</v>
      </c>
      <c r="M29" s="270" t="str">
        <f t="shared" si="4"/>
        <v>MM</v>
      </c>
      <c r="N29" s="256" t="str">
        <f>Mays!$G$2</f>
        <v>Palo Alto</v>
      </c>
      <c r="O29" s="257" t="s">
        <v>1058</v>
      </c>
      <c r="P29" s="231" t="str">
        <f>CONCATENATE(A29," (",M29,")")</f>
        <v>Alford, Anthony (MM)</v>
      </c>
      <c r="Q29" s="252">
        <f t="shared" si="5"/>
        <v>100000</v>
      </c>
      <c r="R29" s="252" t="str">
        <f t="shared" si="6"/>
        <v/>
      </c>
      <c r="S29" s="252" t="str">
        <f t="shared" si="7"/>
        <v/>
      </c>
      <c r="T29" s="252" t="str">
        <f t="shared" si="9"/>
        <v/>
      </c>
      <c r="U29" s="270" t="s">
        <v>385</v>
      </c>
      <c r="V29" s="253">
        <v>100000</v>
      </c>
      <c r="W29" s="232"/>
      <c r="X29" s="232"/>
      <c r="Y29" s="233"/>
      <c r="Z29" s="232"/>
      <c r="AA29" s="232"/>
      <c r="AB29" s="284"/>
      <c r="AC29" s="232"/>
      <c r="AD29" s="284"/>
      <c r="AE29" s="232"/>
      <c r="AF29" s="232"/>
    </row>
    <row r="30" spans="1:32" ht="14.25" customHeight="1">
      <c r="A30" s="158" t="s">
        <v>3769</v>
      </c>
      <c r="B30" s="246" t="str">
        <f t="shared" si="0"/>
        <v>Allan</v>
      </c>
      <c r="C30" s="238" t="str">
        <f t="shared" si="1"/>
        <v>Matthew</v>
      </c>
      <c r="D30" s="232" t="str">
        <f t="shared" si="2"/>
        <v>M. Allan</v>
      </c>
      <c r="E30" s="231" t="str">
        <f t="shared" si="3"/>
        <v>Matthew Allan</v>
      </c>
      <c r="F30" s="254" t="s">
        <v>748</v>
      </c>
      <c r="G30" s="254">
        <v>146</v>
      </c>
      <c r="H30" s="254">
        <v>5</v>
      </c>
      <c r="I30" s="254" t="s">
        <v>2187</v>
      </c>
      <c r="J30" s="250">
        <v>36998</v>
      </c>
      <c r="K30" s="255" t="s">
        <v>577</v>
      </c>
      <c r="L30" s="249" t="s">
        <v>387</v>
      </c>
      <c r="M30" s="270" t="str">
        <f t="shared" si="4"/>
        <v>min</v>
      </c>
      <c r="N30" s="256" t="s">
        <v>173</v>
      </c>
      <c r="O30" s="257" t="s">
        <v>3574</v>
      </c>
      <c r="P30" s="231" t="str">
        <f>CONCATENATE(A30," (",U30,")")</f>
        <v>Allan, Matthew (min)</v>
      </c>
      <c r="Q30" s="252" t="str">
        <f t="shared" si="5"/>
        <v/>
      </c>
      <c r="R30" s="252" t="str">
        <f t="shared" si="6"/>
        <v/>
      </c>
      <c r="S30" s="252" t="str">
        <f t="shared" si="7"/>
        <v/>
      </c>
      <c r="T30" s="252" t="str">
        <f t="shared" si="9"/>
        <v/>
      </c>
      <c r="U30" s="270" t="s">
        <v>505</v>
      </c>
      <c r="V30" s="253"/>
      <c r="W30" s="232"/>
      <c r="X30" s="253"/>
      <c r="Y30" s="232"/>
      <c r="Z30" s="232"/>
      <c r="AA30" s="232"/>
      <c r="AB30" s="284"/>
      <c r="AC30" s="232"/>
      <c r="AD30" s="284"/>
      <c r="AE30" s="232"/>
      <c r="AF30" s="232"/>
    </row>
    <row r="31" spans="1:32" ht="14.25" customHeight="1">
      <c r="A31" s="232" t="s">
        <v>1061</v>
      </c>
      <c r="B31" s="246" t="str">
        <f t="shared" si="0"/>
        <v>Allard</v>
      </c>
      <c r="C31" s="238" t="str">
        <f t="shared" si="1"/>
        <v>Kolby</v>
      </c>
      <c r="D31" s="232" t="str">
        <f t="shared" si="2"/>
        <v>K. Allard</v>
      </c>
      <c r="E31" s="231" t="str">
        <f t="shared" si="3"/>
        <v>Kolby Allard</v>
      </c>
      <c r="F31" s="254" t="s">
        <v>307</v>
      </c>
      <c r="G31" s="233">
        <v>50</v>
      </c>
      <c r="H31" s="233">
        <v>3</v>
      </c>
      <c r="I31" s="233">
        <v>1</v>
      </c>
      <c r="J31" s="262">
        <v>35655</v>
      </c>
      <c r="K31" s="255"/>
      <c r="L31" s="249" t="s">
        <v>90</v>
      </c>
      <c r="M31" s="270" t="str">
        <f t="shared" si="4"/>
        <v>Y1</v>
      </c>
      <c r="N31" s="256" t="str">
        <f>Mays!$G$2</f>
        <v>Palo Alto</v>
      </c>
      <c r="O31" s="257" t="s">
        <v>1058</v>
      </c>
      <c r="P31" s="231" t="str">
        <f>CONCATENATE(A31," (",M31,")")</f>
        <v>Allard, Kolby (Y1)</v>
      </c>
      <c r="Q31" s="252">
        <f t="shared" si="5"/>
        <v>200000</v>
      </c>
      <c r="R31" s="252">
        <f t="shared" si="6"/>
        <v>300000</v>
      </c>
      <c r="S31" s="252">
        <f t="shared" si="7"/>
        <v>400000</v>
      </c>
      <c r="T31" s="252" t="str">
        <f t="shared" si="9"/>
        <v/>
      </c>
      <c r="U31" s="270" t="s">
        <v>388</v>
      </c>
      <c r="V31" s="253">
        <v>200000</v>
      </c>
      <c r="W31" s="232" t="s">
        <v>389</v>
      </c>
      <c r="X31" s="253">
        <v>300000</v>
      </c>
      <c r="Y31" s="232" t="s">
        <v>278</v>
      </c>
      <c r="Z31" s="378">
        <v>400000</v>
      </c>
      <c r="AA31" s="232" t="s">
        <v>492</v>
      </c>
      <c r="AB31" s="284"/>
      <c r="AC31" s="232"/>
      <c r="AD31" s="284"/>
      <c r="AE31" s="232"/>
      <c r="AF31" s="232"/>
    </row>
    <row r="32" spans="1:32" ht="14.25" customHeight="1">
      <c r="A32" s="158" t="s">
        <v>3678</v>
      </c>
      <c r="B32" s="246" t="str">
        <f t="shared" si="0"/>
        <v>Allen</v>
      </c>
      <c r="C32" s="238" t="str">
        <f t="shared" si="1"/>
        <v>Austin</v>
      </c>
      <c r="D32" s="232" t="str">
        <f t="shared" si="2"/>
        <v>A. Allen</v>
      </c>
      <c r="E32" s="231" t="str">
        <f t="shared" si="3"/>
        <v>Austin Allen</v>
      </c>
      <c r="F32" s="254" t="s">
        <v>307</v>
      </c>
      <c r="G32" s="254">
        <v>165</v>
      </c>
      <c r="H32" s="254">
        <v>6</v>
      </c>
      <c r="I32" s="254" t="s">
        <v>72</v>
      </c>
      <c r="J32" s="250">
        <v>34350</v>
      </c>
      <c r="K32" s="255" t="s">
        <v>749</v>
      </c>
      <c r="L32" s="249" t="s">
        <v>6</v>
      </c>
      <c r="M32" s="270" t="str">
        <f t="shared" si="4"/>
        <v>MM</v>
      </c>
      <c r="N32" s="256" t="s">
        <v>302</v>
      </c>
      <c r="O32" s="257" t="s">
        <v>3574</v>
      </c>
      <c r="P32" s="231" t="str">
        <f>CONCATENATE(A32," (",U32,")")</f>
        <v>Allen, Austin (MM)</v>
      </c>
      <c r="Q32" s="252">
        <f t="shared" si="5"/>
        <v>100000</v>
      </c>
      <c r="R32" s="252" t="str">
        <f t="shared" si="6"/>
        <v/>
      </c>
      <c r="S32" s="252" t="str">
        <f t="shared" si="7"/>
        <v/>
      </c>
      <c r="T32" s="252" t="str">
        <f t="shared" si="9"/>
        <v/>
      </c>
      <c r="U32" s="270" t="s">
        <v>385</v>
      </c>
      <c r="V32" s="253">
        <v>100000</v>
      </c>
      <c r="W32" s="232"/>
      <c r="X32" s="253"/>
      <c r="Y32" s="232"/>
      <c r="Z32" s="232"/>
      <c r="AA32" s="232"/>
      <c r="AB32" s="284"/>
      <c r="AC32" s="232"/>
      <c r="AD32" s="284"/>
      <c r="AE32" s="232"/>
      <c r="AF32" s="232"/>
    </row>
    <row r="33" spans="1:32" ht="14.25" customHeight="1">
      <c r="A33" s="256" t="s">
        <v>666</v>
      </c>
      <c r="B33" s="246" t="str">
        <f t="shared" si="0"/>
        <v>Allen</v>
      </c>
      <c r="C33" s="238" t="str">
        <f t="shared" si="1"/>
        <v>Cody</v>
      </c>
      <c r="D33" s="232" t="str">
        <f t="shared" si="2"/>
        <v>C. Allen</v>
      </c>
      <c r="E33" s="231" t="str">
        <f t="shared" si="3"/>
        <v>Cody Allen</v>
      </c>
      <c r="F33" s="249" t="s">
        <v>748</v>
      </c>
      <c r="G33" s="249"/>
      <c r="H33" s="249"/>
      <c r="I33" s="249"/>
      <c r="J33" s="250">
        <v>32467</v>
      </c>
      <c r="K33" s="256" t="s">
        <v>745</v>
      </c>
      <c r="L33" s="249" t="s">
        <v>90</v>
      </c>
      <c r="M33" s="270" t="str">
        <f t="shared" si="4"/>
        <v>3,F4-$8.4M</v>
      </c>
      <c r="N33" s="256" t="str">
        <f>Cobb!$M$2</f>
        <v>Mansfield</v>
      </c>
      <c r="O33" s="257" t="s">
        <v>1376</v>
      </c>
      <c r="P33" s="231" t="str">
        <f t="shared" ref="P33:P41" si="10">CONCATENATE(A33," (",M33,")")</f>
        <v>Allen, Cody (3,F4-$8.4M)</v>
      </c>
      <c r="Q33" s="252">
        <f t="shared" si="5"/>
        <v>2100000</v>
      </c>
      <c r="R33" s="252">
        <f t="shared" si="6"/>
        <v>2100000</v>
      </c>
      <c r="S33" s="252" t="str">
        <f t="shared" si="7"/>
        <v/>
      </c>
      <c r="T33" s="252" t="str">
        <f t="shared" si="9"/>
        <v/>
      </c>
      <c r="U33" s="270" t="s">
        <v>1637</v>
      </c>
      <c r="V33" s="263">
        <v>2100000</v>
      </c>
      <c r="W33" s="250" t="s">
        <v>1653</v>
      </c>
      <c r="X33" s="263">
        <v>2100000</v>
      </c>
      <c r="Y33" s="232" t="s">
        <v>242</v>
      </c>
      <c r="Z33" s="232"/>
      <c r="AA33" s="232"/>
      <c r="AB33" s="284"/>
      <c r="AC33" s="232"/>
      <c r="AD33" s="284"/>
      <c r="AE33" s="232"/>
      <c r="AF33" s="232"/>
    </row>
    <row r="34" spans="1:32" ht="14.25" customHeight="1">
      <c r="A34" s="232" t="s">
        <v>1267</v>
      </c>
      <c r="B34" s="246" t="str">
        <f t="shared" si="0"/>
        <v>Allen</v>
      </c>
      <c r="C34" s="238" t="str">
        <f t="shared" si="1"/>
        <v>Greg</v>
      </c>
      <c r="D34" s="232" t="str">
        <f t="shared" si="2"/>
        <v>G. Allen</v>
      </c>
      <c r="E34" s="231" t="str">
        <f t="shared" si="3"/>
        <v>Greg Allen</v>
      </c>
      <c r="F34" s="247" t="s">
        <v>755</v>
      </c>
      <c r="G34" s="232" t="e">
        <f>'Signed FA'!#REF!+1</f>
        <v>#REF!</v>
      </c>
      <c r="H34" s="232">
        <v>6</v>
      </c>
      <c r="I34" s="232">
        <v>11</v>
      </c>
      <c r="J34" s="248">
        <v>34043</v>
      </c>
      <c r="K34" s="232" t="s">
        <v>784</v>
      </c>
      <c r="L34" s="249" t="s">
        <v>6</v>
      </c>
      <c r="M34" s="270" t="str">
        <f t="shared" si="4"/>
        <v>1,F2-$500K</v>
      </c>
      <c r="N34" s="256" t="s">
        <v>302</v>
      </c>
      <c r="O34" s="257" t="s">
        <v>3510</v>
      </c>
      <c r="P34" s="231" t="str">
        <f t="shared" si="10"/>
        <v>Allen, Greg (1,F2-$500K)</v>
      </c>
      <c r="Q34" s="252">
        <f t="shared" si="5"/>
        <v>250000</v>
      </c>
      <c r="R34" s="252">
        <f t="shared" si="6"/>
        <v>250000</v>
      </c>
      <c r="S34" s="252" t="str">
        <f t="shared" si="7"/>
        <v/>
      </c>
      <c r="T34" s="252" t="str">
        <f t="shared" si="9"/>
        <v/>
      </c>
      <c r="U34" s="270" t="s">
        <v>1563</v>
      </c>
      <c r="V34" s="253">
        <v>250000</v>
      </c>
      <c r="W34" s="232" t="s">
        <v>1564</v>
      </c>
      <c r="X34" s="253">
        <v>250000</v>
      </c>
      <c r="Y34" s="232" t="s">
        <v>242</v>
      </c>
      <c r="Z34" s="284"/>
      <c r="AA34" s="232"/>
      <c r="AB34" s="284"/>
      <c r="AC34" s="232"/>
      <c r="AD34" s="284"/>
      <c r="AE34" s="232"/>
      <c r="AF34" s="232"/>
    </row>
    <row r="35" spans="1:32" ht="14.25" customHeight="1">
      <c r="A35" s="232" t="s">
        <v>2046</v>
      </c>
      <c r="B35" s="246" t="str">
        <f t="shared" ref="B35:B66" si="11">LEFT(A35,FIND(", ",A35,1)-1)</f>
        <v>Allen</v>
      </c>
      <c r="C35" s="238" t="str">
        <f t="shared" ref="C35:C66" si="12">RIGHT(A35,LEN(A35)-FIND(", ",A35,1)-1)</f>
        <v>Logan</v>
      </c>
      <c r="D35" s="232" t="str">
        <f t="shared" ref="D35:D66" si="13">CONCATENATE(MID(C35,1,1),". ",B35)</f>
        <v>L. Allen</v>
      </c>
      <c r="E35" s="231" t="str">
        <f t="shared" ref="E35:E66" si="14">CONCATENATE(C35," ",B35)</f>
        <v>Logan Allen</v>
      </c>
      <c r="F35" s="254" t="s">
        <v>307</v>
      </c>
      <c r="G35" s="254" t="s">
        <v>2199</v>
      </c>
      <c r="H35" s="254" t="s">
        <v>1465</v>
      </c>
      <c r="I35" s="254" t="s">
        <v>1472</v>
      </c>
      <c r="J35" s="250">
        <v>35573</v>
      </c>
      <c r="K35" s="255" t="s">
        <v>577</v>
      </c>
      <c r="L35" s="249" t="s">
        <v>90</v>
      </c>
      <c r="M35" s="270" t="str">
        <f t="shared" si="4"/>
        <v>MM</v>
      </c>
      <c r="N35" s="256" t="s">
        <v>349</v>
      </c>
      <c r="O35" s="257" t="s">
        <v>2173</v>
      </c>
      <c r="P35" s="231" t="str">
        <f t="shared" si="10"/>
        <v>Allen, Logan (MM)</v>
      </c>
      <c r="Q35" s="252">
        <f t="shared" si="5"/>
        <v>100000</v>
      </c>
      <c r="R35" s="252" t="str">
        <f t="shared" si="6"/>
        <v/>
      </c>
      <c r="S35" s="252" t="str">
        <f t="shared" si="7"/>
        <v/>
      </c>
      <c r="T35" s="252" t="str">
        <f t="shared" si="9"/>
        <v/>
      </c>
      <c r="U35" s="270" t="s">
        <v>385</v>
      </c>
      <c r="V35" s="253">
        <v>100000</v>
      </c>
      <c r="W35" s="232"/>
      <c r="X35" s="253"/>
      <c r="Y35" s="232"/>
      <c r="Z35" s="232"/>
      <c r="AA35" s="232"/>
      <c r="AB35" s="284"/>
      <c r="AC35" s="232"/>
      <c r="AD35" s="284"/>
      <c r="AE35" s="232"/>
      <c r="AF35" s="232"/>
    </row>
    <row r="36" spans="1:32" ht="14.25" customHeight="1">
      <c r="A36" s="232" t="s">
        <v>1510</v>
      </c>
      <c r="B36" s="246" t="str">
        <f t="shared" si="11"/>
        <v>Almonte</v>
      </c>
      <c r="C36" s="238" t="str">
        <f t="shared" si="12"/>
        <v>Yency</v>
      </c>
      <c r="D36" s="232" t="str">
        <f t="shared" si="13"/>
        <v>Y. Almonte</v>
      </c>
      <c r="E36" s="231" t="str">
        <f t="shared" si="14"/>
        <v>Yency Almonte</v>
      </c>
      <c r="F36" s="254" t="s">
        <v>748</v>
      </c>
      <c r="G36" s="254">
        <v>109</v>
      </c>
      <c r="H36" s="254" t="s">
        <v>1468</v>
      </c>
      <c r="I36" s="254"/>
      <c r="J36" s="250">
        <v>34489</v>
      </c>
      <c r="K36" s="255" t="s">
        <v>577</v>
      </c>
      <c r="L36" s="249" t="s">
        <v>90</v>
      </c>
      <c r="M36" s="270" t="str">
        <f t="shared" si="4"/>
        <v>Y1</v>
      </c>
      <c r="N36" s="256" t="str">
        <f>Cobb!$M$2</f>
        <v>Mansfield</v>
      </c>
      <c r="O36" s="257" t="s">
        <v>1479</v>
      </c>
      <c r="P36" s="231" t="str">
        <f t="shared" si="10"/>
        <v>Almonte, Yency (Y1)</v>
      </c>
      <c r="Q36" s="252">
        <f t="shared" si="5"/>
        <v>200000</v>
      </c>
      <c r="R36" s="252">
        <f t="shared" si="6"/>
        <v>300000</v>
      </c>
      <c r="S36" s="252">
        <f t="shared" si="7"/>
        <v>400000</v>
      </c>
      <c r="T36" s="252" t="str">
        <f t="shared" si="9"/>
        <v/>
      </c>
      <c r="U36" s="270" t="s">
        <v>388</v>
      </c>
      <c r="V36" s="253">
        <v>200000</v>
      </c>
      <c r="W36" s="232" t="s">
        <v>389</v>
      </c>
      <c r="X36" s="253">
        <v>300000</v>
      </c>
      <c r="Y36" s="232" t="s">
        <v>278</v>
      </c>
      <c r="Z36" s="378">
        <v>400000</v>
      </c>
      <c r="AA36" s="232" t="s">
        <v>492</v>
      </c>
      <c r="AB36" s="284"/>
      <c r="AC36" s="232"/>
      <c r="AD36" s="284"/>
      <c r="AE36" s="232"/>
      <c r="AF36" s="232"/>
    </row>
    <row r="37" spans="1:32" ht="14.25" customHeight="1">
      <c r="A37" s="264" t="s">
        <v>676</v>
      </c>
      <c r="B37" s="246" t="str">
        <f t="shared" si="11"/>
        <v>Almora</v>
      </c>
      <c r="C37" s="238" t="str">
        <f t="shared" si="12"/>
        <v>Albert</v>
      </c>
      <c r="D37" s="232" t="str">
        <f t="shared" si="13"/>
        <v>A. Almora</v>
      </c>
      <c r="E37" s="231" t="str">
        <f t="shared" si="14"/>
        <v>Albert Almora</v>
      </c>
      <c r="F37" s="249" t="s">
        <v>748</v>
      </c>
      <c r="G37" s="249"/>
      <c r="H37" s="249"/>
      <c r="I37" s="249"/>
      <c r="J37" s="250">
        <v>34440</v>
      </c>
      <c r="K37" s="256" t="s">
        <v>750</v>
      </c>
      <c r="L37" s="249" t="s">
        <v>6</v>
      </c>
      <c r="M37" s="270" t="str">
        <f t="shared" si="4"/>
        <v>ARB-Y4</v>
      </c>
      <c r="N37" s="256" t="str">
        <f>Cobb!$A$2</f>
        <v>Greenville</v>
      </c>
      <c r="O37" s="249" t="s">
        <v>654</v>
      </c>
      <c r="P37" s="231" t="str">
        <f t="shared" si="10"/>
        <v>Almora, Albert (ARB-Y4)</v>
      </c>
      <c r="Q37" s="252">
        <f t="shared" si="5"/>
        <v>600000</v>
      </c>
      <c r="R37" s="252" t="str">
        <f t="shared" si="6"/>
        <v/>
      </c>
      <c r="S37" s="252" t="str">
        <f t="shared" si="7"/>
        <v/>
      </c>
      <c r="T37" s="252" t="str">
        <f t="shared" si="9"/>
        <v/>
      </c>
      <c r="U37" s="270" t="s">
        <v>492</v>
      </c>
      <c r="V37" s="253">
        <v>600000</v>
      </c>
      <c r="W37" s="232" t="s">
        <v>721</v>
      </c>
      <c r="X37" s="232"/>
      <c r="Y37" s="232" t="s">
        <v>722</v>
      </c>
      <c r="Z37" s="232"/>
      <c r="AA37" s="232" t="s">
        <v>723</v>
      </c>
      <c r="AB37" s="284"/>
      <c r="AC37" s="232"/>
      <c r="AD37" s="284"/>
      <c r="AE37" s="232"/>
      <c r="AF37" s="232"/>
    </row>
    <row r="38" spans="1:32" ht="14.25" customHeight="1">
      <c r="A38" s="232" t="s">
        <v>1511</v>
      </c>
      <c r="B38" s="246" t="str">
        <f t="shared" si="11"/>
        <v>Alonso</v>
      </c>
      <c r="C38" s="238" t="str">
        <f t="shared" si="12"/>
        <v>Pete</v>
      </c>
      <c r="D38" s="232" t="str">
        <f t="shared" si="13"/>
        <v>P. Alonso</v>
      </c>
      <c r="E38" s="231" t="str">
        <f t="shared" si="14"/>
        <v>Pete Alonso</v>
      </c>
      <c r="F38" s="254"/>
      <c r="G38" s="254">
        <v>106</v>
      </c>
      <c r="H38" s="254" t="s">
        <v>1468</v>
      </c>
      <c r="I38" s="254"/>
      <c r="J38" s="250"/>
      <c r="K38" s="255"/>
      <c r="L38" s="249" t="s">
        <v>6</v>
      </c>
      <c r="M38" s="270" t="str">
        <f t="shared" si="4"/>
        <v>Y1</v>
      </c>
      <c r="N38" s="256" t="str">
        <f>Aaron!$AE$2</f>
        <v>Pismo Beach</v>
      </c>
      <c r="O38" s="257" t="s">
        <v>1479</v>
      </c>
      <c r="P38" s="231" t="str">
        <f t="shared" si="10"/>
        <v>Alonso, Pete (Y1)</v>
      </c>
      <c r="Q38" s="252">
        <f t="shared" si="5"/>
        <v>200000</v>
      </c>
      <c r="R38" s="252">
        <f t="shared" si="6"/>
        <v>300000</v>
      </c>
      <c r="S38" s="252">
        <f t="shared" si="7"/>
        <v>400000</v>
      </c>
      <c r="T38" s="252" t="str">
        <f t="shared" si="9"/>
        <v/>
      </c>
      <c r="U38" s="270" t="s">
        <v>388</v>
      </c>
      <c r="V38" s="253">
        <v>200000</v>
      </c>
      <c r="W38" s="232" t="s">
        <v>389</v>
      </c>
      <c r="X38" s="253">
        <v>300000</v>
      </c>
      <c r="Y38" s="232" t="s">
        <v>278</v>
      </c>
      <c r="Z38" s="378">
        <v>400000</v>
      </c>
      <c r="AA38" s="232" t="s">
        <v>492</v>
      </c>
      <c r="AB38" s="284"/>
      <c r="AC38" s="232"/>
      <c r="AD38" s="284"/>
      <c r="AE38" s="232"/>
      <c r="AF38" s="232"/>
    </row>
    <row r="39" spans="1:32" ht="14.25" customHeight="1">
      <c r="A39" s="232" t="s">
        <v>543</v>
      </c>
      <c r="B39" s="246" t="str">
        <f t="shared" si="11"/>
        <v>Alonso</v>
      </c>
      <c r="C39" s="238" t="str">
        <f t="shared" si="12"/>
        <v>Yonder</v>
      </c>
      <c r="D39" s="232" t="str">
        <f t="shared" si="13"/>
        <v>Y. Alonso</v>
      </c>
      <c r="E39" s="231" t="str">
        <f t="shared" si="14"/>
        <v>Yonder Alonso</v>
      </c>
      <c r="F39" s="249" t="s">
        <v>307</v>
      </c>
      <c r="G39" s="249"/>
      <c r="H39" s="249"/>
      <c r="I39" s="249"/>
      <c r="J39" s="250">
        <v>31875</v>
      </c>
      <c r="K39" s="256" t="s">
        <v>747</v>
      </c>
      <c r="L39" s="249" t="s">
        <v>6</v>
      </c>
      <c r="M39" s="270" t="str">
        <f t="shared" si="4"/>
        <v>3,F3-$4.9875M</v>
      </c>
      <c r="N39" s="256" t="str">
        <f>Cobb!$AE$2</f>
        <v>Houston</v>
      </c>
      <c r="O39" s="257" t="s">
        <v>1376</v>
      </c>
      <c r="P39" s="231" t="str">
        <f t="shared" si="10"/>
        <v>Alonso, Yonder (3,F3-$4.9875M)</v>
      </c>
      <c r="Q39" s="252">
        <f t="shared" si="5"/>
        <v>1663000</v>
      </c>
      <c r="R39" s="252" t="str">
        <f t="shared" si="6"/>
        <v/>
      </c>
      <c r="S39" s="252" t="str">
        <f t="shared" si="7"/>
        <v/>
      </c>
      <c r="T39" s="252" t="str">
        <f t="shared" si="9"/>
        <v/>
      </c>
      <c r="U39" s="270" t="s">
        <v>1620</v>
      </c>
      <c r="V39" s="265">
        <v>1663000</v>
      </c>
      <c r="W39" s="253" t="s">
        <v>242</v>
      </c>
      <c r="X39" s="232"/>
      <c r="Y39" s="232"/>
      <c r="Z39" s="233"/>
      <c r="AA39" s="232"/>
      <c r="AB39" s="284"/>
      <c r="AC39" s="232"/>
      <c r="AD39" s="284"/>
      <c r="AE39" s="232"/>
      <c r="AF39" s="232"/>
    </row>
    <row r="40" spans="1:32" ht="14.25" customHeight="1">
      <c r="A40" s="232" t="s">
        <v>588</v>
      </c>
      <c r="B40" s="246" t="str">
        <f t="shared" si="11"/>
        <v>Altuve</v>
      </c>
      <c r="C40" s="238" t="str">
        <f t="shared" si="12"/>
        <v>Jose</v>
      </c>
      <c r="D40" s="232" t="str">
        <f t="shared" si="13"/>
        <v>J. Altuve</v>
      </c>
      <c r="E40" s="231" t="str">
        <f t="shared" si="14"/>
        <v>Jose Altuve</v>
      </c>
      <c r="F40" s="249" t="s">
        <v>748</v>
      </c>
      <c r="G40" s="249"/>
      <c r="H40" s="249"/>
      <c r="I40" s="249"/>
      <c r="J40" s="250">
        <v>32999</v>
      </c>
      <c r="K40" s="256" t="s">
        <v>746</v>
      </c>
      <c r="L40" s="249" t="s">
        <v>6</v>
      </c>
      <c r="M40" s="270" t="str">
        <f t="shared" si="4"/>
        <v>1,F5-$25.875M</v>
      </c>
      <c r="N40" s="256" t="s">
        <v>171</v>
      </c>
      <c r="O40" s="257" t="s">
        <v>3510</v>
      </c>
      <c r="P40" s="231" t="str">
        <f t="shared" si="10"/>
        <v>Altuve, Jose (1,F5-$25.875M)</v>
      </c>
      <c r="Q40" s="252">
        <f t="shared" si="5"/>
        <v>5175000</v>
      </c>
      <c r="R40" s="252">
        <f t="shared" si="6"/>
        <v>5175000</v>
      </c>
      <c r="S40" s="252">
        <f t="shared" si="7"/>
        <v>5175000</v>
      </c>
      <c r="T40" s="252">
        <f t="shared" si="9"/>
        <v>5175000</v>
      </c>
      <c r="U40" s="255" t="s">
        <v>3147</v>
      </c>
      <c r="V40" s="253">
        <v>5175000</v>
      </c>
      <c r="W40" s="232" t="s">
        <v>3148</v>
      </c>
      <c r="X40" s="284">
        <v>5175000</v>
      </c>
      <c r="Y40" s="232" t="s">
        <v>3149</v>
      </c>
      <c r="Z40" s="284">
        <v>5175000</v>
      </c>
      <c r="AA40" s="232" t="s">
        <v>3150</v>
      </c>
      <c r="AB40" s="269">
        <v>5175000</v>
      </c>
      <c r="AC40" s="233" t="s">
        <v>3151</v>
      </c>
      <c r="AD40" s="284">
        <v>5175000</v>
      </c>
      <c r="AE40" s="232" t="s">
        <v>242</v>
      </c>
      <c r="AF40" s="232"/>
    </row>
    <row r="41" spans="1:32" ht="14.25" customHeight="1">
      <c r="A41" s="232" t="s">
        <v>1450</v>
      </c>
      <c r="B41" s="246" t="str">
        <f t="shared" si="11"/>
        <v>Alvarado</v>
      </c>
      <c r="C41" s="238" t="str">
        <f t="shared" si="12"/>
        <v>Jose</v>
      </c>
      <c r="D41" s="232" t="str">
        <f t="shared" si="13"/>
        <v>J. Alvarado</v>
      </c>
      <c r="E41" s="231" t="str">
        <f t="shared" si="14"/>
        <v>Jose Alvarado</v>
      </c>
      <c r="F41" s="254" t="s">
        <v>307</v>
      </c>
      <c r="G41" s="254">
        <v>120</v>
      </c>
      <c r="H41" s="254" t="s">
        <v>1468</v>
      </c>
      <c r="I41" s="254"/>
      <c r="J41" s="250">
        <v>34840</v>
      </c>
      <c r="K41" s="255" t="s">
        <v>745</v>
      </c>
      <c r="L41" s="249" t="s">
        <v>90</v>
      </c>
      <c r="M41" s="270" t="str">
        <f t="shared" si="4"/>
        <v>1,F3-$4.95M</v>
      </c>
      <c r="N41" s="256" t="s">
        <v>2421</v>
      </c>
      <c r="O41" s="257" t="s">
        <v>3510</v>
      </c>
      <c r="P41" s="231" t="str">
        <f t="shared" si="10"/>
        <v>Alvarado, Jose (1,F3-$4.95M)</v>
      </c>
      <c r="Q41" s="252">
        <f t="shared" si="5"/>
        <v>1650000</v>
      </c>
      <c r="R41" s="252">
        <f t="shared" si="6"/>
        <v>1650000</v>
      </c>
      <c r="S41" s="252">
        <f t="shared" si="7"/>
        <v>1650000</v>
      </c>
      <c r="T41" s="252" t="str">
        <f t="shared" si="9"/>
        <v/>
      </c>
      <c r="U41" s="270" t="s">
        <v>3152</v>
      </c>
      <c r="V41" s="253">
        <v>1650000</v>
      </c>
      <c r="W41" s="232" t="s">
        <v>3153</v>
      </c>
      <c r="X41" s="253">
        <v>1650000</v>
      </c>
      <c r="Y41" s="232" t="s">
        <v>3154</v>
      </c>
      <c r="Z41" s="284">
        <v>1650000</v>
      </c>
      <c r="AA41" s="232" t="s">
        <v>242</v>
      </c>
      <c r="AB41" s="284"/>
      <c r="AC41" s="232"/>
      <c r="AD41" s="284"/>
      <c r="AE41" s="232"/>
      <c r="AF41" s="232"/>
    </row>
    <row r="42" spans="1:32" ht="14.25" customHeight="1">
      <c r="A42" s="158" t="s">
        <v>3747</v>
      </c>
      <c r="B42" s="246" t="str">
        <f t="shared" si="11"/>
        <v>Alvarez</v>
      </c>
      <c r="C42" s="238" t="str">
        <f t="shared" si="12"/>
        <v>Francisco</v>
      </c>
      <c r="D42" s="232" t="str">
        <f t="shared" si="13"/>
        <v>F. Alvarez</v>
      </c>
      <c r="E42" s="231" t="str">
        <f t="shared" si="14"/>
        <v>Francisco Alvarez</v>
      </c>
      <c r="F42" s="254" t="s">
        <v>748</v>
      </c>
      <c r="G42" s="254">
        <v>64</v>
      </c>
      <c r="H42" s="254">
        <v>3</v>
      </c>
      <c r="I42" s="254" t="s">
        <v>1472</v>
      </c>
      <c r="J42" s="250">
        <v>37214</v>
      </c>
      <c r="K42" s="255" t="s">
        <v>749</v>
      </c>
      <c r="L42" s="249" t="s">
        <v>387</v>
      </c>
      <c r="M42" s="270" t="str">
        <f t="shared" si="4"/>
        <v>min</v>
      </c>
      <c r="N42" s="256" t="s">
        <v>302</v>
      </c>
      <c r="O42" s="257" t="s">
        <v>3574</v>
      </c>
      <c r="P42" s="231" t="str">
        <f>CONCATENATE(A42," (",U42,")")</f>
        <v>Alvarez, Francisco (min)</v>
      </c>
      <c r="Q42" s="252" t="str">
        <f t="shared" si="5"/>
        <v/>
      </c>
      <c r="R42" s="252" t="str">
        <f t="shared" si="6"/>
        <v/>
      </c>
      <c r="S42" s="252" t="str">
        <f t="shared" si="7"/>
        <v/>
      </c>
      <c r="T42" s="252" t="str">
        <f t="shared" si="9"/>
        <v/>
      </c>
      <c r="U42" s="270" t="s">
        <v>505</v>
      </c>
      <c r="V42" s="253"/>
      <c r="W42" s="232"/>
      <c r="X42" s="253"/>
      <c r="Y42" s="232"/>
      <c r="Z42" s="232"/>
      <c r="AA42" s="232"/>
      <c r="AB42" s="284"/>
      <c r="AC42" s="232"/>
      <c r="AD42" s="284"/>
      <c r="AE42" s="232"/>
      <c r="AF42" s="232"/>
    </row>
    <row r="43" spans="1:32" ht="14.25" customHeight="1">
      <c r="A43" s="266" t="s">
        <v>963</v>
      </c>
      <c r="B43" s="246" t="str">
        <f t="shared" si="11"/>
        <v>Alvarez</v>
      </c>
      <c r="C43" s="238" t="str">
        <f t="shared" si="12"/>
        <v>Jose Ricardo</v>
      </c>
      <c r="D43" s="232" t="str">
        <f t="shared" si="13"/>
        <v>J. Alvarez</v>
      </c>
      <c r="E43" s="231" t="str">
        <f t="shared" si="14"/>
        <v>Jose Ricardo Alvarez</v>
      </c>
      <c r="F43" s="267" t="s">
        <v>307</v>
      </c>
      <c r="G43" s="267"/>
      <c r="H43" s="267"/>
      <c r="I43" s="267"/>
      <c r="J43" s="258">
        <v>32634</v>
      </c>
      <c r="K43" s="231" t="s">
        <v>90</v>
      </c>
      <c r="L43" s="249" t="s">
        <v>90</v>
      </c>
      <c r="M43" s="270" t="str">
        <f t="shared" si="4"/>
        <v>1,F3-$2.7M</v>
      </c>
      <c r="N43" s="256" t="s">
        <v>502</v>
      </c>
      <c r="O43" s="257" t="s">
        <v>3510</v>
      </c>
      <c r="P43" s="231" t="str">
        <f t="shared" ref="P43:P51" si="15">CONCATENATE(A43," (",M43,")")</f>
        <v>Alvarez, Jose Ricardo (1,F3-$2.7M)</v>
      </c>
      <c r="Q43" s="252">
        <f t="shared" si="5"/>
        <v>900000</v>
      </c>
      <c r="R43" s="252">
        <f t="shared" si="6"/>
        <v>900000</v>
      </c>
      <c r="S43" s="252">
        <f t="shared" si="7"/>
        <v>900000</v>
      </c>
      <c r="T43" s="252" t="str">
        <f t="shared" si="9"/>
        <v/>
      </c>
      <c r="U43" s="270" t="s">
        <v>3155</v>
      </c>
      <c r="V43" s="253">
        <v>900000</v>
      </c>
      <c r="W43" s="232" t="s">
        <v>1585</v>
      </c>
      <c r="X43" s="284">
        <v>900000</v>
      </c>
      <c r="Y43" s="232" t="s">
        <v>1615</v>
      </c>
      <c r="Z43" s="284">
        <v>900000</v>
      </c>
      <c r="AA43" s="232" t="s">
        <v>242</v>
      </c>
      <c r="AB43" s="284"/>
      <c r="AC43" s="232"/>
      <c r="AD43" s="284"/>
      <c r="AE43" s="232"/>
      <c r="AF43" s="232"/>
    </row>
    <row r="44" spans="1:32" ht="14.25" customHeight="1">
      <c r="A44" s="232" t="s">
        <v>1062</v>
      </c>
      <c r="B44" s="246" t="str">
        <f t="shared" si="11"/>
        <v>Alvarez</v>
      </c>
      <c r="C44" s="238" t="str">
        <f t="shared" si="12"/>
        <v>Yadier</v>
      </c>
      <c r="D44" s="232" t="str">
        <f t="shared" si="13"/>
        <v>Y. Alvarez</v>
      </c>
      <c r="E44" s="231" t="str">
        <f t="shared" si="14"/>
        <v>Yadier Alvarez</v>
      </c>
      <c r="F44" s="254" t="s">
        <v>748</v>
      </c>
      <c r="G44" s="233">
        <v>54</v>
      </c>
      <c r="H44" s="233">
        <v>3</v>
      </c>
      <c r="I44" s="233">
        <v>5</v>
      </c>
      <c r="J44" s="262">
        <v>35131</v>
      </c>
      <c r="K44" s="255"/>
      <c r="L44" s="249" t="s">
        <v>387</v>
      </c>
      <c r="M44" s="270" t="str">
        <f t="shared" si="4"/>
        <v>min</v>
      </c>
      <c r="N44" s="256" t="str">
        <f>Ruth!$A$2</f>
        <v>Plum Island</v>
      </c>
      <c r="O44" s="257" t="s">
        <v>1058</v>
      </c>
      <c r="P44" s="231" t="str">
        <f t="shared" si="15"/>
        <v>Alvarez, Yadier (min)</v>
      </c>
      <c r="Q44" s="252" t="str">
        <f t="shared" si="5"/>
        <v/>
      </c>
      <c r="R44" s="252" t="str">
        <f t="shared" si="6"/>
        <v/>
      </c>
      <c r="S44" s="252" t="str">
        <f t="shared" si="7"/>
        <v/>
      </c>
      <c r="T44" s="252" t="str">
        <f t="shared" si="9"/>
        <v/>
      </c>
      <c r="U44" s="270" t="s">
        <v>505</v>
      </c>
      <c r="V44" s="253"/>
      <c r="W44" s="232"/>
      <c r="X44" s="232"/>
      <c r="Y44" s="232"/>
      <c r="Z44" s="253"/>
      <c r="AA44" s="232"/>
      <c r="AB44" s="284"/>
      <c r="AC44" s="232"/>
      <c r="AD44" s="284"/>
      <c r="AE44" s="232"/>
      <c r="AF44" s="232"/>
    </row>
    <row r="45" spans="1:32" ht="14.25" customHeight="1">
      <c r="A45" s="232" t="s">
        <v>1534</v>
      </c>
      <c r="B45" s="246" t="str">
        <f t="shared" si="11"/>
        <v>Alvarez</v>
      </c>
      <c r="C45" s="238" t="str">
        <f t="shared" si="12"/>
        <v>Yordan</v>
      </c>
      <c r="D45" s="232" t="str">
        <f t="shared" si="13"/>
        <v>Y. Alvarez</v>
      </c>
      <c r="E45" s="231" t="str">
        <f t="shared" si="14"/>
        <v>Yordan Alvarez</v>
      </c>
      <c r="F45" s="254"/>
      <c r="G45" s="254">
        <v>27</v>
      </c>
      <c r="H45" s="254" t="s">
        <v>1465</v>
      </c>
      <c r="I45" s="254"/>
      <c r="J45" s="250"/>
      <c r="K45" s="255"/>
      <c r="L45" s="249" t="s">
        <v>6</v>
      </c>
      <c r="M45" s="270" t="str">
        <f t="shared" si="4"/>
        <v>Y1</v>
      </c>
      <c r="N45" s="251" t="str">
        <f>Ruth!$AE$2</f>
        <v>Williamsburg</v>
      </c>
      <c r="O45" s="257" t="s">
        <v>1575</v>
      </c>
      <c r="P45" s="231" t="str">
        <f t="shared" si="15"/>
        <v>Alvarez, Yordan (Y1)</v>
      </c>
      <c r="Q45" s="252">
        <f t="shared" si="5"/>
        <v>200000</v>
      </c>
      <c r="R45" s="252">
        <f t="shared" si="6"/>
        <v>300000</v>
      </c>
      <c r="S45" s="252">
        <f t="shared" si="7"/>
        <v>400000</v>
      </c>
      <c r="T45" s="252" t="str">
        <f t="shared" si="9"/>
        <v/>
      </c>
      <c r="U45" s="270" t="s">
        <v>388</v>
      </c>
      <c r="V45" s="253">
        <v>200000</v>
      </c>
      <c r="W45" s="232" t="s">
        <v>389</v>
      </c>
      <c r="X45" s="253">
        <v>300000</v>
      </c>
      <c r="Y45" s="232" t="s">
        <v>278</v>
      </c>
      <c r="Z45" s="378">
        <v>400000</v>
      </c>
      <c r="AA45" s="232" t="s">
        <v>492</v>
      </c>
      <c r="AB45" s="284"/>
      <c r="AC45" s="232"/>
      <c r="AD45" s="284"/>
      <c r="AE45" s="232"/>
      <c r="AF45" s="232"/>
    </row>
    <row r="46" spans="1:32" ht="14.25" customHeight="1">
      <c r="A46" s="232" t="s">
        <v>1491</v>
      </c>
      <c r="B46" s="246" t="str">
        <f t="shared" si="11"/>
        <v>Alzolay</v>
      </c>
      <c r="C46" s="238" t="str">
        <f t="shared" si="12"/>
        <v>Adbert</v>
      </c>
      <c r="D46" s="232" t="str">
        <f t="shared" si="13"/>
        <v>A. Alzolay</v>
      </c>
      <c r="E46" s="231" t="str">
        <f t="shared" si="14"/>
        <v>Adbert Alzolay</v>
      </c>
      <c r="F46" s="254"/>
      <c r="G46" s="254">
        <v>171</v>
      </c>
      <c r="H46" s="254" t="s">
        <v>1469</v>
      </c>
      <c r="I46" s="254"/>
      <c r="J46" s="250"/>
      <c r="K46" s="255"/>
      <c r="L46" s="249" t="s">
        <v>90</v>
      </c>
      <c r="M46" s="270" t="str">
        <f t="shared" si="4"/>
        <v>MM</v>
      </c>
      <c r="N46" s="256" t="str">
        <f>Cobb!$AE$2</f>
        <v>Houston</v>
      </c>
      <c r="O46" s="257" t="s">
        <v>1479</v>
      </c>
      <c r="P46" s="231" t="str">
        <f t="shared" si="15"/>
        <v>Alzolay, Adbert (MM)</v>
      </c>
      <c r="Q46" s="252">
        <f t="shared" si="5"/>
        <v>100000</v>
      </c>
      <c r="R46" s="252" t="str">
        <f t="shared" si="6"/>
        <v/>
      </c>
      <c r="S46" s="252" t="str">
        <f t="shared" si="7"/>
        <v/>
      </c>
      <c r="T46" s="252" t="str">
        <f t="shared" si="9"/>
        <v/>
      </c>
      <c r="U46" s="270" t="s">
        <v>385</v>
      </c>
      <c r="V46" s="253">
        <v>100000</v>
      </c>
      <c r="W46" s="232"/>
      <c r="X46" s="253"/>
      <c r="Y46" s="232"/>
      <c r="Z46" s="232"/>
      <c r="AA46" s="232"/>
      <c r="AB46" s="284"/>
      <c r="AC46" s="232"/>
      <c r="AD46" s="284"/>
      <c r="AE46" s="232"/>
      <c r="AF46" s="232"/>
    </row>
    <row r="47" spans="1:32" ht="14.25" customHeight="1">
      <c r="A47" s="232" t="s">
        <v>2089</v>
      </c>
      <c r="B47" s="246" t="str">
        <f t="shared" si="11"/>
        <v>Amaya</v>
      </c>
      <c r="C47" s="238" t="str">
        <f t="shared" si="12"/>
        <v>Miguel</v>
      </c>
      <c r="D47" s="232" t="str">
        <f t="shared" si="13"/>
        <v>M. Amaya</v>
      </c>
      <c r="E47" s="231" t="str">
        <f t="shared" si="14"/>
        <v>Miguel Amaya</v>
      </c>
      <c r="F47" s="254" t="s">
        <v>748</v>
      </c>
      <c r="G47" s="254" t="s">
        <v>2243</v>
      </c>
      <c r="H47" s="254" t="s">
        <v>478</v>
      </c>
      <c r="I47" s="254" t="s">
        <v>1472</v>
      </c>
      <c r="J47" s="250">
        <v>36228</v>
      </c>
      <c r="K47" s="255" t="s">
        <v>749</v>
      </c>
      <c r="L47" s="249" t="s">
        <v>387</v>
      </c>
      <c r="M47" s="270" t="str">
        <f t="shared" si="4"/>
        <v>min</v>
      </c>
      <c r="N47" s="256" t="s">
        <v>502</v>
      </c>
      <c r="O47" s="257" t="s">
        <v>2173</v>
      </c>
      <c r="P47" s="231" t="str">
        <f t="shared" si="15"/>
        <v>Amaya, Miguel (min)</v>
      </c>
      <c r="Q47" s="252" t="str">
        <f t="shared" si="5"/>
        <v/>
      </c>
      <c r="R47" s="252" t="str">
        <f t="shared" si="6"/>
        <v/>
      </c>
      <c r="S47" s="252" t="str">
        <f t="shared" si="7"/>
        <v/>
      </c>
      <c r="T47" s="252" t="str">
        <f t="shared" si="9"/>
        <v/>
      </c>
      <c r="U47" s="270" t="s">
        <v>505</v>
      </c>
      <c r="V47" s="253"/>
      <c r="W47" s="232"/>
      <c r="X47" s="253"/>
      <c r="Y47" s="232"/>
      <c r="Z47" s="232"/>
      <c r="AA47" s="232"/>
      <c r="AB47" s="284"/>
      <c r="AC47" s="232"/>
      <c r="AD47" s="284"/>
      <c r="AE47" s="232"/>
      <c r="AF47" s="232"/>
    </row>
    <row r="48" spans="1:32" ht="12.75">
      <c r="A48" s="232" t="s">
        <v>1382</v>
      </c>
      <c r="B48" s="246" t="str">
        <f t="shared" si="11"/>
        <v>Anderson</v>
      </c>
      <c r="C48" s="238" t="str">
        <f t="shared" si="12"/>
        <v>Brett*</v>
      </c>
      <c r="D48" s="232" t="str">
        <f t="shared" si="13"/>
        <v>B. Anderson</v>
      </c>
      <c r="E48" s="231" t="str">
        <f t="shared" si="14"/>
        <v>Brett* Anderson</v>
      </c>
      <c r="F48" s="254" t="s">
        <v>307</v>
      </c>
      <c r="G48" s="254"/>
      <c r="H48" s="254"/>
      <c r="I48" s="254"/>
      <c r="J48" s="250">
        <v>32174</v>
      </c>
      <c r="K48" s="255" t="s">
        <v>577</v>
      </c>
      <c r="L48" s="249" t="s">
        <v>90</v>
      </c>
      <c r="M48" s="270" t="str">
        <f t="shared" si="4"/>
        <v>2,F2-$3.6M</v>
      </c>
      <c r="N48" s="256" t="str">
        <f>Ruth!$G$2</f>
        <v>Gotham City</v>
      </c>
      <c r="O48" s="257" t="s">
        <v>1797</v>
      </c>
      <c r="P48" s="231" t="str">
        <f t="shared" si="15"/>
        <v>Anderson, Brett* (2,F2-$3.6M)</v>
      </c>
      <c r="Q48" s="252">
        <f t="shared" si="5"/>
        <v>1800000</v>
      </c>
      <c r="R48" s="252" t="str">
        <f t="shared" si="6"/>
        <v/>
      </c>
      <c r="S48" s="252" t="str">
        <f t="shared" si="7"/>
        <v/>
      </c>
      <c r="T48" s="252" t="str">
        <f t="shared" si="9"/>
        <v/>
      </c>
      <c r="U48" s="270" t="s">
        <v>1166</v>
      </c>
      <c r="V48" s="253">
        <v>1800000</v>
      </c>
      <c r="W48" s="232" t="s">
        <v>242</v>
      </c>
      <c r="X48" s="253"/>
      <c r="Y48" s="232"/>
      <c r="Z48" s="232"/>
      <c r="AA48" s="232"/>
      <c r="AB48" s="284"/>
      <c r="AC48" s="232"/>
      <c r="AD48" s="284"/>
      <c r="AE48" s="232"/>
      <c r="AF48" s="232"/>
    </row>
    <row r="49" spans="1:32" ht="14.25" customHeight="1">
      <c r="A49" s="232" t="s">
        <v>1284</v>
      </c>
      <c r="B49" s="246" t="str">
        <f t="shared" si="11"/>
        <v>Anderson</v>
      </c>
      <c r="C49" s="238" t="str">
        <f t="shared" si="12"/>
        <v>Brian</v>
      </c>
      <c r="D49" s="232" t="str">
        <f t="shared" si="13"/>
        <v>B. Anderson</v>
      </c>
      <c r="E49" s="231" t="str">
        <f t="shared" si="14"/>
        <v>Brian Anderson</v>
      </c>
      <c r="F49" s="247" t="s">
        <v>748</v>
      </c>
      <c r="G49" s="232">
        <v>213</v>
      </c>
      <c r="H49" s="232">
        <v>11</v>
      </c>
      <c r="I49" s="232">
        <v>2</v>
      </c>
      <c r="J49" s="248">
        <v>34108</v>
      </c>
      <c r="K49" s="232" t="s">
        <v>751</v>
      </c>
      <c r="L49" s="249" t="s">
        <v>6</v>
      </c>
      <c r="M49" s="270" t="str">
        <f t="shared" si="4"/>
        <v>Y2</v>
      </c>
      <c r="N49" s="256" t="str">
        <f>Ruth!$S$2</f>
        <v>New York</v>
      </c>
      <c r="O49" s="249" t="s">
        <v>1347</v>
      </c>
      <c r="P49" s="231" t="str">
        <f t="shared" si="15"/>
        <v>Anderson, Brian (Y2)</v>
      </c>
      <c r="Q49" s="252">
        <f t="shared" si="5"/>
        <v>300000</v>
      </c>
      <c r="R49" s="252">
        <f t="shared" si="6"/>
        <v>400000</v>
      </c>
      <c r="S49" s="252" t="str">
        <f t="shared" si="7"/>
        <v/>
      </c>
      <c r="T49" s="252" t="str">
        <f t="shared" si="9"/>
        <v/>
      </c>
      <c r="U49" s="270" t="s">
        <v>389</v>
      </c>
      <c r="V49" s="253">
        <v>300000</v>
      </c>
      <c r="W49" s="232" t="s">
        <v>278</v>
      </c>
      <c r="X49" s="253">
        <v>400000</v>
      </c>
      <c r="Y49" s="232" t="s">
        <v>492</v>
      </c>
      <c r="Z49" s="268"/>
      <c r="AA49" s="232"/>
      <c r="AB49" s="284"/>
      <c r="AC49" s="232"/>
      <c r="AD49" s="284"/>
      <c r="AE49" s="232"/>
      <c r="AF49" s="232"/>
    </row>
    <row r="50" spans="1:32" ht="14.25" customHeight="1">
      <c r="A50" s="233" t="s">
        <v>911</v>
      </c>
      <c r="B50" s="246" t="str">
        <f t="shared" si="11"/>
        <v>Anderson</v>
      </c>
      <c r="C50" s="238" t="str">
        <f t="shared" si="12"/>
        <v>Chase</v>
      </c>
      <c r="D50" s="232" t="str">
        <f t="shared" si="13"/>
        <v>C. Anderson</v>
      </c>
      <c r="E50" s="231" t="str">
        <f t="shared" si="14"/>
        <v>Chase Anderson</v>
      </c>
      <c r="F50" s="249" t="s">
        <v>748</v>
      </c>
      <c r="G50" s="249"/>
      <c r="H50" s="249"/>
      <c r="I50" s="249"/>
      <c r="J50" s="262">
        <v>32111</v>
      </c>
      <c r="K50" s="232" t="s">
        <v>577</v>
      </c>
      <c r="L50" s="249" t="s">
        <v>90</v>
      </c>
      <c r="M50" s="270" t="str">
        <f t="shared" si="4"/>
        <v>3,L5-$14M</v>
      </c>
      <c r="N50" s="256" t="str">
        <f>Cobb!$AE$2</f>
        <v>Houston</v>
      </c>
      <c r="O50" s="249" t="s">
        <v>1026</v>
      </c>
      <c r="P50" s="231" t="str">
        <f t="shared" si="15"/>
        <v>Anderson, Chase (3,L5-$14M)</v>
      </c>
      <c r="Q50" s="252">
        <f t="shared" si="5"/>
        <v>2800000</v>
      </c>
      <c r="R50" s="252">
        <f t="shared" si="6"/>
        <v>2800000</v>
      </c>
      <c r="S50" s="252">
        <f t="shared" si="7"/>
        <v>2800000</v>
      </c>
      <c r="T50" s="252" t="str">
        <f t="shared" si="9"/>
        <v/>
      </c>
      <c r="U50" s="270" t="s">
        <v>1367</v>
      </c>
      <c r="V50" s="253">
        <v>2800000</v>
      </c>
      <c r="W50" s="232" t="s">
        <v>1368</v>
      </c>
      <c r="X50" s="253">
        <v>2800000</v>
      </c>
      <c r="Y50" s="232" t="s">
        <v>1369</v>
      </c>
      <c r="Z50" s="253">
        <v>2800000</v>
      </c>
      <c r="AA50" s="232" t="s">
        <v>242</v>
      </c>
      <c r="AB50" s="284"/>
      <c r="AC50" s="232"/>
      <c r="AD50" s="284"/>
      <c r="AE50" s="232"/>
      <c r="AF50" s="232"/>
    </row>
    <row r="51" spans="1:32" ht="14.25" customHeight="1">
      <c r="A51" s="232" t="s">
        <v>1234</v>
      </c>
      <c r="B51" s="246" t="str">
        <f t="shared" si="11"/>
        <v>Anderson</v>
      </c>
      <c r="C51" s="238" t="str">
        <f t="shared" si="12"/>
        <v>Ian</v>
      </c>
      <c r="D51" s="232" t="str">
        <f t="shared" si="13"/>
        <v>I. Anderson</v>
      </c>
      <c r="E51" s="231" t="str">
        <f t="shared" si="14"/>
        <v>Ian Anderson</v>
      </c>
      <c r="F51" s="247" t="s">
        <v>748</v>
      </c>
      <c r="G51" s="232" t="e">
        <f>#REF!+1</f>
        <v>#REF!</v>
      </c>
      <c r="H51" s="232">
        <v>2</v>
      </c>
      <c r="I51" s="232">
        <v>18</v>
      </c>
      <c r="J51" s="248">
        <v>35917</v>
      </c>
      <c r="K51" s="232" t="s">
        <v>577</v>
      </c>
      <c r="L51" s="249" t="s">
        <v>387</v>
      </c>
      <c r="M51" s="270" t="str">
        <f t="shared" si="4"/>
        <v>min</v>
      </c>
      <c r="N51" s="256" t="str">
        <f>Ruth!$S$2</f>
        <v>New York</v>
      </c>
      <c r="O51" s="249" t="s">
        <v>1214</v>
      </c>
      <c r="P51" s="231" t="str">
        <f t="shared" si="15"/>
        <v>Anderson, Ian (min)</v>
      </c>
      <c r="Q51" s="252" t="str">
        <f t="shared" si="5"/>
        <v/>
      </c>
      <c r="R51" s="252" t="str">
        <f t="shared" si="6"/>
        <v/>
      </c>
      <c r="S51" s="252" t="str">
        <f t="shared" si="7"/>
        <v/>
      </c>
      <c r="T51" s="252" t="str">
        <f t="shared" si="9"/>
        <v/>
      </c>
      <c r="U51" s="270" t="s">
        <v>505</v>
      </c>
      <c r="V51" s="253"/>
      <c r="W51" s="232"/>
      <c r="X51" s="232"/>
      <c r="Y51" s="232"/>
      <c r="Z51" s="232"/>
      <c r="AA51" s="232"/>
      <c r="AB51" s="284"/>
      <c r="AC51" s="232"/>
      <c r="AD51" s="284"/>
      <c r="AE51" s="232"/>
      <c r="AF51" s="232"/>
    </row>
    <row r="52" spans="1:32" ht="14.25" customHeight="1">
      <c r="A52" s="158" t="s">
        <v>3594</v>
      </c>
      <c r="B52" s="246" t="str">
        <f t="shared" si="11"/>
        <v>Anderson</v>
      </c>
      <c r="C52" s="238" t="str">
        <f t="shared" si="12"/>
        <v>Nick</v>
      </c>
      <c r="D52" s="232" t="str">
        <f t="shared" si="13"/>
        <v>N. Anderson</v>
      </c>
      <c r="E52" s="231" t="str">
        <f t="shared" si="14"/>
        <v>Nick Anderson</v>
      </c>
      <c r="F52" s="254" t="s">
        <v>748</v>
      </c>
      <c r="G52" s="254">
        <v>39</v>
      </c>
      <c r="H52" s="254">
        <v>2</v>
      </c>
      <c r="I52" s="254" t="s">
        <v>1472</v>
      </c>
      <c r="J52" s="250">
        <v>33059</v>
      </c>
      <c r="K52" s="255" t="s">
        <v>745</v>
      </c>
      <c r="L52" s="249" t="s">
        <v>90</v>
      </c>
      <c r="M52" s="270" t="str">
        <f t="shared" si="4"/>
        <v>Y1</v>
      </c>
      <c r="N52" s="256" t="s">
        <v>302</v>
      </c>
      <c r="O52" s="257" t="s">
        <v>3574</v>
      </c>
      <c r="P52" s="231" t="str">
        <f>CONCATENATE(A52," (",U52,")")</f>
        <v>Anderson, Nick (Y1)</v>
      </c>
      <c r="Q52" s="252">
        <f t="shared" si="5"/>
        <v>200000</v>
      </c>
      <c r="R52" s="252">
        <f t="shared" si="6"/>
        <v>300000</v>
      </c>
      <c r="S52" s="252">
        <f t="shared" si="7"/>
        <v>400000</v>
      </c>
      <c r="T52" s="252" t="str">
        <f t="shared" si="9"/>
        <v/>
      </c>
      <c r="U52" s="270" t="s">
        <v>388</v>
      </c>
      <c r="V52" s="253">
        <v>200000</v>
      </c>
      <c r="W52" s="232" t="s">
        <v>389</v>
      </c>
      <c r="X52" s="253">
        <v>300000</v>
      </c>
      <c r="Y52" s="232" t="s">
        <v>278</v>
      </c>
      <c r="Z52" s="378">
        <v>400000</v>
      </c>
      <c r="AA52" s="232" t="s">
        <v>492</v>
      </c>
      <c r="AB52" s="284"/>
      <c r="AC52" s="232"/>
      <c r="AD52" s="284"/>
      <c r="AE52" s="232"/>
      <c r="AF52" s="232"/>
    </row>
    <row r="53" spans="1:32" ht="14.25" customHeight="1">
      <c r="A53" s="158" t="s">
        <v>3601</v>
      </c>
      <c r="B53" s="246" t="str">
        <f t="shared" si="11"/>
        <v>Anderson</v>
      </c>
      <c r="C53" s="238" t="str">
        <f t="shared" si="12"/>
        <v>Shaun</v>
      </c>
      <c r="D53" s="232" t="str">
        <f t="shared" si="13"/>
        <v>S. Anderson</v>
      </c>
      <c r="E53" s="231" t="str">
        <f t="shared" si="14"/>
        <v>Shaun Anderson</v>
      </c>
      <c r="F53" s="254" t="s">
        <v>748</v>
      </c>
      <c r="G53" s="254">
        <v>52</v>
      </c>
      <c r="H53" s="254">
        <v>2</v>
      </c>
      <c r="I53" s="254" t="s">
        <v>2186</v>
      </c>
      <c r="J53" s="250">
        <v>34636</v>
      </c>
      <c r="K53" s="255" t="s">
        <v>577</v>
      </c>
      <c r="L53" s="249" t="s">
        <v>90</v>
      </c>
      <c r="M53" s="270" t="str">
        <f t="shared" si="4"/>
        <v>Y1</v>
      </c>
      <c r="N53" s="256" t="s">
        <v>502</v>
      </c>
      <c r="O53" s="257" t="s">
        <v>3574</v>
      </c>
      <c r="P53" s="231" t="str">
        <f>CONCATENATE(A53," (",U53,")")</f>
        <v>Anderson, Shaun (Y1)</v>
      </c>
      <c r="Q53" s="252">
        <f t="shared" si="5"/>
        <v>200000</v>
      </c>
      <c r="R53" s="252">
        <f t="shared" si="6"/>
        <v>300000</v>
      </c>
      <c r="S53" s="252">
        <f t="shared" si="7"/>
        <v>400000</v>
      </c>
      <c r="T53" s="252" t="str">
        <f t="shared" si="9"/>
        <v/>
      </c>
      <c r="U53" s="270" t="s">
        <v>388</v>
      </c>
      <c r="V53" s="253">
        <v>200000</v>
      </c>
      <c r="W53" s="232" t="s">
        <v>389</v>
      </c>
      <c r="X53" s="253">
        <v>300000</v>
      </c>
      <c r="Y53" s="232" t="s">
        <v>278</v>
      </c>
      <c r="Z53" s="378">
        <v>400000</v>
      </c>
      <c r="AA53" s="232" t="s">
        <v>492</v>
      </c>
      <c r="AB53" s="284"/>
      <c r="AC53" s="232"/>
      <c r="AD53" s="284"/>
      <c r="AE53" s="232"/>
      <c r="AF53" s="232"/>
    </row>
    <row r="54" spans="1:32" ht="14.25" customHeight="1">
      <c r="A54" s="246" t="s">
        <v>815</v>
      </c>
      <c r="B54" s="246" t="str">
        <f t="shared" si="11"/>
        <v>Anderson</v>
      </c>
      <c r="C54" s="238" t="str">
        <f t="shared" si="12"/>
        <v>Tim</v>
      </c>
      <c r="D54" s="232" t="str">
        <f t="shared" si="13"/>
        <v>T. Anderson</v>
      </c>
      <c r="E54" s="231" t="str">
        <f t="shared" si="14"/>
        <v>Tim Anderson</v>
      </c>
      <c r="F54" s="247" t="s">
        <v>748</v>
      </c>
      <c r="G54" s="247"/>
      <c r="H54" s="247"/>
      <c r="I54" s="247"/>
      <c r="J54" s="258">
        <v>34143</v>
      </c>
      <c r="K54" s="259" t="s">
        <v>752</v>
      </c>
      <c r="L54" s="249" t="s">
        <v>6</v>
      </c>
      <c r="M54" s="270" t="str">
        <f t="shared" si="4"/>
        <v>ARB-Y4</v>
      </c>
      <c r="N54" s="251" t="str">
        <f>Mays!$S$2</f>
        <v>Thunder Bay</v>
      </c>
      <c r="O54" s="247" t="s">
        <v>785</v>
      </c>
      <c r="P54" s="231" t="str">
        <f>CONCATENATE(A54," (",M54,")")</f>
        <v>Anderson, Tim (ARB-Y4)</v>
      </c>
      <c r="Q54" s="252">
        <f t="shared" si="5"/>
        <v>1080000</v>
      </c>
      <c r="R54" s="252" t="str">
        <f t="shared" si="6"/>
        <v/>
      </c>
      <c r="S54" s="252" t="str">
        <f t="shared" si="7"/>
        <v/>
      </c>
      <c r="T54" s="252" t="str">
        <f t="shared" si="9"/>
        <v/>
      </c>
      <c r="U54" s="270" t="s">
        <v>492</v>
      </c>
      <c r="V54" s="253">
        <v>1080000</v>
      </c>
      <c r="W54" s="232" t="s">
        <v>721</v>
      </c>
      <c r="X54" s="232"/>
      <c r="Y54" s="232" t="s">
        <v>722</v>
      </c>
      <c r="Z54" s="232"/>
      <c r="AA54" s="232" t="s">
        <v>723</v>
      </c>
      <c r="AB54" s="284"/>
      <c r="AC54" s="232"/>
      <c r="AD54" s="284"/>
      <c r="AE54" s="232"/>
      <c r="AF54" s="232"/>
    </row>
    <row r="55" spans="1:32" ht="14.25" customHeight="1">
      <c r="A55" s="232" t="s">
        <v>1309</v>
      </c>
      <c r="B55" s="246" t="str">
        <f t="shared" si="11"/>
        <v>Anderson</v>
      </c>
      <c r="C55" s="238" t="str">
        <f t="shared" si="12"/>
        <v>Tyler</v>
      </c>
      <c r="D55" s="232" t="str">
        <f t="shared" si="13"/>
        <v>T. Anderson</v>
      </c>
      <c r="E55" s="231" t="str">
        <f t="shared" si="14"/>
        <v>Tyler Anderson</v>
      </c>
      <c r="F55" s="247" t="s">
        <v>307</v>
      </c>
      <c r="G55" s="232">
        <f>Players!G114+1</f>
        <v>80</v>
      </c>
      <c r="H55" s="232">
        <v>1</v>
      </c>
      <c r="I55" s="232">
        <v>16</v>
      </c>
      <c r="J55" s="248">
        <v>32872</v>
      </c>
      <c r="K55" s="232" t="s">
        <v>577</v>
      </c>
      <c r="L55" s="249" t="s">
        <v>90</v>
      </c>
      <c r="M55" s="270" t="str">
        <f t="shared" si="4"/>
        <v>3,F4-$7.56M</v>
      </c>
      <c r="N55" s="256" t="str">
        <f>Cobb!$Y$2</f>
        <v>Gateway</v>
      </c>
      <c r="O55" s="257" t="s">
        <v>1376</v>
      </c>
      <c r="P55" s="231" t="str">
        <f>CONCATENATE(A55," (",M55,")")</f>
        <v>Anderson, Tyler (3,F4-$7.56M)</v>
      </c>
      <c r="Q55" s="252">
        <f t="shared" si="5"/>
        <v>1890000</v>
      </c>
      <c r="R55" s="252">
        <f t="shared" si="6"/>
        <v>1890000</v>
      </c>
      <c r="S55" s="252" t="str">
        <f t="shared" si="7"/>
        <v/>
      </c>
      <c r="T55" s="252" t="str">
        <f t="shared" si="9"/>
        <v/>
      </c>
      <c r="U55" s="270" t="s">
        <v>1636</v>
      </c>
      <c r="V55" s="253">
        <v>1890000</v>
      </c>
      <c r="W55" s="250" t="s">
        <v>1652</v>
      </c>
      <c r="X55" s="253">
        <v>1890000</v>
      </c>
      <c r="Y55" s="232" t="s">
        <v>242</v>
      </c>
      <c r="Z55" s="232"/>
      <c r="AA55" s="232"/>
      <c r="AB55" s="284"/>
      <c r="AC55" s="232"/>
      <c r="AD55" s="284"/>
      <c r="AE55" s="232"/>
      <c r="AF55" s="232"/>
    </row>
    <row r="56" spans="1:32" ht="14.25" customHeight="1">
      <c r="A56" s="233" t="s">
        <v>1044</v>
      </c>
      <c r="B56" s="246" t="str">
        <f t="shared" si="11"/>
        <v>Andriese</v>
      </c>
      <c r="C56" s="238" t="str">
        <f t="shared" si="12"/>
        <v>Matt</v>
      </c>
      <c r="D56" s="232" t="str">
        <f t="shared" si="13"/>
        <v>M. Andriese</v>
      </c>
      <c r="E56" s="231" t="str">
        <f t="shared" si="14"/>
        <v>Matt Andriese</v>
      </c>
      <c r="F56" s="254" t="s">
        <v>748</v>
      </c>
      <c r="G56" s="233">
        <v>73</v>
      </c>
      <c r="H56" s="233">
        <v>3</v>
      </c>
      <c r="I56" s="233">
        <v>24</v>
      </c>
      <c r="J56" s="262">
        <v>32748</v>
      </c>
      <c r="K56" s="255" t="s">
        <v>577</v>
      </c>
      <c r="L56" s="249" t="s">
        <v>90</v>
      </c>
      <c r="M56" s="270" t="str">
        <f t="shared" si="4"/>
        <v>1,F3-$2.52M</v>
      </c>
      <c r="N56" s="256" t="s">
        <v>52</v>
      </c>
      <c r="O56" s="257" t="s">
        <v>3510</v>
      </c>
      <c r="P56" s="231" t="str">
        <f>CONCATENATE(A56," (",M56,")")</f>
        <v>Andriese, Matt (1,F3-$2.52M)</v>
      </c>
      <c r="Q56" s="252">
        <f t="shared" si="5"/>
        <v>840000</v>
      </c>
      <c r="R56" s="252">
        <f t="shared" si="6"/>
        <v>840000</v>
      </c>
      <c r="S56" s="252">
        <f t="shared" si="7"/>
        <v>840000</v>
      </c>
      <c r="T56" s="252" t="str">
        <f t="shared" si="9"/>
        <v/>
      </c>
      <c r="U56" s="270" t="s">
        <v>3156</v>
      </c>
      <c r="V56" s="253">
        <v>840000</v>
      </c>
      <c r="W56" s="232" t="s">
        <v>3157</v>
      </c>
      <c r="X56" s="284">
        <v>840000</v>
      </c>
      <c r="Y56" s="232" t="s">
        <v>3158</v>
      </c>
      <c r="Z56" s="284">
        <v>840000</v>
      </c>
      <c r="AA56" s="232" t="s">
        <v>242</v>
      </c>
      <c r="AB56" s="284"/>
      <c r="AC56" s="232"/>
      <c r="AD56" s="284"/>
      <c r="AE56" s="232"/>
      <c r="AF56" s="232"/>
    </row>
    <row r="57" spans="1:32" ht="14.25" customHeight="1">
      <c r="A57" s="232" t="s">
        <v>131</v>
      </c>
      <c r="B57" s="246" t="str">
        <f t="shared" si="11"/>
        <v>Andrus</v>
      </c>
      <c r="C57" s="238" t="str">
        <f t="shared" si="12"/>
        <v>Elvis</v>
      </c>
      <c r="D57" s="232" t="str">
        <f t="shared" si="13"/>
        <v>E. Andrus</v>
      </c>
      <c r="E57" s="231" t="str">
        <f t="shared" si="14"/>
        <v>Elvis Andrus</v>
      </c>
      <c r="F57" s="249" t="s">
        <v>748</v>
      </c>
      <c r="G57" s="249"/>
      <c r="H57" s="249"/>
      <c r="I57" s="249"/>
      <c r="J57" s="250">
        <v>32381</v>
      </c>
      <c r="K57" s="256" t="s">
        <v>752</v>
      </c>
      <c r="L57" s="249" t="s">
        <v>6</v>
      </c>
      <c r="M57" s="270" t="str">
        <f t="shared" si="4"/>
        <v>3,F3-$9.9M</v>
      </c>
      <c r="N57" s="256" t="str">
        <f>Aaron!$A$2</f>
        <v>Middlesex</v>
      </c>
      <c r="O57" s="257" t="s">
        <v>1376</v>
      </c>
      <c r="P57" s="231" t="str">
        <f>CONCATENATE(A57," (",M57,")")</f>
        <v>Andrus, Elvis (3,F3-$9.9M)</v>
      </c>
      <c r="Q57" s="252">
        <f t="shared" si="5"/>
        <v>3300000</v>
      </c>
      <c r="R57" s="252" t="str">
        <f t="shared" si="6"/>
        <v/>
      </c>
      <c r="S57" s="252" t="str">
        <f t="shared" si="7"/>
        <v/>
      </c>
      <c r="T57" s="252" t="str">
        <f t="shared" si="9"/>
        <v/>
      </c>
      <c r="U57" s="270" t="s">
        <v>1629</v>
      </c>
      <c r="V57" s="253">
        <v>3300000</v>
      </c>
      <c r="W57" s="253" t="s">
        <v>242</v>
      </c>
      <c r="X57" s="232"/>
      <c r="Y57" s="232"/>
      <c r="Z57" s="232"/>
      <c r="AA57" s="232"/>
      <c r="AB57" s="284"/>
      <c r="AC57" s="232"/>
      <c r="AD57" s="284"/>
      <c r="AE57" s="232"/>
      <c r="AF57" s="232"/>
    </row>
    <row r="58" spans="1:32" ht="14.25" customHeight="1">
      <c r="A58" s="232" t="s">
        <v>1240</v>
      </c>
      <c r="B58" s="246" t="str">
        <f t="shared" si="11"/>
        <v>Andujar</v>
      </c>
      <c r="C58" s="238" t="str">
        <f t="shared" si="12"/>
        <v>Miguel</v>
      </c>
      <c r="D58" s="232" t="str">
        <f t="shared" si="13"/>
        <v>M. Andujar</v>
      </c>
      <c r="E58" s="231" t="str">
        <f t="shared" si="14"/>
        <v>Miguel Andujar</v>
      </c>
      <c r="F58" s="247" t="s">
        <v>748</v>
      </c>
      <c r="G58" s="232">
        <f>G57+1</f>
        <v>1</v>
      </c>
      <c r="H58" s="232">
        <v>3</v>
      </c>
      <c r="I58" s="232">
        <v>11</v>
      </c>
      <c r="J58" s="248">
        <v>34760</v>
      </c>
      <c r="K58" s="232" t="s">
        <v>751</v>
      </c>
      <c r="L58" s="249" t="s">
        <v>6</v>
      </c>
      <c r="M58" s="270" t="str">
        <f t="shared" si="4"/>
        <v>Y1*</v>
      </c>
      <c r="N58" s="251" t="str">
        <f>Ruth!$AE$2</f>
        <v>Williamsburg</v>
      </c>
      <c r="O58" s="249" t="s">
        <v>1214</v>
      </c>
      <c r="P58" s="231" t="str">
        <f>CONCATENATE(A58," (",M58,")")</f>
        <v>Andujar, Miguel (Y1*)</v>
      </c>
      <c r="Q58" s="252">
        <f t="shared" si="5"/>
        <v>200000</v>
      </c>
      <c r="R58" s="252">
        <f t="shared" si="6"/>
        <v>300000</v>
      </c>
      <c r="S58" s="252">
        <f t="shared" si="7"/>
        <v>400000</v>
      </c>
      <c r="T58" s="252" t="str">
        <f t="shared" si="9"/>
        <v/>
      </c>
      <c r="U58" s="270" t="s">
        <v>189</v>
      </c>
      <c r="V58" s="253">
        <v>200000</v>
      </c>
      <c r="W58" s="232" t="s">
        <v>389</v>
      </c>
      <c r="X58" s="253">
        <v>300000</v>
      </c>
      <c r="Y58" s="232" t="s">
        <v>278</v>
      </c>
      <c r="Z58" s="378">
        <v>400000</v>
      </c>
      <c r="AA58" s="232" t="s">
        <v>492</v>
      </c>
      <c r="AB58" s="284"/>
      <c r="AC58" s="232"/>
      <c r="AD58" s="284"/>
      <c r="AE58" s="232"/>
      <c r="AF58" s="232"/>
    </row>
    <row r="59" spans="1:32" ht="14.25" customHeight="1">
      <c r="A59" s="158" t="s">
        <v>3780</v>
      </c>
      <c r="B59" s="246" t="str">
        <f t="shared" si="11"/>
        <v>Apostel</v>
      </c>
      <c r="C59" s="238" t="str">
        <f t="shared" si="12"/>
        <v>Sherten</v>
      </c>
      <c r="D59" s="232" t="str">
        <f t="shared" si="13"/>
        <v>S. Apostel</v>
      </c>
      <c r="E59" s="231" t="str">
        <f t="shared" si="14"/>
        <v>Sherten Apostel</v>
      </c>
      <c r="F59" s="254" t="s">
        <v>748</v>
      </c>
      <c r="G59" s="254">
        <v>170</v>
      </c>
      <c r="H59" s="254">
        <v>7</v>
      </c>
      <c r="I59" s="254" t="s">
        <v>1466</v>
      </c>
      <c r="J59" s="250">
        <v>36230</v>
      </c>
      <c r="K59" s="255" t="s">
        <v>751</v>
      </c>
      <c r="L59" s="249" t="s">
        <v>387</v>
      </c>
      <c r="M59" s="270" t="str">
        <f t="shared" si="4"/>
        <v>min</v>
      </c>
      <c r="N59" s="256" t="s">
        <v>864</v>
      </c>
      <c r="O59" s="257" t="s">
        <v>3574</v>
      </c>
      <c r="P59" s="231" t="str">
        <f>CONCATENATE(A59," (",U59,")")</f>
        <v>Apostel, Sherten (min)</v>
      </c>
      <c r="Q59" s="252" t="str">
        <f t="shared" si="5"/>
        <v/>
      </c>
      <c r="R59" s="252" t="str">
        <f t="shared" si="6"/>
        <v/>
      </c>
      <c r="S59" s="252" t="str">
        <f t="shared" si="7"/>
        <v/>
      </c>
      <c r="T59" s="252" t="str">
        <f t="shared" si="9"/>
        <v/>
      </c>
      <c r="U59" s="270" t="s">
        <v>505</v>
      </c>
      <c r="V59" s="253"/>
      <c r="W59" s="232"/>
      <c r="X59" s="253"/>
      <c r="Y59" s="232"/>
      <c r="Z59" s="232"/>
      <c r="AA59" s="232"/>
      <c r="AB59" s="284"/>
      <c r="AC59" s="232"/>
      <c r="AD59" s="284"/>
      <c r="AE59" s="232"/>
      <c r="AF59" s="232"/>
    </row>
    <row r="60" spans="1:32" ht="14.25" customHeight="1">
      <c r="A60" s="158" t="s">
        <v>3606</v>
      </c>
      <c r="B60" s="246" t="str">
        <f t="shared" si="11"/>
        <v>Aquino</v>
      </c>
      <c r="C60" s="238" t="str">
        <f t="shared" si="12"/>
        <v>Aristides</v>
      </c>
      <c r="D60" s="232" t="str">
        <f t="shared" si="13"/>
        <v>A. Aquino</v>
      </c>
      <c r="E60" s="231" t="str">
        <f t="shared" si="14"/>
        <v>Aristides Aquino</v>
      </c>
      <c r="F60" s="254" t="s">
        <v>748</v>
      </c>
      <c r="G60" s="254">
        <v>60</v>
      </c>
      <c r="H60" s="254">
        <v>3</v>
      </c>
      <c r="I60" s="254" t="s">
        <v>1468</v>
      </c>
      <c r="J60" s="250">
        <v>34446</v>
      </c>
      <c r="K60" s="255" t="s">
        <v>753</v>
      </c>
      <c r="L60" s="249" t="s">
        <v>6</v>
      </c>
      <c r="M60" s="270" t="str">
        <f t="shared" si="4"/>
        <v>Y1</v>
      </c>
      <c r="N60" s="256" t="s">
        <v>3535</v>
      </c>
      <c r="O60" s="257" t="s">
        <v>3574</v>
      </c>
      <c r="P60" s="231" t="str">
        <f>CONCATENATE(A60," (",U60,")")</f>
        <v>Aquino, Aristides (Y1)</v>
      </c>
      <c r="Q60" s="252">
        <f t="shared" si="5"/>
        <v>200000</v>
      </c>
      <c r="R60" s="252">
        <f t="shared" si="6"/>
        <v>300000</v>
      </c>
      <c r="S60" s="252">
        <f t="shared" si="7"/>
        <v>400000</v>
      </c>
      <c r="T60" s="252" t="str">
        <f t="shared" si="9"/>
        <v/>
      </c>
      <c r="U60" s="270" t="s">
        <v>388</v>
      </c>
      <c r="V60" s="253">
        <v>200000</v>
      </c>
      <c r="W60" s="232" t="s">
        <v>389</v>
      </c>
      <c r="X60" s="253">
        <v>300000</v>
      </c>
      <c r="Y60" s="232" t="s">
        <v>278</v>
      </c>
      <c r="Z60" s="378">
        <v>400000</v>
      </c>
      <c r="AA60" s="232" t="s">
        <v>492</v>
      </c>
      <c r="AB60" s="284"/>
      <c r="AC60" s="232"/>
      <c r="AD60" s="284"/>
      <c r="AE60" s="232"/>
      <c r="AF60" s="232"/>
    </row>
    <row r="61" spans="1:32" ht="14.25" customHeight="1">
      <c r="A61" s="232" t="s">
        <v>212</v>
      </c>
      <c r="B61" s="246" t="str">
        <f t="shared" si="11"/>
        <v>Archer</v>
      </c>
      <c r="C61" s="238" t="str">
        <f t="shared" si="12"/>
        <v>Chris</v>
      </c>
      <c r="D61" s="232" t="str">
        <f t="shared" si="13"/>
        <v>C. Archer</v>
      </c>
      <c r="E61" s="231" t="str">
        <f t="shared" si="14"/>
        <v>Chris Archer</v>
      </c>
      <c r="F61" s="249" t="s">
        <v>748</v>
      </c>
      <c r="G61" s="249"/>
      <c r="H61" s="249"/>
      <c r="I61" s="249"/>
      <c r="J61" s="250">
        <v>32412</v>
      </c>
      <c r="K61" s="256" t="s">
        <v>577</v>
      </c>
      <c r="L61" s="249" t="s">
        <v>90</v>
      </c>
      <c r="M61" s="270" t="str">
        <f t="shared" si="4"/>
        <v>4,L5-14M</v>
      </c>
      <c r="N61" s="256" t="str">
        <f>Ruth!$S$2</f>
        <v>New York</v>
      </c>
      <c r="O61" s="257" t="s">
        <v>230</v>
      </c>
      <c r="P61" s="231" t="str">
        <f>CONCATENATE(A61," (",M61,")")</f>
        <v>Archer, Chris (4,L5-14M)</v>
      </c>
      <c r="Q61" s="252">
        <f t="shared" si="5"/>
        <v>2800000</v>
      </c>
      <c r="R61" s="252">
        <f t="shared" si="6"/>
        <v>2800000</v>
      </c>
      <c r="S61" s="252" t="str">
        <f t="shared" si="7"/>
        <v/>
      </c>
      <c r="T61" s="252" t="str">
        <f t="shared" si="9"/>
        <v/>
      </c>
      <c r="U61" s="270" t="s">
        <v>231</v>
      </c>
      <c r="V61" s="253">
        <v>2800000</v>
      </c>
      <c r="W61" s="232" t="s">
        <v>462</v>
      </c>
      <c r="X61" s="253">
        <v>2800000</v>
      </c>
      <c r="Y61" s="232" t="s">
        <v>242</v>
      </c>
      <c r="Z61" s="232"/>
      <c r="AA61" s="232"/>
      <c r="AB61" s="284"/>
      <c r="AC61" s="232"/>
      <c r="AD61" s="284"/>
      <c r="AE61" s="232"/>
      <c r="AF61" s="232"/>
    </row>
    <row r="62" spans="1:32" ht="14.25" customHeight="1">
      <c r="A62" s="233" t="s">
        <v>979</v>
      </c>
      <c r="B62" s="246" t="str">
        <f t="shared" si="11"/>
        <v>Arcia</v>
      </c>
      <c r="C62" s="238" t="str">
        <f t="shared" si="12"/>
        <v>Orlando</v>
      </c>
      <c r="D62" s="232" t="str">
        <f t="shared" si="13"/>
        <v>O. Arcia</v>
      </c>
      <c r="E62" s="231" t="str">
        <f t="shared" si="14"/>
        <v>Orlando Arcia</v>
      </c>
      <c r="F62" s="249" t="s">
        <v>748</v>
      </c>
      <c r="G62" s="249"/>
      <c r="H62" s="249"/>
      <c r="I62" s="249"/>
      <c r="J62" s="262">
        <v>34550</v>
      </c>
      <c r="K62" s="232" t="s">
        <v>752</v>
      </c>
      <c r="L62" s="249" t="s">
        <v>6</v>
      </c>
      <c r="M62" s="270" t="str">
        <f t="shared" si="4"/>
        <v>ARB-Y4</v>
      </c>
      <c r="N62" s="256" t="str">
        <f>Cobb!$S$2</f>
        <v>Waikiki</v>
      </c>
      <c r="O62" s="249" t="s">
        <v>916</v>
      </c>
      <c r="P62" s="231" t="str">
        <f>CONCATENATE(A62," (",M62,")")</f>
        <v>Arcia, Orlando (ARB-Y4)</v>
      </c>
      <c r="Q62" s="252">
        <f t="shared" si="5"/>
        <v>600000</v>
      </c>
      <c r="R62" s="252" t="str">
        <f t="shared" si="6"/>
        <v/>
      </c>
      <c r="S62" s="252" t="str">
        <f t="shared" si="7"/>
        <v/>
      </c>
      <c r="T62" s="252" t="str">
        <f t="shared" si="9"/>
        <v/>
      </c>
      <c r="U62" s="270" t="s">
        <v>492</v>
      </c>
      <c r="V62" s="253">
        <v>600000</v>
      </c>
      <c r="W62" s="232" t="s">
        <v>721</v>
      </c>
      <c r="X62" s="233"/>
      <c r="Y62" s="232" t="s">
        <v>722</v>
      </c>
      <c r="Z62" s="253"/>
      <c r="AA62" s="232" t="s">
        <v>723</v>
      </c>
      <c r="AB62" s="284"/>
      <c r="AC62" s="232"/>
      <c r="AD62" s="284"/>
      <c r="AE62" s="232"/>
      <c r="AF62" s="232"/>
    </row>
    <row r="63" spans="1:32" ht="14.25" customHeight="1">
      <c r="A63" s="232" t="s">
        <v>219</v>
      </c>
      <c r="B63" s="246" t="str">
        <f t="shared" si="11"/>
        <v>Arenado</v>
      </c>
      <c r="C63" s="238" t="str">
        <f t="shared" si="12"/>
        <v>Nolan</v>
      </c>
      <c r="D63" s="232" t="str">
        <f t="shared" si="13"/>
        <v>N. Arenado</v>
      </c>
      <c r="E63" s="231" t="str">
        <f t="shared" si="14"/>
        <v>Nolan Arenado</v>
      </c>
      <c r="F63" s="249" t="s">
        <v>748</v>
      </c>
      <c r="G63" s="249"/>
      <c r="H63" s="249"/>
      <c r="I63" s="249"/>
      <c r="J63" s="250">
        <v>33344</v>
      </c>
      <c r="K63" s="256" t="s">
        <v>751</v>
      </c>
      <c r="L63" s="249" t="s">
        <v>6</v>
      </c>
      <c r="M63" s="270" t="str">
        <f t="shared" si="4"/>
        <v>4,L5-14M</v>
      </c>
      <c r="N63" s="256" t="str">
        <f>Ruth!$M$2</f>
        <v>Hoboken</v>
      </c>
      <c r="O63" s="257" t="s">
        <v>230</v>
      </c>
      <c r="P63" s="231" t="str">
        <f>CONCATENATE(A63," (",M63,")")</f>
        <v>Arenado, Nolan (4,L5-14M)</v>
      </c>
      <c r="Q63" s="252">
        <f t="shared" si="5"/>
        <v>2800000</v>
      </c>
      <c r="R63" s="252">
        <f t="shared" si="6"/>
        <v>2800000</v>
      </c>
      <c r="S63" s="252" t="str">
        <f t="shared" si="7"/>
        <v/>
      </c>
      <c r="T63" s="252" t="str">
        <f t="shared" si="9"/>
        <v/>
      </c>
      <c r="U63" s="270" t="s">
        <v>231</v>
      </c>
      <c r="V63" s="253">
        <v>2800000</v>
      </c>
      <c r="W63" s="232" t="s">
        <v>462</v>
      </c>
      <c r="X63" s="253">
        <v>2800000</v>
      </c>
      <c r="Y63" s="232" t="s">
        <v>242</v>
      </c>
      <c r="Z63" s="232"/>
      <c r="AA63" s="232"/>
      <c r="AB63" s="284"/>
      <c r="AC63" s="232"/>
      <c r="AD63" s="284"/>
      <c r="AE63" s="232"/>
      <c r="AF63" s="232"/>
    </row>
    <row r="64" spans="1:32" ht="14.25" customHeight="1">
      <c r="A64" s="158" t="s">
        <v>3815</v>
      </c>
      <c r="B64" s="246" t="str">
        <f t="shared" si="11"/>
        <v>Arias</v>
      </c>
      <c r="C64" s="238" t="str">
        <f t="shared" si="12"/>
        <v>Gabriel Alejandro</v>
      </c>
      <c r="D64" s="232" t="str">
        <f t="shared" si="13"/>
        <v>G. Arias</v>
      </c>
      <c r="E64" s="231" t="str">
        <f t="shared" si="14"/>
        <v>Gabriel Alejandro Arias</v>
      </c>
      <c r="F64" s="254" t="s">
        <v>748</v>
      </c>
      <c r="G64" s="254">
        <v>172</v>
      </c>
      <c r="H64" s="254">
        <v>7</v>
      </c>
      <c r="I64" s="254" t="s">
        <v>1468</v>
      </c>
      <c r="J64" s="250">
        <v>36583</v>
      </c>
      <c r="K64" s="255" t="s">
        <v>752</v>
      </c>
      <c r="L64" s="249" t="s">
        <v>387</v>
      </c>
      <c r="M64" s="270" t="str">
        <f t="shared" si="4"/>
        <v>min</v>
      </c>
      <c r="N64" s="256" t="s">
        <v>3535</v>
      </c>
      <c r="O64" s="257" t="s">
        <v>3574</v>
      </c>
      <c r="P64" s="231" t="str">
        <f>CONCATENATE(A64," (",U64,")")</f>
        <v>Arias, Gabriel Alejandro (min)</v>
      </c>
      <c r="Q64" s="252" t="str">
        <f t="shared" si="5"/>
        <v/>
      </c>
      <c r="R64" s="252" t="str">
        <f t="shared" si="6"/>
        <v/>
      </c>
      <c r="S64" s="252" t="str">
        <f t="shared" si="7"/>
        <v/>
      </c>
      <c r="T64" s="252" t="str">
        <f t="shared" si="9"/>
        <v/>
      </c>
      <c r="U64" s="270" t="s">
        <v>505</v>
      </c>
      <c r="V64" s="253"/>
      <c r="W64" s="232"/>
      <c r="X64" s="253"/>
      <c r="Y64" s="232"/>
      <c r="Z64" s="232"/>
      <c r="AA64" s="232"/>
      <c r="AB64" s="284"/>
      <c r="AC64" s="232"/>
      <c r="AD64" s="284"/>
      <c r="AE64" s="232"/>
      <c r="AF64" s="232"/>
    </row>
    <row r="65" spans="1:32" ht="14.25" customHeight="1">
      <c r="A65" s="158" t="s">
        <v>3684</v>
      </c>
      <c r="B65" s="246" t="str">
        <f t="shared" si="11"/>
        <v>Armenteros</v>
      </c>
      <c r="C65" s="238" t="str">
        <f t="shared" si="12"/>
        <v>Rogelio</v>
      </c>
      <c r="D65" s="232" t="str">
        <f t="shared" si="13"/>
        <v>R. Armenteros</v>
      </c>
      <c r="E65" s="231" t="str">
        <f t="shared" si="14"/>
        <v>Rogelio Armenteros</v>
      </c>
      <c r="F65" s="254" t="s">
        <v>748</v>
      </c>
      <c r="G65" s="254">
        <v>178</v>
      </c>
      <c r="H65" s="254">
        <v>7</v>
      </c>
      <c r="I65" s="254" t="s">
        <v>1474</v>
      </c>
      <c r="J65" s="250">
        <v>34515</v>
      </c>
      <c r="K65" s="255" t="s">
        <v>745</v>
      </c>
      <c r="L65" s="249" t="s">
        <v>90</v>
      </c>
      <c r="M65" s="270" t="str">
        <f t="shared" si="4"/>
        <v>MM</v>
      </c>
      <c r="N65" s="256" t="s">
        <v>349</v>
      </c>
      <c r="O65" s="257" t="s">
        <v>3574</v>
      </c>
      <c r="P65" s="231" t="str">
        <f>CONCATENATE(A65," (",U65,")")</f>
        <v>Armenteros, Rogelio (MM)</v>
      </c>
      <c r="Q65" s="252">
        <f t="shared" si="5"/>
        <v>100000</v>
      </c>
      <c r="R65" s="252" t="str">
        <f t="shared" si="6"/>
        <v/>
      </c>
      <c r="S65" s="252" t="str">
        <f t="shared" si="7"/>
        <v/>
      </c>
      <c r="T65" s="252" t="str">
        <f t="shared" si="9"/>
        <v/>
      </c>
      <c r="U65" s="270" t="s">
        <v>385</v>
      </c>
      <c r="V65" s="253">
        <v>100000</v>
      </c>
      <c r="W65" s="232"/>
      <c r="X65" s="253"/>
      <c r="Y65" s="232"/>
      <c r="Z65" s="232"/>
      <c r="AA65" s="232"/>
      <c r="AB65" s="284"/>
      <c r="AC65" s="232"/>
      <c r="AD65" s="284"/>
      <c r="AE65" s="232"/>
      <c r="AF65" s="232"/>
    </row>
    <row r="66" spans="1:32" ht="14.25" customHeight="1">
      <c r="A66" s="233" t="s">
        <v>1036</v>
      </c>
      <c r="B66" s="246" t="str">
        <f t="shared" si="11"/>
        <v>Armstrong</v>
      </c>
      <c r="C66" s="238" t="str">
        <f t="shared" si="12"/>
        <v>Shawn</v>
      </c>
      <c r="D66" s="232" t="str">
        <f t="shared" si="13"/>
        <v>S. Armstrong</v>
      </c>
      <c r="E66" s="231" t="str">
        <f t="shared" si="14"/>
        <v>Shawn Armstrong</v>
      </c>
      <c r="F66" s="254" t="s">
        <v>748</v>
      </c>
      <c r="G66" s="233">
        <v>104</v>
      </c>
      <c r="H66" s="233">
        <v>4</v>
      </c>
      <c r="I66" s="233">
        <v>11</v>
      </c>
      <c r="J66" s="262">
        <v>33127</v>
      </c>
      <c r="K66" s="255" t="s">
        <v>745</v>
      </c>
      <c r="L66" s="249" t="s">
        <v>90</v>
      </c>
      <c r="M66" s="270" t="str">
        <f t="shared" si="4"/>
        <v>1,F1-$210K</v>
      </c>
      <c r="N66" s="256" t="s">
        <v>429</v>
      </c>
      <c r="O66" s="257" t="s">
        <v>3510</v>
      </c>
      <c r="P66" s="231" t="str">
        <f>CONCATENATE(A66," (",M66,")")</f>
        <v>Armstrong, Shawn (1,F1-$210K)</v>
      </c>
      <c r="Q66" s="252">
        <f t="shared" si="5"/>
        <v>210000</v>
      </c>
      <c r="R66" s="252" t="str">
        <f t="shared" si="6"/>
        <v/>
      </c>
      <c r="S66" s="252" t="str">
        <f t="shared" si="7"/>
        <v/>
      </c>
      <c r="T66" s="252" t="str">
        <f t="shared" si="9"/>
        <v/>
      </c>
      <c r="U66" s="270" t="s">
        <v>1985</v>
      </c>
      <c r="V66" s="253">
        <v>210000</v>
      </c>
      <c r="W66" s="232" t="s">
        <v>242</v>
      </c>
      <c r="X66" s="253"/>
      <c r="Y66" s="232"/>
      <c r="Z66" s="284"/>
      <c r="AA66" s="232"/>
      <c r="AB66" s="284"/>
      <c r="AC66" s="232"/>
      <c r="AD66" s="284"/>
      <c r="AE66" s="232"/>
      <c r="AF66" s="232"/>
    </row>
    <row r="67" spans="1:32" ht="14.25" customHeight="1">
      <c r="A67" s="232" t="s">
        <v>2172</v>
      </c>
      <c r="B67" s="246" t="str">
        <f t="shared" ref="B67:B98" si="16">LEFT(A67,FIND(", ",A67,1)-1)</f>
        <v>Arozarena</v>
      </c>
      <c r="C67" s="238" t="str">
        <f t="shared" ref="C67:C75" si="17">RIGHT(A67,LEN(A67)-FIND(", ",A67,1)-1)</f>
        <v>Randy</v>
      </c>
      <c r="D67" s="232" t="str">
        <f t="shared" ref="D67:D98" si="18">CONCATENATE(MID(C67,1,1),". ",B67)</f>
        <v>R. Arozarena</v>
      </c>
      <c r="E67" s="231" t="str">
        <f t="shared" ref="E67:E75" si="19">CONCATENATE(C67," ",B67)</f>
        <v>Randy Arozarena</v>
      </c>
      <c r="F67" s="254" t="s">
        <v>748</v>
      </c>
      <c r="G67" s="254" t="s">
        <v>2330</v>
      </c>
      <c r="H67" s="254" t="s">
        <v>2181</v>
      </c>
      <c r="I67" s="254" t="s">
        <v>1465</v>
      </c>
      <c r="J67" s="250">
        <v>34758</v>
      </c>
      <c r="K67" s="255" t="s">
        <v>784</v>
      </c>
      <c r="L67" s="249" t="s">
        <v>6</v>
      </c>
      <c r="M67" s="270" t="str">
        <f t="shared" ref="M67:M130" si="20">$U67</f>
        <v>MM</v>
      </c>
      <c r="N67" s="256" t="s">
        <v>429</v>
      </c>
      <c r="O67" s="257" t="s">
        <v>2173</v>
      </c>
      <c r="P67" s="231" t="str">
        <f>CONCATENATE(A67," (",M67,")")</f>
        <v>Arozarena, Randy (MM)</v>
      </c>
      <c r="Q67" s="252">
        <f t="shared" ref="Q67:Q130" si="21">IF(ISBLANK($V67),"",$V67)</f>
        <v>100000</v>
      </c>
      <c r="R67" s="252" t="str">
        <f t="shared" ref="R67:R130" si="22">IF(ISBLANK($X67),"",$X67)</f>
        <v/>
      </c>
      <c r="S67" s="252" t="str">
        <f t="shared" ref="S67:S130" si="23">IF(ISBLANK($Z67),"",$Z67)</f>
        <v/>
      </c>
      <c r="T67" s="252" t="str">
        <f t="shared" si="9"/>
        <v/>
      </c>
      <c r="U67" s="270" t="s">
        <v>385</v>
      </c>
      <c r="V67" s="253">
        <v>100000</v>
      </c>
      <c r="W67" s="232"/>
      <c r="X67" s="253"/>
      <c r="Y67" s="232"/>
      <c r="Z67" s="232"/>
      <c r="AA67" s="232"/>
      <c r="AB67" s="284"/>
      <c r="AC67" s="232"/>
      <c r="AD67" s="284"/>
      <c r="AE67" s="232"/>
      <c r="AF67" s="232"/>
    </row>
    <row r="68" spans="1:32" ht="14.25" customHeight="1">
      <c r="A68" s="158" t="s">
        <v>3581</v>
      </c>
      <c r="B68" s="246" t="str">
        <f t="shared" si="16"/>
        <v>Arraez</v>
      </c>
      <c r="C68" s="238" t="str">
        <f t="shared" si="17"/>
        <v>Luis</v>
      </c>
      <c r="D68" s="232" t="str">
        <f t="shared" si="18"/>
        <v>L. Arraez</v>
      </c>
      <c r="E68" s="231" t="str">
        <f t="shared" si="19"/>
        <v>Luis Arraez</v>
      </c>
      <c r="F68" s="254" t="s">
        <v>307</v>
      </c>
      <c r="G68" s="254">
        <v>11</v>
      </c>
      <c r="H68" s="254">
        <v>1</v>
      </c>
      <c r="I68" s="254" t="s">
        <v>1474</v>
      </c>
      <c r="J68" s="250">
        <v>35529</v>
      </c>
      <c r="K68" s="255" t="s">
        <v>746</v>
      </c>
      <c r="L68" s="249" t="s">
        <v>6</v>
      </c>
      <c r="M68" s="270" t="str">
        <f t="shared" si="20"/>
        <v>Y1</v>
      </c>
      <c r="N68" s="256" t="s">
        <v>397</v>
      </c>
      <c r="O68" s="257" t="s">
        <v>3574</v>
      </c>
      <c r="P68" s="231" t="str">
        <f>CONCATENATE(A68," (",U68,")")</f>
        <v>Arraez, Luis (Y1)</v>
      </c>
      <c r="Q68" s="252">
        <f t="shared" si="21"/>
        <v>200000</v>
      </c>
      <c r="R68" s="252">
        <f t="shared" si="22"/>
        <v>300000</v>
      </c>
      <c r="S68" s="252">
        <f t="shared" si="23"/>
        <v>400000</v>
      </c>
      <c r="T68" s="252" t="str">
        <f t="shared" si="9"/>
        <v/>
      </c>
      <c r="U68" s="270" t="s">
        <v>388</v>
      </c>
      <c r="V68" s="253">
        <v>200000</v>
      </c>
      <c r="W68" s="232" t="s">
        <v>389</v>
      </c>
      <c r="X68" s="253">
        <v>300000</v>
      </c>
      <c r="Y68" s="232" t="s">
        <v>278</v>
      </c>
      <c r="Z68" s="378">
        <v>400000</v>
      </c>
      <c r="AA68" s="232" t="s">
        <v>492</v>
      </c>
      <c r="AB68" s="284"/>
      <c r="AC68" s="232"/>
      <c r="AD68" s="284"/>
      <c r="AE68" s="232"/>
      <c r="AF68" s="232"/>
    </row>
    <row r="69" spans="1:32" ht="14.25" customHeight="1">
      <c r="A69" s="232" t="s">
        <v>559</v>
      </c>
      <c r="B69" s="246" t="str">
        <f t="shared" si="16"/>
        <v>Arrieta</v>
      </c>
      <c r="C69" s="238" t="str">
        <f t="shared" si="17"/>
        <v>Jake</v>
      </c>
      <c r="D69" s="232" t="str">
        <f t="shared" si="18"/>
        <v>J. Arrieta</v>
      </c>
      <c r="E69" s="231" t="str">
        <f t="shared" si="19"/>
        <v>Jake Arrieta</v>
      </c>
      <c r="F69" s="249" t="s">
        <v>748</v>
      </c>
      <c r="G69" s="249"/>
      <c r="H69" s="249"/>
      <c r="I69" s="249"/>
      <c r="J69" s="250">
        <v>31477</v>
      </c>
      <c r="K69" s="256" t="s">
        <v>577</v>
      </c>
      <c r="L69" s="249" t="s">
        <v>90</v>
      </c>
      <c r="M69" s="270" t="str">
        <f t="shared" si="20"/>
        <v>3,X3-$15M</v>
      </c>
      <c r="N69" s="256" t="str">
        <f>Cobb!$Y$2</f>
        <v>Gateway</v>
      </c>
      <c r="O69" s="257" t="s">
        <v>645</v>
      </c>
      <c r="P69" s="231" t="str">
        <f>CONCATENATE(A69," (",M69,")")</f>
        <v>Arrieta, Jake (3,X3-$15M)</v>
      </c>
      <c r="Q69" s="252">
        <f t="shared" si="21"/>
        <v>5000000</v>
      </c>
      <c r="R69" s="252" t="str">
        <f t="shared" si="22"/>
        <v/>
      </c>
      <c r="S69" s="252" t="str">
        <f t="shared" si="23"/>
        <v/>
      </c>
      <c r="T69" s="252" t="str">
        <f t="shared" si="9"/>
        <v/>
      </c>
      <c r="U69" s="270" t="s">
        <v>1360</v>
      </c>
      <c r="V69" s="253">
        <v>5000000</v>
      </c>
      <c r="W69" s="232" t="s">
        <v>242</v>
      </c>
      <c r="X69" s="232"/>
      <c r="Y69" s="232"/>
      <c r="Z69" s="232"/>
      <c r="AA69" s="232"/>
      <c r="AB69" s="284"/>
      <c r="AC69" s="232"/>
      <c r="AD69" s="284"/>
      <c r="AE69" s="232"/>
      <c r="AF69" s="232"/>
    </row>
    <row r="70" spans="1:32" ht="14.25" customHeight="1">
      <c r="A70" s="233" t="s">
        <v>955</v>
      </c>
      <c r="B70" s="246" t="str">
        <f t="shared" si="16"/>
        <v>Arroyo</v>
      </c>
      <c r="C70" s="238" t="str">
        <f t="shared" si="17"/>
        <v>Christian</v>
      </c>
      <c r="D70" s="232" t="str">
        <f t="shared" si="18"/>
        <v>C. Arroyo</v>
      </c>
      <c r="E70" s="231" t="str">
        <f t="shared" si="19"/>
        <v>Christian Arroyo</v>
      </c>
      <c r="F70" s="249" t="s">
        <v>748</v>
      </c>
      <c r="G70" s="249"/>
      <c r="H70" s="249"/>
      <c r="I70" s="249"/>
      <c r="J70" s="262">
        <v>34849</v>
      </c>
      <c r="K70" s="232" t="s">
        <v>746</v>
      </c>
      <c r="L70" s="249" t="s">
        <v>6</v>
      </c>
      <c r="M70" s="270" t="str">
        <f t="shared" si="20"/>
        <v>Y1*</v>
      </c>
      <c r="N70" s="256" t="str">
        <f>Ruth!$S$2</f>
        <v>New York</v>
      </c>
      <c r="O70" s="249" t="s">
        <v>1135</v>
      </c>
      <c r="P70" s="231" t="str">
        <f>CONCATENATE(A70," (",M70,")")</f>
        <v>Arroyo, Christian (Y1*)</v>
      </c>
      <c r="Q70" s="252">
        <f t="shared" si="21"/>
        <v>200000</v>
      </c>
      <c r="R70" s="252">
        <f t="shared" si="22"/>
        <v>300000</v>
      </c>
      <c r="S70" s="252">
        <f t="shared" si="23"/>
        <v>400000</v>
      </c>
      <c r="T70" s="252" t="str">
        <f t="shared" si="9"/>
        <v/>
      </c>
      <c r="U70" s="270" t="s">
        <v>189</v>
      </c>
      <c r="V70" s="253">
        <v>200000</v>
      </c>
      <c r="W70" s="232" t="s">
        <v>389</v>
      </c>
      <c r="X70" s="253">
        <v>300000</v>
      </c>
      <c r="Y70" s="232" t="s">
        <v>278</v>
      </c>
      <c r="Z70" s="378">
        <v>400000</v>
      </c>
      <c r="AA70" s="232" t="s">
        <v>492</v>
      </c>
      <c r="AB70" s="284"/>
      <c r="AC70" s="232"/>
      <c r="AD70" s="284"/>
      <c r="AE70" s="232"/>
      <c r="AF70" s="232"/>
    </row>
    <row r="71" spans="1:32" ht="14.25" customHeight="1">
      <c r="A71" s="158" t="s">
        <v>3682</v>
      </c>
      <c r="B71" s="246" t="str">
        <f t="shared" si="16"/>
        <v>Arteaga</v>
      </c>
      <c r="C71" s="238" t="str">
        <f t="shared" si="17"/>
        <v>Humberto</v>
      </c>
      <c r="D71" s="232" t="str">
        <f t="shared" si="18"/>
        <v>H. Arteaga</v>
      </c>
      <c r="E71" s="231" t="str">
        <f t="shared" si="19"/>
        <v>Humberto Arteaga</v>
      </c>
      <c r="F71" s="254" t="s">
        <v>748</v>
      </c>
      <c r="G71" s="254">
        <v>173</v>
      </c>
      <c r="H71" s="254">
        <v>7</v>
      </c>
      <c r="I71" s="254" t="s">
        <v>1470</v>
      </c>
      <c r="J71" s="250">
        <v>34357</v>
      </c>
      <c r="K71" s="255" t="s">
        <v>752</v>
      </c>
      <c r="L71" s="249" t="s">
        <v>6</v>
      </c>
      <c r="M71" s="270" t="str">
        <f t="shared" si="20"/>
        <v>Y1</v>
      </c>
      <c r="N71" s="256" t="s">
        <v>2421</v>
      </c>
      <c r="O71" s="257" t="s">
        <v>3574</v>
      </c>
      <c r="P71" s="231" t="str">
        <f>CONCATENATE(A71," (",U71,")")</f>
        <v>Arteaga, Humberto (Y1)</v>
      </c>
      <c r="Q71" s="252">
        <f t="shared" si="21"/>
        <v>200000</v>
      </c>
      <c r="R71" s="252">
        <f t="shared" si="22"/>
        <v>300000</v>
      </c>
      <c r="S71" s="252">
        <f t="shared" si="23"/>
        <v>400000</v>
      </c>
      <c r="T71" s="252" t="str">
        <f t="shared" si="9"/>
        <v/>
      </c>
      <c r="U71" s="270" t="s">
        <v>388</v>
      </c>
      <c r="V71" s="253">
        <v>200000</v>
      </c>
      <c r="W71" s="232" t="s">
        <v>389</v>
      </c>
      <c r="X71" s="253">
        <v>300000</v>
      </c>
      <c r="Y71" s="232" t="s">
        <v>278</v>
      </c>
      <c r="Z71" s="378">
        <v>400000</v>
      </c>
      <c r="AA71" s="232" t="s">
        <v>492</v>
      </c>
      <c r="AB71" s="284"/>
      <c r="AC71" s="232"/>
      <c r="AD71" s="284"/>
      <c r="AE71" s="232"/>
      <c r="AF71" s="232"/>
    </row>
    <row r="72" spans="1:32" ht="14.25" customHeight="1">
      <c r="A72" s="232" t="s">
        <v>2077</v>
      </c>
      <c r="B72" s="246" t="str">
        <f t="shared" si="16"/>
        <v>Astudillo</v>
      </c>
      <c r="C72" s="238" t="str">
        <f t="shared" si="17"/>
        <v>Willians</v>
      </c>
      <c r="D72" s="232" t="str">
        <f t="shared" si="18"/>
        <v>W. Astudillo</v>
      </c>
      <c r="E72" s="231" t="str">
        <f t="shared" si="19"/>
        <v>Willians Astudillo</v>
      </c>
      <c r="F72" s="254" t="s">
        <v>748</v>
      </c>
      <c r="G72" s="254" t="s">
        <v>2231</v>
      </c>
      <c r="H72" s="254" t="s">
        <v>1466</v>
      </c>
      <c r="I72" s="254" t="s">
        <v>2186</v>
      </c>
      <c r="J72" s="250">
        <v>33525</v>
      </c>
      <c r="K72" s="255" t="s">
        <v>749</v>
      </c>
      <c r="L72" s="249" t="s">
        <v>6</v>
      </c>
      <c r="M72" s="270" t="str">
        <f t="shared" si="20"/>
        <v>Y1</v>
      </c>
      <c r="N72" s="256" t="s">
        <v>429</v>
      </c>
      <c r="O72" s="257" t="s">
        <v>2173</v>
      </c>
      <c r="P72" s="231" t="str">
        <f>CONCATENATE(A72," (",M72,")")</f>
        <v>Astudillo, Willians (Y1)</v>
      </c>
      <c r="Q72" s="252">
        <f t="shared" si="21"/>
        <v>200000</v>
      </c>
      <c r="R72" s="252">
        <f t="shared" si="22"/>
        <v>300000</v>
      </c>
      <c r="S72" s="252">
        <f t="shared" si="23"/>
        <v>400000</v>
      </c>
      <c r="T72" s="252" t="str">
        <f t="shared" si="9"/>
        <v/>
      </c>
      <c r="U72" s="270" t="s">
        <v>388</v>
      </c>
      <c r="V72" s="253">
        <v>200000</v>
      </c>
      <c r="W72" s="232" t="s">
        <v>389</v>
      </c>
      <c r="X72" s="253">
        <v>300000</v>
      </c>
      <c r="Y72" s="232" t="s">
        <v>278</v>
      </c>
      <c r="Z72" s="378">
        <v>400000</v>
      </c>
      <c r="AA72" s="232" t="s">
        <v>492</v>
      </c>
      <c r="AB72" s="284"/>
      <c r="AC72" s="232"/>
      <c r="AD72" s="284"/>
      <c r="AE72" s="232"/>
      <c r="AF72" s="232"/>
    </row>
    <row r="73" spans="1:32" ht="14.25" customHeight="1">
      <c r="A73" s="232" t="s">
        <v>1301</v>
      </c>
      <c r="B73" s="246" t="str">
        <f t="shared" si="16"/>
        <v>Austin</v>
      </c>
      <c r="C73" s="238" t="str">
        <f t="shared" si="17"/>
        <v>Tyler</v>
      </c>
      <c r="D73" s="232" t="str">
        <f t="shared" si="18"/>
        <v>T. Austin</v>
      </c>
      <c r="E73" s="231" t="str">
        <f t="shared" si="19"/>
        <v>Tyler Austin</v>
      </c>
      <c r="F73" s="247" t="s">
        <v>748</v>
      </c>
      <c r="G73" s="232">
        <f>Cuts!G5+1</f>
        <v>38</v>
      </c>
      <c r="H73" s="232">
        <v>7</v>
      </c>
      <c r="I73" s="232">
        <v>5</v>
      </c>
      <c r="J73" s="248">
        <v>33487</v>
      </c>
      <c r="K73" s="232" t="s">
        <v>747</v>
      </c>
      <c r="L73" s="249" t="s">
        <v>6</v>
      </c>
      <c r="M73" s="270" t="str">
        <f t="shared" si="20"/>
        <v>Y2</v>
      </c>
      <c r="N73" s="256" t="str">
        <f>Mays!$M$2</f>
        <v>Texas</v>
      </c>
      <c r="O73" s="249" t="s">
        <v>1214</v>
      </c>
      <c r="P73" s="231" t="str">
        <f>CONCATENATE(A73," (",M73,")")</f>
        <v>Austin, Tyler (Y2)</v>
      </c>
      <c r="Q73" s="252">
        <f t="shared" si="21"/>
        <v>300000</v>
      </c>
      <c r="R73" s="252">
        <f t="shared" si="22"/>
        <v>400000</v>
      </c>
      <c r="S73" s="252" t="str">
        <f t="shared" si="23"/>
        <v/>
      </c>
      <c r="T73" s="252" t="str">
        <f t="shared" si="9"/>
        <v/>
      </c>
      <c r="U73" s="270" t="s">
        <v>389</v>
      </c>
      <c r="V73" s="253">
        <v>300000</v>
      </c>
      <c r="W73" s="232" t="s">
        <v>278</v>
      </c>
      <c r="X73" s="253">
        <v>400000</v>
      </c>
      <c r="Y73" s="232" t="s">
        <v>492</v>
      </c>
      <c r="Z73" s="232"/>
      <c r="AA73" s="232"/>
      <c r="AB73" s="284"/>
      <c r="AC73" s="232"/>
      <c r="AD73" s="284"/>
      <c r="AE73" s="232"/>
      <c r="AF73" s="232"/>
    </row>
    <row r="74" spans="1:32" s="278" customFormat="1" ht="14.25" customHeight="1">
      <c r="A74" s="158" t="s">
        <v>3708</v>
      </c>
      <c r="B74" s="246" t="str">
        <f t="shared" si="16"/>
        <v>Avelino</v>
      </c>
      <c r="C74" s="238" t="str">
        <f t="shared" si="17"/>
        <v>Abiatal</v>
      </c>
      <c r="D74" s="232" t="str">
        <f t="shared" si="18"/>
        <v>A. Avelino</v>
      </c>
      <c r="E74" s="231" t="str">
        <f t="shared" si="19"/>
        <v>Abiatal Avelino</v>
      </c>
      <c r="F74" s="254" t="s">
        <v>748</v>
      </c>
      <c r="G74" s="254">
        <v>229</v>
      </c>
      <c r="H74" s="254">
        <v>11</v>
      </c>
      <c r="I74" s="254" t="s">
        <v>1470</v>
      </c>
      <c r="J74" s="250">
        <v>34744</v>
      </c>
      <c r="K74" s="255" t="s">
        <v>752</v>
      </c>
      <c r="L74" s="249" t="s">
        <v>6</v>
      </c>
      <c r="M74" s="270" t="str">
        <f t="shared" si="20"/>
        <v>MM</v>
      </c>
      <c r="N74" s="256" t="s">
        <v>479</v>
      </c>
      <c r="O74" s="257" t="s">
        <v>3574</v>
      </c>
      <c r="P74" s="231" t="str">
        <f>CONCATENATE(A74," (",U74,")")</f>
        <v>Avelino, Abiatal (MM)</v>
      </c>
      <c r="Q74" s="252">
        <f t="shared" si="21"/>
        <v>100000</v>
      </c>
      <c r="R74" s="252" t="str">
        <f t="shared" si="22"/>
        <v/>
      </c>
      <c r="S74" s="252" t="str">
        <f t="shared" si="23"/>
        <v/>
      </c>
      <c r="T74" s="252" t="str">
        <f t="shared" si="9"/>
        <v/>
      </c>
      <c r="U74" s="270" t="s">
        <v>385</v>
      </c>
      <c r="V74" s="253">
        <v>100000</v>
      </c>
      <c r="W74" s="232"/>
      <c r="X74" s="253"/>
      <c r="Y74" s="232"/>
      <c r="Z74" s="232"/>
      <c r="AA74" s="232"/>
      <c r="AB74" s="284"/>
      <c r="AC74" s="232"/>
      <c r="AD74" s="284"/>
      <c r="AE74" s="232"/>
      <c r="AF74" s="233"/>
    </row>
    <row r="75" spans="1:32" s="278" customFormat="1" ht="14.25" customHeight="1">
      <c r="A75" s="232" t="s">
        <v>259</v>
      </c>
      <c r="B75" s="246" t="str">
        <f t="shared" si="16"/>
        <v>Avila</v>
      </c>
      <c r="C75" s="238" t="str">
        <f t="shared" si="17"/>
        <v>Alex</v>
      </c>
      <c r="D75" s="232" t="str">
        <f t="shared" si="18"/>
        <v>A. Avila</v>
      </c>
      <c r="E75" s="231" t="str">
        <f t="shared" si="19"/>
        <v>Alex Avila</v>
      </c>
      <c r="F75" s="249" t="s">
        <v>307</v>
      </c>
      <c r="G75" s="249"/>
      <c r="H75" s="249"/>
      <c r="I75" s="249"/>
      <c r="J75" s="250">
        <v>31806</v>
      </c>
      <c r="K75" s="256" t="s">
        <v>749</v>
      </c>
      <c r="L75" s="249" t="s">
        <v>6</v>
      </c>
      <c r="M75" s="270" t="str">
        <f t="shared" si="20"/>
        <v>1,F2-$1.5M</v>
      </c>
      <c r="N75" s="256" t="s">
        <v>299</v>
      </c>
      <c r="O75" s="257" t="s">
        <v>3510</v>
      </c>
      <c r="P75" s="231" t="str">
        <f>CONCATENATE(A75," (",M75,")")</f>
        <v>Avila, Alex (1,F2-$1.5M)</v>
      </c>
      <c r="Q75" s="252">
        <f t="shared" si="21"/>
        <v>750000</v>
      </c>
      <c r="R75" s="252">
        <f t="shared" si="22"/>
        <v>750000</v>
      </c>
      <c r="S75" s="252" t="str">
        <f t="shared" si="23"/>
        <v/>
      </c>
      <c r="T75" s="252" t="str">
        <f t="shared" si="9"/>
        <v/>
      </c>
      <c r="U75" s="370" t="s">
        <v>3159</v>
      </c>
      <c r="V75" s="253">
        <v>750000</v>
      </c>
      <c r="W75" s="253" t="s">
        <v>3160</v>
      </c>
      <c r="X75" s="284">
        <v>750000</v>
      </c>
      <c r="Y75" s="233" t="s">
        <v>242</v>
      </c>
      <c r="Z75" s="284"/>
      <c r="AA75" s="232"/>
      <c r="AB75" s="284"/>
      <c r="AC75" s="232"/>
      <c r="AD75" s="284"/>
      <c r="AE75" s="232"/>
      <c r="AF75" s="233"/>
    </row>
    <row r="76" spans="1:32" s="278" customFormat="1" ht="14.25" customHeight="1">
      <c r="A76" s="232" t="s">
        <v>2416</v>
      </c>
      <c r="B76" s="270"/>
      <c r="C76" s="270"/>
      <c r="D76" s="270"/>
      <c r="E76" s="270"/>
      <c r="F76" s="254"/>
      <c r="G76" s="254"/>
      <c r="H76" s="254"/>
      <c r="I76" s="254"/>
      <c r="J76" s="250"/>
      <c r="K76" s="255"/>
      <c r="L76" s="249" t="s">
        <v>90</v>
      </c>
      <c r="M76" s="270" t="str">
        <f t="shared" si="20"/>
        <v>2,F2-$800k</v>
      </c>
      <c r="N76" s="256" t="s">
        <v>1556</v>
      </c>
      <c r="O76" s="257" t="s">
        <v>2411</v>
      </c>
      <c r="P76" s="231" t="str">
        <f>CONCATENATE(A76," (",M76,")")</f>
        <v>Avilan,Luis (2,F2-$800k)</v>
      </c>
      <c r="Q76" s="252">
        <f t="shared" si="21"/>
        <v>400000</v>
      </c>
      <c r="R76" s="252" t="str">
        <f t="shared" si="22"/>
        <v/>
      </c>
      <c r="S76" s="252" t="str">
        <f t="shared" si="23"/>
        <v/>
      </c>
      <c r="T76" s="252" t="str">
        <f t="shared" si="9"/>
        <v/>
      </c>
      <c r="U76" s="270" t="s">
        <v>2414</v>
      </c>
      <c r="V76" s="253">
        <v>400000</v>
      </c>
      <c r="W76" s="232" t="s">
        <v>242</v>
      </c>
      <c r="X76" s="253"/>
      <c r="Y76" s="232"/>
      <c r="Z76" s="232"/>
      <c r="AA76" s="232"/>
      <c r="AB76" s="284"/>
      <c r="AC76" s="232"/>
      <c r="AD76" s="284"/>
      <c r="AE76" s="232"/>
      <c r="AF76" s="233"/>
    </row>
    <row r="77" spans="1:32" ht="14.25" customHeight="1">
      <c r="A77" s="232" t="s">
        <v>1259</v>
      </c>
      <c r="B77" s="246" t="str">
        <f t="shared" ref="B77:B108" si="24">LEFT(A77,FIND(", ",A77,1)-1)</f>
        <v>Bader</v>
      </c>
      <c r="C77" s="238" t="str">
        <f t="shared" ref="C77:C108" si="25">RIGHT(A77,LEN(A77)-FIND(", ",A77,1)-1)</f>
        <v>Harrison</v>
      </c>
      <c r="D77" s="232" t="str">
        <f t="shared" ref="D77:D108" si="26">CONCATENATE(MID(C77,1,1),". ",B77)</f>
        <v>H. Bader</v>
      </c>
      <c r="E77" s="231" t="str">
        <f t="shared" ref="E77:E108" si="27">CONCATENATE(C77," ",B77)</f>
        <v>Harrison Bader</v>
      </c>
      <c r="F77" s="247" t="s">
        <v>748</v>
      </c>
      <c r="G77" s="232">
        <f>G76+1</f>
        <v>1</v>
      </c>
      <c r="H77" s="232">
        <v>5</v>
      </c>
      <c r="I77" s="232">
        <v>12</v>
      </c>
      <c r="J77" s="248">
        <v>34488</v>
      </c>
      <c r="K77" s="232" t="s">
        <v>784</v>
      </c>
      <c r="L77" s="249" t="s">
        <v>6</v>
      </c>
      <c r="M77" s="270" t="str">
        <f t="shared" si="20"/>
        <v>Y2</v>
      </c>
      <c r="N77" s="256" t="str">
        <f>Mays!$G$2</f>
        <v>Palo Alto</v>
      </c>
      <c r="O77" s="249" t="s">
        <v>1214</v>
      </c>
      <c r="P77" s="231" t="str">
        <f>CONCATENATE(A77," (",M77,")")</f>
        <v>Bader, Harrison (Y2)</v>
      </c>
      <c r="Q77" s="252">
        <f t="shared" si="21"/>
        <v>300000</v>
      </c>
      <c r="R77" s="252">
        <f t="shared" si="22"/>
        <v>400000</v>
      </c>
      <c r="S77" s="252" t="str">
        <f t="shared" si="23"/>
        <v/>
      </c>
      <c r="T77" s="252" t="str">
        <f t="shared" si="9"/>
        <v/>
      </c>
      <c r="U77" s="270" t="s">
        <v>389</v>
      </c>
      <c r="V77" s="253">
        <v>300000</v>
      </c>
      <c r="W77" s="232" t="s">
        <v>278</v>
      </c>
      <c r="X77" s="253">
        <v>400000</v>
      </c>
      <c r="Y77" s="232" t="s">
        <v>492</v>
      </c>
      <c r="Z77" s="232"/>
      <c r="AA77" s="232"/>
      <c r="AB77" s="284"/>
      <c r="AC77" s="232"/>
      <c r="AD77" s="284"/>
      <c r="AE77" s="232"/>
      <c r="AF77" s="232"/>
    </row>
    <row r="78" spans="1:32" s="278" customFormat="1" ht="14.25" customHeight="1">
      <c r="A78" s="487" t="s">
        <v>3805</v>
      </c>
      <c r="B78" s="246" t="str">
        <f t="shared" si="24"/>
        <v>Baez</v>
      </c>
      <c r="C78" s="238" t="str">
        <f t="shared" si="25"/>
        <v>Franyel</v>
      </c>
      <c r="D78" s="232" t="str">
        <f t="shared" si="26"/>
        <v>F. Baez</v>
      </c>
      <c r="E78" s="231" t="str">
        <f t="shared" si="27"/>
        <v>Franyel Baez</v>
      </c>
      <c r="F78" s="254"/>
      <c r="G78" s="254">
        <v>228</v>
      </c>
      <c r="H78" s="254">
        <v>11</v>
      </c>
      <c r="I78" s="254" t="s">
        <v>1468</v>
      </c>
      <c r="J78" s="250"/>
      <c r="K78" s="255"/>
      <c r="L78" s="249" t="s">
        <v>387</v>
      </c>
      <c r="M78" s="270" t="str">
        <f t="shared" si="20"/>
        <v>min</v>
      </c>
      <c r="N78" s="256" t="s">
        <v>868</v>
      </c>
      <c r="O78" s="257" t="s">
        <v>3574</v>
      </c>
      <c r="P78" s="231" t="str">
        <f>CONCATENATE(A78," (",U78,")")</f>
        <v>Baez, Franyel (min)</v>
      </c>
      <c r="Q78" s="252" t="str">
        <f t="shared" si="21"/>
        <v/>
      </c>
      <c r="R78" s="252" t="str">
        <f t="shared" si="22"/>
        <v/>
      </c>
      <c r="S78" s="252" t="str">
        <f t="shared" si="23"/>
        <v/>
      </c>
      <c r="T78" s="252" t="str">
        <f t="shared" si="9"/>
        <v/>
      </c>
      <c r="U78" s="270" t="s">
        <v>505</v>
      </c>
      <c r="V78" s="253"/>
      <c r="W78" s="232"/>
      <c r="X78" s="253"/>
      <c r="Y78" s="232"/>
      <c r="Z78" s="232"/>
      <c r="AA78" s="232"/>
      <c r="AB78" s="284"/>
      <c r="AC78" s="232"/>
      <c r="AD78" s="284"/>
      <c r="AE78" s="232"/>
      <c r="AF78" s="233"/>
    </row>
    <row r="79" spans="1:32" s="278" customFormat="1" ht="14.25" customHeight="1">
      <c r="A79" s="232" t="s">
        <v>594</v>
      </c>
      <c r="B79" s="246" t="str">
        <f t="shared" si="24"/>
        <v>Baez</v>
      </c>
      <c r="C79" s="238" t="str">
        <f t="shared" si="25"/>
        <v>Javier</v>
      </c>
      <c r="D79" s="232" t="str">
        <f t="shared" si="26"/>
        <v>J. Baez</v>
      </c>
      <c r="E79" s="231" t="str">
        <f t="shared" si="27"/>
        <v>Javier Baez</v>
      </c>
      <c r="F79" s="249" t="s">
        <v>748</v>
      </c>
      <c r="G79" s="249"/>
      <c r="H79" s="249"/>
      <c r="I79" s="249"/>
      <c r="J79" s="250">
        <v>33939</v>
      </c>
      <c r="K79" s="256" t="s">
        <v>752</v>
      </c>
      <c r="L79" s="249" t="s">
        <v>6</v>
      </c>
      <c r="M79" s="270" t="str">
        <f t="shared" si="20"/>
        <v>1,L4-$16M</v>
      </c>
      <c r="N79" s="256" t="str">
        <f>Mays!$Y$2</f>
        <v>Los Angeles</v>
      </c>
      <c r="O79" s="257" t="s">
        <v>633</v>
      </c>
      <c r="P79" s="231" t="str">
        <f>CONCATENATE(A79," (",M79,")")</f>
        <v>Baez, Javier (1,L4-$16M)</v>
      </c>
      <c r="Q79" s="252">
        <f t="shared" si="21"/>
        <v>4000000</v>
      </c>
      <c r="R79" s="252">
        <f t="shared" si="22"/>
        <v>4000000</v>
      </c>
      <c r="S79" s="252">
        <f t="shared" si="23"/>
        <v>4000000</v>
      </c>
      <c r="T79" s="252">
        <f t="shared" si="9"/>
        <v>4000000</v>
      </c>
      <c r="U79" s="270" t="s">
        <v>1361</v>
      </c>
      <c r="V79" s="253">
        <v>4000000</v>
      </c>
      <c r="W79" s="232" t="s">
        <v>1364</v>
      </c>
      <c r="X79" s="232">
        <v>4000000</v>
      </c>
      <c r="Y79" s="232" t="s">
        <v>1365</v>
      </c>
      <c r="Z79" s="232">
        <v>4000000</v>
      </c>
      <c r="AA79" s="232" t="s">
        <v>1366</v>
      </c>
      <c r="AB79" s="284">
        <v>4000000</v>
      </c>
      <c r="AC79" s="232"/>
      <c r="AD79" s="284"/>
      <c r="AE79" s="232"/>
      <c r="AF79" s="233"/>
    </row>
    <row r="80" spans="1:32" ht="14.25" customHeight="1">
      <c r="A80" s="232" t="s">
        <v>1270</v>
      </c>
      <c r="B80" s="246" t="str">
        <f t="shared" si="24"/>
        <v>Baez</v>
      </c>
      <c r="C80" s="238" t="str">
        <f t="shared" si="25"/>
        <v>Michel</v>
      </c>
      <c r="D80" s="232" t="str">
        <f t="shared" si="26"/>
        <v>M. Baez</v>
      </c>
      <c r="E80" s="231" t="str">
        <f t="shared" si="27"/>
        <v>Michel Baez</v>
      </c>
      <c r="F80" s="247" t="s">
        <v>748</v>
      </c>
      <c r="G80" s="232">
        <f>G79+1</f>
        <v>1</v>
      </c>
      <c r="H80" s="232">
        <v>7</v>
      </c>
      <c r="I80" s="232">
        <v>8</v>
      </c>
      <c r="J80" s="248">
        <v>35085</v>
      </c>
      <c r="K80" s="232" t="s">
        <v>745</v>
      </c>
      <c r="L80" s="249" t="s">
        <v>90</v>
      </c>
      <c r="M80" s="270" t="str">
        <f t="shared" si="20"/>
        <v>MM</v>
      </c>
      <c r="N80" s="256" t="str">
        <f>Cobb!$M$2</f>
        <v>Mansfield</v>
      </c>
      <c r="O80" s="249" t="s">
        <v>1214</v>
      </c>
      <c r="P80" s="231" t="str">
        <f>CONCATENATE(A80," (",M80,")")</f>
        <v>Baez, Michel (MM)</v>
      </c>
      <c r="Q80" s="252">
        <f t="shared" si="21"/>
        <v>100000</v>
      </c>
      <c r="R80" s="252" t="str">
        <f t="shared" si="22"/>
        <v/>
      </c>
      <c r="S80" s="252" t="str">
        <f t="shared" si="23"/>
        <v/>
      </c>
      <c r="T80" s="252" t="str">
        <f t="shared" si="9"/>
        <v/>
      </c>
      <c r="U80" s="270" t="s">
        <v>385</v>
      </c>
      <c r="V80" s="253">
        <v>100000</v>
      </c>
      <c r="W80" s="232"/>
      <c r="X80" s="232"/>
      <c r="Y80" s="232"/>
      <c r="Z80" s="232"/>
      <c r="AA80" s="232"/>
      <c r="AB80" s="284"/>
      <c r="AC80" s="232"/>
      <c r="AD80" s="284"/>
      <c r="AE80" s="232"/>
      <c r="AF80" s="232"/>
    </row>
    <row r="81" spans="1:32" s="278" customFormat="1" ht="14.25" customHeight="1">
      <c r="A81" s="233" t="s">
        <v>892</v>
      </c>
      <c r="B81" s="246" t="str">
        <f t="shared" si="24"/>
        <v>Baez</v>
      </c>
      <c r="C81" s="238" t="str">
        <f t="shared" si="25"/>
        <v>Pedro</v>
      </c>
      <c r="D81" s="232" t="str">
        <f t="shared" si="26"/>
        <v>P. Baez</v>
      </c>
      <c r="E81" s="231" t="str">
        <f t="shared" si="27"/>
        <v>Pedro Baez</v>
      </c>
      <c r="F81" s="249" t="s">
        <v>748</v>
      </c>
      <c r="G81" s="249"/>
      <c r="H81" s="249"/>
      <c r="I81" s="249"/>
      <c r="J81" s="262">
        <v>32213</v>
      </c>
      <c r="K81" s="232" t="s">
        <v>745</v>
      </c>
      <c r="L81" s="249" t="s">
        <v>90</v>
      </c>
      <c r="M81" s="270" t="str">
        <f t="shared" si="20"/>
        <v>ARB-Y6</v>
      </c>
      <c r="N81" s="256" t="str">
        <f>Cobb!$AE$2</f>
        <v>Houston</v>
      </c>
      <c r="O81" s="249" t="s">
        <v>1204</v>
      </c>
      <c r="P81" s="231" t="str">
        <f>CONCATENATE(A81," (",M81,")")</f>
        <v>Baez, Pedro (ARB-Y6)</v>
      </c>
      <c r="Q81" s="252">
        <f t="shared" si="21"/>
        <v>2646000</v>
      </c>
      <c r="R81" s="252" t="str">
        <f t="shared" si="22"/>
        <v/>
      </c>
      <c r="S81" s="252" t="str">
        <f t="shared" si="23"/>
        <v/>
      </c>
      <c r="T81" s="252" t="str">
        <f t="shared" si="9"/>
        <v/>
      </c>
      <c r="U81" s="270" t="s">
        <v>722</v>
      </c>
      <c r="V81" s="253">
        <v>2646000</v>
      </c>
      <c r="W81" s="232" t="s">
        <v>723</v>
      </c>
      <c r="X81" s="232"/>
      <c r="Y81" s="232" t="s">
        <v>242</v>
      </c>
      <c r="Z81" s="232"/>
      <c r="AA81" s="232"/>
      <c r="AB81" s="284"/>
      <c r="AC81" s="232"/>
      <c r="AD81" s="284"/>
      <c r="AE81" s="232"/>
      <c r="AF81" s="233"/>
    </row>
    <row r="82" spans="1:32" ht="14.25" customHeight="1">
      <c r="A82" s="232" t="s">
        <v>416</v>
      </c>
      <c r="B82" s="246" t="str">
        <f t="shared" si="24"/>
        <v>Bailey</v>
      </c>
      <c r="C82" s="238" t="str">
        <f t="shared" si="25"/>
        <v>Homer</v>
      </c>
      <c r="D82" s="232" t="str">
        <f t="shared" si="26"/>
        <v>H. Bailey</v>
      </c>
      <c r="E82" s="231" t="str">
        <f t="shared" si="27"/>
        <v>Homer Bailey</v>
      </c>
      <c r="F82" s="249" t="s">
        <v>748</v>
      </c>
      <c r="G82" s="249"/>
      <c r="H82" s="249"/>
      <c r="I82" s="249"/>
      <c r="J82" s="250">
        <v>31535</v>
      </c>
      <c r="K82" s="256" t="s">
        <v>577</v>
      </c>
      <c r="L82" s="249" t="s">
        <v>90</v>
      </c>
      <c r="M82" s="270" t="str">
        <f t="shared" si="20"/>
        <v>1,X2-$10M</v>
      </c>
      <c r="N82" s="256" t="str">
        <f>Aaron!$S$2</f>
        <v>Washington</v>
      </c>
      <c r="O82" s="271" t="s">
        <v>1797</v>
      </c>
      <c r="P82" s="231" t="str">
        <f>CONCATENATE(A82," (",M82,")")</f>
        <v>Bailey, Homer (1,X2-$10M)</v>
      </c>
      <c r="Q82" s="252">
        <f t="shared" si="21"/>
        <v>5000000</v>
      </c>
      <c r="R82" s="252">
        <f t="shared" si="22"/>
        <v>5000000</v>
      </c>
      <c r="S82" s="252" t="str">
        <f t="shared" si="23"/>
        <v/>
      </c>
      <c r="T82" s="252" t="str">
        <f t="shared" si="9"/>
        <v/>
      </c>
      <c r="U82" s="255" t="s">
        <v>1671</v>
      </c>
      <c r="V82" s="253">
        <v>5000000</v>
      </c>
      <c r="W82" s="232" t="s">
        <v>1672</v>
      </c>
      <c r="X82" s="284">
        <v>5000000</v>
      </c>
      <c r="Y82" s="232" t="s">
        <v>242</v>
      </c>
      <c r="Z82" s="232"/>
      <c r="AA82" s="232"/>
      <c r="AB82" s="284"/>
      <c r="AC82" s="232"/>
      <c r="AD82" s="284"/>
      <c r="AE82" s="232"/>
      <c r="AF82" s="232"/>
    </row>
    <row r="83" spans="1:32" ht="14.25" customHeight="1">
      <c r="A83" s="158" t="s">
        <v>3736</v>
      </c>
      <c r="B83" s="246" t="str">
        <f t="shared" si="24"/>
        <v>Balazovic</v>
      </c>
      <c r="C83" s="238" t="str">
        <f t="shared" si="25"/>
        <v>Jordan</v>
      </c>
      <c r="D83" s="232" t="str">
        <f t="shared" si="26"/>
        <v>J. Balazovic</v>
      </c>
      <c r="E83" s="231" t="str">
        <f t="shared" si="27"/>
        <v>Jordan Balazovic</v>
      </c>
      <c r="F83" s="254" t="s">
        <v>748</v>
      </c>
      <c r="G83" s="254">
        <v>43</v>
      </c>
      <c r="H83" s="254">
        <v>2</v>
      </c>
      <c r="I83" s="254" t="s">
        <v>1476</v>
      </c>
      <c r="J83" s="250">
        <v>36055</v>
      </c>
      <c r="K83" s="255" t="s">
        <v>577</v>
      </c>
      <c r="L83" s="249" t="s">
        <v>387</v>
      </c>
      <c r="M83" s="270" t="str">
        <f t="shared" si="20"/>
        <v>min</v>
      </c>
      <c r="N83" s="256" t="s">
        <v>171</v>
      </c>
      <c r="O83" s="257" t="s">
        <v>3574</v>
      </c>
      <c r="P83" s="231" t="str">
        <f>CONCATENATE(A83," (",U83,")")</f>
        <v>Balazovic, Jordan (min)</v>
      </c>
      <c r="Q83" s="252" t="str">
        <f t="shared" si="21"/>
        <v/>
      </c>
      <c r="R83" s="252" t="str">
        <f t="shared" si="22"/>
        <v/>
      </c>
      <c r="S83" s="252" t="str">
        <f t="shared" si="23"/>
        <v/>
      </c>
      <c r="T83" s="252" t="str">
        <f t="shared" si="9"/>
        <v/>
      </c>
      <c r="U83" s="270" t="s">
        <v>505</v>
      </c>
      <c r="V83" s="253"/>
      <c r="W83" s="232"/>
      <c r="X83" s="253"/>
      <c r="Y83" s="232"/>
      <c r="Z83" s="232"/>
      <c r="AA83" s="232"/>
      <c r="AB83" s="284"/>
      <c r="AC83" s="232"/>
      <c r="AD83" s="284"/>
      <c r="AE83" s="232"/>
      <c r="AF83" s="232"/>
    </row>
    <row r="84" spans="1:32" ht="14.25" customHeight="1">
      <c r="A84" s="232" t="s">
        <v>1250</v>
      </c>
      <c r="B84" s="246" t="str">
        <f t="shared" si="24"/>
        <v>Banda</v>
      </c>
      <c r="C84" s="238" t="str">
        <f t="shared" si="25"/>
        <v>Anthony</v>
      </c>
      <c r="D84" s="232" t="str">
        <f t="shared" si="26"/>
        <v>A. Banda</v>
      </c>
      <c r="E84" s="231" t="str">
        <f t="shared" si="27"/>
        <v>Anthony Banda</v>
      </c>
      <c r="F84" s="247" t="s">
        <v>307</v>
      </c>
      <c r="G84" s="232">
        <f>Players!G421+1</f>
        <v>1</v>
      </c>
      <c r="H84" s="232">
        <v>4</v>
      </c>
      <c r="I84" s="232">
        <v>3</v>
      </c>
      <c r="J84" s="248">
        <v>34191</v>
      </c>
      <c r="K84" s="232" t="s">
        <v>577</v>
      </c>
      <c r="L84" s="249" t="s">
        <v>90</v>
      </c>
      <c r="M84" s="270" t="str">
        <f t="shared" si="20"/>
        <v>MM</v>
      </c>
      <c r="N84" s="256" t="str">
        <f>Mays!$A$2</f>
        <v>Aspen</v>
      </c>
      <c r="O84" s="249" t="s">
        <v>1214</v>
      </c>
      <c r="P84" s="231" t="str">
        <f>CONCATENATE(A84," (",M84,")")</f>
        <v>Banda, Anthony (MM)</v>
      </c>
      <c r="Q84" s="252">
        <f t="shared" si="21"/>
        <v>100000</v>
      </c>
      <c r="R84" s="252" t="str">
        <f t="shared" si="22"/>
        <v/>
      </c>
      <c r="S84" s="252" t="str">
        <f t="shared" si="23"/>
        <v/>
      </c>
      <c r="T84" s="252" t="str">
        <f t="shared" ref="T84:T147" si="28">IF(ISBLANK($AB84),"",$AB84)</f>
        <v/>
      </c>
      <c r="U84" s="270" t="s">
        <v>385</v>
      </c>
      <c r="V84" s="253">
        <v>100000</v>
      </c>
      <c r="W84" s="232"/>
      <c r="X84" s="232"/>
      <c r="Y84" s="232"/>
      <c r="Z84" s="232"/>
      <c r="AA84" s="232"/>
      <c r="AB84" s="284"/>
      <c r="AC84" s="232"/>
      <c r="AD84" s="284"/>
      <c r="AE84" s="232"/>
      <c r="AF84" s="232"/>
    </row>
    <row r="85" spans="1:32" ht="14.25" customHeight="1">
      <c r="A85" s="158" t="s">
        <v>3697</v>
      </c>
      <c r="B85" s="246" t="str">
        <f t="shared" si="24"/>
        <v>Banuelos</v>
      </c>
      <c r="C85" s="238" t="str">
        <f t="shared" si="25"/>
        <v>Manny</v>
      </c>
      <c r="D85" s="232" t="str">
        <f t="shared" si="26"/>
        <v>M. Banuelos</v>
      </c>
      <c r="E85" s="231" t="str">
        <f t="shared" si="27"/>
        <v>Manny Banuelos</v>
      </c>
      <c r="F85" s="254" t="s">
        <v>307</v>
      </c>
      <c r="G85" s="254">
        <v>207</v>
      </c>
      <c r="H85" s="254">
        <v>9</v>
      </c>
      <c r="I85" s="254" t="s">
        <v>1471</v>
      </c>
      <c r="J85" s="250">
        <v>33310</v>
      </c>
      <c r="K85" s="255" t="s">
        <v>745</v>
      </c>
      <c r="L85" s="249" t="s">
        <v>90</v>
      </c>
      <c r="M85" s="270" t="str">
        <f t="shared" si="20"/>
        <v>Y1</v>
      </c>
      <c r="N85" s="256" t="s">
        <v>868</v>
      </c>
      <c r="O85" s="257" t="s">
        <v>3574</v>
      </c>
      <c r="P85" s="231" t="str">
        <f>CONCATENATE(A85," (",U85,")")</f>
        <v>Banuelos, Manny (Y1)</v>
      </c>
      <c r="Q85" s="252">
        <f t="shared" si="21"/>
        <v>200000</v>
      </c>
      <c r="R85" s="252">
        <f t="shared" si="22"/>
        <v>300000</v>
      </c>
      <c r="S85" s="252">
        <f t="shared" si="23"/>
        <v>400000</v>
      </c>
      <c r="T85" s="252" t="str">
        <f t="shared" si="28"/>
        <v/>
      </c>
      <c r="U85" s="270" t="s">
        <v>388</v>
      </c>
      <c r="V85" s="253">
        <v>200000</v>
      </c>
      <c r="W85" s="232" t="s">
        <v>389</v>
      </c>
      <c r="X85" s="253">
        <v>300000</v>
      </c>
      <c r="Y85" s="232" t="s">
        <v>278</v>
      </c>
      <c r="Z85" s="378">
        <v>400000</v>
      </c>
      <c r="AA85" s="232" t="s">
        <v>492</v>
      </c>
      <c r="AB85" s="284"/>
      <c r="AC85" s="232"/>
      <c r="AD85" s="284"/>
      <c r="AE85" s="232"/>
      <c r="AF85" s="232"/>
    </row>
    <row r="86" spans="1:32" ht="14.25" customHeight="1">
      <c r="A86" s="158" t="s">
        <v>3621</v>
      </c>
      <c r="B86" s="246" t="str">
        <f t="shared" si="24"/>
        <v>Bard</v>
      </c>
      <c r="C86" s="238" t="str">
        <f t="shared" si="25"/>
        <v>Luke</v>
      </c>
      <c r="D86" s="232" t="str">
        <f t="shared" si="26"/>
        <v>L. Bard</v>
      </c>
      <c r="E86" s="231" t="str">
        <f t="shared" si="27"/>
        <v>Luke Bard</v>
      </c>
      <c r="F86" s="254" t="s">
        <v>748</v>
      </c>
      <c r="G86" s="254">
        <v>83</v>
      </c>
      <c r="H86" s="254" t="s">
        <v>478</v>
      </c>
      <c r="I86" s="254" t="s">
        <v>1467</v>
      </c>
      <c r="J86" s="250">
        <v>33190</v>
      </c>
      <c r="K86" s="255" t="s">
        <v>745</v>
      </c>
      <c r="L86" s="249" t="s">
        <v>90</v>
      </c>
      <c r="M86" s="270" t="str">
        <f t="shared" si="20"/>
        <v>Y1</v>
      </c>
      <c r="N86" s="256" t="s">
        <v>3576</v>
      </c>
      <c r="O86" s="257" t="s">
        <v>3574</v>
      </c>
      <c r="P86" s="231" t="str">
        <f>CONCATENATE(A86," (",U86,")")</f>
        <v>Bard, Luke (Y1)</v>
      </c>
      <c r="Q86" s="252">
        <f t="shared" si="21"/>
        <v>200000</v>
      </c>
      <c r="R86" s="252">
        <f t="shared" si="22"/>
        <v>300000</v>
      </c>
      <c r="S86" s="252">
        <f t="shared" si="23"/>
        <v>400000</v>
      </c>
      <c r="T86" s="252" t="str">
        <f t="shared" si="28"/>
        <v/>
      </c>
      <c r="U86" s="270" t="s">
        <v>388</v>
      </c>
      <c r="V86" s="253">
        <v>200000</v>
      </c>
      <c r="W86" s="232" t="s">
        <v>389</v>
      </c>
      <c r="X86" s="253">
        <v>300000</v>
      </c>
      <c r="Y86" s="232" t="s">
        <v>278</v>
      </c>
      <c r="Z86" s="378">
        <v>400000</v>
      </c>
      <c r="AA86" s="232" t="s">
        <v>492</v>
      </c>
      <c r="AB86" s="284"/>
      <c r="AC86" s="232"/>
      <c r="AD86" s="284"/>
      <c r="AE86" s="232"/>
      <c r="AF86" s="232"/>
    </row>
    <row r="87" spans="1:32" ht="14.25" customHeight="1">
      <c r="A87" s="158" t="s">
        <v>3609</v>
      </c>
      <c r="B87" s="246" t="str">
        <f t="shared" si="24"/>
        <v>Barlow</v>
      </c>
      <c r="C87" s="238" t="str">
        <f t="shared" si="25"/>
        <v>Scott</v>
      </c>
      <c r="D87" s="232" t="str">
        <f t="shared" si="26"/>
        <v>S. Barlow</v>
      </c>
      <c r="E87" s="231" t="str">
        <f t="shared" si="27"/>
        <v>Scott Barlow</v>
      </c>
      <c r="F87" s="254" t="s">
        <v>748</v>
      </c>
      <c r="G87" s="254">
        <v>66</v>
      </c>
      <c r="H87" s="254">
        <v>3</v>
      </c>
      <c r="I87" s="254" t="s">
        <v>1474</v>
      </c>
      <c r="J87" s="250">
        <v>33956</v>
      </c>
      <c r="K87" s="255" t="s">
        <v>745</v>
      </c>
      <c r="L87" s="249" t="s">
        <v>90</v>
      </c>
      <c r="M87" s="270" t="str">
        <f t="shared" si="20"/>
        <v>Y1</v>
      </c>
      <c r="N87" s="256" t="s">
        <v>397</v>
      </c>
      <c r="O87" s="257" t="s">
        <v>3574</v>
      </c>
      <c r="P87" s="231" t="str">
        <f>CONCATENATE(A87," (",U87,")")</f>
        <v>Barlow, Scott (Y1)</v>
      </c>
      <c r="Q87" s="252">
        <f t="shared" si="21"/>
        <v>200000</v>
      </c>
      <c r="R87" s="252">
        <f t="shared" si="22"/>
        <v>300000</v>
      </c>
      <c r="S87" s="252">
        <f t="shared" si="23"/>
        <v>400000</v>
      </c>
      <c r="T87" s="252" t="str">
        <f t="shared" si="28"/>
        <v/>
      </c>
      <c r="U87" s="270" t="s">
        <v>388</v>
      </c>
      <c r="V87" s="253">
        <v>200000</v>
      </c>
      <c r="W87" s="232" t="s">
        <v>389</v>
      </c>
      <c r="X87" s="253">
        <v>300000</v>
      </c>
      <c r="Y87" s="232" t="s">
        <v>278</v>
      </c>
      <c r="Z87" s="378">
        <v>400000</v>
      </c>
      <c r="AA87" s="232" t="s">
        <v>492</v>
      </c>
      <c r="AB87" s="284"/>
      <c r="AC87" s="232"/>
      <c r="AD87" s="284"/>
      <c r="AE87" s="232"/>
      <c r="AF87" s="232"/>
    </row>
    <row r="88" spans="1:32" ht="14.25" customHeight="1">
      <c r="A88" s="233" t="s">
        <v>1037</v>
      </c>
      <c r="B88" s="246" t="str">
        <f t="shared" si="24"/>
        <v>Barnes</v>
      </c>
      <c r="C88" s="238" t="str">
        <f t="shared" si="25"/>
        <v>Austin</v>
      </c>
      <c r="D88" s="232" t="str">
        <f t="shared" si="26"/>
        <v>A. Barnes</v>
      </c>
      <c r="E88" s="231" t="str">
        <f t="shared" si="27"/>
        <v>Austin Barnes</v>
      </c>
      <c r="F88" s="254" t="s">
        <v>748</v>
      </c>
      <c r="G88" s="233">
        <v>127</v>
      </c>
      <c r="H88" s="233">
        <v>5</v>
      </c>
      <c r="I88" s="233">
        <v>11</v>
      </c>
      <c r="J88" s="262">
        <v>32870</v>
      </c>
      <c r="K88" s="255" t="s">
        <v>749</v>
      </c>
      <c r="L88" s="249" t="s">
        <v>6</v>
      </c>
      <c r="M88" s="270" t="str">
        <f t="shared" si="20"/>
        <v>Y3</v>
      </c>
      <c r="N88" s="256" t="str">
        <f>Cobb!$G$2</f>
        <v>Alaska</v>
      </c>
      <c r="O88" s="257" t="s">
        <v>1058</v>
      </c>
      <c r="P88" s="231" t="str">
        <f t="shared" ref="P88:P97" si="29">CONCATENATE(A88," (",M88,")")</f>
        <v>Barnes, Austin (Y3)</v>
      </c>
      <c r="Q88" s="252">
        <f t="shared" si="21"/>
        <v>400000</v>
      </c>
      <c r="R88" s="252" t="str">
        <f t="shared" si="22"/>
        <v/>
      </c>
      <c r="S88" s="252" t="str">
        <f t="shared" si="23"/>
        <v/>
      </c>
      <c r="T88" s="252" t="str">
        <f t="shared" si="28"/>
        <v/>
      </c>
      <c r="U88" s="270" t="s">
        <v>278</v>
      </c>
      <c r="V88" s="253">
        <v>400000</v>
      </c>
      <c r="W88" s="232" t="s">
        <v>492</v>
      </c>
      <c r="X88" s="232"/>
      <c r="Y88" s="232"/>
      <c r="Z88" s="232"/>
      <c r="AA88" s="232"/>
      <c r="AB88" s="284"/>
      <c r="AC88" s="232"/>
      <c r="AD88" s="284"/>
      <c r="AE88" s="232"/>
      <c r="AF88" s="232"/>
    </row>
    <row r="89" spans="1:32" ht="14.25" customHeight="1">
      <c r="A89" s="232" t="s">
        <v>607</v>
      </c>
      <c r="B89" s="246" t="str">
        <f t="shared" si="24"/>
        <v>Barnes</v>
      </c>
      <c r="C89" s="238" t="str">
        <f t="shared" si="25"/>
        <v>Matt</v>
      </c>
      <c r="D89" s="232" t="str">
        <f t="shared" si="26"/>
        <v>M. Barnes</v>
      </c>
      <c r="E89" s="231" t="str">
        <f t="shared" si="27"/>
        <v>Matt Barnes</v>
      </c>
      <c r="F89" s="249" t="s">
        <v>748</v>
      </c>
      <c r="G89" s="249"/>
      <c r="H89" s="249"/>
      <c r="I89" s="249"/>
      <c r="J89" s="250">
        <v>33041</v>
      </c>
      <c r="K89" s="256" t="s">
        <v>577</v>
      </c>
      <c r="L89" s="249" t="s">
        <v>90</v>
      </c>
      <c r="M89" s="270" t="str">
        <f t="shared" si="20"/>
        <v>ARB-Y5</v>
      </c>
      <c r="N89" s="256" t="str">
        <f>Ruth!$A$2</f>
        <v>Plum Island</v>
      </c>
      <c r="O89" s="257" t="s">
        <v>633</v>
      </c>
      <c r="P89" s="231" t="str">
        <f t="shared" si="29"/>
        <v>Barnes, Matt (ARB-Y5)</v>
      </c>
      <c r="Q89" s="252">
        <f t="shared" si="21"/>
        <v>1092000</v>
      </c>
      <c r="R89" s="252" t="str">
        <f t="shared" si="22"/>
        <v/>
      </c>
      <c r="S89" s="252" t="str">
        <f t="shared" si="23"/>
        <v/>
      </c>
      <c r="T89" s="252" t="str">
        <f t="shared" si="28"/>
        <v/>
      </c>
      <c r="U89" s="270" t="s">
        <v>721</v>
      </c>
      <c r="V89" s="253">
        <v>1092000</v>
      </c>
      <c r="W89" s="232" t="s">
        <v>722</v>
      </c>
      <c r="X89" s="232"/>
      <c r="Y89" s="232" t="s">
        <v>723</v>
      </c>
      <c r="Z89" s="232"/>
      <c r="AA89" s="232" t="s">
        <v>242</v>
      </c>
      <c r="AB89" s="284"/>
      <c r="AC89" s="232"/>
      <c r="AD89" s="284"/>
      <c r="AE89" s="232"/>
      <c r="AF89" s="232"/>
    </row>
    <row r="90" spans="1:32" ht="14.25" customHeight="1">
      <c r="A90" s="232" t="s">
        <v>1319</v>
      </c>
      <c r="B90" s="246" t="str">
        <f t="shared" si="24"/>
        <v>Barnette</v>
      </c>
      <c r="C90" s="238" t="str">
        <f t="shared" si="25"/>
        <v>Tony</v>
      </c>
      <c r="D90" s="232" t="str">
        <f t="shared" si="26"/>
        <v>T. Barnette</v>
      </c>
      <c r="E90" s="231" t="str">
        <f t="shared" si="27"/>
        <v>Tony Barnette</v>
      </c>
      <c r="F90" s="247" t="s">
        <v>748</v>
      </c>
      <c r="G90" s="232" t="e">
        <f>Players!G51+1</f>
        <v>#REF!</v>
      </c>
      <c r="H90" s="232">
        <v>3</v>
      </c>
      <c r="I90" s="232">
        <v>17</v>
      </c>
      <c r="J90" s="248">
        <v>30629</v>
      </c>
      <c r="K90" s="232" t="s">
        <v>745</v>
      </c>
      <c r="L90" s="249" t="s">
        <v>90</v>
      </c>
      <c r="M90" s="270" t="str">
        <f t="shared" si="20"/>
        <v>2,F2-$500K</v>
      </c>
      <c r="N90" s="256" t="str">
        <f>Cobb!$M$2</f>
        <v>Mansfield</v>
      </c>
      <c r="O90" s="249" t="s">
        <v>1797</v>
      </c>
      <c r="P90" s="231" t="str">
        <f t="shared" si="29"/>
        <v>Barnette, Tony (2,F2-$500K)</v>
      </c>
      <c r="Q90" s="252">
        <f t="shared" si="21"/>
        <v>250000</v>
      </c>
      <c r="R90" s="252" t="str">
        <f t="shared" si="22"/>
        <v/>
      </c>
      <c r="S90" s="252" t="str">
        <f t="shared" si="23"/>
        <v/>
      </c>
      <c r="T90" s="252" t="str">
        <f t="shared" si="28"/>
        <v/>
      </c>
      <c r="U90" s="270" t="s">
        <v>1564</v>
      </c>
      <c r="V90" s="253">
        <v>250000</v>
      </c>
      <c r="W90" s="232" t="s">
        <v>242</v>
      </c>
      <c r="X90" s="232"/>
      <c r="Y90" s="232" t="s">
        <v>722</v>
      </c>
      <c r="Z90" s="232"/>
      <c r="AA90" s="232"/>
      <c r="AB90" s="284"/>
      <c r="AC90" s="232"/>
      <c r="AD90" s="284"/>
      <c r="AE90" s="232"/>
      <c r="AF90" s="232"/>
    </row>
    <row r="91" spans="1:32" ht="14.25" customHeight="1">
      <c r="A91" s="233" t="s">
        <v>889</v>
      </c>
      <c r="B91" s="246" t="str">
        <f t="shared" si="24"/>
        <v>Barnhart</v>
      </c>
      <c r="C91" s="238" t="str">
        <f t="shared" si="25"/>
        <v>Tucker+</v>
      </c>
      <c r="D91" s="232" t="str">
        <f t="shared" si="26"/>
        <v>T. Barnhart</v>
      </c>
      <c r="E91" s="231" t="str">
        <f t="shared" si="27"/>
        <v>Tucker+ Barnhart</v>
      </c>
      <c r="F91" s="249" t="s">
        <v>755</v>
      </c>
      <c r="G91" s="249"/>
      <c r="H91" s="249"/>
      <c r="I91" s="249"/>
      <c r="J91" s="262">
        <v>33245</v>
      </c>
      <c r="K91" s="232" t="s">
        <v>749</v>
      </c>
      <c r="L91" s="249" t="s">
        <v>6</v>
      </c>
      <c r="M91" s="270" t="str">
        <f t="shared" si="20"/>
        <v>ARB-Y5</v>
      </c>
      <c r="N91" s="251" t="str">
        <f>Aaron!$G$2</f>
        <v>Exeter</v>
      </c>
      <c r="O91" s="249" t="s">
        <v>916</v>
      </c>
      <c r="P91" s="231" t="str">
        <f t="shared" si="29"/>
        <v>Barnhart, Tucker+ (ARB-Y5)</v>
      </c>
      <c r="Q91" s="252">
        <f t="shared" si="21"/>
        <v>988000</v>
      </c>
      <c r="R91" s="252" t="str">
        <f t="shared" si="22"/>
        <v/>
      </c>
      <c r="S91" s="252" t="str">
        <f t="shared" si="23"/>
        <v/>
      </c>
      <c r="T91" s="252" t="str">
        <f t="shared" si="28"/>
        <v/>
      </c>
      <c r="U91" s="270" t="s">
        <v>721</v>
      </c>
      <c r="V91" s="253">
        <v>988000</v>
      </c>
      <c r="W91" s="232" t="s">
        <v>722</v>
      </c>
      <c r="X91" s="232"/>
      <c r="Y91" s="232" t="s">
        <v>723</v>
      </c>
      <c r="Z91" s="232"/>
      <c r="AA91" s="232" t="s">
        <v>242</v>
      </c>
      <c r="AB91" s="284"/>
      <c r="AC91" s="232"/>
      <c r="AD91" s="284"/>
      <c r="AE91" s="232"/>
      <c r="AF91" s="232"/>
    </row>
    <row r="92" spans="1:32" ht="14.25" customHeight="1">
      <c r="A92" s="246" t="s">
        <v>808</v>
      </c>
      <c r="B92" s="246" t="str">
        <f t="shared" si="24"/>
        <v>Barreto</v>
      </c>
      <c r="C92" s="238" t="str">
        <f t="shared" si="25"/>
        <v>Franklin</v>
      </c>
      <c r="D92" s="232" t="str">
        <f t="shared" si="26"/>
        <v>F. Barreto</v>
      </c>
      <c r="E92" s="231" t="str">
        <f t="shared" si="27"/>
        <v>Franklin Barreto</v>
      </c>
      <c r="F92" s="247" t="s">
        <v>748</v>
      </c>
      <c r="G92" s="247"/>
      <c r="H92" s="247"/>
      <c r="I92" s="247"/>
      <c r="J92" s="258">
        <v>35122</v>
      </c>
      <c r="K92" s="259" t="s">
        <v>752</v>
      </c>
      <c r="L92" s="249" t="s">
        <v>6</v>
      </c>
      <c r="M92" s="270" t="str">
        <f t="shared" si="20"/>
        <v>MM</v>
      </c>
      <c r="N92" s="251" t="str">
        <f>Aaron!$Y$2</f>
        <v>Columbus</v>
      </c>
      <c r="O92" s="247" t="s">
        <v>785</v>
      </c>
      <c r="P92" s="231" t="str">
        <f t="shared" si="29"/>
        <v>Barreto, Franklin (MM)</v>
      </c>
      <c r="Q92" s="252">
        <f t="shared" si="21"/>
        <v>100000</v>
      </c>
      <c r="R92" s="252" t="str">
        <f t="shared" si="22"/>
        <v/>
      </c>
      <c r="S92" s="252" t="str">
        <f t="shared" si="23"/>
        <v/>
      </c>
      <c r="T92" s="252" t="str">
        <f t="shared" si="28"/>
        <v/>
      </c>
      <c r="U92" s="270" t="s">
        <v>385</v>
      </c>
      <c r="V92" s="253">
        <v>100000</v>
      </c>
      <c r="W92" s="232"/>
      <c r="X92" s="232"/>
      <c r="Y92" s="233"/>
      <c r="Z92" s="232"/>
      <c r="AA92" s="232"/>
      <c r="AB92" s="284"/>
      <c r="AC92" s="232"/>
      <c r="AD92" s="284"/>
      <c r="AE92" s="232"/>
      <c r="AF92" s="232"/>
    </row>
    <row r="93" spans="1:32" ht="14.25" customHeight="1">
      <c r="A93" s="158" t="s">
        <v>1506</v>
      </c>
      <c r="B93" s="552" t="str">
        <f t="shared" si="24"/>
        <v>Barria</v>
      </c>
      <c r="C93" s="553" t="str">
        <f t="shared" si="25"/>
        <v>Jaime</v>
      </c>
      <c r="D93" s="158" t="str">
        <f t="shared" si="26"/>
        <v>J. Barria</v>
      </c>
      <c r="E93" s="539" t="str">
        <f t="shared" si="27"/>
        <v>Jaime Barria</v>
      </c>
      <c r="F93" s="558"/>
      <c r="G93" s="558">
        <v>128</v>
      </c>
      <c r="H93" s="558" t="s">
        <v>1470</v>
      </c>
      <c r="I93" s="558"/>
      <c r="J93" s="555"/>
      <c r="K93" s="559"/>
      <c r="L93" s="554" t="s">
        <v>90</v>
      </c>
      <c r="M93" s="556" t="str">
        <f t="shared" si="20"/>
        <v>Y2</v>
      </c>
      <c r="N93" s="540" t="s">
        <v>3576</v>
      </c>
      <c r="O93" s="557" t="s">
        <v>4072</v>
      </c>
      <c r="P93" s="231" t="str">
        <f t="shared" si="29"/>
        <v>Barria, Jaime (Y2)</v>
      </c>
      <c r="Q93" s="252">
        <f t="shared" si="21"/>
        <v>300000</v>
      </c>
      <c r="R93" s="252">
        <f t="shared" si="22"/>
        <v>400000</v>
      </c>
      <c r="S93" s="252" t="str">
        <f t="shared" si="23"/>
        <v/>
      </c>
      <c r="T93" s="252" t="str">
        <f t="shared" si="28"/>
        <v/>
      </c>
      <c r="U93" s="270" t="s">
        <v>389</v>
      </c>
      <c r="V93" s="253">
        <v>300000</v>
      </c>
      <c r="W93" s="232" t="s">
        <v>278</v>
      </c>
      <c r="X93" s="253">
        <v>400000</v>
      </c>
      <c r="Y93" s="232" t="s">
        <v>492</v>
      </c>
      <c r="Z93" s="232"/>
      <c r="AA93" s="232"/>
      <c r="AB93" s="284"/>
      <c r="AC93" s="232"/>
      <c r="AD93" s="284"/>
      <c r="AE93" s="232"/>
      <c r="AF93" s="232"/>
    </row>
    <row r="94" spans="1:32" ht="14.25" customHeight="1">
      <c r="A94" s="232" t="s">
        <v>2018</v>
      </c>
      <c r="B94" s="246" t="str">
        <f t="shared" si="24"/>
        <v>Bart</v>
      </c>
      <c r="C94" s="238" t="str">
        <f t="shared" si="25"/>
        <v>Joey</v>
      </c>
      <c r="D94" s="232" t="str">
        <f t="shared" si="26"/>
        <v>J. Bart</v>
      </c>
      <c r="E94" s="231" t="str">
        <f t="shared" si="27"/>
        <v>Joey Bart</v>
      </c>
      <c r="F94" s="254" t="s">
        <v>748</v>
      </c>
      <c r="G94" s="254" t="s">
        <v>1468</v>
      </c>
      <c r="H94" s="254" t="s">
        <v>1464</v>
      </c>
      <c r="I94" s="254" t="s">
        <v>1468</v>
      </c>
      <c r="J94" s="250">
        <v>35414</v>
      </c>
      <c r="K94" s="255" t="s">
        <v>749</v>
      </c>
      <c r="L94" s="249" t="s">
        <v>387</v>
      </c>
      <c r="M94" s="270" t="str">
        <f t="shared" si="20"/>
        <v>min</v>
      </c>
      <c r="N94" s="256" t="str">
        <f>Cobb!$AE$2</f>
        <v>Houston</v>
      </c>
      <c r="O94" s="257" t="s">
        <v>2173</v>
      </c>
      <c r="P94" s="231" t="str">
        <f t="shared" si="29"/>
        <v>Bart, Joey (min)</v>
      </c>
      <c r="Q94" s="252" t="str">
        <f t="shared" si="21"/>
        <v/>
      </c>
      <c r="R94" s="252" t="str">
        <f t="shared" si="22"/>
        <v/>
      </c>
      <c r="S94" s="252" t="str">
        <f t="shared" si="23"/>
        <v/>
      </c>
      <c r="T94" s="252" t="str">
        <f t="shared" si="28"/>
        <v/>
      </c>
      <c r="U94" s="270" t="s">
        <v>505</v>
      </c>
      <c r="V94" s="253"/>
      <c r="W94" s="232"/>
      <c r="X94" s="253"/>
      <c r="Y94" s="232"/>
      <c r="Z94" s="232"/>
      <c r="AA94" s="232"/>
      <c r="AB94" s="284"/>
      <c r="AC94" s="232"/>
      <c r="AD94" s="284"/>
      <c r="AE94" s="232"/>
      <c r="AF94" s="232"/>
    </row>
    <row r="95" spans="1:32" ht="14.25" customHeight="1">
      <c r="A95" s="232" t="s">
        <v>1264</v>
      </c>
      <c r="B95" s="246" t="str">
        <f t="shared" si="24"/>
        <v>Basabe</v>
      </c>
      <c r="C95" s="238" t="str">
        <f t="shared" si="25"/>
        <v>Luis Alexander</v>
      </c>
      <c r="D95" s="232" t="str">
        <f t="shared" si="26"/>
        <v>L. Basabe</v>
      </c>
      <c r="E95" s="231" t="str">
        <f t="shared" si="27"/>
        <v>Luis Alexander Basabe</v>
      </c>
      <c r="F95" s="247" t="s">
        <v>755</v>
      </c>
      <c r="G95" s="232">
        <f>G94+1</f>
        <v>6</v>
      </c>
      <c r="H95" s="232">
        <v>6</v>
      </c>
      <c r="I95" s="232">
        <v>8</v>
      </c>
      <c r="J95" s="248">
        <v>35303</v>
      </c>
      <c r="K95" s="232" t="s">
        <v>784</v>
      </c>
      <c r="L95" s="249" t="s">
        <v>387</v>
      </c>
      <c r="M95" s="270" t="str">
        <f t="shared" si="20"/>
        <v>min</v>
      </c>
      <c r="N95" s="256" t="str">
        <f>Cobb!$M$2</f>
        <v>Mansfield</v>
      </c>
      <c r="O95" s="249" t="s">
        <v>1214</v>
      </c>
      <c r="P95" s="231" t="str">
        <f t="shared" si="29"/>
        <v>Basabe, Luis Alexander (min)</v>
      </c>
      <c r="Q95" s="252" t="str">
        <f t="shared" si="21"/>
        <v/>
      </c>
      <c r="R95" s="252" t="str">
        <f t="shared" si="22"/>
        <v/>
      </c>
      <c r="S95" s="252" t="str">
        <f t="shared" si="23"/>
        <v/>
      </c>
      <c r="T95" s="252" t="str">
        <f t="shared" si="28"/>
        <v/>
      </c>
      <c r="U95" s="270" t="s">
        <v>505</v>
      </c>
      <c r="V95" s="253"/>
      <c r="W95" s="232"/>
      <c r="X95" s="232"/>
      <c r="Y95" s="232"/>
      <c r="Z95" s="232"/>
      <c r="AA95" s="232"/>
      <c r="AB95" s="284"/>
      <c r="AC95" s="232"/>
      <c r="AD95" s="284"/>
      <c r="AE95" s="232"/>
      <c r="AF95" s="232"/>
    </row>
    <row r="96" spans="1:32" ht="14.25" customHeight="1">
      <c r="A96" s="158" t="s">
        <v>4169</v>
      </c>
      <c r="B96" s="552" t="str">
        <f t="shared" si="24"/>
        <v>Bass</v>
      </c>
      <c r="C96" s="553" t="str">
        <f t="shared" si="25"/>
        <v>Anthony</v>
      </c>
      <c r="D96" s="158" t="str">
        <f t="shared" si="26"/>
        <v>A. Bass</v>
      </c>
      <c r="E96" s="539" t="str">
        <f t="shared" si="27"/>
        <v>Anthony Bass</v>
      </c>
      <c r="F96" s="558" t="s">
        <v>748</v>
      </c>
      <c r="G96" s="558"/>
      <c r="H96" s="558"/>
      <c r="I96" s="558"/>
      <c r="J96" s="555">
        <v>32082</v>
      </c>
      <c r="K96" s="559" t="s">
        <v>745</v>
      </c>
      <c r="L96" s="554" t="s">
        <v>90</v>
      </c>
      <c r="M96" s="556" t="str">
        <f t="shared" si="20"/>
        <v>1,F1-$1.622M</v>
      </c>
      <c r="N96" s="556" t="s">
        <v>429</v>
      </c>
      <c r="O96" s="557" t="s">
        <v>4160</v>
      </c>
      <c r="P96" s="539" t="str">
        <f t="shared" si="29"/>
        <v>Bass, Anthony (1,F1-$1.622M)</v>
      </c>
      <c r="Q96" s="579">
        <f t="shared" si="21"/>
        <v>1622000</v>
      </c>
      <c r="R96" s="579" t="str">
        <f t="shared" si="22"/>
        <v/>
      </c>
      <c r="S96" s="579" t="str">
        <f t="shared" si="23"/>
        <v/>
      </c>
      <c r="T96" s="579" t="str">
        <f t="shared" si="28"/>
        <v/>
      </c>
      <c r="U96" s="270" t="s">
        <v>4122</v>
      </c>
      <c r="V96" s="284">
        <v>1622000</v>
      </c>
      <c r="W96" s="232" t="s">
        <v>242</v>
      </c>
      <c r="X96" s="253"/>
      <c r="Y96" s="232"/>
      <c r="Z96" s="232"/>
      <c r="AA96" s="232"/>
      <c r="AB96" s="284"/>
      <c r="AC96" s="232"/>
      <c r="AD96" s="284"/>
      <c r="AE96" s="232"/>
      <c r="AF96" s="232"/>
    </row>
    <row r="97" spans="1:32" ht="14.25" customHeight="1">
      <c r="A97" s="232" t="s">
        <v>1801</v>
      </c>
      <c r="B97" s="246" t="str">
        <f t="shared" si="24"/>
        <v>Bassitt</v>
      </c>
      <c r="C97" s="238" t="str">
        <f t="shared" si="25"/>
        <v>Chris</v>
      </c>
      <c r="D97" s="232" t="str">
        <f t="shared" si="26"/>
        <v>C. Bassitt</v>
      </c>
      <c r="E97" s="231" t="str">
        <f t="shared" si="27"/>
        <v>Chris Bassitt</v>
      </c>
      <c r="F97" s="247"/>
      <c r="G97" s="232"/>
      <c r="H97" s="232"/>
      <c r="I97" s="232"/>
      <c r="J97" s="248"/>
      <c r="K97" s="232"/>
      <c r="L97" s="249" t="s">
        <v>90</v>
      </c>
      <c r="M97" s="270" t="str">
        <f t="shared" si="20"/>
        <v>2,F2-$2.5M</v>
      </c>
      <c r="N97" s="256" t="str">
        <f>Mays!$A$2</f>
        <v>Aspen</v>
      </c>
      <c r="O97" s="249" t="s">
        <v>1797</v>
      </c>
      <c r="P97" s="231" t="str">
        <f t="shared" si="29"/>
        <v>Bassitt, Chris (2,F2-$2.5M)</v>
      </c>
      <c r="Q97" s="252">
        <f t="shared" si="21"/>
        <v>1250000</v>
      </c>
      <c r="R97" s="252" t="str">
        <f t="shared" si="22"/>
        <v/>
      </c>
      <c r="S97" s="252" t="str">
        <f t="shared" si="23"/>
        <v/>
      </c>
      <c r="T97" s="252" t="str">
        <f t="shared" si="28"/>
        <v/>
      </c>
      <c r="U97" s="270" t="s">
        <v>1802</v>
      </c>
      <c r="V97" s="253">
        <v>1250000</v>
      </c>
      <c r="W97" s="232" t="s">
        <v>242</v>
      </c>
      <c r="X97" s="232"/>
      <c r="Y97" s="232"/>
      <c r="Z97" s="232"/>
      <c r="AA97" s="232"/>
      <c r="AB97" s="284"/>
      <c r="AC97" s="232"/>
      <c r="AD97" s="284"/>
      <c r="AE97" s="232"/>
      <c r="AF97" s="232"/>
    </row>
    <row r="98" spans="1:32" ht="14.25" customHeight="1">
      <c r="A98" s="158" t="s">
        <v>3787</v>
      </c>
      <c r="B98" s="246" t="str">
        <f t="shared" si="24"/>
        <v>Baty</v>
      </c>
      <c r="C98" s="238" t="str">
        <f t="shared" si="25"/>
        <v>Brett</v>
      </c>
      <c r="D98" s="232" t="str">
        <f t="shared" si="26"/>
        <v>B. Baty</v>
      </c>
      <c r="E98" s="231" t="str">
        <f t="shared" si="27"/>
        <v>Brett Baty</v>
      </c>
      <c r="F98" s="254" t="s">
        <v>307</v>
      </c>
      <c r="G98" s="254">
        <v>185</v>
      </c>
      <c r="H98" s="254">
        <v>8</v>
      </c>
      <c r="I98" s="254" t="s">
        <v>1464</v>
      </c>
      <c r="J98" s="250">
        <v>36477</v>
      </c>
      <c r="K98" s="255" t="s">
        <v>751</v>
      </c>
      <c r="L98" s="249" t="s">
        <v>387</v>
      </c>
      <c r="M98" s="270" t="str">
        <f t="shared" si="20"/>
        <v>min</v>
      </c>
      <c r="N98" s="256" t="s">
        <v>504</v>
      </c>
      <c r="O98" s="257" t="s">
        <v>3574</v>
      </c>
      <c r="P98" s="231" t="str">
        <f>CONCATENATE(A98," (",U98,")")</f>
        <v>Baty, Brett (min)</v>
      </c>
      <c r="Q98" s="252" t="str">
        <f t="shared" si="21"/>
        <v/>
      </c>
      <c r="R98" s="252" t="str">
        <f t="shared" si="22"/>
        <v/>
      </c>
      <c r="S98" s="252" t="str">
        <f t="shared" si="23"/>
        <v/>
      </c>
      <c r="T98" s="252" t="str">
        <f t="shared" si="28"/>
        <v/>
      </c>
      <c r="U98" s="270" t="s">
        <v>505</v>
      </c>
      <c r="V98" s="253"/>
      <c r="W98" s="232"/>
      <c r="X98" s="253"/>
      <c r="Y98" s="232"/>
      <c r="Z98" s="232"/>
      <c r="AA98" s="232"/>
      <c r="AB98" s="284"/>
      <c r="AC98" s="232"/>
      <c r="AD98" s="284"/>
      <c r="AE98" s="232"/>
      <c r="AF98" s="232"/>
    </row>
    <row r="99" spans="1:32" ht="14.25" customHeight="1">
      <c r="A99" s="232" t="s">
        <v>608</v>
      </c>
      <c r="B99" s="246" t="str">
        <f t="shared" si="24"/>
        <v>Bauer</v>
      </c>
      <c r="C99" s="238" t="str">
        <f t="shared" si="25"/>
        <v>Trevor</v>
      </c>
      <c r="D99" s="232" t="str">
        <f t="shared" si="26"/>
        <v>T. Bauer</v>
      </c>
      <c r="E99" s="231" t="str">
        <f t="shared" si="27"/>
        <v>Trevor Bauer</v>
      </c>
      <c r="F99" s="249" t="s">
        <v>748</v>
      </c>
      <c r="G99" s="249"/>
      <c r="H99" s="249"/>
      <c r="I99" s="249"/>
      <c r="J99" s="250">
        <v>33255</v>
      </c>
      <c r="K99" s="256" t="s">
        <v>577</v>
      </c>
      <c r="L99" s="249" t="s">
        <v>90</v>
      </c>
      <c r="M99" s="270" t="str">
        <f t="shared" si="20"/>
        <v>3,L5-$14M</v>
      </c>
      <c r="N99" s="256" t="str">
        <f>Ruth!$A$2</f>
        <v>Plum Island</v>
      </c>
      <c r="O99" s="257" t="s">
        <v>633</v>
      </c>
      <c r="P99" s="231" t="str">
        <f>CONCATENATE(A99," (",M99,")")</f>
        <v>Bauer, Trevor (3,L5-$14M)</v>
      </c>
      <c r="Q99" s="252">
        <f t="shared" si="21"/>
        <v>2800000</v>
      </c>
      <c r="R99" s="252">
        <f t="shared" si="22"/>
        <v>2800000</v>
      </c>
      <c r="S99" s="252">
        <f t="shared" si="23"/>
        <v>2800000</v>
      </c>
      <c r="T99" s="252" t="str">
        <f t="shared" si="28"/>
        <v/>
      </c>
      <c r="U99" s="270" t="s">
        <v>1367</v>
      </c>
      <c r="V99" s="253">
        <v>2800000</v>
      </c>
      <c r="W99" s="232" t="s">
        <v>1368</v>
      </c>
      <c r="X99" s="253">
        <v>2800000</v>
      </c>
      <c r="Y99" s="232" t="s">
        <v>1369</v>
      </c>
      <c r="Z99" s="253">
        <v>2800000</v>
      </c>
      <c r="AA99" s="232" t="s">
        <v>242</v>
      </c>
      <c r="AB99" s="284"/>
      <c r="AC99" s="232"/>
      <c r="AD99" s="284"/>
      <c r="AE99" s="232"/>
      <c r="AF99" s="232"/>
    </row>
    <row r="100" spans="1:32" ht="14.25" customHeight="1">
      <c r="A100" s="232" t="s">
        <v>1063</v>
      </c>
      <c r="B100" s="246" t="str">
        <f t="shared" si="24"/>
        <v>Bauers</v>
      </c>
      <c r="C100" s="238" t="str">
        <f t="shared" si="25"/>
        <v>Jake</v>
      </c>
      <c r="D100" s="232" t="str">
        <f t="shared" si="26"/>
        <v>J. Bauers</v>
      </c>
      <c r="E100" s="231" t="str">
        <f t="shared" si="27"/>
        <v>Jake Bauers</v>
      </c>
      <c r="F100" s="254" t="s">
        <v>307</v>
      </c>
      <c r="G100" s="233">
        <v>87</v>
      </c>
      <c r="H100" s="233" t="s">
        <v>478</v>
      </c>
      <c r="I100" s="233">
        <v>17</v>
      </c>
      <c r="J100" s="262">
        <v>34978</v>
      </c>
      <c r="K100" s="255"/>
      <c r="L100" s="249" t="s">
        <v>6</v>
      </c>
      <c r="M100" s="270" t="str">
        <f t="shared" si="20"/>
        <v>Y2</v>
      </c>
      <c r="N100" s="256" t="str">
        <f>Mays!$AE$2</f>
        <v>West Oakland</v>
      </c>
      <c r="O100" s="257" t="s">
        <v>1131</v>
      </c>
      <c r="P100" s="231" t="str">
        <f>CONCATENATE(A100," (",M100,")")</f>
        <v>Bauers, Jake (Y2)</v>
      </c>
      <c r="Q100" s="252">
        <f t="shared" si="21"/>
        <v>300000</v>
      </c>
      <c r="R100" s="252">
        <f t="shared" si="22"/>
        <v>400000</v>
      </c>
      <c r="S100" s="252" t="str">
        <f t="shared" si="23"/>
        <v/>
      </c>
      <c r="T100" s="252" t="str">
        <f t="shared" si="28"/>
        <v/>
      </c>
      <c r="U100" s="270" t="s">
        <v>389</v>
      </c>
      <c r="V100" s="253">
        <v>300000</v>
      </c>
      <c r="W100" s="232" t="s">
        <v>278</v>
      </c>
      <c r="X100" s="253">
        <v>400000</v>
      </c>
      <c r="Y100" s="232" t="s">
        <v>492</v>
      </c>
      <c r="Z100" s="232"/>
      <c r="AA100" s="232"/>
      <c r="AB100" s="284"/>
      <c r="AC100" s="232"/>
      <c r="AD100" s="284"/>
      <c r="AE100" s="232"/>
      <c r="AF100" s="232"/>
    </row>
    <row r="101" spans="1:32" ht="14.25" customHeight="1">
      <c r="A101" s="256" t="s">
        <v>0</v>
      </c>
      <c r="B101" s="246" t="str">
        <f t="shared" si="24"/>
        <v>Bautista</v>
      </c>
      <c r="C101" s="238" t="str">
        <f t="shared" si="25"/>
        <v>Jose</v>
      </c>
      <c r="D101" s="232" t="str">
        <f t="shared" si="26"/>
        <v>J. Bautista</v>
      </c>
      <c r="E101" s="231" t="str">
        <f t="shared" si="27"/>
        <v>Jose Bautista</v>
      </c>
      <c r="F101" s="272" t="s">
        <v>748</v>
      </c>
      <c r="G101" s="249"/>
      <c r="H101" s="249"/>
      <c r="I101" s="249"/>
      <c r="J101" s="273">
        <v>29513</v>
      </c>
      <c r="K101" s="274" t="s">
        <v>753</v>
      </c>
      <c r="L101" s="249" t="s">
        <v>6</v>
      </c>
      <c r="M101" s="270" t="str">
        <f t="shared" si="20"/>
        <v>4,F4-$10.5M</v>
      </c>
      <c r="N101" s="256" t="str">
        <f>Cobb!$M$2</f>
        <v>Mansfield</v>
      </c>
      <c r="O101" s="275" t="s">
        <v>1141</v>
      </c>
      <c r="P101" s="231" t="str">
        <f>CONCATENATE(A101," (",M101,")")</f>
        <v>Bautista, Jose (4,F4-$10.5M)</v>
      </c>
      <c r="Q101" s="252">
        <f t="shared" si="21"/>
        <v>2625000</v>
      </c>
      <c r="R101" s="252" t="str">
        <f t="shared" si="22"/>
        <v/>
      </c>
      <c r="S101" s="252" t="str">
        <f t="shared" si="23"/>
        <v/>
      </c>
      <c r="T101" s="252" t="str">
        <f t="shared" si="28"/>
        <v/>
      </c>
      <c r="U101" s="372" t="s">
        <v>1185</v>
      </c>
      <c r="V101" s="277">
        <v>2625000</v>
      </c>
      <c r="W101" s="232" t="s">
        <v>242</v>
      </c>
      <c r="X101" s="232"/>
      <c r="Y101" s="232"/>
      <c r="Z101" s="232"/>
      <c r="AA101" s="232"/>
      <c r="AB101" s="284"/>
      <c r="AC101" s="232"/>
      <c r="AD101" s="284"/>
      <c r="AE101" s="232"/>
      <c r="AF101" s="232"/>
    </row>
    <row r="102" spans="1:32" ht="14.25" customHeight="1">
      <c r="A102" s="232" t="s">
        <v>1493</v>
      </c>
      <c r="B102" s="246" t="str">
        <f t="shared" si="24"/>
        <v>Baz</v>
      </c>
      <c r="C102" s="238" t="str">
        <f t="shared" si="25"/>
        <v>Shane</v>
      </c>
      <c r="D102" s="232" t="str">
        <f t="shared" si="26"/>
        <v>S. Baz</v>
      </c>
      <c r="E102" s="231" t="str">
        <f t="shared" si="27"/>
        <v>Shane Baz</v>
      </c>
      <c r="F102" s="254"/>
      <c r="G102" s="254">
        <v>161</v>
      </c>
      <c r="H102" s="254" t="s">
        <v>1471</v>
      </c>
      <c r="I102" s="254"/>
      <c r="J102" s="250"/>
      <c r="K102" s="255"/>
      <c r="L102" s="249" t="s">
        <v>387</v>
      </c>
      <c r="M102" s="270" t="str">
        <f t="shared" si="20"/>
        <v>min</v>
      </c>
      <c r="N102" s="256" t="str">
        <f>Ruth!$S$2</f>
        <v>New York</v>
      </c>
      <c r="O102" s="257" t="s">
        <v>1479</v>
      </c>
      <c r="P102" s="231" t="str">
        <f>CONCATENATE(A102," (",M102,")")</f>
        <v>Baz, Shane (min)</v>
      </c>
      <c r="Q102" s="252" t="str">
        <f t="shared" si="21"/>
        <v/>
      </c>
      <c r="R102" s="252" t="str">
        <f t="shared" si="22"/>
        <v/>
      </c>
      <c r="S102" s="252" t="str">
        <f t="shared" si="23"/>
        <v/>
      </c>
      <c r="T102" s="252" t="str">
        <f t="shared" si="28"/>
        <v/>
      </c>
      <c r="U102" s="270" t="s">
        <v>505</v>
      </c>
      <c r="V102" s="253"/>
      <c r="W102" s="232"/>
      <c r="X102" s="253"/>
      <c r="Y102" s="232"/>
      <c r="Z102" s="232"/>
      <c r="AA102" s="232"/>
      <c r="AB102" s="284"/>
      <c r="AC102" s="232"/>
      <c r="AD102" s="284"/>
      <c r="AE102" s="232"/>
      <c r="AF102" s="232"/>
    </row>
    <row r="103" spans="1:32" ht="14.25" customHeight="1">
      <c r="A103" s="158" t="s">
        <v>3613</v>
      </c>
      <c r="B103" s="552" t="str">
        <f t="shared" si="24"/>
        <v>Beaty</v>
      </c>
      <c r="C103" s="553" t="str">
        <f t="shared" si="25"/>
        <v>Matt</v>
      </c>
      <c r="D103" s="158" t="str">
        <f t="shared" si="26"/>
        <v>M. Beaty</v>
      </c>
      <c r="E103" s="539" t="str">
        <f t="shared" si="27"/>
        <v>Matt Beaty</v>
      </c>
      <c r="F103" s="558" t="s">
        <v>307</v>
      </c>
      <c r="G103" s="558">
        <v>74</v>
      </c>
      <c r="H103" s="558">
        <v>3</v>
      </c>
      <c r="I103" s="558" t="s">
        <v>2184</v>
      </c>
      <c r="J103" s="555">
        <v>34087</v>
      </c>
      <c r="K103" s="559" t="s">
        <v>747</v>
      </c>
      <c r="L103" s="554" t="s">
        <v>6</v>
      </c>
      <c r="M103" s="556" t="str">
        <f t="shared" si="20"/>
        <v>Y1</v>
      </c>
      <c r="N103" s="540" t="s">
        <v>173</v>
      </c>
      <c r="O103" s="557" t="s">
        <v>4109</v>
      </c>
      <c r="P103" s="231" t="str">
        <f>CONCATENATE(A103," (",U103,")")</f>
        <v>Beaty, Matt (Y1)</v>
      </c>
      <c r="Q103" s="252">
        <f t="shared" si="21"/>
        <v>200000</v>
      </c>
      <c r="R103" s="252">
        <f t="shared" si="22"/>
        <v>300000</v>
      </c>
      <c r="S103" s="252">
        <f t="shared" si="23"/>
        <v>400000</v>
      </c>
      <c r="T103" s="252" t="str">
        <f t="shared" si="28"/>
        <v/>
      </c>
      <c r="U103" s="270" t="s">
        <v>388</v>
      </c>
      <c r="V103" s="253">
        <v>200000</v>
      </c>
      <c r="W103" s="232" t="s">
        <v>389</v>
      </c>
      <c r="X103" s="253">
        <v>300000</v>
      </c>
      <c r="Y103" s="232" t="s">
        <v>278</v>
      </c>
      <c r="Z103" s="378">
        <v>400000</v>
      </c>
      <c r="AA103" s="232" t="s">
        <v>492</v>
      </c>
      <c r="AB103" s="284"/>
      <c r="AC103" s="232"/>
      <c r="AD103" s="284"/>
      <c r="AE103" s="232"/>
      <c r="AF103" s="232"/>
    </row>
    <row r="104" spans="1:32" ht="14.25" customHeight="1">
      <c r="A104" s="246" t="s">
        <v>827</v>
      </c>
      <c r="B104" s="246" t="str">
        <f t="shared" si="24"/>
        <v>Beckham</v>
      </c>
      <c r="C104" s="238" t="str">
        <f t="shared" si="25"/>
        <v>Tim</v>
      </c>
      <c r="D104" s="232" t="str">
        <f t="shared" si="26"/>
        <v>T. Beckham</v>
      </c>
      <c r="E104" s="231" t="str">
        <f t="shared" si="27"/>
        <v>Tim Beckham</v>
      </c>
      <c r="F104" s="247" t="s">
        <v>748</v>
      </c>
      <c r="G104" s="247"/>
      <c r="H104" s="247"/>
      <c r="I104" s="247"/>
      <c r="J104" s="258">
        <v>32900</v>
      </c>
      <c r="K104" s="259" t="s">
        <v>752</v>
      </c>
      <c r="L104" s="249" t="s">
        <v>6</v>
      </c>
      <c r="M104" s="270" t="str">
        <f t="shared" si="20"/>
        <v>ARB-Y5</v>
      </c>
      <c r="N104" s="256" t="str">
        <f>Ruth!$G$2</f>
        <v>Gotham City</v>
      </c>
      <c r="O104" s="247" t="s">
        <v>785</v>
      </c>
      <c r="P104" s="231" t="str">
        <f t="shared" ref="P104:P113" si="30">CONCATENATE(A104," (",M104,")")</f>
        <v>Beckham, Tim (ARB-Y5)</v>
      </c>
      <c r="Q104" s="252">
        <f t="shared" si="21"/>
        <v>1216000</v>
      </c>
      <c r="R104" s="252" t="str">
        <f t="shared" si="22"/>
        <v/>
      </c>
      <c r="S104" s="252" t="str">
        <f t="shared" si="23"/>
        <v/>
      </c>
      <c r="T104" s="252" t="str">
        <f t="shared" si="28"/>
        <v/>
      </c>
      <c r="U104" s="270" t="s">
        <v>721</v>
      </c>
      <c r="V104" s="253">
        <v>1216000</v>
      </c>
      <c r="W104" s="232" t="s">
        <v>722</v>
      </c>
      <c r="X104" s="233"/>
      <c r="Y104" s="232" t="s">
        <v>723</v>
      </c>
      <c r="Z104" s="232"/>
      <c r="AA104" s="232" t="s">
        <v>242</v>
      </c>
      <c r="AB104" s="284"/>
      <c r="AC104" s="232"/>
      <c r="AD104" s="284"/>
      <c r="AE104" s="232"/>
      <c r="AF104" s="232"/>
    </row>
    <row r="105" spans="1:32" ht="14.25" customHeight="1">
      <c r="A105" s="233" t="s">
        <v>881</v>
      </c>
      <c r="B105" s="246" t="str">
        <f t="shared" si="24"/>
        <v>Bedrosian</v>
      </c>
      <c r="C105" s="238" t="str">
        <f t="shared" si="25"/>
        <v>Cam</v>
      </c>
      <c r="D105" s="232" t="str">
        <f t="shared" si="26"/>
        <v>C. Bedrosian</v>
      </c>
      <c r="E105" s="231" t="str">
        <f t="shared" si="27"/>
        <v>Cam Bedrosian</v>
      </c>
      <c r="F105" s="249" t="s">
        <v>748</v>
      </c>
      <c r="G105" s="249"/>
      <c r="H105" s="249"/>
      <c r="I105" s="249"/>
      <c r="J105" s="262">
        <v>33513</v>
      </c>
      <c r="K105" s="232" t="s">
        <v>745</v>
      </c>
      <c r="L105" s="249" t="s">
        <v>90</v>
      </c>
      <c r="M105" s="270" t="str">
        <f t="shared" si="20"/>
        <v>ARB-Y5</v>
      </c>
      <c r="N105" s="256" t="str">
        <f>Ruth!$G$2</f>
        <v>Gotham City</v>
      </c>
      <c r="O105" s="249" t="s">
        <v>1132</v>
      </c>
      <c r="P105" s="231" t="str">
        <f t="shared" si="30"/>
        <v>Bedrosian, Cam (ARB-Y5)</v>
      </c>
      <c r="Q105" s="252">
        <f t="shared" si="21"/>
        <v>988000</v>
      </c>
      <c r="R105" s="252" t="str">
        <f t="shared" si="22"/>
        <v/>
      </c>
      <c r="S105" s="252" t="str">
        <f t="shared" si="23"/>
        <v/>
      </c>
      <c r="T105" s="252" t="str">
        <f t="shared" si="28"/>
        <v/>
      </c>
      <c r="U105" s="270" t="s">
        <v>721</v>
      </c>
      <c r="V105" s="253">
        <v>988000</v>
      </c>
      <c r="W105" s="232" t="s">
        <v>722</v>
      </c>
      <c r="X105" s="232"/>
      <c r="Y105" s="232" t="s">
        <v>723</v>
      </c>
      <c r="Z105" s="232"/>
      <c r="AA105" s="232" t="s">
        <v>242</v>
      </c>
      <c r="AB105" s="284"/>
      <c r="AC105" s="232"/>
      <c r="AD105" s="284"/>
      <c r="AE105" s="232"/>
      <c r="AF105" s="232"/>
    </row>
    <row r="106" spans="1:32" ht="14.25" customHeight="1">
      <c r="A106" s="232" t="s">
        <v>1243</v>
      </c>
      <c r="B106" s="246" t="str">
        <f t="shared" si="24"/>
        <v>Beede</v>
      </c>
      <c r="C106" s="238" t="str">
        <f t="shared" si="25"/>
        <v>Tyler</v>
      </c>
      <c r="D106" s="232" t="str">
        <f t="shared" si="26"/>
        <v>T. Beede</v>
      </c>
      <c r="E106" s="231" t="str">
        <f t="shared" si="27"/>
        <v>Tyler Beede</v>
      </c>
      <c r="F106" s="247" t="s">
        <v>748</v>
      </c>
      <c r="G106" s="232">
        <v>79</v>
      </c>
      <c r="H106" s="232" t="s">
        <v>1244</v>
      </c>
      <c r="I106" s="232">
        <v>1</v>
      </c>
      <c r="J106" s="248">
        <v>34112</v>
      </c>
      <c r="K106" s="232" t="s">
        <v>577</v>
      </c>
      <c r="L106" s="249" t="s">
        <v>90</v>
      </c>
      <c r="M106" s="270" t="str">
        <f t="shared" si="20"/>
        <v>Y1</v>
      </c>
      <c r="N106" s="256" t="str">
        <f>Ruth!$S$2</f>
        <v>New York</v>
      </c>
      <c r="O106" s="249" t="s">
        <v>1214</v>
      </c>
      <c r="P106" s="231" t="str">
        <f t="shared" si="30"/>
        <v>Beede, Tyler (Y1)</v>
      </c>
      <c r="Q106" s="252">
        <f t="shared" si="21"/>
        <v>200000</v>
      </c>
      <c r="R106" s="252">
        <f t="shared" si="22"/>
        <v>300000</v>
      </c>
      <c r="S106" s="252">
        <f t="shared" si="23"/>
        <v>400000</v>
      </c>
      <c r="T106" s="252" t="str">
        <f t="shared" si="28"/>
        <v/>
      </c>
      <c r="U106" s="270" t="s">
        <v>388</v>
      </c>
      <c r="V106" s="253">
        <v>200000</v>
      </c>
      <c r="W106" s="232" t="s">
        <v>389</v>
      </c>
      <c r="X106" s="253">
        <v>300000</v>
      </c>
      <c r="Y106" s="232" t="s">
        <v>278</v>
      </c>
      <c r="Z106" s="378">
        <v>400000</v>
      </c>
      <c r="AA106" s="232" t="s">
        <v>492</v>
      </c>
      <c r="AB106" s="284"/>
      <c r="AC106" s="232"/>
      <c r="AD106" s="284"/>
      <c r="AE106" s="232"/>
      <c r="AF106" s="232"/>
    </row>
    <row r="107" spans="1:32" ht="14.25" customHeight="1">
      <c r="A107" s="232" t="s">
        <v>2100</v>
      </c>
      <c r="B107" s="246" t="str">
        <f t="shared" si="24"/>
        <v>Beeks</v>
      </c>
      <c r="C107" s="238" t="str">
        <f t="shared" si="25"/>
        <v>Jalen</v>
      </c>
      <c r="D107" s="232" t="str">
        <f t="shared" si="26"/>
        <v>J. Beeks</v>
      </c>
      <c r="E107" s="231" t="str">
        <f t="shared" si="27"/>
        <v>Jalen Beeks</v>
      </c>
      <c r="F107" s="254" t="s">
        <v>307</v>
      </c>
      <c r="G107" s="254" t="s">
        <v>2255</v>
      </c>
      <c r="H107" s="254" t="s">
        <v>1467</v>
      </c>
      <c r="I107" s="254" t="s">
        <v>1470</v>
      </c>
      <c r="J107" s="250">
        <v>34160</v>
      </c>
      <c r="K107" s="255" t="s">
        <v>745</v>
      </c>
      <c r="L107" s="249" t="s">
        <v>90</v>
      </c>
      <c r="M107" s="270" t="str">
        <f t="shared" si="20"/>
        <v>Y2</v>
      </c>
      <c r="N107" s="256" t="s">
        <v>710</v>
      </c>
      <c r="O107" s="257" t="s">
        <v>2173</v>
      </c>
      <c r="P107" s="231" t="str">
        <f t="shared" si="30"/>
        <v>Beeks, Jalen (Y2)</v>
      </c>
      <c r="Q107" s="252">
        <f t="shared" si="21"/>
        <v>300000</v>
      </c>
      <c r="R107" s="252">
        <f t="shared" si="22"/>
        <v>400000</v>
      </c>
      <c r="S107" s="252" t="str">
        <f t="shared" si="23"/>
        <v/>
      </c>
      <c r="T107" s="252" t="str">
        <f t="shared" si="28"/>
        <v/>
      </c>
      <c r="U107" s="270" t="s">
        <v>389</v>
      </c>
      <c r="V107" s="253">
        <v>300000</v>
      </c>
      <c r="W107" s="232" t="s">
        <v>278</v>
      </c>
      <c r="X107" s="253">
        <v>400000</v>
      </c>
      <c r="Y107" s="232" t="s">
        <v>492</v>
      </c>
      <c r="Z107" s="232"/>
      <c r="AA107" s="232"/>
      <c r="AB107" s="284"/>
      <c r="AC107" s="232"/>
      <c r="AD107" s="284"/>
      <c r="AE107" s="232"/>
      <c r="AF107" s="232"/>
    </row>
    <row r="108" spans="1:32" ht="14.25" customHeight="1">
      <c r="A108" s="232" t="s">
        <v>2116</v>
      </c>
      <c r="B108" s="246" t="str">
        <f t="shared" si="24"/>
        <v>Beer</v>
      </c>
      <c r="C108" s="238" t="str">
        <f t="shared" si="25"/>
        <v>Seth</v>
      </c>
      <c r="D108" s="232" t="str">
        <f t="shared" si="26"/>
        <v>S. Beer</v>
      </c>
      <c r="E108" s="231" t="str">
        <f t="shared" si="27"/>
        <v>Seth Beer</v>
      </c>
      <c r="F108" s="254" t="s">
        <v>307</v>
      </c>
      <c r="G108" s="254" t="s">
        <v>2271</v>
      </c>
      <c r="H108" s="254" t="s">
        <v>1468</v>
      </c>
      <c r="I108" s="254" t="s">
        <v>1466</v>
      </c>
      <c r="J108" s="250">
        <v>35326</v>
      </c>
      <c r="K108" s="255" t="s">
        <v>754</v>
      </c>
      <c r="L108" s="249" t="s">
        <v>387</v>
      </c>
      <c r="M108" s="270" t="str">
        <f t="shared" si="20"/>
        <v>min</v>
      </c>
      <c r="N108" s="256" t="str">
        <f>Mays!$M$2</f>
        <v>Texas</v>
      </c>
      <c r="O108" s="257" t="s">
        <v>2173</v>
      </c>
      <c r="P108" s="231" t="str">
        <f t="shared" si="30"/>
        <v>Beer, Seth (min)</v>
      </c>
      <c r="Q108" s="252" t="str">
        <f t="shared" si="21"/>
        <v/>
      </c>
      <c r="R108" s="252" t="str">
        <f t="shared" si="22"/>
        <v/>
      </c>
      <c r="S108" s="252" t="str">
        <f t="shared" si="23"/>
        <v/>
      </c>
      <c r="T108" s="252" t="str">
        <f t="shared" si="28"/>
        <v/>
      </c>
      <c r="U108" s="270" t="s">
        <v>505</v>
      </c>
      <c r="V108" s="253"/>
      <c r="W108" s="232"/>
      <c r="X108" s="253"/>
      <c r="Y108" s="232"/>
      <c r="Z108" s="232"/>
      <c r="AA108" s="232"/>
      <c r="AB108" s="284"/>
      <c r="AC108" s="232"/>
      <c r="AD108" s="284"/>
      <c r="AE108" s="232"/>
      <c r="AF108" s="232"/>
    </row>
    <row r="109" spans="1:32" ht="14.25" customHeight="1">
      <c r="A109" s="232" t="s">
        <v>1675</v>
      </c>
      <c r="B109" s="246" t="str">
        <f t="shared" ref="B109:B140" si="31">LEFT(A109,FIND(", ",A109,1)-1)</f>
        <v>Bell</v>
      </c>
      <c r="C109" s="238" t="str">
        <f t="shared" ref="C109:C140" si="32">RIGHT(A109,LEN(A109)-FIND(", ",A109,1)-1)</f>
        <v>Josh</v>
      </c>
      <c r="D109" s="232" t="str">
        <f t="shared" ref="D109:D140" si="33">CONCATENATE(MID(C109,1,1),". ",B109)</f>
        <v>J. Bell</v>
      </c>
      <c r="E109" s="231" t="str">
        <f t="shared" ref="E109:E140" si="34">CONCATENATE(C109," ",B109)</f>
        <v>Josh Bell</v>
      </c>
      <c r="F109" s="249" t="s">
        <v>755</v>
      </c>
      <c r="G109" s="249"/>
      <c r="H109" s="249"/>
      <c r="I109" s="249"/>
      <c r="J109" s="250">
        <v>33830</v>
      </c>
      <c r="K109" s="256" t="s">
        <v>753</v>
      </c>
      <c r="L109" s="249" t="s">
        <v>6</v>
      </c>
      <c r="M109" s="270" t="str">
        <f t="shared" si="20"/>
        <v>ARB-Y4</v>
      </c>
      <c r="N109" s="256" t="str">
        <f>Mays!$G$2</f>
        <v>Palo Alto</v>
      </c>
      <c r="O109" s="257" t="s">
        <v>633</v>
      </c>
      <c r="P109" s="231" t="str">
        <f t="shared" si="30"/>
        <v>Bell, Josh (ARB-Y4)</v>
      </c>
      <c r="Q109" s="252">
        <f t="shared" si="21"/>
        <v>1080000</v>
      </c>
      <c r="R109" s="252" t="str">
        <f t="shared" si="22"/>
        <v/>
      </c>
      <c r="S109" s="252" t="str">
        <f t="shared" si="23"/>
        <v/>
      </c>
      <c r="T109" s="252" t="str">
        <f t="shared" si="28"/>
        <v/>
      </c>
      <c r="U109" s="270" t="s">
        <v>492</v>
      </c>
      <c r="V109" s="253">
        <v>1080000</v>
      </c>
      <c r="W109" s="232" t="s">
        <v>721</v>
      </c>
      <c r="X109" s="232"/>
      <c r="Y109" s="232" t="s">
        <v>722</v>
      </c>
      <c r="Z109" s="232"/>
      <c r="AA109" s="232" t="s">
        <v>723</v>
      </c>
      <c r="AB109" s="284"/>
      <c r="AC109" s="232"/>
      <c r="AD109" s="284"/>
      <c r="AE109" s="232"/>
      <c r="AF109" s="232"/>
    </row>
    <row r="110" spans="1:32" ht="14.25" customHeight="1">
      <c r="A110" s="232" t="s">
        <v>1064</v>
      </c>
      <c r="B110" s="246" t="str">
        <f t="shared" si="31"/>
        <v>Bellinger</v>
      </c>
      <c r="C110" s="238" t="str">
        <f t="shared" si="32"/>
        <v>Cody</v>
      </c>
      <c r="D110" s="232" t="str">
        <f t="shared" si="33"/>
        <v>C. Bellinger</v>
      </c>
      <c r="E110" s="231" t="str">
        <f t="shared" si="34"/>
        <v>Cody Bellinger</v>
      </c>
      <c r="F110" s="254" t="s">
        <v>307</v>
      </c>
      <c r="G110" s="233">
        <v>146</v>
      </c>
      <c r="H110" s="233">
        <v>6</v>
      </c>
      <c r="I110" s="233">
        <v>7</v>
      </c>
      <c r="J110" s="262">
        <v>34893</v>
      </c>
      <c r="K110" s="255" t="s">
        <v>747</v>
      </c>
      <c r="L110" s="249" t="s">
        <v>6</v>
      </c>
      <c r="M110" s="270" t="str">
        <f t="shared" si="20"/>
        <v>Y3</v>
      </c>
      <c r="N110" s="256" t="str">
        <f>Cobb!$M$2</f>
        <v>Mansfield</v>
      </c>
      <c r="O110" s="257" t="s">
        <v>1058</v>
      </c>
      <c r="P110" s="231" t="str">
        <f t="shared" si="30"/>
        <v>Bellinger, Cody (Y3)</v>
      </c>
      <c r="Q110" s="252">
        <f t="shared" si="21"/>
        <v>400000</v>
      </c>
      <c r="R110" s="252" t="str">
        <f t="shared" si="22"/>
        <v/>
      </c>
      <c r="S110" s="252" t="str">
        <f t="shared" si="23"/>
        <v/>
      </c>
      <c r="T110" s="252" t="str">
        <f t="shared" si="28"/>
        <v/>
      </c>
      <c r="U110" s="270" t="s">
        <v>278</v>
      </c>
      <c r="V110" s="253">
        <v>400000</v>
      </c>
      <c r="W110" s="232" t="s">
        <v>492</v>
      </c>
      <c r="X110" s="232"/>
      <c r="Y110" s="232"/>
      <c r="Z110" s="232"/>
      <c r="AA110" s="232"/>
      <c r="AB110" s="284"/>
      <c r="AC110" s="232"/>
      <c r="AD110" s="269"/>
      <c r="AE110" s="233"/>
      <c r="AF110" s="232"/>
    </row>
    <row r="111" spans="1:32" ht="14.25" customHeight="1">
      <c r="A111" s="232" t="s">
        <v>206</v>
      </c>
      <c r="B111" s="246" t="str">
        <f t="shared" si="31"/>
        <v>Belt</v>
      </c>
      <c r="C111" s="238" t="str">
        <f t="shared" si="32"/>
        <v>Brandon</v>
      </c>
      <c r="D111" s="232" t="str">
        <f t="shared" si="33"/>
        <v>B. Belt</v>
      </c>
      <c r="E111" s="231" t="str">
        <f t="shared" si="34"/>
        <v>Brandon Belt</v>
      </c>
      <c r="F111" s="249" t="s">
        <v>307</v>
      </c>
      <c r="G111" s="249"/>
      <c r="H111" s="249"/>
      <c r="I111" s="249"/>
      <c r="J111" s="250">
        <v>32253</v>
      </c>
      <c r="K111" s="256" t="s">
        <v>747</v>
      </c>
      <c r="L111" s="249" t="s">
        <v>6</v>
      </c>
      <c r="M111" s="270" t="str">
        <f t="shared" si="20"/>
        <v>1,F3-$2.55M</v>
      </c>
      <c r="N111" s="256" t="s">
        <v>292</v>
      </c>
      <c r="O111" s="257" t="s">
        <v>3510</v>
      </c>
      <c r="P111" s="231" t="str">
        <f t="shared" si="30"/>
        <v>Belt, Brandon (1,F3-$2.55M)</v>
      </c>
      <c r="Q111" s="252">
        <f t="shared" si="21"/>
        <v>850000</v>
      </c>
      <c r="R111" s="252">
        <f t="shared" si="22"/>
        <v>850000</v>
      </c>
      <c r="S111" s="252">
        <f t="shared" si="23"/>
        <v>850000</v>
      </c>
      <c r="T111" s="252" t="str">
        <f t="shared" si="28"/>
        <v/>
      </c>
      <c r="U111" s="255" t="s">
        <v>3161</v>
      </c>
      <c r="V111" s="253">
        <v>850000</v>
      </c>
      <c r="W111" s="232" t="s">
        <v>1584</v>
      </c>
      <c r="X111" s="284">
        <v>850000</v>
      </c>
      <c r="Y111" s="438" t="s">
        <v>1012</v>
      </c>
      <c r="Z111" s="284">
        <v>850000</v>
      </c>
      <c r="AA111" s="232" t="s">
        <v>242</v>
      </c>
      <c r="AB111" s="284"/>
      <c r="AC111" s="232"/>
      <c r="AD111" s="284"/>
      <c r="AE111" s="232"/>
      <c r="AF111" s="232"/>
    </row>
    <row r="112" spans="1:32" ht="14.25" customHeight="1">
      <c r="A112" s="232" t="s">
        <v>1065</v>
      </c>
      <c r="B112" s="246" t="str">
        <f t="shared" si="31"/>
        <v>Benintendi</v>
      </c>
      <c r="C112" s="238" t="str">
        <f t="shared" si="32"/>
        <v>Andrew</v>
      </c>
      <c r="D112" s="232" t="str">
        <f t="shared" si="33"/>
        <v>A. Benintendi</v>
      </c>
      <c r="E112" s="231" t="str">
        <f t="shared" si="34"/>
        <v>Andrew Benintendi</v>
      </c>
      <c r="F112" s="254" t="s">
        <v>307</v>
      </c>
      <c r="G112" s="233">
        <v>16</v>
      </c>
      <c r="H112" s="233">
        <v>1</v>
      </c>
      <c r="I112" s="233">
        <v>16</v>
      </c>
      <c r="J112" s="262">
        <v>34521</v>
      </c>
      <c r="K112" s="255" t="s">
        <v>754</v>
      </c>
      <c r="L112" s="249" t="s">
        <v>6</v>
      </c>
      <c r="M112" s="270" t="str">
        <f t="shared" si="20"/>
        <v>ARB-Y4</v>
      </c>
      <c r="N112" s="251" t="s">
        <v>864</v>
      </c>
      <c r="O112" s="257" t="s">
        <v>3138</v>
      </c>
      <c r="P112" s="231" t="str">
        <f t="shared" si="30"/>
        <v>Benintendi, Andrew (ARB-Y4)</v>
      </c>
      <c r="Q112" s="252">
        <f t="shared" si="21"/>
        <v>840000</v>
      </c>
      <c r="R112" s="252" t="str">
        <f t="shared" si="22"/>
        <v/>
      </c>
      <c r="S112" s="252" t="str">
        <f t="shared" si="23"/>
        <v/>
      </c>
      <c r="T112" s="252" t="str">
        <f t="shared" si="28"/>
        <v/>
      </c>
      <c r="U112" s="270" t="s">
        <v>492</v>
      </c>
      <c r="V112" s="253">
        <v>840000</v>
      </c>
      <c r="W112" s="232" t="s">
        <v>721</v>
      </c>
      <c r="X112" s="253"/>
      <c r="Y112" s="232" t="s">
        <v>722</v>
      </c>
      <c r="Z112" s="232"/>
      <c r="AA112" s="232" t="s">
        <v>723</v>
      </c>
      <c r="AB112" s="284"/>
      <c r="AC112" s="232"/>
      <c r="AD112" s="269"/>
      <c r="AE112" s="233"/>
      <c r="AF112" s="232"/>
    </row>
    <row r="113" spans="1:32" ht="14.25" customHeight="1">
      <c r="A113" s="264" t="s">
        <v>927</v>
      </c>
      <c r="B113" s="246" t="str">
        <f t="shared" si="31"/>
        <v>Berrios</v>
      </c>
      <c r="C113" s="238" t="str">
        <f t="shared" si="32"/>
        <v>Jose</v>
      </c>
      <c r="D113" s="232" t="str">
        <f t="shared" si="33"/>
        <v>J. Berrios</v>
      </c>
      <c r="E113" s="231" t="str">
        <f t="shared" si="34"/>
        <v>Jose Berrios</v>
      </c>
      <c r="F113" s="249" t="s">
        <v>748</v>
      </c>
      <c r="G113" s="249"/>
      <c r="H113" s="249"/>
      <c r="I113" s="249"/>
      <c r="J113" s="250">
        <v>34481</v>
      </c>
      <c r="K113" s="256" t="s">
        <v>577</v>
      </c>
      <c r="L113" s="249" t="s">
        <v>90</v>
      </c>
      <c r="M113" s="270" t="str">
        <f t="shared" si="20"/>
        <v>ARB-Y4</v>
      </c>
      <c r="N113" s="251" t="str">
        <f>Aaron!$Y$2</f>
        <v>Columbus</v>
      </c>
      <c r="O113" s="249" t="s">
        <v>920</v>
      </c>
      <c r="P113" s="231" t="str">
        <f t="shared" si="30"/>
        <v>Berrios, Jose (ARB-Y4)</v>
      </c>
      <c r="Q113" s="252">
        <f t="shared" si="21"/>
        <v>1080000</v>
      </c>
      <c r="R113" s="252" t="str">
        <f t="shared" si="22"/>
        <v/>
      </c>
      <c r="S113" s="252" t="str">
        <f t="shared" si="23"/>
        <v/>
      </c>
      <c r="T113" s="252" t="str">
        <f t="shared" si="28"/>
        <v/>
      </c>
      <c r="U113" s="270" t="s">
        <v>492</v>
      </c>
      <c r="V113" s="253">
        <v>1080000</v>
      </c>
      <c r="W113" s="232" t="s">
        <v>721</v>
      </c>
      <c r="X113" s="232"/>
      <c r="Y113" s="232" t="s">
        <v>722</v>
      </c>
      <c r="Z113" s="232"/>
      <c r="AA113" s="232" t="s">
        <v>723</v>
      </c>
      <c r="AB113" s="284"/>
      <c r="AC113" s="232"/>
      <c r="AD113" s="269"/>
      <c r="AE113" s="233"/>
      <c r="AF113" s="232"/>
    </row>
    <row r="114" spans="1:32" ht="14.25" customHeight="1">
      <c r="A114" s="158" t="s">
        <v>3617</v>
      </c>
      <c r="B114" s="552" t="str">
        <f t="shared" si="31"/>
        <v>Berti</v>
      </c>
      <c r="C114" s="553" t="str">
        <f t="shared" si="32"/>
        <v>Jon</v>
      </c>
      <c r="D114" s="158" t="str">
        <f t="shared" si="33"/>
        <v>J. Berti</v>
      </c>
      <c r="E114" s="539" t="str">
        <f t="shared" si="34"/>
        <v>Jon Berti</v>
      </c>
      <c r="F114" s="558" t="s">
        <v>748</v>
      </c>
      <c r="G114" s="558">
        <v>79</v>
      </c>
      <c r="H114" s="558">
        <v>3</v>
      </c>
      <c r="I114" s="558" t="s">
        <v>2188</v>
      </c>
      <c r="J114" s="555">
        <v>32895</v>
      </c>
      <c r="K114" s="559" t="s">
        <v>752</v>
      </c>
      <c r="L114" s="554" t="s">
        <v>6</v>
      </c>
      <c r="M114" s="556" t="str">
        <f t="shared" si="20"/>
        <v>Y1</v>
      </c>
      <c r="N114" s="540" t="s">
        <v>504</v>
      </c>
      <c r="O114" s="557" t="s">
        <v>4095</v>
      </c>
      <c r="P114" s="231" t="str">
        <f>CONCATENATE(A114," (",U114,")")</f>
        <v>Berti, Jon (Y1)</v>
      </c>
      <c r="Q114" s="252">
        <f t="shared" si="21"/>
        <v>200000</v>
      </c>
      <c r="R114" s="252">
        <f t="shared" si="22"/>
        <v>300000</v>
      </c>
      <c r="S114" s="252">
        <f t="shared" si="23"/>
        <v>400000</v>
      </c>
      <c r="T114" s="252" t="str">
        <f t="shared" si="28"/>
        <v/>
      </c>
      <c r="U114" s="270" t="s">
        <v>388</v>
      </c>
      <c r="V114" s="253">
        <v>200000</v>
      </c>
      <c r="W114" s="232" t="s">
        <v>389</v>
      </c>
      <c r="X114" s="253">
        <v>300000</v>
      </c>
      <c r="Y114" s="232" t="s">
        <v>278</v>
      </c>
      <c r="Z114" s="378">
        <v>400000</v>
      </c>
      <c r="AA114" s="232" t="s">
        <v>492</v>
      </c>
      <c r="AB114" s="284"/>
      <c r="AC114" s="232"/>
      <c r="AD114" s="284"/>
      <c r="AE114" s="232"/>
      <c r="AF114" s="232"/>
    </row>
    <row r="115" spans="1:32" ht="14.25" customHeight="1">
      <c r="A115" s="281" t="s">
        <v>829</v>
      </c>
      <c r="B115" s="246" t="str">
        <f t="shared" si="31"/>
        <v>Betances</v>
      </c>
      <c r="C115" s="238" t="str">
        <f t="shared" si="32"/>
        <v>Dellin</v>
      </c>
      <c r="D115" s="232" t="str">
        <f t="shared" si="33"/>
        <v>D. Betances</v>
      </c>
      <c r="E115" s="231" t="str">
        <f t="shared" si="34"/>
        <v>Dellin Betances</v>
      </c>
      <c r="F115" s="282" t="s">
        <v>748</v>
      </c>
      <c r="G115" s="282"/>
      <c r="H115" s="282"/>
      <c r="I115" s="282"/>
      <c r="J115" s="518">
        <v>32225</v>
      </c>
      <c r="K115" s="283" t="s">
        <v>90</v>
      </c>
      <c r="L115" s="249" t="s">
        <v>90</v>
      </c>
      <c r="M115" s="270" t="str">
        <f t="shared" si="20"/>
        <v>1,F3-$2.4M</v>
      </c>
      <c r="N115" s="256" t="str">
        <f>Cobb!$AE$2</f>
        <v>Houston</v>
      </c>
      <c r="O115" s="257" t="s">
        <v>3510</v>
      </c>
      <c r="P115" s="231" t="str">
        <f t="shared" ref="P115:P122" si="35">CONCATENATE(A115," (",M115,")")</f>
        <v>Betances, Dellin (1,F3-$2.4M)</v>
      </c>
      <c r="Q115" s="252">
        <f t="shared" si="21"/>
        <v>800000</v>
      </c>
      <c r="R115" s="252">
        <f t="shared" si="22"/>
        <v>800000</v>
      </c>
      <c r="S115" s="252">
        <f t="shared" si="23"/>
        <v>800000</v>
      </c>
      <c r="T115" s="252" t="str">
        <f t="shared" si="28"/>
        <v/>
      </c>
      <c r="U115" s="270" t="s">
        <v>3162</v>
      </c>
      <c r="V115" s="253">
        <v>800000</v>
      </c>
      <c r="W115" s="232" t="s">
        <v>3162</v>
      </c>
      <c r="X115" s="284">
        <v>800000</v>
      </c>
      <c r="Y115" s="232" t="s">
        <v>3162</v>
      </c>
      <c r="Z115" s="284">
        <v>800000</v>
      </c>
      <c r="AA115" s="232" t="s">
        <v>242</v>
      </c>
      <c r="AB115" s="284"/>
      <c r="AC115" s="232"/>
      <c r="AD115" s="284"/>
      <c r="AE115" s="232"/>
      <c r="AF115" s="232"/>
    </row>
    <row r="116" spans="1:32" ht="14.25" customHeight="1">
      <c r="A116" s="264" t="s">
        <v>598</v>
      </c>
      <c r="B116" s="246" t="str">
        <f t="shared" si="31"/>
        <v>Bettis</v>
      </c>
      <c r="C116" s="238" t="str">
        <f t="shared" si="32"/>
        <v>Chad</v>
      </c>
      <c r="D116" s="232" t="str">
        <f t="shared" si="33"/>
        <v>C. Bettis</v>
      </c>
      <c r="E116" s="231" t="str">
        <f t="shared" si="34"/>
        <v>Chad Bettis</v>
      </c>
      <c r="F116" s="249" t="s">
        <v>748</v>
      </c>
      <c r="G116" s="254"/>
      <c r="H116" s="256"/>
      <c r="I116" s="249"/>
      <c r="J116" s="250">
        <v>32624</v>
      </c>
      <c r="K116" s="232" t="s">
        <v>577</v>
      </c>
      <c r="L116" s="249" t="s">
        <v>90</v>
      </c>
      <c r="M116" s="270" t="str">
        <f t="shared" si="20"/>
        <v>2,F2-$4.4M</v>
      </c>
      <c r="N116" s="256" t="s">
        <v>299</v>
      </c>
      <c r="O116" s="257" t="s">
        <v>3538</v>
      </c>
      <c r="P116" s="231" t="str">
        <f t="shared" si="35"/>
        <v>Bettis, Chad (2,F2-$4.4M)</v>
      </c>
      <c r="Q116" s="252">
        <f t="shared" si="21"/>
        <v>2200000</v>
      </c>
      <c r="R116" s="252" t="str">
        <f t="shared" si="22"/>
        <v/>
      </c>
      <c r="S116" s="252" t="str">
        <f t="shared" si="23"/>
        <v/>
      </c>
      <c r="T116" s="252" t="str">
        <f t="shared" si="28"/>
        <v/>
      </c>
      <c r="U116" s="270" t="s">
        <v>1803</v>
      </c>
      <c r="V116" s="253">
        <v>2200000</v>
      </c>
      <c r="W116" s="232"/>
      <c r="X116" s="253"/>
      <c r="Y116" s="232"/>
      <c r="Z116" s="232"/>
      <c r="AA116" s="232"/>
      <c r="AB116" s="284"/>
      <c r="AC116" s="232"/>
      <c r="AD116" s="284"/>
      <c r="AE116" s="232"/>
      <c r="AF116" s="232"/>
    </row>
    <row r="117" spans="1:32" ht="14.25" customHeight="1">
      <c r="A117" s="246" t="s">
        <v>793</v>
      </c>
      <c r="B117" s="246" t="str">
        <f t="shared" si="31"/>
        <v>Betts</v>
      </c>
      <c r="C117" s="238" t="str">
        <f t="shared" si="32"/>
        <v>Mookie</v>
      </c>
      <c r="D117" s="232" t="str">
        <f t="shared" si="33"/>
        <v>M. Betts</v>
      </c>
      <c r="E117" s="231" t="str">
        <f t="shared" si="34"/>
        <v>Mookie Betts</v>
      </c>
      <c r="F117" s="247" t="s">
        <v>748</v>
      </c>
      <c r="G117" s="247"/>
      <c r="H117" s="247"/>
      <c r="I117" s="247"/>
      <c r="J117" s="258">
        <v>33884</v>
      </c>
      <c r="K117" s="259" t="s">
        <v>746</v>
      </c>
      <c r="L117" s="249" t="s">
        <v>6</v>
      </c>
      <c r="M117" s="270" t="str">
        <f t="shared" si="20"/>
        <v>3,L5-$14M</v>
      </c>
      <c r="N117" s="256" t="str">
        <f>Cobb!$G$2</f>
        <v>Alaska</v>
      </c>
      <c r="O117" s="247" t="s">
        <v>785</v>
      </c>
      <c r="P117" s="231" t="str">
        <f t="shared" si="35"/>
        <v>Betts, Mookie (3,L5-$14M)</v>
      </c>
      <c r="Q117" s="252">
        <f t="shared" si="21"/>
        <v>2800000</v>
      </c>
      <c r="R117" s="252">
        <f t="shared" si="22"/>
        <v>2800000</v>
      </c>
      <c r="S117" s="252">
        <f t="shared" si="23"/>
        <v>2800000</v>
      </c>
      <c r="T117" s="252" t="str">
        <f t="shared" si="28"/>
        <v/>
      </c>
      <c r="U117" s="270" t="s">
        <v>1367</v>
      </c>
      <c r="V117" s="253">
        <v>2800000</v>
      </c>
      <c r="W117" s="232" t="s">
        <v>1368</v>
      </c>
      <c r="X117" s="253">
        <v>2800000</v>
      </c>
      <c r="Y117" s="232" t="s">
        <v>1369</v>
      </c>
      <c r="Z117" s="253">
        <v>2800000</v>
      </c>
      <c r="AA117" s="232" t="s">
        <v>242</v>
      </c>
      <c r="AB117" s="284"/>
      <c r="AC117" s="232"/>
      <c r="AD117" s="269"/>
      <c r="AE117" s="233"/>
      <c r="AF117" s="232"/>
    </row>
    <row r="118" spans="1:32" ht="14.25" customHeight="1">
      <c r="A118" s="232" t="s">
        <v>1324</v>
      </c>
      <c r="B118" s="246" t="str">
        <f t="shared" si="31"/>
        <v>Biagini</v>
      </c>
      <c r="C118" s="238" t="str">
        <f t="shared" si="32"/>
        <v>Joe</v>
      </c>
      <c r="D118" s="232" t="str">
        <f t="shared" si="33"/>
        <v>J. Biagini</v>
      </c>
      <c r="E118" s="231" t="str">
        <f t="shared" si="34"/>
        <v>Joe Biagini</v>
      </c>
      <c r="F118" s="247" t="s">
        <v>748</v>
      </c>
      <c r="G118" s="232">
        <f>G117+1</f>
        <v>1</v>
      </c>
      <c r="H118" s="232" t="s">
        <v>478</v>
      </c>
      <c r="I118" s="232">
        <v>6</v>
      </c>
      <c r="J118" s="248">
        <v>33022</v>
      </c>
      <c r="K118" s="232" t="s">
        <v>745</v>
      </c>
      <c r="L118" s="249" t="s">
        <v>90</v>
      </c>
      <c r="M118" s="270" t="str">
        <f t="shared" si="20"/>
        <v>ARB-Y4</v>
      </c>
      <c r="N118" s="256" t="str">
        <f>Cobb!$Y$2</f>
        <v>Gateway</v>
      </c>
      <c r="O118" s="249" t="s">
        <v>1214</v>
      </c>
      <c r="P118" s="231" t="str">
        <f t="shared" si="35"/>
        <v>Biagini, Joe (ARB-Y4)</v>
      </c>
      <c r="Q118" s="252">
        <f t="shared" si="21"/>
        <v>600000</v>
      </c>
      <c r="R118" s="252" t="str">
        <f t="shared" si="22"/>
        <v/>
      </c>
      <c r="S118" s="252" t="str">
        <f t="shared" si="23"/>
        <v/>
      </c>
      <c r="T118" s="252" t="str">
        <f t="shared" si="28"/>
        <v/>
      </c>
      <c r="U118" s="270" t="s">
        <v>492</v>
      </c>
      <c r="V118" s="253">
        <v>600000</v>
      </c>
      <c r="W118" s="232" t="s">
        <v>721</v>
      </c>
      <c r="X118" s="232"/>
      <c r="Y118" s="232" t="s">
        <v>722</v>
      </c>
      <c r="Z118" s="232"/>
      <c r="AA118" s="232" t="s">
        <v>723</v>
      </c>
      <c r="AB118" s="284"/>
      <c r="AC118" s="232"/>
      <c r="AD118" s="269"/>
      <c r="AE118" s="233"/>
      <c r="AF118" s="232"/>
    </row>
    <row r="119" spans="1:32" ht="14.25" customHeight="1">
      <c r="A119" s="232" t="s">
        <v>1277</v>
      </c>
      <c r="B119" s="246" t="str">
        <f t="shared" si="31"/>
        <v>Bichette</v>
      </c>
      <c r="C119" s="238" t="str">
        <f t="shared" si="32"/>
        <v>Bo</v>
      </c>
      <c r="D119" s="232" t="str">
        <f t="shared" si="33"/>
        <v>B. Bichette</v>
      </c>
      <c r="E119" s="231" t="str">
        <f t="shared" si="34"/>
        <v>Bo Bichette</v>
      </c>
      <c r="F119" s="247" t="s">
        <v>748</v>
      </c>
      <c r="G119" s="232" t="e">
        <f>#REF!+1</f>
        <v>#REF!</v>
      </c>
      <c r="H119" s="232">
        <v>9</v>
      </c>
      <c r="I119" s="232">
        <v>2</v>
      </c>
      <c r="J119" s="248">
        <v>35859</v>
      </c>
      <c r="K119" s="232" t="s">
        <v>757</v>
      </c>
      <c r="L119" s="249" t="s">
        <v>6</v>
      </c>
      <c r="M119" s="270" t="str">
        <f t="shared" si="20"/>
        <v>Y1</v>
      </c>
      <c r="N119" s="256" t="str">
        <f>Aaron!$AE$2</f>
        <v>Pismo Beach</v>
      </c>
      <c r="O119" s="249" t="s">
        <v>1214</v>
      </c>
      <c r="P119" s="231" t="str">
        <f t="shared" si="35"/>
        <v>Bichette, Bo (Y1)</v>
      </c>
      <c r="Q119" s="252">
        <f t="shared" si="21"/>
        <v>200000</v>
      </c>
      <c r="R119" s="252">
        <f t="shared" si="22"/>
        <v>300000</v>
      </c>
      <c r="S119" s="252">
        <f t="shared" si="23"/>
        <v>400000</v>
      </c>
      <c r="T119" s="252" t="str">
        <f t="shared" si="28"/>
        <v/>
      </c>
      <c r="U119" s="270" t="s">
        <v>388</v>
      </c>
      <c r="V119" s="253">
        <v>200000</v>
      </c>
      <c r="W119" s="232" t="s">
        <v>389</v>
      </c>
      <c r="X119" s="253">
        <v>300000</v>
      </c>
      <c r="Y119" s="232" t="s">
        <v>278</v>
      </c>
      <c r="Z119" s="378">
        <v>400000</v>
      </c>
      <c r="AA119" s="232" t="s">
        <v>492</v>
      </c>
      <c r="AB119" s="284"/>
      <c r="AC119" s="232"/>
      <c r="AD119" s="284"/>
      <c r="AE119" s="232"/>
      <c r="AF119" s="232"/>
    </row>
    <row r="120" spans="1:32" ht="14.25" customHeight="1">
      <c r="A120" s="232" t="s">
        <v>1502</v>
      </c>
      <c r="B120" s="246" t="str">
        <f t="shared" si="31"/>
        <v>Bieber</v>
      </c>
      <c r="C120" s="238" t="str">
        <f t="shared" si="32"/>
        <v>Shane</v>
      </c>
      <c r="D120" s="232" t="str">
        <f t="shared" si="33"/>
        <v>S. Bieber</v>
      </c>
      <c r="E120" s="231" t="str">
        <f t="shared" si="34"/>
        <v>Shane Bieber</v>
      </c>
      <c r="F120" s="254"/>
      <c r="G120" s="254">
        <v>139</v>
      </c>
      <c r="H120" s="254" t="s">
        <v>1470</v>
      </c>
      <c r="I120" s="254"/>
      <c r="J120" s="250"/>
      <c r="K120" s="255"/>
      <c r="L120" s="249" t="s">
        <v>90</v>
      </c>
      <c r="M120" s="270" t="str">
        <f t="shared" si="20"/>
        <v>Y2</v>
      </c>
      <c r="N120" s="256" t="s">
        <v>780</v>
      </c>
      <c r="O120" s="257" t="s">
        <v>3570</v>
      </c>
      <c r="P120" s="231" t="str">
        <f t="shared" si="35"/>
        <v>Bieber, Shane (Y2)</v>
      </c>
      <c r="Q120" s="252">
        <f t="shared" si="21"/>
        <v>300000</v>
      </c>
      <c r="R120" s="252">
        <f t="shared" si="22"/>
        <v>400000</v>
      </c>
      <c r="S120" s="252" t="str">
        <f t="shared" si="23"/>
        <v/>
      </c>
      <c r="T120" s="252" t="str">
        <f t="shared" si="28"/>
        <v/>
      </c>
      <c r="U120" s="270" t="s">
        <v>389</v>
      </c>
      <c r="V120" s="253">
        <v>300000</v>
      </c>
      <c r="W120" s="232" t="s">
        <v>278</v>
      </c>
      <c r="X120" s="253">
        <v>400000</v>
      </c>
      <c r="Y120" s="232" t="s">
        <v>492</v>
      </c>
      <c r="Z120" s="232"/>
      <c r="AA120" s="232"/>
      <c r="AB120" s="269"/>
      <c r="AC120" s="233"/>
      <c r="AD120" s="269"/>
      <c r="AE120" s="233"/>
      <c r="AF120" s="232"/>
    </row>
    <row r="121" spans="1:32" ht="14.25" customHeight="1">
      <c r="A121" s="232" t="s">
        <v>2123</v>
      </c>
      <c r="B121" s="246" t="str">
        <f t="shared" si="31"/>
        <v>Biggio</v>
      </c>
      <c r="C121" s="238" t="str">
        <f t="shared" si="32"/>
        <v>Cavan</v>
      </c>
      <c r="D121" s="232" t="str">
        <f t="shared" si="33"/>
        <v>C. Biggio</v>
      </c>
      <c r="E121" s="231" t="str">
        <f t="shared" si="34"/>
        <v>Cavan Biggio</v>
      </c>
      <c r="F121" s="254" t="s">
        <v>307</v>
      </c>
      <c r="G121" s="254" t="s">
        <v>2279</v>
      </c>
      <c r="H121" s="254" t="s">
        <v>1468</v>
      </c>
      <c r="I121" s="254" t="s">
        <v>2181</v>
      </c>
      <c r="J121" s="250">
        <v>34800</v>
      </c>
      <c r="K121" s="255" t="s">
        <v>746</v>
      </c>
      <c r="L121" s="249" t="s">
        <v>6</v>
      </c>
      <c r="M121" s="270" t="str">
        <f t="shared" si="20"/>
        <v>Y1</v>
      </c>
      <c r="N121" s="256" t="s">
        <v>52</v>
      </c>
      <c r="O121" s="257" t="s">
        <v>3513</v>
      </c>
      <c r="P121" s="231" t="str">
        <f t="shared" si="35"/>
        <v>Biggio, Cavan (Y1)</v>
      </c>
      <c r="Q121" s="252">
        <f t="shared" si="21"/>
        <v>200000</v>
      </c>
      <c r="R121" s="252">
        <f t="shared" si="22"/>
        <v>300000</v>
      </c>
      <c r="S121" s="252">
        <f t="shared" si="23"/>
        <v>400000</v>
      </c>
      <c r="T121" s="252" t="str">
        <f t="shared" si="28"/>
        <v/>
      </c>
      <c r="U121" s="270" t="s">
        <v>388</v>
      </c>
      <c r="V121" s="253">
        <v>200000</v>
      </c>
      <c r="W121" s="232" t="s">
        <v>389</v>
      </c>
      <c r="X121" s="253">
        <v>300000</v>
      </c>
      <c r="Y121" s="232" t="s">
        <v>278</v>
      </c>
      <c r="Z121" s="378">
        <v>400000</v>
      </c>
      <c r="AA121" s="232" t="s">
        <v>492</v>
      </c>
      <c r="AB121" s="284"/>
      <c r="AC121" s="232"/>
      <c r="AD121" s="284"/>
      <c r="AE121" s="232"/>
      <c r="AF121" s="232"/>
    </row>
    <row r="122" spans="1:32" ht="14.25" customHeight="1">
      <c r="A122" s="233" t="s">
        <v>959</v>
      </c>
      <c r="B122" s="246" t="str">
        <f t="shared" si="31"/>
        <v>Bird</v>
      </c>
      <c r="C122" s="238" t="str">
        <f t="shared" si="32"/>
        <v>Greg</v>
      </c>
      <c r="D122" s="232" t="str">
        <f t="shared" si="33"/>
        <v>G. Bird</v>
      </c>
      <c r="E122" s="231" t="str">
        <f t="shared" si="34"/>
        <v>Greg Bird</v>
      </c>
      <c r="F122" s="249" t="s">
        <v>307</v>
      </c>
      <c r="G122" s="249"/>
      <c r="H122" s="249"/>
      <c r="I122" s="249"/>
      <c r="J122" s="262">
        <v>33917</v>
      </c>
      <c r="K122" s="232" t="s">
        <v>747</v>
      </c>
      <c r="L122" s="249" t="s">
        <v>6</v>
      </c>
      <c r="M122" s="270" t="str">
        <f t="shared" si="20"/>
        <v>1,F2-$500K</v>
      </c>
      <c r="N122" s="256" t="s">
        <v>302</v>
      </c>
      <c r="O122" s="257" t="s">
        <v>3510</v>
      </c>
      <c r="P122" s="231" t="str">
        <f t="shared" si="35"/>
        <v>Bird, Greg (1,F2-$500K)</v>
      </c>
      <c r="Q122" s="252">
        <f t="shared" si="21"/>
        <v>250000</v>
      </c>
      <c r="R122" s="252">
        <f t="shared" si="22"/>
        <v>250000</v>
      </c>
      <c r="S122" s="252" t="str">
        <f t="shared" si="23"/>
        <v/>
      </c>
      <c r="T122" s="252" t="str">
        <f t="shared" si="28"/>
        <v/>
      </c>
      <c r="U122" s="270" t="s">
        <v>1563</v>
      </c>
      <c r="V122" s="253">
        <v>250000</v>
      </c>
      <c r="W122" s="232" t="s">
        <v>1564</v>
      </c>
      <c r="X122" s="284">
        <v>250000</v>
      </c>
      <c r="Y122" s="232" t="s">
        <v>242</v>
      </c>
      <c r="Z122" s="284"/>
      <c r="AA122" s="232"/>
      <c r="AB122" s="284"/>
      <c r="AC122" s="232"/>
      <c r="AD122" s="284"/>
      <c r="AE122" s="232"/>
      <c r="AF122" s="232"/>
    </row>
    <row r="123" spans="1:32" ht="14.25" customHeight="1">
      <c r="A123" s="158" t="s">
        <v>3743</v>
      </c>
      <c r="B123" s="246" t="str">
        <f t="shared" si="31"/>
        <v>Bishop</v>
      </c>
      <c r="C123" s="238" t="str">
        <f t="shared" si="32"/>
        <v>Hunter</v>
      </c>
      <c r="D123" s="232" t="str">
        <f t="shared" si="33"/>
        <v>H. Bishop</v>
      </c>
      <c r="E123" s="231" t="str">
        <f t="shared" si="34"/>
        <v>Hunter Bishop</v>
      </c>
      <c r="F123" s="254" t="s">
        <v>307</v>
      </c>
      <c r="G123" s="254">
        <v>55</v>
      </c>
      <c r="H123" s="254" t="s">
        <v>746</v>
      </c>
      <c r="I123" s="254" t="s">
        <v>1464</v>
      </c>
      <c r="J123" s="250">
        <v>35971</v>
      </c>
      <c r="K123" s="255" t="s">
        <v>750</v>
      </c>
      <c r="L123" s="249" t="s">
        <v>387</v>
      </c>
      <c r="M123" s="270" t="str">
        <f t="shared" si="20"/>
        <v>min</v>
      </c>
      <c r="N123" s="256" t="s">
        <v>171</v>
      </c>
      <c r="O123" s="257" t="s">
        <v>3574</v>
      </c>
      <c r="P123" s="231" t="str">
        <f>CONCATENATE(A123," (",U123,")")</f>
        <v>Bishop, Hunter (min)</v>
      </c>
      <c r="Q123" s="252" t="str">
        <f t="shared" si="21"/>
        <v/>
      </c>
      <c r="R123" s="252" t="str">
        <f t="shared" si="22"/>
        <v/>
      </c>
      <c r="S123" s="252" t="str">
        <f t="shared" si="23"/>
        <v/>
      </c>
      <c r="T123" s="252" t="str">
        <f t="shared" si="28"/>
        <v/>
      </c>
      <c r="U123" s="270" t="s">
        <v>505</v>
      </c>
      <c r="V123" s="253"/>
      <c r="W123" s="232"/>
      <c r="X123" s="253"/>
      <c r="Y123" s="232"/>
      <c r="Z123" s="232"/>
      <c r="AA123" s="232"/>
      <c r="AB123" s="284"/>
      <c r="AC123" s="232"/>
      <c r="AD123" s="284"/>
      <c r="AE123" s="232"/>
      <c r="AF123" s="232"/>
    </row>
    <row r="124" spans="1:32" ht="14.25" customHeight="1">
      <c r="A124" s="232" t="s">
        <v>2140</v>
      </c>
      <c r="B124" s="246" t="str">
        <f t="shared" si="31"/>
        <v>Black</v>
      </c>
      <c r="C124" s="238" t="str">
        <f t="shared" si="32"/>
        <v>Ray</v>
      </c>
      <c r="D124" s="232" t="str">
        <f t="shared" si="33"/>
        <v>R. Black</v>
      </c>
      <c r="E124" s="231" t="str">
        <f t="shared" si="34"/>
        <v>Ray Black</v>
      </c>
      <c r="F124" s="254" t="s">
        <v>748</v>
      </c>
      <c r="G124" s="254" t="s">
        <v>2296</v>
      </c>
      <c r="H124" s="254" t="s">
        <v>1470</v>
      </c>
      <c r="I124" s="254" t="s">
        <v>2181</v>
      </c>
      <c r="J124" s="250">
        <v>33050</v>
      </c>
      <c r="K124" s="255" t="s">
        <v>745</v>
      </c>
      <c r="L124" s="249" t="s">
        <v>90</v>
      </c>
      <c r="M124" s="270" t="str">
        <f t="shared" si="20"/>
        <v>MM</v>
      </c>
      <c r="N124" s="256" t="s">
        <v>292</v>
      </c>
      <c r="O124" s="257" t="s">
        <v>2173</v>
      </c>
      <c r="P124" s="231" t="str">
        <f>CONCATENATE(A124," (",M124,")")</f>
        <v>Black, Ray (MM)</v>
      </c>
      <c r="Q124" s="252">
        <f t="shared" si="21"/>
        <v>100000</v>
      </c>
      <c r="R124" s="252" t="str">
        <f t="shared" si="22"/>
        <v/>
      </c>
      <c r="S124" s="252" t="str">
        <f t="shared" si="23"/>
        <v/>
      </c>
      <c r="T124" s="252" t="str">
        <f t="shared" si="28"/>
        <v/>
      </c>
      <c r="U124" s="270" t="s">
        <v>385</v>
      </c>
      <c r="V124" s="253">
        <v>100000</v>
      </c>
      <c r="W124" s="232"/>
      <c r="X124" s="253"/>
      <c r="Y124" s="232"/>
      <c r="Z124" s="232"/>
      <c r="AA124" s="232"/>
      <c r="AB124" s="284"/>
      <c r="AC124" s="232"/>
      <c r="AD124" s="284"/>
      <c r="AE124" s="232"/>
      <c r="AF124" s="232"/>
    </row>
    <row r="125" spans="1:32" ht="14.25" customHeight="1">
      <c r="A125" s="232" t="s">
        <v>615</v>
      </c>
      <c r="B125" s="246" t="str">
        <f t="shared" si="31"/>
        <v>Blackmon</v>
      </c>
      <c r="C125" s="238" t="str">
        <f t="shared" si="32"/>
        <v>Charlie</v>
      </c>
      <c r="D125" s="232" t="str">
        <f t="shared" si="33"/>
        <v>C. Blackmon</v>
      </c>
      <c r="E125" s="231" t="str">
        <f t="shared" si="34"/>
        <v>Charlie Blackmon</v>
      </c>
      <c r="F125" s="249" t="s">
        <v>307</v>
      </c>
      <c r="G125" s="249"/>
      <c r="H125" s="249"/>
      <c r="I125" s="249"/>
      <c r="J125" s="250">
        <v>31594</v>
      </c>
      <c r="K125" s="256" t="s">
        <v>753</v>
      </c>
      <c r="L125" s="249" t="s">
        <v>6</v>
      </c>
      <c r="M125" s="270" t="str">
        <f t="shared" si="20"/>
        <v>2,F4-$18M</v>
      </c>
      <c r="N125" s="256" t="str">
        <f>Aaron!$A$2</f>
        <v>Middlesex</v>
      </c>
      <c r="O125" s="257" t="s">
        <v>1797</v>
      </c>
      <c r="P125" s="231" t="str">
        <f>CONCATENATE(A125," (",M125,")")</f>
        <v>Blackmon, Charlie (2,F4-$18M)</v>
      </c>
      <c r="Q125" s="252">
        <f t="shared" si="21"/>
        <v>4500000</v>
      </c>
      <c r="R125" s="252">
        <f t="shared" si="22"/>
        <v>4500000</v>
      </c>
      <c r="S125" s="252">
        <f t="shared" si="23"/>
        <v>4500000</v>
      </c>
      <c r="T125" s="252" t="str">
        <f t="shared" si="28"/>
        <v/>
      </c>
      <c r="U125" s="270" t="s">
        <v>1591</v>
      </c>
      <c r="V125" s="253">
        <v>4500000</v>
      </c>
      <c r="W125" s="232" t="s">
        <v>1632</v>
      </c>
      <c r="X125" s="253">
        <v>4500000</v>
      </c>
      <c r="Y125" s="232" t="s">
        <v>1648</v>
      </c>
      <c r="Z125" s="232">
        <v>4500000</v>
      </c>
      <c r="AA125" s="232" t="s">
        <v>242</v>
      </c>
      <c r="AB125" s="284"/>
      <c r="AC125" s="232"/>
      <c r="AD125" s="284"/>
      <c r="AE125" s="232"/>
      <c r="AF125" s="232"/>
    </row>
    <row r="126" spans="1:32" ht="14.25" customHeight="1">
      <c r="A126" s="158" t="s">
        <v>3726</v>
      </c>
      <c r="B126" s="552" t="str">
        <f t="shared" si="31"/>
        <v>Bleday</v>
      </c>
      <c r="C126" s="553" t="str">
        <f t="shared" si="32"/>
        <v>JJ</v>
      </c>
      <c r="D126" s="158" t="str">
        <f t="shared" si="33"/>
        <v>J. Bleday</v>
      </c>
      <c r="E126" s="539" t="str">
        <f t="shared" si="34"/>
        <v>JJ Bleday</v>
      </c>
      <c r="F126" s="558" t="s">
        <v>307</v>
      </c>
      <c r="G126" s="558">
        <v>24</v>
      </c>
      <c r="H126" s="558">
        <v>1</v>
      </c>
      <c r="I126" s="558" t="s">
        <v>2188</v>
      </c>
      <c r="J126" s="555">
        <v>35744</v>
      </c>
      <c r="K126" s="559" t="s">
        <v>753</v>
      </c>
      <c r="L126" s="554" t="s">
        <v>387</v>
      </c>
      <c r="M126" s="556" t="str">
        <f t="shared" si="20"/>
        <v>min</v>
      </c>
      <c r="N126" s="540" t="s">
        <v>292</v>
      </c>
      <c r="O126" s="557" t="s">
        <v>4081</v>
      </c>
      <c r="P126" s="231" t="str">
        <f>CONCATENATE(A126," (",U126,")")</f>
        <v>Bleday, JJ (min)</v>
      </c>
      <c r="Q126" s="252" t="str">
        <f t="shared" si="21"/>
        <v/>
      </c>
      <c r="R126" s="252" t="str">
        <f t="shared" si="22"/>
        <v/>
      </c>
      <c r="S126" s="252" t="str">
        <f t="shared" si="23"/>
        <v/>
      </c>
      <c r="T126" s="252" t="str">
        <f t="shared" si="28"/>
        <v/>
      </c>
      <c r="U126" s="270" t="s">
        <v>505</v>
      </c>
      <c r="V126" s="253"/>
      <c r="W126" s="232"/>
      <c r="X126" s="253"/>
      <c r="Y126" s="232"/>
      <c r="Z126" s="232"/>
      <c r="AA126" s="232"/>
      <c r="AB126" s="284"/>
      <c r="AC126" s="232"/>
      <c r="AD126" s="284"/>
      <c r="AE126" s="232"/>
      <c r="AF126" s="232"/>
    </row>
    <row r="127" spans="1:32" ht="14.25" customHeight="1">
      <c r="A127" s="158" t="s">
        <v>1331</v>
      </c>
      <c r="B127" s="552" t="str">
        <f t="shared" si="31"/>
        <v>Bleier</v>
      </c>
      <c r="C127" s="553" t="str">
        <f t="shared" si="32"/>
        <v>Richard</v>
      </c>
      <c r="D127" s="158" t="str">
        <f t="shared" si="33"/>
        <v>R. Bleier</v>
      </c>
      <c r="E127" s="539" t="str">
        <f t="shared" si="34"/>
        <v>Richard Bleier</v>
      </c>
      <c r="F127" s="567" t="s">
        <v>307</v>
      </c>
      <c r="G127" s="158" t="e">
        <f>'Signed FA'!#REF!+1</f>
        <v>#REF!</v>
      </c>
      <c r="H127" s="158">
        <v>4</v>
      </c>
      <c r="I127" s="158">
        <v>16</v>
      </c>
      <c r="J127" s="568">
        <v>31883</v>
      </c>
      <c r="K127" s="158" t="s">
        <v>745</v>
      </c>
      <c r="L127" s="554" t="s">
        <v>90</v>
      </c>
      <c r="M127" s="556" t="str">
        <f t="shared" si="20"/>
        <v>1,F2-$560k</v>
      </c>
      <c r="N127" s="540" t="s">
        <v>780</v>
      </c>
      <c r="O127" s="557" t="s">
        <v>4109</v>
      </c>
      <c r="P127" s="231" t="str">
        <f t="shared" ref="P127:P135" si="36">CONCATENATE(A127," (",M127,")")</f>
        <v>Bleier, Richard (1,F2-$560k)</v>
      </c>
      <c r="Q127" s="252">
        <f t="shared" si="21"/>
        <v>280000</v>
      </c>
      <c r="R127" s="252">
        <f t="shared" si="22"/>
        <v>280000</v>
      </c>
      <c r="S127" s="252" t="str">
        <f t="shared" si="23"/>
        <v/>
      </c>
      <c r="T127" s="252" t="str">
        <f t="shared" si="28"/>
        <v/>
      </c>
      <c r="U127" s="270" t="s">
        <v>3163</v>
      </c>
      <c r="V127" s="253">
        <v>280000</v>
      </c>
      <c r="W127" s="232" t="s">
        <v>3164</v>
      </c>
      <c r="X127" s="284">
        <v>280000</v>
      </c>
      <c r="Y127" s="232" t="s">
        <v>242</v>
      </c>
      <c r="Z127" s="284"/>
      <c r="AA127" s="232"/>
      <c r="AB127" s="284"/>
      <c r="AC127" s="232"/>
      <c r="AD127" s="284"/>
      <c r="AE127" s="232"/>
      <c r="AF127" s="232"/>
    </row>
    <row r="128" spans="1:32" ht="14.25" customHeight="1">
      <c r="A128" s="232" t="s">
        <v>617</v>
      </c>
      <c r="B128" s="246" t="str">
        <f t="shared" si="31"/>
        <v>Bogaerts</v>
      </c>
      <c r="C128" s="238" t="str">
        <f t="shared" si="32"/>
        <v>Xander</v>
      </c>
      <c r="D128" s="232" t="str">
        <f t="shared" si="33"/>
        <v>X. Bogaerts</v>
      </c>
      <c r="E128" s="231" t="str">
        <f t="shared" si="34"/>
        <v>Xander Bogaerts</v>
      </c>
      <c r="F128" s="249" t="s">
        <v>748</v>
      </c>
      <c r="G128" s="249"/>
      <c r="H128" s="249"/>
      <c r="I128" s="249"/>
      <c r="J128" s="250">
        <v>33878</v>
      </c>
      <c r="K128" s="256" t="s">
        <v>752</v>
      </c>
      <c r="L128" s="249" t="s">
        <v>6</v>
      </c>
      <c r="M128" s="270" t="str">
        <f t="shared" si="20"/>
        <v>3,L5-$14M</v>
      </c>
      <c r="N128" s="256" t="str">
        <f>Cobb!$AE$2</f>
        <v>Houston</v>
      </c>
      <c r="O128" s="257" t="s">
        <v>633</v>
      </c>
      <c r="P128" s="231" t="str">
        <f t="shared" si="36"/>
        <v>Bogaerts, Xander (3,L5-$14M)</v>
      </c>
      <c r="Q128" s="252">
        <f t="shared" si="21"/>
        <v>2800000</v>
      </c>
      <c r="R128" s="252">
        <f t="shared" si="22"/>
        <v>2800000</v>
      </c>
      <c r="S128" s="252">
        <f t="shared" si="23"/>
        <v>2800000</v>
      </c>
      <c r="T128" s="252" t="str">
        <f t="shared" si="28"/>
        <v/>
      </c>
      <c r="U128" s="270" t="s">
        <v>1367</v>
      </c>
      <c r="V128" s="253">
        <v>2800000</v>
      </c>
      <c r="W128" s="232" t="s">
        <v>1368</v>
      </c>
      <c r="X128" s="253">
        <v>2800000</v>
      </c>
      <c r="Y128" s="232" t="s">
        <v>1369</v>
      </c>
      <c r="Z128" s="253">
        <v>2800000</v>
      </c>
      <c r="AA128" s="232" t="s">
        <v>242</v>
      </c>
      <c r="AB128" s="269"/>
      <c r="AC128" s="233"/>
      <c r="AD128" s="284"/>
      <c r="AE128" s="232"/>
      <c r="AF128" s="232"/>
    </row>
    <row r="129" spans="1:32" ht="14.25" customHeight="1">
      <c r="A129" s="232" t="s">
        <v>2059</v>
      </c>
      <c r="B129" s="246" t="str">
        <f t="shared" si="31"/>
        <v>Bohm</v>
      </c>
      <c r="C129" s="238" t="str">
        <f t="shared" si="32"/>
        <v>Alec</v>
      </c>
      <c r="D129" s="232" t="str">
        <f t="shared" si="33"/>
        <v>A. Bohm</v>
      </c>
      <c r="E129" s="231" t="str">
        <f t="shared" si="34"/>
        <v>Alec Bohm</v>
      </c>
      <c r="F129" s="254" t="s">
        <v>748</v>
      </c>
      <c r="G129" s="254" t="s">
        <v>2212</v>
      </c>
      <c r="H129" s="254" t="s">
        <v>1465</v>
      </c>
      <c r="I129" s="254" t="s">
        <v>2188</v>
      </c>
      <c r="J129" s="250">
        <v>35280</v>
      </c>
      <c r="K129" s="255" t="s">
        <v>751</v>
      </c>
      <c r="L129" s="249" t="s">
        <v>387</v>
      </c>
      <c r="M129" s="270" t="str">
        <f t="shared" si="20"/>
        <v>min</v>
      </c>
      <c r="N129" s="256" t="s">
        <v>299</v>
      </c>
      <c r="O129" s="257" t="s">
        <v>2173</v>
      </c>
      <c r="P129" s="231" t="str">
        <f t="shared" si="36"/>
        <v>Bohm, Alec (min)</v>
      </c>
      <c r="Q129" s="252" t="str">
        <f t="shared" si="21"/>
        <v/>
      </c>
      <c r="R129" s="252" t="str">
        <f t="shared" si="22"/>
        <v/>
      </c>
      <c r="S129" s="252" t="str">
        <f t="shared" si="23"/>
        <v/>
      </c>
      <c r="T129" s="252" t="str">
        <f t="shared" si="28"/>
        <v/>
      </c>
      <c r="U129" s="270" t="s">
        <v>505</v>
      </c>
      <c r="V129" s="253"/>
      <c r="W129" s="232"/>
      <c r="X129" s="253"/>
      <c r="Y129" s="232"/>
      <c r="Z129" s="232"/>
      <c r="AA129" s="232"/>
      <c r="AB129" s="284"/>
      <c r="AC129" s="232"/>
      <c r="AD129" s="284"/>
      <c r="AE129" s="232"/>
      <c r="AF129" s="232"/>
    </row>
    <row r="130" spans="1:32" ht="14.25" customHeight="1">
      <c r="A130" s="232" t="s">
        <v>2041</v>
      </c>
      <c r="B130" s="246" t="str">
        <f t="shared" si="31"/>
        <v>Bote</v>
      </c>
      <c r="C130" s="238" t="str">
        <f t="shared" si="32"/>
        <v>David</v>
      </c>
      <c r="D130" s="232" t="str">
        <f t="shared" si="33"/>
        <v>D. Bote</v>
      </c>
      <c r="E130" s="231" t="str">
        <f t="shared" si="34"/>
        <v>David Bote</v>
      </c>
      <c r="F130" s="254" t="s">
        <v>748</v>
      </c>
      <c r="G130" s="254" t="s">
        <v>2194</v>
      </c>
      <c r="H130" s="254" t="s">
        <v>1465</v>
      </c>
      <c r="I130" s="254" t="s">
        <v>1467</v>
      </c>
      <c r="J130" s="250">
        <v>34066</v>
      </c>
      <c r="K130" s="255" t="s">
        <v>751</v>
      </c>
      <c r="L130" s="249" t="s">
        <v>6</v>
      </c>
      <c r="M130" s="270" t="str">
        <f t="shared" si="20"/>
        <v>Y2</v>
      </c>
      <c r="N130" s="256" t="s">
        <v>868</v>
      </c>
      <c r="O130" s="257" t="s">
        <v>2173</v>
      </c>
      <c r="P130" s="231" t="str">
        <f t="shared" si="36"/>
        <v>Bote, David (Y2)</v>
      </c>
      <c r="Q130" s="252">
        <f t="shared" si="21"/>
        <v>300000</v>
      </c>
      <c r="R130" s="252">
        <f t="shared" si="22"/>
        <v>400000</v>
      </c>
      <c r="S130" s="252" t="str">
        <f t="shared" si="23"/>
        <v/>
      </c>
      <c r="T130" s="252" t="str">
        <f t="shared" si="28"/>
        <v/>
      </c>
      <c r="U130" s="270" t="s">
        <v>389</v>
      </c>
      <c r="V130" s="253">
        <v>300000</v>
      </c>
      <c r="W130" s="232" t="s">
        <v>278</v>
      </c>
      <c r="X130" s="253">
        <v>400000</v>
      </c>
      <c r="Y130" s="232" t="s">
        <v>492</v>
      </c>
      <c r="Z130" s="232"/>
      <c r="AA130" s="232"/>
      <c r="AB130" s="284"/>
      <c r="AC130" s="232"/>
      <c r="AD130" s="284"/>
      <c r="AE130" s="232"/>
      <c r="AF130" s="232"/>
    </row>
    <row r="131" spans="1:32" ht="14.25" customHeight="1">
      <c r="A131" s="233" t="s">
        <v>1045</v>
      </c>
      <c r="B131" s="246" t="str">
        <f t="shared" si="31"/>
        <v>Bour</v>
      </c>
      <c r="C131" s="238" t="str">
        <f t="shared" si="32"/>
        <v>Justin*</v>
      </c>
      <c r="D131" s="232" t="str">
        <f t="shared" si="33"/>
        <v>J. Bour</v>
      </c>
      <c r="E131" s="231" t="str">
        <f t="shared" si="34"/>
        <v>Justin* Bour</v>
      </c>
      <c r="F131" s="254" t="s">
        <v>307</v>
      </c>
      <c r="G131" s="233">
        <v>43</v>
      </c>
      <c r="H131" s="233">
        <v>2</v>
      </c>
      <c r="I131" s="233">
        <v>19</v>
      </c>
      <c r="J131" s="262">
        <v>32291</v>
      </c>
      <c r="K131" s="255" t="s">
        <v>747</v>
      </c>
      <c r="L131" s="249" t="s">
        <v>6</v>
      </c>
      <c r="M131" s="270" t="str">
        <f t="shared" ref="M131:M194" si="37">$U131</f>
        <v>1,F1-$250K</v>
      </c>
      <c r="N131" s="256" t="s">
        <v>1556</v>
      </c>
      <c r="O131" s="257" t="s">
        <v>3510</v>
      </c>
      <c r="P131" s="231" t="str">
        <f t="shared" si="36"/>
        <v>Bour, Justin* (1,F1-$250K)</v>
      </c>
      <c r="Q131" s="252">
        <f t="shared" ref="Q131:Q194" si="38">IF(ISBLANK($V131),"",$V131)</f>
        <v>250000</v>
      </c>
      <c r="R131" s="252" t="str">
        <f t="shared" ref="R131:R194" si="39">IF(ISBLANK($X131),"",$X131)</f>
        <v/>
      </c>
      <c r="S131" s="252" t="str">
        <f t="shared" ref="S131:S194" si="40">IF(ISBLANK($Z131),"",$Z131)</f>
        <v/>
      </c>
      <c r="T131" s="252" t="str">
        <f t="shared" si="28"/>
        <v/>
      </c>
      <c r="U131" s="270" t="s">
        <v>3165</v>
      </c>
      <c r="V131" s="253">
        <v>250000</v>
      </c>
      <c r="W131" s="232" t="s">
        <v>242</v>
      </c>
      <c r="X131" s="269"/>
      <c r="Y131" s="232"/>
      <c r="Z131" s="284"/>
      <c r="AA131" s="232"/>
      <c r="AB131" s="284"/>
      <c r="AC131" s="232"/>
      <c r="AD131" s="284"/>
      <c r="AE131" s="232"/>
      <c r="AF131" s="232"/>
    </row>
    <row r="132" spans="1:32" ht="14.25" customHeight="1">
      <c r="A132" s="232" t="s">
        <v>1311</v>
      </c>
      <c r="B132" s="246" t="str">
        <f t="shared" si="31"/>
        <v>Bowman</v>
      </c>
      <c r="C132" s="238" t="str">
        <f t="shared" si="32"/>
        <v>Matthew</v>
      </c>
      <c r="D132" s="232" t="str">
        <f t="shared" si="33"/>
        <v>M. Bowman</v>
      </c>
      <c r="E132" s="231" t="str">
        <f t="shared" si="34"/>
        <v>Matthew Bowman</v>
      </c>
      <c r="F132" s="247" t="s">
        <v>748</v>
      </c>
      <c r="G132" s="232" t="e">
        <f>#REF!+1</f>
        <v>#REF!</v>
      </c>
      <c r="H132" s="232">
        <v>2</v>
      </c>
      <c r="I132" s="232">
        <v>9</v>
      </c>
      <c r="J132" s="248">
        <v>33389</v>
      </c>
      <c r="K132" s="232" t="s">
        <v>745</v>
      </c>
      <c r="L132" s="249" t="s">
        <v>90</v>
      </c>
      <c r="M132" s="270" t="str">
        <f t="shared" si="37"/>
        <v>ARB-Y4</v>
      </c>
      <c r="N132" s="256" t="str">
        <f>Mays!$Y$2</f>
        <v>Los Angeles</v>
      </c>
      <c r="O132" s="249" t="s">
        <v>1214</v>
      </c>
      <c r="P132" s="231" t="str">
        <f t="shared" si="36"/>
        <v>Bowman, Matthew (ARB-Y4)</v>
      </c>
      <c r="Q132" s="252">
        <f t="shared" si="38"/>
        <v>600000</v>
      </c>
      <c r="R132" s="252" t="str">
        <f t="shared" si="39"/>
        <v/>
      </c>
      <c r="S132" s="252" t="str">
        <f t="shared" si="40"/>
        <v/>
      </c>
      <c r="T132" s="252" t="str">
        <f t="shared" si="28"/>
        <v/>
      </c>
      <c r="U132" s="270" t="s">
        <v>492</v>
      </c>
      <c r="V132" s="253">
        <v>600000</v>
      </c>
      <c r="W132" s="232" t="s">
        <v>721</v>
      </c>
      <c r="X132" s="232"/>
      <c r="Y132" s="232" t="s">
        <v>722</v>
      </c>
      <c r="Z132" s="232"/>
      <c r="AA132" s="232" t="s">
        <v>723</v>
      </c>
      <c r="AB132" s="284"/>
      <c r="AC132" s="232"/>
      <c r="AD132" s="284"/>
      <c r="AE132" s="232"/>
      <c r="AF132" s="232"/>
    </row>
    <row r="133" spans="1:32" ht="14.25" customHeight="1">
      <c r="A133" s="232" t="s">
        <v>1383</v>
      </c>
      <c r="B133" s="246" t="str">
        <f t="shared" si="31"/>
        <v>Boxberger</v>
      </c>
      <c r="C133" s="238" t="str">
        <f t="shared" si="32"/>
        <v>Brad</v>
      </c>
      <c r="D133" s="232" t="str">
        <f t="shared" si="33"/>
        <v>B. Boxberger</v>
      </c>
      <c r="E133" s="231" t="str">
        <f t="shared" si="34"/>
        <v>Brad Boxberger</v>
      </c>
      <c r="F133" s="254" t="s">
        <v>748</v>
      </c>
      <c r="G133" s="254"/>
      <c r="H133" s="254"/>
      <c r="I133" s="254"/>
      <c r="J133" s="250">
        <v>32290</v>
      </c>
      <c r="K133" s="255" t="s">
        <v>745</v>
      </c>
      <c r="L133" s="249" t="s">
        <v>90</v>
      </c>
      <c r="M133" s="270" t="str">
        <f t="shared" si="37"/>
        <v>3,F3-$2.7M</v>
      </c>
      <c r="N133" s="256" t="str">
        <f>Cobb!$AE$2</f>
        <v>Houston</v>
      </c>
      <c r="O133" s="257" t="s">
        <v>1376</v>
      </c>
      <c r="P133" s="231" t="str">
        <f t="shared" si="36"/>
        <v>Boxberger, Brad (3,F3-$2.7M)</v>
      </c>
      <c r="Q133" s="252">
        <f t="shared" si="38"/>
        <v>900000</v>
      </c>
      <c r="R133" s="252" t="str">
        <f t="shared" si="39"/>
        <v/>
      </c>
      <c r="S133" s="252" t="str">
        <f t="shared" si="40"/>
        <v/>
      </c>
      <c r="T133" s="252" t="str">
        <f t="shared" si="28"/>
        <v/>
      </c>
      <c r="U133" s="270" t="s">
        <v>1615</v>
      </c>
      <c r="V133" s="253">
        <v>900000</v>
      </c>
      <c r="W133" s="253" t="s">
        <v>242</v>
      </c>
      <c r="X133" s="232"/>
      <c r="Y133" s="232"/>
      <c r="Z133" s="232"/>
      <c r="AA133" s="232"/>
      <c r="AB133" s="284"/>
      <c r="AC133" s="232"/>
      <c r="AD133" s="284"/>
      <c r="AE133" s="232"/>
      <c r="AF133" s="232"/>
    </row>
    <row r="134" spans="1:32" ht="14.25" customHeight="1">
      <c r="A134" s="233" t="s">
        <v>1046</v>
      </c>
      <c r="B134" s="246" t="str">
        <f t="shared" si="31"/>
        <v>Boyd</v>
      </c>
      <c r="C134" s="238" t="str">
        <f t="shared" si="32"/>
        <v>Matt*</v>
      </c>
      <c r="D134" s="232" t="str">
        <f t="shared" si="33"/>
        <v>M. Boyd</v>
      </c>
      <c r="E134" s="231" t="str">
        <f t="shared" si="34"/>
        <v>Matt* Boyd</v>
      </c>
      <c r="F134" s="254" t="s">
        <v>307</v>
      </c>
      <c r="G134" s="233">
        <v>46</v>
      </c>
      <c r="H134" s="233">
        <v>2</v>
      </c>
      <c r="I134" s="233">
        <v>22</v>
      </c>
      <c r="J134" s="262">
        <v>33271</v>
      </c>
      <c r="K134" s="255" t="s">
        <v>577</v>
      </c>
      <c r="L134" s="249" t="s">
        <v>90</v>
      </c>
      <c r="M134" s="270" t="str">
        <f t="shared" si="37"/>
        <v>ARB-Y5</v>
      </c>
      <c r="N134" s="256" t="str">
        <f>Mays!$AE$2</f>
        <v>West Oakland</v>
      </c>
      <c r="O134" s="257" t="s">
        <v>1058</v>
      </c>
      <c r="P134" s="231" t="str">
        <f t="shared" si="36"/>
        <v>Boyd, Matt* (ARB-Y5)</v>
      </c>
      <c r="Q134" s="252">
        <f t="shared" si="38"/>
        <v>1300000</v>
      </c>
      <c r="R134" s="252" t="str">
        <f t="shared" si="39"/>
        <v/>
      </c>
      <c r="S134" s="252" t="str">
        <f t="shared" si="40"/>
        <v/>
      </c>
      <c r="T134" s="252" t="str">
        <f t="shared" si="28"/>
        <v/>
      </c>
      <c r="U134" s="270" t="s">
        <v>721</v>
      </c>
      <c r="V134" s="253">
        <v>1300000</v>
      </c>
      <c r="W134" s="232" t="s">
        <v>722</v>
      </c>
      <c r="X134" s="232"/>
      <c r="Y134" s="232" t="s">
        <v>723</v>
      </c>
      <c r="Z134" s="232"/>
      <c r="AA134" s="232" t="s">
        <v>242</v>
      </c>
      <c r="AB134" s="269"/>
      <c r="AC134" s="233"/>
      <c r="AD134" s="284"/>
      <c r="AE134" s="232"/>
      <c r="AF134" s="232"/>
    </row>
    <row r="135" spans="1:32" ht="14.25" customHeight="1">
      <c r="A135" s="288" t="s">
        <v>663</v>
      </c>
      <c r="B135" s="246" t="str">
        <f t="shared" si="31"/>
        <v>Brach</v>
      </c>
      <c r="C135" s="238" t="str">
        <f t="shared" si="32"/>
        <v>Brad</v>
      </c>
      <c r="D135" s="232" t="str">
        <f t="shared" si="33"/>
        <v>B. Brach</v>
      </c>
      <c r="E135" s="231" t="str">
        <f t="shared" si="34"/>
        <v>Brad Brach</v>
      </c>
      <c r="F135" s="272" t="s">
        <v>748</v>
      </c>
      <c r="G135" s="249"/>
      <c r="H135" s="249"/>
      <c r="I135" s="249"/>
      <c r="J135" s="273">
        <v>31514</v>
      </c>
      <c r="K135" s="274" t="s">
        <v>745</v>
      </c>
      <c r="L135" s="249" t="s">
        <v>90</v>
      </c>
      <c r="M135" s="270" t="str">
        <f t="shared" si="37"/>
        <v>2,F2-$1.45M</v>
      </c>
      <c r="N135" s="251" t="str">
        <f>Ruth!$AE$2</f>
        <v>Williamsburg</v>
      </c>
      <c r="O135" s="275" t="s">
        <v>1797</v>
      </c>
      <c r="P135" s="231" t="str">
        <f t="shared" si="36"/>
        <v>Brach, Brad (2,F2-$1.45M)</v>
      </c>
      <c r="Q135" s="252">
        <f t="shared" si="38"/>
        <v>725000</v>
      </c>
      <c r="R135" s="252" t="str">
        <f t="shared" si="39"/>
        <v/>
      </c>
      <c r="S135" s="252" t="str">
        <f t="shared" si="40"/>
        <v/>
      </c>
      <c r="T135" s="252" t="str">
        <f t="shared" si="28"/>
        <v/>
      </c>
      <c r="U135" s="270" t="s">
        <v>1805</v>
      </c>
      <c r="V135" s="253">
        <v>725000</v>
      </c>
      <c r="W135" s="232" t="s">
        <v>242</v>
      </c>
      <c r="X135" s="232"/>
      <c r="Y135" s="232"/>
      <c r="Z135" s="232"/>
      <c r="AA135" s="232"/>
      <c r="AB135" s="284"/>
      <c r="AC135" s="232"/>
      <c r="AD135" s="284"/>
      <c r="AE135" s="232"/>
      <c r="AF135" s="232"/>
    </row>
    <row r="136" spans="1:32" ht="14.25" customHeight="1">
      <c r="A136" s="158" t="s">
        <v>3777</v>
      </c>
      <c r="B136" s="246" t="str">
        <f t="shared" si="31"/>
        <v>Bracho</v>
      </c>
      <c r="C136" s="238" t="str">
        <f t="shared" si="32"/>
        <v>Aaron</v>
      </c>
      <c r="D136" s="232" t="str">
        <f t="shared" si="33"/>
        <v>A. Bracho</v>
      </c>
      <c r="E136" s="231" t="str">
        <f t="shared" si="34"/>
        <v>Aaron Bracho</v>
      </c>
      <c r="F136" s="254" t="s">
        <v>755</v>
      </c>
      <c r="G136" s="254">
        <v>164</v>
      </c>
      <c r="H136" s="254">
        <v>6</v>
      </c>
      <c r="I136" s="254" t="s">
        <v>2184</v>
      </c>
      <c r="J136" s="250">
        <v>37005</v>
      </c>
      <c r="K136" s="255" t="s">
        <v>746</v>
      </c>
      <c r="L136" s="249" t="s">
        <v>387</v>
      </c>
      <c r="M136" s="270" t="str">
        <f t="shared" si="37"/>
        <v>min</v>
      </c>
      <c r="N136" s="256" t="s">
        <v>253</v>
      </c>
      <c r="O136" s="257" t="s">
        <v>3574</v>
      </c>
      <c r="P136" s="231" t="str">
        <f>CONCATENATE(A136," (",U136,")")</f>
        <v>Bracho, Aaron (min)</v>
      </c>
      <c r="Q136" s="252" t="str">
        <f t="shared" si="38"/>
        <v/>
      </c>
      <c r="R136" s="252" t="str">
        <f t="shared" si="39"/>
        <v/>
      </c>
      <c r="S136" s="252" t="str">
        <f t="shared" si="40"/>
        <v/>
      </c>
      <c r="T136" s="252" t="str">
        <f t="shared" si="28"/>
        <v/>
      </c>
      <c r="U136" s="270" t="s">
        <v>505</v>
      </c>
      <c r="V136" s="253"/>
      <c r="W136" s="232"/>
      <c r="X136" s="253"/>
      <c r="Y136" s="232"/>
      <c r="Z136" s="232"/>
      <c r="AA136" s="232"/>
      <c r="AB136" s="284"/>
      <c r="AC136" s="232"/>
      <c r="AD136" s="284"/>
      <c r="AE136" s="232"/>
      <c r="AF136" s="232"/>
    </row>
    <row r="137" spans="1:32" ht="14.25" customHeight="1">
      <c r="A137" s="288" t="s">
        <v>1806</v>
      </c>
      <c r="B137" s="246" t="str">
        <f t="shared" si="31"/>
        <v>Bracho</v>
      </c>
      <c r="C137" s="238" t="str">
        <f t="shared" si="32"/>
        <v>Silvino</v>
      </c>
      <c r="D137" s="232" t="str">
        <f t="shared" si="33"/>
        <v>S. Bracho</v>
      </c>
      <c r="E137" s="231" t="str">
        <f t="shared" si="34"/>
        <v>Silvino Bracho</v>
      </c>
      <c r="F137" s="272"/>
      <c r="G137" s="249"/>
      <c r="H137" s="249"/>
      <c r="I137" s="249"/>
      <c r="J137" s="273"/>
      <c r="K137" s="274"/>
      <c r="L137" s="249" t="s">
        <v>90</v>
      </c>
      <c r="M137" s="270" t="str">
        <f t="shared" si="37"/>
        <v>2,F2-$1.15M</v>
      </c>
      <c r="N137" s="256" t="str">
        <f>Ruth!$A$2</f>
        <v>Plum Island</v>
      </c>
      <c r="O137" s="275" t="s">
        <v>1797</v>
      </c>
      <c r="P137" s="231" t="str">
        <f t="shared" ref="P137:P147" si="41">CONCATENATE(A137," (",M137,")")</f>
        <v>Bracho, Silvino (2,F2-$1.15M)</v>
      </c>
      <c r="Q137" s="252">
        <f t="shared" si="38"/>
        <v>575000</v>
      </c>
      <c r="R137" s="252" t="str">
        <f t="shared" si="39"/>
        <v/>
      </c>
      <c r="S137" s="252" t="str">
        <f t="shared" si="40"/>
        <v/>
      </c>
      <c r="T137" s="252" t="str">
        <f t="shared" si="28"/>
        <v/>
      </c>
      <c r="U137" s="270" t="s">
        <v>1807</v>
      </c>
      <c r="V137" s="253">
        <v>575000</v>
      </c>
      <c r="W137" s="232" t="s">
        <v>242</v>
      </c>
      <c r="X137" s="232"/>
      <c r="Y137" s="232"/>
      <c r="Z137" s="232"/>
      <c r="AA137" s="232"/>
      <c r="AB137" s="284"/>
      <c r="AC137" s="232"/>
      <c r="AD137" s="284"/>
      <c r="AE137" s="232"/>
      <c r="AF137" s="232"/>
    </row>
    <row r="138" spans="1:32" ht="14.25" customHeight="1">
      <c r="A138" s="232" t="s">
        <v>1480</v>
      </c>
      <c r="B138" s="246" t="str">
        <f t="shared" si="31"/>
        <v>Bradford</v>
      </c>
      <c r="C138" s="238" t="str">
        <f t="shared" si="32"/>
        <v>Chasen</v>
      </c>
      <c r="D138" s="232" t="str">
        <f t="shared" si="33"/>
        <v>C. Bradford</v>
      </c>
      <c r="E138" s="231" t="str">
        <f t="shared" si="34"/>
        <v>Chasen Bradford</v>
      </c>
      <c r="F138" s="254" t="s">
        <v>748</v>
      </c>
      <c r="G138" s="254">
        <v>137</v>
      </c>
      <c r="H138" s="254" t="s">
        <v>1470</v>
      </c>
      <c r="I138" s="254"/>
      <c r="J138" s="250">
        <v>32725</v>
      </c>
      <c r="K138" s="255" t="s">
        <v>745</v>
      </c>
      <c r="L138" s="249" t="s">
        <v>90</v>
      </c>
      <c r="M138" s="270" t="str">
        <f t="shared" si="37"/>
        <v>Y2*</v>
      </c>
      <c r="N138" s="256" t="str">
        <f>Cobb!$A$2</f>
        <v>Greenville</v>
      </c>
      <c r="O138" s="257" t="s">
        <v>1479</v>
      </c>
      <c r="P138" s="231" t="str">
        <f t="shared" si="41"/>
        <v>Bradford, Chasen (Y2*)</v>
      </c>
      <c r="Q138" s="252">
        <f t="shared" si="38"/>
        <v>300000</v>
      </c>
      <c r="R138" s="252">
        <f t="shared" si="39"/>
        <v>400000</v>
      </c>
      <c r="S138" s="252" t="str">
        <f t="shared" si="40"/>
        <v/>
      </c>
      <c r="T138" s="252" t="str">
        <f t="shared" si="28"/>
        <v/>
      </c>
      <c r="U138" s="270" t="s">
        <v>188</v>
      </c>
      <c r="V138" s="253">
        <v>300000</v>
      </c>
      <c r="W138" s="232" t="s">
        <v>278</v>
      </c>
      <c r="X138" s="253">
        <v>400000</v>
      </c>
      <c r="Y138" s="232" t="s">
        <v>492</v>
      </c>
      <c r="Z138" s="232"/>
      <c r="AA138" s="232"/>
      <c r="AB138" s="284"/>
      <c r="AC138" s="232"/>
      <c r="AD138" s="284"/>
      <c r="AE138" s="232"/>
      <c r="AF138" s="232"/>
    </row>
    <row r="139" spans="1:32" ht="14.25" customHeight="1">
      <c r="A139" s="232" t="s">
        <v>618</v>
      </c>
      <c r="B139" s="246" t="str">
        <f t="shared" si="31"/>
        <v>Bradley</v>
      </c>
      <c r="C139" s="238" t="str">
        <f t="shared" si="32"/>
        <v>Archie </v>
      </c>
      <c r="D139" s="232" t="str">
        <f t="shared" si="33"/>
        <v>A. Bradley</v>
      </c>
      <c r="E139" s="231" t="str">
        <f t="shared" si="34"/>
        <v>Archie  Bradley</v>
      </c>
      <c r="F139" s="249" t="s">
        <v>748</v>
      </c>
      <c r="G139" s="249"/>
      <c r="H139" s="249"/>
      <c r="I139" s="249"/>
      <c r="J139" s="250">
        <v>33826</v>
      </c>
      <c r="K139" s="256" t="s">
        <v>577</v>
      </c>
      <c r="L139" s="249" t="s">
        <v>90</v>
      </c>
      <c r="M139" s="270" t="str">
        <f t="shared" si="37"/>
        <v>ARB-Y5</v>
      </c>
      <c r="N139" s="256" t="str">
        <f>Aaron!$A$2</f>
        <v>Middlesex</v>
      </c>
      <c r="O139" s="257" t="s">
        <v>633</v>
      </c>
      <c r="P139" s="231" t="str">
        <f t="shared" si="41"/>
        <v>Bradley, Archie  (ARB-Y5)</v>
      </c>
      <c r="Q139" s="252">
        <f t="shared" si="38"/>
        <v>1512000</v>
      </c>
      <c r="R139" s="252" t="str">
        <f t="shared" si="39"/>
        <v/>
      </c>
      <c r="S139" s="252" t="str">
        <f t="shared" si="40"/>
        <v/>
      </c>
      <c r="T139" s="252" t="str">
        <f t="shared" si="28"/>
        <v/>
      </c>
      <c r="U139" s="270" t="s">
        <v>721</v>
      </c>
      <c r="V139" s="253">
        <v>1512000</v>
      </c>
      <c r="W139" s="232" t="s">
        <v>722</v>
      </c>
      <c r="X139" s="233"/>
      <c r="Y139" s="232" t="s">
        <v>723</v>
      </c>
      <c r="Z139" s="232"/>
      <c r="AA139" s="232" t="s">
        <v>242</v>
      </c>
      <c r="AB139" s="253"/>
      <c r="AC139" s="232"/>
      <c r="AD139" s="284"/>
      <c r="AE139" s="232"/>
      <c r="AF139" s="232"/>
    </row>
    <row r="140" spans="1:32" ht="14.25" customHeight="1">
      <c r="A140" s="232" t="s">
        <v>1066</v>
      </c>
      <c r="B140" s="246" t="str">
        <f t="shared" si="31"/>
        <v>Bradley</v>
      </c>
      <c r="C140" s="238" t="str">
        <f t="shared" si="32"/>
        <v>Bobby</v>
      </c>
      <c r="D140" s="232" t="str">
        <f t="shared" si="33"/>
        <v>B. Bradley</v>
      </c>
      <c r="E140" s="231" t="str">
        <f t="shared" si="34"/>
        <v>Bobby Bradley</v>
      </c>
      <c r="F140" s="254" t="s">
        <v>307</v>
      </c>
      <c r="G140" s="233">
        <v>47</v>
      </c>
      <c r="H140" s="233">
        <v>2</v>
      </c>
      <c r="I140" s="233">
        <v>23</v>
      </c>
      <c r="J140" s="262">
        <v>35214</v>
      </c>
      <c r="K140" s="255"/>
      <c r="L140" s="249" t="s">
        <v>6</v>
      </c>
      <c r="M140" s="270" t="str">
        <f t="shared" si="37"/>
        <v>MM</v>
      </c>
      <c r="N140" s="256" t="str">
        <f>Ruth!$A$2</f>
        <v>Plum Island</v>
      </c>
      <c r="O140" s="257" t="s">
        <v>1058</v>
      </c>
      <c r="P140" s="231" t="str">
        <f t="shared" si="41"/>
        <v>Bradley, Bobby (MM)</v>
      </c>
      <c r="Q140" s="252">
        <f t="shared" si="38"/>
        <v>100000</v>
      </c>
      <c r="R140" s="252" t="str">
        <f t="shared" si="39"/>
        <v/>
      </c>
      <c r="S140" s="252" t="str">
        <f t="shared" si="40"/>
        <v/>
      </c>
      <c r="T140" s="252" t="str">
        <f t="shared" si="28"/>
        <v/>
      </c>
      <c r="U140" s="270" t="s">
        <v>385</v>
      </c>
      <c r="V140" s="253">
        <v>100000</v>
      </c>
      <c r="W140" s="232"/>
      <c r="X140" s="232"/>
      <c r="Y140" s="232"/>
      <c r="Z140" s="232"/>
      <c r="AA140" s="232"/>
      <c r="AB140" s="253"/>
      <c r="AC140" s="232"/>
      <c r="AD140" s="284"/>
      <c r="AE140" s="232"/>
      <c r="AF140" s="232"/>
    </row>
    <row r="141" spans="1:32" ht="14.25" customHeight="1">
      <c r="A141" s="232" t="s">
        <v>75</v>
      </c>
      <c r="B141" s="246" t="str">
        <f t="shared" ref="B141:B172" si="42">LEFT(A141,FIND(", ",A141,1)-1)</f>
        <v>Bradley</v>
      </c>
      <c r="C141" s="238" t="str">
        <f t="shared" ref="C141:C162" si="43">RIGHT(A141,LEN(A141)-FIND(", ",A141,1)-1)</f>
        <v>Jackie</v>
      </c>
      <c r="D141" s="232" t="str">
        <f t="shared" ref="D141:D172" si="44">CONCATENATE(MID(C141,1,1),". ",B141)</f>
        <v>J. Bradley</v>
      </c>
      <c r="E141" s="231" t="str">
        <f t="shared" ref="E141:E162" si="45">CONCATENATE(C141," ",B141)</f>
        <v>Jackie Bradley</v>
      </c>
      <c r="F141" s="249" t="s">
        <v>307</v>
      </c>
      <c r="G141" s="249"/>
      <c r="H141" s="249"/>
      <c r="I141" s="249"/>
      <c r="J141" s="250">
        <v>32982</v>
      </c>
      <c r="K141" s="256" t="s">
        <v>750</v>
      </c>
      <c r="L141" s="249" t="s">
        <v>6</v>
      </c>
      <c r="M141" s="270" t="str">
        <f t="shared" si="37"/>
        <v>4,L5-14M</v>
      </c>
      <c r="N141" s="256" t="s">
        <v>302</v>
      </c>
      <c r="O141" s="257" t="s">
        <v>3546</v>
      </c>
      <c r="P141" s="231" t="str">
        <f t="shared" si="41"/>
        <v>Bradley, Jackie (4,L5-14M)</v>
      </c>
      <c r="Q141" s="252">
        <f t="shared" si="38"/>
        <v>2800000</v>
      </c>
      <c r="R141" s="252">
        <f t="shared" si="39"/>
        <v>2800000</v>
      </c>
      <c r="S141" s="252" t="str">
        <f t="shared" si="40"/>
        <v/>
      </c>
      <c r="T141" s="252" t="str">
        <f t="shared" si="28"/>
        <v/>
      </c>
      <c r="U141" s="270" t="s">
        <v>231</v>
      </c>
      <c r="V141" s="253">
        <v>2800000</v>
      </c>
      <c r="W141" s="232" t="s">
        <v>462</v>
      </c>
      <c r="X141" s="253">
        <v>2800000</v>
      </c>
      <c r="Y141" s="232" t="s">
        <v>242</v>
      </c>
      <c r="Z141" s="232"/>
      <c r="AA141" s="232"/>
      <c r="AB141" s="585"/>
      <c r="AC141" s="232"/>
      <c r="AD141" s="284"/>
      <c r="AE141" s="232"/>
      <c r="AF141" s="232"/>
    </row>
    <row r="142" spans="1:32" ht="14.25" customHeight="1">
      <c r="A142" s="256" t="s">
        <v>246</v>
      </c>
      <c r="B142" s="246" t="str">
        <f t="shared" si="42"/>
        <v>Brantley</v>
      </c>
      <c r="C142" s="238" t="str">
        <f t="shared" si="43"/>
        <v>Michael</v>
      </c>
      <c r="D142" s="232" t="str">
        <f t="shared" si="44"/>
        <v>M. Brantley</v>
      </c>
      <c r="E142" s="231" t="str">
        <f t="shared" si="45"/>
        <v>Michael Brantley</v>
      </c>
      <c r="F142" s="272" t="s">
        <v>307</v>
      </c>
      <c r="G142" s="249"/>
      <c r="H142" s="249"/>
      <c r="I142" s="249"/>
      <c r="J142" s="273">
        <v>31912</v>
      </c>
      <c r="K142" s="274" t="s">
        <v>754</v>
      </c>
      <c r="L142" s="249" t="s">
        <v>6</v>
      </c>
      <c r="M142" s="270" t="str">
        <f t="shared" si="37"/>
        <v>4,F4-$8.45M</v>
      </c>
      <c r="N142" s="256" t="str">
        <f>Mays!$G$2</f>
        <v>Palo Alto</v>
      </c>
      <c r="O142" s="275" t="s">
        <v>1141</v>
      </c>
      <c r="P142" s="231" t="str">
        <f t="shared" si="41"/>
        <v>Brantley, Michael (4,F4-$8.45M)</v>
      </c>
      <c r="Q142" s="252">
        <f t="shared" si="38"/>
        <v>2112600</v>
      </c>
      <c r="R142" s="252" t="str">
        <f t="shared" si="39"/>
        <v/>
      </c>
      <c r="S142" s="252" t="str">
        <f t="shared" si="40"/>
        <v/>
      </c>
      <c r="T142" s="252" t="str">
        <f t="shared" si="28"/>
        <v/>
      </c>
      <c r="U142" s="372" t="s">
        <v>1177</v>
      </c>
      <c r="V142" s="277">
        <v>2112600</v>
      </c>
      <c r="W142" s="232" t="s">
        <v>242</v>
      </c>
      <c r="X142" s="232"/>
      <c r="Y142" s="232"/>
      <c r="Z142" s="232"/>
      <c r="AA142" s="232"/>
      <c r="AB142" s="284"/>
      <c r="AC142" s="232"/>
      <c r="AD142" s="284"/>
      <c r="AE142" s="232"/>
      <c r="AF142" s="232"/>
    </row>
    <row r="143" spans="1:32" s="278" customFormat="1" ht="14.25" customHeight="1">
      <c r="A143" s="232" t="s">
        <v>2054</v>
      </c>
      <c r="B143" s="246" t="str">
        <f t="shared" si="42"/>
        <v>Brasier</v>
      </c>
      <c r="C143" s="238" t="str">
        <f t="shared" si="43"/>
        <v>Ryan</v>
      </c>
      <c r="D143" s="232" t="str">
        <f t="shared" si="44"/>
        <v>R. Brasier</v>
      </c>
      <c r="E143" s="231" t="str">
        <f t="shared" si="45"/>
        <v>Ryan Brasier</v>
      </c>
      <c r="F143" s="254" t="s">
        <v>748</v>
      </c>
      <c r="G143" s="254" t="s">
        <v>2207</v>
      </c>
      <c r="H143" s="254" t="s">
        <v>1465</v>
      </c>
      <c r="I143" s="254" t="s">
        <v>2183</v>
      </c>
      <c r="J143" s="250">
        <v>32015</v>
      </c>
      <c r="K143" s="255" t="s">
        <v>745</v>
      </c>
      <c r="L143" s="249" t="s">
        <v>90</v>
      </c>
      <c r="M143" s="270" t="str">
        <f t="shared" si="37"/>
        <v>1,F3-$1.8M</v>
      </c>
      <c r="N143" s="256" t="s">
        <v>329</v>
      </c>
      <c r="O143" s="257" t="s">
        <v>3510</v>
      </c>
      <c r="P143" s="231" t="str">
        <f t="shared" si="41"/>
        <v>Brasier, Ryan (1,F3-$1.8M)</v>
      </c>
      <c r="Q143" s="252">
        <f t="shared" si="38"/>
        <v>600000</v>
      </c>
      <c r="R143" s="252">
        <f t="shared" si="39"/>
        <v>600000</v>
      </c>
      <c r="S143" s="252">
        <f t="shared" si="40"/>
        <v>600000</v>
      </c>
      <c r="T143" s="252" t="str">
        <f t="shared" si="28"/>
        <v/>
      </c>
      <c r="U143" s="270" t="s">
        <v>1842</v>
      </c>
      <c r="V143" s="253">
        <v>600000</v>
      </c>
      <c r="W143" s="232" t="s">
        <v>1843</v>
      </c>
      <c r="X143" s="253">
        <v>600000</v>
      </c>
      <c r="Y143" s="232" t="s">
        <v>1844</v>
      </c>
      <c r="Z143" s="284">
        <v>600000</v>
      </c>
      <c r="AA143" s="232" t="s">
        <v>242</v>
      </c>
      <c r="AB143" s="284"/>
      <c r="AC143" s="232"/>
      <c r="AD143" s="284"/>
      <c r="AE143" s="232"/>
      <c r="AF143" s="233"/>
    </row>
    <row r="144" spans="1:32" ht="14.25" customHeight="1">
      <c r="A144" s="232" t="s">
        <v>1330</v>
      </c>
      <c r="B144" s="246" t="str">
        <f t="shared" si="42"/>
        <v>Brault</v>
      </c>
      <c r="C144" s="238" t="str">
        <f t="shared" si="43"/>
        <v>Steven</v>
      </c>
      <c r="D144" s="232" t="str">
        <f t="shared" si="44"/>
        <v>S. Brault</v>
      </c>
      <c r="E144" s="231" t="str">
        <f t="shared" si="45"/>
        <v>Steven Brault</v>
      </c>
      <c r="F144" s="247" t="s">
        <v>307</v>
      </c>
      <c r="G144" s="232" t="e">
        <f>#REF!+1</f>
        <v>#REF!</v>
      </c>
      <c r="H144" s="232">
        <v>4</v>
      </c>
      <c r="I144" s="232">
        <v>15</v>
      </c>
      <c r="J144" s="248">
        <v>33723</v>
      </c>
      <c r="K144" s="232" t="s">
        <v>577</v>
      </c>
      <c r="L144" s="249" t="s">
        <v>90</v>
      </c>
      <c r="M144" s="270" t="str">
        <f t="shared" si="37"/>
        <v>ARB-Y4</v>
      </c>
      <c r="N144" s="256" t="str">
        <f>Ruth!$G$2</f>
        <v>Gotham City</v>
      </c>
      <c r="O144" s="249" t="s">
        <v>1214</v>
      </c>
      <c r="P144" s="231" t="str">
        <f t="shared" si="41"/>
        <v>Brault, Steven (ARB-Y4)</v>
      </c>
      <c r="Q144" s="252">
        <f t="shared" si="38"/>
        <v>600000</v>
      </c>
      <c r="R144" s="252" t="str">
        <f t="shared" si="39"/>
        <v/>
      </c>
      <c r="S144" s="252" t="str">
        <f t="shared" si="40"/>
        <v/>
      </c>
      <c r="T144" s="252" t="str">
        <f t="shared" si="28"/>
        <v/>
      </c>
      <c r="U144" s="270" t="s">
        <v>492</v>
      </c>
      <c r="V144" s="253">
        <v>600000</v>
      </c>
      <c r="W144" s="232" t="s">
        <v>721</v>
      </c>
      <c r="X144" s="232"/>
      <c r="Y144" s="232" t="s">
        <v>722</v>
      </c>
      <c r="Z144" s="232"/>
      <c r="AA144" s="232" t="s">
        <v>723</v>
      </c>
      <c r="AB144" s="284"/>
      <c r="AC144" s="232"/>
      <c r="AD144" s="284"/>
      <c r="AE144" s="232"/>
      <c r="AF144" s="232"/>
    </row>
    <row r="145" spans="1:32" s="278" customFormat="1" ht="14.25" customHeight="1">
      <c r="A145" s="290" t="s">
        <v>1022</v>
      </c>
      <c r="B145" s="246" t="str">
        <f t="shared" si="42"/>
        <v>Braun</v>
      </c>
      <c r="C145" s="238" t="str">
        <f t="shared" si="43"/>
        <v>Ryan</v>
      </c>
      <c r="D145" s="232" t="str">
        <f t="shared" si="44"/>
        <v>R. Braun</v>
      </c>
      <c r="E145" s="231" t="str">
        <f t="shared" si="45"/>
        <v>Ryan Braun</v>
      </c>
      <c r="F145" s="249" t="s">
        <v>748</v>
      </c>
      <c r="G145" s="249"/>
      <c r="H145" s="249"/>
      <c r="I145" s="249"/>
      <c r="J145" s="250">
        <v>30637</v>
      </c>
      <c r="K145" s="256" t="s">
        <v>754</v>
      </c>
      <c r="L145" s="249" t="s">
        <v>6</v>
      </c>
      <c r="M145" s="270" t="str">
        <f t="shared" si="37"/>
        <v>5,F5-$16.68M</v>
      </c>
      <c r="N145" s="256" t="str">
        <f>Cobb!$G$2</f>
        <v>Alaska</v>
      </c>
      <c r="O145" s="265" t="s">
        <v>991</v>
      </c>
      <c r="P145" s="231" t="str">
        <f t="shared" si="41"/>
        <v>Braun, Ryan (5,F5-$16.68M)</v>
      </c>
      <c r="Q145" s="252">
        <f t="shared" si="38"/>
        <v>3336000</v>
      </c>
      <c r="R145" s="252" t="str">
        <f t="shared" si="39"/>
        <v/>
      </c>
      <c r="S145" s="252" t="str">
        <f t="shared" si="40"/>
        <v/>
      </c>
      <c r="T145" s="252" t="str">
        <f t="shared" si="28"/>
        <v/>
      </c>
      <c r="U145" s="373" t="s">
        <v>994</v>
      </c>
      <c r="V145" s="263">
        <v>3336000</v>
      </c>
      <c r="W145" s="232" t="s">
        <v>242</v>
      </c>
      <c r="X145" s="232"/>
      <c r="Y145" s="232"/>
      <c r="Z145" s="253"/>
      <c r="AA145" s="232"/>
      <c r="AB145" s="284"/>
      <c r="AC145" s="232"/>
      <c r="AD145" s="284"/>
      <c r="AE145" s="232"/>
      <c r="AF145" s="233"/>
    </row>
    <row r="146" spans="1:32" ht="14.25" customHeight="1">
      <c r="A146" s="232" t="s">
        <v>1436</v>
      </c>
      <c r="B146" s="246" t="str">
        <f t="shared" si="42"/>
        <v>Brebbia</v>
      </c>
      <c r="C146" s="238" t="str">
        <f t="shared" si="43"/>
        <v>John</v>
      </c>
      <c r="D146" s="232" t="str">
        <f t="shared" si="44"/>
        <v>J. Brebbia</v>
      </c>
      <c r="E146" s="231" t="str">
        <f t="shared" si="45"/>
        <v>John Brebbia</v>
      </c>
      <c r="F146" s="254" t="s">
        <v>748</v>
      </c>
      <c r="G146" s="254">
        <v>60</v>
      </c>
      <c r="H146" s="254" t="s">
        <v>1466</v>
      </c>
      <c r="I146" s="254"/>
      <c r="J146" s="250">
        <v>33023</v>
      </c>
      <c r="K146" s="255" t="s">
        <v>745</v>
      </c>
      <c r="L146" s="249" t="s">
        <v>90</v>
      </c>
      <c r="M146" s="270" t="str">
        <f t="shared" si="37"/>
        <v>Y3</v>
      </c>
      <c r="N146" s="256" t="str">
        <f>Cobb!$M$2</f>
        <v>Mansfield</v>
      </c>
      <c r="O146" s="257" t="s">
        <v>1479</v>
      </c>
      <c r="P146" s="231" t="str">
        <f t="shared" si="41"/>
        <v>Brebbia, John (Y3)</v>
      </c>
      <c r="Q146" s="252">
        <f t="shared" si="38"/>
        <v>400000</v>
      </c>
      <c r="R146" s="252" t="str">
        <f t="shared" si="39"/>
        <v/>
      </c>
      <c r="S146" s="252" t="str">
        <f t="shared" si="40"/>
        <v/>
      </c>
      <c r="T146" s="252" t="str">
        <f t="shared" si="28"/>
        <v/>
      </c>
      <c r="U146" s="270" t="s">
        <v>278</v>
      </c>
      <c r="V146" s="253">
        <v>400000</v>
      </c>
      <c r="W146" s="232" t="s">
        <v>492</v>
      </c>
      <c r="X146" s="253"/>
      <c r="Y146" s="232"/>
      <c r="Z146" s="232"/>
      <c r="AA146" s="232"/>
      <c r="AB146" s="284"/>
      <c r="AC146" s="232"/>
      <c r="AD146" s="284"/>
      <c r="AE146" s="232"/>
      <c r="AF146" s="232"/>
    </row>
    <row r="147" spans="1:32" ht="14.25" customHeight="1">
      <c r="A147" s="232" t="s">
        <v>1067</v>
      </c>
      <c r="B147" s="246" t="str">
        <f t="shared" si="42"/>
        <v>Bregman</v>
      </c>
      <c r="C147" s="238" t="str">
        <f t="shared" si="43"/>
        <v>Alex</v>
      </c>
      <c r="D147" s="232" t="str">
        <f t="shared" si="44"/>
        <v>A. Bregman</v>
      </c>
      <c r="E147" s="231" t="str">
        <f t="shared" si="45"/>
        <v>Alex Bregman</v>
      </c>
      <c r="F147" s="254" t="s">
        <v>748</v>
      </c>
      <c r="G147" s="233">
        <v>10</v>
      </c>
      <c r="H147" s="233">
        <v>1</v>
      </c>
      <c r="I147" s="233">
        <v>10</v>
      </c>
      <c r="J147" s="262">
        <v>34423</v>
      </c>
      <c r="K147" s="255" t="s">
        <v>751</v>
      </c>
      <c r="L147" s="249" t="s">
        <v>6</v>
      </c>
      <c r="M147" s="270" t="str">
        <f t="shared" si="37"/>
        <v>1,L5-14M</v>
      </c>
      <c r="N147" s="256" t="str">
        <f>Mays!$AE$2</f>
        <v>West Oakland</v>
      </c>
      <c r="O147" s="257" t="s">
        <v>1133</v>
      </c>
      <c r="P147" s="231" t="str">
        <f t="shared" si="41"/>
        <v>Bregman, Alex (1,L5-14M)</v>
      </c>
      <c r="Q147" s="252">
        <f t="shared" si="38"/>
        <v>2800000</v>
      </c>
      <c r="R147" s="252">
        <f t="shared" si="39"/>
        <v>2800000</v>
      </c>
      <c r="S147" s="252">
        <f t="shared" si="40"/>
        <v>2800000</v>
      </c>
      <c r="T147" s="252">
        <f t="shared" si="28"/>
        <v>2800000</v>
      </c>
      <c r="U147" s="270" t="s">
        <v>1792</v>
      </c>
      <c r="V147" s="253">
        <v>2800000</v>
      </c>
      <c r="W147" s="232" t="s">
        <v>494</v>
      </c>
      <c r="X147" s="232">
        <v>2800000</v>
      </c>
      <c r="Y147" s="232" t="s">
        <v>232</v>
      </c>
      <c r="Z147" s="232">
        <v>2800000</v>
      </c>
      <c r="AA147" s="232" t="s">
        <v>231</v>
      </c>
      <c r="AB147" s="284">
        <v>2800000</v>
      </c>
      <c r="AC147" s="232" t="s">
        <v>462</v>
      </c>
      <c r="AD147" s="284">
        <v>2800000</v>
      </c>
      <c r="AE147" s="232"/>
      <c r="AF147" s="232"/>
    </row>
    <row r="148" spans="1:32" ht="14.25" customHeight="1">
      <c r="A148" s="158" t="s">
        <v>3614</v>
      </c>
      <c r="B148" s="246" t="str">
        <f t="shared" si="42"/>
        <v>Brennan</v>
      </c>
      <c r="C148" s="238" t="str">
        <f t="shared" si="43"/>
        <v>Brandon</v>
      </c>
      <c r="D148" s="232" t="str">
        <f t="shared" si="44"/>
        <v>B. Brennan</v>
      </c>
      <c r="E148" s="231" t="str">
        <f t="shared" si="45"/>
        <v>Brandon Brennan</v>
      </c>
      <c r="F148" s="254" t="s">
        <v>748</v>
      </c>
      <c r="G148" s="254">
        <v>76</v>
      </c>
      <c r="H148" s="254">
        <v>3</v>
      </c>
      <c r="I148" s="254" t="s">
        <v>2185</v>
      </c>
      <c r="J148" s="250">
        <v>33445</v>
      </c>
      <c r="K148" s="255" t="s">
        <v>745</v>
      </c>
      <c r="L148" s="249" t="s">
        <v>90</v>
      </c>
      <c r="M148" s="270" t="str">
        <f t="shared" si="37"/>
        <v>Y1</v>
      </c>
      <c r="N148" s="256" t="s">
        <v>1556</v>
      </c>
      <c r="O148" s="257" t="s">
        <v>3574</v>
      </c>
      <c r="P148" s="231" t="str">
        <f>CONCATENATE(A148," (",U148,")")</f>
        <v>Brennan, Brandon (Y1)</v>
      </c>
      <c r="Q148" s="252">
        <f t="shared" si="38"/>
        <v>200000</v>
      </c>
      <c r="R148" s="252">
        <f t="shared" si="39"/>
        <v>300000</v>
      </c>
      <c r="S148" s="252">
        <f t="shared" si="40"/>
        <v>400000</v>
      </c>
      <c r="T148" s="252" t="str">
        <f t="shared" ref="T148:T211" si="46">IF(ISBLANK($AB148),"",$AB148)</f>
        <v/>
      </c>
      <c r="U148" s="270" t="s">
        <v>388</v>
      </c>
      <c r="V148" s="253">
        <v>200000</v>
      </c>
      <c r="W148" s="232" t="s">
        <v>389</v>
      </c>
      <c r="X148" s="253">
        <v>300000</v>
      </c>
      <c r="Y148" s="232" t="s">
        <v>278</v>
      </c>
      <c r="Z148" s="378">
        <v>400000</v>
      </c>
      <c r="AA148" s="232" t="s">
        <v>492</v>
      </c>
      <c r="AB148" s="284"/>
      <c r="AC148" s="232"/>
      <c r="AD148" s="284"/>
      <c r="AE148" s="232"/>
      <c r="AF148" s="232"/>
    </row>
    <row r="149" spans="1:32" ht="14.25" customHeight="1">
      <c r="A149" s="232" t="s">
        <v>2180</v>
      </c>
      <c r="B149" s="246" t="str">
        <f t="shared" si="42"/>
        <v>Brewer</v>
      </c>
      <c r="C149" s="238" t="str">
        <f t="shared" si="43"/>
        <v>Colten</v>
      </c>
      <c r="D149" s="232" t="str">
        <f t="shared" si="44"/>
        <v>C. Brewer</v>
      </c>
      <c r="E149" s="231" t="str">
        <f t="shared" si="45"/>
        <v>Colten Brewer</v>
      </c>
      <c r="F149" s="254" t="s">
        <v>748</v>
      </c>
      <c r="G149" s="254" t="s">
        <v>2331</v>
      </c>
      <c r="H149" s="254" t="s">
        <v>2184</v>
      </c>
      <c r="I149" s="254" t="s">
        <v>1464</v>
      </c>
      <c r="J149" s="250">
        <v>33906</v>
      </c>
      <c r="K149" s="255" t="s">
        <v>745</v>
      </c>
      <c r="L149" s="249" t="s">
        <v>90</v>
      </c>
      <c r="M149" s="270" t="str">
        <f t="shared" si="37"/>
        <v>Y1</v>
      </c>
      <c r="N149" s="256" t="s">
        <v>780</v>
      </c>
      <c r="O149" s="257" t="s">
        <v>3527</v>
      </c>
      <c r="P149" s="231" t="str">
        <f>CONCATENATE(A149," (",M149,")")</f>
        <v>Brewer, Colten (Y1)</v>
      </c>
      <c r="Q149" s="252">
        <f t="shared" si="38"/>
        <v>200000</v>
      </c>
      <c r="R149" s="252">
        <f t="shared" si="39"/>
        <v>300000</v>
      </c>
      <c r="S149" s="252">
        <f t="shared" si="40"/>
        <v>400000</v>
      </c>
      <c r="T149" s="252" t="str">
        <f t="shared" si="46"/>
        <v/>
      </c>
      <c r="U149" s="270" t="s">
        <v>388</v>
      </c>
      <c r="V149" s="253">
        <v>200000</v>
      </c>
      <c r="W149" s="232" t="s">
        <v>389</v>
      </c>
      <c r="X149" s="253">
        <v>300000</v>
      </c>
      <c r="Y149" s="232" t="s">
        <v>278</v>
      </c>
      <c r="Z149" s="378">
        <v>400000</v>
      </c>
      <c r="AA149" s="232" t="s">
        <v>492</v>
      </c>
      <c r="AB149" s="284"/>
      <c r="AC149" s="232"/>
      <c r="AD149" s="284"/>
      <c r="AE149" s="232"/>
      <c r="AF149" s="232"/>
    </row>
    <row r="150" spans="1:32" ht="14.25" customHeight="1">
      <c r="A150" s="158" t="s">
        <v>4190</v>
      </c>
      <c r="B150" s="552" t="str">
        <f t="shared" si="42"/>
        <v>Brice</v>
      </c>
      <c r="C150" s="553" t="str">
        <f t="shared" si="43"/>
        <v>Austin</v>
      </c>
      <c r="D150" s="158" t="str">
        <f t="shared" si="44"/>
        <v>A. Brice</v>
      </c>
      <c r="E150" s="539" t="str">
        <f t="shared" si="45"/>
        <v>Austin Brice</v>
      </c>
      <c r="F150" s="558" t="s">
        <v>748</v>
      </c>
      <c r="G150" s="558"/>
      <c r="H150" s="558"/>
      <c r="I150" s="558"/>
      <c r="J150" s="555">
        <v>33774</v>
      </c>
      <c r="K150" s="559" t="s">
        <v>745</v>
      </c>
      <c r="L150" s="554" t="s">
        <v>90</v>
      </c>
      <c r="M150" s="556" t="str">
        <f t="shared" si="37"/>
        <v>1,F1-$350K</v>
      </c>
      <c r="N150" s="556" t="s">
        <v>429</v>
      </c>
      <c r="O150" s="557" t="s">
        <v>4160</v>
      </c>
      <c r="P150" s="539" t="str">
        <f>CONCATENATE(A150," (",M150,")")</f>
        <v>Brice, Austin (1,F1-$350K)</v>
      </c>
      <c r="Q150" s="579">
        <f t="shared" si="38"/>
        <v>350000</v>
      </c>
      <c r="R150" s="579" t="str">
        <f t="shared" si="39"/>
        <v/>
      </c>
      <c r="S150" s="579" t="str">
        <f t="shared" si="40"/>
        <v/>
      </c>
      <c r="T150" s="579" t="str">
        <f t="shared" si="46"/>
        <v/>
      </c>
      <c r="U150" s="270" t="s">
        <v>1800</v>
      </c>
      <c r="V150" s="284">
        <v>350000</v>
      </c>
      <c r="W150" s="232" t="s">
        <v>242</v>
      </c>
      <c r="X150" s="253"/>
      <c r="Y150" s="232"/>
      <c r="Z150" s="232"/>
      <c r="AA150" s="232"/>
      <c r="AB150" s="284"/>
      <c r="AC150" s="232"/>
      <c r="AD150" s="284"/>
      <c r="AE150" s="232"/>
      <c r="AF150" s="232"/>
    </row>
    <row r="151" spans="1:32" s="278" customFormat="1" ht="14.25" customHeight="1">
      <c r="A151" s="158" t="s">
        <v>3675</v>
      </c>
      <c r="B151" s="246" t="str">
        <f t="shared" si="42"/>
        <v>Brigham</v>
      </c>
      <c r="C151" s="238" t="str">
        <f t="shared" si="43"/>
        <v>Jeff</v>
      </c>
      <c r="D151" s="232" t="str">
        <f t="shared" si="44"/>
        <v>J. Brigham</v>
      </c>
      <c r="E151" s="231" t="str">
        <f t="shared" si="45"/>
        <v>Jeff Brigham</v>
      </c>
      <c r="F151" s="254" t="s">
        <v>748</v>
      </c>
      <c r="G151" s="254">
        <v>160</v>
      </c>
      <c r="H151" s="254">
        <v>6</v>
      </c>
      <c r="I151" s="254" t="s">
        <v>1476</v>
      </c>
      <c r="J151" s="250">
        <v>33650</v>
      </c>
      <c r="K151" s="255" t="s">
        <v>745</v>
      </c>
      <c r="L151" s="249" t="s">
        <v>90</v>
      </c>
      <c r="M151" s="270" t="str">
        <f t="shared" si="37"/>
        <v>Y1</v>
      </c>
      <c r="N151" s="256" t="s">
        <v>479</v>
      </c>
      <c r="O151" s="257" t="s">
        <v>3574</v>
      </c>
      <c r="P151" s="231" t="str">
        <f>CONCATENATE(A151," (",U151,")")</f>
        <v>Brigham, Jeff (Y1)</v>
      </c>
      <c r="Q151" s="252">
        <f t="shared" si="38"/>
        <v>200000</v>
      </c>
      <c r="R151" s="252">
        <f t="shared" si="39"/>
        <v>300000</v>
      </c>
      <c r="S151" s="252">
        <f t="shared" si="40"/>
        <v>400000</v>
      </c>
      <c r="T151" s="252" t="str">
        <f t="shared" si="46"/>
        <v/>
      </c>
      <c r="U151" s="270" t="s">
        <v>388</v>
      </c>
      <c r="V151" s="253">
        <v>200000</v>
      </c>
      <c r="W151" s="232" t="s">
        <v>389</v>
      </c>
      <c r="X151" s="253">
        <v>300000</v>
      </c>
      <c r="Y151" s="232" t="s">
        <v>278</v>
      </c>
      <c r="Z151" s="378">
        <v>400000</v>
      </c>
      <c r="AA151" s="232" t="s">
        <v>492</v>
      </c>
      <c r="AB151" s="284"/>
      <c r="AC151" s="232"/>
      <c r="AD151" s="284"/>
      <c r="AE151" s="232"/>
      <c r="AF151" s="233"/>
    </row>
    <row r="152" spans="1:32" ht="14.25" customHeight="1">
      <c r="A152" s="232" t="s">
        <v>1068</v>
      </c>
      <c r="B152" s="246" t="str">
        <f t="shared" si="42"/>
        <v>Brinson</v>
      </c>
      <c r="C152" s="238" t="str">
        <f t="shared" si="43"/>
        <v>Lewis</v>
      </c>
      <c r="D152" s="232" t="str">
        <f t="shared" si="44"/>
        <v>L. Brinson</v>
      </c>
      <c r="E152" s="231" t="str">
        <f t="shared" si="45"/>
        <v>Lewis Brinson</v>
      </c>
      <c r="F152" s="254" t="s">
        <v>748</v>
      </c>
      <c r="G152" s="233">
        <v>5</v>
      </c>
      <c r="H152" s="233">
        <v>1</v>
      </c>
      <c r="I152" s="233">
        <v>5</v>
      </c>
      <c r="J152" s="262">
        <v>34462</v>
      </c>
      <c r="K152" s="255" t="s">
        <v>750</v>
      </c>
      <c r="L152" s="249" t="s">
        <v>6</v>
      </c>
      <c r="M152" s="270" t="str">
        <f t="shared" si="37"/>
        <v>Y2</v>
      </c>
      <c r="N152" s="256" t="s">
        <v>397</v>
      </c>
      <c r="O152" s="257" t="s">
        <v>3560</v>
      </c>
      <c r="P152" s="231" t="str">
        <f>CONCATENATE(A152," (",M152,")")</f>
        <v>Brinson, Lewis (Y2)</v>
      </c>
      <c r="Q152" s="252">
        <f t="shared" si="38"/>
        <v>300000</v>
      </c>
      <c r="R152" s="252">
        <f t="shared" si="39"/>
        <v>400000</v>
      </c>
      <c r="S152" s="252" t="str">
        <f t="shared" si="40"/>
        <v/>
      </c>
      <c r="T152" s="252" t="str">
        <f t="shared" si="46"/>
        <v/>
      </c>
      <c r="U152" s="270" t="s">
        <v>389</v>
      </c>
      <c r="V152" s="253">
        <v>300000</v>
      </c>
      <c r="W152" s="232" t="s">
        <v>278</v>
      </c>
      <c r="X152" s="253">
        <v>400000</v>
      </c>
      <c r="Y152" s="232" t="s">
        <v>492</v>
      </c>
      <c r="Z152" s="232"/>
      <c r="AA152" s="232"/>
      <c r="AB152" s="284"/>
      <c r="AC152" s="232"/>
      <c r="AD152" s="284"/>
      <c r="AE152" s="232"/>
      <c r="AF152" s="232"/>
    </row>
    <row r="153" spans="1:32" s="278" customFormat="1" ht="14.25" customHeight="1">
      <c r="A153" s="158" t="s">
        <v>3674</v>
      </c>
      <c r="B153" s="246" t="str">
        <f t="shared" si="42"/>
        <v>Brito</v>
      </c>
      <c r="C153" s="238" t="str">
        <f t="shared" si="43"/>
        <v>Socrates</v>
      </c>
      <c r="D153" s="232" t="str">
        <f t="shared" si="44"/>
        <v>S. Brito</v>
      </c>
      <c r="E153" s="231" t="str">
        <f t="shared" si="45"/>
        <v>Socrates Brito</v>
      </c>
      <c r="F153" s="254" t="s">
        <v>307</v>
      </c>
      <c r="G153" s="254">
        <v>159</v>
      </c>
      <c r="H153" s="254">
        <v>6</v>
      </c>
      <c r="I153" s="254" t="s">
        <v>1475</v>
      </c>
      <c r="J153" s="250">
        <v>33853</v>
      </c>
      <c r="K153" s="255" t="s">
        <v>784</v>
      </c>
      <c r="L153" s="249" t="s">
        <v>6</v>
      </c>
      <c r="M153" s="270" t="str">
        <f t="shared" si="37"/>
        <v>MM</v>
      </c>
      <c r="N153" s="256" t="s">
        <v>171</v>
      </c>
      <c r="O153" s="257" t="s">
        <v>3574</v>
      </c>
      <c r="P153" s="231" t="str">
        <f>CONCATENATE(A153," (",U153,")")</f>
        <v>Brito, Socrates (MM)</v>
      </c>
      <c r="Q153" s="252">
        <f t="shared" si="38"/>
        <v>100000</v>
      </c>
      <c r="R153" s="252" t="str">
        <f t="shared" si="39"/>
        <v/>
      </c>
      <c r="S153" s="252" t="str">
        <f t="shared" si="40"/>
        <v/>
      </c>
      <c r="T153" s="252" t="str">
        <f t="shared" si="46"/>
        <v/>
      </c>
      <c r="U153" s="270" t="s">
        <v>385</v>
      </c>
      <c r="V153" s="253">
        <v>100000</v>
      </c>
      <c r="W153" s="232"/>
      <c r="X153" s="253"/>
      <c r="Y153" s="232"/>
      <c r="Z153" s="232"/>
      <c r="AA153" s="232"/>
      <c r="AB153" s="284"/>
      <c r="AC153" s="232"/>
      <c r="AD153" s="284"/>
      <c r="AE153" s="232"/>
      <c r="AF153" s="233"/>
    </row>
    <row r="154" spans="1:32" s="278" customFormat="1" ht="14.25" customHeight="1">
      <c r="A154" s="232" t="s">
        <v>553</v>
      </c>
      <c r="B154" s="246" t="str">
        <f t="shared" si="42"/>
        <v>Britton</v>
      </c>
      <c r="C154" s="238" t="str">
        <f t="shared" si="43"/>
        <v>Zach</v>
      </c>
      <c r="D154" s="232" t="str">
        <f t="shared" si="44"/>
        <v>Z. Britton</v>
      </c>
      <c r="E154" s="231" t="str">
        <f t="shared" si="45"/>
        <v>Zach Britton</v>
      </c>
      <c r="F154" s="249" t="s">
        <v>307</v>
      </c>
      <c r="G154" s="249"/>
      <c r="H154" s="249"/>
      <c r="I154" s="249"/>
      <c r="J154" s="250">
        <v>32133</v>
      </c>
      <c r="K154" s="256" t="s">
        <v>577</v>
      </c>
      <c r="L154" s="249" t="s">
        <v>90</v>
      </c>
      <c r="M154" s="270" t="str">
        <f t="shared" si="37"/>
        <v>2,F3-$3M</v>
      </c>
      <c r="N154" s="256" t="str">
        <f>Cobb!$G$2</f>
        <v>Alaska</v>
      </c>
      <c r="O154" s="257" t="s">
        <v>1797</v>
      </c>
      <c r="P154" s="231" t="str">
        <f>CONCATENATE(A154," (",M154,")")</f>
        <v>Britton, Zach (2,F3-$3M)</v>
      </c>
      <c r="Q154" s="252">
        <f t="shared" si="38"/>
        <v>1000000</v>
      </c>
      <c r="R154" s="252">
        <f t="shared" si="39"/>
        <v>1000000</v>
      </c>
      <c r="S154" s="252" t="str">
        <f t="shared" si="40"/>
        <v/>
      </c>
      <c r="T154" s="252" t="str">
        <f t="shared" si="46"/>
        <v/>
      </c>
      <c r="U154" s="373" t="s">
        <v>1809</v>
      </c>
      <c r="V154" s="263">
        <v>1000000</v>
      </c>
      <c r="W154" s="232" t="s">
        <v>1810</v>
      </c>
      <c r="X154" s="233">
        <v>1000000</v>
      </c>
      <c r="Y154" s="232" t="s">
        <v>242</v>
      </c>
      <c r="Z154" s="232"/>
      <c r="AA154" s="232"/>
      <c r="AB154" s="284"/>
      <c r="AC154" s="232"/>
      <c r="AD154" s="284"/>
      <c r="AE154" s="232"/>
      <c r="AF154" s="233"/>
    </row>
    <row r="155" spans="1:32" ht="14.25" customHeight="1">
      <c r="A155" s="158" t="s">
        <v>4188</v>
      </c>
      <c r="B155" s="552" t="str">
        <f t="shared" si="42"/>
        <v>Brooks</v>
      </c>
      <c r="C155" s="553" t="str">
        <f t="shared" si="43"/>
        <v>Aaron</v>
      </c>
      <c r="D155" s="158" t="str">
        <f t="shared" si="44"/>
        <v>A. Brooks</v>
      </c>
      <c r="E155" s="539" t="str">
        <f t="shared" si="45"/>
        <v>Aaron Brooks</v>
      </c>
      <c r="F155" s="558" t="s">
        <v>748</v>
      </c>
      <c r="G155" s="558"/>
      <c r="H155" s="558"/>
      <c r="I155" s="558"/>
      <c r="J155" s="555">
        <v>32990</v>
      </c>
      <c r="K155" s="559" t="s">
        <v>577</v>
      </c>
      <c r="L155" s="554" t="s">
        <v>90</v>
      </c>
      <c r="M155" s="556" t="str">
        <f t="shared" si="37"/>
        <v>1,F1-$386K</v>
      </c>
      <c r="N155" s="556" t="s">
        <v>3576</v>
      </c>
      <c r="O155" s="557" t="s">
        <v>4160</v>
      </c>
      <c r="P155" s="539" t="str">
        <f>CONCATENATE(A155," (",M155,")")</f>
        <v>Brooks, Aaron (1,F1-$386K)</v>
      </c>
      <c r="Q155" s="579">
        <f t="shared" si="38"/>
        <v>386000</v>
      </c>
      <c r="R155" s="579" t="str">
        <f t="shared" si="39"/>
        <v/>
      </c>
      <c r="S155" s="579" t="str">
        <f t="shared" si="40"/>
        <v/>
      </c>
      <c r="T155" s="579" t="str">
        <f t="shared" si="46"/>
        <v/>
      </c>
      <c r="U155" s="270" t="s">
        <v>4136</v>
      </c>
      <c r="V155" s="284">
        <v>386000</v>
      </c>
      <c r="W155" s="232" t="s">
        <v>242</v>
      </c>
      <c r="X155" s="253"/>
      <c r="Y155" s="232"/>
      <c r="Z155" s="232"/>
      <c r="AA155" s="232"/>
      <c r="AB155" s="284"/>
      <c r="AC155" s="232"/>
      <c r="AD155" s="284"/>
      <c r="AE155" s="232"/>
      <c r="AF155" s="232"/>
    </row>
    <row r="156" spans="1:32" ht="14.25" customHeight="1">
      <c r="A156" s="158" t="s">
        <v>3650</v>
      </c>
      <c r="B156" s="246" t="str">
        <f t="shared" si="42"/>
        <v>Brosseau</v>
      </c>
      <c r="C156" s="238" t="str">
        <f t="shared" si="43"/>
        <v>Mike</v>
      </c>
      <c r="D156" s="232" t="str">
        <f t="shared" si="44"/>
        <v>M. Brosseau</v>
      </c>
      <c r="E156" s="231" t="str">
        <f t="shared" si="45"/>
        <v>Mike Brosseau</v>
      </c>
      <c r="F156" s="254" t="s">
        <v>748</v>
      </c>
      <c r="G156" s="254">
        <v>120</v>
      </c>
      <c r="H156" s="254">
        <v>4</v>
      </c>
      <c r="I156" s="254" t="s">
        <v>72</v>
      </c>
      <c r="J156" s="250">
        <v>34408</v>
      </c>
      <c r="K156" s="255" t="s">
        <v>746</v>
      </c>
      <c r="L156" s="249" t="s">
        <v>6</v>
      </c>
      <c r="M156" s="270" t="str">
        <f t="shared" si="37"/>
        <v>Y1</v>
      </c>
      <c r="N156" s="256" t="s">
        <v>329</v>
      </c>
      <c r="O156" s="257" t="s">
        <v>3574</v>
      </c>
      <c r="P156" s="231" t="str">
        <f>CONCATENATE(A156," (",U156,")")</f>
        <v>Brosseau, Mike (Y1)</v>
      </c>
      <c r="Q156" s="252">
        <f t="shared" si="38"/>
        <v>200000</v>
      </c>
      <c r="R156" s="252">
        <f t="shared" si="39"/>
        <v>300000</v>
      </c>
      <c r="S156" s="252">
        <f t="shared" si="40"/>
        <v>400000</v>
      </c>
      <c r="T156" s="252" t="str">
        <f t="shared" si="46"/>
        <v/>
      </c>
      <c r="U156" s="270" t="s">
        <v>388</v>
      </c>
      <c r="V156" s="253">
        <v>200000</v>
      </c>
      <c r="W156" s="232" t="s">
        <v>389</v>
      </c>
      <c r="X156" s="253">
        <v>300000</v>
      </c>
      <c r="Y156" s="232" t="s">
        <v>278</v>
      </c>
      <c r="Z156" s="378">
        <v>400000</v>
      </c>
      <c r="AA156" s="232" t="s">
        <v>492</v>
      </c>
      <c r="AB156" s="284"/>
      <c r="AC156" s="232"/>
      <c r="AD156" s="284"/>
      <c r="AE156" s="232"/>
      <c r="AF156" s="232"/>
    </row>
    <row r="157" spans="1:32" ht="14.25" customHeight="1">
      <c r="A157" s="158" t="s">
        <v>3665</v>
      </c>
      <c r="B157" s="246" t="str">
        <f t="shared" si="42"/>
        <v>Brown</v>
      </c>
      <c r="C157" s="238" t="str">
        <f t="shared" si="43"/>
        <v>Seth</v>
      </c>
      <c r="D157" s="232" t="str">
        <f t="shared" si="44"/>
        <v>S. Brown</v>
      </c>
      <c r="E157" s="231" t="str">
        <f t="shared" si="45"/>
        <v>Seth Brown</v>
      </c>
      <c r="F157" s="254" t="s">
        <v>307</v>
      </c>
      <c r="G157" s="254">
        <v>141</v>
      </c>
      <c r="H157" s="254">
        <v>5</v>
      </c>
      <c r="I157" s="254" t="s">
        <v>2182</v>
      </c>
      <c r="J157" s="250">
        <v>33798</v>
      </c>
      <c r="K157" s="255" t="s">
        <v>754</v>
      </c>
      <c r="L157" s="249" t="s">
        <v>6</v>
      </c>
      <c r="M157" s="270" t="str">
        <f t="shared" si="37"/>
        <v>MM</v>
      </c>
      <c r="N157" s="256" t="s">
        <v>292</v>
      </c>
      <c r="O157" s="257" t="s">
        <v>3574</v>
      </c>
      <c r="P157" s="231" t="str">
        <f>CONCATENATE(A157," (",U157,")")</f>
        <v>Brown, Seth (MM)</v>
      </c>
      <c r="Q157" s="252">
        <f t="shared" si="38"/>
        <v>100000</v>
      </c>
      <c r="R157" s="252" t="str">
        <f t="shared" si="39"/>
        <v/>
      </c>
      <c r="S157" s="252" t="str">
        <f t="shared" si="40"/>
        <v/>
      </c>
      <c r="T157" s="252" t="str">
        <f t="shared" si="46"/>
        <v/>
      </c>
      <c r="U157" s="270" t="s">
        <v>385</v>
      </c>
      <c r="V157" s="253">
        <v>100000</v>
      </c>
      <c r="W157" s="232"/>
      <c r="X157" s="253"/>
      <c r="Y157" s="232"/>
      <c r="Z157" s="232"/>
      <c r="AA157" s="232"/>
      <c r="AB157" s="284"/>
      <c r="AC157" s="232"/>
      <c r="AD157" s="284"/>
      <c r="AE157" s="232"/>
      <c r="AF157" s="232"/>
    </row>
    <row r="158" spans="1:32" ht="14.25" customHeight="1">
      <c r="A158" s="232" t="s">
        <v>2171</v>
      </c>
      <c r="B158" s="246" t="str">
        <f t="shared" si="42"/>
        <v>Brown</v>
      </c>
      <c r="C158" s="238" t="str">
        <f t="shared" si="43"/>
        <v>Zack</v>
      </c>
      <c r="D158" s="232" t="str">
        <f t="shared" si="44"/>
        <v>Z. Brown</v>
      </c>
      <c r="E158" s="231" t="str">
        <f t="shared" si="45"/>
        <v>Zack Brown</v>
      </c>
      <c r="F158" s="254" t="s">
        <v>748</v>
      </c>
      <c r="G158" s="254" t="s">
        <v>2329</v>
      </c>
      <c r="H158" s="254" t="s">
        <v>1477</v>
      </c>
      <c r="I158" s="254" t="s">
        <v>1464</v>
      </c>
      <c r="J158" s="250">
        <v>34683</v>
      </c>
      <c r="K158" s="255" t="s">
        <v>577</v>
      </c>
      <c r="L158" s="249" t="s">
        <v>387</v>
      </c>
      <c r="M158" s="270" t="str">
        <f t="shared" si="37"/>
        <v>min</v>
      </c>
      <c r="N158" s="256" t="s">
        <v>1556</v>
      </c>
      <c r="O158" s="257" t="s">
        <v>2449</v>
      </c>
      <c r="P158" s="231" t="str">
        <f>CONCATENATE(A158," (",M158,")")</f>
        <v>Brown, Zack (min)</v>
      </c>
      <c r="Q158" s="252" t="str">
        <f t="shared" si="38"/>
        <v/>
      </c>
      <c r="R158" s="252" t="str">
        <f t="shared" si="39"/>
        <v/>
      </c>
      <c r="S158" s="252" t="str">
        <f t="shared" si="40"/>
        <v/>
      </c>
      <c r="T158" s="252" t="str">
        <f t="shared" si="46"/>
        <v/>
      </c>
      <c r="U158" s="270" t="s">
        <v>505</v>
      </c>
      <c r="V158" s="253"/>
      <c r="W158" s="232"/>
      <c r="X158" s="253"/>
      <c r="Y158" s="232"/>
      <c r="Z158" s="232"/>
      <c r="AA158" s="232"/>
      <c r="AB158" s="284"/>
      <c r="AC158" s="232"/>
      <c r="AD158" s="284"/>
      <c r="AE158" s="232"/>
      <c r="AF158" s="232"/>
    </row>
    <row r="159" spans="1:32" ht="14.25" customHeight="1">
      <c r="A159" s="256" t="s">
        <v>346</v>
      </c>
      <c r="B159" s="246" t="str">
        <f t="shared" si="42"/>
        <v>Bruce</v>
      </c>
      <c r="C159" s="238" t="str">
        <f t="shared" si="43"/>
        <v>Jay</v>
      </c>
      <c r="D159" s="232" t="str">
        <f t="shared" si="44"/>
        <v>J. Bruce</v>
      </c>
      <c r="E159" s="231" t="str">
        <f t="shared" si="45"/>
        <v>Jay Bruce</v>
      </c>
      <c r="F159" s="272" t="s">
        <v>307</v>
      </c>
      <c r="G159" s="249"/>
      <c r="H159" s="249"/>
      <c r="I159" s="249"/>
      <c r="J159" s="273">
        <v>31870</v>
      </c>
      <c r="K159" s="274" t="s">
        <v>753</v>
      </c>
      <c r="L159" s="249" t="s">
        <v>6</v>
      </c>
      <c r="M159" s="270" t="str">
        <f t="shared" si="37"/>
        <v>3,X4-$24M</v>
      </c>
      <c r="N159" s="256" t="str">
        <f>Ruth!$Y$2</f>
        <v xml:space="preserve">New Jersey </v>
      </c>
      <c r="O159" s="275" t="s">
        <v>1141</v>
      </c>
      <c r="P159" s="231" t="str">
        <f>CONCATENATE(A159," (",M159,")")</f>
        <v>Bruce, Jay (3,X4-$24M)</v>
      </c>
      <c r="Q159" s="252">
        <f t="shared" si="38"/>
        <v>6000000</v>
      </c>
      <c r="R159" s="252">
        <f t="shared" si="39"/>
        <v>6000000</v>
      </c>
      <c r="S159" s="252" t="str">
        <f t="shared" si="40"/>
        <v/>
      </c>
      <c r="T159" s="252" t="str">
        <f t="shared" si="46"/>
        <v/>
      </c>
      <c r="U159" s="270" t="s">
        <v>1357</v>
      </c>
      <c r="V159" s="253">
        <v>6000000</v>
      </c>
      <c r="W159" s="232" t="s">
        <v>1358</v>
      </c>
      <c r="X159" s="253">
        <v>6000000</v>
      </c>
      <c r="Y159" s="232" t="s">
        <v>242</v>
      </c>
      <c r="Z159" s="232"/>
      <c r="AA159" s="232"/>
      <c r="AB159" s="284"/>
      <c r="AC159" s="232"/>
      <c r="AD159" s="284"/>
      <c r="AE159" s="232"/>
      <c r="AF159" s="232"/>
    </row>
    <row r="160" spans="1:32" ht="14.25" customHeight="1">
      <c r="A160" s="232" t="s">
        <v>2030</v>
      </c>
      <c r="B160" s="246" t="str">
        <f t="shared" si="42"/>
        <v>Brujan</v>
      </c>
      <c r="C160" s="238" t="str">
        <f t="shared" si="43"/>
        <v>Vidal</v>
      </c>
      <c r="D160" s="232" t="str">
        <f t="shared" si="44"/>
        <v>V. Brujan</v>
      </c>
      <c r="E160" s="231" t="str">
        <f t="shared" si="45"/>
        <v>Vidal Brujan</v>
      </c>
      <c r="F160" s="254" t="s">
        <v>755</v>
      </c>
      <c r="G160" s="254" t="s">
        <v>2184</v>
      </c>
      <c r="H160" s="254" t="s">
        <v>1464</v>
      </c>
      <c r="I160" s="254" t="s">
        <v>2184</v>
      </c>
      <c r="J160" s="250">
        <v>35835</v>
      </c>
      <c r="K160" s="255" t="s">
        <v>746</v>
      </c>
      <c r="L160" s="249" t="s">
        <v>387</v>
      </c>
      <c r="M160" s="270" t="str">
        <f t="shared" si="37"/>
        <v>min</v>
      </c>
      <c r="N160" s="256" t="s">
        <v>302</v>
      </c>
      <c r="O160" s="257" t="s">
        <v>2173</v>
      </c>
      <c r="P160" s="231" t="str">
        <f>CONCATENATE(A160," (",M160,")")</f>
        <v>Brujan, Vidal (min)</v>
      </c>
      <c r="Q160" s="252" t="str">
        <f t="shared" si="38"/>
        <v/>
      </c>
      <c r="R160" s="252" t="str">
        <f t="shared" si="39"/>
        <v/>
      </c>
      <c r="S160" s="252" t="str">
        <f t="shared" si="40"/>
        <v/>
      </c>
      <c r="T160" s="252" t="str">
        <f t="shared" si="46"/>
        <v/>
      </c>
      <c r="U160" s="270" t="s">
        <v>505</v>
      </c>
      <c r="V160" s="253"/>
      <c r="W160" s="232"/>
      <c r="X160" s="253"/>
      <c r="Y160" s="232"/>
      <c r="Z160" s="232"/>
      <c r="AA160" s="232"/>
      <c r="AB160" s="284"/>
      <c r="AC160" s="232"/>
      <c r="AD160" s="284"/>
      <c r="AE160" s="232"/>
      <c r="AF160" s="232"/>
    </row>
    <row r="161" spans="1:32" ht="14.25" customHeight="1">
      <c r="A161" s="266" t="s">
        <v>806</v>
      </c>
      <c r="B161" s="246" t="str">
        <f t="shared" si="42"/>
        <v>Bryant</v>
      </c>
      <c r="C161" s="238" t="str">
        <f t="shared" si="43"/>
        <v>Kris</v>
      </c>
      <c r="D161" s="232" t="str">
        <f t="shared" si="44"/>
        <v>K. Bryant</v>
      </c>
      <c r="E161" s="231" t="str">
        <f t="shared" si="45"/>
        <v>Kris Bryant</v>
      </c>
      <c r="F161" s="267" t="s">
        <v>748</v>
      </c>
      <c r="G161" s="267"/>
      <c r="H161" s="267"/>
      <c r="I161" s="267"/>
      <c r="J161" s="258">
        <v>33607</v>
      </c>
      <c r="K161" s="231" t="s">
        <v>787</v>
      </c>
      <c r="L161" s="249" t="s">
        <v>6</v>
      </c>
      <c r="M161" s="270" t="str">
        <f t="shared" si="37"/>
        <v>2,L5-14M</v>
      </c>
      <c r="N161" s="256" t="str">
        <f>Mays!$G$2</f>
        <v>Palo Alto</v>
      </c>
      <c r="O161" s="247" t="s">
        <v>785</v>
      </c>
      <c r="P161" s="231" t="str">
        <f>CONCATENATE(A161," (",M161,")")</f>
        <v>Bryant, Kris (2,L5-14M)</v>
      </c>
      <c r="Q161" s="252">
        <f t="shared" si="38"/>
        <v>2800000</v>
      </c>
      <c r="R161" s="252">
        <f t="shared" si="39"/>
        <v>2800000</v>
      </c>
      <c r="S161" s="252">
        <f t="shared" si="40"/>
        <v>2800000</v>
      </c>
      <c r="T161" s="252">
        <f t="shared" si="46"/>
        <v>2800000</v>
      </c>
      <c r="U161" s="270" t="s">
        <v>494</v>
      </c>
      <c r="V161" s="253">
        <v>2800000</v>
      </c>
      <c r="W161" s="232" t="s">
        <v>232</v>
      </c>
      <c r="X161" s="253">
        <v>2800000</v>
      </c>
      <c r="Y161" s="232" t="s">
        <v>231</v>
      </c>
      <c r="Z161" s="284">
        <v>2800000</v>
      </c>
      <c r="AA161" s="232" t="s">
        <v>462</v>
      </c>
      <c r="AB161" s="284">
        <v>2800000</v>
      </c>
      <c r="AC161" s="232"/>
      <c r="AD161" s="284"/>
      <c r="AE161" s="232"/>
      <c r="AF161" s="232"/>
    </row>
    <row r="162" spans="1:32" ht="14.25" customHeight="1">
      <c r="A162" s="158" t="s">
        <v>3760</v>
      </c>
      <c r="B162" s="246" t="str">
        <f t="shared" si="42"/>
        <v>Bubic</v>
      </c>
      <c r="C162" s="238" t="str">
        <f t="shared" si="43"/>
        <v>Kris</v>
      </c>
      <c r="D162" s="232" t="str">
        <f t="shared" si="44"/>
        <v>K. Bubic</v>
      </c>
      <c r="E162" s="231" t="str">
        <f t="shared" si="45"/>
        <v>Kris Bubic</v>
      </c>
      <c r="F162" s="254" t="s">
        <v>307</v>
      </c>
      <c r="G162" s="254">
        <v>116</v>
      </c>
      <c r="H162" s="254">
        <v>4</v>
      </c>
      <c r="I162" s="254" t="s">
        <v>1478</v>
      </c>
      <c r="J162" s="250">
        <v>35661</v>
      </c>
      <c r="K162" s="255" t="s">
        <v>577</v>
      </c>
      <c r="L162" s="249" t="s">
        <v>387</v>
      </c>
      <c r="M162" s="270" t="str">
        <f t="shared" si="37"/>
        <v>min</v>
      </c>
      <c r="N162" s="256" t="s">
        <v>349</v>
      </c>
      <c r="O162" s="257" t="s">
        <v>3574</v>
      </c>
      <c r="P162" s="231" t="str">
        <f>CONCATENATE(A162," (",U162,")")</f>
        <v>Bubic, Kris (min)</v>
      </c>
      <c r="Q162" s="252" t="str">
        <f t="shared" si="38"/>
        <v/>
      </c>
      <c r="R162" s="252" t="str">
        <f t="shared" si="39"/>
        <v/>
      </c>
      <c r="S162" s="252" t="str">
        <f t="shared" si="40"/>
        <v/>
      </c>
      <c r="T162" s="252" t="str">
        <f t="shared" si="46"/>
        <v/>
      </c>
      <c r="U162" s="270" t="s">
        <v>505</v>
      </c>
      <c r="V162" s="253"/>
      <c r="W162" s="232"/>
      <c r="X162" s="253"/>
      <c r="Y162" s="232"/>
      <c r="Z162" s="232"/>
      <c r="AA162" s="232"/>
      <c r="AB162" s="284"/>
      <c r="AC162" s="232"/>
      <c r="AD162" s="284"/>
      <c r="AE162" s="232"/>
      <c r="AF162" s="232"/>
    </row>
    <row r="163" spans="1:32" ht="14.25" customHeight="1">
      <c r="A163" s="266" t="s">
        <v>1811</v>
      </c>
      <c r="B163" s="246"/>
      <c r="C163" s="238"/>
      <c r="D163" s="232"/>
      <c r="E163" s="231"/>
      <c r="F163" s="267"/>
      <c r="G163" s="267"/>
      <c r="H163" s="267"/>
      <c r="I163" s="267"/>
      <c r="J163" s="258"/>
      <c r="K163" s="231"/>
      <c r="L163" s="249" t="s">
        <v>90</v>
      </c>
      <c r="M163" s="270" t="str">
        <f t="shared" si="37"/>
        <v>2,F3-$8.25M</v>
      </c>
      <c r="N163" s="256" t="str">
        <f>Ruth!$M$2</f>
        <v>Hoboken</v>
      </c>
      <c r="O163" s="247" t="s">
        <v>1797</v>
      </c>
      <c r="P163" s="231" t="str">
        <f t="shared" ref="P163:P169" si="47">CONCATENATE(A163," (",M163,")")</f>
        <v>Buchholz, Clay (2,F3-$8.25M)</v>
      </c>
      <c r="Q163" s="252">
        <f t="shared" si="38"/>
        <v>2750000</v>
      </c>
      <c r="R163" s="252">
        <f t="shared" si="39"/>
        <v>2750000</v>
      </c>
      <c r="S163" s="252" t="str">
        <f t="shared" si="40"/>
        <v/>
      </c>
      <c r="T163" s="252" t="str">
        <f t="shared" si="46"/>
        <v/>
      </c>
      <c r="U163" s="270" t="s">
        <v>1812</v>
      </c>
      <c r="V163" s="253">
        <v>2750000</v>
      </c>
      <c r="W163" s="232" t="s">
        <v>1813</v>
      </c>
      <c r="X163" s="253">
        <v>2750000</v>
      </c>
      <c r="Y163" s="232" t="s">
        <v>242</v>
      </c>
      <c r="Z163" s="284"/>
      <c r="AA163" s="232"/>
      <c r="AB163" s="284"/>
      <c r="AC163" s="232"/>
      <c r="AD163" s="284"/>
      <c r="AE163" s="232"/>
      <c r="AF163" s="232"/>
    </row>
    <row r="164" spans="1:32" ht="14.25" customHeight="1">
      <c r="A164" s="232" t="s">
        <v>1318</v>
      </c>
      <c r="B164" s="246" t="str">
        <f t="shared" ref="B164:B195" si="48">LEFT(A164,FIND(", ",A164,1)-1)</f>
        <v>Buchter</v>
      </c>
      <c r="C164" s="238" t="str">
        <f t="shared" ref="C164:C195" si="49">RIGHT(A164,LEN(A164)-FIND(", ",A164,1)-1)</f>
        <v>Ryan</v>
      </c>
      <c r="D164" s="232" t="str">
        <f t="shared" ref="D164:D195" si="50">CONCATENATE(MID(C164,1,1),". ",B164)</f>
        <v>R. Buchter</v>
      </c>
      <c r="E164" s="231" t="str">
        <f t="shared" ref="E164:E195" si="51">CONCATENATE(C164," ",B164)</f>
        <v>Ryan Buchter</v>
      </c>
      <c r="F164" s="247" t="s">
        <v>307</v>
      </c>
      <c r="G164" s="232" t="e">
        <f>Cuts!#REF!+1</f>
        <v>#REF!</v>
      </c>
      <c r="H164" s="232">
        <v>3</v>
      </c>
      <c r="I164" s="232">
        <v>13</v>
      </c>
      <c r="J164" s="248">
        <v>31821</v>
      </c>
      <c r="K164" s="232" t="s">
        <v>745</v>
      </c>
      <c r="L164" s="249" t="s">
        <v>90</v>
      </c>
      <c r="M164" s="270" t="str">
        <f t="shared" si="37"/>
        <v>1,F2-$1.75M</v>
      </c>
      <c r="N164" s="256" t="s">
        <v>171</v>
      </c>
      <c r="O164" s="257" t="s">
        <v>3510</v>
      </c>
      <c r="P164" s="231" t="str">
        <f t="shared" si="47"/>
        <v>Buchter, Ryan (1,F2-$1.75M)</v>
      </c>
      <c r="Q164" s="252">
        <f t="shared" si="38"/>
        <v>875000</v>
      </c>
      <c r="R164" s="252">
        <f t="shared" si="39"/>
        <v>875000</v>
      </c>
      <c r="S164" s="252" t="str">
        <f t="shared" si="40"/>
        <v/>
      </c>
      <c r="T164" s="252" t="str">
        <f t="shared" si="46"/>
        <v/>
      </c>
      <c r="U164" s="270" t="s">
        <v>3166</v>
      </c>
      <c r="V164" s="253">
        <v>875000</v>
      </c>
      <c r="W164" s="232" t="s">
        <v>1595</v>
      </c>
      <c r="X164" s="284">
        <v>875000</v>
      </c>
      <c r="Y164" s="232" t="s">
        <v>242</v>
      </c>
      <c r="Z164" s="284"/>
      <c r="AA164" s="232"/>
      <c r="AB164" s="284"/>
      <c r="AC164" s="232"/>
      <c r="AD164" s="284"/>
      <c r="AE164" s="232"/>
      <c r="AF164" s="232"/>
    </row>
    <row r="165" spans="1:32" s="278" customFormat="1" ht="14.25" customHeight="1">
      <c r="A165" s="232" t="s">
        <v>1235</v>
      </c>
      <c r="B165" s="246" t="str">
        <f t="shared" si="48"/>
        <v>Buehler</v>
      </c>
      <c r="C165" s="238" t="str">
        <f t="shared" si="49"/>
        <v>Walker</v>
      </c>
      <c r="D165" s="232" t="str">
        <f t="shared" si="50"/>
        <v>W. Buehler</v>
      </c>
      <c r="E165" s="231" t="str">
        <f t="shared" si="51"/>
        <v>Walker Buehler</v>
      </c>
      <c r="F165" s="247" t="s">
        <v>748</v>
      </c>
      <c r="G165" s="232" t="e">
        <f>#REF!+1</f>
        <v>#REF!</v>
      </c>
      <c r="H165" s="232">
        <v>2</v>
      </c>
      <c r="I165" s="232">
        <v>19</v>
      </c>
      <c r="J165" s="248">
        <v>34543</v>
      </c>
      <c r="K165" s="232" t="s">
        <v>577</v>
      </c>
      <c r="L165" s="249" t="s">
        <v>90</v>
      </c>
      <c r="M165" s="270" t="str">
        <f t="shared" si="37"/>
        <v>Y2</v>
      </c>
      <c r="N165" s="256" t="str">
        <f>Cobb!$S$2</f>
        <v>Waikiki</v>
      </c>
      <c r="O165" s="249" t="s">
        <v>1214</v>
      </c>
      <c r="P165" s="231" t="str">
        <f t="shared" si="47"/>
        <v>Buehler, Walker (Y2)</v>
      </c>
      <c r="Q165" s="252">
        <f t="shared" si="38"/>
        <v>300000</v>
      </c>
      <c r="R165" s="252">
        <f t="shared" si="39"/>
        <v>400000</v>
      </c>
      <c r="S165" s="252" t="str">
        <f t="shared" si="40"/>
        <v/>
      </c>
      <c r="T165" s="252" t="str">
        <f t="shared" si="46"/>
        <v/>
      </c>
      <c r="U165" s="270" t="s">
        <v>389</v>
      </c>
      <c r="V165" s="253">
        <v>300000</v>
      </c>
      <c r="W165" s="232" t="s">
        <v>278</v>
      </c>
      <c r="X165" s="253">
        <v>400000</v>
      </c>
      <c r="Y165" s="232" t="s">
        <v>492</v>
      </c>
      <c r="Z165" s="232"/>
      <c r="AA165" s="232"/>
      <c r="AB165" s="284"/>
      <c r="AC165" s="232"/>
      <c r="AD165" s="284"/>
      <c r="AE165" s="232"/>
      <c r="AF165" s="233"/>
    </row>
    <row r="166" spans="1:32" s="278" customFormat="1" ht="14.25" customHeight="1">
      <c r="A166" s="232" t="s">
        <v>1536</v>
      </c>
      <c r="B166" s="246" t="str">
        <f t="shared" si="48"/>
        <v>Bukauskas</v>
      </c>
      <c r="C166" s="238" t="str">
        <f t="shared" si="49"/>
        <v>JB</v>
      </c>
      <c r="D166" s="232" t="str">
        <f t="shared" si="50"/>
        <v>J. Bukauskas</v>
      </c>
      <c r="E166" s="231" t="str">
        <f t="shared" si="51"/>
        <v>JB Bukauskas</v>
      </c>
      <c r="F166" s="254"/>
      <c r="G166" s="254">
        <v>26</v>
      </c>
      <c r="H166" s="254" t="s">
        <v>1465</v>
      </c>
      <c r="I166" s="254"/>
      <c r="J166" s="250"/>
      <c r="K166" s="255"/>
      <c r="L166" s="249" t="s">
        <v>387</v>
      </c>
      <c r="M166" s="270" t="str">
        <f t="shared" si="37"/>
        <v>min</v>
      </c>
      <c r="N166" s="256" t="str">
        <f>Ruth!$G$2</f>
        <v>Gotham City</v>
      </c>
      <c r="O166" s="257" t="s">
        <v>1479</v>
      </c>
      <c r="P166" s="231" t="str">
        <f t="shared" si="47"/>
        <v>Bukauskas, JB (min)</v>
      </c>
      <c r="Q166" s="252" t="str">
        <f t="shared" si="38"/>
        <v/>
      </c>
      <c r="R166" s="252" t="str">
        <f t="shared" si="39"/>
        <v/>
      </c>
      <c r="S166" s="252" t="str">
        <f t="shared" si="40"/>
        <v/>
      </c>
      <c r="T166" s="252" t="str">
        <f t="shared" si="46"/>
        <v/>
      </c>
      <c r="U166" s="270" t="s">
        <v>505</v>
      </c>
      <c r="V166" s="253"/>
      <c r="W166" s="232"/>
      <c r="X166" s="253"/>
      <c r="Y166" s="232"/>
      <c r="Z166" s="232"/>
      <c r="AA166" s="232"/>
      <c r="AB166" s="284"/>
      <c r="AC166" s="232"/>
      <c r="AD166" s="284"/>
      <c r="AE166" s="232"/>
      <c r="AF166" s="233"/>
    </row>
    <row r="167" spans="1:32" s="278" customFormat="1" ht="14.25" customHeight="1">
      <c r="A167" s="232" t="s">
        <v>295</v>
      </c>
      <c r="B167" s="246" t="str">
        <f t="shared" si="48"/>
        <v>Bumgarner</v>
      </c>
      <c r="C167" s="238" t="str">
        <f t="shared" si="49"/>
        <v>Madison</v>
      </c>
      <c r="D167" s="232" t="str">
        <f t="shared" si="50"/>
        <v>M. Bumgarner</v>
      </c>
      <c r="E167" s="231" t="str">
        <f t="shared" si="51"/>
        <v>Madison Bumgarner</v>
      </c>
      <c r="F167" s="249" t="s">
        <v>307</v>
      </c>
      <c r="G167" s="249"/>
      <c r="H167" s="249"/>
      <c r="I167" s="249"/>
      <c r="J167" s="250">
        <v>32721</v>
      </c>
      <c r="K167" s="256" t="s">
        <v>577</v>
      </c>
      <c r="L167" s="249" t="s">
        <v>90</v>
      </c>
      <c r="M167" s="270" t="str">
        <f t="shared" si="37"/>
        <v>2,F4-$20.885M</v>
      </c>
      <c r="N167" s="256" t="str">
        <f>Mays!$AE$2</f>
        <v>West Oakland</v>
      </c>
      <c r="O167" s="257" t="s">
        <v>1797</v>
      </c>
      <c r="P167" s="231" t="str">
        <f t="shared" si="47"/>
        <v>Bumgarner, Madison (2,F4-$20.885M)</v>
      </c>
      <c r="Q167" s="252">
        <f t="shared" si="38"/>
        <v>5222000</v>
      </c>
      <c r="R167" s="252">
        <f t="shared" si="39"/>
        <v>5222000</v>
      </c>
      <c r="S167" s="252">
        <f t="shared" si="40"/>
        <v>5222000</v>
      </c>
      <c r="T167" s="252" t="str">
        <f t="shared" si="46"/>
        <v/>
      </c>
      <c r="U167" s="270" t="s">
        <v>1814</v>
      </c>
      <c r="V167" s="253">
        <v>5222000</v>
      </c>
      <c r="W167" s="232" t="s">
        <v>1815</v>
      </c>
      <c r="X167" s="253">
        <v>5222000</v>
      </c>
      <c r="Y167" s="232" t="s">
        <v>1816</v>
      </c>
      <c r="Z167" s="232">
        <v>5222000</v>
      </c>
      <c r="AA167" s="232" t="s">
        <v>242</v>
      </c>
      <c r="AB167" s="284"/>
      <c r="AC167" s="232"/>
      <c r="AD167" s="284"/>
      <c r="AE167" s="232"/>
      <c r="AF167" s="233"/>
    </row>
    <row r="168" spans="1:32" s="278" customFormat="1" ht="14.25" customHeight="1">
      <c r="A168" s="158" t="s">
        <v>4164</v>
      </c>
      <c r="B168" s="552" t="str">
        <f t="shared" si="48"/>
        <v>Bummer</v>
      </c>
      <c r="C168" s="553" t="str">
        <f t="shared" si="49"/>
        <v>Aaron</v>
      </c>
      <c r="D168" s="158" t="str">
        <f t="shared" si="50"/>
        <v>A. Bummer</v>
      </c>
      <c r="E168" s="539" t="str">
        <f t="shared" si="51"/>
        <v>Aaron Bummer</v>
      </c>
      <c r="F168" s="558" t="s">
        <v>307</v>
      </c>
      <c r="G168" s="558"/>
      <c r="H168" s="558"/>
      <c r="I168" s="558"/>
      <c r="J168" s="555">
        <v>34233</v>
      </c>
      <c r="K168" s="559" t="s">
        <v>745</v>
      </c>
      <c r="L168" s="554" t="s">
        <v>90</v>
      </c>
      <c r="M168" s="556" t="str">
        <f t="shared" si="37"/>
        <v>1,F1-$3M</v>
      </c>
      <c r="N168" s="556" t="s">
        <v>504</v>
      </c>
      <c r="O168" s="557" t="s">
        <v>4160</v>
      </c>
      <c r="P168" s="539" t="str">
        <f t="shared" si="47"/>
        <v>Bummer, Aaron (1,F1-$3M)</v>
      </c>
      <c r="Q168" s="579">
        <f t="shared" si="38"/>
        <v>3000000</v>
      </c>
      <c r="R168" s="579" t="str">
        <f t="shared" si="39"/>
        <v/>
      </c>
      <c r="S168" s="579" t="str">
        <f t="shared" si="40"/>
        <v/>
      </c>
      <c r="T168" s="579" t="str">
        <f t="shared" si="46"/>
        <v/>
      </c>
      <c r="U168" s="270" t="s">
        <v>1834</v>
      </c>
      <c r="V168" s="284">
        <v>3000000</v>
      </c>
      <c r="W168" s="232" t="s">
        <v>242</v>
      </c>
      <c r="X168" s="253"/>
      <c r="Y168" s="232"/>
      <c r="Z168" s="232"/>
      <c r="AA168" s="232"/>
      <c r="AB168" s="284"/>
      <c r="AC168" s="232"/>
      <c r="AD168" s="284"/>
      <c r="AE168" s="232"/>
      <c r="AF168" s="233"/>
    </row>
    <row r="169" spans="1:32" ht="14.25" customHeight="1">
      <c r="A169" s="232" t="s">
        <v>619</v>
      </c>
      <c r="B169" s="246" t="str">
        <f t="shared" si="48"/>
        <v>Bundy</v>
      </c>
      <c r="C169" s="238" t="str">
        <f t="shared" si="49"/>
        <v>Dylan</v>
      </c>
      <c r="D169" s="232" t="str">
        <f t="shared" si="50"/>
        <v>D. Bundy</v>
      </c>
      <c r="E169" s="231" t="str">
        <f t="shared" si="51"/>
        <v>Dylan Bundy</v>
      </c>
      <c r="F169" s="249" t="s">
        <v>748</v>
      </c>
      <c r="G169" s="249"/>
      <c r="H169" s="249"/>
      <c r="I169" s="249"/>
      <c r="J169" s="250">
        <v>33923</v>
      </c>
      <c r="K169" s="256" t="s">
        <v>577</v>
      </c>
      <c r="L169" s="249" t="s">
        <v>90</v>
      </c>
      <c r="M169" s="270" t="str">
        <f t="shared" si="37"/>
        <v>ARB-Y4</v>
      </c>
      <c r="N169" s="256" t="s">
        <v>397</v>
      </c>
      <c r="O169" s="257" t="s">
        <v>2424</v>
      </c>
      <c r="P169" s="231" t="str">
        <f t="shared" si="47"/>
        <v>Bundy, Dylan (ARB-Y4)</v>
      </c>
      <c r="Q169" s="252">
        <f t="shared" si="38"/>
        <v>600000</v>
      </c>
      <c r="R169" s="252" t="str">
        <f t="shared" si="39"/>
        <v/>
      </c>
      <c r="S169" s="252" t="str">
        <f t="shared" si="40"/>
        <v/>
      </c>
      <c r="T169" s="252" t="str">
        <f t="shared" si="46"/>
        <v/>
      </c>
      <c r="U169" s="270" t="s">
        <v>492</v>
      </c>
      <c r="V169" s="253">
        <v>600000</v>
      </c>
      <c r="W169" s="232" t="s">
        <v>721</v>
      </c>
      <c r="X169" s="232"/>
      <c r="Y169" s="232" t="s">
        <v>722</v>
      </c>
      <c r="Z169" s="232"/>
      <c r="AA169" s="232" t="s">
        <v>723</v>
      </c>
      <c r="AB169" s="284"/>
      <c r="AC169" s="232"/>
      <c r="AD169" s="284"/>
      <c r="AE169" s="232"/>
      <c r="AF169" s="232"/>
    </row>
    <row r="170" spans="1:32" ht="14.25" customHeight="1">
      <c r="A170" s="158" t="s">
        <v>2130</v>
      </c>
      <c r="B170" s="246" t="str">
        <f t="shared" si="48"/>
        <v>Burdi</v>
      </c>
      <c r="C170" s="238" t="str">
        <f t="shared" si="49"/>
        <v>Nick</v>
      </c>
      <c r="D170" s="232" t="str">
        <f t="shared" si="50"/>
        <v>N. Burdi</v>
      </c>
      <c r="E170" s="231" t="str">
        <f t="shared" si="51"/>
        <v>Nick Burdi</v>
      </c>
      <c r="F170" s="254" t="s">
        <v>748</v>
      </c>
      <c r="G170" s="254">
        <v>174</v>
      </c>
      <c r="H170" s="254">
        <v>7</v>
      </c>
      <c r="I170" s="254" t="s">
        <v>1471</v>
      </c>
      <c r="J170" s="250">
        <v>33988</v>
      </c>
      <c r="K170" s="255" t="s">
        <v>745</v>
      </c>
      <c r="L170" s="249" t="s">
        <v>90</v>
      </c>
      <c r="M170" s="270" t="str">
        <f t="shared" si="37"/>
        <v>MM</v>
      </c>
      <c r="N170" s="256" t="s">
        <v>302</v>
      </c>
      <c r="O170" s="257" t="s">
        <v>3574</v>
      </c>
      <c r="P170" s="231" t="str">
        <f>CONCATENATE(A170," (",U170,")")</f>
        <v>Burdi, Nick (MM)</v>
      </c>
      <c r="Q170" s="252">
        <f t="shared" si="38"/>
        <v>100000</v>
      </c>
      <c r="R170" s="252" t="str">
        <f t="shared" si="39"/>
        <v/>
      </c>
      <c r="S170" s="252" t="str">
        <f t="shared" si="40"/>
        <v/>
      </c>
      <c r="T170" s="252" t="str">
        <f t="shared" si="46"/>
        <v/>
      </c>
      <c r="U170" s="270" t="s">
        <v>385</v>
      </c>
      <c r="V170" s="253">
        <v>100000</v>
      </c>
      <c r="W170" s="232"/>
      <c r="X170" s="253"/>
      <c r="Y170" s="232"/>
      <c r="Z170" s="232"/>
      <c r="AA170" s="232"/>
      <c r="AB170" s="284"/>
      <c r="AC170" s="232"/>
      <c r="AD170" s="284"/>
      <c r="AE170" s="232"/>
      <c r="AF170" s="232"/>
    </row>
    <row r="171" spans="1:32" s="278" customFormat="1" ht="14.25" customHeight="1">
      <c r="A171" s="232" t="s">
        <v>1540</v>
      </c>
      <c r="B171" s="246" t="str">
        <f t="shared" si="48"/>
        <v>Burnes</v>
      </c>
      <c r="C171" s="238" t="str">
        <f t="shared" si="49"/>
        <v>Corbin</v>
      </c>
      <c r="D171" s="232" t="str">
        <f t="shared" si="50"/>
        <v>C. Burnes</v>
      </c>
      <c r="E171" s="231" t="str">
        <f t="shared" si="51"/>
        <v>Corbin Burnes</v>
      </c>
      <c r="F171" s="254"/>
      <c r="G171" s="254">
        <v>18</v>
      </c>
      <c r="H171" s="254" t="s">
        <v>1464</v>
      </c>
      <c r="I171" s="254"/>
      <c r="J171" s="250"/>
      <c r="K171" s="255"/>
      <c r="L171" s="249" t="s">
        <v>90</v>
      </c>
      <c r="M171" s="270" t="str">
        <f t="shared" si="37"/>
        <v>Y2</v>
      </c>
      <c r="N171" s="256" t="str">
        <f>Mays!$Y$2</f>
        <v>Los Angeles</v>
      </c>
      <c r="O171" s="257" t="s">
        <v>1479</v>
      </c>
      <c r="P171" s="231" t="str">
        <f>CONCATENATE(A171," (",M171,")")</f>
        <v>Burnes, Corbin (Y2)</v>
      </c>
      <c r="Q171" s="252">
        <f t="shared" si="38"/>
        <v>300000</v>
      </c>
      <c r="R171" s="252">
        <f t="shared" si="39"/>
        <v>400000</v>
      </c>
      <c r="S171" s="252" t="str">
        <f t="shared" si="40"/>
        <v/>
      </c>
      <c r="T171" s="252" t="str">
        <f t="shared" si="46"/>
        <v/>
      </c>
      <c r="U171" s="270" t="s">
        <v>389</v>
      </c>
      <c r="V171" s="253">
        <v>300000</v>
      </c>
      <c r="W171" s="232" t="s">
        <v>278</v>
      </c>
      <c r="X171" s="253">
        <v>400000</v>
      </c>
      <c r="Y171" s="232" t="s">
        <v>492</v>
      </c>
      <c r="Z171" s="232"/>
      <c r="AA171" s="232"/>
      <c r="AB171" s="284"/>
      <c r="AC171" s="232"/>
      <c r="AD171" s="284"/>
      <c r="AE171" s="232"/>
      <c r="AF171" s="233"/>
    </row>
    <row r="172" spans="1:32" s="278" customFormat="1" ht="14.25" customHeight="1">
      <c r="A172" s="232" t="s">
        <v>1069</v>
      </c>
      <c r="B172" s="246" t="str">
        <f t="shared" si="48"/>
        <v>Burrows</v>
      </c>
      <c r="C172" s="238" t="str">
        <f t="shared" si="49"/>
        <v>Beau</v>
      </c>
      <c r="D172" s="232" t="str">
        <f t="shared" si="50"/>
        <v>B. Burrows</v>
      </c>
      <c r="E172" s="231" t="str">
        <f t="shared" si="51"/>
        <v>Beau Burrows</v>
      </c>
      <c r="F172" s="254" t="s">
        <v>748</v>
      </c>
      <c r="G172" s="233">
        <v>133</v>
      </c>
      <c r="H172" s="233">
        <v>5</v>
      </c>
      <c r="I172" s="233">
        <v>17</v>
      </c>
      <c r="J172" s="262">
        <v>35326</v>
      </c>
      <c r="K172" s="255" t="s">
        <v>1119</v>
      </c>
      <c r="L172" s="249" t="s">
        <v>387</v>
      </c>
      <c r="M172" s="270" t="str">
        <f t="shared" si="37"/>
        <v>min</v>
      </c>
      <c r="N172" s="256" t="str">
        <f>Cobb!$A$2</f>
        <v>Greenville</v>
      </c>
      <c r="O172" s="257" t="s">
        <v>1058</v>
      </c>
      <c r="P172" s="231" t="str">
        <f>CONCATENATE(A172," (",M172,")")</f>
        <v>Burrows, Beau (min)</v>
      </c>
      <c r="Q172" s="252" t="str">
        <f t="shared" si="38"/>
        <v/>
      </c>
      <c r="R172" s="252" t="str">
        <f t="shared" si="39"/>
        <v/>
      </c>
      <c r="S172" s="252" t="str">
        <f t="shared" si="40"/>
        <v/>
      </c>
      <c r="T172" s="252" t="str">
        <f t="shared" si="46"/>
        <v/>
      </c>
      <c r="U172" s="270" t="s">
        <v>505</v>
      </c>
      <c r="V172" s="253"/>
      <c r="W172" s="232"/>
      <c r="X172" s="253"/>
      <c r="Y172" s="232"/>
      <c r="Z172" s="253"/>
      <c r="AA172" s="232"/>
      <c r="AB172" s="284"/>
      <c r="AC172" s="232"/>
      <c r="AD172" s="284"/>
      <c r="AE172" s="232"/>
      <c r="AF172" s="233"/>
    </row>
    <row r="173" spans="1:32" s="278" customFormat="1" ht="14.25" customHeight="1">
      <c r="A173" s="232" t="s">
        <v>2115</v>
      </c>
      <c r="B173" s="246" t="str">
        <f t="shared" si="48"/>
        <v>Buttrey</v>
      </c>
      <c r="C173" s="238" t="str">
        <f t="shared" si="49"/>
        <v>Ty</v>
      </c>
      <c r="D173" s="232" t="str">
        <f t="shared" si="50"/>
        <v>T. Buttrey</v>
      </c>
      <c r="E173" s="231" t="str">
        <f t="shared" si="51"/>
        <v>Ty Buttrey</v>
      </c>
      <c r="F173" s="254" t="s">
        <v>748</v>
      </c>
      <c r="G173" s="254" t="s">
        <v>2270</v>
      </c>
      <c r="H173" s="254" t="s">
        <v>1468</v>
      </c>
      <c r="I173" s="254" t="s">
        <v>1464</v>
      </c>
      <c r="J173" s="250">
        <v>34059</v>
      </c>
      <c r="K173" s="255" t="s">
        <v>745</v>
      </c>
      <c r="L173" s="249" t="s">
        <v>90</v>
      </c>
      <c r="M173" s="270" t="str">
        <f t="shared" si="37"/>
        <v>Y1</v>
      </c>
      <c r="N173" s="256" t="s">
        <v>253</v>
      </c>
      <c r="O173" s="257" t="s">
        <v>2173</v>
      </c>
      <c r="P173" s="231" t="str">
        <f>CONCATENATE(A173," (",M173,")")</f>
        <v>Buttrey, Ty (Y1)</v>
      </c>
      <c r="Q173" s="252">
        <f t="shared" si="38"/>
        <v>200000</v>
      </c>
      <c r="R173" s="252">
        <f t="shared" si="39"/>
        <v>300000</v>
      </c>
      <c r="S173" s="252">
        <f t="shared" si="40"/>
        <v>400000</v>
      </c>
      <c r="T173" s="252" t="str">
        <f t="shared" si="46"/>
        <v/>
      </c>
      <c r="U173" s="270" t="s">
        <v>388</v>
      </c>
      <c r="V173" s="253">
        <v>200000</v>
      </c>
      <c r="W173" s="232" t="s">
        <v>389</v>
      </c>
      <c r="X173" s="253">
        <v>300000</v>
      </c>
      <c r="Y173" s="232" t="s">
        <v>278</v>
      </c>
      <c r="Z173" s="378">
        <v>400000</v>
      </c>
      <c r="AA173" s="232" t="s">
        <v>492</v>
      </c>
      <c r="AB173" s="284"/>
      <c r="AC173" s="232"/>
      <c r="AD173" s="284"/>
      <c r="AE173" s="232"/>
      <c r="AF173" s="233"/>
    </row>
    <row r="174" spans="1:32" s="278" customFormat="1" ht="14.25" customHeight="1">
      <c r="A174" s="232" t="s">
        <v>616</v>
      </c>
      <c r="B174" s="246" t="str">
        <f t="shared" si="48"/>
        <v>Buxton</v>
      </c>
      <c r="C174" s="238" t="str">
        <f t="shared" si="49"/>
        <v>Byron</v>
      </c>
      <c r="D174" s="232" t="str">
        <f t="shared" si="50"/>
        <v>B. Buxton</v>
      </c>
      <c r="E174" s="231" t="str">
        <f t="shared" si="51"/>
        <v>Byron Buxton</v>
      </c>
      <c r="F174" s="249" t="s">
        <v>748</v>
      </c>
      <c r="G174" s="249"/>
      <c r="H174" s="249"/>
      <c r="I174" s="249"/>
      <c r="J174" s="250">
        <v>34321</v>
      </c>
      <c r="K174" s="256" t="s">
        <v>750</v>
      </c>
      <c r="L174" s="249" t="s">
        <v>6</v>
      </c>
      <c r="M174" s="270" t="str">
        <f t="shared" si="37"/>
        <v>ARB-Y5</v>
      </c>
      <c r="N174" s="256" t="str">
        <f>Aaron!$AE$2</f>
        <v>Pismo Beach</v>
      </c>
      <c r="O174" s="257" t="s">
        <v>633</v>
      </c>
      <c r="P174" s="231" t="str">
        <f>CONCATENATE(A174," (",M174,")")</f>
        <v>Buxton, Byron (ARB-Y5)</v>
      </c>
      <c r="Q174" s="252">
        <f t="shared" si="38"/>
        <v>780000</v>
      </c>
      <c r="R174" s="252" t="str">
        <f t="shared" si="39"/>
        <v/>
      </c>
      <c r="S174" s="252" t="str">
        <f t="shared" si="40"/>
        <v/>
      </c>
      <c r="T174" s="252" t="str">
        <f t="shared" si="46"/>
        <v/>
      </c>
      <c r="U174" s="270" t="s">
        <v>721</v>
      </c>
      <c r="V174" s="253">
        <v>780000</v>
      </c>
      <c r="W174" s="232" t="s">
        <v>722</v>
      </c>
      <c r="X174" s="233"/>
      <c r="Y174" s="232" t="s">
        <v>723</v>
      </c>
      <c r="Z174" s="232"/>
      <c r="AA174" s="232" t="s">
        <v>242</v>
      </c>
      <c r="AB174" s="284"/>
      <c r="AC174" s="232"/>
      <c r="AD174" s="284"/>
      <c r="AE174" s="232"/>
      <c r="AF174" s="233"/>
    </row>
    <row r="175" spans="1:32" s="278" customFormat="1" ht="14.25" customHeight="1">
      <c r="A175" s="232" t="s">
        <v>68</v>
      </c>
      <c r="B175" s="246" t="str">
        <f t="shared" si="48"/>
        <v>Cabrera</v>
      </c>
      <c r="C175" s="238" t="str">
        <f t="shared" si="49"/>
        <v>Asdrubal</v>
      </c>
      <c r="D175" s="232" t="str">
        <f t="shared" si="50"/>
        <v>A. Cabrera</v>
      </c>
      <c r="E175" s="231" t="str">
        <f t="shared" si="51"/>
        <v>Asdrubal Cabrera</v>
      </c>
      <c r="F175" s="249" t="s">
        <v>755</v>
      </c>
      <c r="G175" s="249"/>
      <c r="H175" s="249"/>
      <c r="I175" s="249"/>
      <c r="J175" s="250">
        <v>31364</v>
      </c>
      <c r="K175" s="256" t="s">
        <v>752</v>
      </c>
      <c r="L175" s="249" t="s">
        <v>6</v>
      </c>
      <c r="M175" s="270" t="str">
        <f t="shared" si="37"/>
        <v>1,F2-$2.813M</v>
      </c>
      <c r="N175" s="256" t="s">
        <v>263</v>
      </c>
      <c r="O175" s="257" t="s">
        <v>3510</v>
      </c>
      <c r="P175" s="231" t="str">
        <f>CONCATENATE(A175," (",M175,")")</f>
        <v>Cabrera, Asdrubal (1,F2-$2.813M)</v>
      </c>
      <c r="Q175" s="252">
        <f t="shared" si="38"/>
        <v>1407000</v>
      </c>
      <c r="R175" s="252">
        <f t="shared" si="39"/>
        <v>1407000</v>
      </c>
      <c r="S175" s="252" t="str">
        <f t="shared" si="40"/>
        <v/>
      </c>
      <c r="T175" s="252" t="str">
        <f t="shared" si="46"/>
        <v/>
      </c>
      <c r="U175" s="255" t="s">
        <v>3167</v>
      </c>
      <c r="V175" s="253">
        <v>1407000</v>
      </c>
      <c r="W175" s="232" t="s">
        <v>3168</v>
      </c>
      <c r="X175" s="253">
        <v>1407000</v>
      </c>
      <c r="Y175" s="232" t="s">
        <v>242</v>
      </c>
      <c r="Z175" s="284"/>
      <c r="AA175" s="232"/>
      <c r="AB175" s="284"/>
      <c r="AC175" s="232"/>
      <c r="AD175" s="284"/>
      <c r="AE175" s="232"/>
      <c r="AF175" s="233"/>
    </row>
    <row r="176" spans="1:32" ht="14.25" customHeight="1">
      <c r="A176" s="158" t="s">
        <v>3732</v>
      </c>
      <c r="B176" s="246" t="str">
        <f t="shared" si="48"/>
        <v>Cabrera</v>
      </c>
      <c r="C176" s="238" t="str">
        <f t="shared" si="49"/>
        <v>Edward</v>
      </c>
      <c r="D176" s="232" t="str">
        <f t="shared" si="50"/>
        <v>E. Cabrera</v>
      </c>
      <c r="E176" s="231" t="str">
        <f t="shared" si="51"/>
        <v>Edward Cabrera</v>
      </c>
      <c r="F176" s="254" t="s">
        <v>748</v>
      </c>
      <c r="G176" s="254">
        <v>30</v>
      </c>
      <c r="H176" s="254" t="s">
        <v>1224</v>
      </c>
      <c r="I176" s="254" t="s">
        <v>1470</v>
      </c>
      <c r="J176" s="250">
        <v>35898</v>
      </c>
      <c r="K176" s="255" t="s">
        <v>577</v>
      </c>
      <c r="L176" s="249" t="s">
        <v>387</v>
      </c>
      <c r="M176" s="270" t="str">
        <f t="shared" si="37"/>
        <v>min</v>
      </c>
      <c r="N176" s="256" t="s">
        <v>502</v>
      </c>
      <c r="O176" s="257" t="s">
        <v>3574</v>
      </c>
      <c r="P176" s="231" t="str">
        <f>CONCATENATE(A176," (",U176,")")</f>
        <v>Cabrera, Edward (min)</v>
      </c>
      <c r="Q176" s="252" t="str">
        <f t="shared" si="38"/>
        <v/>
      </c>
      <c r="R176" s="252" t="str">
        <f t="shared" si="39"/>
        <v/>
      </c>
      <c r="S176" s="252" t="str">
        <f t="shared" si="40"/>
        <v/>
      </c>
      <c r="T176" s="252" t="str">
        <f t="shared" si="46"/>
        <v/>
      </c>
      <c r="U176" s="270" t="s">
        <v>505</v>
      </c>
      <c r="V176" s="253"/>
      <c r="W176" s="232"/>
      <c r="X176" s="253"/>
      <c r="Y176" s="232"/>
      <c r="Z176" s="232"/>
      <c r="AA176" s="232"/>
      <c r="AB176" s="284"/>
      <c r="AC176" s="232"/>
      <c r="AD176" s="284"/>
      <c r="AE176" s="232"/>
      <c r="AF176" s="232"/>
    </row>
    <row r="177" spans="1:32" ht="14.25" customHeight="1">
      <c r="A177" s="158" t="s">
        <v>3689</v>
      </c>
      <c r="B177" s="246" t="str">
        <f t="shared" si="48"/>
        <v>Cabrera</v>
      </c>
      <c r="C177" s="238" t="str">
        <f t="shared" si="49"/>
        <v>Genesis</v>
      </c>
      <c r="D177" s="232" t="str">
        <f t="shared" si="50"/>
        <v>G. Cabrera</v>
      </c>
      <c r="E177" s="231" t="str">
        <f t="shared" si="51"/>
        <v>Genesis Cabrera</v>
      </c>
      <c r="F177" s="254" t="s">
        <v>307</v>
      </c>
      <c r="G177" s="254">
        <v>191</v>
      </c>
      <c r="H177" s="254">
        <v>8</v>
      </c>
      <c r="I177" s="254" t="s">
        <v>1471</v>
      </c>
      <c r="J177" s="250">
        <v>35348</v>
      </c>
      <c r="K177" s="255" t="s">
        <v>745</v>
      </c>
      <c r="L177" s="249" t="s">
        <v>90</v>
      </c>
      <c r="M177" s="270" t="str">
        <f t="shared" si="37"/>
        <v>MM</v>
      </c>
      <c r="N177" s="256" t="s">
        <v>302</v>
      </c>
      <c r="O177" s="257" t="s">
        <v>3574</v>
      </c>
      <c r="P177" s="231" t="str">
        <f>CONCATENATE(A177," (",U177,")")</f>
        <v>Cabrera, Genesis (MM)</v>
      </c>
      <c r="Q177" s="252">
        <f t="shared" si="38"/>
        <v>100000</v>
      </c>
      <c r="R177" s="252" t="str">
        <f t="shared" si="39"/>
        <v/>
      </c>
      <c r="S177" s="252" t="str">
        <f t="shared" si="40"/>
        <v/>
      </c>
      <c r="T177" s="252" t="str">
        <f t="shared" si="46"/>
        <v/>
      </c>
      <c r="U177" s="270" t="s">
        <v>385</v>
      </c>
      <c r="V177" s="253">
        <v>100000</v>
      </c>
      <c r="W177" s="232"/>
      <c r="X177" s="253"/>
      <c r="Y177" s="232"/>
      <c r="Z177" s="232"/>
      <c r="AA177" s="232"/>
      <c r="AB177" s="284"/>
      <c r="AC177" s="232"/>
      <c r="AD177" s="284"/>
      <c r="AE177" s="232"/>
      <c r="AF177" s="232"/>
    </row>
    <row r="178" spans="1:32" ht="14.25" customHeight="1">
      <c r="A178" s="291" t="s">
        <v>766</v>
      </c>
      <c r="B178" s="246" t="str">
        <f t="shared" si="48"/>
        <v>Cabrera</v>
      </c>
      <c r="C178" s="238" t="str">
        <f t="shared" si="49"/>
        <v>Melky</v>
      </c>
      <c r="D178" s="232" t="str">
        <f t="shared" si="50"/>
        <v>M. Cabrera</v>
      </c>
      <c r="E178" s="231" t="str">
        <f t="shared" si="51"/>
        <v>Melky Cabrera</v>
      </c>
      <c r="F178" s="292" t="s">
        <v>755</v>
      </c>
      <c r="G178" s="292"/>
      <c r="H178" s="292"/>
      <c r="I178" s="292"/>
      <c r="J178" s="293">
        <v>30905</v>
      </c>
      <c r="K178" s="294" t="s">
        <v>754</v>
      </c>
      <c r="L178" s="249" t="s">
        <v>6</v>
      </c>
      <c r="M178" s="270" t="str">
        <f t="shared" si="37"/>
        <v>1,F2-$500K</v>
      </c>
      <c r="N178" s="256" t="s">
        <v>299</v>
      </c>
      <c r="O178" s="257" t="s">
        <v>3510</v>
      </c>
      <c r="P178" s="231" t="str">
        <f t="shared" ref="P178:P185" si="52">CONCATENATE(A178," (",M178,")")</f>
        <v>Cabrera, Melky (1,F2-$500K)</v>
      </c>
      <c r="Q178" s="252">
        <f t="shared" si="38"/>
        <v>250000</v>
      </c>
      <c r="R178" s="252">
        <f t="shared" si="39"/>
        <v>250000</v>
      </c>
      <c r="S178" s="252" t="str">
        <f t="shared" si="40"/>
        <v/>
      </c>
      <c r="T178" s="252" t="str">
        <f t="shared" si="46"/>
        <v/>
      </c>
      <c r="U178" s="371" t="s">
        <v>1563</v>
      </c>
      <c r="V178" s="253">
        <v>250000</v>
      </c>
      <c r="W178" s="439" t="s">
        <v>1564</v>
      </c>
      <c r="X178" s="284">
        <v>250000</v>
      </c>
      <c r="Y178" s="232" t="s">
        <v>242</v>
      </c>
      <c r="Z178" s="284"/>
      <c r="AA178" s="232"/>
      <c r="AB178" s="284"/>
      <c r="AC178" s="232"/>
      <c r="AD178" s="284"/>
      <c r="AE178" s="232"/>
      <c r="AF178" s="232"/>
    </row>
    <row r="179" spans="1:32" ht="14.25" customHeight="1">
      <c r="A179" s="256" t="s">
        <v>195</v>
      </c>
      <c r="B179" s="246" t="str">
        <f t="shared" si="48"/>
        <v>Cabrera</v>
      </c>
      <c r="C179" s="238" t="str">
        <f t="shared" si="49"/>
        <v>Miguel</v>
      </c>
      <c r="D179" s="232" t="str">
        <f t="shared" si="50"/>
        <v>M. Cabrera</v>
      </c>
      <c r="E179" s="231" t="str">
        <f t="shared" si="51"/>
        <v>Miguel Cabrera</v>
      </c>
      <c r="F179" s="272" t="s">
        <v>748</v>
      </c>
      <c r="G179" s="249"/>
      <c r="H179" s="249"/>
      <c r="I179" s="249"/>
      <c r="J179" s="273">
        <v>30424</v>
      </c>
      <c r="K179" s="274" t="s">
        <v>751</v>
      </c>
      <c r="L179" s="249" t="s">
        <v>6</v>
      </c>
      <c r="M179" s="270" t="str">
        <f t="shared" si="37"/>
        <v xml:space="preserve">4,F5-$37,333M </v>
      </c>
      <c r="N179" s="256" t="str">
        <f>Cobb!$Y$2</f>
        <v>Gateway</v>
      </c>
      <c r="O179" s="275" t="s">
        <v>1141</v>
      </c>
      <c r="P179" s="231" t="str">
        <f t="shared" si="52"/>
        <v>Cabrera, Miguel (4,F5-$37,333M )</v>
      </c>
      <c r="Q179" s="252">
        <f t="shared" si="38"/>
        <v>7466667</v>
      </c>
      <c r="R179" s="252">
        <f t="shared" si="39"/>
        <v>7466667</v>
      </c>
      <c r="S179" s="252" t="str">
        <f t="shared" si="40"/>
        <v/>
      </c>
      <c r="T179" s="252" t="str">
        <f t="shared" si="46"/>
        <v/>
      </c>
      <c r="U179" s="372" t="s">
        <v>1198</v>
      </c>
      <c r="V179" s="277">
        <v>7466667</v>
      </c>
      <c r="W179" s="276" t="s">
        <v>1200</v>
      </c>
      <c r="X179" s="295">
        <v>7466667</v>
      </c>
      <c r="Y179" s="232" t="s">
        <v>242</v>
      </c>
      <c r="Z179" s="232"/>
      <c r="AA179" s="232"/>
      <c r="AB179" s="284"/>
      <c r="AC179" s="232"/>
      <c r="AD179" s="284"/>
      <c r="AE179" s="232"/>
      <c r="AF179" s="232"/>
    </row>
    <row r="180" spans="1:32" ht="14.25" customHeight="1">
      <c r="A180" s="232" t="s">
        <v>459</v>
      </c>
      <c r="B180" s="246" t="str">
        <f t="shared" si="48"/>
        <v>Cahill</v>
      </c>
      <c r="C180" s="238" t="str">
        <f t="shared" si="49"/>
        <v>Trevor</v>
      </c>
      <c r="D180" s="232" t="str">
        <f t="shared" si="50"/>
        <v>T. Cahill</v>
      </c>
      <c r="E180" s="231" t="str">
        <f t="shared" si="51"/>
        <v>Trevor Cahill</v>
      </c>
      <c r="F180" s="249" t="s">
        <v>748</v>
      </c>
      <c r="G180" s="249"/>
      <c r="H180" s="249"/>
      <c r="I180" s="249"/>
      <c r="J180" s="250">
        <v>32203</v>
      </c>
      <c r="K180" s="256" t="s">
        <v>577</v>
      </c>
      <c r="L180" s="249" t="s">
        <v>90</v>
      </c>
      <c r="M180" s="270" t="str">
        <f t="shared" si="37"/>
        <v>3,F3-$2.106M</v>
      </c>
      <c r="N180" s="256" t="str">
        <f>Cobb!$AE$2</f>
        <v>Houston</v>
      </c>
      <c r="O180" s="257" t="s">
        <v>1376</v>
      </c>
      <c r="P180" s="231" t="str">
        <f t="shared" si="52"/>
        <v>Cahill, Trevor (3,F3-$2.106M)</v>
      </c>
      <c r="Q180" s="252">
        <f t="shared" si="38"/>
        <v>702000</v>
      </c>
      <c r="R180" s="252" t="str">
        <f t="shared" si="39"/>
        <v/>
      </c>
      <c r="S180" s="252" t="str">
        <f t="shared" si="40"/>
        <v/>
      </c>
      <c r="T180" s="252" t="str">
        <f t="shared" si="46"/>
        <v/>
      </c>
      <c r="U180" s="270" t="s">
        <v>1612</v>
      </c>
      <c r="V180" s="253">
        <v>702000</v>
      </c>
      <c r="W180" s="253" t="s">
        <v>242</v>
      </c>
      <c r="X180" s="232"/>
      <c r="Y180" s="232"/>
      <c r="Z180" s="232"/>
      <c r="AA180" s="232"/>
      <c r="AB180" s="284"/>
      <c r="AC180" s="232"/>
      <c r="AD180" s="284"/>
      <c r="AE180" s="232"/>
      <c r="AF180" s="232"/>
    </row>
    <row r="181" spans="1:32" ht="14.25" customHeight="1">
      <c r="A181" s="232" t="s">
        <v>168</v>
      </c>
      <c r="B181" s="246" t="str">
        <f t="shared" si="48"/>
        <v>Cain</v>
      </c>
      <c r="C181" s="238" t="str">
        <f t="shared" si="49"/>
        <v>Lorenzo</v>
      </c>
      <c r="D181" s="232" t="str">
        <f t="shared" si="50"/>
        <v>L. Cain</v>
      </c>
      <c r="E181" s="231" t="str">
        <f t="shared" si="51"/>
        <v>Lorenzo Cain</v>
      </c>
      <c r="F181" s="249" t="s">
        <v>748</v>
      </c>
      <c r="G181" s="249"/>
      <c r="H181" s="249"/>
      <c r="I181" s="249"/>
      <c r="J181" s="250">
        <v>31515</v>
      </c>
      <c r="K181" s="256" t="s">
        <v>750</v>
      </c>
      <c r="L181" s="249" t="s">
        <v>6</v>
      </c>
      <c r="M181" s="270" t="str">
        <f t="shared" si="37"/>
        <v>1,F4-$18M</v>
      </c>
      <c r="N181" s="256" t="s">
        <v>1556</v>
      </c>
      <c r="O181" s="257" t="s">
        <v>3510</v>
      </c>
      <c r="P181" s="231" t="str">
        <f t="shared" si="52"/>
        <v>Cain, Lorenzo (1,F4-$18M)</v>
      </c>
      <c r="Q181" s="252">
        <f t="shared" si="38"/>
        <v>4500000</v>
      </c>
      <c r="R181" s="252">
        <f t="shared" si="39"/>
        <v>4500000</v>
      </c>
      <c r="S181" s="252">
        <f t="shared" si="40"/>
        <v>4500000</v>
      </c>
      <c r="T181" s="252">
        <f t="shared" si="46"/>
        <v>4500000</v>
      </c>
      <c r="U181" s="255" t="s">
        <v>1379</v>
      </c>
      <c r="V181" s="253">
        <v>4500000</v>
      </c>
      <c r="W181" s="232" t="s">
        <v>1591</v>
      </c>
      <c r="X181" s="284">
        <v>4500000</v>
      </c>
      <c r="Y181" s="232" t="s">
        <v>1632</v>
      </c>
      <c r="Z181" s="253">
        <v>4500000</v>
      </c>
      <c r="AA181" s="232" t="s">
        <v>1648</v>
      </c>
      <c r="AB181" s="284">
        <v>4500000</v>
      </c>
      <c r="AC181" s="232" t="s">
        <v>242</v>
      </c>
      <c r="AD181" s="284"/>
      <c r="AE181" s="232"/>
      <c r="AF181" s="232"/>
    </row>
    <row r="182" spans="1:32" ht="14.25" customHeight="1">
      <c r="A182" s="264" t="s">
        <v>659</v>
      </c>
      <c r="B182" s="246" t="str">
        <f t="shared" si="48"/>
        <v>Calhoun</v>
      </c>
      <c r="C182" s="238" t="str">
        <f t="shared" si="49"/>
        <v>Kole</v>
      </c>
      <c r="D182" s="232" t="str">
        <f t="shared" si="50"/>
        <v>K. Calhoun</v>
      </c>
      <c r="E182" s="231" t="str">
        <f t="shared" si="51"/>
        <v>Kole Calhoun</v>
      </c>
      <c r="F182" s="249" t="s">
        <v>307</v>
      </c>
      <c r="G182" s="249"/>
      <c r="H182" s="249"/>
      <c r="I182" s="249"/>
      <c r="J182" s="250">
        <v>32064</v>
      </c>
      <c r="K182" s="256" t="s">
        <v>753</v>
      </c>
      <c r="L182" s="249" t="s">
        <v>6</v>
      </c>
      <c r="M182" s="270" t="str">
        <f t="shared" si="37"/>
        <v>ARB-Y7</v>
      </c>
      <c r="N182" s="256" t="str">
        <f>Cobb!$Y$2</f>
        <v>Gateway</v>
      </c>
      <c r="O182" s="249" t="s">
        <v>654</v>
      </c>
      <c r="P182" s="231" t="str">
        <f t="shared" si="52"/>
        <v>Calhoun, Kole (ARB-Y7)</v>
      </c>
      <c r="Q182" s="252">
        <f t="shared" si="38"/>
        <v>3035520</v>
      </c>
      <c r="R182" s="252" t="str">
        <f t="shared" si="39"/>
        <v/>
      </c>
      <c r="S182" s="252" t="str">
        <f t="shared" si="40"/>
        <v/>
      </c>
      <c r="T182" s="252" t="str">
        <f t="shared" si="46"/>
        <v/>
      </c>
      <c r="U182" s="270" t="s">
        <v>723</v>
      </c>
      <c r="V182" s="253">
        <v>3035520</v>
      </c>
      <c r="W182" s="232" t="s">
        <v>242</v>
      </c>
      <c r="X182" s="232"/>
      <c r="Y182" s="232"/>
      <c r="Z182" s="232"/>
      <c r="AA182" s="232"/>
      <c r="AB182" s="284"/>
      <c r="AC182" s="232"/>
      <c r="AD182" s="284"/>
      <c r="AE182" s="232"/>
      <c r="AF182" s="232"/>
    </row>
    <row r="183" spans="1:32" ht="14.25" customHeight="1">
      <c r="A183" s="232" t="s">
        <v>1236</v>
      </c>
      <c r="B183" s="246" t="str">
        <f t="shared" si="48"/>
        <v>Calhoun</v>
      </c>
      <c r="C183" s="238" t="str">
        <f t="shared" si="49"/>
        <v>Willie</v>
      </c>
      <c r="D183" s="232" t="str">
        <f t="shared" si="50"/>
        <v>W. Calhoun</v>
      </c>
      <c r="E183" s="231" t="str">
        <f t="shared" si="51"/>
        <v>Willie Calhoun</v>
      </c>
      <c r="F183" s="247" t="s">
        <v>307</v>
      </c>
      <c r="G183" s="232">
        <f>G182+1</f>
        <v>1</v>
      </c>
      <c r="H183" s="232">
        <v>2</v>
      </c>
      <c r="I183" s="232">
        <v>23</v>
      </c>
      <c r="J183" s="248">
        <v>34642</v>
      </c>
      <c r="K183" s="232" t="s">
        <v>746</v>
      </c>
      <c r="L183" s="249" t="s">
        <v>6</v>
      </c>
      <c r="M183" s="270" t="str">
        <f t="shared" si="37"/>
        <v>Y2</v>
      </c>
      <c r="N183" s="256" t="s">
        <v>2421</v>
      </c>
      <c r="O183" s="249" t="s">
        <v>3562</v>
      </c>
      <c r="P183" s="231" t="str">
        <f t="shared" si="52"/>
        <v>Calhoun, Willie (Y2)</v>
      </c>
      <c r="Q183" s="252">
        <f t="shared" si="38"/>
        <v>300000</v>
      </c>
      <c r="R183" s="252">
        <f t="shared" si="39"/>
        <v>400000</v>
      </c>
      <c r="S183" s="252" t="str">
        <f t="shared" si="40"/>
        <v/>
      </c>
      <c r="T183" s="252" t="str">
        <f t="shared" si="46"/>
        <v/>
      </c>
      <c r="U183" s="270" t="s">
        <v>389</v>
      </c>
      <c r="V183" s="253">
        <v>300000</v>
      </c>
      <c r="W183" s="232" t="s">
        <v>278</v>
      </c>
      <c r="X183" s="253">
        <v>400000</v>
      </c>
      <c r="Y183" s="232" t="s">
        <v>492</v>
      </c>
      <c r="Z183" s="233"/>
      <c r="AA183" s="232"/>
      <c r="AB183" s="284"/>
      <c r="AC183" s="232"/>
      <c r="AD183" s="284"/>
      <c r="AE183" s="232"/>
      <c r="AF183" s="232"/>
    </row>
    <row r="184" spans="1:32" ht="14.25" customHeight="1">
      <c r="A184" s="232" t="s">
        <v>1423</v>
      </c>
      <c r="B184" s="246" t="str">
        <f t="shared" si="48"/>
        <v>Camargo</v>
      </c>
      <c r="C184" s="238" t="str">
        <f t="shared" si="49"/>
        <v>Johan</v>
      </c>
      <c r="D184" s="232" t="str">
        <f t="shared" si="50"/>
        <v>J. Camargo</v>
      </c>
      <c r="E184" s="231" t="str">
        <f t="shared" si="51"/>
        <v>Johan Camargo</v>
      </c>
      <c r="F184" s="254" t="s">
        <v>755</v>
      </c>
      <c r="G184" s="254">
        <v>10</v>
      </c>
      <c r="H184" s="254" t="s">
        <v>1464</v>
      </c>
      <c r="I184" s="254"/>
      <c r="J184" s="250">
        <v>34316</v>
      </c>
      <c r="K184" s="255" t="s">
        <v>751</v>
      </c>
      <c r="L184" s="249" t="s">
        <v>6</v>
      </c>
      <c r="M184" s="270" t="str">
        <f t="shared" si="37"/>
        <v>Y3</v>
      </c>
      <c r="N184" s="256" t="str">
        <f>Cobb!$M$2</f>
        <v>Mansfield</v>
      </c>
      <c r="O184" s="257" t="s">
        <v>1479</v>
      </c>
      <c r="P184" s="231" t="str">
        <f t="shared" si="52"/>
        <v>Camargo, Johan (Y3)</v>
      </c>
      <c r="Q184" s="252">
        <f t="shared" si="38"/>
        <v>400000</v>
      </c>
      <c r="R184" s="252" t="str">
        <f t="shared" si="39"/>
        <v/>
      </c>
      <c r="S184" s="252" t="str">
        <f t="shared" si="40"/>
        <v/>
      </c>
      <c r="T184" s="252" t="str">
        <f t="shared" si="46"/>
        <v/>
      </c>
      <c r="U184" s="270" t="s">
        <v>278</v>
      </c>
      <c r="V184" s="253">
        <v>400000</v>
      </c>
      <c r="W184" s="232" t="s">
        <v>492</v>
      </c>
      <c r="X184" s="253"/>
      <c r="Y184" s="232"/>
      <c r="Z184" s="232"/>
      <c r="AA184" s="232"/>
      <c r="AB184" s="284"/>
      <c r="AC184" s="232"/>
      <c r="AD184" s="284"/>
      <c r="AE184" s="232"/>
      <c r="AF184" s="232"/>
    </row>
    <row r="185" spans="1:32" ht="14.25" customHeight="1">
      <c r="A185" s="232" t="s">
        <v>1070</v>
      </c>
      <c r="B185" s="246" t="str">
        <f t="shared" si="48"/>
        <v>Cameron</v>
      </c>
      <c r="C185" s="238" t="str">
        <f t="shared" si="49"/>
        <v>Daz</v>
      </c>
      <c r="D185" s="232" t="str">
        <f t="shared" si="50"/>
        <v>D. Cameron</v>
      </c>
      <c r="E185" s="231" t="str">
        <f t="shared" si="51"/>
        <v>Daz Cameron</v>
      </c>
      <c r="F185" s="254" t="s">
        <v>748</v>
      </c>
      <c r="G185" s="233">
        <v>37</v>
      </c>
      <c r="H185" s="233">
        <v>2</v>
      </c>
      <c r="I185" s="233">
        <v>13</v>
      </c>
      <c r="J185" s="262">
        <v>35445</v>
      </c>
      <c r="K185" s="255"/>
      <c r="L185" s="249" t="s">
        <v>387</v>
      </c>
      <c r="M185" s="270" t="str">
        <f t="shared" si="37"/>
        <v>min</v>
      </c>
      <c r="N185" s="256" t="str">
        <f>Mays!$M$2</f>
        <v>Texas</v>
      </c>
      <c r="O185" s="257" t="s">
        <v>1058</v>
      </c>
      <c r="P185" s="231" t="str">
        <f t="shared" si="52"/>
        <v>Cameron, Daz (min)</v>
      </c>
      <c r="Q185" s="252" t="str">
        <f t="shared" si="38"/>
        <v/>
      </c>
      <c r="R185" s="252" t="str">
        <f t="shared" si="39"/>
        <v/>
      </c>
      <c r="S185" s="252" t="str">
        <f t="shared" si="40"/>
        <v/>
      </c>
      <c r="T185" s="252" t="str">
        <f t="shared" si="46"/>
        <v/>
      </c>
      <c r="U185" s="270" t="s">
        <v>505</v>
      </c>
      <c r="V185" s="253"/>
      <c r="W185" s="232"/>
      <c r="X185" s="232"/>
      <c r="Y185" s="232"/>
      <c r="Z185" s="232"/>
      <c r="AA185" s="232"/>
      <c r="AB185" s="284"/>
      <c r="AC185" s="232"/>
      <c r="AD185" s="284"/>
      <c r="AE185" s="232"/>
      <c r="AF185" s="232"/>
    </row>
    <row r="186" spans="1:32" ht="14.25" customHeight="1">
      <c r="A186" s="158" t="s">
        <v>3731</v>
      </c>
      <c r="B186" s="246" t="str">
        <f t="shared" si="48"/>
        <v>Campusano</v>
      </c>
      <c r="C186" s="238" t="str">
        <f t="shared" si="49"/>
        <v>Luis</v>
      </c>
      <c r="D186" s="232" t="str">
        <f t="shared" si="50"/>
        <v>L. Campusano</v>
      </c>
      <c r="E186" s="231" t="str">
        <f t="shared" si="51"/>
        <v>Luis Campusano</v>
      </c>
      <c r="F186" s="254" t="s">
        <v>748</v>
      </c>
      <c r="G186" s="254">
        <v>29</v>
      </c>
      <c r="H186" s="254" t="s">
        <v>1224</v>
      </c>
      <c r="I186" s="254" t="s">
        <v>1468</v>
      </c>
      <c r="J186" s="250">
        <v>36067</v>
      </c>
      <c r="K186" s="255" t="s">
        <v>749</v>
      </c>
      <c r="L186" s="249" t="s">
        <v>387</v>
      </c>
      <c r="M186" s="270" t="str">
        <f t="shared" si="37"/>
        <v>min</v>
      </c>
      <c r="N186" s="256" t="s">
        <v>173</v>
      </c>
      <c r="O186" s="257" t="s">
        <v>3574</v>
      </c>
      <c r="P186" s="231" t="str">
        <f>CONCATENATE(A186," (",U186,")")</f>
        <v>Campusano, Luis (min)</v>
      </c>
      <c r="Q186" s="252" t="str">
        <f t="shared" si="38"/>
        <v/>
      </c>
      <c r="R186" s="252" t="str">
        <f t="shared" si="39"/>
        <v/>
      </c>
      <c r="S186" s="252" t="str">
        <f t="shared" si="40"/>
        <v/>
      </c>
      <c r="T186" s="252" t="str">
        <f t="shared" si="46"/>
        <v/>
      </c>
      <c r="U186" s="270" t="s">
        <v>505</v>
      </c>
      <c r="V186" s="253"/>
      <c r="W186" s="232"/>
      <c r="X186" s="253"/>
      <c r="Y186" s="232"/>
      <c r="Z186" s="232"/>
      <c r="AA186" s="232"/>
      <c r="AB186" s="284"/>
      <c r="AC186" s="232"/>
      <c r="AD186" s="284"/>
      <c r="AE186" s="232"/>
      <c r="AF186" s="232"/>
    </row>
    <row r="187" spans="1:32" ht="14.25" customHeight="1">
      <c r="A187" s="232" t="s">
        <v>1071</v>
      </c>
      <c r="B187" s="246" t="str">
        <f t="shared" si="48"/>
        <v>Candelario</v>
      </c>
      <c r="C187" s="238" t="str">
        <f t="shared" si="49"/>
        <v>Jeimer</v>
      </c>
      <c r="D187" s="232" t="str">
        <f t="shared" si="50"/>
        <v>J. Candelario</v>
      </c>
      <c r="E187" s="231" t="str">
        <f t="shared" si="51"/>
        <v>Jeimer Candelario</v>
      </c>
      <c r="F187" s="254" t="s">
        <v>755</v>
      </c>
      <c r="G187" s="233">
        <v>66</v>
      </c>
      <c r="H187" s="233">
        <v>3</v>
      </c>
      <c r="I187" s="233">
        <v>17</v>
      </c>
      <c r="J187" s="262">
        <v>34297</v>
      </c>
      <c r="K187" s="255" t="s">
        <v>751</v>
      </c>
      <c r="L187" s="249" t="s">
        <v>6</v>
      </c>
      <c r="M187" s="270" t="str">
        <f t="shared" si="37"/>
        <v>Y3</v>
      </c>
      <c r="N187" s="256" t="str">
        <f>Cobb!$A$2</f>
        <v>Greenville</v>
      </c>
      <c r="O187" s="257" t="s">
        <v>1058</v>
      </c>
      <c r="P187" s="231" t="str">
        <f t="shared" ref="P187:P192" si="53">CONCATENATE(A187," (",M187,")")</f>
        <v>Candelario, Jeimer (Y3)</v>
      </c>
      <c r="Q187" s="252">
        <f t="shared" si="38"/>
        <v>400000</v>
      </c>
      <c r="R187" s="252" t="str">
        <f t="shared" si="39"/>
        <v/>
      </c>
      <c r="S187" s="252" t="str">
        <f t="shared" si="40"/>
        <v/>
      </c>
      <c r="T187" s="252" t="str">
        <f t="shared" si="46"/>
        <v/>
      </c>
      <c r="U187" s="270" t="s">
        <v>278</v>
      </c>
      <c r="V187" s="253">
        <v>400000</v>
      </c>
      <c r="W187" s="232" t="s">
        <v>492</v>
      </c>
      <c r="X187" s="253"/>
      <c r="Y187" s="232"/>
      <c r="Z187" s="233"/>
      <c r="AA187" s="232"/>
      <c r="AB187" s="284"/>
      <c r="AC187" s="232"/>
      <c r="AD187" s="284"/>
      <c r="AE187" s="232"/>
      <c r="AF187" s="232"/>
    </row>
    <row r="188" spans="1:32" ht="14.25" customHeight="1">
      <c r="A188" s="232" t="s">
        <v>1817</v>
      </c>
      <c r="B188" s="246" t="str">
        <f t="shared" si="48"/>
        <v>Canha</v>
      </c>
      <c r="C188" s="238" t="str">
        <f t="shared" si="49"/>
        <v>Mark</v>
      </c>
      <c r="D188" s="232" t="str">
        <f t="shared" si="50"/>
        <v>M. Canha</v>
      </c>
      <c r="E188" s="231" t="str">
        <f t="shared" si="51"/>
        <v>Mark Canha</v>
      </c>
      <c r="F188" s="254"/>
      <c r="G188" s="233"/>
      <c r="H188" s="233"/>
      <c r="I188" s="233"/>
      <c r="J188" s="262"/>
      <c r="K188" s="255"/>
      <c r="L188" s="249" t="s">
        <v>6</v>
      </c>
      <c r="M188" s="270" t="str">
        <f t="shared" si="37"/>
        <v>2,F3-$3.6M</v>
      </c>
      <c r="N188" s="256" t="str">
        <f>Cobb!$Y$2</f>
        <v>Gateway</v>
      </c>
      <c r="O188" s="257" t="s">
        <v>1797</v>
      </c>
      <c r="P188" s="231" t="str">
        <f t="shared" si="53"/>
        <v>Canha, Mark (2,F3-$3.6M)</v>
      </c>
      <c r="Q188" s="252">
        <f t="shared" si="38"/>
        <v>1200000</v>
      </c>
      <c r="R188" s="252">
        <f t="shared" si="39"/>
        <v>1200000</v>
      </c>
      <c r="S188" s="252" t="str">
        <f t="shared" si="40"/>
        <v/>
      </c>
      <c r="T188" s="252" t="str">
        <f t="shared" si="46"/>
        <v/>
      </c>
      <c r="U188" s="270" t="s">
        <v>1818</v>
      </c>
      <c r="V188" s="253">
        <v>1200000</v>
      </c>
      <c r="W188" s="232" t="s">
        <v>1819</v>
      </c>
      <c r="X188" s="253">
        <v>1200000</v>
      </c>
      <c r="Y188" s="232" t="s">
        <v>242</v>
      </c>
      <c r="Z188" s="233"/>
      <c r="AA188" s="232"/>
      <c r="AB188" s="284"/>
      <c r="AC188" s="232"/>
      <c r="AD188" s="284"/>
      <c r="AE188" s="232"/>
      <c r="AF188" s="232"/>
    </row>
    <row r="189" spans="1:32" ht="14.25" customHeight="1">
      <c r="A189" s="232" t="s">
        <v>2073</v>
      </c>
      <c r="B189" s="246" t="str">
        <f t="shared" si="48"/>
        <v>Canning</v>
      </c>
      <c r="C189" s="238" t="str">
        <f t="shared" si="49"/>
        <v>Griffin</v>
      </c>
      <c r="D189" s="232" t="str">
        <f t="shared" si="50"/>
        <v>G. Canning</v>
      </c>
      <c r="E189" s="231" t="str">
        <f t="shared" si="51"/>
        <v>Griffin Canning</v>
      </c>
      <c r="F189" s="254" t="s">
        <v>748</v>
      </c>
      <c r="G189" s="254" t="s">
        <v>2227</v>
      </c>
      <c r="H189" s="254" t="s">
        <v>1466</v>
      </c>
      <c r="I189" s="254" t="s">
        <v>1478</v>
      </c>
      <c r="J189" s="250">
        <v>35196</v>
      </c>
      <c r="K189" s="255" t="s">
        <v>577</v>
      </c>
      <c r="L189" s="249" t="s">
        <v>90</v>
      </c>
      <c r="M189" s="270" t="str">
        <f t="shared" si="37"/>
        <v>Y1</v>
      </c>
      <c r="N189" s="256" t="s">
        <v>864</v>
      </c>
      <c r="O189" s="257" t="s">
        <v>2173</v>
      </c>
      <c r="P189" s="231" t="str">
        <f t="shared" si="53"/>
        <v>Canning, Griffin (Y1)</v>
      </c>
      <c r="Q189" s="252">
        <f t="shared" si="38"/>
        <v>200000</v>
      </c>
      <c r="R189" s="252">
        <f t="shared" si="39"/>
        <v>300000</v>
      </c>
      <c r="S189" s="252">
        <f t="shared" si="40"/>
        <v>400000</v>
      </c>
      <c r="T189" s="252" t="str">
        <f t="shared" si="46"/>
        <v/>
      </c>
      <c r="U189" s="270" t="s">
        <v>388</v>
      </c>
      <c r="V189" s="253">
        <v>200000</v>
      </c>
      <c r="W189" s="232" t="s">
        <v>389</v>
      </c>
      <c r="X189" s="253">
        <v>300000</v>
      </c>
      <c r="Y189" s="232" t="s">
        <v>278</v>
      </c>
      <c r="Z189" s="378">
        <v>400000</v>
      </c>
      <c r="AA189" s="232" t="s">
        <v>492</v>
      </c>
      <c r="AB189" s="284"/>
      <c r="AC189" s="232"/>
      <c r="AD189" s="284"/>
      <c r="AE189" s="232"/>
      <c r="AF189" s="232"/>
    </row>
    <row r="190" spans="1:32" ht="14.25" customHeight="1">
      <c r="A190" s="291" t="s">
        <v>769</v>
      </c>
      <c r="B190" s="246" t="str">
        <f t="shared" si="48"/>
        <v>Cano</v>
      </c>
      <c r="C190" s="238" t="str">
        <f t="shared" si="49"/>
        <v>Robinson</v>
      </c>
      <c r="D190" s="232" t="str">
        <f t="shared" si="50"/>
        <v>R. Cano</v>
      </c>
      <c r="E190" s="231" t="str">
        <f t="shared" si="51"/>
        <v>Robinson Cano</v>
      </c>
      <c r="F190" s="292" t="s">
        <v>307</v>
      </c>
      <c r="G190" s="292"/>
      <c r="H190" s="292"/>
      <c r="I190" s="292"/>
      <c r="J190" s="293">
        <v>30246</v>
      </c>
      <c r="K190" s="294" t="s">
        <v>746</v>
      </c>
      <c r="L190" s="249" t="s">
        <v>6</v>
      </c>
      <c r="M190" s="270" t="str">
        <f t="shared" si="37"/>
        <v>2,F4-$22.046M</v>
      </c>
      <c r="N190" s="256" t="str">
        <f>Mays!$Y$2</f>
        <v>Los Angeles</v>
      </c>
      <c r="O190" s="292" t="s">
        <v>1797</v>
      </c>
      <c r="P190" s="231" t="str">
        <f t="shared" si="53"/>
        <v>Cano, Robinson (2,F4-$22.046M)</v>
      </c>
      <c r="Q190" s="252">
        <f t="shared" si="38"/>
        <v>5802000</v>
      </c>
      <c r="R190" s="252">
        <f t="shared" si="39"/>
        <v>5802000</v>
      </c>
      <c r="S190" s="252">
        <f t="shared" si="40"/>
        <v>5802000</v>
      </c>
      <c r="T190" s="252" t="str">
        <f t="shared" si="46"/>
        <v/>
      </c>
      <c r="U190" s="270" t="s">
        <v>1820</v>
      </c>
      <c r="V190" s="253">
        <v>5802000</v>
      </c>
      <c r="W190" s="232" t="s">
        <v>1821</v>
      </c>
      <c r="X190" s="232">
        <v>5802000</v>
      </c>
      <c r="Y190" s="232" t="s">
        <v>1822</v>
      </c>
      <c r="Z190" s="232">
        <v>5802000</v>
      </c>
      <c r="AA190" s="232" t="s">
        <v>242</v>
      </c>
      <c r="AB190" s="284"/>
      <c r="AC190" s="232"/>
      <c r="AD190" s="284"/>
      <c r="AE190" s="232"/>
      <c r="AF190" s="232"/>
    </row>
    <row r="191" spans="1:32" ht="14.25" customHeight="1">
      <c r="A191" s="232" t="s">
        <v>1289</v>
      </c>
      <c r="B191" s="246" t="str">
        <f t="shared" si="48"/>
        <v>Capellan</v>
      </c>
      <c r="C191" s="238" t="str">
        <f t="shared" si="49"/>
        <v>Jonathan</v>
      </c>
      <c r="D191" s="232" t="str">
        <f t="shared" si="50"/>
        <v>J. Capellan</v>
      </c>
      <c r="E191" s="231" t="str">
        <f t="shared" si="51"/>
        <v>Jonathan Capellan</v>
      </c>
      <c r="F191" s="247" t="s">
        <v>748</v>
      </c>
      <c r="G191" s="232">
        <v>227</v>
      </c>
      <c r="H191" s="232">
        <v>15</v>
      </c>
      <c r="I191" s="232">
        <v>2</v>
      </c>
      <c r="J191" s="248">
        <v>36245</v>
      </c>
      <c r="K191" s="232"/>
      <c r="L191" s="249" t="s">
        <v>387</v>
      </c>
      <c r="M191" s="270" t="str">
        <f t="shared" si="37"/>
        <v>min</v>
      </c>
      <c r="N191" s="256" t="str">
        <f>Aaron!$A$2</f>
        <v>Middlesex</v>
      </c>
      <c r="O191" s="249" t="s">
        <v>1214</v>
      </c>
      <c r="P191" s="231" t="str">
        <f t="shared" si="53"/>
        <v>Capellan, Jonathan (min)</v>
      </c>
      <c r="Q191" s="252" t="str">
        <f t="shared" si="38"/>
        <v/>
      </c>
      <c r="R191" s="252" t="str">
        <f t="shared" si="39"/>
        <v/>
      </c>
      <c r="S191" s="252" t="str">
        <f t="shared" si="40"/>
        <v/>
      </c>
      <c r="T191" s="252" t="str">
        <f t="shared" si="46"/>
        <v/>
      </c>
      <c r="U191" s="270" t="s">
        <v>505</v>
      </c>
      <c r="V191" s="253"/>
      <c r="W191" s="232"/>
      <c r="X191" s="232"/>
      <c r="Y191" s="232"/>
      <c r="Z191" s="232"/>
      <c r="AA191" s="232"/>
      <c r="AB191" s="284"/>
      <c r="AC191" s="232"/>
      <c r="AD191" s="284"/>
      <c r="AE191" s="232"/>
      <c r="AF191" s="232"/>
    </row>
    <row r="192" spans="1:32" ht="14.25" customHeight="1">
      <c r="A192" s="232" t="s">
        <v>1439</v>
      </c>
      <c r="B192" s="246" t="str">
        <f t="shared" si="48"/>
        <v>Caratini</v>
      </c>
      <c r="C192" s="238" t="str">
        <f t="shared" si="49"/>
        <v>Victor</v>
      </c>
      <c r="D192" s="232" t="str">
        <f t="shared" si="50"/>
        <v>V. Caratini</v>
      </c>
      <c r="E192" s="231" t="str">
        <f t="shared" si="51"/>
        <v>Victor Caratini</v>
      </c>
      <c r="F192" s="254" t="s">
        <v>755</v>
      </c>
      <c r="G192" s="254">
        <v>66</v>
      </c>
      <c r="H192" s="254" t="s">
        <v>1466</v>
      </c>
      <c r="I192" s="254"/>
      <c r="J192" s="250">
        <v>34198</v>
      </c>
      <c r="K192" s="255" t="s">
        <v>749</v>
      </c>
      <c r="L192" s="249" t="s">
        <v>6</v>
      </c>
      <c r="M192" s="270" t="str">
        <f t="shared" si="37"/>
        <v>Y2</v>
      </c>
      <c r="N192" s="251" t="s">
        <v>1556</v>
      </c>
      <c r="O192" s="257" t="s">
        <v>3557</v>
      </c>
      <c r="P192" s="231" t="str">
        <f t="shared" si="53"/>
        <v>Caratini, Victor (Y2)</v>
      </c>
      <c r="Q192" s="252">
        <f t="shared" si="38"/>
        <v>300000</v>
      </c>
      <c r="R192" s="252">
        <f t="shared" si="39"/>
        <v>400000</v>
      </c>
      <c r="S192" s="252" t="str">
        <f t="shared" si="40"/>
        <v/>
      </c>
      <c r="T192" s="252" t="str">
        <f t="shared" si="46"/>
        <v/>
      </c>
      <c r="U192" s="270" t="s">
        <v>389</v>
      </c>
      <c r="V192" s="253">
        <v>300000</v>
      </c>
      <c r="W192" s="232" t="s">
        <v>278</v>
      </c>
      <c r="X192" s="253">
        <v>400000</v>
      </c>
      <c r="Y192" s="232" t="s">
        <v>492</v>
      </c>
      <c r="Z192" s="232"/>
      <c r="AA192" s="232"/>
      <c r="AB192" s="284"/>
      <c r="AC192" s="232"/>
      <c r="AD192" s="284"/>
      <c r="AE192" s="232"/>
      <c r="AF192" s="232"/>
    </row>
    <row r="193" spans="1:32" ht="14.25" customHeight="1">
      <c r="A193" s="158" t="s">
        <v>3719</v>
      </c>
      <c r="B193" s="246" t="str">
        <f t="shared" si="48"/>
        <v>Carlson</v>
      </c>
      <c r="C193" s="238" t="str">
        <f t="shared" si="49"/>
        <v>Dylan</v>
      </c>
      <c r="D193" s="232" t="str">
        <f t="shared" si="50"/>
        <v>D. Carlson</v>
      </c>
      <c r="E193" s="231" t="str">
        <f t="shared" si="51"/>
        <v>Dylan Carlson</v>
      </c>
      <c r="F193" s="254" t="s">
        <v>755</v>
      </c>
      <c r="G193" s="254">
        <v>6</v>
      </c>
      <c r="H193" s="254">
        <v>1</v>
      </c>
      <c r="I193" s="254" t="s">
        <v>1470</v>
      </c>
      <c r="J193" s="250">
        <v>36091</v>
      </c>
      <c r="K193" s="255" t="s">
        <v>784</v>
      </c>
      <c r="L193" s="249" t="s">
        <v>387</v>
      </c>
      <c r="M193" s="270" t="str">
        <f t="shared" si="37"/>
        <v>min</v>
      </c>
      <c r="N193" s="256" t="s">
        <v>1338</v>
      </c>
      <c r="O193" s="257" t="s">
        <v>3574</v>
      </c>
      <c r="P193" s="231" t="str">
        <f>CONCATENATE(A193," (",U193,")")</f>
        <v>Carlson, Dylan (min)</v>
      </c>
      <c r="Q193" s="252" t="str">
        <f t="shared" si="38"/>
        <v/>
      </c>
      <c r="R193" s="252" t="str">
        <f t="shared" si="39"/>
        <v/>
      </c>
      <c r="S193" s="252" t="str">
        <f t="shared" si="40"/>
        <v/>
      </c>
      <c r="T193" s="252" t="str">
        <f t="shared" si="46"/>
        <v/>
      </c>
      <c r="U193" s="270" t="s">
        <v>505</v>
      </c>
      <c r="V193" s="253"/>
      <c r="W193" s="232"/>
      <c r="X193" s="253"/>
      <c r="Y193" s="232"/>
      <c r="Z193" s="232"/>
      <c r="AA193" s="232"/>
      <c r="AB193" s="284"/>
      <c r="AC193" s="232"/>
      <c r="AD193" s="284"/>
      <c r="AE193" s="232"/>
      <c r="AF193" s="232"/>
    </row>
    <row r="194" spans="1:32" ht="14.25" customHeight="1">
      <c r="A194" s="232" t="s">
        <v>605</v>
      </c>
      <c r="B194" s="246" t="str">
        <f t="shared" si="48"/>
        <v>Carpenter</v>
      </c>
      <c r="C194" s="238" t="str">
        <f t="shared" si="49"/>
        <v>Matt</v>
      </c>
      <c r="D194" s="232" t="str">
        <f t="shared" si="50"/>
        <v>M. Carpenter</v>
      </c>
      <c r="E194" s="231" t="str">
        <f t="shared" si="51"/>
        <v>Matt Carpenter</v>
      </c>
      <c r="F194" s="249" t="s">
        <v>307</v>
      </c>
      <c r="G194" s="249"/>
      <c r="H194" s="249"/>
      <c r="I194" s="249"/>
      <c r="J194" s="250">
        <v>31377</v>
      </c>
      <c r="K194" s="256" t="s">
        <v>746</v>
      </c>
      <c r="L194" s="249" t="s">
        <v>6</v>
      </c>
      <c r="M194" s="270" t="str">
        <f t="shared" si="37"/>
        <v>5,L5-14M</v>
      </c>
      <c r="N194" s="256" t="str">
        <f>Mays!$G$2</f>
        <v>Palo Alto</v>
      </c>
      <c r="O194" s="257" t="s">
        <v>633</v>
      </c>
      <c r="P194" s="231" t="str">
        <f>CONCATENATE(A194," (",M194,")")</f>
        <v>Carpenter, Matt (5,L5-14M)</v>
      </c>
      <c r="Q194" s="252">
        <f t="shared" si="38"/>
        <v>2800000</v>
      </c>
      <c r="R194" s="252" t="str">
        <f t="shared" si="39"/>
        <v/>
      </c>
      <c r="S194" s="252" t="str">
        <f t="shared" si="40"/>
        <v/>
      </c>
      <c r="T194" s="252" t="str">
        <f t="shared" si="46"/>
        <v/>
      </c>
      <c r="U194" s="255" t="s">
        <v>462</v>
      </c>
      <c r="V194" s="253">
        <v>2800000</v>
      </c>
      <c r="W194" s="232" t="s">
        <v>242</v>
      </c>
      <c r="X194" s="232"/>
      <c r="Y194" s="232"/>
      <c r="Z194" s="232"/>
      <c r="AA194" s="232"/>
      <c r="AB194" s="284"/>
      <c r="AC194" s="232"/>
      <c r="AD194" s="284"/>
      <c r="AE194" s="232"/>
      <c r="AF194" s="232"/>
    </row>
    <row r="195" spans="1:32" ht="14.25" customHeight="1">
      <c r="A195" s="232" t="s">
        <v>475</v>
      </c>
      <c r="B195" s="246" t="str">
        <f t="shared" si="48"/>
        <v>Carrasco</v>
      </c>
      <c r="C195" s="238" t="str">
        <f t="shared" si="49"/>
        <v>Carlos</v>
      </c>
      <c r="D195" s="232" t="str">
        <f t="shared" si="50"/>
        <v>C. Carrasco</v>
      </c>
      <c r="E195" s="231" t="str">
        <f t="shared" si="51"/>
        <v>Carlos Carrasco</v>
      </c>
      <c r="F195" s="249" t="s">
        <v>748</v>
      </c>
      <c r="G195" s="249"/>
      <c r="H195" s="249"/>
      <c r="I195" s="249"/>
      <c r="J195" s="250">
        <v>31857</v>
      </c>
      <c r="K195" s="256" t="s">
        <v>577</v>
      </c>
      <c r="L195" s="249" t="s">
        <v>90</v>
      </c>
      <c r="M195" s="270" t="str">
        <f t="shared" ref="M195:M258" si="54">$U195</f>
        <v>1,F5-$14M</v>
      </c>
      <c r="N195" s="256" t="s">
        <v>52</v>
      </c>
      <c r="O195" s="257" t="s">
        <v>3510</v>
      </c>
      <c r="P195" s="231" t="str">
        <f>CONCATENATE(A195," (",M195,")")</f>
        <v>Carrasco, Carlos (1,F5-$14M)</v>
      </c>
      <c r="Q195" s="252">
        <f t="shared" ref="Q195:Q258" si="55">IF(ISBLANK($V195),"",$V195)</f>
        <v>2800000</v>
      </c>
      <c r="R195" s="252">
        <f t="shared" ref="R195:R258" si="56">IF(ISBLANK($X195),"",$X195)</f>
        <v>2800000</v>
      </c>
      <c r="S195" s="252">
        <f t="shared" ref="S195:S258" si="57">IF(ISBLANK($Z195),"",$Z195)</f>
        <v>2800000</v>
      </c>
      <c r="T195" s="252">
        <f t="shared" si="46"/>
        <v>2800000</v>
      </c>
      <c r="U195" s="255" t="s">
        <v>3169</v>
      </c>
      <c r="V195" s="253">
        <v>2800000</v>
      </c>
      <c r="W195" s="232" t="s">
        <v>3170</v>
      </c>
      <c r="X195" s="284">
        <v>2800000</v>
      </c>
      <c r="Y195" s="255" t="s">
        <v>3171</v>
      </c>
      <c r="Z195" s="253">
        <v>2800000</v>
      </c>
      <c r="AA195" s="255" t="s">
        <v>3172</v>
      </c>
      <c r="AB195" s="253">
        <v>2800000</v>
      </c>
      <c r="AC195" s="232" t="s">
        <v>3173</v>
      </c>
      <c r="AD195" s="284">
        <v>2800000</v>
      </c>
      <c r="AE195" s="232" t="s">
        <v>242</v>
      </c>
      <c r="AF195" s="232"/>
    </row>
    <row r="196" spans="1:32" ht="14.25" customHeight="1">
      <c r="A196" s="158" t="s">
        <v>3742</v>
      </c>
      <c r="B196" s="246" t="str">
        <f t="shared" ref="B196:B227" si="58">LEFT(A196,FIND(", ",A196,1)-1)</f>
        <v>Carroll</v>
      </c>
      <c r="C196" s="238" t="str">
        <f t="shared" ref="C196:C215" si="59">RIGHT(A196,LEN(A196)-FIND(", ",A196,1)-1)</f>
        <v>Corbin</v>
      </c>
      <c r="D196" s="232" t="str">
        <f t="shared" ref="D196:D227" si="60">CONCATENATE(MID(C196,1,1),". ",B196)</f>
        <v>C. Carroll</v>
      </c>
      <c r="E196" s="231" t="str">
        <f t="shared" ref="E196:E215" si="61">CONCATENATE(C196," ",B196)</f>
        <v>Corbin Carroll</v>
      </c>
      <c r="F196" s="254" t="s">
        <v>307</v>
      </c>
      <c r="G196" s="254">
        <v>53</v>
      </c>
      <c r="H196" s="254">
        <v>2</v>
      </c>
      <c r="I196" s="254" t="s">
        <v>2187</v>
      </c>
      <c r="J196" s="250">
        <v>36759</v>
      </c>
      <c r="K196" s="255" t="s">
        <v>750</v>
      </c>
      <c r="L196" s="249" t="s">
        <v>387</v>
      </c>
      <c r="M196" s="270" t="str">
        <f t="shared" si="54"/>
        <v>min</v>
      </c>
      <c r="N196" s="256" t="s">
        <v>173</v>
      </c>
      <c r="O196" s="257" t="s">
        <v>3574</v>
      </c>
      <c r="P196" s="231" t="str">
        <f>CONCATENATE(A196," (",U196,")")</f>
        <v>Carroll, Corbin (min)</v>
      </c>
      <c r="Q196" s="252" t="str">
        <f t="shared" si="55"/>
        <v/>
      </c>
      <c r="R196" s="252" t="str">
        <f t="shared" si="56"/>
        <v/>
      </c>
      <c r="S196" s="252" t="str">
        <f t="shared" si="57"/>
        <v/>
      </c>
      <c r="T196" s="252" t="str">
        <f t="shared" si="46"/>
        <v/>
      </c>
      <c r="U196" s="270" t="s">
        <v>505</v>
      </c>
      <c r="V196" s="253"/>
      <c r="W196" s="232"/>
      <c r="X196" s="253"/>
      <c r="Y196" s="232"/>
      <c r="Z196" s="232"/>
      <c r="AA196" s="232"/>
      <c r="AB196" s="284"/>
      <c r="AC196" s="232"/>
      <c r="AD196" s="284"/>
      <c r="AE196" s="232"/>
      <c r="AF196" s="232"/>
    </row>
    <row r="197" spans="1:32" ht="14.25" customHeight="1">
      <c r="A197" s="232" t="s">
        <v>2080</v>
      </c>
      <c r="B197" s="246" t="str">
        <f t="shared" si="58"/>
        <v>Cartaya</v>
      </c>
      <c r="C197" s="238" t="str">
        <f t="shared" si="59"/>
        <v>Diego</v>
      </c>
      <c r="D197" s="232" t="str">
        <f t="shared" si="60"/>
        <v>D. Cartaya</v>
      </c>
      <c r="E197" s="231" t="str">
        <f t="shared" si="61"/>
        <v>Diego Cartaya</v>
      </c>
      <c r="F197" s="254"/>
      <c r="G197" s="254" t="s">
        <v>2234</v>
      </c>
      <c r="H197" s="254" t="s">
        <v>2333</v>
      </c>
      <c r="I197" s="254" t="s">
        <v>1465</v>
      </c>
      <c r="J197" s="250"/>
      <c r="K197" s="255"/>
      <c r="L197" s="249" t="s">
        <v>387</v>
      </c>
      <c r="M197" s="270" t="str">
        <f t="shared" si="54"/>
        <v>min</v>
      </c>
      <c r="N197" s="256" t="s">
        <v>171</v>
      </c>
      <c r="O197" s="257" t="s">
        <v>2173</v>
      </c>
      <c r="P197" s="231" t="str">
        <f t="shared" ref="P197:P205" si="62">CONCATENATE(A197," (",M197,")")</f>
        <v>Cartaya, Diego (min)</v>
      </c>
      <c r="Q197" s="252" t="str">
        <f t="shared" si="55"/>
        <v/>
      </c>
      <c r="R197" s="252" t="str">
        <f t="shared" si="56"/>
        <v/>
      </c>
      <c r="S197" s="252" t="str">
        <f t="shared" si="57"/>
        <v/>
      </c>
      <c r="T197" s="252" t="str">
        <f t="shared" si="46"/>
        <v/>
      </c>
      <c r="U197" s="270" t="s">
        <v>505</v>
      </c>
      <c r="V197" s="253"/>
      <c r="W197" s="232"/>
      <c r="X197" s="253"/>
      <c r="Y197" s="232"/>
      <c r="Z197" s="232"/>
      <c r="AA197" s="232"/>
      <c r="AB197" s="284"/>
      <c r="AC197" s="232"/>
      <c r="AD197" s="284"/>
      <c r="AE197" s="232"/>
      <c r="AF197" s="232"/>
    </row>
    <row r="198" spans="1:32" ht="14.25" customHeight="1">
      <c r="A198" s="232" t="s">
        <v>1823</v>
      </c>
      <c r="B198" s="246" t="str">
        <f t="shared" si="58"/>
        <v>Casali</v>
      </c>
      <c r="C198" s="238" t="str">
        <f t="shared" si="59"/>
        <v>Curt</v>
      </c>
      <c r="D198" s="232" t="str">
        <f t="shared" si="60"/>
        <v>C. Casali</v>
      </c>
      <c r="E198" s="231" t="str">
        <f t="shared" si="61"/>
        <v>Curt Casali</v>
      </c>
      <c r="F198" s="249"/>
      <c r="G198" s="249"/>
      <c r="H198" s="249"/>
      <c r="I198" s="249"/>
      <c r="J198" s="250"/>
      <c r="K198" s="256"/>
      <c r="L198" s="249" t="s">
        <v>6</v>
      </c>
      <c r="M198" s="270" t="str">
        <f t="shared" si="54"/>
        <v>2,F3-$1.95M</v>
      </c>
      <c r="N198" s="256" t="str">
        <f>Aaron!$A$2</f>
        <v>Middlesex</v>
      </c>
      <c r="O198" s="257" t="s">
        <v>1797</v>
      </c>
      <c r="P198" s="231" t="str">
        <f t="shared" si="62"/>
        <v>Casali, Curt (2,F3-$1.95M)</v>
      </c>
      <c r="Q198" s="252">
        <f t="shared" si="55"/>
        <v>650000</v>
      </c>
      <c r="R198" s="252">
        <f t="shared" si="56"/>
        <v>650000</v>
      </c>
      <c r="S198" s="252" t="str">
        <f t="shared" si="57"/>
        <v/>
      </c>
      <c r="T198" s="252" t="str">
        <f t="shared" si="46"/>
        <v/>
      </c>
      <c r="U198" s="255" t="s">
        <v>1824</v>
      </c>
      <c r="V198" s="253">
        <v>650000</v>
      </c>
      <c r="W198" s="232" t="s">
        <v>1825</v>
      </c>
      <c r="X198" s="232">
        <v>650000</v>
      </c>
      <c r="Y198" s="232" t="s">
        <v>242</v>
      </c>
      <c r="Z198" s="232"/>
      <c r="AA198" s="232"/>
      <c r="AB198" s="284"/>
      <c r="AC198" s="232"/>
      <c r="AD198" s="284"/>
      <c r="AE198" s="232"/>
      <c r="AF198" s="232"/>
    </row>
    <row r="199" spans="1:32" ht="14.25" customHeight="1">
      <c r="A199" s="232" t="s">
        <v>2102</v>
      </c>
      <c r="B199" s="246" t="str">
        <f t="shared" si="58"/>
        <v>Casas</v>
      </c>
      <c r="C199" s="238" t="str">
        <f t="shared" si="59"/>
        <v>Triston</v>
      </c>
      <c r="D199" s="232" t="str">
        <f t="shared" si="60"/>
        <v>T. Casas</v>
      </c>
      <c r="E199" s="231" t="str">
        <f t="shared" si="61"/>
        <v>Triston Casas</v>
      </c>
      <c r="F199" s="254" t="s">
        <v>307</v>
      </c>
      <c r="G199" s="254" t="s">
        <v>2257</v>
      </c>
      <c r="H199" s="254" t="s">
        <v>1467</v>
      </c>
      <c r="I199" s="254" t="s">
        <v>1469</v>
      </c>
      <c r="J199" s="250">
        <v>36540</v>
      </c>
      <c r="K199" s="255" t="s">
        <v>751</v>
      </c>
      <c r="L199" s="249" t="s">
        <v>387</v>
      </c>
      <c r="M199" s="270" t="str">
        <f t="shared" si="54"/>
        <v>min</v>
      </c>
      <c r="N199" s="256" t="s">
        <v>502</v>
      </c>
      <c r="O199" s="257" t="s">
        <v>2173</v>
      </c>
      <c r="P199" s="231" t="str">
        <f t="shared" si="62"/>
        <v>Casas, Triston (min)</v>
      </c>
      <c r="Q199" s="252" t="str">
        <f t="shared" si="55"/>
        <v/>
      </c>
      <c r="R199" s="252" t="str">
        <f t="shared" si="56"/>
        <v/>
      </c>
      <c r="S199" s="252" t="str">
        <f t="shared" si="57"/>
        <v/>
      </c>
      <c r="T199" s="252" t="str">
        <f t="shared" si="46"/>
        <v/>
      </c>
      <c r="U199" s="270" t="s">
        <v>505</v>
      </c>
      <c r="V199" s="253"/>
      <c r="W199" s="232"/>
      <c r="X199" s="253"/>
      <c r="Y199" s="232"/>
      <c r="Z199" s="232"/>
      <c r="AA199" s="232"/>
      <c r="AB199" s="284"/>
      <c r="AC199" s="232"/>
      <c r="AD199" s="284"/>
      <c r="AE199" s="232"/>
      <c r="AF199" s="232"/>
    </row>
    <row r="200" spans="1:32" ht="14.25" customHeight="1">
      <c r="A200" s="256" t="s">
        <v>525</v>
      </c>
      <c r="B200" s="246" t="str">
        <f t="shared" si="58"/>
        <v>Cashner</v>
      </c>
      <c r="C200" s="238" t="str">
        <f t="shared" si="59"/>
        <v>Andrew</v>
      </c>
      <c r="D200" s="232" t="str">
        <f t="shared" si="60"/>
        <v>A. Cashner</v>
      </c>
      <c r="E200" s="231" t="str">
        <f t="shared" si="61"/>
        <v>Andrew Cashner</v>
      </c>
      <c r="F200" s="272" t="s">
        <v>748</v>
      </c>
      <c r="G200" s="249"/>
      <c r="H200" s="249"/>
      <c r="I200" s="249"/>
      <c r="J200" s="273">
        <v>31666</v>
      </c>
      <c r="K200" s="274" t="s">
        <v>577</v>
      </c>
      <c r="L200" s="249" t="s">
        <v>90</v>
      </c>
      <c r="M200" s="270" t="str">
        <f t="shared" si="54"/>
        <v>4,F4-$5.166M</v>
      </c>
      <c r="N200" s="251" t="s">
        <v>263</v>
      </c>
      <c r="O200" s="275" t="s">
        <v>3532</v>
      </c>
      <c r="P200" s="231" t="str">
        <f t="shared" si="62"/>
        <v>Cashner, Andrew (4,F4-$5.166M)</v>
      </c>
      <c r="Q200" s="252">
        <f t="shared" si="55"/>
        <v>1291500</v>
      </c>
      <c r="R200" s="252" t="str">
        <f t="shared" si="56"/>
        <v/>
      </c>
      <c r="S200" s="252" t="str">
        <f t="shared" si="57"/>
        <v/>
      </c>
      <c r="T200" s="252" t="str">
        <f t="shared" si="46"/>
        <v/>
      </c>
      <c r="U200" s="372" t="s">
        <v>1164</v>
      </c>
      <c r="V200" s="277">
        <v>1291500</v>
      </c>
      <c r="W200" s="232" t="s">
        <v>242</v>
      </c>
      <c r="X200" s="232"/>
      <c r="Y200" s="232"/>
      <c r="Z200" s="232"/>
      <c r="AA200" s="232"/>
      <c r="AB200" s="284"/>
      <c r="AC200" s="232"/>
      <c r="AD200" s="284"/>
      <c r="AE200" s="232"/>
      <c r="AF200" s="232"/>
    </row>
    <row r="201" spans="1:32" ht="14.25" customHeight="1">
      <c r="A201" s="232" t="s">
        <v>221</v>
      </c>
      <c r="B201" s="246" t="str">
        <f t="shared" si="58"/>
        <v>Castellanos</v>
      </c>
      <c r="C201" s="238" t="str">
        <f t="shared" si="59"/>
        <v>Nick</v>
      </c>
      <c r="D201" s="232" t="str">
        <f t="shared" si="60"/>
        <v>N. Castellanos</v>
      </c>
      <c r="E201" s="231" t="str">
        <f t="shared" si="61"/>
        <v>Nick Castellanos</v>
      </c>
      <c r="F201" s="249" t="s">
        <v>748</v>
      </c>
      <c r="G201" s="249"/>
      <c r="H201" s="249"/>
      <c r="I201" s="249"/>
      <c r="J201" s="250">
        <v>33667</v>
      </c>
      <c r="K201" s="256" t="s">
        <v>751</v>
      </c>
      <c r="L201" s="249" t="s">
        <v>6</v>
      </c>
      <c r="M201" s="270" t="str">
        <f t="shared" si="54"/>
        <v>ARB-Y6</v>
      </c>
      <c r="N201" s="256" t="str">
        <f>Aaron!$M$2</f>
        <v>Virginia</v>
      </c>
      <c r="O201" s="257" t="s">
        <v>1118</v>
      </c>
      <c r="P201" s="231" t="str">
        <f t="shared" si="62"/>
        <v>Castellanos, Nick (ARB-Y6)</v>
      </c>
      <c r="Q201" s="252">
        <f t="shared" si="55"/>
        <v>4500000</v>
      </c>
      <c r="R201" s="252" t="str">
        <f t="shared" si="56"/>
        <v/>
      </c>
      <c r="S201" s="252" t="str">
        <f t="shared" si="57"/>
        <v/>
      </c>
      <c r="T201" s="252" t="str">
        <f t="shared" si="46"/>
        <v/>
      </c>
      <c r="U201" s="270" t="s">
        <v>722</v>
      </c>
      <c r="V201" s="253">
        <v>4500000</v>
      </c>
      <c r="W201" s="232" t="s">
        <v>723</v>
      </c>
      <c r="X201" s="232"/>
      <c r="Y201" s="232" t="s">
        <v>242</v>
      </c>
      <c r="Z201" s="233"/>
      <c r="AA201" s="232"/>
      <c r="AB201" s="284"/>
      <c r="AC201" s="232"/>
      <c r="AD201" s="284"/>
      <c r="AE201" s="232"/>
      <c r="AF201" s="232"/>
    </row>
    <row r="202" spans="1:32" ht="14.25" customHeight="1">
      <c r="A202" s="232" t="s">
        <v>2038</v>
      </c>
      <c r="B202" s="246" t="str">
        <f t="shared" si="58"/>
        <v>Castillo</v>
      </c>
      <c r="C202" s="238" t="str">
        <f t="shared" si="59"/>
        <v>Diego</v>
      </c>
      <c r="D202" s="232" t="str">
        <f t="shared" si="60"/>
        <v>D. Castillo</v>
      </c>
      <c r="E202" s="231" t="str">
        <f t="shared" si="61"/>
        <v>Diego Castillo</v>
      </c>
      <c r="F202" s="254" t="s">
        <v>748</v>
      </c>
      <c r="G202" s="254" t="s">
        <v>2191</v>
      </c>
      <c r="H202" s="254" t="s">
        <v>1465</v>
      </c>
      <c r="I202" s="254" t="s">
        <v>1464</v>
      </c>
      <c r="J202" s="250">
        <v>34352</v>
      </c>
      <c r="K202" s="255" t="s">
        <v>577</v>
      </c>
      <c r="L202" s="249" t="s">
        <v>90</v>
      </c>
      <c r="M202" s="270" t="str">
        <f t="shared" si="54"/>
        <v>Y2</v>
      </c>
      <c r="N202" s="256" t="s">
        <v>253</v>
      </c>
      <c r="O202" s="257" t="s">
        <v>2173</v>
      </c>
      <c r="P202" s="231" t="str">
        <f t="shared" si="62"/>
        <v>Castillo, Diego (Y2)</v>
      </c>
      <c r="Q202" s="252">
        <f t="shared" si="55"/>
        <v>300000</v>
      </c>
      <c r="R202" s="252">
        <f t="shared" si="56"/>
        <v>400000</v>
      </c>
      <c r="S202" s="252" t="str">
        <f t="shared" si="57"/>
        <v/>
      </c>
      <c r="T202" s="252" t="str">
        <f t="shared" si="46"/>
        <v/>
      </c>
      <c r="U202" s="270" t="s">
        <v>389</v>
      </c>
      <c r="V202" s="253">
        <v>300000</v>
      </c>
      <c r="W202" s="232" t="s">
        <v>278</v>
      </c>
      <c r="X202" s="253">
        <v>400000</v>
      </c>
      <c r="Y202" s="232" t="s">
        <v>492</v>
      </c>
      <c r="Z202" s="232"/>
      <c r="AA202" s="232"/>
      <c r="AB202" s="284"/>
      <c r="AC202" s="232"/>
      <c r="AD202" s="284"/>
      <c r="AE202" s="232"/>
      <c r="AF202" s="232"/>
    </row>
    <row r="203" spans="1:32" ht="14.25" customHeight="1">
      <c r="A203" s="232" t="s">
        <v>2060</v>
      </c>
      <c r="B203" s="246" t="str">
        <f t="shared" si="58"/>
        <v>Castillo</v>
      </c>
      <c r="C203" s="238" t="str">
        <f t="shared" si="59"/>
        <v>Jose</v>
      </c>
      <c r="D203" s="232" t="str">
        <f t="shared" si="60"/>
        <v>J. Castillo</v>
      </c>
      <c r="E203" s="231" t="str">
        <f t="shared" si="61"/>
        <v>Jose Castillo</v>
      </c>
      <c r="F203" s="254" t="s">
        <v>307</v>
      </c>
      <c r="G203" s="254" t="s">
        <v>2213</v>
      </c>
      <c r="H203" s="254" t="s">
        <v>1466</v>
      </c>
      <c r="I203" s="254" t="s">
        <v>1464</v>
      </c>
      <c r="J203" s="250">
        <v>35074</v>
      </c>
      <c r="K203" s="255" t="s">
        <v>745</v>
      </c>
      <c r="L203" s="249" t="s">
        <v>90</v>
      </c>
      <c r="M203" s="270" t="str">
        <f t="shared" si="54"/>
        <v>Y1*</v>
      </c>
      <c r="N203" s="256" t="s">
        <v>253</v>
      </c>
      <c r="O203" s="257" t="s">
        <v>2173</v>
      </c>
      <c r="P203" s="231" t="str">
        <f t="shared" si="62"/>
        <v>Castillo, Jose (Y1*)</v>
      </c>
      <c r="Q203" s="252">
        <f t="shared" si="55"/>
        <v>200000</v>
      </c>
      <c r="R203" s="252">
        <f t="shared" si="56"/>
        <v>300000</v>
      </c>
      <c r="S203" s="252">
        <f t="shared" si="57"/>
        <v>400000</v>
      </c>
      <c r="T203" s="252" t="str">
        <f t="shared" si="46"/>
        <v/>
      </c>
      <c r="U203" s="270" t="s">
        <v>189</v>
      </c>
      <c r="V203" s="253">
        <v>200000</v>
      </c>
      <c r="W203" s="232" t="s">
        <v>389</v>
      </c>
      <c r="X203" s="253">
        <v>300000</v>
      </c>
      <c r="Y203" s="232" t="s">
        <v>278</v>
      </c>
      <c r="Z203" s="378">
        <v>400000</v>
      </c>
      <c r="AA203" s="232" t="s">
        <v>492</v>
      </c>
      <c r="AB203" s="284"/>
      <c r="AC203" s="232"/>
      <c r="AD203" s="284"/>
      <c r="AE203" s="232"/>
      <c r="AF203" s="232"/>
    </row>
    <row r="204" spans="1:32" ht="14.25" customHeight="1">
      <c r="A204" s="232" t="s">
        <v>1269</v>
      </c>
      <c r="B204" s="246" t="str">
        <f t="shared" si="58"/>
        <v>Castillo</v>
      </c>
      <c r="C204" s="238" t="str">
        <f t="shared" si="59"/>
        <v>Luis Miguel</v>
      </c>
      <c r="D204" s="232" t="str">
        <f t="shared" si="60"/>
        <v>L. Castillo</v>
      </c>
      <c r="E204" s="231" t="str">
        <f t="shared" si="61"/>
        <v>Luis Miguel Castillo</v>
      </c>
      <c r="F204" s="247" t="s">
        <v>748</v>
      </c>
      <c r="G204" s="232">
        <f>G203+1</f>
        <v>52</v>
      </c>
      <c r="H204" s="232">
        <v>6</v>
      </c>
      <c r="I204" s="232">
        <v>21</v>
      </c>
      <c r="J204" s="248">
        <v>33950</v>
      </c>
      <c r="K204" s="232" t="s">
        <v>577</v>
      </c>
      <c r="L204" s="249" t="s">
        <v>90</v>
      </c>
      <c r="M204" s="270" t="str">
        <f t="shared" si="54"/>
        <v>Y3</v>
      </c>
      <c r="N204" s="256" t="str">
        <f>Aaron!$S$2</f>
        <v>Washington</v>
      </c>
      <c r="O204" s="249" t="s">
        <v>1214</v>
      </c>
      <c r="P204" s="231" t="str">
        <f t="shared" si="62"/>
        <v>Castillo, Luis Miguel (Y3)</v>
      </c>
      <c r="Q204" s="252">
        <f t="shared" si="55"/>
        <v>400000</v>
      </c>
      <c r="R204" s="252" t="str">
        <f t="shared" si="56"/>
        <v/>
      </c>
      <c r="S204" s="252" t="str">
        <f t="shared" si="57"/>
        <v/>
      </c>
      <c r="T204" s="252" t="str">
        <f t="shared" si="46"/>
        <v/>
      </c>
      <c r="U204" s="270" t="s">
        <v>278</v>
      </c>
      <c r="V204" s="253">
        <v>400000</v>
      </c>
      <c r="W204" s="232" t="s">
        <v>492</v>
      </c>
      <c r="X204" s="232"/>
      <c r="Y204" s="232"/>
      <c r="Z204" s="232"/>
      <c r="AA204" s="232"/>
      <c r="AB204" s="284"/>
      <c r="AC204" s="232"/>
      <c r="AD204" s="284"/>
      <c r="AE204" s="232"/>
      <c r="AF204" s="232"/>
    </row>
    <row r="205" spans="1:32" ht="14.25" customHeight="1">
      <c r="A205" s="158" t="s">
        <v>620</v>
      </c>
      <c r="B205" s="552" t="str">
        <f t="shared" si="58"/>
        <v>Castillo</v>
      </c>
      <c r="C205" s="553" t="str">
        <f t="shared" si="59"/>
        <v>Welington</v>
      </c>
      <c r="D205" s="158" t="str">
        <f t="shared" si="60"/>
        <v>W. Castillo</v>
      </c>
      <c r="E205" s="539" t="str">
        <f t="shared" si="61"/>
        <v>Welington Castillo</v>
      </c>
      <c r="F205" s="554" t="s">
        <v>748</v>
      </c>
      <c r="G205" s="554"/>
      <c r="H205" s="554"/>
      <c r="I205" s="554"/>
      <c r="J205" s="555">
        <v>31891</v>
      </c>
      <c r="K205" s="540" t="s">
        <v>749</v>
      </c>
      <c r="L205" s="554" t="s">
        <v>6</v>
      </c>
      <c r="M205" s="556" t="str">
        <f t="shared" si="54"/>
        <v>2,F3-$2.49M</v>
      </c>
      <c r="N205" s="540" t="s">
        <v>3535</v>
      </c>
      <c r="O205" s="557" t="s">
        <v>4087</v>
      </c>
      <c r="P205" s="231" t="str">
        <f t="shared" si="62"/>
        <v>Castillo, Welington (2,F3-$2.49M)</v>
      </c>
      <c r="Q205" s="252">
        <f t="shared" si="55"/>
        <v>830000</v>
      </c>
      <c r="R205" s="252">
        <f t="shared" si="56"/>
        <v>830000</v>
      </c>
      <c r="S205" s="252" t="str">
        <f t="shared" si="57"/>
        <v/>
      </c>
      <c r="T205" s="252" t="str">
        <f t="shared" si="46"/>
        <v/>
      </c>
      <c r="U205" s="270" t="s">
        <v>1826</v>
      </c>
      <c r="V205" s="253">
        <v>830000</v>
      </c>
      <c r="W205" s="232" t="s">
        <v>1827</v>
      </c>
      <c r="X205" s="232">
        <v>830000</v>
      </c>
      <c r="Y205" s="232" t="s">
        <v>242</v>
      </c>
      <c r="Z205" s="232"/>
      <c r="AA205" s="232"/>
      <c r="AB205" s="284"/>
      <c r="AC205" s="232"/>
      <c r="AD205" s="284"/>
      <c r="AE205" s="232"/>
      <c r="AF205" s="232"/>
    </row>
    <row r="206" spans="1:32" ht="14.25" customHeight="1">
      <c r="A206" s="158" t="s">
        <v>3610</v>
      </c>
      <c r="B206" s="246" t="str">
        <f t="shared" si="58"/>
        <v>Castro</v>
      </c>
      <c r="C206" s="238" t="str">
        <f t="shared" si="59"/>
        <v>Harold</v>
      </c>
      <c r="D206" s="232" t="str">
        <f t="shared" si="60"/>
        <v>H. Castro</v>
      </c>
      <c r="E206" s="231" t="str">
        <f t="shared" si="61"/>
        <v>Harold Castro</v>
      </c>
      <c r="F206" s="254" t="s">
        <v>307</v>
      </c>
      <c r="G206" s="254">
        <v>67</v>
      </c>
      <c r="H206" s="254">
        <v>3</v>
      </c>
      <c r="I206" s="254" t="s">
        <v>1475</v>
      </c>
      <c r="J206" s="250">
        <v>34303</v>
      </c>
      <c r="K206" s="255" t="s">
        <v>784</v>
      </c>
      <c r="L206" s="249" t="s">
        <v>6</v>
      </c>
      <c r="M206" s="270" t="str">
        <f t="shared" si="54"/>
        <v>Y1</v>
      </c>
      <c r="N206" s="256" t="s">
        <v>263</v>
      </c>
      <c r="O206" s="257" t="s">
        <v>3574</v>
      </c>
      <c r="P206" s="231" t="str">
        <f>CONCATENATE(A206," (",U206,")")</f>
        <v>Castro, Harold (Y1)</v>
      </c>
      <c r="Q206" s="252">
        <f t="shared" si="55"/>
        <v>200000</v>
      </c>
      <c r="R206" s="252">
        <f t="shared" si="56"/>
        <v>300000</v>
      </c>
      <c r="S206" s="252">
        <f t="shared" si="57"/>
        <v>400000</v>
      </c>
      <c r="T206" s="252" t="str">
        <f t="shared" si="46"/>
        <v/>
      </c>
      <c r="U206" s="270" t="s">
        <v>388</v>
      </c>
      <c r="V206" s="253">
        <v>200000</v>
      </c>
      <c r="W206" s="232" t="s">
        <v>389</v>
      </c>
      <c r="X206" s="253">
        <v>300000</v>
      </c>
      <c r="Y206" s="232" t="s">
        <v>278</v>
      </c>
      <c r="Z206" s="378">
        <v>400000</v>
      </c>
      <c r="AA206" s="232" t="s">
        <v>492</v>
      </c>
      <c r="AB206" s="284"/>
      <c r="AC206" s="232"/>
      <c r="AD206" s="284"/>
      <c r="AE206" s="232"/>
      <c r="AF206" s="232"/>
    </row>
    <row r="207" spans="1:32" ht="14.25" customHeight="1">
      <c r="A207" s="158" t="s">
        <v>4184</v>
      </c>
      <c r="B207" s="552" t="str">
        <f t="shared" si="58"/>
        <v>Castro</v>
      </c>
      <c r="C207" s="553" t="str">
        <f t="shared" si="59"/>
        <v>Jason</v>
      </c>
      <c r="D207" s="158" t="str">
        <f t="shared" si="60"/>
        <v>J. Castro</v>
      </c>
      <c r="E207" s="539" t="str">
        <f t="shared" si="61"/>
        <v>Jason Castro</v>
      </c>
      <c r="F207" s="558" t="s">
        <v>307</v>
      </c>
      <c r="G207" s="558"/>
      <c r="H207" s="558"/>
      <c r="I207" s="558"/>
      <c r="J207" s="555">
        <v>31946</v>
      </c>
      <c r="K207" s="559" t="s">
        <v>749</v>
      </c>
      <c r="L207" s="554" t="s">
        <v>6</v>
      </c>
      <c r="M207" s="556" t="str">
        <f t="shared" si="54"/>
        <v>1,F1-$640k</v>
      </c>
      <c r="N207" s="556" t="s">
        <v>780</v>
      </c>
      <c r="O207" s="557" t="s">
        <v>4160</v>
      </c>
      <c r="P207" s="539" t="str">
        <f t="shared" ref="P207:P231" si="63">CONCATENATE(A207," (",M207,")")</f>
        <v>Castro, Jason (1,F1-$640k)</v>
      </c>
      <c r="Q207" s="579">
        <f t="shared" si="55"/>
        <v>640000</v>
      </c>
      <c r="R207" s="579" t="str">
        <f t="shared" si="56"/>
        <v/>
      </c>
      <c r="S207" s="579" t="str">
        <f t="shared" si="57"/>
        <v/>
      </c>
      <c r="T207" s="579" t="str">
        <f t="shared" si="46"/>
        <v/>
      </c>
      <c r="U207" s="270" t="s">
        <v>4132</v>
      </c>
      <c r="V207" s="284">
        <v>640000</v>
      </c>
      <c r="W207" s="232" t="s">
        <v>242</v>
      </c>
      <c r="X207" s="253"/>
      <c r="Y207" s="232"/>
      <c r="Z207" s="232"/>
      <c r="AA207" s="232"/>
      <c r="AB207" s="284"/>
      <c r="AC207" s="232"/>
      <c r="AD207" s="284"/>
      <c r="AE207" s="232"/>
      <c r="AF207" s="232"/>
    </row>
    <row r="208" spans="1:32" ht="14.25" customHeight="1">
      <c r="A208" s="232" t="s">
        <v>1442</v>
      </c>
      <c r="B208" s="246" t="str">
        <f t="shared" si="58"/>
        <v>Castro</v>
      </c>
      <c r="C208" s="238" t="str">
        <f t="shared" si="59"/>
        <v>Miguel</v>
      </c>
      <c r="D208" s="232" t="str">
        <f t="shared" si="60"/>
        <v>M. Castro</v>
      </c>
      <c r="E208" s="231" t="str">
        <f t="shared" si="61"/>
        <v>Miguel Castro</v>
      </c>
      <c r="F208" s="254" t="s">
        <v>748</v>
      </c>
      <c r="G208" s="254">
        <v>78</v>
      </c>
      <c r="H208" s="254" t="s">
        <v>1467</v>
      </c>
      <c r="I208" s="254"/>
      <c r="J208" s="250">
        <v>34692</v>
      </c>
      <c r="K208" s="255" t="s">
        <v>745</v>
      </c>
      <c r="L208" s="249" t="s">
        <v>90</v>
      </c>
      <c r="M208" s="270" t="str">
        <f t="shared" si="54"/>
        <v>1,F3-$2.297M</v>
      </c>
      <c r="N208" s="256" t="s">
        <v>2421</v>
      </c>
      <c r="O208" s="257" t="s">
        <v>3510</v>
      </c>
      <c r="P208" s="231" t="str">
        <f t="shared" si="63"/>
        <v>Castro, Miguel (1,F3-$2.297M)</v>
      </c>
      <c r="Q208" s="252">
        <f t="shared" si="55"/>
        <v>766000</v>
      </c>
      <c r="R208" s="252">
        <f t="shared" si="56"/>
        <v>766000</v>
      </c>
      <c r="S208" s="252">
        <f t="shared" si="57"/>
        <v>766000</v>
      </c>
      <c r="T208" s="252" t="str">
        <f t="shared" si="46"/>
        <v/>
      </c>
      <c r="U208" s="270" t="s">
        <v>3174</v>
      </c>
      <c r="V208" s="253">
        <v>766000</v>
      </c>
      <c r="W208" s="270" t="s">
        <v>3175</v>
      </c>
      <c r="X208" s="253">
        <v>766000</v>
      </c>
      <c r="Y208" s="270" t="s">
        <v>3176</v>
      </c>
      <c r="Z208" s="253">
        <v>766000</v>
      </c>
      <c r="AA208" s="232" t="s">
        <v>242</v>
      </c>
      <c r="AB208" s="284"/>
      <c r="AC208" s="232"/>
      <c r="AD208" s="284"/>
      <c r="AE208" s="232"/>
      <c r="AF208" s="232"/>
    </row>
    <row r="209" spans="1:32" ht="14.25" customHeight="1">
      <c r="A209" s="232" t="s">
        <v>528</v>
      </c>
      <c r="B209" s="246" t="str">
        <f t="shared" si="58"/>
        <v>Castro</v>
      </c>
      <c r="C209" s="238" t="str">
        <f t="shared" si="59"/>
        <v>Starlin</v>
      </c>
      <c r="D209" s="232" t="str">
        <f t="shared" si="60"/>
        <v>S. Castro</v>
      </c>
      <c r="E209" s="231" t="str">
        <f t="shared" si="61"/>
        <v>Starlin Castro</v>
      </c>
      <c r="F209" s="249" t="s">
        <v>748</v>
      </c>
      <c r="G209" s="249"/>
      <c r="H209" s="249"/>
      <c r="I209" s="249"/>
      <c r="J209" s="250">
        <v>32956</v>
      </c>
      <c r="K209" s="256" t="s">
        <v>752</v>
      </c>
      <c r="L209" s="249" t="s">
        <v>6</v>
      </c>
      <c r="M209" s="270" t="str">
        <f t="shared" si="54"/>
        <v>3,F4-$9.975M</v>
      </c>
      <c r="N209" s="256" t="s">
        <v>2421</v>
      </c>
      <c r="O209" s="257" t="s">
        <v>3562</v>
      </c>
      <c r="P209" s="231" t="str">
        <f t="shared" si="63"/>
        <v>Castro, Starlin (3,F4-$9.975M)</v>
      </c>
      <c r="Q209" s="252">
        <f t="shared" si="55"/>
        <v>2494000</v>
      </c>
      <c r="R209" s="252">
        <f t="shared" si="56"/>
        <v>2494000</v>
      </c>
      <c r="S209" s="252" t="str">
        <f t="shared" si="57"/>
        <v/>
      </c>
      <c r="T209" s="252" t="str">
        <f t="shared" si="46"/>
        <v/>
      </c>
      <c r="U209" s="270" t="s">
        <v>1639</v>
      </c>
      <c r="V209" s="265">
        <v>2494000</v>
      </c>
      <c r="W209" s="250" t="s">
        <v>1655</v>
      </c>
      <c r="X209" s="265">
        <v>2494000</v>
      </c>
      <c r="Y209" s="232" t="s">
        <v>242</v>
      </c>
      <c r="Z209" s="232"/>
      <c r="AA209" s="233"/>
      <c r="AB209" s="284"/>
      <c r="AC209" s="232"/>
      <c r="AD209" s="284"/>
      <c r="AE209" s="232"/>
      <c r="AF209" s="232"/>
    </row>
    <row r="210" spans="1:32" ht="14.25" customHeight="1">
      <c r="A210" s="232" t="s">
        <v>1524</v>
      </c>
      <c r="B210" s="246" t="str">
        <f t="shared" si="58"/>
        <v>Castro</v>
      </c>
      <c r="C210" s="238" t="str">
        <f t="shared" si="59"/>
        <v>Willi</v>
      </c>
      <c r="D210" s="232" t="str">
        <f t="shared" si="60"/>
        <v>W. Castro</v>
      </c>
      <c r="E210" s="231" t="str">
        <f t="shared" si="61"/>
        <v>Willi Castro</v>
      </c>
      <c r="F210" s="254"/>
      <c r="G210" s="254">
        <v>46</v>
      </c>
      <c r="H210" s="254" t="s">
        <v>1465</v>
      </c>
      <c r="I210" s="254"/>
      <c r="J210" s="250"/>
      <c r="K210" s="255"/>
      <c r="L210" s="249" t="s">
        <v>6</v>
      </c>
      <c r="M210" s="270" t="str">
        <f t="shared" si="54"/>
        <v>Y1</v>
      </c>
      <c r="N210" s="256" t="str">
        <f>Cobb!$G$2</f>
        <v>Alaska</v>
      </c>
      <c r="O210" s="257" t="s">
        <v>1479</v>
      </c>
      <c r="P210" s="231" t="str">
        <f t="shared" si="63"/>
        <v>Castro, Willi (Y1)</v>
      </c>
      <c r="Q210" s="252">
        <f t="shared" si="55"/>
        <v>200000</v>
      </c>
      <c r="R210" s="252">
        <f t="shared" si="56"/>
        <v>300000</v>
      </c>
      <c r="S210" s="252">
        <f t="shared" si="57"/>
        <v>400000</v>
      </c>
      <c r="T210" s="252" t="str">
        <f t="shared" si="46"/>
        <v/>
      </c>
      <c r="U210" s="270" t="s">
        <v>388</v>
      </c>
      <c r="V210" s="253">
        <v>200000</v>
      </c>
      <c r="W210" s="232" t="s">
        <v>389</v>
      </c>
      <c r="X210" s="253">
        <v>300000</v>
      </c>
      <c r="Y210" s="232" t="s">
        <v>278</v>
      </c>
      <c r="Z210" s="378">
        <v>400000</v>
      </c>
      <c r="AA210" s="232" t="s">
        <v>492</v>
      </c>
      <c r="AB210" s="284"/>
      <c r="AC210" s="232"/>
      <c r="AD210" s="284"/>
      <c r="AE210" s="232"/>
      <c r="AF210" s="232"/>
    </row>
    <row r="211" spans="1:32" ht="14.25" customHeight="1">
      <c r="A211" s="232" t="s">
        <v>2047</v>
      </c>
      <c r="B211" s="246" t="str">
        <f t="shared" si="58"/>
        <v>Cave</v>
      </c>
      <c r="C211" s="238" t="str">
        <f t="shared" si="59"/>
        <v>Jake</v>
      </c>
      <c r="D211" s="232" t="str">
        <f t="shared" si="60"/>
        <v>J. Cave</v>
      </c>
      <c r="E211" s="231" t="str">
        <f t="shared" si="61"/>
        <v>Jake Cave</v>
      </c>
      <c r="F211" s="254" t="s">
        <v>307</v>
      </c>
      <c r="G211" s="254" t="s">
        <v>2200</v>
      </c>
      <c r="H211" s="254" t="s">
        <v>1465</v>
      </c>
      <c r="I211" s="254" t="s">
        <v>1473</v>
      </c>
      <c r="J211" s="250">
        <v>33942</v>
      </c>
      <c r="K211" s="255" t="s">
        <v>750</v>
      </c>
      <c r="L211" s="249" t="s">
        <v>6</v>
      </c>
      <c r="M211" s="270" t="str">
        <f t="shared" si="54"/>
        <v>Y2</v>
      </c>
      <c r="N211" s="256" t="s">
        <v>397</v>
      </c>
      <c r="O211" s="257" t="s">
        <v>2173</v>
      </c>
      <c r="P211" s="231" t="str">
        <f t="shared" si="63"/>
        <v>Cave, Jake (Y2)</v>
      </c>
      <c r="Q211" s="252">
        <f t="shared" si="55"/>
        <v>300000</v>
      </c>
      <c r="R211" s="252">
        <f t="shared" si="56"/>
        <v>400000</v>
      </c>
      <c r="S211" s="252" t="str">
        <f t="shared" si="57"/>
        <v/>
      </c>
      <c r="T211" s="252" t="str">
        <f t="shared" si="46"/>
        <v/>
      </c>
      <c r="U211" s="270" t="s">
        <v>389</v>
      </c>
      <c r="V211" s="253">
        <v>300000</v>
      </c>
      <c r="W211" s="232" t="s">
        <v>278</v>
      </c>
      <c r="X211" s="253">
        <v>400000</v>
      </c>
      <c r="Y211" s="232" t="s">
        <v>492</v>
      </c>
      <c r="Z211" s="232"/>
      <c r="AA211" s="232"/>
      <c r="AB211" s="284"/>
      <c r="AC211" s="232"/>
      <c r="AD211" s="284"/>
      <c r="AE211" s="232"/>
      <c r="AF211" s="232"/>
    </row>
    <row r="212" spans="1:32" ht="14.25" customHeight="1">
      <c r="A212" s="232" t="s">
        <v>1072</v>
      </c>
      <c r="B212" s="246" t="str">
        <f t="shared" si="58"/>
        <v>Cease</v>
      </c>
      <c r="C212" s="238" t="str">
        <f t="shared" si="59"/>
        <v>Dylan</v>
      </c>
      <c r="D212" s="232" t="str">
        <f t="shared" si="60"/>
        <v>D. Cease</v>
      </c>
      <c r="E212" s="231" t="str">
        <f t="shared" si="61"/>
        <v>Dylan Cease</v>
      </c>
      <c r="F212" s="254" t="s">
        <v>748</v>
      </c>
      <c r="G212" s="233">
        <v>38</v>
      </c>
      <c r="H212" s="233">
        <v>2</v>
      </c>
      <c r="I212" s="233">
        <v>14</v>
      </c>
      <c r="J212" s="262">
        <v>35061</v>
      </c>
      <c r="K212" s="255"/>
      <c r="L212" s="249" t="s">
        <v>90</v>
      </c>
      <c r="M212" s="270" t="str">
        <f t="shared" si="54"/>
        <v>Y1</v>
      </c>
      <c r="N212" s="256" t="str">
        <f>Cobb!$AE$2</f>
        <v>Houston</v>
      </c>
      <c r="O212" s="257" t="s">
        <v>1344</v>
      </c>
      <c r="P212" s="231" t="str">
        <f t="shared" si="63"/>
        <v>Cease, Dylan (Y1)</v>
      </c>
      <c r="Q212" s="252">
        <f t="shared" si="55"/>
        <v>200000</v>
      </c>
      <c r="R212" s="252">
        <f t="shared" si="56"/>
        <v>300000</v>
      </c>
      <c r="S212" s="252">
        <f t="shared" si="57"/>
        <v>400000</v>
      </c>
      <c r="T212" s="252" t="str">
        <f t="shared" ref="T212:T275" si="64">IF(ISBLANK($AB212),"",$AB212)</f>
        <v/>
      </c>
      <c r="U212" s="270" t="s">
        <v>388</v>
      </c>
      <c r="V212" s="253">
        <v>200000</v>
      </c>
      <c r="W212" s="232" t="s">
        <v>389</v>
      </c>
      <c r="X212" s="253">
        <v>300000</v>
      </c>
      <c r="Y212" s="232" t="s">
        <v>278</v>
      </c>
      <c r="Z212" s="378">
        <v>400000</v>
      </c>
      <c r="AA212" s="232" t="s">
        <v>492</v>
      </c>
      <c r="AB212" s="284"/>
      <c r="AC212" s="232"/>
      <c r="AD212" s="269"/>
      <c r="AE212" s="233"/>
      <c r="AF212" s="232"/>
    </row>
    <row r="213" spans="1:32" ht="14.25" customHeight="1">
      <c r="A213" s="291" t="s">
        <v>765</v>
      </c>
      <c r="B213" s="246" t="str">
        <f t="shared" si="58"/>
        <v>Cecil</v>
      </c>
      <c r="C213" s="238" t="str">
        <f t="shared" si="59"/>
        <v>Brett</v>
      </c>
      <c r="D213" s="232" t="str">
        <f t="shared" si="60"/>
        <v>B. Cecil</v>
      </c>
      <c r="E213" s="231" t="str">
        <f t="shared" si="61"/>
        <v>Brett Cecil</v>
      </c>
      <c r="F213" s="292" t="s">
        <v>307</v>
      </c>
      <c r="G213" s="292"/>
      <c r="H213" s="292"/>
      <c r="I213" s="292"/>
      <c r="J213" s="296">
        <v>31595</v>
      </c>
      <c r="K213" s="297" t="s">
        <v>745</v>
      </c>
      <c r="L213" s="249" t="s">
        <v>90</v>
      </c>
      <c r="M213" s="270" t="str">
        <f t="shared" si="54"/>
        <v>3,F4-$4.9M</v>
      </c>
      <c r="N213" s="256" t="str">
        <f>Cobb!$Y$2</f>
        <v>Gateway</v>
      </c>
      <c r="O213" s="257" t="s">
        <v>1376</v>
      </c>
      <c r="P213" s="231" t="str">
        <f t="shared" si="63"/>
        <v>Cecil, Brett (3,F4-$4.9M)</v>
      </c>
      <c r="Q213" s="252">
        <f t="shared" si="55"/>
        <v>1225000</v>
      </c>
      <c r="R213" s="252">
        <f t="shared" si="56"/>
        <v>1225000</v>
      </c>
      <c r="S213" s="252" t="str">
        <f t="shared" si="57"/>
        <v/>
      </c>
      <c r="T213" s="252" t="str">
        <f t="shared" si="64"/>
        <v/>
      </c>
      <c r="U213" s="270" t="s">
        <v>1633</v>
      </c>
      <c r="V213" s="253">
        <v>1225000</v>
      </c>
      <c r="W213" s="250" t="s">
        <v>1649</v>
      </c>
      <c r="X213" s="253">
        <v>1225000</v>
      </c>
      <c r="Y213" s="232" t="s">
        <v>242</v>
      </c>
      <c r="Z213" s="232"/>
      <c r="AA213" s="232"/>
      <c r="AB213" s="284"/>
      <c r="AC213" s="232"/>
      <c r="AD213" s="284"/>
      <c r="AE213" s="232"/>
      <c r="AF213" s="232"/>
    </row>
    <row r="214" spans="1:32" ht="14.25" customHeight="1">
      <c r="A214" s="290" t="s">
        <v>760</v>
      </c>
      <c r="B214" s="246" t="str">
        <f t="shared" si="58"/>
        <v>Cervelli</v>
      </c>
      <c r="C214" s="238" t="str">
        <f t="shared" si="59"/>
        <v>Francisco</v>
      </c>
      <c r="D214" s="232" t="str">
        <f t="shared" si="60"/>
        <v>F. Cervelli</v>
      </c>
      <c r="E214" s="231" t="str">
        <f t="shared" si="61"/>
        <v>Francisco Cervelli</v>
      </c>
      <c r="F214" s="292" t="s">
        <v>748</v>
      </c>
      <c r="G214" s="292"/>
      <c r="H214" s="292"/>
      <c r="I214" s="292"/>
      <c r="J214" s="293">
        <v>31477</v>
      </c>
      <c r="K214" s="294" t="s">
        <v>749</v>
      </c>
      <c r="L214" s="249" t="s">
        <v>6</v>
      </c>
      <c r="M214" s="270" t="str">
        <f t="shared" si="54"/>
        <v>5,F5-$17M</v>
      </c>
      <c r="N214" s="256" t="str">
        <f>Cobb!$A$2</f>
        <v>Greenville</v>
      </c>
      <c r="O214" s="265" t="s">
        <v>1561</v>
      </c>
      <c r="P214" s="231" t="str">
        <f t="shared" si="63"/>
        <v>Cervelli, Francisco (5,F5-$17M)</v>
      </c>
      <c r="Q214" s="252">
        <f t="shared" si="55"/>
        <v>3400000</v>
      </c>
      <c r="R214" s="252" t="str">
        <f t="shared" si="56"/>
        <v/>
      </c>
      <c r="S214" s="252" t="str">
        <f t="shared" si="57"/>
        <v/>
      </c>
      <c r="T214" s="252" t="str">
        <f t="shared" si="64"/>
        <v/>
      </c>
      <c r="U214" s="373" t="s">
        <v>995</v>
      </c>
      <c r="V214" s="263">
        <v>3400000</v>
      </c>
      <c r="W214" s="232" t="s">
        <v>242</v>
      </c>
      <c r="X214" s="232"/>
      <c r="Y214" s="232"/>
      <c r="Z214" s="233"/>
      <c r="AA214" s="232"/>
      <c r="AB214" s="284"/>
      <c r="AC214" s="232"/>
      <c r="AD214" s="269"/>
      <c r="AE214" s="233"/>
      <c r="AF214" s="232"/>
    </row>
    <row r="215" spans="1:32" ht="14.25" customHeight="1">
      <c r="A215" s="158" t="s">
        <v>643</v>
      </c>
      <c r="B215" s="552" t="str">
        <f t="shared" si="58"/>
        <v>Cespedes</v>
      </c>
      <c r="C215" s="553" t="str">
        <f t="shared" si="59"/>
        <v>Yoenis</v>
      </c>
      <c r="D215" s="158" t="str">
        <f t="shared" si="60"/>
        <v>Y. Cespedes</v>
      </c>
      <c r="E215" s="539" t="str">
        <f t="shared" si="61"/>
        <v>Yoenis Cespedes</v>
      </c>
      <c r="F215" s="554" t="s">
        <v>748</v>
      </c>
      <c r="G215" s="554"/>
      <c r="H215" s="554"/>
      <c r="I215" s="554"/>
      <c r="J215" s="555">
        <v>31338</v>
      </c>
      <c r="K215" s="540" t="s">
        <v>754</v>
      </c>
      <c r="L215" s="554" t="s">
        <v>6</v>
      </c>
      <c r="M215" s="556" t="str">
        <f t="shared" si="54"/>
        <v>3,F3-$7.5M</v>
      </c>
      <c r="N215" s="540" t="s">
        <v>52</v>
      </c>
      <c r="O215" s="557" t="s">
        <v>4078</v>
      </c>
      <c r="P215" s="231" t="str">
        <f t="shared" si="63"/>
        <v>Cespedes, Yoenis (3,F3-$7.5M)</v>
      </c>
      <c r="Q215" s="252">
        <f t="shared" si="55"/>
        <v>2500000</v>
      </c>
      <c r="R215" s="252" t="str">
        <f t="shared" si="56"/>
        <v/>
      </c>
      <c r="S215" s="252" t="str">
        <f t="shared" si="57"/>
        <v/>
      </c>
      <c r="T215" s="252" t="str">
        <f t="shared" si="64"/>
        <v/>
      </c>
      <c r="U215" s="270" t="s">
        <v>1627</v>
      </c>
      <c r="V215" s="253">
        <v>2500000</v>
      </c>
      <c r="W215" s="253" t="s">
        <v>242</v>
      </c>
      <c r="X215" s="232"/>
      <c r="Y215" s="232"/>
      <c r="Z215" s="232"/>
      <c r="AA215" s="232"/>
      <c r="AB215" s="284"/>
      <c r="AC215" s="232"/>
      <c r="AD215" s="284"/>
      <c r="AE215" s="232"/>
      <c r="AF215" s="232"/>
    </row>
    <row r="216" spans="1:32" ht="14.25" customHeight="1">
      <c r="A216" s="232" t="s">
        <v>2418</v>
      </c>
      <c r="B216" s="270"/>
      <c r="C216" s="270"/>
      <c r="D216" s="270"/>
      <c r="E216" s="270"/>
      <c r="F216" s="254"/>
      <c r="G216" s="254"/>
      <c r="H216" s="254"/>
      <c r="I216" s="254"/>
      <c r="J216" s="250"/>
      <c r="K216" s="255"/>
      <c r="L216" s="249" t="s">
        <v>90</v>
      </c>
      <c r="M216" s="270" t="str">
        <f t="shared" si="54"/>
        <v>1,F3-$3M</v>
      </c>
      <c r="N216" s="256" t="str">
        <f>Cobb!$AE$2</f>
        <v>Houston</v>
      </c>
      <c r="O216" s="257" t="s">
        <v>3510</v>
      </c>
      <c r="P216" s="231" t="str">
        <f t="shared" si="63"/>
        <v>Cessa,Luis (1,F3-$3M)</v>
      </c>
      <c r="Q216" s="252">
        <f t="shared" si="55"/>
        <v>1000000</v>
      </c>
      <c r="R216" s="252">
        <f t="shared" si="56"/>
        <v>1000000</v>
      </c>
      <c r="S216" s="252">
        <f t="shared" si="57"/>
        <v>1000000</v>
      </c>
      <c r="T216" s="252" t="str">
        <f t="shared" si="64"/>
        <v/>
      </c>
      <c r="U216" s="270" t="s">
        <v>1808</v>
      </c>
      <c r="V216" s="253">
        <v>1000000</v>
      </c>
      <c r="W216" s="270" t="s">
        <v>1809</v>
      </c>
      <c r="X216" s="253">
        <v>1000000</v>
      </c>
      <c r="Y216" s="270" t="s">
        <v>1810</v>
      </c>
      <c r="Z216" s="253">
        <v>1000000</v>
      </c>
      <c r="AA216" s="232" t="s">
        <v>242</v>
      </c>
      <c r="AB216" s="253"/>
      <c r="AC216" s="232"/>
      <c r="AD216" s="284"/>
      <c r="AE216" s="232"/>
      <c r="AF216" s="232"/>
    </row>
    <row r="217" spans="1:32" ht="14.25" customHeight="1">
      <c r="A217" s="232" t="s">
        <v>267</v>
      </c>
      <c r="B217" s="246" t="str">
        <f t="shared" ref="B217:B227" si="65">LEFT(A217,FIND(", ",A217,1)-1)</f>
        <v>Chacin</v>
      </c>
      <c r="C217" s="238" t="str">
        <f t="shared" ref="C217:C227" si="66">RIGHT(A217,LEN(A217)-FIND(", ",A217,1)-1)</f>
        <v>Jhoulys</v>
      </c>
      <c r="D217" s="232" t="str">
        <f t="shared" ref="D217:D227" si="67">CONCATENATE(MID(C217,1,1),". ",B217)</f>
        <v>J. Chacin</v>
      </c>
      <c r="E217" s="231" t="str">
        <f t="shared" ref="E217:E227" si="68">CONCATENATE(C217," ",B217)</f>
        <v>Jhoulys Chacin</v>
      </c>
      <c r="F217" s="249" t="s">
        <v>748</v>
      </c>
      <c r="G217" s="249"/>
      <c r="H217" s="249"/>
      <c r="I217" s="249"/>
      <c r="J217" s="250">
        <v>32149</v>
      </c>
      <c r="K217" s="256" t="s">
        <v>577</v>
      </c>
      <c r="L217" s="249" t="s">
        <v>90</v>
      </c>
      <c r="M217" s="270" t="str">
        <f t="shared" si="54"/>
        <v>3,F4-$15.6M</v>
      </c>
      <c r="N217" s="256" t="str">
        <f>Mays!$Y$2</f>
        <v>Los Angeles</v>
      </c>
      <c r="O217" s="257" t="s">
        <v>1376</v>
      </c>
      <c r="P217" s="231" t="str">
        <f t="shared" si="63"/>
        <v>Chacin, Jhoulys (3,F4-$15.6M)</v>
      </c>
      <c r="Q217" s="252">
        <f t="shared" si="55"/>
        <v>3900000</v>
      </c>
      <c r="R217" s="252">
        <f t="shared" si="56"/>
        <v>3900000</v>
      </c>
      <c r="S217" s="252" t="str">
        <f t="shared" si="57"/>
        <v/>
      </c>
      <c r="T217" s="252" t="str">
        <f t="shared" si="64"/>
        <v/>
      </c>
      <c r="U217" s="270" t="s">
        <v>1631</v>
      </c>
      <c r="V217" s="253">
        <v>3900000</v>
      </c>
      <c r="W217" s="250" t="s">
        <v>1647</v>
      </c>
      <c r="X217" s="253">
        <v>3900000</v>
      </c>
      <c r="Y217" s="232" t="s">
        <v>242</v>
      </c>
      <c r="Z217" s="232"/>
      <c r="AA217" s="232"/>
      <c r="AB217" s="284"/>
      <c r="AC217" s="232"/>
      <c r="AD217" s="284"/>
      <c r="AE217" s="232"/>
      <c r="AF217" s="232"/>
    </row>
    <row r="218" spans="1:32" ht="14.25" customHeight="1">
      <c r="A218" s="233" t="s">
        <v>902</v>
      </c>
      <c r="B218" s="246" t="str">
        <f t="shared" si="65"/>
        <v>Chafin</v>
      </c>
      <c r="C218" s="238" t="str">
        <f t="shared" si="66"/>
        <v>Andrew*</v>
      </c>
      <c r="D218" s="232" t="str">
        <f t="shared" si="67"/>
        <v>A. Chafin</v>
      </c>
      <c r="E218" s="231" t="str">
        <f t="shared" si="68"/>
        <v>Andrew* Chafin</v>
      </c>
      <c r="F218" s="249" t="s">
        <v>307</v>
      </c>
      <c r="G218" s="249"/>
      <c r="H218" s="249"/>
      <c r="I218" s="249"/>
      <c r="J218" s="262">
        <v>33041</v>
      </c>
      <c r="K218" s="232" t="s">
        <v>577</v>
      </c>
      <c r="L218" s="249" t="s">
        <v>90</v>
      </c>
      <c r="M218" s="270" t="str">
        <f t="shared" si="54"/>
        <v>ARB-Y5</v>
      </c>
      <c r="N218" s="256" t="str">
        <f>Aaron!$S$2</f>
        <v>Washington</v>
      </c>
      <c r="O218" s="249" t="s">
        <v>916</v>
      </c>
      <c r="P218" s="231" t="str">
        <f t="shared" si="63"/>
        <v>Chafin, Andrew* (ARB-Y5)</v>
      </c>
      <c r="Q218" s="252">
        <f t="shared" si="55"/>
        <v>1512000</v>
      </c>
      <c r="R218" s="252" t="str">
        <f t="shared" si="56"/>
        <v/>
      </c>
      <c r="S218" s="252" t="str">
        <f t="shared" si="57"/>
        <v/>
      </c>
      <c r="T218" s="252" t="str">
        <f t="shared" si="64"/>
        <v/>
      </c>
      <c r="U218" s="270" t="s">
        <v>721</v>
      </c>
      <c r="V218" s="253">
        <v>1512000</v>
      </c>
      <c r="W218" s="232" t="s">
        <v>722</v>
      </c>
      <c r="X218" s="232"/>
      <c r="Y218" s="232" t="s">
        <v>723</v>
      </c>
      <c r="Z218" s="232"/>
      <c r="AA218" s="232" t="s">
        <v>242</v>
      </c>
      <c r="AB218" s="284"/>
      <c r="AC218" s="232"/>
      <c r="AD218" s="284"/>
      <c r="AE218" s="232"/>
      <c r="AF218" s="232"/>
    </row>
    <row r="219" spans="1:32" ht="14.25" customHeight="1">
      <c r="A219" s="232" t="s">
        <v>1501</v>
      </c>
      <c r="B219" s="246" t="str">
        <f t="shared" si="65"/>
        <v>Chang</v>
      </c>
      <c r="C219" s="238" t="str">
        <f t="shared" si="66"/>
        <v>Yu-Cheng</v>
      </c>
      <c r="D219" s="232" t="str">
        <f t="shared" si="67"/>
        <v>Y. Chang</v>
      </c>
      <c r="E219" s="231" t="str">
        <f t="shared" si="68"/>
        <v>Yu-Cheng Chang</v>
      </c>
      <c r="F219" s="254"/>
      <c r="G219" s="254">
        <v>142</v>
      </c>
      <c r="H219" s="254" t="s">
        <v>1470</v>
      </c>
      <c r="I219" s="254"/>
      <c r="J219" s="250"/>
      <c r="K219" s="255"/>
      <c r="L219" s="249" t="s">
        <v>6</v>
      </c>
      <c r="M219" s="270" t="str">
        <f t="shared" si="54"/>
        <v>MM</v>
      </c>
      <c r="N219" s="256" t="str">
        <f>Cobb!$AE$2</f>
        <v>Houston</v>
      </c>
      <c r="O219" s="257" t="s">
        <v>1479</v>
      </c>
      <c r="P219" s="231" t="str">
        <f t="shared" si="63"/>
        <v>Chang, Yu-Cheng (MM)</v>
      </c>
      <c r="Q219" s="252">
        <f t="shared" si="55"/>
        <v>100000</v>
      </c>
      <c r="R219" s="252" t="str">
        <f t="shared" si="56"/>
        <v/>
      </c>
      <c r="S219" s="252" t="str">
        <f t="shared" si="57"/>
        <v/>
      </c>
      <c r="T219" s="252" t="str">
        <f t="shared" si="64"/>
        <v/>
      </c>
      <c r="U219" s="270" t="s">
        <v>385</v>
      </c>
      <c r="V219" s="253">
        <v>100000</v>
      </c>
      <c r="W219" s="232"/>
      <c r="X219" s="253"/>
      <c r="Y219" s="232"/>
      <c r="Z219" s="232"/>
      <c r="AA219" s="232"/>
      <c r="AB219" s="284"/>
      <c r="AC219" s="232"/>
      <c r="AD219" s="284"/>
      <c r="AE219" s="232"/>
      <c r="AF219" s="232"/>
    </row>
    <row r="220" spans="1:32" ht="14.25" customHeight="1">
      <c r="A220" s="232" t="s">
        <v>63</v>
      </c>
      <c r="B220" s="246" t="str">
        <f t="shared" si="65"/>
        <v>Chapman</v>
      </c>
      <c r="C220" s="238" t="str">
        <f t="shared" si="66"/>
        <v>Aroldis</v>
      </c>
      <c r="D220" s="232" t="str">
        <f t="shared" si="67"/>
        <v>A. Chapman</v>
      </c>
      <c r="E220" s="231" t="str">
        <f t="shared" si="68"/>
        <v>Aroldis Chapman</v>
      </c>
      <c r="F220" s="249" t="s">
        <v>307</v>
      </c>
      <c r="G220" s="249"/>
      <c r="H220" s="249"/>
      <c r="I220" s="249"/>
      <c r="J220" s="250">
        <v>32201</v>
      </c>
      <c r="K220" s="256" t="s">
        <v>745</v>
      </c>
      <c r="L220" s="249" t="s">
        <v>90</v>
      </c>
      <c r="M220" s="270" t="str">
        <f t="shared" si="54"/>
        <v>1,F4-$10.45M</v>
      </c>
      <c r="N220" s="256" t="str">
        <f>Mays!$Y$2</f>
        <v>Los Angeles</v>
      </c>
      <c r="O220" s="257" t="s">
        <v>3510</v>
      </c>
      <c r="P220" s="231" t="str">
        <f t="shared" si="63"/>
        <v>Chapman, Aroldis (1,F4-$10.45M)</v>
      </c>
      <c r="Q220" s="252">
        <f t="shared" si="55"/>
        <v>2613000</v>
      </c>
      <c r="R220" s="252">
        <f t="shared" si="56"/>
        <v>2613000</v>
      </c>
      <c r="S220" s="252">
        <f t="shared" si="57"/>
        <v>2613000</v>
      </c>
      <c r="T220" s="252">
        <f t="shared" si="64"/>
        <v>2613000</v>
      </c>
      <c r="U220" s="255" t="s">
        <v>3177</v>
      </c>
      <c r="V220" s="253">
        <v>2613000</v>
      </c>
      <c r="W220" s="255" t="s">
        <v>3178</v>
      </c>
      <c r="X220" s="253">
        <v>2613000</v>
      </c>
      <c r="Y220" s="255" t="s">
        <v>3179</v>
      </c>
      <c r="Z220" s="253">
        <v>2613000</v>
      </c>
      <c r="AA220" s="255" t="s">
        <v>3180</v>
      </c>
      <c r="AB220" s="253">
        <v>2613000</v>
      </c>
      <c r="AC220" s="232" t="s">
        <v>242</v>
      </c>
      <c r="AD220" s="284"/>
      <c r="AE220" s="232"/>
      <c r="AF220" s="232"/>
    </row>
    <row r="221" spans="1:32" ht="14.25" customHeight="1">
      <c r="A221" s="233" t="s">
        <v>973</v>
      </c>
      <c r="B221" s="246" t="str">
        <f t="shared" si="65"/>
        <v>Chapman</v>
      </c>
      <c r="C221" s="238" t="str">
        <f t="shared" si="66"/>
        <v>Matt</v>
      </c>
      <c r="D221" s="232" t="str">
        <f t="shared" si="67"/>
        <v>M. Chapman</v>
      </c>
      <c r="E221" s="231" t="str">
        <f t="shared" si="68"/>
        <v>Matt Chapman</v>
      </c>
      <c r="F221" s="249" t="s">
        <v>748</v>
      </c>
      <c r="G221" s="249"/>
      <c r="H221" s="249"/>
      <c r="I221" s="249"/>
      <c r="J221" s="262">
        <v>34087</v>
      </c>
      <c r="K221" s="232" t="s">
        <v>751</v>
      </c>
      <c r="L221" s="249" t="s">
        <v>6</v>
      </c>
      <c r="M221" s="270" t="str">
        <f t="shared" si="54"/>
        <v>Y3</v>
      </c>
      <c r="N221" s="256" t="str">
        <f>Ruth!$S$2</f>
        <v>New York</v>
      </c>
      <c r="O221" s="249" t="s">
        <v>916</v>
      </c>
      <c r="P221" s="231" t="str">
        <f t="shared" si="63"/>
        <v>Chapman, Matt (Y3)</v>
      </c>
      <c r="Q221" s="252">
        <f t="shared" si="55"/>
        <v>400000</v>
      </c>
      <c r="R221" s="252" t="str">
        <f t="shared" si="56"/>
        <v/>
      </c>
      <c r="S221" s="252" t="str">
        <f t="shared" si="57"/>
        <v/>
      </c>
      <c r="T221" s="252" t="str">
        <f t="shared" si="64"/>
        <v/>
      </c>
      <c r="U221" s="270" t="s">
        <v>278</v>
      </c>
      <c r="V221" s="253">
        <v>400000</v>
      </c>
      <c r="W221" s="232" t="s">
        <v>492</v>
      </c>
      <c r="X221" s="232"/>
      <c r="Y221" s="232"/>
      <c r="Z221" s="232"/>
      <c r="AA221" s="232"/>
      <c r="AB221" s="284"/>
      <c r="AC221" s="232"/>
      <c r="AD221" s="284"/>
      <c r="AE221" s="232"/>
      <c r="AF221" s="232"/>
    </row>
    <row r="222" spans="1:32" ht="14.25" customHeight="1">
      <c r="A222" s="285" t="s">
        <v>1140</v>
      </c>
      <c r="B222" s="246" t="str">
        <f t="shared" si="65"/>
        <v>Chatwood</v>
      </c>
      <c r="C222" s="238" t="str">
        <f t="shared" si="66"/>
        <v xml:space="preserve">Tyler </v>
      </c>
      <c r="D222" s="232" t="str">
        <f t="shared" si="67"/>
        <v>T. Chatwood</v>
      </c>
      <c r="E222" s="231" t="str">
        <f t="shared" si="68"/>
        <v>Tyler  Chatwood</v>
      </c>
      <c r="F222" s="286" t="s">
        <v>748</v>
      </c>
      <c r="G222" s="285"/>
      <c r="H222" s="285"/>
      <c r="I222" s="285"/>
      <c r="J222" s="287">
        <v>32858</v>
      </c>
      <c r="K222" s="285" t="s">
        <v>577</v>
      </c>
      <c r="L222" s="286" t="s">
        <v>90</v>
      </c>
      <c r="M222" s="270" t="str">
        <f t="shared" si="54"/>
        <v>4,F5-$9.375M</v>
      </c>
      <c r="N222" s="256" t="str">
        <f>Ruth!$A$2</f>
        <v>Plum Island</v>
      </c>
      <c r="O222" s="275" t="s">
        <v>1141</v>
      </c>
      <c r="P222" s="231" t="str">
        <f t="shared" si="63"/>
        <v>Chatwood, Tyler  (4,F5-$9.375M)</v>
      </c>
      <c r="Q222" s="252">
        <f t="shared" si="55"/>
        <v>1875000</v>
      </c>
      <c r="R222" s="252">
        <f t="shared" si="56"/>
        <v>1875000</v>
      </c>
      <c r="S222" s="252" t="str">
        <f t="shared" si="57"/>
        <v/>
      </c>
      <c r="T222" s="252" t="str">
        <f t="shared" si="64"/>
        <v/>
      </c>
      <c r="U222" s="372" t="s">
        <v>1175</v>
      </c>
      <c r="V222" s="277">
        <v>1875000</v>
      </c>
      <c r="W222" s="276" t="s">
        <v>1176</v>
      </c>
      <c r="X222" s="295">
        <v>1875000</v>
      </c>
      <c r="Y222" s="232" t="s">
        <v>242</v>
      </c>
      <c r="Z222" s="232"/>
      <c r="AA222" s="232"/>
      <c r="AB222" s="284"/>
      <c r="AC222" s="232"/>
      <c r="AD222" s="269"/>
      <c r="AE222" s="233"/>
      <c r="AF222" s="232"/>
    </row>
    <row r="223" spans="1:32" ht="14.25" customHeight="1">
      <c r="A223" s="290" t="s">
        <v>758</v>
      </c>
      <c r="B223" s="246" t="str">
        <f t="shared" si="65"/>
        <v>Chavez</v>
      </c>
      <c r="C223" s="238" t="str">
        <f t="shared" si="66"/>
        <v>Jesse</v>
      </c>
      <c r="D223" s="232" t="str">
        <f t="shared" si="67"/>
        <v>J. Chavez</v>
      </c>
      <c r="E223" s="231" t="str">
        <f t="shared" si="68"/>
        <v>Jesse Chavez</v>
      </c>
      <c r="F223" s="292" t="s">
        <v>748</v>
      </c>
      <c r="G223" s="292"/>
      <c r="H223" s="292"/>
      <c r="I223" s="292"/>
      <c r="J223" s="296">
        <v>30549</v>
      </c>
      <c r="K223" s="297" t="s">
        <v>745</v>
      </c>
      <c r="L223" s="249" t="s">
        <v>90</v>
      </c>
      <c r="M223" s="270" t="str">
        <f t="shared" si="54"/>
        <v>2,F2-$8M</v>
      </c>
      <c r="N223" s="251" t="s">
        <v>1401</v>
      </c>
      <c r="O223" s="265" t="s">
        <v>3567</v>
      </c>
      <c r="P223" s="231" t="str">
        <f t="shared" si="63"/>
        <v>Chavez, Jesse (2,F2-$8M)</v>
      </c>
      <c r="Q223" s="252">
        <f t="shared" si="55"/>
        <v>4000000</v>
      </c>
      <c r="R223" s="252" t="str">
        <f t="shared" si="56"/>
        <v/>
      </c>
      <c r="S223" s="252" t="str">
        <f t="shared" si="57"/>
        <v/>
      </c>
      <c r="T223" s="252" t="str">
        <f t="shared" si="64"/>
        <v/>
      </c>
      <c r="U223" s="270" t="s">
        <v>1186</v>
      </c>
      <c r="V223" s="253">
        <v>4000000</v>
      </c>
      <c r="W223" s="232" t="s">
        <v>242</v>
      </c>
      <c r="X223" s="253"/>
      <c r="Y223" s="232"/>
      <c r="Z223" s="232"/>
      <c r="AA223" s="232"/>
      <c r="AB223" s="284"/>
      <c r="AC223" s="232"/>
      <c r="AD223" s="284"/>
      <c r="AE223" s="232"/>
      <c r="AF223" s="232"/>
    </row>
    <row r="224" spans="1:32" ht="14.25" customHeight="1">
      <c r="A224" s="232" t="s">
        <v>1527</v>
      </c>
      <c r="B224" s="246" t="str">
        <f t="shared" si="65"/>
        <v>Chavis</v>
      </c>
      <c r="C224" s="238" t="str">
        <f t="shared" si="66"/>
        <v>Michael</v>
      </c>
      <c r="D224" s="232" t="str">
        <f t="shared" si="67"/>
        <v>M. Chavis</v>
      </c>
      <c r="E224" s="231" t="str">
        <f t="shared" si="68"/>
        <v>Michael Chavis</v>
      </c>
      <c r="F224" s="254"/>
      <c r="G224" s="254">
        <v>35</v>
      </c>
      <c r="H224" s="254" t="s">
        <v>1465</v>
      </c>
      <c r="I224" s="254"/>
      <c r="J224" s="250"/>
      <c r="K224" s="255"/>
      <c r="L224" s="249" t="s">
        <v>6</v>
      </c>
      <c r="M224" s="270" t="str">
        <f t="shared" si="54"/>
        <v>Y1</v>
      </c>
      <c r="N224" s="256" t="str">
        <f>Ruth!$M$2</f>
        <v>Hoboken</v>
      </c>
      <c r="O224" s="257" t="s">
        <v>1479</v>
      </c>
      <c r="P224" s="231" t="str">
        <f t="shared" si="63"/>
        <v>Chavis, Michael (Y1)</v>
      </c>
      <c r="Q224" s="252">
        <f t="shared" si="55"/>
        <v>200000</v>
      </c>
      <c r="R224" s="252">
        <f t="shared" si="56"/>
        <v>300000</v>
      </c>
      <c r="S224" s="252">
        <f t="shared" si="57"/>
        <v>400000</v>
      </c>
      <c r="T224" s="252" t="str">
        <f t="shared" si="64"/>
        <v/>
      </c>
      <c r="U224" s="270" t="s">
        <v>388</v>
      </c>
      <c r="V224" s="253">
        <v>200000</v>
      </c>
      <c r="W224" s="232" t="s">
        <v>389</v>
      </c>
      <c r="X224" s="253">
        <v>300000</v>
      </c>
      <c r="Y224" s="232" t="s">
        <v>278</v>
      </c>
      <c r="Z224" s="378">
        <v>400000</v>
      </c>
      <c r="AA224" s="232" t="s">
        <v>492</v>
      </c>
      <c r="AB224" s="284"/>
      <c r="AC224" s="232"/>
      <c r="AD224" s="269"/>
      <c r="AE224" s="233"/>
      <c r="AF224" s="232"/>
    </row>
    <row r="225" spans="1:32" ht="14.25" customHeight="1">
      <c r="A225" s="177" t="s">
        <v>887</v>
      </c>
      <c r="B225" s="552" t="str">
        <f t="shared" si="65"/>
        <v>Chirinos</v>
      </c>
      <c r="C225" s="553" t="str">
        <f t="shared" si="66"/>
        <v>Robinson</v>
      </c>
      <c r="D225" s="158" t="str">
        <f t="shared" si="67"/>
        <v>R. Chirinos</v>
      </c>
      <c r="E225" s="539" t="str">
        <f t="shared" si="68"/>
        <v>Robinson Chirinos</v>
      </c>
      <c r="F225" s="554" t="s">
        <v>748</v>
      </c>
      <c r="G225" s="554"/>
      <c r="H225" s="554"/>
      <c r="I225" s="554"/>
      <c r="J225" s="560">
        <v>30838</v>
      </c>
      <c r="K225" s="158" t="s">
        <v>749</v>
      </c>
      <c r="L225" s="554" t="s">
        <v>6</v>
      </c>
      <c r="M225" s="556" t="str">
        <f t="shared" si="54"/>
        <v>ARB-Y6</v>
      </c>
      <c r="N225" s="540" t="s">
        <v>173</v>
      </c>
      <c r="O225" s="554" t="s">
        <v>4072</v>
      </c>
      <c r="P225" s="231" t="str">
        <f t="shared" si="63"/>
        <v>Chirinos, Robinson (ARB-Y6)</v>
      </c>
      <c r="Q225" s="252">
        <f t="shared" si="55"/>
        <v>1350000</v>
      </c>
      <c r="R225" s="252" t="str">
        <f t="shared" si="56"/>
        <v/>
      </c>
      <c r="S225" s="252" t="str">
        <f t="shared" si="57"/>
        <v/>
      </c>
      <c r="T225" s="252" t="str">
        <f t="shared" si="64"/>
        <v/>
      </c>
      <c r="U225" s="270" t="s">
        <v>722</v>
      </c>
      <c r="V225" s="253">
        <v>1350000</v>
      </c>
      <c r="W225" s="232" t="s">
        <v>723</v>
      </c>
      <c r="X225" s="232"/>
      <c r="Y225" s="232" t="s">
        <v>242</v>
      </c>
      <c r="Z225" s="232"/>
      <c r="AA225" s="232"/>
      <c r="AB225" s="284"/>
      <c r="AC225" s="232"/>
      <c r="AD225" s="269"/>
      <c r="AE225" s="233"/>
      <c r="AF225" s="232"/>
    </row>
    <row r="226" spans="1:32" ht="14.25" customHeight="1">
      <c r="A226" s="232" t="s">
        <v>2025</v>
      </c>
      <c r="B226" s="246" t="str">
        <f t="shared" si="65"/>
        <v>Chirinos</v>
      </c>
      <c r="C226" s="238" t="str">
        <f t="shared" si="66"/>
        <v>Yonny</v>
      </c>
      <c r="D226" s="232" t="str">
        <f t="shared" si="67"/>
        <v>Y. Chirinos</v>
      </c>
      <c r="E226" s="231" t="str">
        <f t="shared" si="68"/>
        <v>Yonny Chirinos</v>
      </c>
      <c r="F226" s="254" t="s">
        <v>748</v>
      </c>
      <c r="G226" s="254" t="s">
        <v>1475</v>
      </c>
      <c r="H226" s="254" t="s">
        <v>1464</v>
      </c>
      <c r="I226" s="254" t="s">
        <v>1475</v>
      </c>
      <c r="J226" s="250">
        <v>34329</v>
      </c>
      <c r="K226" s="255" t="s">
        <v>577</v>
      </c>
      <c r="L226" s="249" t="s">
        <v>90</v>
      </c>
      <c r="M226" s="270" t="str">
        <f t="shared" si="54"/>
        <v>Y2</v>
      </c>
      <c r="N226" s="256" t="s">
        <v>479</v>
      </c>
      <c r="O226" s="257" t="s">
        <v>2173</v>
      </c>
      <c r="P226" s="231" t="str">
        <f t="shared" si="63"/>
        <v>Chirinos, Yonny (Y2)</v>
      </c>
      <c r="Q226" s="252">
        <f t="shared" si="55"/>
        <v>300000</v>
      </c>
      <c r="R226" s="252">
        <f t="shared" si="56"/>
        <v>400000</v>
      </c>
      <c r="S226" s="252" t="str">
        <f t="shared" si="57"/>
        <v/>
      </c>
      <c r="T226" s="252" t="str">
        <f t="shared" si="64"/>
        <v/>
      </c>
      <c r="U226" s="270" t="s">
        <v>389</v>
      </c>
      <c r="V226" s="253">
        <v>300000</v>
      </c>
      <c r="W226" s="232" t="s">
        <v>278</v>
      </c>
      <c r="X226" s="253">
        <v>400000</v>
      </c>
      <c r="Y226" s="232" t="s">
        <v>492</v>
      </c>
      <c r="Z226" s="232"/>
      <c r="AA226" s="232"/>
      <c r="AB226" s="284"/>
      <c r="AC226" s="232"/>
      <c r="AD226" s="284"/>
      <c r="AE226" s="232"/>
      <c r="AF226" s="232"/>
    </row>
    <row r="227" spans="1:32" ht="14.25" customHeight="1">
      <c r="A227" s="232" t="s">
        <v>2037</v>
      </c>
      <c r="B227" s="246" t="str">
        <f t="shared" si="65"/>
        <v>Chisholm</v>
      </c>
      <c r="C227" s="238" t="str">
        <f t="shared" si="66"/>
        <v>Jazz</v>
      </c>
      <c r="D227" s="232" t="str">
        <f t="shared" si="67"/>
        <v>J. Chisholm</v>
      </c>
      <c r="E227" s="231" t="str">
        <f t="shared" si="68"/>
        <v>Jazz Chisholm</v>
      </c>
      <c r="F227" s="254" t="s">
        <v>307</v>
      </c>
      <c r="G227" s="254" t="s">
        <v>2190</v>
      </c>
      <c r="H227" s="254" t="s">
        <v>2332</v>
      </c>
      <c r="I227" s="254" t="s">
        <v>1465</v>
      </c>
      <c r="J227" s="250">
        <v>35827</v>
      </c>
      <c r="K227" s="255" t="s">
        <v>752</v>
      </c>
      <c r="L227" s="249" t="s">
        <v>387</v>
      </c>
      <c r="M227" s="270" t="str">
        <f t="shared" si="54"/>
        <v>min</v>
      </c>
      <c r="N227" s="256" t="s">
        <v>292</v>
      </c>
      <c r="O227" s="257" t="s">
        <v>2173</v>
      </c>
      <c r="P227" s="231" t="str">
        <f t="shared" si="63"/>
        <v>Chisholm, Jazz (min)</v>
      </c>
      <c r="Q227" s="252" t="str">
        <f t="shared" si="55"/>
        <v/>
      </c>
      <c r="R227" s="252" t="str">
        <f t="shared" si="56"/>
        <v/>
      </c>
      <c r="S227" s="252" t="str">
        <f t="shared" si="57"/>
        <v/>
      </c>
      <c r="T227" s="252" t="str">
        <f t="shared" si="64"/>
        <v/>
      </c>
      <c r="U227" s="270" t="s">
        <v>505</v>
      </c>
      <c r="V227" s="253"/>
      <c r="W227" s="232"/>
      <c r="X227" s="253"/>
      <c r="Y227" s="232"/>
      <c r="Z227" s="232"/>
      <c r="AA227" s="232"/>
      <c r="AB227" s="284"/>
      <c r="AC227" s="232"/>
      <c r="AD227" s="284"/>
      <c r="AE227" s="232"/>
      <c r="AF227" s="232"/>
    </row>
    <row r="228" spans="1:32" ht="14.25" customHeight="1">
      <c r="A228" s="233" t="s">
        <v>1828</v>
      </c>
      <c r="B228" s="246"/>
      <c r="C228" s="238"/>
      <c r="D228" s="232"/>
      <c r="E228" s="231"/>
      <c r="F228" s="249"/>
      <c r="G228" s="249"/>
      <c r="H228" s="249"/>
      <c r="I228" s="249"/>
      <c r="J228" s="262"/>
      <c r="K228" s="232"/>
      <c r="L228" s="249" t="s">
        <v>6</v>
      </c>
      <c r="M228" s="270" t="str">
        <f t="shared" si="54"/>
        <v>2,F2-$1.838M</v>
      </c>
      <c r="N228" s="256" t="s">
        <v>302</v>
      </c>
      <c r="O228" s="249" t="s">
        <v>3560</v>
      </c>
      <c r="P228" s="231" t="str">
        <f t="shared" si="63"/>
        <v>Choi, Ji-Man (2,F2-$1.838M)</v>
      </c>
      <c r="Q228" s="252">
        <f t="shared" si="55"/>
        <v>919000</v>
      </c>
      <c r="R228" s="252" t="str">
        <f t="shared" si="56"/>
        <v/>
      </c>
      <c r="S228" s="252" t="str">
        <f t="shared" si="57"/>
        <v/>
      </c>
      <c r="T228" s="252" t="str">
        <f t="shared" si="64"/>
        <v/>
      </c>
      <c r="U228" s="270" t="s">
        <v>1829</v>
      </c>
      <c r="V228" s="253">
        <v>919000</v>
      </c>
      <c r="W228" s="232" t="s">
        <v>242</v>
      </c>
      <c r="X228" s="232"/>
      <c r="Y228" s="232"/>
      <c r="Z228" s="232"/>
      <c r="AA228" s="232"/>
      <c r="AB228" s="284"/>
      <c r="AC228" s="232"/>
      <c r="AD228" s="284"/>
      <c r="AE228" s="232"/>
      <c r="AF228" s="232"/>
    </row>
    <row r="229" spans="1:32" ht="14.25" customHeight="1">
      <c r="A229" s="232" t="s">
        <v>415</v>
      </c>
      <c r="B229" s="246" t="str">
        <f t="shared" ref="B229:B268" si="69">LEFT(A229,FIND(", ",A229,1)-1)</f>
        <v>Choo</v>
      </c>
      <c r="C229" s="238" t="str">
        <f t="shared" ref="C229:C268" si="70">RIGHT(A229,LEN(A229)-FIND(", ",A229,1)-1)</f>
        <v>Shin-Soo</v>
      </c>
      <c r="D229" s="232" t="str">
        <f t="shared" ref="D229:D268" si="71">CONCATENATE(MID(C229,1,1),". ",B229)</f>
        <v>S. Choo</v>
      </c>
      <c r="E229" s="231" t="str">
        <f t="shared" ref="E229:E268" si="72">CONCATENATE(C229," ",B229)</f>
        <v>Shin-Soo Choo</v>
      </c>
      <c r="F229" s="249" t="s">
        <v>307</v>
      </c>
      <c r="G229" s="249"/>
      <c r="H229" s="249"/>
      <c r="I229" s="249"/>
      <c r="J229" s="250">
        <v>30145</v>
      </c>
      <c r="K229" s="256" t="s">
        <v>750</v>
      </c>
      <c r="L229" s="249" t="s">
        <v>6</v>
      </c>
      <c r="M229" s="270" t="str">
        <f t="shared" si="54"/>
        <v>1,F2-$3.316M</v>
      </c>
      <c r="N229" s="251" t="s">
        <v>864</v>
      </c>
      <c r="O229" s="257" t="s">
        <v>3510</v>
      </c>
      <c r="P229" s="231" t="str">
        <f t="shared" si="63"/>
        <v>Choo, Shin-Soo (1,F2-$3.316M)</v>
      </c>
      <c r="Q229" s="252">
        <f t="shared" si="55"/>
        <v>1658000</v>
      </c>
      <c r="R229" s="252">
        <f t="shared" si="56"/>
        <v>1658000</v>
      </c>
      <c r="S229" s="252" t="str">
        <f t="shared" si="57"/>
        <v/>
      </c>
      <c r="T229" s="252" t="str">
        <f t="shared" si="64"/>
        <v/>
      </c>
      <c r="U229" s="374" t="s">
        <v>3181</v>
      </c>
      <c r="V229" s="284">
        <v>1658000</v>
      </c>
      <c r="W229" s="374" t="s">
        <v>3182</v>
      </c>
      <c r="X229" s="284">
        <v>1658000</v>
      </c>
      <c r="Y229" s="232" t="s">
        <v>242</v>
      </c>
      <c r="Z229" s="284"/>
      <c r="AA229" s="232"/>
      <c r="AB229" s="284"/>
      <c r="AC229" s="232"/>
      <c r="AD229" s="284"/>
      <c r="AE229" s="232"/>
      <c r="AF229" s="232"/>
    </row>
    <row r="230" spans="1:32" ht="14.25" customHeight="1">
      <c r="A230" s="232" t="s">
        <v>2088</v>
      </c>
      <c r="B230" s="246" t="str">
        <f t="shared" si="69"/>
        <v>Cimber</v>
      </c>
      <c r="C230" s="238" t="str">
        <f t="shared" si="70"/>
        <v>Adam</v>
      </c>
      <c r="D230" s="232" t="str">
        <f t="shared" si="71"/>
        <v>A. Cimber</v>
      </c>
      <c r="E230" s="231" t="str">
        <f t="shared" si="72"/>
        <v>Adam Cimber</v>
      </c>
      <c r="F230" s="254" t="s">
        <v>748</v>
      </c>
      <c r="G230" s="254" t="s">
        <v>2242</v>
      </c>
      <c r="H230" s="254" t="s">
        <v>478</v>
      </c>
      <c r="I230" s="254" t="s">
        <v>1469</v>
      </c>
      <c r="J230" s="250">
        <v>33100</v>
      </c>
      <c r="K230" s="255" t="s">
        <v>745</v>
      </c>
      <c r="L230" s="249" t="s">
        <v>90</v>
      </c>
      <c r="M230" s="270" t="str">
        <f t="shared" si="54"/>
        <v>Y2</v>
      </c>
      <c r="N230" s="256" t="s">
        <v>349</v>
      </c>
      <c r="O230" s="257" t="s">
        <v>2173</v>
      </c>
      <c r="P230" s="231" t="str">
        <f t="shared" si="63"/>
        <v>Cimber, Adam (Y2)</v>
      </c>
      <c r="Q230" s="252">
        <f t="shared" si="55"/>
        <v>300000</v>
      </c>
      <c r="R230" s="252">
        <f t="shared" si="56"/>
        <v>400000</v>
      </c>
      <c r="S230" s="252" t="str">
        <f t="shared" si="57"/>
        <v/>
      </c>
      <c r="T230" s="252" t="str">
        <f t="shared" si="64"/>
        <v/>
      </c>
      <c r="U230" s="270" t="s">
        <v>389</v>
      </c>
      <c r="V230" s="253">
        <v>300000</v>
      </c>
      <c r="W230" s="232" t="s">
        <v>278</v>
      </c>
      <c r="X230" s="253">
        <v>400000</v>
      </c>
      <c r="Y230" s="232" t="s">
        <v>492</v>
      </c>
      <c r="Z230" s="232"/>
      <c r="AA230" s="232"/>
      <c r="AB230" s="284"/>
      <c r="AC230" s="232"/>
      <c r="AD230" s="284"/>
      <c r="AE230" s="232"/>
      <c r="AF230" s="232"/>
    </row>
    <row r="231" spans="1:32" ht="14.25" customHeight="1">
      <c r="A231" s="232" t="s">
        <v>613</v>
      </c>
      <c r="B231" s="246" t="str">
        <f t="shared" si="69"/>
        <v>Cishek</v>
      </c>
      <c r="C231" s="238" t="str">
        <f t="shared" si="70"/>
        <v>Steve</v>
      </c>
      <c r="D231" s="232" t="str">
        <f t="shared" si="71"/>
        <v>S. Cishek</v>
      </c>
      <c r="E231" s="231" t="str">
        <f t="shared" si="72"/>
        <v>Steve Cishek</v>
      </c>
      <c r="F231" s="249" t="s">
        <v>748</v>
      </c>
      <c r="G231" s="249"/>
      <c r="H231" s="249"/>
      <c r="I231" s="249"/>
      <c r="J231" s="250">
        <v>31581</v>
      </c>
      <c r="K231" s="256" t="s">
        <v>745</v>
      </c>
      <c r="L231" s="249" t="s">
        <v>90</v>
      </c>
      <c r="M231" s="270" t="str">
        <f t="shared" si="54"/>
        <v>1,F3-$6M</v>
      </c>
      <c r="N231" s="256" t="s">
        <v>329</v>
      </c>
      <c r="O231" s="257" t="s">
        <v>3510</v>
      </c>
      <c r="P231" s="231" t="str">
        <f t="shared" si="63"/>
        <v>Cishek, Steve (1,F3-$6M)</v>
      </c>
      <c r="Q231" s="252">
        <f t="shared" si="55"/>
        <v>2000000</v>
      </c>
      <c r="R231" s="252">
        <f t="shared" si="56"/>
        <v>2000000</v>
      </c>
      <c r="S231" s="252">
        <f t="shared" si="57"/>
        <v>2000000</v>
      </c>
      <c r="T231" s="252" t="str">
        <f t="shared" si="64"/>
        <v/>
      </c>
      <c r="U231" s="270" t="s">
        <v>1378</v>
      </c>
      <c r="V231" s="253">
        <v>2000000</v>
      </c>
      <c r="W231" s="270" t="s">
        <v>1589</v>
      </c>
      <c r="X231" s="253">
        <v>2000000</v>
      </c>
      <c r="Y231" s="270" t="s">
        <v>1625</v>
      </c>
      <c r="Z231" s="253">
        <v>2000000</v>
      </c>
      <c r="AA231" s="232" t="s">
        <v>242</v>
      </c>
      <c r="AB231" s="253"/>
      <c r="AC231" s="232"/>
      <c r="AD231" s="284"/>
      <c r="AE231" s="232"/>
      <c r="AF231" s="232"/>
    </row>
    <row r="232" spans="1:32" ht="14.25" customHeight="1">
      <c r="A232" s="158" t="s">
        <v>3585</v>
      </c>
      <c r="B232" s="246" t="str">
        <f t="shared" si="69"/>
        <v>Civale</v>
      </c>
      <c r="C232" s="238" t="str">
        <f t="shared" si="70"/>
        <v>Aaron</v>
      </c>
      <c r="D232" s="232" t="str">
        <f t="shared" si="71"/>
        <v>A. Civale</v>
      </c>
      <c r="E232" s="231" t="str">
        <f t="shared" si="72"/>
        <v>Aaron Civale</v>
      </c>
      <c r="F232" s="254" t="s">
        <v>748</v>
      </c>
      <c r="G232" s="254">
        <v>18</v>
      </c>
      <c r="H232" s="254">
        <v>1</v>
      </c>
      <c r="I232" s="254" t="s">
        <v>2183</v>
      </c>
      <c r="J232" s="250">
        <v>34862</v>
      </c>
      <c r="K232" s="255" t="s">
        <v>577</v>
      </c>
      <c r="L232" s="249" t="s">
        <v>90</v>
      </c>
      <c r="M232" s="270" t="str">
        <f t="shared" si="54"/>
        <v>Y1</v>
      </c>
      <c r="N232" s="256" t="s">
        <v>429</v>
      </c>
      <c r="O232" s="257" t="s">
        <v>3574</v>
      </c>
      <c r="P232" s="231" t="str">
        <f>CONCATENATE(A232," (",U232,")")</f>
        <v>Civale, Aaron (Y1)</v>
      </c>
      <c r="Q232" s="252">
        <f t="shared" si="55"/>
        <v>200000</v>
      </c>
      <c r="R232" s="252">
        <f t="shared" si="56"/>
        <v>300000</v>
      </c>
      <c r="S232" s="252">
        <f t="shared" si="57"/>
        <v>400000</v>
      </c>
      <c r="T232" s="252" t="str">
        <f t="shared" si="64"/>
        <v/>
      </c>
      <c r="U232" s="270" t="s">
        <v>388</v>
      </c>
      <c r="V232" s="253">
        <v>200000</v>
      </c>
      <c r="W232" s="232" t="s">
        <v>389</v>
      </c>
      <c r="X232" s="253">
        <v>300000</v>
      </c>
      <c r="Y232" s="232" t="s">
        <v>278</v>
      </c>
      <c r="Z232" s="378">
        <v>400000</v>
      </c>
      <c r="AA232" s="232" t="s">
        <v>492</v>
      </c>
      <c r="AB232" s="284"/>
      <c r="AC232" s="232"/>
      <c r="AD232" s="284"/>
      <c r="AE232" s="232"/>
      <c r="AF232" s="232"/>
    </row>
    <row r="233" spans="1:32" ht="14.25" customHeight="1">
      <c r="A233" s="158" t="s">
        <v>3637</v>
      </c>
      <c r="B233" s="246" t="str">
        <f t="shared" si="69"/>
        <v>Clarke</v>
      </c>
      <c r="C233" s="238" t="str">
        <f t="shared" si="70"/>
        <v>Taylor</v>
      </c>
      <c r="D233" s="232" t="str">
        <f t="shared" si="71"/>
        <v>T. Clarke</v>
      </c>
      <c r="E233" s="231" t="str">
        <f t="shared" si="72"/>
        <v>Taylor Clarke</v>
      </c>
      <c r="F233" s="254" t="s">
        <v>748</v>
      </c>
      <c r="G233" s="254">
        <v>103</v>
      </c>
      <c r="H233" s="254">
        <v>4</v>
      </c>
      <c r="I233" s="254" t="s">
        <v>1465</v>
      </c>
      <c r="J233" s="250">
        <v>34102</v>
      </c>
      <c r="K233" s="255" t="s">
        <v>577</v>
      </c>
      <c r="L233" s="249" t="s">
        <v>90</v>
      </c>
      <c r="M233" s="270" t="str">
        <f t="shared" si="54"/>
        <v>Y1</v>
      </c>
      <c r="N233" s="256" t="s">
        <v>710</v>
      </c>
      <c r="O233" s="257" t="s">
        <v>3574</v>
      </c>
      <c r="P233" s="231" t="str">
        <f>CONCATENATE(A233," (",U233,")")</f>
        <v>Clarke, Taylor (Y1)</v>
      </c>
      <c r="Q233" s="252">
        <f t="shared" si="55"/>
        <v>200000</v>
      </c>
      <c r="R233" s="252">
        <f t="shared" si="56"/>
        <v>300000</v>
      </c>
      <c r="S233" s="252">
        <f t="shared" si="57"/>
        <v>400000</v>
      </c>
      <c r="T233" s="252" t="str">
        <f t="shared" si="64"/>
        <v/>
      </c>
      <c r="U233" s="270" t="s">
        <v>388</v>
      </c>
      <c r="V233" s="253">
        <v>200000</v>
      </c>
      <c r="W233" s="232" t="s">
        <v>389</v>
      </c>
      <c r="X233" s="253">
        <v>300000</v>
      </c>
      <c r="Y233" s="232" t="s">
        <v>278</v>
      </c>
      <c r="Z233" s="378">
        <v>400000</v>
      </c>
      <c r="AA233" s="232" t="s">
        <v>492</v>
      </c>
      <c r="AB233" s="284"/>
      <c r="AC233" s="232"/>
      <c r="AD233" s="284"/>
      <c r="AE233" s="232"/>
      <c r="AF233" s="232"/>
    </row>
    <row r="234" spans="1:32" ht="14.25" customHeight="1">
      <c r="A234" s="158" t="s">
        <v>3598</v>
      </c>
      <c r="B234" s="246" t="str">
        <f t="shared" si="69"/>
        <v>Clase</v>
      </c>
      <c r="C234" s="238" t="str">
        <f t="shared" si="70"/>
        <v>Emmanuel</v>
      </c>
      <c r="D234" s="232" t="str">
        <f t="shared" si="71"/>
        <v>E. Clase</v>
      </c>
      <c r="E234" s="231" t="str">
        <f t="shared" si="72"/>
        <v>Emmanuel Clase</v>
      </c>
      <c r="F234" s="254" t="s">
        <v>748</v>
      </c>
      <c r="G234" s="254">
        <v>46</v>
      </c>
      <c r="H234" s="254">
        <v>2</v>
      </c>
      <c r="I234" s="254" t="s">
        <v>2181</v>
      </c>
      <c r="J234" s="250">
        <v>35872</v>
      </c>
      <c r="K234" s="255" t="s">
        <v>745</v>
      </c>
      <c r="L234" s="249" t="s">
        <v>90</v>
      </c>
      <c r="M234" s="270" t="str">
        <f t="shared" si="54"/>
        <v>MM</v>
      </c>
      <c r="N234" s="256" t="s">
        <v>52</v>
      </c>
      <c r="O234" s="257" t="s">
        <v>3574</v>
      </c>
      <c r="P234" s="231" t="str">
        <f>CONCATENATE(A234," (",U234,")")</f>
        <v>Clase, Emmanuel (MM)</v>
      </c>
      <c r="Q234" s="252">
        <f t="shared" si="55"/>
        <v>100000</v>
      </c>
      <c r="R234" s="252" t="str">
        <f t="shared" si="56"/>
        <v/>
      </c>
      <c r="S234" s="252" t="str">
        <f t="shared" si="57"/>
        <v/>
      </c>
      <c r="T234" s="252" t="str">
        <f t="shared" si="64"/>
        <v/>
      </c>
      <c r="U234" s="270" t="s">
        <v>385</v>
      </c>
      <c r="V234" s="253">
        <v>100000</v>
      </c>
      <c r="W234" s="232"/>
      <c r="X234" s="253"/>
      <c r="Y234" s="232"/>
      <c r="Z234" s="232"/>
      <c r="AA234" s="232"/>
      <c r="AB234" s="284"/>
      <c r="AC234" s="232"/>
      <c r="AD234" s="284"/>
      <c r="AE234" s="232"/>
      <c r="AF234" s="232"/>
    </row>
    <row r="235" spans="1:32" ht="14.25" customHeight="1">
      <c r="A235" s="233" t="s">
        <v>912</v>
      </c>
      <c r="B235" s="246" t="str">
        <f t="shared" si="69"/>
        <v>Claudio</v>
      </c>
      <c r="C235" s="238" t="str">
        <f t="shared" si="70"/>
        <v>Alex*</v>
      </c>
      <c r="D235" s="232" t="str">
        <f t="shared" si="71"/>
        <v>A. Claudio</v>
      </c>
      <c r="E235" s="231" t="str">
        <f t="shared" si="72"/>
        <v>Alex* Claudio</v>
      </c>
      <c r="F235" s="249" t="s">
        <v>307</v>
      </c>
      <c r="G235" s="249"/>
      <c r="H235" s="249"/>
      <c r="I235" s="249"/>
      <c r="J235" s="262">
        <v>33634</v>
      </c>
      <c r="K235" s="232" t="s">
        <v>745</v>
      </c>
      <c r="L235" s="249" t="s">
        <v>90</v>
      </c>
      <c r="M235" s="270" t="str">
        <f t="shared" si="54"/>
        <v>ARB-Y4</v>
      </c>
      <c r="N235" s="256" t="str">
        <f>Aaron!$M$2</f>
        <v>Virginia</v>
      </c>
      <c r="O235" s="249" t="s">
        <v>1123</v>
      </c>
      <c r="P235" s="231" t="str">
        <f t="shared" ref="P235:P244" si="73">CONCATENATE(A235," (",M235,")")</f>
        <v>Claudio, Alex* (ARB-Y4)</v>
      </c>
      <c r="Q235" s="252">
        <f t="shared" si="55"/>
        <v>760000</v>
      </c>
      <c r="R235" s="252" t="str">
        <f t="shared" si="56"/>
        <v/>
      </c>
      <c r="S235" s="252" t="str">
        <f t="shared" si="57"/>
        <v/>
      </c>
      <c r="T235" s="252" t="str">
        <f t="shared" si="64"/>
        <v/>
      </c>
      <c r="U235" s="270" t="s">
        <v>492</v>
      </c>
      <c r="V235" s="253">
        <v>760000</v>
      </c>
      <c r="W235" s="232" t="s">
        <v>721</v>
      </c>
      <c r="X235" s="232"/>
      <c r="Y235" s="232" t="s">
        <v>722</v>
      </c>
      <c r="Z235" s="232"/>
      <c r="AA235" s="232" t="s">
        <v>723</v>
      </c>
      <c r="AB235" s="284"/>
      <c r="AC235" s="232"/>
      <c r="AD235" s="284"/>
      <c r="AE235" s="232"/>
      <c r="AF235" s="232"/>
    </row>
    <row r="236" spans="1:32" ht="14.25" customHeight="1">
      <c r="A236" s="232" t="s">
        <v>2152</v>
      </c>
      <c r="B236" s="246" t="str">
        <f t="shared" si="69"/>
        <v>Clemens</v>
      </c>
      <c r="C236" s="238" t="str">
        <f t="shared" si="70"/>
        <v>Kody</v>
      </c>
      <c r="D236" s="232" t="str">
        <f t="shared" si="71"/>
        <v>K. Clemens</v>
      </c>
      <c r="E236" s="231" t="str">
        <f t="shared" si="72"/>
        <v>Kody Clemens</v>
      </c>
      <c r="F236" s="254" t="s">
        <v>307</v>
      </c>
      <c r="G236" s="254" t="s">
        <v>2310</v>
      </c>
      <c r="H236" s="254" t="s">
        <v>1469</v>
      </c>
      <c r="I236" s="254" t="s">
        <v>1465</v>
      </c>
      <c r="J236" s="250">
        <v>35200</v>
      </c>
      <c r="K236" s="255" t="s">
        <v>746</v>
      </c>
      <c r="L236" s="249" t="s">
        <v>387</v>
      </c>
      <c r="M236" s="270" t="str">
        <f t="shared" si="54"/>
        <v>min</v>
      </c>
      <c r="N236" s="256" t="str">
        <f>Mays!$M$2</f>
        <v>Texas</v>
      </c>
      <c r="O236" s="257" t="s">
        <v>2173</v>
      </c>
      <c r="P236" s="231" t="str">
        <f t="shared" si="73"/>
        <v>Clemens, Kody (min)</v>
      </c>
      <c r="Q236" s="252" t="str">
        <f t="shared" si="55"/>
        <v/>
      </c>
      <c r="R236" s="252" t="str">
        <f t="shared" si="56"/>
        <v/>
      </c>
      <c r="S236" s="252" t="str">
        <f t="shared" si="57"/>
        <v/>
      </c>
      <c r="T236" s="252" t="str">
        <f t="shared" si="64"/>
        <v/>
      </c>
      <c r="U236" s="270" t="s">
        <v>505</v>
      </c>
      <c r="V236" s="253"/>
      <c r="W236" s="232"/>
      <c r="X236" s="253"/>
      <c r="Y236" s="232"/>
      <c r="Z236" s="232"/>
      <c r="AA236" s="232"/>
      <c r="AB236" s="284"/>
      <c r="AC236" s="232"/>
      <c r="AD236" s="284"/>
      <c r="AE236" s="232"/>
      <c r="AF236" s="232"/>
    </row>
    <row r="237" spans="1:32" ht="14.25" customHeight="1">
      <c r="A237" s="232" t="s">
        <v>1073</v>
      </c>
      <c r="B237" s="246" t="str">
        <f t="shared" si="69"/>
        <v>Clevinger</v>
      </c>
      <c r="C237" s="238" t="str">
        <f t="shared" si="70"/>
        <v>Mike</v>
      </c>
      <c r="D237" s="232" t="str">
        <f t="shared" si="71"/>
        <v>M. Clevinger</v>
      </c>
      <c r="E237" s="231" t="str">
        <f t="shared" si="72"/>
        <v>Mike Clevinger</v>
      </c>
      <c r="F237" s="254" t="s">
        <v>748</v>
      </c>
      <c r="G237" s="233">
        <v>123</v>
      </c>
      <c r="H237" s="233">
        <v>5</v>
      </c>
      <c r="I237" s="233">
        <v>7</v>
      </c>
      <c r="J237" s="262">
        <v>33228</v>
      </c>
      <c r="K237" s="255" t="s">
        <v>577</v>
      </c>
      <c r="L237" s="249" t="s">
        <v>90</v>
      </c>
      <c r="M237" s="270" t="str">
        <f t="shared" si="54"/>
        <v>ARB-Y4</v>
      </c>
      <c r="N237" s="256" t="s">
        <v>780</v>
      </c>
      <c r="O237" s="257" t="s">
        <v>3532</v>
      </c>
      <c r="P237" s="231" t="str">
        <f t="shared" si="73"/>
        <v>Clevinger, Mike (ARB-Y4)</v>
      </c>
      <c r="Q237" s="252">
        <f t="shared" si="55"/>
        <v>1080000</v>
      </c>
      <c r="R237" s="252" t="str">
        <f t="shared" si="56"/>
        <v/>
      </c>
      <c r="S237" s="252" t="str">
        <f t="shared" si="57"/>
        <v/>
      </c>
      <c r="T237" s="252" t="str">
        <f t="shared" si="64"/>
        <v/>
      </c>
      <c r="U237" s="270" t="s">
        <v>492</v>
      </c>
      <c r="V237" s="253">
        <v>1080000</v>
      </c>
      <c r="W237" s="232" t="s">
        <v>721</v>
      </c>
      <c r="X237" s="232"/>
      <c r="Y237" s="232" t="s">
        <v>722</v>
      </c>
      <c r="Z237" s="232"/>
      <c r="AA237" s="232" t="s">
        <v>723</v>
      </c>
      <c r="AB237" s="284"/>
      <c r="AC237" s="232"/>
      <c r="AD237" s="284"/>
      <c r="AE237" s="232"/>
      <c r="AF237" s="232"/>
    </row>
    <row r="238" spans="1:32" ht="14.25" customHeight="1">
      <c r="A238" s="232" t="s">
        <v>1246</v>
      </c>
      <c r="B238" s="246" t="str">
        <f t="shared" si="69"/>
        <v>Clifton</v>
      </c>
      <c r="C238" s="238" t="str">
        <f t="shared" si="70"/>
        <v>Trevor</v>
      </c>
      <c r="D238" s="232" t="str">
        <f t="shared" si="71"/>
        <v>T. Clifton</v>
      </c>
      <c r="E238" s="231" t="str">
        <f t="shared" si="72"/>
        <v>Trevor Clifton</v>
      </c>
      <c r="F238" s="247" t="s">
        <v>748</v>
      </c>
      <c r="G238" s="232">
        <f>G237+1</f>
        <v>124</v>
      </c>
      <c r="H238" s="232" t="s">
        <v>478</v>
      </c>
      <c r="I238" s="232">
        <v>12</v>
      </c>
      <c r="J238" s="248">
        <v>34830</v>
      </c>
      <c r="K238" s="232" t="s">
        <v>577</v>
      </c>
      <c r="L238" s="249" t="s">
        <v>387</v>
      </c>
      <c r="M238" s="270" t="str">
        <f t="shared" si="54"/>
        <v>min</v>
      </c>
      <c r="N238" s="256" t="str">
        <f>Mays!$G$2</f>
        <v>Palo Alto</v>
      </c>
      <c r="O238" s="249" t="s">
        <v>1214</v>
      </c>
      <c r="P238" s="231" t="str">
        <f t="shared" si="73"/>
        <v>Clifton, Trevor (min)</v>
      </c>
      <c r="Q238" s="252" t="str">
        <f t="shared" si="55"/>
        <v/>
      </c>
      <c r="R238" s="252" t="str">
        <f t="shared" si="56"/>
        <v/>
      </c>
      <c r="S238" s="252" t="str">
        <f t="shared" si="57"/>
        <v/>
      </c>
      <c r="T238" s="252" t="str">
        <f t="shared" si="64"/>
        <v/>
      </c>
      <c r="U238" s="270" t="s">
        <v>505</v>
      </c>
      <c r="V238" s="253"/>
      <c r="W238" s="232"/>
      <c r="X238" s="232"/>
      <c r="Y238" s="232"/>
      <c r="Z238" s="253"/>
      <c r="AA238" s="232"/>
      <c r="AB238" s="284"/>
      <c r="AC238" s="232"/>
      <c r="AD238" s="284"/>
      <c r="AE238" s="232"/>
      <c r="AF238" s="232"/>
    </row>
    <row r="239" spans="1:32" ht="14.25" customHeight="1">
      <c r="A239" s="256" t="s">
        <v>536</v>
      </c>
      <c r="B239" s="246" t="str">
        <f t="shared" si="69"/>
        <v>Clippard</v>
      </c>
      <c r="C239" s="238" t="str">
        <f t="shared" si="70"/>
        <v>Tyler</v>
      </c>
      <c r="D239" s="232" t="str">
        <f t="shared" si="71"/>
        <v>T. Clippard</v>
      </c>
      <c r="E239" s="231" t="str">
        <f t="shared" si="72"/>
        <v>Tyler Clippard</v>
      </c>
      <c r="F239" s="272" t="s">
        <v>748</v>
      </c>
      <c r="G239" s="249"/>
      <c r="H239" s="249"/>
      <c r="I239" s="249"/>
      <c r="J239" s="273">
        <v>31092</v>
      </c>
      <c r="K239" s="274" t="s">
        <v>745</v>
      </c>
      <c r="L239" s="249" t="s">
        <v>90</v>
      </c>
      <c r="M239" s="270" t="str">
        <f t="shared" si="54"/>
        <v>1,F3-$6.961M</v>
      </c>
      <c r="N239" s="256" t="s">
        <v>780</v>
      </c>
      <c r="O239" s="257" t="s">
        <v>3510</v>
      </c>
      <c r="P239" s="231" t="str">
        <f t="shared" si="73"/>
        <v>Clippard, Tyler (1,F3-$6.961M)</v>
      </c>
      <c r="Q239" s="252">
        <f t="shared" si="55"/>
        <v>2321000</v>
      </c>
      <c r="R239" s="252">
        <f t="shared" si="56"/>
        <v>2321000</v>
      </c>
      <c r="S239" s="252">
        <f t="shared" si="57"/>
        <v>2321000</v>
      </c>
      <c r="T239" s="252" t="str">
        <f t="shared" si="64"/>
        <v/>
      </c>
      <c r="U239" s="270" t="s">
        <v>3183</v>
      </c>
      <c r="V239" s="253">
        <v>2321000</v>
      </c>
      <c r="W239" s="232" t="s">
        <v>3184</v>
      </c>
      <c r="X239" s="284">
        <v>2321000</v>
      </c>
      <c r="Y239" s="232" t="s">
        <v>3185</v>
      </c>
      <c r="Z239" s="284">
        <v>2321000</v>
      </c>
      <c r="AA239" s="232" t="s">
        <v>242</v>
      </c>
      <c r="AB239" s="284"/>
      <c r="AC239" s="232"/>
      <c r="AD239" s="284"/>
      <c r="AE239" s="232"/>
      <c r="AF239" s="232"/>
    </row>
    <row r="240" spans="1:32" ht="14.25" customHeight="1">
      <c r="A240" s="158" t="s">
        <v>859</v>
      </c>
      <c r="B240" s="552" t="str">
        <f t="shared" si="69"/>
        <v>Cole</v>
      </c>
      <c r="C240" s="553" t="str">
        <f t="shared" si="70"/>
        <v>Gerrit</v>
      </c>
      <c r="D240" s="158" t="str">
        <f t="shared" si="71"/>
        <v>G. Cole</v>
      </c>
      <c r="E240" s="539" t="str">
        <f t="shared" si="72"/>
        <v>Gerrit Cole</v>
      </c>
      <c r="F240" s="554" t="s">
        <v>748</v>
      </c>
      <c r="G240" s="554"/>
      <c r="H240" s="554"/>
      <c r="I240" s="554"/>
      <c r="J240" s="555">
        <v>33124</v>
      </c>
      <c r="K240" s="540" t="s">
        <v>577</v>
      </c>
      <c r="L240" s="554" t="s">
        <v>90</v>
      </c>
      <c r="M240" s="556" t="str">
        <f t="shared" si="54"/>
        <v>4,L5-14M</v>
      </c>
      <c r="N240" s="540" t="s">
        <v>52</v>
      </c>
      <c r="O240" s="557" t="s">
        <v>4078</v>
      </c>
      <c r="P240" s="231" t="str">
        <f t="shared" si="73"/>
        <v>Cole, Gerrit (4,L5-14M)</v>
      </c>
      <c r="Q240" s="252">
        <f t="shared" si="55"/>
        <v>2800000</v>
      </c>
      <c r="R240" s="252">
        <f t="shared" si="56"/>
        <v>2800000</v>
      </c>
      <c r="S240" s="252" t="str">
        <f t="shared" si="57"/>
        <v/>
      </c>
      <c r="T240" s="252" t="str">
        <f t="shared" si="64"/>
        <v/>
      </c>
      <c r="U240" s="270" t="s">
        <v>231</v>
      </c>
      <c r="V240" s="253">
        <v>2800000</v>
      </c>
      <c r="W240" s="232" t="s">
        <v>462</v>
      </c>
      <c r="X240" s="253">
        <v>2800000</v>
      </c>
      <c r="Y240" s="232" t="s">
        <v>242</v>
      </c>
      <c r="Z240" s="233"/>
      <c r="AA240" s="232"/>
      <c r="AB240" s="284"/>
      <c r="AC240" s="232"/>
      <c r="AD240" s="284"/>
      <c r="AE240" s="232"/>
      <c r="AF240" s="232"/>
    </row>
    <row r="241" spans="1:32" ht="14.25" customHeight="1">
      <c r="A241" s="232" t="s">
        <v>2093</v>
      </c>
      <c r="B241" s="246" t="str">
        <f t="shared" si="69"/>
        <v>Cole</v>
      </c>
      <c r="C241" s="238" t="str">
        <f t="shared" si="70"/>
        <v>Taylor</v>
      </c>
      <c r="D241" s="232" t="str">
        <f t="shared" si="71"/>
        <v>T. Cole</v>
      </c>
      <c r="E241" s="231" t="str">
        <f t="shared" si="72"/>
        <v>Taylor Cole</v>
      </c>
      <c r="F241" s="254" t="s">
        <v>748</v>
      </c>
      <c r="G241" s="254" t="s">
        <v>2248</v>
      </c>
      <c r="H241" s="254" t="s">
        <v>478</v>
      </c>
      <c r="I241" s="254" t="s">
        <v>2182</v>
      </c>
      <c r="J241" s="250">
        <v>32740</v>
      </c>
      <c r="K241" s="255" t="s">
        <v>745</v>
      </c>
      <c r="L241" s="249" t="s">
        <v>90</v>
      </c>
      <c r="M241" s="270" t="str">
        <f t="shared" si="54"/>
        <v>1,F3-$1M</v>
      </c>
      <c r="N241" s="256" t="s">
        <v>52</v>
      </c>
      <c r="O241" s="257" t="s">
        <v>3510</v>
      </c>
      <c r="P241" s="231" t="str">
        <f t="shared" si="73"/>
        <v>Cole, Taylor (1,F3-$1M)</v>
      </c>
      <c r="Q241" s="252">
        <f t="shared" si="55"/>
        <v>333334</v>
      </c>
      <c r="R241" s="252">
        <f t="shared" si="56"/>
        <v>333334</v>
      </c>
      <c r="S241" s="252">
        <f t="shared" si="57"/>
        <v>333334</v>
      </c>
      <c r="T241" s="252" t="str">
        <f t="shared" si="64"/>
        <v/>
      </c>
      <c r="U241" s="270" t="s">
        <v>989</v>
      </c>
      <c r="V241" s="253">
        <v>333334</v>
      </c>
      <c r="W241" s="232" t="s">
        <v>1017</v>
      </c>
      <c r="X241" s="253">
        <v>333334</v>
      </c>
      <c r="Y241" s="232" t="s">
        <v>1010</v>
      </c>
      <c r="Z241" s="284">
        <v>333334</v>
      </c>
      <c r="AA241" s="232" t="s">
        <v>242</v>
      </c>
      <c r="AB241" s="284"/>
      <c r="AC241" s="232"/>
      <c r="AD241" s="284"/>
      <c r="AE241" s="232"/>
      <c r="AF241" s="232"/>
    </row>
    <row r="242" spans="1:32" ht="14.25" customHeight="1">
      <c r="A242" s="232" t="s">
        <v>1220</v>
      </c>
      <c r="B242" s="246" t="str">
        <f t="shared" si="69"/>
        <v>Collins</v>
      </c>
      <c r="C242" s="238" t="str">
        <f t="shared" si="70"/>
        <v>Zack</v>
      </c>
      <c r="D242" s="232" t="str">
        <f t="shared" si="71"/>
        <v>Z. Collins</v>
      </c>
      <c r="E242" s="231" t="str">
        <f t="shared" si="72"/>
        <v>Zack Collins</v>
      </c>
      <c r="F242" s="247" t="s">
        <v>307</v>
      </c>
      <c r="G242" s="232" t="e">
        <f>#REF!+1</f>
        <v>#REF!</v>
      </c>
      <c r="H242" s="232">
        <v>1</v>
      </c>
      <c r="I242" s="232">
        <v>18</v>
      </c>
      <c r="J242" s="248">
        <v>34736</v>
      </c>
      <c r="K242" s="232" t="s">
        <v>749</v>
      </c>
      <c r="L242" s="249" t="s">
        <v>6</v>
      </c>
      <c r="M242" s="270" t="str">
        <f t="shared" si="54"/>
        <v>Y1</v>
      </c>
      <c r="N242" s="251" t="s">
        <v>1556</v>
      </c>
      <c r="O242" s="249" t="s">
        <v>2441</v>
      </c>
      <c r="P242" s="231" t="str">
        <f t="shared" si="73"/>
        <v>Collins, Zack (Y1)</v>
      </c>
      <c r="Q242" s="252">
        <f t="shared" si="55"/>
        <v>200000</v>
      </c>
      <c r="R242" s="252">
        <f t="shared" si="56"/>
        <v>300000</v>
      </c>
      <c r="S242" s="252">
        <f t="shared" si="57"/>
        <v>400000</v>
      </c>
      <c r="T242" s="252" t="str">
        <f t="shared" si="64"/>
        <v/>
      </c>
      <c r="U242" s="270" t="s">
        <v>388</v>
      </c>
      <c r="V242" s="253">
        <v>200000</v>
      </c>
      <c r="W242" s="232" t="s">
        <v>389</v>
      </c>
      <c r="X242" s="253">
        <v>300000</v>
      </c>
      <c r="Y242" s="232" t="s">
        <v>278</v>
      </c>
      <c r="Z242" s="378">
        <v>400000</v>
      </c>
      <c r="AA242" s="232" t="s">
        <v>492</v>
      </c>
      <c r="AB242" s="284"/>
      <c r="AC242" s="232"/>
      <c r="AD242" s="269"/>
      <c r="AE242" s="233"/>
      <c r="AF242" s="232"/>
    </row>
    <row r="243" spans="1:32" ht="14.25" customHeight="1">
      <c r="A243" s="232" t="s">
        <v>1406</v>
      </c>
      <c r="B243" s="246" t="str">
        <f t="shared" si="69"/>
        <v>Colome</v>
      </c>
      <c r="C243" s="238" t="str">
        <f t="shared" si="70"/>
        <v>Alex</v>
      </c>
      <c r="D243" s="232" t="str">
        <f t="shared" si="71"/>
        <v>A. Colome</v>
      </c>
      <c r="E243" s="231" t="str">
        <f t="shared" si="72"/>
        <v>Alex Colome</v>
      </c>
      <c r="F243" s="249" t="s">
        <v>748</v>
      </c>
      <c r="G243" s="249"/>
      <c r="H243" s="249"/>
      <c r="I243" s="249"/>
      <c r="J243" s="250">
        <v>32508</v>
      </c>
      <c r="K243" s="256" t="s">
        <v>577</v>
      </c>
      <c r="L243" s="249" t="s">
        <v>90</v>
      </c>
      <c r="M243" s="270" t="str">
        <f t="shared" si="54"/>
        <v>ARB-Y5</v>
      </c>
      <c r="N243" s="256" t="str">
        <f>Ruth!$M$2</f>
        <v>Hoboken</v>
      </c>
      <c r="O243" s="257" t="s">
        <v>562</v>
      </c>
      <c r="P243" s="231" t="str">
        <f t="shared" si="73"/>
        <v>Colome, Alex (ARB-Y5)</v>
      </c>
      <c r="Q243" s="252">
        <f t="shared" si="55"/>
        <v>1092000</v>
      </c>
      <c r="R243" s="252" t="str">
        <f t="shared" si="56"/>
        <v/>
      </c>
      <c r="S243" s="252" t="str">
        <f t="shared" si="57"/>
        <v/>
      </c>
      <c r="T243" s="252" t="str">
        <f t="shared" si="64"/>
        <v/>
      </c>
      <c r="U243" s="270" t="s">
        <v>721</v>
      </c>
      <c r="V243" s="253">
        <v>1092000</v>
      </c>
      <c r="W243" s="232" t="s">
        <v>722</v>
      </c>
      <c r="X243" s="232"/>
      <c r="Y243" s="232" t="s">
        <v>723</v>
      </c>
      <c r="Z243" s="232"/>
      <c r="AA243" s="232" t="s">
        <v>242</v>
      </c>
      <c r="AB243" s="284"/>
      <c r="AC243" s="232"/>
      <c r="AD243" s="269"/>
      <c r="AE243" s="233"/>
      <c r="AF243" s="232"/>
    </row>
    <row r="244" spans="1:32" ht="14.25" customHeight="1">
      <c r="A244" s="233" t="s">
        <v>977</v>
      </c>
      <c r="B244" s="246" t="str">
        <f t="shared" si="69"/>
        <v>Conforto</v>
      </c>
      <c r="C244" s="238" t="str">
        <f t="shared" si="70"/>
        <v>Michael</v>
      </c>
      <c r="D244" s="232" t="str">
        <f t="shared" si="71"/>
        <v>M. Conforto</v>
      </c>
      <c r="E244" s="231" t="str">
        <f t="shared" si="72"/>
        <v>Michael Conforto</v>
      </c>
      <c r="F244" s="249" t="s">
        <v>307</v>
      </c>
      <c r="G244" s="249"/>
      <c r="H244" s="249"/>
      <c r="I244" s="249"/>
      <c r="J244" s="262">
        <v>34029</v>
      </c>
      <c r="K244" s="232" t="s">
        <v>754</v>
      </c>
      <c r="L244" s="249" t="s">
        <v>6</v>
      </c>
      <c r="M244" s="270" t="str">
        <f t="shared" si="54"/>
        <v>2,L5-14M</v>
      </c>
      <c r="N244" s="256" t="str">
        <f>Mays!$AE$2</f>
        <v>West Oakland</v>
      </c>
      <c r="O244" s="249" t="s">
        <v>916</v>
      </c>
      <c r="P244" s="231" t="str">
        <f t="shared" si="73"/>
        <v>Conforto, Michael (2,L5-14M)</v>
      </c>
      <c r="Q244" s="252">
        <f t="shared" si="55"/>
        <v>2800000</v>
      </c>
      <c r="R244" s="252">
        <f t="shared" si="56"/>
        <v>2800000</v>
      </c>
      <c r="S244" s="252">
        <f t="shared" si="57"/>
        <v>2800000</v>
      </c>
      <c r="T244" s="252">
        <f t="shared" si="64"/>
        <v>2800000</v>
      </c>
      <c r="U244" s="270" t="s">
        <v>494</v>
      </c>
      <c r="V244" s="253">
        <v>2800000</v>
      </c>
      <c r="W244" s="232" t="s">
        <v>232</v>
      </c>
      <c r="X244" s="284">
        <v>2800000</v>
      </c>
      <c r="Y244" s="232" t="s">
        <v>231</v>
      </c>
      <c r="Z244" s="284">
        <v>2800000</v>
      </c>
      <c r="AA244" s="232" t="s">
        <v>462</v>
      </c>
      <c r="AB244" s="269">
        <v>2800000</v>
      </c>
      <c r="AC244" s="233"/>
      <c r="AD244" s="269"/>
      <c r="AE244" s="233"/>
      <c r="AF244" s="232"/>
    </row>
    <row r="245" spans="1:32" ht="14.25" customHeight="1">
      <c r="A245" s="158" t="s">
        <v>3796</v>
      </c>
      <c r="B245" s="246" t="str">
        <f t="shared" si="69"/>
        <v>Conine</v>
      </c>
      <c r="C245" s="238" t="str">
        <f t="shared" si="70"/>
        <v>Griffin</v>
      </c>
      <c r="D245" s="232" t="str">
        <f t="shared" si="71"/>
        <v>G. Conine</v>
      </c>
      <c r="E245" s="231" t="str">
        <f t="shared" si="72"/>
        <v>Griffin Conine</v>
      </c>
      <c r="F245" s="254" t="s">
        <v>307</v>
      </c>
      <c r="G245" s="254">
        <v>208</v>
      </c>
      <c r="H245" s="254">
        <v>9</v>
      </c>
      <c r="I245" s="254" t="s">
        <v>1469</v>
      </c>
      <c r="J245" s="250">
        <v>35622</v>
      </c>
      <c r="K245" s="255" t="s">
        <v>753</v>
      </c>
      <c r="L245" s="249" t="s">
        <v>387</v>
      </c>
      <c r="M245" s="270" t="str">
        <f t="shared" si="54"/>
        <v>min</v>
      </c>
      <c r="N245" s="256" t="s">
        <v>479</v>
      </c>
      <c r="O245" s="257" t="s">
        <v>3574</v>
      </c>
      <c r="P245" s="231" t="str">
        <f>CONCATENATE(A245," (",U245,")")</f>
        <v>Conine, Griffin (min)</v>
      </c>
      <c r="Q245" s="252" t="str">
        <f t="shared" si="55"/>
        <v/>
      </c>
      <c r="R245" s="252" t="str">
        <f t="shared" si="56"/>
        <v/>
      </c>
      <c r="S245" s="252" t="str">
        <f t="shared" si="57"/>
        <v/>
      </c>
      <c r="T245" s="252" t="str">
        <f t="shared" si="64"/>
        <v/>
      </c>
      <c r="U245" s="270" t="s">
        <v>505</v>
      </c>
      <c r="V245" s="253"/>
      <c r="W245" s="232"/>
      <c r="X245" s="253"/>
      <c r="Y245" s="232"/>
      <c r="Z245" s="232"/>
      <c r="AA245" s="232"/>
      <c r="AB245" s="284"/>
      <c r="AC245" s="232"/>
      <c r="AD245" s="284"/>
      <c r="AE245" s="232"/>
      <c r="AF245" s="232"/>
    </row>
    <row r="246" spans="1:32" ht="14.25" customHeight="1">
      <c r="A246" s="232" t="s">
        <v>1492</v>
      </c>
      <c r="B246" s="246" t="str">
        <f t="shared" si="69"/>
        <v>Contreras</v>
      </c>
      <c r="C246" s="238" t="str">
        <f t="shared" si="70"/>
        <v>William</v>
      </c>
      <c r="D246" s="232" t="str">
        <f t="shared" si="71"/>
        <v>W. Contreras</v>
      </c>
      <c r="E246" s="231" t="str">
        <f t="shared" si="72"/>
        <v>William Contreras</v>
      </c>
      <c r="F246" s="254"/>
      <c r="G246" s="254">
        <v>170</v>
      </c>
      <c r="H246" s="254" t="s">
        <v>1469</v>
      </c>
      <c r="I246" s="254"/>
      <c r="J246" s="250"/>
      <c r="K246" s="255"/>
      <c r="L246" s="249" t="s">
        <v>387</v>
      </c>
      <c r="M246" s="270" t="str">
        <f t="shared" si="54"/>
        <v>min</v>
      </c>
      <c r="N246" s="256" t="str">
        <f>Cobb!$S$2</f>
        <v>Waikiki</v>
      </c>
      <c r="O246" s="257" t="s">
        <v>1550</v>
      </c>
      <c r="P246" s="231" t="str">
        <f>CONCATENATE(A246," (",M246,")")</f>
        <v>Contreras, William (min)</v>
      </c>
      <c r="Q246" s="252" t="str">
        <f t="shared" si="55"/>
        <v/>
      </c>
      <c r="R246" s="252" t="str">
        <f t="shared" si="56"/>
        <v/>
      </c>
      <c r="S246" s="252" t="str">
        <f t="shared" si="57"/>
        <v/>
      </c>
      <c r="T246" s="252" t="str">
        <f t="shared" si="64"/>
        <v/>
      </c>
      <c r="U246" s="270" t="s">
        <v>505</v>
      </c>
      <c r="V246" s="253"/>
      <c r="W246" s="232"/>
      <c r="X246" s="253"/>
      <c r="Y246" s="232"/>
      <c r="Z246" s="232"/>
      <c r="AA246" s="232"/>
      <c r="AB246" s="269"/>
      <c r="AC246" s="233"/>
      <c r="AD246" s="269"/>
      <c r="AE246" s="233"/>
      <c r="AF246" s="232"/>
    </row>
    <row r="247" spans="1:32" ht="14.25" customHeight="1">
      <c r="A247" s="232" t="s">
        <v>1074</v>
      </c>
      <c r="B247" s="246" t="str">
        <f t="shared" si="69"/>
        <v>Contreras</v>
      </c>
      <c r="C247" s="238" t="str">
        <f t="shared" si="70"/>
        <v>Willson</v>
      </c>
      <c r="D247" s="232" t="str">
        <f t="shared" si="71"/>
        <v>W. Contreras</v>
      </c>
      <c r="E247" s="231" t="str">
        <f t="shared" si="72"/>
        <v>Willson Contreras</v>
      </c>
      <c r="F247" s="254" t="s">
        <v>748</v>
      </c>
      <c r="G247" s="233">
        <v>36</v>
      </c>
      <c r="H247" s="233">
        <v>2</v>
      </c>
      <c r="I247" s="233">
        <v>12</v>
      </c>
      <c r="J247" s="262">
        <v>33737</v>
      </c>
      <c r="K247" s="255" t="s">
        <v>917</v>
      </c>
      <c r="L247" s="249" t="s">
        <v>6</v>
      </c>
      <c r="M247" s="270" t="str">
        <f t="shared" si="54"/>
        <v>1,L5-14M</v>
      </c>
      <c r="N247" s="256" t="str">
        <f>Mays!$AE$2</f>
        <v>West Oakland</v>
      </c>
      <c r="O247" s="257" t="s">
        <v>1058</v>
      </c>
      <c r="P247" s="231" t="str">
        <f>CONCATENATE(A247," (",M247,")")</f>
        <v>Contreras, Willson (1,L5-14M)</v>
      </c>
      <c r="Q247" s="252">
        <f t="shared" si="55"/>
        <v>2800000</v>
      </c>
      <c r="R247" s="252">
        <f t="shared" si="56"/>
        <v>2800000</v>
      </c>
      <c r="S247" s="252">
        <f t="shared" si="57"/>
        <v>2800000</v>
      </c>
      <c r="T247" s="252">
        <f t="shared" si="64"/>
        <v>2800000</v>
      </c>
      <c r="U247" s="270" t="s">
        <v>1792</v>
      </c>
      <c r="V247" s="253">
        <v>2800000</v>
      </c>
      <c r="W247" s="232" t="s">
        <v>494</v>
      </c>
      <c r="X247" s="232">
        <v>2800000</v>
      </c>
      <c r="Y247" s="232" t="s">
        <v>232</v>
      </c>
      <c r="Z247" s="232">
        <v>2800000</v>
      </c>
      <c r="AA247" s="232" t="s">
        <v>231</v>
      </c>
      <c r="AB247" s="269">
        <v>2800000</v>
      </c>
      <c r="AC247" s="232" t="s">
        <v>462</v>
      </c>
      <c r="AD247" s="269">
        <v>2800000</v>
      </c>
      <c r="AE247" s="232"/>
      <c r="AF247" s="232"/>
    </row>
    <row r="248" spans="1:32" ht="14.25" customHeight="1">
      <c r="A248" s="158" t="s">
        <v>3666</v>
      </c>
      <c r="B248" s="246" t="str">
        <f t="shared" si="69"/>
        <v>Coonrod</v>
      </c>
      <c r="C248" s="238" t="str">
        <f t="shared" si="70"/>
        <v>Sam</v>
      </c>
      <c r="D248" s="232" t="str">
        <f t="shared" si="71"/>
        <v>S. Coonrod</v>
      </c>
      <c r="E248" s="231" t="str">
        <f t="shared" si="72"/>
        <v>Sam Coonrod</v>
      </c>
      <c r="F248" s="254" t="s">
        <v>748</v>
      </c>
      <c r="G248" s="254">
        <v>141</v>
      </c>
      <c r="H248" s="254">
        <v>5</v>
      </c>
      <c r="I248" s="254" t="s">
        <v>2183</v>
      </c>
      <c r="J248" s="250">
        <v>33869</v>
      </c>
      <c r="K248" s="255" t="s">
        <v>745</v>
      </c>
      <c r="L248" s="249" t="s">
        <v>90</v>
      </c>
      <c r="M248" s="270" t="str">
        <f t="shared" si="54"/>
        <v>Y1</v>
      </c>
      <c r="N248" s="256" t="s">
        <v>429</v>
      </c>
      <c r="O248" s="257" t="s">
        <v>3574</v>
      </c>
      <c r="P248" s="231" t="str">
        <f>CONCATENATE(A248," (",U248,")")</f>
        <v>Coonrod, Sam (Y1)</v>
      </c>
      <c r="Q248" s="252">
        <f t="shared" si="55"/>
        <v>200000</v>
      </c>
      <c r="R248" s="252">
        <f t="shared" si="56"/>
        <v>300000</v>
      </c>
      <c r="S248" s="252">
        <f t="shared" si="57"/>
        <v>400000</v>
      </c>
      <c r="T248" s="252" t="str">
        <f t="shared" si="64"/>
        <v/>
      </c>
      <c r="U248" s="270" t="s">
        <v>388</v>
      </c>
      <c r="V248" s="253">
        <v>200000</v>
      </c>
      <c r="W248" s="232" t="s">
        <v>389</v>
      </c>
      <c r="X248" s="253">
        <v>300000</v>
      </c>
      <c r="Y248" s="232" t="s">
        <v>278</v>
      </c>
      <c r="Z248" s="378">
        <v>400000</v>
      </c>
      <c r="AA248" s="232" t="s">
        <v>492</v>
      </c>
      <c r="AB248" s="284"/>
      <c r="AC248" s="232"/>
      <c r="AD248" s="284"/>
      <c r="AE248" s="232"/>
      <c r="AF248" s="232"/>
    </row>
    <row r="249" spans="1:32" ht="14.25" customHeight="1">
      <c r="A249" s="158" t="s">
        <v>3602</v>
      </c>
      <c r="B249" s="246" t="str">
        <f t="shared" si="69"/>
        <v>Cooper</v>
      </c>
      <c r="C249" s="238" t="str">
        <f t="shared" si="70"/>
        <v>Garrett</v>
      </c>
      <c r="D249" s="232" t="str">
        <f t="shared" si="71"/>
        <v>G. Cooper</v>
      </c>
      <c r="E249" s="231" t="str">
        <f t="shared" si="72"/>
        <v>Garrett Cooper</v>
      </c>
      <c r="F249" s="254" t="s">
        <v>748</v>
      </c>
      <c r="G249" s="254">
        <v>54</v>
      </c>
      <c r="H249" s="254">
        <v>2</v>
      </c>
      <c r="I249" s="254" t="s">
        <v>2188</v>
      </c>
      <c r="J249" s="250">
        <v>33232</v>
      </c>
      <c r="K249" s="255" t="s">
        <v>747</v>
      </c>
      <c r="L249" s="249" t="s">
        <v>6</v>
      </c>
      <c r="M249" s="270" t="str">
        <f t="shared" si="54"/>
        <v>Y1</v>
      </c>
      <c r="N249" s="256" t="s">
        <v>299</v>
      </c>
      <c r="O249" s="257" t="s">
        <v>3574</v>
      </c>
      <c r="P249" s="231" t="str">
        <f>CONCATENATE(A249," (",U249,")")</f>
        <v>Cooper, Garrett (Y1)</v>
      </c>
      <c r="Q249" s="252">
        <f t="shared" si="55"/>
        <v>200000</v>
      </c>
      <c r="R249" s="252">
        <f t="shared" si="56"/>
        <v>300000</v>
      </c>
      <c r="S249" s="252">
        <f t="shared" si="57"/>
        <v>400000</v>
      </c>
      <c r="T249" s="252" t="str">
        <f t="shared" si="64"/>
        <v/>
      </c>
      <c r="U249" s="270" t="s">
        <v>388</v>
      </c>
      <c r="V249" s="253">
        <v>200000</v>
      </c>
      <c r="W249" s="232" t="s">
        <v>389</v>
      </c>
      <c r="X249" s="253">
        <v>300000</v>
      </c>
      <c r="Y249" s="232" t="s">
        <v>278</v>
      </c>
      <c r="Z249" s="378">
        <v>400000</v>
      </c>
      <c r="AA249" s="232" t="s">
        <v>492</v>
      </c>
      <c r="AB249" s="284"/>
      <c r="AC249" s="232"/>
      <c r="AD249" s="284"/>
      <c r="AE249" s="232"/>
      <c r="AF249" s="232"/>
    </row>
    <row r="250" spans="1:32" ht="14.25" customHeight="1">
      <c r="A250" s="264" t="s">
        <v>665</v>
      </c>
      <c r="B250" s="246" t="str">
        <f t="shared" si="69"/>
        <v>Corbin</v>
      </c>
      <c r="C250" s="238" t="str">
        <f t="shared" si="70"/>
        <v>Patrick</v>
      </c>
      <c r="D250" s="232" t="str">
        <f t="shared" si="71"/>
        <v>P. Corbin</v>
      </c>
      <c r="E250" s="231" t="str">
        <f t="shared" si="72"/>
        <v>Patrick Corbin</v>
      </c>
      <c r="F250" s="249" t="s">
        <v>307</v>
      </c>
      <c r="G250" s="249"/>
      <c r="H250" s="249"/>
      <c r="I250" s="249"/>
      <c r="J250" s="250">
        <v>32708</v>
      </c>
      <c r="K250" s="256" t="s">
        <v>577</v>
      </c>
      <c r="L250" s="249" t="s">
        <v>90</v>
      </c>
      <c r="M250" s="270" t="str">
        <f t="shared" si="54"/>
        <v>ARB-Y7</v>
      </c>
      <c r="N250" s="256" t="str">
        <f>Ruth!$M$2</f>
        <v>Hoboken</v>
      </c>
      <c r="O250" s="249" t="s">
        <v>654</v>
      </c>
      <c r="P250" s="231" t="str">
        <f>CONCATENATE(A250," (",M250,")")</f>
        <v>Corbin, Patrick (ARB-Y7)</v>
      </c>
      <c r="Q250" s="252">
        <f t="shared" si="55"/>
        <v>6720000</v>
      </c>
      <c r="R250" s="252" t="str">
        <f t="shared" si="56"/>
        <v/>
      </c>
      <c r="S250" s="252" t="str">
        <f t="shared" si="57"/>
        <v/>
      </c>
      <c r="T250" s="252" t="str">
        <f t="shared" si="64"/>
        <v/>
      </c>
      <c r="U250" s="270" t="s">
        <v>723</v>
      </c>
      <c r="V250" s="253">
        <v>6720000</v>
      </c>
      <c r="W250" s="232" t="s">
        <v>242</v>
      </c>
      <c r="X250" s="232"/>
      <c r="Y250" s="233"/>
      <c r="Z250" s="232"/>
      <c r="AA250" s="232"/>
      <c r="AB250" s="284"/>
      <c r="AC250" s="232"/>
      <c r="AD250" s="284"/>
      <c r="AE250" s="232"/>
      <c r="AF250" s="232"/>
    </row>
    <row r="251" spans="1:32" ht="14.25" customHeight="1">
      <c r="A251" s="232" t="s">
        <v>2122</v>
      </c>
      <c r="B251" s="246" t="str">
        <f t="shared" si="69"/>
        <v>Corcino</v>
      </c>
      <c r="C251" s="238" t="str">
        <f t="shared" si="70"/>
        <v>Daniel</v>
      </c>
      <c r="D251" s="232" t="str">
        <f t="shared" si="71"/>
        <v>D. Corcino</v>
      </c>
      <c r="E251" s="231" t="str">
        <f t="shared" si="72"/>
        <v>Daniel Corcino</v>
      </c>
      <c r="F251" s="254" t="s">
        <v>748</v>
      </c>
      <c r="G251" s="254" t="s">
        <v>2278</v>
      </c>
      <c r="H251" s="254" t="s">
        <v>1468</v>
      </c>
      <c r="I251" s="254" t="s">
        <v>1477</v>
      </c>
      <c r="J251" s="250">
        <v>33111</v>
      </c>
      <c r="K251" s="255" t="s">
        <v>745</v>
      </c>
      <c r="L251" s="249" t="s">
        <v>90</v>
      </c>
      <c r="M251" s="270" t="str">
        <f t="shared" si="54"/>
        <v>MM</v>
      </c>
      <c r="N251" s="256" t="s">
        <v>171</v>
      </c>
      <c r="O251" s="257" t="s">
        <v>2173</v>
      </c>
      <c r="P251" s="231" t="str">
        <f>CONCATENATE(A251," (",M251,")")</f>
        <v>Corcino, Daniel (MM)</v>
      </c>
      <c r="Q251" s="252">
        <f t="shared" si="55"/>
        <v>100000</v>
      </c>
      <c r="R251" s="252" t="str">
        <f t="shared" si="56"/>
        <v/>
      </c>
      <c r="S251" s="252" t="str">
        <f t="shared" si="57"/>
        <v/>
      </c>
      <c r="T251" s="252" t="str">
        <f t="shared" si="64"/>
        <v/>
      </c>
      <c r="U251" s="270" t="s">
        <v>385</v>
      </c>
      <c r="V251" s="253">
        <v>100000</v>
      </c>
      <c r="W251" s="232"/>
      <c r="X251" s="253"/>
      <c r="Y251" s="232"/>
      <c r="Z251" s="232"/>
      <c r="AA251" s="232"/>
      <c r="AB251" s="284"/>
      <c r="AC251" s="232"/>
      <c r="AD251" s="269"/>
      <c r="AE251" s="233"/>
      <c r="AF251" s="232"/>
    </row>
    <row r="252" spans="1:32" ht="14.25" customHeight="1">
      <c r="A252" s="158" t="s">
        <v>3656</v>
      </c>
      <c r="B252" s="246" t="str">
        <f t="shared" si="69"/>
        <v>Cordell</v>
      </c>
      <c r="C252" s="238" t="str">
        <f t="shared" si="70"/>
        <v>Ryan</v>
      </c>
      <c r="D252" s="232" t="str">
        <f t="shared" si="71"/>
        <v>R. Cordell</v>
      </c>
      <c r="E252" s="231" t="str">
        <f t="shared" si="72"/>
        <v>Ryan Cordell</v>
      </c>
      <c r="F252" s="254" t="s">
        <v>748</v>
      </c>
      <c r="G252" s="254">
        <v>129</v>
      </c>
      <c r="H252" s="254">
        <v>5</v>
      </c>
      <c r="I252" s="254" t="s">
        <v>1468</v>
      </c>
      <c r="J252" s="250">
        <v>33694</v>
      </c>
      <c r="K252" s="255" t="s">
        <v>753</v>
      </c>
      <c r="L252" s="249" t="s">
        <v>6</v>
      </c>
      <c r="M252" s="270" t="str">
        <f t="shared" si="54"/>
        <v>Y1</v>
      </c>
      <c r="N252" s="256" t="s">
        <v>3535</v>
      </c>
      <c r="O252" s="257" t="s">
        <v>3574</v>
      </c>
      <c r="P252" s="231" t="str">
        <f>CONCATENATE(A252," (",U252,")")</f>
        <v>Cordell, Ryan (Y1)</v>
      </c>
      <c r="Q252" s="252">
        <f t="shared" si="55"/>
        <v>200000</v>
      </c>
      <c r="R252" s="252">
        <f t="shared" si="56"/>
        <v>300000</v>
      </c>
      <c r="S252" s="252">
        <f t="shared" si="57"/>
        <v>400000</v>
      </c>
      <c r="T252" s="252" t="str">
        <f t="shared" si="64"/>
        <v/>
      </c>
      <c r="U252" s="270" t="s">
        <v>388</v>
      </c>
      <c r="V252" s="253">
        <v>200000</v>
      </c>
      <c r="W252" s="232" t="s">
        <v>389</v>
      </c>
      <c r="X252" s="253">
        <v>300000</v>
      </c>
      <c r="Y252" s="232" t="s">
        <v>278</v>
      </c>
      <c r="Z252" s="378">
        <v>400000</v>
      </c>
      <c r="AA252" s="232" t="s">
        <v>492</v>
      </c>
      <c r="AB252" s="284"/>
      <c r="AC252" s="232"/>
      <c r="AD252" s="284"/>
      <c r="AE252" s="232"/>
      <c r="AF252" s="232"/>
    </row>
    <row r="253" spans="1:32" ht="14.25" customHeight="1">
      <c r="A253" s="232" t="s">
        <v>1441</v>
      </c>
      <c r="B253" s="246" t="str">
        <f t="shared" si="69"/>
        <v>Cordero</v>
      </c>
      <c r="C253" s="238" t="str">
        <f t="shared" si="70"/>
        <v>Franchy</v>
      </c>
      <c r="D253" s="232" t="str">
        <f t="shared" si="71"/>
        <v>F. Cordero</v>
      </c>
      <c r="E253" s="231" t="str">
        <f t="shared" si="72"/>
        <v>Franchy Cordero</v>
      </c>
      <c r="F253" s="254" t="s">
        <v>307</v>
      </c>
      <c r="G253" s="254">
        <v>74</v>
      </c>
      <c r="H253" s="254" t="s">
        <v>1466</v>
      </c>
      <c r="I253" s="254"/>
      <c r="J253" s="250">
        <v>34579</v>
      </c>
      <c r="K253" s="255" t="s">
        <v>750</v>
      </c>
      <c r="L253" s="249" t="s">
        <v>6</v>
      </c>
      <c r="M253" s="270" t="str">
        <f t="shared" si="54"/>
        <v>Y1*</v>
      </c>
      <c r="N253" s="256" t="str">
        <f>Mays!$AE$2</f>
        <v>West Oakland</v>
      </c>
      <c r="O253" s="257" t="s">
        <v>1479</v>
      </c>
      <c r="P253" s="231" t="str">
        <f>CONCATENATE(A253," (",M253,")")</f>
        <v>Cordero, Franchy (Y1*)</v>
      </c>
      <c r="Q253" s="252">
        <f t="shared" si="55"/>
        <v>200000</v>
      </c>
      <c r="R253" s="252">
        <f t="shared" si="56"/>
        <v>300000</v>
      </c>
      <c r="S253" s="252">
        <f t="shared" si="57"/>
        <v>400000</v>
      </c>
      <c r="T253" s="252" t="str">
        <f t="shared" si="64"/>
        <v/>
      </c>
      <c r="U253" s="270" t="s">
        <v>189</v>
      </c>
      <c r="V253" s="253">
        <v>200000</v>
      </c>
      <c r="W253" s="232" t="s">
        <v>389</v>
      </c>
      <c r="X253" s="253">
        <v>300000</v>
      </c>
      <c r="Y253" s="232" t="s">
        <v>278</v>
      </c>
      <c r="Z253" s="378">
        <v>400000</v>
      </c>
      <c r="AA253" s="232" t="s">
        <v>492</v>
      </c>
      <c r="AB253" s="284"/>
      <c r="AC253" s="232"/>
      <c r="AD253" s="269"/>
      <c r="AE253" s="233"/>
      <c r="AF253" s="232"/>
    </row>
    <row r="254" spans="1:32" ht="14.25" customHeight="1">
      <c r="A254" s="158" t="s">
        <v>3639</v>
      </c>
      <c r="B254" s="246" t="str">
        <f t="shared" si="69"/>
        <v>Cordero</v>
      </c>
      <c r="C254" s="238" t="str">
        <f t="shared" si="70"/>
        <v>Jimmy</v>
      </c>
      <c r="D254" s="232" t="str">
        <f t="shared" si="71"/>
        <v>J. Cordero</v>
      </c>
      <c r="E254" s="231" t="str">
        <f t="shared" si="72"/>
        <v>Jimmy Cordero</v>
      </c>
      <c r="F254" s="254" t="s">
        <v>748</v>
      </c>
      <c r="G254" s="254">
        <v>106</v>
      </c>
      <c r="H254" s="254">
        <v>4</v>
      </c>
      <c r="I254" s="254" t="s">
        <v>1468</v>
      </c>
      <c r="J254" s="250">
        <v>33530</v>
      </c>
      <c r="K254" s="255" t="s">
        <v>745</v>
      </c>
      <c r="L254" s="249" t="s">
        <v>90</v>
      </c>
      <c r="M254" s="270" t="str">
        <f t="shared" si="54"/>
        <v>Y1</v>
      </c>
      <c r="N254" s="256" t="s">
        <v>173</v>
      </c>
      <c r="O254" s="257" t="s">
        <v>3574</v>
      </c>
      <c r="P254" s="231" t="str">
        <f>CONCATENATE(A254," (",U254,")")</f>
        <v>Cordero, Jimmy (Y1)</v>
      </c>
      <c r="Q254" s="252">
        <f t="shared" si="55"/>
        <v>200000</v>
      </c>
      <c r="R254" s="252">
        <f t="shared" si="56"/>
        <v>300000</v>
      </c>
      <c r="S254" s="252">
        <f t="shared" si="57"/>
        <v>400000</v>
      </c>
      <c r="T254" s="252" t="str">
        <f t="shared" si="64"/>
        <v/>
      </c>
      <c r="U254" s="270" t="s">
        <v>388</v>
      </c>
      <c r="V254" s="253">
        <v>200000</v>
      </c>
      <c r="W254" s="232" t="s">
        <v>389</v>
      </c>
      <c r="X254" s="253">
        <v>300000</v>
      </c>
      <c r="Y254" s="232" t="s">
        <v>278</v>
      </c>
      <c r="Z254" s="378">
        <v>400000</v>
      </c>
      <c r="AA254" s="232" t="s">
        <v>492</v>
      </c>
      <c r="AB254" s="284"/>
      <c r="AC254" s="232"/>
      <c r="AD254" s="284"/>
      <c r="AE254" s="232"/>
      <c r="AF254" s="232"/>
    </row>
    <row r="255" spans="1:32" ht="14.25" customHeight="1">
      <c r="A255" s="264" t="s">
        <v>680</v>
      </c>
      <c r="B255" s="246" t="str">
        <f t="shared" si="69"/>
        <v>Correa</v>
      </c>
      <c r="C255" s="238" t="str">
        <f t="shared" si="70"/>
        <v>Carlos</v>
      </c>
      <c r="D255" s="232" t="str">
        <f t="shared" si="71"/>
        <v>C. Correa</v>
      </c>
      <c r="E255" s="231" t="str">
        <f t="shared" si="72"/>
        <v>Carlos Correa</v>
      </c>
      <c r="F255" s="249" t="s">
        <v>748</v>
      </c>
      <c r="G255" s="249"/>
      <c r="H255" s="249"/>
      <c r="I255" s="249"/>
      <c r="J255" s="250">
        <v>34599</v>
      </c>
      <c r="K255" s="256" t="s">
        <v>752</v>
      </c>
      <c r="L255" s="249" t="s">
        <v>6</v>
      </c>
      <c r="M255" s="270" t="str">
        <f t="shared" si="54"/>
        <v>2,L5-14M</v>
      </c>
      <c r="N255" s="256" t="str">
        <f>Ruth!$A$2</f>
        <v>Plum Island</v>
      </c>
      <c r="O255" s="249" t="s">
        <v>654</v>
      </c>
      <c r="P255" s="231" t="str">
        <f>CONCATENATE(A255," (",M255,")")</f>
        <v>Correa, Carlos (2,L5-14M)</v>
      </c>
      <c r="Q255" s="252">
        <f t="shared" si="55"/>
        <v>2800000</v>
      </c>
      <c r="R255" s="252">
        <f t="shared" si="56"/>
        <v>2800000</v>
      </c>
      <c r="S255" s="252">
        <f t="shared" si="57"/>
        <v>2800000</v>
      </c>
      <c r="T255" s="252">
        <f t="shared" si="64"/>
        <v>2800000</v>
      </c>
      <c r="U255" s="270" t="s">
        <v>494</v>
      </c>
      <c r="V255" s="253">
        <v>2800000</v>
      </c>
      <c r="W255" s="232" t="s">
        <v>232</v>
      </c>
      <c r="X255" s="269">
        <v>2800000</v>
      </c>
      <c r="Y255" s="232" t="s">
        <v>231</v>
      </c>
      <c r="Z255" s="284">
        <v>2800000</v>
      </c>
      <c r="AA255" s="232" t="s">
        <v>462</v>
      </c>
      <c r="AB255" s="284">
        <v>2800000</v>
      </c>
      <c r="AC255" s="232"/>
      <c r="AD255" s="269"/>
      <c r="AE255" s="233"/>
      <c r="AF255" s="232"/>
    </row>
    <row r="256" spans="1:32" ht="14.25" customHeight="1">
      <c r="A256" s="158" t="s">
        <v>3753</v>
      </c>
      <c r="B256" s="246" t="str">
        <f t="shared" si="69"/>
        <v>Corry</v>
      </c>
      <c r="C256" s="238" t="str">
        <f t="shared" si="70"/>
        <v>Seth</v>
      </c>
      <c r="D256" s="232" t="str">
        <f t="shared" si="71"/>
        <v>S. Corry</v>
      </c>
      <c r="E256" s="231" t="str">
        <f t="shared" si="72"/>
        <v>Seth Corry</v>
      </c>
      <c r="F256" s="254" t="s">
        <v>307</v>
      </c>
      <c r="G256" s="254">
        <v>91</v>
      </c>
      <c r="H256" s="254" t="s">
        <v>478</v>
      </c>
      <c r="I256" s="254" t="s">
        <v>1475</v>
      </c>
      <c r="J256" s="250">
        <v>36102</v>
      </c>
      <c r="K256" s="255" t="s">
        <v>577</v>
      </c>
      <c r="L256" s="249" t="s">
        <v>387</v>
      </c>
      <c r="M256" s="270" t="str">
        <f t="shared" si="54"/>
        <v>min</v>
      </c>
      <c r="N256" s="256" t="s">
        <v>171</v>
      </c>
      <c r="O256" s="257" t="s">
        <v>3574</v>
      </c>
      <c r="P256" s="231" t="str">
        <f>CONCATENATE(A256," (",U256,")")</f>
        <v>Corry, Seth (min)</v>
      </c>
      <c r="Q256" s="252" t="str">
        <f t="shared" si="55"/>
        <v/>
      </c>
      <c r="R256" s="252" t="str">
        <f t="shared" si="56"/>
        <v/>
      </c>
      <c r="S256" s="252" t="str">
        <f t="shared" si="57"/>
        <v/>
      </c>
      <c r="T256" s="252" t="str">
        <f t="shared" si="64"/>
        <v/>
      </c>
      <c r="U256" s="270" t="s">
        <v>505</v>
      </c>
      <c r="V256" s="253"/>
      <c r="W256" s="232"/>
      <c r="X256" s="253"/>
      <c r="Y256" s="232"/>
      <c r="Z256" s="232"/>
      <c r="AA256" s="232"/>
      <c r="AB256" s="284"/>
      <c r="AC256" s="232"/>
      <c r="AD256" s="284"/>
      <c r="AE256" s="232"/>
      <c r="AF256" s="232"/>
    </row>
    <row r="257" spans="1:32" ht="14.25" customHeight="1">
      <c r="A257" s="158" t="s">
        <v>3660</v>
      </c>
      <c r="B257" s="246" t="str">
        <f t="shared" si="69"/>
        <v>Cortes Jr</v>
      </c>
      <c r="C257" s="238" t="str">
        <f t="shared" si="70"/>
        <v>Nestor</v>
      </c>
      <c r="D257" s="232" t="str">
        <f t="shared" si="71"/>
        <v>N. Cortes Jr</v>
      </c>
      <c r="E257" s="231" t="str">
        <f t="shared" si="72"/>
        <v>Nestor Cortes Jr</v>
      </c>
      <c r="F257" s="254" t="s">
        <v>307</v>
      </c>
      <c r="G257" s="254">
        <v>134</v>
      </c>
      <c r="H257" s="254">
        <v>5</v>
      </c>
      <c r="I257" s="254" t="s">
        <v>1473</v>
      </c>
      <c r="J257" s="250">
        <v>34678</v>
      </c>
      <c r="K257" s="255" t="s">
        <v>745</v>
      </c>
      <c r="L257" s="249" t="s">
        <v>90</v>
      </c>
      <c r="M257" s="270" t="str">
        <f t="shared" si="54"/>
        <v>Y1</v>
      </c>
      <c r="N257" s="256" t="s">
        <v>868</v>
      </c>
      <c r="O257" s="257" t="s">
        <v>3574</v>
      </c>
      <c r="P257" s="231" t="str">
        <f>CONCATENATE(A257," (",U257,")")</f>
        <v>Cortes Jr, Nestor (Y1)</v>
      </c>
      <c r="Q257" s="252">
        <f t="shared" si="55"/>
        <v>200000</v>
      </c>
      <c r="R257" s="252">
        <f t="shared" si="56"/>
        <v>300000</v>
      </c>
      <c r="S257" s="252">
        <f t="shared" si="57"/>
        <v>400000</v>
      </c>
      <c r="T257" s="252" t="str">
        <f t="shared" si="64"/>
        <v/>
      </c>
      <c r="U257" s="270" t="s">
        <v>388</v>
      </c>
      <c r="V257" s="253">
        <v>200000</v>
      </c>
      <c r="W257" s="232" t="s">
        <v>389</v>
      </c>
      <c r="X257" s="253">
        <v>300000</v>
      </c>
      <c r="Y257" s="232" t="s">
        <v>278</v>
      </c>
      <c r="Z257" s="378">
        <v>400000</v>
      </c>
      <c r="AA257" s="232" t="s">
        <v>492</v>
      </c>
      <c r="AB257" s="284"/>
      <c r="AC257" s="232"/>
      <c r="AD257" s="284"/>
      <c r="AE257" s="232"/>
      <c r="AF257" s="232"/>
    </row>
    <row r="258" spans="1:32" ht="14.25" customHeight="1">
      <c r="A258" s="232" t="s">
        <v>1453</v>
      </c>
      <c r="B258" s="246" t="str">
        <f t="shared" si="69"/>
        <v>Covey</v>
      </c>
      <c r="C258" s="238" t="str">
        <f t="shared" si="70"/>
        <v>Dylan</v>
      </c>
      <c r="D258" s="232" t="str">
        <f t="shared" si="71"/>
        <v>D. Covey</v>
      </c>
      <c r="E258" s="231" t="str">
        <f t="shared" si="72"/>
        <v>Dylan Covey</v>
      </c>
      <c r="F258" s="254" t="s">
        <v>748</v>
      </c>
      <c r="G258" s="254">
        <v>134</v>
      </c>
      <c r="H258" s="254" t="s">
        <v>1470</v>
      </c>
      <c r="I258" s="254"/>
      <c r="J258" s="250">
        <v>33464</v>
      </c>
      <c r="K258" s="255" t="s">
        <v>577</v>
      </c>
      <c r="L258" s="249" t="s">
        <v>90</v>
      </c>
      <c r="M258" s="270" t="str">
        <f t="shared" si="54"/>
        <v>Y3</v>
      </c>
      <c r="N258" s="256" t="str">
        <f>Ruth!$Y$2</f>
        <v xml:space="preserve">New Jersey </v>
      </c>
      <c r="O258" s="257" t="s">
        <v>1479</v>
      </c>
      <c r="P258" s="231" t="str">
        <f>CONCATENATE(A258," (",M258,")")</f>
        <v>Covey, Dylan (Y3)</v>
      </c>
      <c r="Q258" s="252">
        <f t="shared" si="55"/>
        <v>400000</v>
      </c>
      <c r="R258" s="252" t="str">
        <f t="shared" si="56"/>
        <v/>
      </c>
      <c r="S258" s="252" t="str">
        <f t="shared" si="57"/>
        <v/>
      </c>
      <c r="T258" s="252" t="str">
        <f t="shared" si="64"/>
        <v/>
      </c>
      <c r="U258" s="270" t="s">
        <v>278</v>
      </c>
      <c r="V258" s="253">
        <v>400000</v>
      </c>
      <c r="W258" s="232" t="s">
        <v>492</v>
      </c>
      <c r="X258" s="253"/>
      <c r="Y258" s="232"/>
      <c r="Z258" s="232"/>
      <c r="AA258" s="232"/>
      <c r="AB258" s="284"/>
      <c r="AC258" s="232"/>
      <c r="AD258" s="269"/>
      <c r="AE258" s="233"/>
      <c r="AF258" s="232"/>
    </row>
    <row r="259" spans="1:32" ht="14.25" customHeight="1">
      <c r="A259" s="232" t="s">
        <v>226</v>
      </c>
      <c r="B259" s="246" t="str">
        <f t="shared" si="69"/>
        <v>Cozart</v>
      </c>
      <c r="C259" s="238" t="str">
        <f t="shared" si="70"/>
        <v>Zack</v>
      </c>
      <c r="D259" s="232" t="str">
        <f t="shared" si="71"/>
        <v>Z. Cozart</v>
      </c>
      <c r="E259" s="231" t="str">
        <f t="shared" si="72"/>
        <v>Zack Cozart</v>
      </c>
      <c r="F259" s="249" t="s">
        <v>748</v>
      </c>
      <c r="G259" s="249"/>
      <c r="H259" s="249"/>
      <c r="I259" s="249"/>
      <c r="J259" s="250">
        <v>31271</v>
      </c>
      <c r="K259" s="256" t="s">
        <v>752</v>
      </c>
      <c r="L259" s="249" t="s">
        <v>6</v>
      </c>
      <c r="M259" s="270" t="str">
        <f t="shared" ref="M259:M322" si="74">$U259</f>
        <v>2,F3-$2.325M</v>
      </c>
      <c r="N259" s="256" t="str">
        <f>Cobb!$S$2</f>
        <v>Waikiki</v>
      </c>
      <c r="O259" s="257" t="s">
        <v>1797</v>
      </c>
      <c r="P259" s="231" t="str">
        <f>CONCATENATE(A259," (",M259,")")</f>
        <v>Cozart, Zack (2,F3-$2.325M)</v>
      </c>
      <c r="Q259" s="252">
        <f t="shared" ref="Q259:Q322" si="75">IF(ISBLANK($V259),"",$V259)</f>
        <v>775000</v>
      </c>
      <c r="R259" s="252">
        <f t="shared" ref="R259:R322" si="76">IF(ISBLANK($X259),"",$X259)</f>
        <v>775000</v>
      </c>
      <c r="S259" s="252" t="str">
        <f t="shared" ref="S259:S322" si="77">IF(ISBLANK($Z259),"",$Z259)</f>
        <v/>
      </c>
      <c r="T259" s="252" t="str">
        <f t="shared" si="64"/>
        <v/>
      </c>
      <c r="U259" s="270" t="s">
        <v>1831</v>
      </c>
      <c r="V259" s="253">
        <v>775000</v>
      </c>
      <c r="W259" s="232" t="s">
        <v>1832</v>
      </c>
      <c r="X259" s="232">
        <v>775000</v>
      </c>
      <c r="Y259" s="232" t="s">
        <v>242</v>
      </c>
      <c r="Z259" s="232"/>
      <c r="AA259" s="233"/>
      <c r="AB259" s="284"/>
      <c r="AC259" s="232"/>
      <c r="AD259" s="269"/>
      <c r="AE259" s="233"/>
      <c r="AF259" s="232"/>
    </row>
    <row r="260" spans="1:32" ht="14.25" customHeight="1">
      <c r="A260" s="232" t="s">
        <v>596</v>
      </c>
      <c r="B260" s="246" t="str">
        <f t="shared" si="69"/>
        <v>Crawford</v>
      </c>
      <c r="C260" s="238" t="str">
        <f t="shared" si="70"/>
        <v>Brandon</v>
      </c>
      <c r="D260" s="232" t="str">
        <f t="shared" si="71"/>
        <v>B. Crawford</v>
      </c>
      <c r="E260" s="231" t="str">
        <f t="shared" si="72"/>
        <v>Brandon Crawford</v>
      </c>
      <c r="F260" s="249" t="s">
        <v>307</v>
      </c>
      <c r="G260" s="249"/>
      <c r="H260" s="249"/>
      <c r="I260" s="249"/>
      <c r="J260" s="250">
        <v>31798</v>
      </c>
      <c r="K260" s="256" t="s">
        <v>752</v>
      </c>
      <c r="L260" s="249" t="s">
        <v>6</v>
      </c>
      <c r="M260" s="270" t="str">
        <f t="shared" si="74"/>
        <v>3,F3-$6.6M</v>
      </c>
      <c r="N260" s="256" t="s">
        <v>504</v>
      </c>
      <c r="O260" s="257" t="s">
        <v>3538</v>
      </c>
      <c r="P260" s="231" t="str">
        <f>CONCATENATE(A260," (",M260,")")</f>
        <v>Crawford, Brandon (3,F3-$6.6M)</v>
      </c>
      <c r="Q260" s="252">
        <f t="shared" si="75"/>
        <v>2200000</v>
      </c>
      <c r="R260" s="252" t="str">
        <f t="shared" si="76"/>
        <v/>
      </c>
      <c r="S260" s="252" t="str">
        <f t="shared" si="77"/>
        <v/>
      </c>
      <c r="T260" s="252" t="str">
        <f t="shared" si="64"/>
        <v/>
      </c>
      <c r="U260" s="270" t="s">
        <v>1623</v>
      </c>
      <c r="V260" s="253">
        <v>2200000</v>
      </c>
      <c r="W260" s="253" t="s">
        <v>242</v>
      </c>
      <c r="X260" s="253"/>
      <c r="Y260" s="232"/>
      <c r="Z260" s="232"/>
      <c r="AA260" s="232"/>
      <c r="AB260" s="284"/>
      <c r="AC260" s="232"/>
      <c r="AD260" s="284"/>
      <c r="AE260" s="232"/>
      <c r="AF260" s="232"/>
    </row>
    <row r="261" spans="1:32" ht="14.25" customHeight="1">
      <c r="A261" s="246" t="s">
        <v>821</v>
      </c>
      <c r="B261" s="246" t="str">
        <f t="shared" si="69"/>
        <v>Crawford</v>
      </c>
      <c r="C261" s="238" t="str">
        <f t="shared" si="70"/>
        <v>JP</v>
      </c>
      <c r="D261" s="232" t="str">
        <f t="shared" si="71"/>
        <v>J. Crawford</v>
      </c>
      <c r="E261" s="231" t="str">
        <f t="shared" si="72"/>
        <v>JP Crawford</v>
      </c>
      <c r="F261" s="247" t="s">
        <v>307</v>
      </c>
      <c r="G261" s="247"/>
      <c r="H261" s="247"/>
      <c r="I261" s="247"/>
      <c r="J261" s="258">
        <v>34710</v>
      </c>
      <c r="K261" s="259" t="s">
        <v>752</v>
      </c>
      <c r="L261" s="249" t="s">
        <v>6</v>
      </c>
      <c r="M261" s="270" t="str">
        <f t="shared" si="74"/>
        <v>Y2</v>
      </c>
      <c r="N261" s="256" t="s">
        <v>173</v>
      </c>
      <c r="O261" s="247" t="s">
        <v>3546</v>
      </c>
      <c r="P261" s="231" t="str">
        <f>CONCATENATE(A261," (",M261,")")</f>
        <v>Crawford, JP (Y2)</v>
      </c>
      <c r="Q261" s="252">
        <f t="shared" si="75"/>
        <v>300000</v>
      </c>
      <c r="R261" s="252">
        <f t="shared" si="76"/>
        <v>400000</v>
      </c>
      <c r="S261" s="252" t="str">
        <f t="shared" si="77"/>
        <v/>
      </c>
      <c r="T261" s="252" t="str">
        <f t="shared" si="64"/>
        <v/>
      </c>
      <c r="U261" s="270" t="s">
        <v>389</v>
      </c>
      <c r="V261" s="253">
        <v>300000</v>
      </c>
      <c r="W261" s="232" t="s">
        <v>278</v>
      </c>
      <c r="X261" s="253">
        <v>400000</v>
      </c>
      <c r="Y261" s="232" t="s">
        <v>492</v>
      </c>
      <c r="Z261" s="232"/>
      <c r="AA261" s="232"/>
      <c r="AB261" s="284"/>
      <c r="AC261" s="232"/>
      <c r="AD261" s="284"/>
      <c r="AE261" s="232"/>
      <c r="AF261" s="232"/>
    </row>
    <row r="262" spans="1:32" ht="14.25" customHeight="1">
      <c r="A262" s="158" t="s">
        <v>3643</v>
      </c>
      <c r="B262" s="246" t="str">
        <f t="shared" si="69"/>
        <v>Crichton</v>
      </c>
      <c r="C262" s="238" t="str">
        <f t="shared" si="70"/>
        <v>Stefan</v>
      </c>
      <c r="D262" s="232" t="str">
        <f t="shared" si="71"/>
        <v>S. Crichton</v>
      </c>
      <c r="E262" s="231" t="str">
        <f t="shared" si="72"/>
        <v>Stefan Crichton</v>
      </c>
      <c r="F262" s="254" t="s">
        <v>748</v>
      </c>
      <c r="G262" s="254">
        <v>112</v>
      </c>
      <c r="H262" s="254">
        <v>4</v>
      </c>
      <c r="I262" s="254" t="s">
        <v>1474</v>
      </c>
      <c r="J262" s="250">
        <v>33663</v>
      </c>
      <c r="K262" s="255" t="s">
        <v>745</v>
      </c>
      <c r="L262" s="249" t="s">
        <v>90</v>
      </c>
      <c r="M262" s="270" t="str">
        <f t="shared" si="74"/>
        <v>Y1</v>
      </c>
      <c r="N262" s="256" t="s">
        <v>173</v>
      </c>
      <c r="O262" s="257" t="s">
        <v>3574</v>
      </c>
      <c r="P262" s="231" t="str">
        <f>CONCATENATE(A262," (",U262,")")</f>
        <v>Crichton, Stefan (Y1)</v>
      </c>
      <c r="Q262" s="252">
        <f t="shared" si="75"/>
        <v>200000</v>
      </c>
      <c r="R262" s="252">
        <f t="shared" si="76"/>
        <v>300000</v>
      </c>
      <c r="S262" s="252">
        <f t="shared" si="77"/>
        <v>400000</v>
      </c>
      <c r="T262" s="252" t="str">
        <f t="shared" si="64"/>
        <v/>
      </c>
      <c r="U262" s="270" t="s">
        <v>388</v>
      </c>
      <c r="V262" s="253">
        <v>200000</v>
      </c>
      <c r="W262" s="232" t="s">
        <v>389</v>
      </c>
      <c r="X262" s="253">
        <v>300000</v>
      </c>
      <c r="Y262" s="232" t="s">
        <v>278</v>
      </c>
      <c r="Z262" s="378">
        <v>400000</v>
      </c>
      <c r="AA262" s="232" t="s">
        <v>492</v>
      </c>
      <c r="AB262" s="284"/>
      <c r="AC262" s="232"/>
      <c r="AD262" s="284"/>
      <c r="AE262" s="232"/>
      <c r="AF262" s="232"/>
    </row>
    <row r="263" spans="1:32" ht="14.25" customHeight="1">
      <c r="A263" s="232" t="s">
        <v>1445</v>
      </c>
      <c r="B263" s="246" t="str">
        <f t="shared" si="69"/>
        <v>Crick</v>
      </c>
      <c r="C263" s="238" t="str">
        <f t="shared" si="70"/>
        <v>Kyle</v>
      </c>
      <c r="D263" s="232" t="str">
        <f t="shared" si="71"/>
        <v>K. Crick</v>
      </c>
      <c r="E263" s="231" t="str">
        <f t="shared" si="72"/>
        <v>Kyle Crick</v>
      </c>
      <c r="F263" s="254" t="s">
        <v>748</v>
      </c>
      <c r="G263" s="254">
        <v>90</v>
      </c>
      <c r="H263" s="254" t="s">
        <v>1467</v>
      </c>
      <c r="I263" s="254"/>
      <c r="J263" s="250">
        <v>33938</v>
      </c>
      <c r="K263" s="255" t="s">
        <v>745</v>
      </c>
      <c r="L263" s="249" t="s">
        <v>90</v>
      </c>
      <c r="M263" s="270" t="str">
        <f t="shared" si="74"/>
        <v>Y3</v>
      </c>
      <c r="N263" s="256" t="str">
        <f>Cobb!$AE$2</f>
        <v>Houston</v>
      </c>
      <c r="O263" s="257" t="s">
        <v>1479</v>
      </c>
      <c r="P263" s="231" t="str">
        <f>CONCATENATE(A263," (",M263,")")</f>
        <v>Crick, Kyle (Y3)</v>
      </c>
      <c r="Q263" s="252">
        <f t="shared" si="75"/>
        <v>400000</v>
      </c>
      <c r="R263" s="252" t="str">
        <f t="shared" si="76"/>
        <v/>
      </c>
      <c r="S263" s="252" t="str">
        <f t="shared" si="77"/>
        <v/>
      </c>
      <c r="T263" s="252" t="str">
        <f t="shared" si="64"/>
        <v/>
      </c>
      <c r="U263" s="270" t="s">
        <v>278</v>
      </c>
      <c r="V263" s="253">
        <v>400000</v>
      </c>
      <c r="W263" s="232" t="s">
        <v>492</v>
      </c>
      <c r="X263" s="253"/>
      <c r="Y263" s="232"/>
      <c r="Z263" s="232"/>
      <c r="AA263" s="232"/>
      <c r="AB263" s="284"/>
      <c r="AC263" s="232"/>
      <c r="AD263" s="284"/>
      <c r="AE263" s="232"/>
      <c r="AF263" s="232"/>
    </row>
    <row r="264" spans="1:32" ht="14.25" customHeight="1">
      <c r="A264" s="264" t="s">
        <v>679</v>
      </c>
      <c r="B264" s="246" t="str">
        <f t="shared" si="69"/>
        <v>Cron</v>
      </c>
      <c r="C264" s="238" t="str">
        <f t="shared" si="70"/>
        <v>CJ</v>
      </c>
      <c r="D264" s="232" t="str">
        <f t="shared" si="71"/>
        <v>C. Cron</v>
      </c>
      <c r="E264" s="231" t="str">
        <f t="shared" si="72"/>
        <v>CJ Cron</v>
      </c>
      <c r="F264" s="249" t="s">
        <v>748</v>
      </c>
      <c r="G264" s="249"/>
      <c r="H264" s="249"/>
      <c r="I264" s="249"/>
      <c r="J264" s="250">
        <v>32878</v>
      </c>
      <c r="K264" s="256" t="s">
        <v>747</v>
      </c>
      <c r="L264" s="249" t="s">
        <v>6</v>
      </c>
      <c r="M264" s="270" t="str">
        <f t="shared" si="74"/>
        <v>3,F3-$1M</v>
      </c>
      <c r="N264" s="256" t="s">
        <v>302</v>
      </c>
      <c r="O264" s="257" t="s">
        <v>2459</v>
      </c>
      <c r="P264" s="231" t="str">
        <f>CONCATENATE(A264," (",M264,")")</f>
        <v>Cron, CJ (3,F3-$1M)</v>
      </c>
      <c r="Q264" s="252">
        <f t="shared" si="75"/>
        <v>333333</v>
      </c>
      <c r="R264" s="252" t="str">
        <f t="shared" si="76"/>
        <v/>
      </c>
      <c r="S264" s="252" t="str">
        <f t="shared" si="77"/>
        <v/>
      </c>
      <c r="T264" s="252" t="str">
        <f t="shared" si="64"/>
        <v/>
      </c>
      <c r="U264" s="270" t="s">
        <v>1010</v>
      </c>
      <c r="V264" s="253">
        <v>333333</v>
      </c>
      <c r="W264" s="253" t="s">
        <v>242</v>
      </c>
      <c r="X264" s="253"/>
      <c r="Y264" s="232"/>
      <c r="Z264" s="232"/>
      <c r="AA264" s="232"/>
      <c r="AB264" s="284"/>
      <c r="AC264" s="232"/>
      <c r="AD264" s="284"/>
      <c r="AE264" s="232"/>
      <c r="AF264" s="232"/>
    </row>
    <row r="265" spans="1:32" ht="14.25" customHeight="1">
      <c r="A265" s="158" t="s">
        <v>3669</v>
      </c>
      <c r="B265" s="246" t="str">
        <f t="shared" si="69"/>
        <v>Cron</v>
      </c>
      <c r="C265" s="238" t="str">
        <f t="shared" si="70"/>
        <v>Kevin</v>
      </c>
      <c r="D265" s="232" t="str">
        <f t="shared" si="71"/>
        <v>K. Cron</v>
      </c>
      <c r="E265" s="231" t="str">
        <f t="shared" si="72"/>
        <v>Kevin Cron</v>
      </c>
      <c r="F265" s="254" t="s">
        <v>748</v>
      </c>
      <c r="G265" s="254">
        <v>145</v>
      </c>
      <c r="H265" s="254">
        <v>5</v>
      </c>
      <c r="I265" s="254" t="s">
        <v>2186</v>
      </c>
      <c r="J265" s="250">
        <v>34017</v>
      </c>
      <c r="K265" s="255" t="s">
        <v>747</v>
      </c>
      <c r="L265" s="249" t="s">
        <v>6</v>
      </c>
      <c r="M265" s="270" t="str">
        <f t="shared" si="74"/>
        <v>MM</v>
      </c>
      <c r="N265" s="256" t="s">
        <v>302</v>
      </c>
      <c r="O265" s="257" t="s">
        <v>3574</v>
      </c>
      <c r="P265" s="231" t="str">
        <f>CONCATENATE(A265," (",U265,")")</f>
        <v>Cron, Kevin (MM)</v>
      </c>
      <c r="Q265" s="252">
        <f t="shared" si="75"/>
        <v>100000</v>
      </c>
      <c r="R265" s="252" t="str">
        <f t="shared" si="76"/>
        <v/>
      </c>
      <c r="S265" s="252" t="str">
        <f t="shared" si="77"/>
        <v/>
      </c>
      <c r="T265" s="252" t="str">
        <f t="shared" si="64"/>
        <v/>
      </c>
      <c r="U265" s="270" t="s">
        <v>385</v>
      </c>
      <c r="V265" s="253">
        <v>100000</v>
      </c>
      <c r="W265" s="232"/>
      <c r="X265" s="253"/>
      <c r="Y265" s="232"/>
      <c r="Z265" s="232"/>
      <c r="AA265" s="232"/>
      <c r="AB265" s="284"/>
      <c r="AC265" s="232"/>
      <c r="AD265" s="284"/>
      <c r="AE265" s="232"/>
      <c r="AF265" s="232"/>
    </row>
    <row r="266" spans="1:32" ht="14.25" customHeight="1">
      <c r="A266" s="232" t="s">
        <v>2065</v>
      </c>
      <c r="B266" s="246" t="str">
        <f t="shared" si="69"/>
        <v>Crouse</v>
      </c>
      <c r="C266" s="238" t="str">
        <f t="shared" si="70"/>
        <v>Hans</v>
      </c>
      <c r="D266" s="232" t="str">
        <f t="shared" si="71"/>
        <v>H. Crouse</v>
      </c>
      <c r="E266" s="231" t="str">
        <f t="shared" si="72"/>
        <v>Hans Crouse</v>
      </c>
      <c r="F266" s="254" t="s">
        <v>748</v>
      </c>
      <c r="G266" s="254" t="s">
        <v>2219</v>
      </c>
      <c r="H266" s="254" t="s">
        <v>1466</v>
      </c>
      <c r="I266" s="254" t="s">
        <v>1471</v>
      </c>
      <c r="J266" s="250">
        <v>36053</v>
      </c>
      <c r="K266" s="255" t="s">
        <v>577</v>
      </c>
      <c r="L266" s="249" t="s">
        <v>387</v>
      </c>
      <c r="M266" s="270" t="str">
        <f t="shared" si="74"/>
        <v>min</v>
      </c>
      <c r="N266" s="256" t="s">
        <v>52</v>
      </c>
      <c r="O266" s="257" t="s">
        <v>2173</v>
      </c>
      <c r="P266" s="231" t="str">
        <f t="shared" ref="P266:P274" si="78">CONCATENATE(A266," (",M266,")")</f>
        <v>Crouse, Hans (min)</v>
      </c>
      <c r="Q266" s="252" t="str">
        <f t="shared" si="75"/>
        <v/>
      </c>
      <c r="R266" s="252" t="str">
        <f t="shared" si="76"/>
        <v/>
      </c>
      <c r="S266" s="252" t="str">
        <f t="shared" si="77"/>
        <v/>
      </c>
      <c r="T266" s="252" t="str">
        <f t="shared" si="64"/>
        <v/>
      </c>
      <c r="U266" s="270" t="s">
        <v>505</v>
      </c>
      <c r="V266" s="253"/>
      <c r="W266" s="232"/>
      <c r="X266" s="253"/>
      <c r="Y266" s="232"/>
      <c r="Z266" s="232"/>
      <c r="AA266" s="232"/>
      <c r="AB266" s="284"/>
      <c r="AC266" s="232"/>
      <c r="AD266" s="284"/>
      <c r="AE266" s="232"/>
      <c r="AF266" s="232"/>
    </row>
    <row r="267" spans="1:32" ht="14.25" customHeight="1">
      <c r="A267" s="256" t="s">
        <v>453</v>
      </c>
      <c r="B267" s="246" t="str">
        <f t="shared" si="69"/>
        <v>Cruz</v>
      </c>
      <c r="C267" s="238" t="str">
        <f t="shared" si="70"/>
        <v>Nelson R.</v>
      </c>
      <c r="D267" s="232" t="str">
        <f t="shared" si="71"/>
        <v>N. Cruz</v>
      </c>
      <c r="E267" s="231" t="str">
        <f t="shared" si="72"/>
        <v>Nelson R. Cruz</v>
      </c>
      <c r="F267" s="272" t="s">
        <v>748</v>
      </c>
      <c r="G267" s="249"/>
      <c r="H267" s="249"/>
      <c r="I267" s="249"/>
      <c r="J267" s="273">
        <v>29403</v>
      </c>
      <c r="K267" s="274" t="s">
        <v>753</v>
      </c>
      <c r="L267" s="249" t="s">
        <v>6</v>
      </c>
      <c r="M267" s="270" t="str">
        <f t="shared" si="74"/>
        <v>1,X1-$5.0952</v>
      </c>
      <c r="N267" s="256" t="str">
        <f>Ruth!$A$2</f>
        <v>Plum Island</v>
      </c>
      <c r="O267" s="275" t="s">
        <v>1797</v>
      </c>
      <c r="P267" s="231" t="str">
        <f t="shared" si="78"/>
        <v>Cruz, Nelson R. (1,X1-$5.0952)</v>
      </c>
      <c r="Q267" s="252">
        <f t="shared" si="75"/>
        <v>5095200</v>
      </c>
      <c r="R267" s="252" t="str">
        <f t="shared" si="76"/>
        <v/>
      </c>
      <c r="S267" s="252" t="str">
        <f t="shared" si="77"/>
        <v/>
      </c>
      <c r="T267" s="252" t="str">
        <f t="shared" si="64"/>
        <v/>
      </c>
      <c r="U267" s="375" t="s">
        <v>2462</v>
      </c>
      <c r="V267" s="236">
        <v>5095200</v>
      </c>
      <c r="W267" s="268" t="s">
        <v>242</v>
      </c>
      <c r="X267" s="253"/>
      <c r="Y267" s="232"/>
      <c r="Z267" s="232"/>
      <c r="AA267" s="232"/>
      <c r="AB267" s="284"/>
      <c r="AC267" s="232"/>
      <c r="AD267" s="284"/>
      <c r="AE267" s="232"/>
      <c r="AF267" s="232"/>
    </row>
    <row r="268" spans="1:32" ht="14.25" customHeight="1">
      <c r="A268" s="232" t="s">
        <v>2066</v>
      </c>
      <c r="B268" s="246" t="str">
        <f t="shared" si="69"/>
        <v>Cruz</v>
      </c>
      <c r="C268" s="238" t="str">
        <f t="shared" si="70"/>
        <v>Oneil</v>
      </c>
      <c r="D268" s="232" t="str">
        <f t="shared" si="71"/>
        <v>O. Cruz</v>
      </c>
      <c r="E268" s="231" t="str">
        <f t="shared" si="72"/>
        <v>Oneil Cruz</v>
      </c>
      <c r="F268" s="254" t="s">
        <v>307</v>
      </c>
      <c r="G268" s="254" t="s">
        <v>2220</v>
      </c>
      <c r="H268" s="254" t="s">
        <v>1466</v>
      </c>
      <c r="I268" s="254" t="s">
        <v>1469</v>
      </c>
      <c r="J268" s="250">
        <v>36072</v>
      </c>
      <c r="K268" s="255" t="s">
        <v>752</v>
      </c>
      <c r="L268" s="249" t="s">
        <v>387</v>
      </c>
      <c r="M268" s="270" t="str">
        <f t="shared" si="74"/>
        <v>min</v>
      </c>
      <c r="N268" s="256" t="s">
        <v>349</v>
      </c>
      <c r="O268" s="257" t="s">
        <v>2173</v>
      </c>
      <c r="P268" s="231" t="str">
        <f t="shared" si="78"/>
        <v>Cruz, Oneil (min)</v>
      </c>
      <c r="Q268" s="252" t="str">
        <f t="shared" si="75"/>
        <v/>
      </c>
      <c r="R268" s="252" t="str">
        <f t="shared" si="76"/>
        <v/>
      </c>
      <c r="S268" s="252" t="str">
        <f t="shared" si="77"/>
        <v/>
      </c>
      <c r="T268" s="252" t="str">
        <f t="shared" si="64"/>
        <v/>
      </c>
      <c r="U268" s="270" t="s">
        <v>505</v>
      </c>
      <c r="V268" s="253"/>
      <c r="W268" s="232"/>
      <c r="X268" s="253"/>
      <c r="Y268" s="232"/>
      <c r="Z268" s="232"/>
      <c r="AA268" s="232"/>
      <c r="AB268" s="284"/>
      <c r="AC268" s="232"/>
      <c r="AD268" s="284"/>
      <c r="AE268" s="232"/>
      <c r="AF268" s="232"/>
    </row>
    <row r="269" spans="1:32" ht="14.25" customHeight="1">
      <c r="A269" s="540" t="s">
        <v>1833</v>
      </c>
      <c r="B269" s="552"/>
      <c r="C269" s="553"/>
      <c r="D269" s="158"/>
      <c r="E269" s="539"/>
      <c r="F269" s="576"/>
      <c r="G269" s="554"/>
      <c r="H269" s="554"/>
      <c r="I269" s="554"/>
      <c r="J269" s="577"/>
      <c r="K269" s="578"/>
      <c r="L269" s="554" t="s">
        <v>6</v>
      </c>
      <c r="M269" s="556" t="str">
        <f t="shared" si="74"/>
        <v>1,F1-$490K</v>
      </c>
      <c r="N269" s="540" t="s">
        <v>780</v>
      </c>
      <c r="O269" s="557" t="s">
        <v>4109</v>
      </c>
      <c r="P269" s="231" t="str">
        <f t="shared" si="78"/>
        <v>Culberson, Charlie (1,F1-$490K)</v>
      </c>
      <c r="Q269" s="252">
        <f t="shared" si="75"/>
        <v>490000</v>
      </c>
      <c r="R269" s="252" t="str">
        <f t="shared" si="76"/>
        <v/>
      </c>
      <c r="S269" s="252" t="str">
        <f t="shared" si="77"/>
        <v/>
      </c>
      <c r="T269" s="252" t="str">
        <f t="shared" si="64"/>
        <v/>
      </c>
      <c r="U269" s="270" t="s">
        <v>3552</v>
      </c>
      <c r="V269" s="253">
        <v>490000</v>
      </c>
      <c r="W269" s="270" t="s">
        <v>242</v>
      </c>
      <c r="X269" s="253"/>
      <c r="Y269" s="270"/>
      <c r="Z269" s="253"/>
      <c r="AA269" s="232"/>
      <c r="AB269" s="284"/>
      <c r="AC269" s="232"/>
      <c r="AD269" s="284"/>
      <c r="AE269" s="232"/>
      <c r="AF269" s="232"/>
    </row>
    <row r="270" spans="1:32" ht="14.25" customHeight="1">
      <c r="A270" s="232" t="s">
        <v>582</v>
      </c>
      <c r="B270" s="246" t="str">
        <f t="shared" ref="B270:B290" si="79">LEFT(A270,FIND(", ",A270,1)-1)</f>
        <v>Cuthbert</v>
      </c>
      <c r="C270" s="238" t="str">
        <f t="shared" ref="C270:C290" si="80">RIGHT(A270,LEN(A270)-FIND(", ",A270,1)-1)</f>
        <v>Cheslor</v>
      </c>
      <c r="D270" s="232" t="str">
        <f t="shared" ref="D270:D290" si="81">CONCATENATE(MID(C270,1,1),". ",B270)</f>
        <v>C. Cuthbert</v>
      </c>
      <c r="E270" s="231" t="str">
        <f t="shared" ref="E270:E290" si="82">CONCATENATE(C270," ",B270)</f>
        <v>Cheslor Cuthbert</v>
      </c>
      <c r="F270" s="249" t="s">
        <v>748</v>
      </c>
      <c r="G270" s="249"/>
      <c r="H270" s="249"/>
      <c r="I270" s="249"/>
      <c r="J270" s="250">
        <v>33924</v>
      </c>
      <c r="K270" s="256" t="s">
        <v>751</v>
      </c>
      <c r="L270" s="249" t="s">
        <v>6</v>
      </c>
      <c r="M270" s="270" t="str">
        <f t="shared" si="74"/>
        <v>ARB-Y4</v>
      </c>
      <c r="N270" s="256" t="str">
        <f>Cobb!$Y$2</f>
        <v>Gateway</v>
      </c>
      <c r="O270" s="257" t="s">
        <v>633</v>
      </c>
      <c r="P270" s="231" t="str">
        <f t="shared" si="78"/>
        <v>Cuthbert, Cheslor (ARB-Y4)</v>
      </c>
      <c r="Q270" s="252">
        <f t="shared" si="75"/>
        <v>600000</v>
      </c>
      <c r="R270" s="252" t="str">
        <f t="shared" si="76"/>
        <v/>
      </c>
      <c r="S270" s="252" t="str">
        <f t="shared" si="77"/>
        <v/>
      </c>
      <c r="T270" s="252" t="str">
        <f t="shared" si="64"/>
        <v/>
      </c>
      <c r="U270" s="270" t="s">
        <v>492</v>
      </c>
      <c r="V270" s="253">
        <v>600000</v>
      </c>
      <c r="W270" s="232" t="s">
        <v>721</v>
      </c>
      <c r="X270" s="232"/>
      <c r="Y270" s="232" t="s">
        <v>722</v>
      </c>
      <c r="Z270" s="232"/>
      <c r="AA270" s="232" t="s">
        <v>723</v>
      </c>
      <c r="AB270" s="269"/>
      <c r="AC270" s="233"/>
      <c r="AD270" s="284"/>
      <c r="AE270" s="232"/>
      <c r="AF270" s="232"/>
    </row>
    <row r="271" spans="1:32" ht="14.25" customHeight="1">
      <c r="A271" s="246" t="s">
        <v>812</v>
      </c>
      <c r="B271" s="246" t="str">
        <f t="shared" si="79"/>
        <v>Dahl</v>
      </c>
      <c r="C271" s="238" t="str">
        <f t="shared" si="80"/>
        <v>David</v>
      </c>
      <c r="D271" s="232" t="str">
        <f t="shared" si="81"/>
        <v>D. Dahl</v>
      </c>
      <c r="E271" s="231" t="str">
        <f t="shared" si="82"/>
        <v>David Dahl</v>
      </c>
      <c r="F271" s="247" t="s">
        <v>307</v>
      </c>
      <c r="G271" s="247"/>
      <c r="H271" s="247"/>
      <c r="I271" s="247"/>
      <c r="J271" s="258">
        <v>34425</v>
      </c>
      <c r="K271" s="259" t="s">
        <v>784</v>
      </c>
      <c r="L271" s="249" t="s">
        <v>6</v>
      </c>
      <c r="M271" s="270" t="str">
        <f t="shared" si="74"/>
        <v>Y3</v>
      </c>
      <c r="N271" s="251" t="str">
        <f>Mays!$S$2</f>
        <v>Thunder Bay</v>
      </c>
      <c r="O271" s="247" t="s">
        <v>785</v>
      </c>
      <c r="P271" s="231" t="str">
        <f t="shared" si="78"/>
        <v>Dahl, David (Y3)</v>
      </c>
      <c r="Q271" s="252">
        <f t="shared" si="75"/>
        <v>400000</v>
      </c>
      <c r="R271" s="252" t="str">
        <f t="shared" si="76"/>
        <v/>
      </c>
      <c r="S271" s="252" t="str">
        <f t="shared" si="77"/>
        <v/>
      </c>
      <c r="T271" s="252" t="str">
        <f t="shared" si="64"/>
        <v/>
      </c>
      <c r="U271" s="270" t="s">
        <v>278</v>
      </c>
      <c r="V271" s="253">
        <v>400000</v>
      </c>
      <c r="W271" s="232" t="s">
        <v>492</v>
      </c>
      <c r="X271" s="233"/>
      <c r="Y271" s="232"/>
      <c r="Z271" s="232"/>
      <c r="AA271" s="232"/>
      <c r="AB271" s="284"/>
      <c r="AC271" s="232"/>
      <c r="AD271" s="284"/>
      <c r="AE271" s="232"/>
      <c r="AF271" s="232"/>
    </row>
    <row r="272" spans="1:32" ht="14.25" customHeight="1">
      <c r="A272" s="232" t="s">
        <v>1288</v>
      </c>
      <c r="B272" s="246" t="str">
        <f t="shared" si="79"/>
        <v>Dalbec</v>
      </c>
      <c r="C272" s="238" t="str">
        <f t="shared" si="80"/>
        <v>Bobby</v>
      </c>
      <c r="D272" s="232" t="str">
        <f t="shared" si="81"/>
        <v>B. Dalbec</v>
      </c>
      <c r="E272" s="231" t="str">
        <f t="shared" si="82"/>
        <v>Bobby Dalbec</v>
      </c>
      <c r="F272" s="247" t="s">
        <v>748</v>
      </c>
      <c r="G272" s="232">
        <v>218</v>
      </c>
      <c r="H272" s="232">
        <v>12</v>
      </c>
      <c r="I272" s="232">
        <v>4</v>
      </c>
      <c r="J272" s="248">
        <v>34879</v>
      </c>
      <c r="K272" s="232" t="s">
        <v>751</v>
      </c>
      <c r="L272" s="249" t="s">
        <v>387</v>
      </c>
      <c r="M272" s="270" t="str">
        <f t="shared" si="74"/>
        <v>min</v>
      </c>
      <c r="N272" s="256" t="str">
        <f>Aaron!$A$2</f>
        <v>Middlesex</v>
      </c>
      <c r="O272" s="249" t="s">
        <v>1214</v>
      </c>
      <c r="P272" s="231" t="str">
        <f t="shared" si="78"/>
        <v>Dalbec, Bobby (min)</v>
      </c>
      <c r="Q272" s="252" t="str">
        <f t="shared" si="75"/>
        <v/>
      </c>
      <c r="R272" s="252" t="str">
        <f t="shared" si="76"/>
        <v/>
      </c>
      <c r="S272" s="252" t="str">
        <f t="shared" si="77"/>
        <v/>
      </c>
      <c r="T272" s="252" t="str">
        <f t="shared" si="64"/>
        <v/>
      </c>
      <c r="U272" s="270" t="s">
        <v>505</v>
      </c>
      <c r="V272" s="253"/>
      <c r="W272" s="232"/>
      <c r="X272" s="232"/>
      <c r="Y272" s="232"/>
      <c r="Z272" s="232"/>
      <c r="AA272" s="232"/>
      <c r="AB272" s="284"/>
      <c r="AC272" s="232"/>
      <c r="AD272" s="284"/>
      <c r="AE272" s="232"/>
      <c r="AF272" s="232"/>
    </row>
    <row r="273" spans="1:32" ht="14.25" customHeight="1">
      <c r="A273" s="158" t="s">
        <v>4180</v>
      </c>
      <c r="B273" s="552" t="str">
        <f t="shared" si="79"/>
        <v>D'Arnaud</v>
      </c>
      <c r="C273" s="553" t="str">
        <f t="shared" si="80"/>
        <v>Travis</v>
      </c>
      <c r="D273" s="158" t="str">
        <f t="shared" si="81"/>
        <v>T. D'Arnaud</v>
      </c>
      <c r="E273" s="539" t="str">
        <f t="shared" si="82"/>
        <v>Travis D'Arnaud</v>
      </c>
      <c r="F273" s="558" t="s">
        <v>748</v>
      </c>
      <c r="G273" s="558"/>
      <c r="H273" s="558"/>
      <c r="I273" s="558"/>
      <c r="J273" s="555">
        <v>32549</v>
      </c>
      <c r="K273" s="559" t="s">
        <v>749</v>
      </c>
      <c r="L273" s="554" t="s">
        <v>6</v>
      </c>
      <c r="M273" s="556" t="str">
        <f t="shared" si="74"/>
        <v>1,F1-$735k</v>
      </c>
      <c r="N273" s="556" t="s">
        <v>302</v>
      </c>
      <c r="O273" s="557" t="s">
        <v>4160</v>
      </c>
      <c r="P273" s="539" t="str">
        <f t="shared" si="78"/>
        <v>D'Arnaud, Travis (1,F1-$735k)</v>
      </c>
      <c r="Q273" s="579">
        <f t="shared" si="75"/>
        <v>735000</v>
      </c>
      <c r="R273" s="579" t="str">
        <f t="shared" si="76"/>
        <v/>
      </c>
      <c r="S273" s="579" t="str">
        <f t="shared" si="77"/>
        <v/>
      </c>
      <c r="T273" s="579" t="str">
        <f t="shared" si="64"/>
        <v/>
      </c>
      <c r="U273" s="270" t="s">
        <v>4129</v>
      </c>
      <c r="V273" s="284">
        <v>735000</v>
      </c>
      <c r="W273" s="232" t="s">
        <v>242</v>
      </c>
      <c r="X273" s="253"/>
      <c r="Y273" s="232"/>
      <c r="Z273" s="232"/>
      <c r="AA273" s="232"/>
      <c r="AB273" s="284"/>
      <c r="AC273" s="232"/>
      <c r="AD273" s="284"/>
      <c r="AE273" s="232"/>
      <c r="AF273" s="232"/>
    </row>
    <row r="274" spans="1:32" ht="14.25" customHeight="1">
      <c r="A274" s="232" t="s">
        <v>644</v>
      </c>
      <c r="B274" s="246" t="str">
        <f t="shared" si="79"/>
        <v>Darvish</v>
      </c>
      <c r="C274" s="238" t="str">
        <f t="shared" si="80"/>
        <v>Yu</v>
      </c>
      <c r="D274" s="232" t="str">
        <f t="shared" si="81"/>
        <v>Y. Darvish</v>
      </c>
      <c r="E274" s="231" t="str">
        <f t="shared" si="82"/>
        <v>Yu Darvish</v>
      </c>
      <c r="F274" s="249" t="s">
        <v>748</v>
      </c>
      <c r="G274" s="249"/>
      <c r="H274" s="249"/>
      <c r="I274" s="249"/>
      <c r="J274" s="250">
        <v>31640</v>
      </c>
      <c r="K274" s="256" t="s">
        <v>577</v>
      </c>
      <c r="L274" s="249" t="s">
        <v>90</v>
      </c>
      <c r="M274" s="270" t="str">
        <f t="shared" si="74"/>
        <v>3,F5-$39.6863M</v>
      </c>
      <c r="N274" s="251" t="s">
        <v>302</v>
      </c>
      <c r="O274" s="257" t="s">
        <v>2350</v>
      </c>
      <c r="P274" s="231" t="str">
        <f t="shared" si="78"/>
        <v>Darvish, Yu (3,F5-$39.6863M)</v>
      </c>
      <c r="Q274" s="252">
        <f t="shared" si="75"/>
        <v>7938000</v>
      </c>
      <c r="R274" s="252">
        <f t="shared" si="76"/>
        <v>7938000</v>
      </c>
      <c r="S274" s="252">
        <f t="shared" si="77"/>
        <v>7938000</v>
      </c>
      <c r="T274" s="252" t="str">
        <f t="shared" si="64"/>
        <v/>
      </c>
      <c r="U274" s="270" t="s">
        <v>1645</v>
      </c>
      <c r="V274" s="253">
        <v>7938000</v>
      </c>
      <c r="W274" s="250" t="s">
        <v>1661</v>
      </c>
      <c r="X274" s="253">
        <v>7938000</v>
      </c>
      <c r="Y274" s="250" t="s">
        <v>1667</v>
      </c>
      <c r="Z274" s="253">
        <v>7938000</v>
      </c>
      <c r="AA274" s="232" t="s">
        <v>242</v>
      </c>
      <c r="AB274" s="269"/>
      <c r="AC274" s="233"/>
      <c r="AD274" s="284"/>
      <c r="AE274" s="232"/>
      <c r="AF274" s="232"/>
    </row>
    <row r="275" spans="1:32" ht="14.25" customHeight="1">
      <c r="A275" s="158" t="s">
        <v>3733</v>
      </c>
      <c r="B275" s="246" t="str">
        <f t="shared" si="79"/>
        <v>Davidson</v>
      </c>
      <c r="C275" s="238" t="str">
        <f t="shared" si="80"/>
        <v>Tucker</v>
      </c>
      <c r="D275" s="232" t="str">
        <f t="shared" si="81"/>
        <v>T. Davidson</v>
      </c>
      <c r="E275" s="231" t="str">
        <f t="shared" si="82"/>
        <v>Tucker Davidson</v>
      </c>
      <c r="F275" s="254" t="s">
        <v>307</v>
      </c>
      <c r="G275" s="254">
        <v>33</v>
      </c>
      <c r="H275" s="254">
        <v>2</v>
      </c>
      <c r="I275" s="254" t="s">
        <v>1466</v>
      </c>
      <c r="J275" s="250">
        <v>35149</v>
      </c>
      <c r="K275" s="255" t="s">
        <v>577</v>
      </c>
      <c r="L275" s="249" t="s">
        <v>387</v>
      </c>
      <c r="M275" s="270" t="str">
        <f t="shared" si="74"/>
        <v>min</v>
      </c>
      <c r="N275" s="256" t="s">
        <v>864</v>
      </c>
      <c r="O275" s="257" t="s">
        <v>3574</v>
      </c>
      <c r="P275" s="231" t="str">
        <f>CONCATENATE(A275," (",U275,")")</f>
        <v>Davidson, Tucker (min)</v>
      </c>
      <c r="Q275" s="252" t="str">
        <f t="shared" si="75"/>
        <v/>
      </c>
      <c r="R275" s="252" t="str">
        <f t="shared" si="76"/>
        <v/>
      </c>
      <c r="S275" s="252" t="str">
        <f t="shared" si="77"/>
        <v/>
      </c>
      <c r="T275" s="252" t="str">
        <f t="shared" si="64"/>
        <v/>
      </c>
      <c r="U275" s="270" t="s">
        <v>505</v>
      </c>
      <c r="V275" s="253"/>
      <c r="W275" s="232"/>
      <c r="X275" s="253"/>
      <c r="Y275" s="232"/>
      <c r="Z275" s="232"/>
      <c r="AA275" s="232"/>
      <c r="AB275" s="284"/>
      <c r="AC275" s="232"/>
      <c r="AD275" s="284"/>
      <c r="AE275" s="232"/>
      <c r="AF275" s="232"/>
    </row>
    <row r="276" spans="1:32" ht="14.25" customHeight="1">
      <c r="A276" s="233" t="s">
        <v>932</v>
      </c>
      <c r="B276" s="246" t="str">
        <f t="shared" si="79"/>
        <v>Davies</v>
      </c>
      <c r="C276" s="238" t="str">
        <f t="shared" si="80"/>
        <v>Zach</v>
      </c>
      <c r="D276" s="232" t="str">
        <f t="shared" si="81"/>
        <v>Z. Davies</v>
      </c>
      <c r="E276" s="231" t="str">
        <f t="shared" si="82"/>
        <v>Zach Davies</v>
      </c>
      <c r="F276" s="249" t="s">
        <v>748</v>
      </c>
      <c r="G276" s="249"/>
      <c r="H276" s="249"/>
      <c r="I276" s="249"/>
      <c r="J276" s="262">
        <v>34007</v>
      </c>
      <c r="K276" s="232" t="s">
        <v>577</v>
      </c>
      <c r="L276" s="249" t="s">
        <v>90</v>
      </c>
      <c r="M276" s="270" t="str">
        <f t="shared" si="74"/>
        <v>ARB-Y5</v>
      </c>
      <c r="N276" s="256" t="str">
        <f>Cobb!$S$2</f>
        <v>Waikiki</v>
      </c>
      <c r="O276" s="249" t="s">
        <v>916</v>
      </c>
      <c r="P276" s="231" t="str">
        <f>CONCATENATE(A276," (",M276,")")</f>
        <v>Davies, Zach (ARB-Y5)</v>
      </c>
      <c r="Q276" s="252">
        <f t="shared" si="75"/>
        <v>1350000</v>
      </c>
      <c r="R276" s="252" t="str">
        <f t="shared" si="76"/>
        <v/>
      </c>
      <c r="S276" s="252" t="str">
        <f t="shared" si="77"/>
        <v/>
      </c>
      <c r="T276" s="252" t="str">
        <f t="shared" ref="T276:T339" si="83">IF(ISBLANK($AB276),"",$AB276)</f>
        <v/>
      </c>
      <c r="U276" s="270" t="s">
        <v>721</v>
      </c>
      <c r="V276" s="253">
        <v>1350000</v>
      </c>
      <c r="W276" s="232" t="s">
        <v>722</v>
      </c>
      <c r="X276" s="232"/>
      <c r="Y276" s="232" t="s">
        <v>723</v>
      </c>
      <c r="Z276" s="232"/>
      <c r="AA276" s="232" t="s">
        <v>242</v>
      </c>
      <c r="AB276" s="284"/>
      <c r="AC276" s="232"/>
      <c r="AD276" s="284"/>
      <c r="AE276" s="232"/>
      <c r="AF276" s="232"/>
    </row>
    <row r="277" spans="1:32" ht="14.25" customHeight="1">
      <c r="A277" s="158" t="s">
        <v>3739</v>
      </c>
      <c r="B277" s="246" t="str">
        <f t="shared" si="79"/>
        <v>Davis</v>
      </c>
      <c r="C277" s="238" t="str">
        <f t="shared" si="80"/>
        <v>Brennen</v>
      </c>
      <c r="D277" s="232" t="str">
        <f t="shared" si="81"/>
        <v>B. Davis</v>
      </c>
      <c r="E277" s="231" t="str">
        <f t="shared" si="82"/>
        <v>Brennen Davis</v>
      </c>
      <c r="F277" s="254" t="s">
        <v>748</v>
      </c>
      <c r="G277" s="254">
        <v>47</v>
      </c>
      <c r="H277" s="254">
        <v>2</v>
      </c>
      <c r="I277" s="254" t="s">
        <v>2182</v>
      </c>
      <c r="J277" s="250">
        <v>36466</v>
      </c>
      <c r="K277" s="255" t="s">
        <v>784</v>
      </c>
      <c r="L277" s="249" t="s">
        <v>387</v>
      </c>
      <c r="M277" s="270" t="str">
        <f t="shared" si="74"/>
        <v>min</v>
      </c>
      <c r="N277" s="256" t="s">
        <v>292</v>
      </c>
      <c r="O277" s="257" t="s">
        <v>3574</v>
      </c>
      <c r="P277" s="231" t="str">
        <f>CONCATENATE(A277," (",U277,")")</f>
        <v>Davis, Brennen (min)</v>
      </c>
      <c r="Q277" s="252" t="str">
        <f t="shared" si="75"/>
        <v/>
      </c>
      <c r="R277" s="252" t="str">
        <f t="shared" si="76"/>
        <v/>
      </c>
      <c r="S277" s="252" t="str">
        <f t="shared" si="77"/>
        <v/>
      </c>
      <c r="T277" s="252" t="str">
        <f t="shared" si="83"/>
        <v/>
      </c>
      <c r="U277" s="270" t="s">
        <v>505</v>
      </c>
      <c r="V277" s="253"/>
      <c r="W277" s="232"/>
      <c r="X277" s="253"/>
      <c r="Y277" s="232"/>
      <c r="Z277" s="232"/>
      <c r="AA277" s="232"/>
      <c r="AB277" s="284"/>
      <c r="AC277" s="232"/>
      <c r="AD277" s="284"/>
      <c r="AE277" s="232"/>
      <c r="AF277" s="232"/>
    </row>
    <row r="278" spans="1:32" ht="14.25" customHeight="1">
      <c r="A278" s="232" t="s">
        <v>1446</v>
      </c>
      <c r="B278" s="246" t="str">
        <f t="shared" si="79"/>
        <v>Davis</v>
      </c>
      <c r="C278" s="238" t="str">
        <f t="shared" si="80"/>
        <v>J.D.</v>
      </c>
      <c r="D278" s="232" t="str">
        <f t="shared" si="81"/>
        <v>J. Davis</v>
      </c>
      <c r="E278" s="231" t="str">
        <f t="shared" si="82"/>
        <v>J.D. Davis</v>
      </c>
      <c r="F278" s="254" t="s">
        <v>748</v>
      </c>
      <c r="G278" s="254">
        <v>97</v>
      </c>
      <c r="H278" s="254" t="s">
        <v>1467</v>
      </c>
      <c r="I278" s="254"/>
      <c r="J278" s="250">
        <v>34086</v>
      </c>
      <c r="K278" s="255" t="s">
        <v>751</v>
      </c>
      <c r="L278" s="249" t="s">
        <v>6</v>
      </c>
      <c r="M278" s="270" t="str">
        <f t="shared" si="74"/>
        <v>Y2</v>
      </c>
      <c r="N278" s="256" t="str">
        <f>Mays!$A$2</f>
        <v>Aspen</v>
      </c>
      <c r="O278" s="257" t="s">
        <v>1479</v>
      </c>
      <c r="P278" s="231" t="str">
        <f>CONCATENATE(A278," (",M278,")")</f>
        <v>Davis, J.D. (Y2)</v>
      </c>
      <c r="Q278" s="252">
        <f t="shared" si="75"/>
        <v>300000</v>
      </c>
      <c r="R278" s="252">
        <f t="shared" si="76"/>
        <v>400000</v>
      </c>
      <c r="S278" s="252" t="str">
        <f t="shared" si="77"/>
        <v/>
      </c>
      <c r="T278" s="252" t="str">
        <f t="shared" si="83"/>
        <v/>
      </c>
      <c r="U278" s="270" t="s">
        <v>389</v>
      </c>
      <c r="V278" s="253">
        <v>300000</v>
      </c>
      <c r="W278" s="232" t="s">
        <v>278</v>
      </c>
      <c r="X278" s="253">
        <v>400000</v>
      </c>
      <c r="Y278" s="232" t="s">
        <v>492</v>
      </c>
      <c r="Z278" s="232"/>
      <c r="AA278" s="232"/>
      <c r="AB278" s="269"/>
      <c r="AC278" s="233"/>
      <c r="AD278" s="284"/>
      <c r="AE278" s="232"/>
      <c r="AF278" s="232"/>
    </row>
    <row r="279" spans="1:32" ht="14.25" customHeight="1">
      <c r="A279" s="158" t="s">
        <v>3677</v>
      </c>
      <c r="B279" s="246" t="str">
        <f t="shared" si="79"/>
        <v>Davis</v>
      </c>
      <c r="C279" s="238" t="str">
        <f t="shared" si="80"/>
        <v>Jaylin</v>
      </c>
      <c r="D279" s="232" t="str">
        <f t="shared" si="81"/>
        <v>J. Davis</v>
      </c>
      <c r="E279" s="231" t="str">
        <f t="shared" si="82"/>
        <v>Jaylin Davis</v>
      </c>
      <c r="F279" s="254" t="s">
        <v>748</v>
      </c>
      <c r="G279" s="254">
        <v>161</v>
      </c>
      <c r="H279" s="254">
        <v>6</v>
      </c>
      <c r="I279" s="254" t="s">
        <v>2181</v>
      </c>
      <c r="J279" s="250">
        <v>34516</v>
      </c>
      <c r="K279" s="255" t="s">
        <v>753</v>
      </c>
      <c r="L279" s="249" t="s">
        <v>6</v>
      </c>
      <c r="M279" s="270" t="str">
        <f t="shared" si="74"/>
        <v>MM</v>
      </c>
      <c r="N279" s="256" t="s">
        <v>292</v>
      </c>
      <c r="O279" s="257" t="s">
        <v>3574</v>
      </c>
      <c r="P279" s="231" t="str">
        <f>CONCATENATE(A279," (",U279,")")</f>
        <v>Davis, Jaylin (MM)</v>
      </c>
      <c r="Q279" s="252">
        <f t="shared" si="75"/>
        <v>100000</v>
      </c>
      <c r="R279" s="252" t="str">
        <f t="shared" si="76"/>
        <v/>
      </c>
      <c r="S279" s="252" t="str">
        <f t="shared" si="77"/>
        <v/>
      </c>
      <c r="T279" s="252" t="str">
        <f t="shared" si="83"/>
        <v/>
      </c>
      <c r="U279" s="270" t="s">
        <v>385</v>
      </c>
      <c r="V279" s="253">
        <v>100000</v>
      </c>
      <c r="W279" s="232"/>
      <c r="X279" s="253"/>
      <c r="Y279" s="232"/>
      <c r="Z279" s="232"/>
      <c r="AA279" s="232"/>
      <c r="AB279" s="284"/>
      <c r="AC279" s="232"/>
      <c r="AD279" s="284"/>
      <c r="AE279" s="232"/>
      <c r="AF279" s="232"/>
    </row>
    <row r="280" spans="1:32" ht="14.25" customHeight="1">
      <c r="A280" s="158" t="s">
        <v>3712</v>
      </c>
      <c r="B280" s="246" t="str">
        <f t="shared" si="79"/>
        <v>Davis</v>
      </c>
      <c r="C280" s="238" t="str">
        <f t="shared" si="80"/>
        <v>Jonathan</v>
      </c>
      <c r="D280" s="232" t="str">
        <f t="shared" si="81"/>
        <v>J. Davis</v>
      </c>
      <c r="E280" s="231" t="str">
        <f t="shared" si="82"/>
        <v>Jonathan Davis</v>
      </c>
      <c r="F280" s="254" t="s">
        <v>748</v>
      </c>
      <c r="G280" s="254">
        <v>237</v>
      </c>
      <c r="H280" s="254">
        <v>13</v>
      </c>
      <c r="I280" s="254" t="s">
        <v>1466</v>
      </c>
      <c r="J280" s="250">
        <v>33736</v>
      </c>
      <c r="K280" s="255" t="s">
        <v>750</v>
      </c>
      <c r="L280" s="249" t="s">
        <v>6</v>
      </c>
      <c r="M280" s="270" t="str">
        <f t="shared" si="74"/>
        <v>MM</v>
      </c>
      <c r="N280" s="256" t="s">
        <v>3535</v>
      </c>
      <c r="O280" s="257" t="s">
        <v>3574</v>
      </c>
      <c r="P280" s="231" t="str">
        <f>CONCATENATE(A280," (",U280,")")</f>
        <v>Davis, Jonathan (MM)</v>
      </c>
      <c r="Q280" s="252">
        <f t="shared" si="75"/>
        <v>100000</v>
      </c>
      <c r="R280" s="252" t="str">
        <f t="shared" si="76"/>
        <v/>
      </c>
      <c r="S280" s="252" t="str">
        <f t="shared" si="77"/>
        <v/>
      </c>
      <c r="T280" s="252" t="str">
        <f t="shared" si="83"/>
        <v/>
      </c>
      <c r="U280" s="270" t="s">
        <v>385</v>
      </c>
      <c r="V280" s="253">
        <v>100000</v>
      </c>
      <c r="W280" s="232"/>
      <c r="X280" s="253"/>
      <c r="Y280" s="232"/>
      <c r="Z280" s="232"/>
      <c r="AA280" s="232"/>
      <c r="AB280" s="284"/>
      <c r="AC280" s="232"/>
      <c r="AD280" s="284"/>
      <c r="AE280" s="232"/>
      <c r="AF280" s="232"/>
    </row>
    <row r="281" spans="1:32" ht="14.25" customHeight="1">
      <c r="A281" s="299" t="s">
        <v>837</v>
      </c>
      <c r="B281" s="246" t="str">
        <f t="shared" si="79"/>
        <v>Davis</v>
      </c>
      <c r="C281" s="238" t="str">
        <f t="shared" si="80"/>
        <v>Khris</v>
      </c>
      <c r="D281" s="232" t="str">
        <f t="shared" si="81"/>
        <v>K. Davis</v>
      </c>
      <c r="E281" s="231" t="str">
        <f t="shared" si="82"/>
        <v>Khris Davis</v>
      </c>
      <c r="F281" s="300" t="s">
        <v>748</v>
      </c>
      <c r="G281" s="300"/>
      <c r="H281" s="300"/>
      <c r="I281" s="300"/>
      <c r="J281" s="301">
        <v>32132</v>
      </c>
      <c r="K281" s="299" t="s">
        <v>789</v>
      </c>
      <c r="L281" s="249" t="s">
        <v>6</v>
      </c>
      <c r="M281" s="270" t="str">
        <f t="shared" si="74"/>
        <v>4,L5-14M</v>
      </c>
      <c r="N281" s="256" t="str">
        <f>Mays!$Y$2</f>
        <v>Los Angeles</v>
      </c>
      <c r="O281" s="247" t="s">
        <v>1342</v>
      </c>
      <c r="P281" s="231" t="str">
        <f>CONCATENATE(A281," (",M281,")")</f>
        <v>Davis, Khris (4,L5-14M)</v>
      </c>
      <c r="Q281" s="252">
        <f t="shared" si="75"/>
        <v>2800000</v>
      </c>
      <c r="R281" s="252">
        <f t="shared" si="76"/>
        <v>2800000</v>
      </c>
      <c r="S281" s="252" t="str">
        <f t="shared" si="77"/>
        <v/>
      </c>
      <c r="T281" s="252" t="str">
        <f t="shared" si="83"/>
        <v/>
      </c>
      <c r="U281" s="270" t="s">
        <v>231</v>
      </c>
      <c r="V281" s="253">
        <v>2800000</v>
      </c>
      <c r="W281" s="232" t="s">
        <v>462</v>
      </c>
      <c r="X281" s="253">
        <v>2800000</v>
      </c>
      <c r="Y281" s="232" t="s">
        <v>242</v>
      </c>
      <c r="Z281" s="253"/>
      <c r="AA281" s="232"/>
      <c r="AB281" s="269"/>
      <c r="AC281" s="233"/>
      <c r="AD281" s="284"/>
      <c r="AE281" s="232"/>
      <c r="AF281" s="232"/>
    </row>
    <row r="282" spans="1:32" ht="14.25" customHeight="1">
      <c r="A282" s="232" t="s">
        <v>291</v>
      </c>
      <c r="B282" s="246" t="str">
        <f t="shared" si="79"/>
        <v>Davis</v>
      </c>
      <c r="C282" s="238" t="str">
        <f t="shared" si="80"/>
        <v>Wade</v>
      </c>
      <c r="D282" s="232" t="str">
        <f t="shared" si="81"/>
        <v>W. Davis</v>
      </c>
      <c r="E282" s="231" t="str">
        <f t="shared" si="82"/>
        <v>Wade Davis</v>
      </c>
      <c r="F282" s="249" t="s">
        <v>748</v>
      </c>
      <c r="G282" s="249"/>
      <c r="H282" s="249"/>
      <c r="I282" s="249"/>
      <c r="J282" s="250">
        <v>31297</v>
      </c>
      <c r="K282" s="256" t="s">
        <v>577</v>
      </c>
      <c r="L282" s="249" t="s">
        <v>90</v>
      </c>
      <c r="M282" s="270" t="str">
        <f t="shared" si="74"/>
        <v>2,F3-$6.949M</v>
      </c>
      <c r="N282" s="256" t="str">
        <f>Cobb!$Y$2</f>
        <v>Gateway</v>
      </c>
      <c r="O282" s="257" t="s">
        <v>1797</v>
      </c>
      <c r="P282" s="231" t="str">
        <f>CONCATENATE(A282," (",M282,")")</f>
        <v>Davis, Wade (2,F3-$6.949M)</v>
      </c>
      <c r="Q282" s="252">
        <f t="shared" si="75"/>
        <v>2317000</v>
      </c>
      <c r="R282" s="252">
        <f t="shared" si="76"/>
        <v>2317000</v>
      </c>
      <c r="S282" s="252" t="str">
        <f t="shared" si="77"/>
        <v/>
      </c>
      <c r="T282" s="252" t="str">
        <f t="shared" si="83"/>
        <v/>
      </c>
      <c r="U282" s="270" t="s">
        <v>1835</v>
      </c>
      <c r="V282" s="253">
        <v>2317000</v>
      </c>
      <c r="W282" s="232" t="s">
        <v>1836</v>
      </c>
      <c r="X282" s="253">
        <v>2317000</v>
      </c>
      <c r="Y282" s="232" t="s">
        <v>242</v>
      </c>
      <c r="Z282" s="232"/>
      <c r="AA282" s="232"/>
      <c r="AB282" s="284"/>
      <c r="AC282" s="232"/>
      <c r="AD282" s="284"/>
      <c r="AE282" s="232"/>
      <c r="AF282" s="232"/>
    </row>
    <row r="283" spans="1:32" ht="14.25" customHeight="1">
      <c r="A283" s="158" t="s">
        <v>3771</v>
      </c>
      <c r="B283" s="246" t="str">
        <f t="shared" si="79"/>
        <v>De La Cruz</v>
      </c>
      <c r="C283" s="238" t="str">
        <f t="shared" si="80"/>
        <v>Jasseel</v>
      </c>
      <c r="D283" s="232" t="str">
        <f t="shared" si="81"/>
        <v>J. De La Cruz</v>
      </c>
      <c r="E283" s="231" t="str">
        <f t="shared" si="82"/>
        <v>Jasseel De La Cruz</v>
      </c>
      <c r="F283" s="254" t="s">
        <v>748</v>
      </c>
      <c r="G283" s="254">
        <v>151</v>
      </c>
      <c r="H283" s="254">
        <v>6</v>
      </c>
      <c r="I283" s="254" t="s">
        <v>1467</v>
      </c>
      <c r="J283" s="250">
        <v>35607</v>
      </c>
      <c r="K283" s="255" t="s">
        <v>577</v>
      </c>
      <c r="L283" s="249" t="s">
        <v>387</v>
      </c>
      <c r="M283" s="270" t="str">
        <f t="shared" si="74"/>
        <v>min</v>
      </c>
      <c r="N283" s="256" t="s">
        <v>3576</v>
      </c>
      <c r="O283" s="257" t="s">
        <v>3574</v>
      </c>
      <c r="P283" s="231" t="str">
        <f>CONCATENATE(A283," (",U283,")")</f>
        <v>De La Cruz, Jasseel (min)</v>
      </c>
      <c r="Q283" s="252" t="str">
        <f t="shared" si="75"/>
        <v/>
      </c>
      <c r="R283" s="252" t="str">
        <f t="shared" si="76"/>
        <v/>
      </c>
      <c r="S283" s="252" t="str">
        <f t="shared" si="77"/>
        <v/>
      </c>
      <c r="T283" s="252" t="str">
        <f t="shared" si="83"/>
        <v/>
      </c>
      <c r="U283" s="270" t="s">
        <v>505</v>
      </c>
      <c r="V283" s="253"/>
      <c r="W283" s="232"/>
      <c r="X283" s="253"/>
      <c r="Y283" s="232"/>
      <c r="Z283" s="232"/>
      <c r="AA283" s="232"/>
      <c r="AB283" s="284"/>
      <c r="AC283" s="232"/>
      <c r="AD283" s="284"/>
      <c r="AE283" s="232"/>
      <c r="AF283" s="232"/>
    </row>
    <row r="284" spans="1:32" ht="14.25" customHeight="1">
      <c r="A284" s="233" t="s">
        <v>965</v>
      </c>
      <c r="B284" s="246" t="str">
        <f t="shared" si="79"/>
        <v>De Leon</v>
      </c>
      <c r="C284" s="238" t="str">
        <f t="shared" si="80"/>
        <v>Juan</v>
      </c>
      <c r="D284" s="232" t="str">
        <f t="shared" si="81"/>
        <v>J. De Leon</v>
      </c>
      <c r="E284" s="231" t="str">
        <f t="shared" si="82"/>
        <v>Juan De Leon</v>
      </c>
      <c r="F284" s="302" t="s">
        <v>748</v>
      </c>
      <c r="G284" s="302"/>
      <c r="H284" s="302"/>
      <c r="I284" s="302"/>
      <c r="J284" s="262">
        <v>35686</v>
      </c>
      <c r="K284" s="233"/>
      <c r="L284" s="249" t="s">
        <v>387</v>
      </c>
      <c r="M284" s="270" t="str">
        <f t="shared" si="74"/>
        <v>min</v>
      </c>
      <c r="N284" s="256" t="str">
        <f>Cobb!$Y$2</f>
        <v>Gateway</v>
      </c>
      <c r="O284" s="249" t="s">
        <v>916</v>
      </c>
      <c r="P284" s="231" t="str">
        <f>CONCATENATE(A284," (",M284,")")</f>
        <v>De Leon, Juan (min)</v>
      </c>
      <c r="Q284" s="252" t="str">
        <f t="shared" si="75"/>
        <v/>
      </c>
      <c r="R284" s="252" t="str">
        <f t="shared" si="76"/>
        <v/>
      </c>
      <c r="S284" s="252" t="str">
        <f t="shared" si="77"/>
        <v/>
      </c>
      <c r="T284" s="252" t="str">
        <f t="shared" si="83"/>
        <v/>
      </c>
      <c r="U284" s="270" t="s">
        <v>505</v>
      </c>
      <c r="V284" s="253"/>
      <c r="W284" s="232"/>
      <c r="X284" s="232"/>
      <c r="Y284" s="232"/>
      <c r="Z284" s="232"/>
      <c r="AA284" s="233"/>
      <c r="AB284" s="284"/>
      <c r="AC284" s="232"/>
      <c r="AD284" s="284"/>
      <c r="AE284" s="232"/>
      <c r="AF284" s="232"/>
    </row>
    <row r="285" spans="1:32" ht="14.25" customHeight="1">
      <c r="A285" s="232" t="s">
        <v>2125</v>
      </c>
      <c r="B285" s="246" t="str">
        <f t="shared" si="79"/>
        <v>Dean</v>
      </c>
      <c r="C285" s="238" t="str">
        <f t="shared" si="80"/>
        <v>Austin</v>
      </c>
      <c r="D285" s="232" t="str">
        <f t="shared" si="81"/>
        <v>A. Dean</v>
      </c>
      <c r="E285" s="231" t="str">
        <f t="shared" si="82"/>
        <v>Austin Dean</v>
      </c>
      <c r="F285" s="254" t="s">
        <v>748</v>
      </c>
      <c r="G285" s="254" t="s">
        <v>2281</v>
      </c>
      <c r="H285" s="254" t="s">
        <v>1468</v>
      </c>
      <c r="I285" s="254" t="s">
        <v>2183</v>
      </c>
      <c r="J285" s="250">
        <v>34256</v>
      </c>
      <c r="K285" s="255" t="s">
        <v>754</v>
      </c>
      <c r="L285" s="249" t="s">
        <v>6</v>
      </c>
      <c r="M285" s="270" t="str">
        <f t="shared" si="74"/>
        <v>Y2</v>
      </c>
      <c r="N285" s="256" t="s">
        <v>292</v>
      </c>
      <c r="O285" s="257" t="s">
        <v>2173</v>
      </c>
      <c r="P285" s="231" t="str">
        <f>CONCATENATE(A285," (",M285,")")</f>
        <v>Dean, Austin (Y2)</v>
      </c>
      <c r="Q285" s="252">
        <f t="shared" si="75"/>
        <v>300000</v>
      </c>
      <c r="R285" s="252">
        <f t="shared" si="76"/>
        <v>400000</v>
      </c>
      <c r="S285" s="252" t="str">
        <f t="shared" si="77"/>
        <v/>
      </c>
      <c r="T285" s="252" t="str">
        <f t="shared" si="83"/>
        <v/>
      </c>
      <c r="U285" s="270" t="s">
        <v>389</v>
      </c>
      <c r="V285" s="253">
        <v>300000</v>
      </c>
      <c r="W285" s="232" t="s">
        <v>278</v>
      </c>
      <c r="X285" s="253">
        <v>400000</v>
      </c>
      <c r="Y285" s="232" t="s">
        <v>492</v>
      </c>
      <c r="Z285" s="232"/>
      <c r="AA285" s="232"/>
      <c r="AB285" s="284"/>
      <c r="AC285" s="232"/>
      <c r="AD285" s="284"/>
      <c r="AE285" s="232"/>
      <c r="AF285" s="232"/>
    </row>
    <row r="286" spans="1:32" ht="14.25" customHeight="1">
      <c r="A286" s="233" t="s">
        <v>894</v>
      </c>
      <c r="B286" s="246" t="str">
        <f t="shared" si="79"/>
        <v>Degrom</v>
      </c>
      <c r="C286" s="238" t="str">
        <f t="shared" si="80"/>
        <v>Jacob</v>
      </c>
      <c r="D286" s="232" t="str">
        <f t="shared" si="81"/>
        <v>J. Degrom</v>
      </c>
      <c r="E286" s="231" t="str">
        <f t="shared" si="82"/>
        <v>Jacob Degrom</v>
      </c>
      <c r="F286" s="249" t="s">
        <v>748</v>
      </c>
      <c r="G286" s="249"/>
      <c r="H286" s="249"/>
      <c r="I286" s="249"/>
      <c r="J286" s="262">
        <v>32313</v>
      </c>
      <c r="K286" s="232" t="s">
        <v>577</v>
      </c>
      <c r="L286" s="249" t="s">
        <v>90</v>
      </c>
      <c r="M286" s="270" t="str">
        <f t="shared" si="74"/>
        <v>3,L5-$14M</v>
      </c>
      <c r="N286" s="256" t="s">
        <v>299</v>
      </c>
      <c r="O286" s="249" t="s">
        <v>2011</v>
      </c>
      <c r="P286" s="231" t="str">
        <f>CONCATENATE(A286," (",M286,")")</f>
        <v>Degrom, Jacob (3,L5-$14M)</v>
      </c>
      <c r="Q286" s="252">
        <f t="shared" si="75"/>
        <v>2800000</v>
      </c>
      <c r="R286" s="252">
        <f t="shared" si="76"/>
        <v>2800000</v>
      </c>
      <c r="S286" s="252">
        <f t="shared" si="77"/>
        <v>2800000</v>
      </c>
      <c r="T286" s="252" t="str">
        <f t="shared" si="83"/>
        <v/>
      </c>
      <c r="U286" s="270" t="s">
        <v>1367</v>
      </c>
      <c r="V286" s="253">
        <v>2800000</v>
      </c>
      <c r="W286" s="232" t="s">
        <v>1368</v>
      </c>
      <c r="X286" s="253">
        <v>2800000</v>
      </c>
      <c r="Y286" s="232" t="s">
        <v>1369</v>
      </c>
      <c r="Z286" s="253">
        <v>2800000</v>
      </c>
      <c r="AA286" s="232" t="s">
        <v>242</v>
      </c>
      <c r="AB286" s="284"/>
      <c r="AC286" s="232"/>
      <c r="AD286" s="284"/>
      <c r="AE286" s="232"/>
      <c r="AF286" s="232"/>
    </row>
    <row r="287" spans="1:32" ht="14.25" customHeight="1">
      <c r="A287" s="158" t="s">
        <v>3806</v>
      </c>
      <c r="B287" s="246" t="str">
        <f t="shared" si="79"/>
        <v>Deichman</v>
      </c>
      <c r="C287" s="238" t="str">
        <f t="shared" si="80"/>
        <v>Greg</v>
      </c>
      <c r="D287" s="232" t="str">
        <f t="shared" si="81"/>
        <v>G. Deichman</v>
      </c>
      <c r="E287" s="231" t="str">
        <f t="shared" si="82"/>
        <v>Greg Deichman</v>
      </c>
      <c r="F287" s="254" t="s">
        <v>307</v>
      </c>
      <c r="G287" s="254">
        <v>230</v>
      </c>
      <c r="H287" s="254">
        <v>11</v>
      </c>
      <c r="I287" s="254" t="s">
        <v>1471</v>
      </c>
      <c r="J287" s="250">
        <v>34850</v>
      </c>
      <c r="K287" s="255" t="s">
        <v>753</v>
      </c>
      <c r="L287" s="249" t="s">
        <v>387</v>
      </c>
      <c r="M287" s="270" t="str">
        <f t="shared" si="74"/>
        <v>min</v>
      </c>
      <c r="N287" s="256" t="s">
        <v>429</v>
      </c>
      <c r="O287" s="257" t="s">
        <v>3574</v>
      </c>
      <c r="P287" s="231" t="str">
        <f>CONCATENATE(A287," (",U287,")")</f>
        <v>Deichman, Greg (min)</v>
      </c>
      <c r="Q287" s="252" t="str">
        <f t="shared" si="75"/>
        <v/>
      </c>
      <c r="R287" s="252" t="str">
        <f t="shared" si="76"/>
        <v/>
      </c>
      <c r="S287" s="252" t="str">
        <f t="shared" si="77"/>
        <v/>
      </c>
      <c r="T287" s="252" t="str">
        <f t="shared" si="83"/>
        <v/>
      </c>
      <c r="U287" s="270" t="s">
        <v>505</v>
      </c>
      <c r="V287" s="253"/>
      <c r="W287" s="232"/>
      <c r="X287" s="253"/>
      <c r="Y287" s="232"/>
      <c r="Z287" s="232"/>
      <c r="AA287" s="232"/>
      <c r="AB287" s="284"/>
      <c r="AC287" s="232"/>
      <c r="AD287" s="284"/>
      <c r="AE287" s="232"/>
      <c r="AF287" s="232"/>
    </row>
    <row r="288" spans="1:32" ht="14.25" customHeight="1">
      <c r="A288" s="232" t="s">
        <v>1418</v>
      </c>
      <c r="B288" s="246" t="str">
        <f t="shared" si="79"/>
        <v>Dejong</v>
      </c>
      <c r="C288" s="238" t="str">
        <f t="shared" si="80"/>
        <v>Paul</v>
      </c>
      <c r="D288" s="232" t="str">
        <f t="shared" si="81"/>
        <v>P. Dejong</v>
      </c>
      <c r="E288" s="231" t="str">
        <f t="shared" si="82"/>
        <v>Paul Dejong</v>
      </c>
      <c r="F288" s="254" t="s">
        <v>748</v>
      </c>
      <c r="G288" s="254">
        <v>2</v>
      </c>
      <c r="H288" s="254" t="s">
        <v>1464</v>
      </c>
      <c r="I288" s="254"/>
      <c r="J288" s="250">
        <v>34183</v>
      </c>
      <c r="K288" s="255" t="s">
        <v>752</v>
      </c>
      <c r="L288" s="249" t="s">
        <v>6</v>
      </c>
      <c r="M288" s="270" t="str">
        <f t="shared" si="74"/>
        <v>Y3</v>
      </c>
      <c r="N288" s="256" t="str">
        <f>Mays!$M$2</f>
        <v>Texas</v>
      </c>
      <c r="O288" s="257" t="s">
        <v>1479</v>
      </c>
      <c r="P288" s="231" t="str">
        <f>CONCATENATE(A288," (",M288,")")</f>
        <v>Dejong, Paul (Y3)</v>
      </c>
      <c r="Q288" s="252">
        <f t="shared" si="75"/>
        <v>400000</v>
      </c>
      <c r="R288" s="252" t="str">
        <f t="shared" si="76"/>
        <v/>
      </c>
      <c r="S288" s="252" t="str">
        <f t="shared" si="77"/>
        <v/>
      </c>
      <c r="T288" s="252" t="str">
        <f t="shared" si="83"/>
        <v/>
      </c>
      <c r="U288" s="270" t="s">
        <v>278</v>
      </c>
      <c r="V288" s="253">
        <v>400000</v>
      </c>
      <c r="W288" s="232" t="s">
        <v>492</v>
      </c>
      <c r="X288" s="253"/>
      <c r="Y288" s="232"/>
      <c r="Z288" s="232"/>
      <c r="AA288" s="232"/>
      <c r="AB288" s="284"/>
      <c r="AC288" s="232"/>
      <c r="AD288" s="284"/>
      <c r="AE288" s="232"/>
      <c r="AF288" s="232"/>
    </row>
    <row r="289" spans="1:32" ht="14.25" customHeight="1">
      <c r="A289" s="158" t="s">
        <v>3715</v>
      </c>
      <c r="B289" s="246" t="str">
        <f t="shared" si="79"/>
        <v>Demeritte</v>
      </c>
      <c r="C289" s="238" t="str">
        <f t="shared" si="80"/>
        <v>Travis</v>
      </c>
      <c r="D289" s="232" t="str">
        <f t="shared" si="81"/>
        <v>T. Demeritte</v>
      </c>
      <c r="E289" s="231" t="str">
        <f t="shared" si="82"/>
        <v>Travis Demeritte</v>
      </c>
      <c r="F289" s="254" t="s">
        <v>748</v>
      </c>
      <c r="G289" s="254">
        <v>241</v>
      </c>
      <c r="H289" s="254">
        <v>15</v>
      </c>
      <c r="I289" s="254" t="s">
        <v>1464</v>
      </c>
      <c r="J289" s="250">
        <v>34607</v>
      </c>
      <c r="K289" s="255" t="s">
        <v>753</v>
      </c>
      <c r="L289" s="249" t="s">
        <v>6</v>
      </c>
      <c r="M289" s="270" t="str">
        <f t="shared" si="74"/>
        <v>Y1</v>
      </c>
      <c r="N289" s="256" t="s">
        <v>710</v>
      </c>
      <c r="O289" s="257" t="s">
        <v>3574</v>
      </c>
      <c r="P289" s="231" t="str">
        <f>CONCATENATE(A289," (",U289,")")</f>
        <v>Demeritte, Travis (Y1)</v>
      </c>
      <c r="Q289" s="252">
        <f t="shared" si="75"/>
        <v>200000</v>
      </c>
      <c r="R289" s="252">
        <f t="shared" si="76"/>
        <v>300000</v>
      </c>
      <c r="S289" s="252">
        <f t="shared" si="77"/>
        <v>400000</v>
      </c>
      <c r="T289" s="252" t="str">
        <f t="shared" si="83"/>
        <v/>
      </c>
      <c r="U289" s="270" t="s">
        <v>388</v>
      </c>
      <c r="V289" s="253">
        <v>200000</v>
      </c>
      <c r="W289" s="232" t="s">
        <v>389</v>
      </c>
      <c r="X289" s="253">
        <v>300000</v>
      </c>
      <c r="Y289" s="232" t="s">
        <v>278</v>
      </c>
      <c r="Z289" s="378">
        <v>400000</v>
      </c>
      <c r="AA289" s="232" t="s">
        <v>492</v>
      </c>
      <c r="AB289" s="284"/>
      <c r="AC289" s="232"/>
      <c r="AD289" s="284"/>
      <c r="AE289" s="232"/>
      <c r="AF289" s="232"/>
    </row>
    <row r="290" spans="1:32" ht="14.25" customHeight="1">
      <c r="A290" s="290" t="s">
        <v>73</v>
      </c>
      <c r="B290" s="246" t="str">
        <f t="shared" si="79"/>
        <v>Descalso</v>
      </c>
      <c r="C290" s="238" t="str">
        <f t="shared" si="80"/>
        <v>Daniel</v>
      </c>
      <c r="D290" s="232" t="str">
        <f t="shared" si="81"/>
        <v>D. Descalso</v>
      </c>
      <c r="E290" s="231" t="str">
        <f t="shared" si="82"/>
        <v>Daniel Descalso</v>
      </c>
      <c r="F290" s="249" t="s">
        <v>307</v>
      </c>
      <c r="G290" s="249"/>
      <c r="H290" s="249"/>
      <c r="I290" s="249"/>
      <c r="J290" s="250">
        <v>31704</v>
      </c>
      <c r="K290" s="256" t="s">
        <v>752</v>
      </c>
      <c r="L290" s="249" t="s">
        <v>6</v>
      </c>
      <c r="M290" s="270" t="str">
        <f t="shared" si="74"/>
        <v>1,F1-$200k</v>
      </c>
      <c r="N290" s="256" t="s">
        <v>1556</v>
      </c>
      <c r="O290" s="257" t="s">
        <v>3510</v>
      </c>
      <c r="P290" s="231" t="str">
        <f t="shared" ref="P290:P300" si="84">CONCATENATE(A290," (",M290,")")</f>
        <v>Descalso, Daniel (1,F1-$200k)</v>
      </c>
      <c r="Q290" s="252">
        <f t="shared" si="75"/>
        <v>200000</v>
      </c>
      <c r="R290" s="252" t="str">
        <f t="shared" si="76"/>
        <v/>
      </c>
      <c r="S290" s="252" t="str">
        <f t="shared" si="77"/>
        <v/>
      </c>
      <c r="T290" s="252" t="str">
        <f t="shared" si="83"/>
        <v/>
      </c>
      <c r="U290" s="371" t="s">
        <v>988</v>
      </c>
      <c r="V290" s="263">
        <v>200000</v>
      </c>
      <c r="W290" s="253" t="s">
        <v>242</v>
      </c>
      <c r="X290" s="284"/>
      <c r="Y290" s="232"/>
      <c r="Z290" s="284"/>
      <c r="AA290" s="232"/>
      <c r="AB290" s="284"/>
      <c r="AC290" s="232"/>
      <c r="AD290" s="284"/>
      <c r="AE290" s="232"/>
      <c r="AF290" s="232"/>
    </row>
    <row r="291" spans="1:32" ht="14.25" customHeight="1">
      <c r="A291" s="233" t="s">
        <v>1837</v>
      </c>
      <c r="B291" s="246"/>
      <c r="C291" s="238"/>
      <c r="D291" s="232"/>
      <c r="E291" s="231"/>
      <c r="F291" s="254"/>
      <c r="G291" s="233"/>
      <c r="H291" s="233"/>
      <c r="I291" s="233"/>
      <c r="J291" s="262"/>
      <c r="K291" s="255"/>
      <c r="L291" s="249" t="s">
        <v>90</v>
      </c>
      <c r="M291" s="270" t="str">
        <f t="shared" si="74"/>
        <v>2,F5-$16M</v>
      </c>
      <c r="N291" s="256" t="str">
        <f>Ruth!$G$2</f>
        <v>Gotham City</v>
      </c>
      <c r="O291" s="257" t="s">
        <v>1797</v>
      </c>
      <c r="P291" s="231" t="str">
        <f t="shared" si="84"/>
        <v>DeSclafani, Anthony (2,F5-$16M)</v>
      </c>
      <c r="Q291" s="252">
        <f t="shared" si="75"/>
        <v>3200000</v>
      </c>
      <c r="R291" s="252">
        <f t="shared" si="76"/>
        <v>3200000</v>
      </c>
      <c r="S291" s="252">
        <f t="shared" si="77"/>
        <v>3200000</v>
      </c>
      <c r="T291" s="252">
        <f t="shared" si="83"/>
        <v>3200000</v>
      </c>
      <c r="U291" s="270" t="s">
        <v>1838</v>
      </c>
      <c r="V291" s="253">
        <v>3200000</v>
      </c>
      <c r="W291" s="232" t="s">
        <v>1839</v>
      </c>
      <c r="X291" s="253">
        <v>3200000</v>
      </c>
      <c r="Y291" s="232" t="s">
        <v>1840</v>
      </c>
      <c r="Z291" s="253">
        <v>3200000</v>
      </c>
      <c r="AA291" s="232" t="s">
        <v>1841</v>
      </c>
      <c r="AB291" s="253">
        <v>3200000</v>
      </c>
      <c r="AC291" s="232"/>
      <c r="AD291" s="284"/>
      <c r="AE291" s="232"/>
      <c r="AF291" s="232"/>
    </row>
    <row r="292" spans="1:32" ht="14.25" customHeight="1">
      <c r="A292" s="233" t="s">
        <v>1048</v>
      </c>
      <c r="B292" s="246" t="str">
        <f t="shared" ref="B292:B338" si="85">LEFT(A292,FIND(", ",A292,1)-1)</f>
        <v>Deshields</v>
      </c>
      <c r="C292" s="238" t="str">
        <f t="shared" ref="C292:C338" si="86">RIGHT(A292,LEN(A292)-FIND(", ",A292,1)-1)</f>
        <v>Delino</v>
      </c>
      <c r="D292" s="232" t="str">
        <f t="shared" ref="D292:D338" si="87">CONCATENATE(MID(C292,1,1),". ",B292)</f>
        <v>D. Deshields</v>
      </c>
      <c r="E292" s="231" t="str">
        <f t="shared" ref="E292:E338" si="88">CONCATENATE(C292," ",B292)</f>
        <v>Delino Deshields</v>
      </c>
      <c r="F292" s="254" t="s">
        <v>748</v>
      </c>
      <c r="G292" s="233">
        <v>15</v>
      </c>
      <c r="H292" s="233">
        <v>1</v>
      </c>
      <c r="I292" s="233">
        <v>15</v>
      </c>
      <c r="J292" s="262">
        <v>33832</v>
      </c>
      <c r="K292" s="255" t="s">
        <v>750</v>
      </c>
      <c r="L292" s="249" t="s">
        <v>6</v>
      </c>
      <c r="M292" s="270" t="str">
        <f t="shared" si="74"/>
        <v>ARB-Y5</v>
      </c>
      <c r="N292" s="256" t="str">
        <f>Aaron!$M$2</f>
        <v>Virginia</v>
      </c>
      <c r="O292" s="257" t="s">
        <v>1058</v>
      </c>
      <c r="P292" s="231" t="str">
        <f t="shared" si="84"/>
        <v>Deshields, Delino (ARB-Y5)</v>
      </c>
      <c r="Q292" s="252">
        <f t="shared" si="75"/>
        <v>910000</v>
      </c>
      <c r="R292" s="252" t="str">
        <f t="shared" si="76"/>
        <v/>
      </c>
      <c r="S292" s="252" t="str">
        <f t="shared" si="77"/>
        <v/>
      </c>
      <c r="T292" s="252" t="str">
        <f t="shared" si="83"/>
        <v/>
      </c>
      <c r="U292" s="270" t="s">
        <v>721</v>
      </c>
      <c r="V292" s="253">
        <v>910000</v>
      </c>
      <c r="W292" s="232" t="s">
        <v>722</v>
      </c>
      <c r="X292" s="253"/>
      <c r="Y292" s="232" t="s">
        <v>723</v>
      </c>
      <c r="Z292" s="232"/>
      <c r="AA292" s="232" t="s">
        <v>242</v>
      </c>
      <c r="AB292" s="284"/>
      <c r="AC292" s="232"/>
      <c r="AD292" s="284"/>
      <c r="AE292" s="232"/>
      <c r="AF292" s="232"/>
    </row>
    <row r="293" spans="1:32" ht="14.25" customHeight="1">
      <c r="A293" s="232" t="s">
        <v>464</v>
      </c>
      <c r="B293" s="246" t="str">
        <f t="shared" si="85"/>
        <v>Desmond</v>
      </c>
      <c r="C293" s="238" t="str">
        <f t="shared" si="86"/>
        <v>Ian</v>
      </c>
      <c r="D293" s="232" t="str">
        <f t="shared" si="87"/>
        <v>I. Desmond</v>
      </c>
      <c r="E293" s="231" t="str">
        <f t="shared" si="88"/>
        <v>Ian Desmond</v>
      </c>
      <c r="F293" s="249" t="s">
        <v>748</v>
      </c>
      <c r="G293" s="249"/>
      <c r="H293" s="249"/>
      <c r="I293" s="249"/>
      <c r="J293" s="250">
        <v>31310</v>
      </c>
      <c r="K293" s="256" t="s">
        <v>752</v>
      </c>
      <c r="L293" s="249" t="s">
        <v>6</v>
      </c>
      <c r="M293" s="270" t="str">
        <f t="shared" si="74"/>
        <v>2,F3-$1.8M</v>
      </c>
      <c r="N293" s="256" t="str">
        <f>Mays!$A$2</f>
        <v>Aspen</v>
      </c>
      <c r="O293" s="257" t="s">
        <v>1797</v>
      </c>
      <c r="P293" s="231" t="str">
        <f t="shared" si="84"/>
        <v>Desmond, Ian (2,F3-$1.8M)</v>
      </c>
      <c r="Q293" s="252">
        <f t="shared" si="75"/>
        <v>600000</v>
      </c>
      <c r="R293" s="252">
        <f t="shared" si="76"/>
        <v>600000</v>
      </c>
      <c r="S293" s="252" t="str">
        <f t="shared" si="77"/>
        <v/>
      </c>
      <c r="T293" s="252" t="str">
        <f t="shared" si="83"/>
        <v/>
      </c>
      <c r="U293" s="270" t="s">
        <v>1843</v>
      </c>
      <c r="V293" s="253">
        <v>600000</v>
      </c>
      <c r="W293" s="232" t="s">
        <v>1844</v>
      </c>
      <c r="X293" s="232">
        <v>600000</v>
      </c>
      <c r="Y293" s="232" t="s">
        <v>242</v>
      </c>
      <c r="Z293" s="232"/>
      <c r="AA293" s="232"/>
      <c r="AB293" s="284"/>
      <c r="AC293" s="232"/>
      <c r="AD293" s="284"/>
      <c r="AE293" s="232"/>
      <c r="AF293" s="232"/>
    </row>
    <row r="294" spans="1:32" ht="14.25" customHeight="1">
      <c r="A294" s="158" t="s">
        <v>4187</v>
      </c>
      <c r="B294" s="552" t="str">
        <f t="shared" si="85"/>
        <v>Detwiler</v>
      </c>
      <c r="C294" s="553" t="str">
        <f t="shared" si="86"/>
        <v>Ross</v>
      </c>
      <c r="D294" s="158" t="str">
        <f t="shared" si="87"/>
        <v>R. Detwiler</v>
      </c>
      <c r="E294" s="539" t="str">
        <f t="shared" si="88"/>
        <v>Ross Detwiler</v>
      </c>
      <c r="F294" s="558" t="s">
        <v>307</v>
      </c>
      <c r="G294" s="558"/>
      <c r="H294" s="558"/>
      <c r="I294" s="558"/>
      <c r="J294" s="555">
        <v>31477</v>
      </c>
      <c r="K294" s="559" t="s">
        <v>577</v>
      </c>
      <c r="L294" s="554" t="s">
        <v>90</v>
      </c>
      <c r="M294" s="556" t="str">
        <f t="shared" si="74"/>
        <v>1,F1-$400k</v>
      </c>
      <c r="N294" s="556" t="s">
        <v>1556</v>
      </c>
      <c r="O294" s="557" t="s">
        <v>4160</v>
      </c>
      <c r="P294" s="539" t="str">
        <f t="shared" si="84"/>
        <v>Detwiler, Ross (1,F1-$400k)</v>
      </c>
      <c r="Q294" s="579">
        <f t="shared" si="75"/>
        <v>400000</v>
      </c>
      <c r="R294" s="579" t="str">
        <f t="shared" si="76"/>
        <v/>
      </c>
      <c r="S294" s="579" t="str">
        <f t="shared" si="77"/>
        <v/>
      </c>
      <c r="T294" s="579" t="str">
        <f t="shared" si="83"/>
        <v/>
      </c>
      <c r="U294" s="270" t="s">
        <v>4135</v>
      </c>
      <c r="V294" s="284">
        <v>400000</v>
      </c>
      <c r="W294" s="232" t="s">
        <v>242</v>
      </c>
      <c r="X294" s="253"/>
      <c r="Y294" s="232"/>
      <c r="Z294" s="232"/>
      <c r="AA294" s="232"/>
      <c r="AB294" s="284"/>
      <c r="AC294" s="232"/>
      <c r="AD294" s="284"/>
      <c r="AE294" s="232"/>
      <c r="AF294" s="232"/>
    </row>
    <row r="295" spans="1:32" ht="14.25" customHeight="1">
      <c r="A295" s="232" t="s">
        <v>1307</v>
      </c>
      <c r="B295" s="246" t="str">
        <f t="shared" si="85"/>
        <v>Devenski</v>
      </c>
      <c r="C295" s="238" t="str">
        <f t="shared" si="86"/>
        <v>Chris</v>
      </c>
      <c r="D295" s="232" t="str">
        <f t="shared" si="87"/>
        <v>C. Devenski</v>
      </c>
      <c r="E295" s="231" t="str">
        <f t="shared" si="88"/>
        <v>Chris Devenski</v>
      </c>
      <c r="F295" s="247" t="s">
        <v>748</v>
      </c>
      <c r="G295" s="232">
        <f>G292+1</f>
        <v>16</v>
      </c>
      <c r="H295" s="232">
        <v>1</v>
      </c>
      <c r="I295" s="232">
        <v>12</v>
      </c>
      <c r="J295" s="248">
        <v>33190</v>
      </c>
      <c r="K295" s="232" t="s">
        <v>745</v>
      </c>
      <c r="L295" s="249" t="s">
        <v>90</v>
      </c>
      <c r="M295" s="270" t="str">
        <f t="shared" si="74"/>
        <v>ARB-Y4</v>
      </c>
      <c r="N295" s="256" t="str">
        <f>Aaron!$M$2</f>
        <v>Virginia</v>
      </c>
      <c r="O295" s="249" t="s">
        <v>1214</v>
      </c>
      <c r="P295" s="231" t="str">
        <f t="shared" si="84"/>
        <v>Devenski, Chris (ARB-Y4)</v>
      </c>
      <c r="Q295" s="252">
        <f t="shared" si="75"/>
        <v>600000</v>
      </c>
      <c r="R295" s="252" t="str">
        <f t="shared" si="76"/>
        <v/>
      </c>
      <c r="S295" s="252" t="str">
        <f t="shared" si="77"/>
        <v/>
      </c>
      <c r="T295" s="252" t="str">
        <f t="shared" si="83"/>
        <v/>
      </c>
      <c r="U295" s="270" t="s">
        <v>492</v>
      </c>
      <c r="V295" s="253">
        <v>600000</v>
      </c>
      <c r="W295" s="232" t="s">
        <v>721</v>
      </c>
      <c r="X295" s="232"/>
      <c r="Y295" s="232" t="s">
        <v>722</v>
      </c>
      <c r="Z295" s="232"/>
      <c r="AA295" s="232" t="s">
        <v>723</v>
      </c>
      <c r="AB295" s="284"/>
      <c r="AC295" s="232"/>
      <c r="AD295" s="284"/>
      <c r="AE295" s="232"/>
      <c r="AF295" s="232"/>
    </row>
    <row r="296" spans="1:32" ht="14.25" customHeight="1">
      <c r="A296" s="233" t="s">
        <v>980</v>
      </c>
      <c r="B296" s="246" t="str">
        <f t="shared" si="85"/>
        <v>Devers</v>
      </c>
      <c r="C296" s="238" t="str">
        <f t="shared" si="86"/>
        <v>Rafael</v>
      </c>
      <c r="D296" s="232" t="str">
        <f t="shared" si="87"/>
        <v>R. Devers</v>
      </c>
      <c r="E296" s="231" t="str">
        <f t="shared" si="88"/>
        <v>Rafael Devers</v>
      </c>
      <c r="F296" s="249" t="s">
        <v>307</v>
      </c>
      <c r="G296" s="249"/>
      <c r="H296" s="249"/>
      <c r="I296" s="249"/>
      <c r="J296" s="262">
        <v>35362</v>
      </c>
      <c r="K296" s="232" t="s">
        <v>751</v>
      </c>
      <c r="L296" s="249" t="s">
        <v>6</v>
      </c>
      <c r="M296" s="270" t="str">
        <f t="shared" si="74"/>
        <v>Y3</v>
      </c>
      <c r="N296" s="256" t="str">
        <f>Cobb!$A$2</f>
        <v>Greenville</v>
      </c>
      <c r="O296" s="249" t="s">
        <v>916</v>
      </c>
      <c r="P296" s="231" t="str">
        <f t="shared" si="84"/>
        <v>Devers, Rafael (Y3)</v>
      </c>
      <c r="Q296" s="252">
        <f t="shared" si="75"/>
        <v>400000</v>
      </c>
      <c r="R296" s="252" t="str">
        <f t="shared" si="76"/>
        <v/>
      </c>
      <c r="S296" s="252" t="str">
        <f t="shared" si="77"/>
        <v/>
      </c>
      <c r="T296" s="252" t="str">
        <f t="shared" si="83"/>
        <v/>
      </c>
      <c r="U296" s="270" t="s">
        <v>278</v>
      </c>
      <c r="V296" s="253">
        <v>400000</v>
      </c>
      <c r="W296" s="232" t="s">
        <v>492</v>
      </c>
      <c r="X296" s="232"/>
      <c r="Y296" s="232"/>
      <c r="Z296" s="232"/>
      <c r="AA296" s="233"/>
      <c r="AB296" s="284"/>
      <c r="AC296" s="232"/>
      <c r="AD296" s="284"/>
      <c r="AE296" s="232"/>
      <c r="AF296" s="232"/>
    </row>
    <row r="297" spans="1:32" ht="14.25" customHeight="1">
      <c r="A297" s="232" t="s">
        <v>1305</v>
      </c>
      <c r="B297" s="246" t="str">
        <f t="shared" si="85"/>
        <v>Diaz</v>
      </c>
      <c r="C297" s="238" t="str">
        <f t="shared" si="86"/>
        <v>Aledmys</v>
      </c>
      <c r="D297" s="232" t="str">
        <f t="shared" si="87"/>
        <v>A. Diaz</v>
      </c>
      <c r="E297" s="231" t="str">
        <f t="shared" si="88"/>
        <v>Aledmys Diaz</v>
      </c>
      <c r="F297" s="247" t="s">
        <v>748</v>
      </c>
      <c r="G297" s="232">
        <f>G296+1</f>
        <v>1</v>
      </c>
      <c r="H297" s="232">
        <v>1</v>
      </c>
      <c r="I297" s="232">
        <v>5</v>
      </c>
      <c r="J297" s="248">
        <v>33086</v>
      </c>
      <c r="K297" s="232" t="s">
        <v>752</v>
      </c>
      <c r="L297" s="249" t="s">
        <v>6</v>
      </c>
      <c r="M297" s="270" t="str">
        <f t="shared" si="74"/>
        <v>ARB-Y4</v>
      </c>
      <c r="N297" s="256" t="str">
        <f>Ruth!$G$2</f>
        <v>Gotham City</v>
      </c>
      <c r="O297" s="249" t="s">
        <v>1214</v>
      </c>
      <c r="P297" s="231" t="str">
        <f t="shared" si="84"/>
        <v>Diaz, Aledmys (ARB-Y4)</v>
      </c>
      <c r="Q297" s="252">
        <f t="shared" si="75"/>
        <v>600000</v>
      </c>
      <c r="R297" s="252" t="str">
        <f t="shared" si="76"/>
        <v/>
      </c>
      <c r="S297" s="252" t="str">
        <f t="shared" si="77"/>
        <v/>
      </c>
      <c r="T297" s="252" t="str">
        <f t="shared" si="83"/>
        <v/>
      </c>
      <c r="U297" s="270" t="s">
        <v>492</v>
      </c>
      <c r="V297" s="253">
        <v>600000</v>
      </c>
      <c r="W297" s="232" t="s">
        <v>721</v>
      </c>
      <c r="X297" s="232"/>
      <c r="Y297" s="232" t="s">
        <v>722</v>
      </c>
      <c r="Z297" s="253"/>
      <c r="AA297" s="232" t="s">
        <v>723</v>
      </c>
      <c r="AB297" s="284"/>
      <c r="AC297" s="232"/>
      <c r="AD297" s="284"/>
      <c r="AE297" s="232"/>
      <c r="AF297" s="232"/>
    </row>
    <row r="298" spans="1:32" ht="14.25" customHeight="1">
      <c r="A298" s="246" t="s">
        <v>807</v>
      </c>
      <c r="B298" s="246" t="str">
        <f t="shared" si="85"/>
        <v>Diaz</v>
      </c>
      <c r="C298" s="238" t="str">
        <f t="shared" si="86"/>
        <v>Edwin</v>
      </c>
      <c r="D298" s="232" t="str">
        <f t="shared" si="87"/>
        <v>E. Diaz</v>
      </c>
      <c r="E298" s="231" t="str">
        <f t="shared" si="88"/>
        <v>Edwin Diaz</v>
      </c>
      <c r="F298" s="247" t="s">
        <v>748</v>
      </c>
      <c r="G298" s="247"/>
      <c r="H298" s="247"/>
      <c r="I298" s="247"/>
      <c r="J298" s="258">
        <v>34415</v>
      </c>
      <c r="K298" s="259" t="s">
        <v>90</v>
      </c>
      <c r="L298" s="249" t="s">
        <v>90</v>
      </c>
      <c r="M298" s="270" t="str">
        <f t="shared" si="74"/>
        <v>1,F3-$4.41M</v>
      </c>
      <c r="N298" s="251" t="s">
        <v>864</v>
      </c>
      <c r="O298" s="257" t="s">
        <v>3510</v>
      </c>
      <c r="P298" s="231" t="str">
        <f t="shared" si="84"/>
        <v>Diaz, Edwin (1,F3-$4.41M)</v>
      </c>
      <c r="Q298" s="252">
        <f t="shared" si="75"/>
        <v>1470000</v>
      </c>
      <c r="R298" s="252">
        <f t="shared" si="76"/>
        <v>1470000</v>
      </c>
      <c r="S298" s="252">
        <f t="shared" si="77"/>
        <v>1470000</v>
      </c>
      <c r="T298" s="252" t="str">
        <f t="shared" si="83"/>
        <v/>
      </c>
      <c r="U298" s="270" t="s">
        <v>3186</v>
      </c>
      <c r="V298" s="253">
        <v>1470000</v>
      </c>
      <c r="W298" s="270" t="s">
        <v>3187</v>
      </c>
      <c r="X298" s="253">
        <v>1470000</v>
      </c>
      <c r="Y298" s="270" t="s">
        <v>3188</v>
      </c>
      <c r="Z298" s="253">
        <v>1470000</v>
      </c>
      <c r="AA298" s="232" t="s">
        <v>242</v>
      </c>
      <c r="AB298" s="284"/>
      <c r="AC298" s="233"/>
      <c r="AD298" s="284"/>
      <c r="AE298" s="232"/>
      <c r="AF298" s="232"/>
    </row>
    <row r="299" spans="1:32" ht="14.25" customHeight="1">
      <c r="A299" s="177" t="s">
        <v>1038</v>
      </c>
      <c r="B299" s="552" t="str">
        <f t="shared" si="85"/>
        <v>Diaz</v>
      </c>
      <c r="C299" s="553" t="str">
        <f t="shared" si="86"/>
        <v>Elias</v>
      </c>
      <c r="D299" s="158" t="str">
        <f t="shared" si="87"/>
        <v>E. Diaz</v>
      </c>
      <c r="E299" s="539" t="str">
        <f t="shared" si="88"/>
        <v>Elias Diaz</v>
      </c>
      <c r="F299" s="558" t="s">
        <v>748</v>
      </c>
      <c r="G299" s="177">
        <v>102</v>
      </c>
      <c r="H299" s="177">
        <v>4</v>
      </c>
      <c r="I299" s="177">
        <v>9</v>
      </c>
      <c r="J299" s="560">
        <v>33194</v>
      </c>
      <c r="K299" s="559" t="s">
        <v>749</v>
      </c>
      <c r="L299" s="554" t="s">
        <v>6</v>
      </c>
      <c r="M299" s="556" t="str">
        <f t="shared" si="74"/>
        <v>Y3</v>
      </c>
      <c r="N299" s="540" t="s">
        <v>292</v>
      </c>
      <c r="O299" s="557" t="s">
        <v>4101</v>
      </c>
      <c r="P299" s="231" t="str">
        <f t="shared" si="84"/>
        <v>Diaz, Elias (Y3)</v>
      </c>
      <c r="Q299" s="252">
        <f t="shared" si="75"/>
        <v>400000</v>
      </c>
      <c r="R299" s="252" t="str">
        <f t="shared" si="76"/>
        <v/>
      </c>
      <c r="S299" s="252" t="str">
        <f t="shared" si="77"/>
        <v/>
      </c>
      <c r="T299" s="252" t="str">
        <f t="shared" si="83"/>
        <v/>
      </c>
      <c r="U299" s="270" t="s">
        <v>278</v>
      </c>
      <c r="V299" s="253">
        <v>400000</v>
      </c>
      <c r="W299" s="232" t="s">
        <v>492</v>
      </c>
      <c r="X299" s="232"/>
      <c r="Y299" s="232"/>
      <c r="Z299" s="253"/>
      <c r="AA299" s="233"/>
      <c r="AB299" s="284"/>
      <c r="AC299" s="232"/>
      <c r="AD299" s="284"/>
      <c r="AE299" s="232"/>
      <c r="AF299" s="232"/>
    </row>
    <row r="300" spans="1:32" ht="14.25" customHeight="1">
      <c r="A300" s="232" t="s">
        <v>2108</v>
      </c>
      <c r="B300" s="246" t="str">
        <f t="shared" si="85"/>
        <v>Diaz</v>
      </c>
      <c r="C300" s="238" t="str">
        <f t="shared" si="86"/>
        <v>Isan</v>
      </c>
      <c r="D300" s="232" t="str">
        <f t="shared" si="87"/>
        <v>I. Diaz</v>
      </c>
      <c r="E300" s="231" t="str">
        <f t="shared" si="88"/>
        <v>Isan Diaz</v>
      </c>
      <c r="F300" s="254" t="s">
        <v>307</v>
      </c>
      <c r="G300" s="254" t="s">
        <v>2264</v>
      </c>
      <c r="H300" s="254" t="s">
        <v>1467</v>
      </c>
      <c r="I300" s="254" t="s">
        <v>2181</v>
      </c>
      <c r="J300" s="250">
        <v>35212</v>
      </c>
      <c r="K300" s="255" t="s">
        <v>746</v>
      </c>
      <c r="L300" s="249" t="s">
        <v>6</v>
      </c>
      <c r="M300" s="270" t="str">
        <f t="shared" si="74"/>
        <v>Y1</v>
      </c>
      <c r="N300" s="256" t="s">
        <v>329</v>
      </c>
      <c r="O300" s="257" t="s">
        <v>2173</v>
      </c>
      <c r="P300" s="231" t="str">
        <f t="shared" si="84"/>
        <v>Diaz, Isan (Y1)</v>
      </c>
      <c r="Q300" s="252">
        <f t="shared" si="75"/>
        <v>200000</v>
      </c>
      <c r="R300" s="252">
        <f t="shared" si="76"/>
        <v>300000</v>
      </c>
      <c r="S300" s="252">
        <f t="shared" si="77"/>
        <v>400000</v>
      </c>
      <c r="T300" s="252" t="str">
        <f t="shared" si="83"/>
        <v/>
      </c>
      <c r="U300" s="270" t="s">
        <v>388</v>
      </c>
      <c r="V300" s="253">
        <v>200000</v>
      </c>
      <c r="W300" s="232" t="s">
        <v>389</v>
      </c>
      <c r="X300" s="253">
        <v>300000</v>
      </c>
      <c r="Y300" s="232" t="s">
        <v>278</v>
      </c>
      <c r="Z300" s="378">
        <v>400000</v>
      </c>
      <c r="AA300" s="232" t="s">
        <v>492</v>
      </c>
      <c r="AB300" s="284"/>
      <c r="AC300" s="232"/>
      <c r="AD300" s="284"/>
      <c r="AE300" s="232"/>
      <c r="AF300" s="232"/>
    </row>
    <row r="301" spans="1:32" ht="14.25" customHeight="1">
      <c r="A301" s="158" t="s">
        <v>3664</v>
      </c>
      <c r="B301" s="246" t="str">
        <f t="shared" si="85"/>
        <v>Diaz</v>
      </c>
      <c r="C301" s="238" t="str">
        <f t="shared" si="86"/>
        <v>Jairo</v>
      </c>
      <c r="D301" s="232" t="str">
        <f t="shared" si="87"/>
        <v>J. Diaz</v>
      </c>
      <c r="E301" s="231" t="str">
        <f t="shared" si="88"/>
        <v>Jairo Diaz</v>
      </c>
      <c r="F301" s="254" t="s">
        <v>748</v>
      </c>
      <c r="G301" s="254">
        <v>138</v>
      </c>
      <c r="H301" s="254">
        <v>5</v>
      </c>
      <c r="I301" s="254" t="s">
        <v>1477</v>
      </c>
      <c r="J301" s="250">
        <v>33385</v>
      </c>
      <c r="K301" s="255" t="s">
        <v>745</v>
      </c>
      <c r="L301" s="249" t="s">
        <v>90</v>
      </c>
      <c r="M301" s="270" t="str">
        <f t="shared" si="74"/>
        <v>Y1</v>
      </c>
      <c r="N301" s="256" t="s">
        <v>429</v>
      </c>
      <c r="O301" s="257" t="s">
        <v>3574</v>
      </c>
      <c r="P301" s="231" t="str">
        <f>CONCATENATE(A301," (",U301,")")</f>
        <v>Diaz, Jairo (Y1)</v>
      </c>
      <c r="Q301" s="252">
        <f t="shared" si="75"/>
        <v>200000</v>
      </c>
      <c r="R301" s="252">
        <f t="shared" si="76"/>
        <v>300000</v>
      </c>
      <c r="S301" s="252">
        <f t="shared" si="77"/>
        <v>400000</v>
      </c>
      <c r="T301" s="252" t="str">
        <f t="shared" si="83"/>
        <v/>
      </c>
      <c r="U301" s="270" t="s">
        <v>388</v>
      </c>
      <c r="V301" s="253">
        <v>200000</v>
      </c>
      <c r="W301" s="232" t="s">
        <v>389</v>
      </c>
      <c r="X301" s="253">
        <v>300000</v>
      </c>
      <c r="Y301" s="232" t="s">
        <v>278</v>
      </c>
      <c r="Z301" s="378">
        <v>400000</v>
      </c>
      <c r="AA301" s="232" t="s">
        <v>492</v>
      </c>
      <c r="AB301" s="284"/>
      <c r="AC301" s="232"/>
      <c r="AD301" s="284"/>
      <c r="AE301" s="232"/>
      <c r="AF301" s="232"/>
    </row>
    <row r="302" spans="1:32" ht="14.25" customHeight="1">
      <c r="A302" s="232" t="s">
        <v>1256</v>
      </c>
      <c r="B302" s="246" t="str">
        <f t="shared" si="85"/>
        <v>Diaz</v>
      </c>
      <c r="C302" s="238" t="str">
        <f t="shared" si="86"/>
        <v>Yandy</v>
      </c>
      <c r="D302" s="232" t="str">
        <f t="shared" si="87"/>
        <v>Y. Diaz</v>
      </c>
      <c r="E302" s="231" t="str">
        <f t="shared" si="88"/>
        <v>Yandy Diaz</v>
      </c>
      <c r="F302" s="247" t="s">
        <v>748</v>
      </c>
      <c r="G302" s="232" t="e">
        <f>#REF!+1</f>
        <v>#REF!</v>
      </c>
      <c r="H302" s="232">
        <v>5</v>
      </c>
      <c r="I302" s="232">
        <v>2</v>
      </c>
      <c r="J302" s="248">
        <v>33458</v>
      </c>
      <c r="K302" s="232" t="s">
        <v>784</v>
      </c>
      <c r="L302" s="249" t="s">
        <v>6</v>
      </c>
      <c r="M302" s="270" t="str">
        <f t="shared" si="74"/>
        <v>Y3</v>
      </c>
      <c r="N302" s="256" t="str">
        <f>Aaron!$AE$2</f>
        <v>Pismo Beach</v>
      </c>
      <c r="O302" s="249" t="s">
        <v>1214</v>
      </c>
      <c r="P302" s="231" t="str">
        <f t="shared" ref="P302:P308" si="89">CONCATENATE(A302," (",M302,")")</f>
        <v>Diaz, Yandy (Y3)</v>
      </c>
      <c r="Q302" s="252">
        <f t="shared" si="75"/>
        <v>400000</v>
      </c>
      <c r="R302" s="252" t="str">
        <f t="shared" si="76"/>
        <v/>
      </c>
      <c r="S302" s="252" t="str">
        <f t="shared" si="77"/>
        <v/>
      </c>
      <c r="T302" s="252" t="str">
        <f t="shared" si="83"/>
        <v/>
      </c>
      <c r="U302" s="270" t="s">
        <v>278</v>
      </c>
      <c r="V302" s="253">
        <v>400000</v>
      </c>
      <c r="W302" s="232" t="s">
        <v>492</v>
      </c>
      <c r="X302" s="232"/>
      <c r="Y302" s="232"/>
      <c r="Z302" s="232"/>
      <c r="AA302" s="232"/>
      <c r="AB302" s="284"/>
      <c r="AC302" s="232"/>
      <c r="AD302" s="284"/>
      <c r="AE302" s="232"/>
      <c r="AF302" s="232"/>
    </row>
    <row r="303" spans="1:32" ht="14.25" customHeight="1">
      <c r="A303" s="232" t="s">
        <v>1413</v>
      </c>
      <c r="B303" s="246" t="str">
        <f t="shared" si="85"/>
        <v>Diaz</v>
      </c>
      <c r="C303" s="238" t="str">
        <f t="shared" si="86"/>
        <v>Yusniel</v>
      </c>
      <c r="D303" s="232" t="str">
        <f t="shared" si="87"/>
        <v>Y. Diaz</v>
      </c>
      <c r="E303" s="231" t="str">
        <f t="shared" si="88"/>
        <v>Yusniel Diaz</v>
      </c>
      <c r="F303" s="254" t="s">
        <v>748</v>
      </c>
      <c r="G303" s="233">
        <v>23</v>
      </c>
      <c r="H303" s="233">
        <v>1</v>
      </c>
      <c r="I303" s="233">
        <v>23</v>
      </c>
      <c r="J303" s="262">
        <v>35345</v>
      </c>
      <c r="K303" s="255"/>
      <c r="L303" s="249" t="s">
        <v>387</v>
      </c>
      <c r="M303" s="270" t="str">
        <f t="shared" si="74"/>
        <v>min</v>
      </c>
      <c r="N303" s="256" t="str">
        <f>Ruth!$A$2</f>
        <v>Plum Island</v>
      </c>
      <c r="O303" s="257" t="s">
        <v>1058</v>
      </c>
      <c r="P303" s="231" t="str">
        <f t="shared" si="89"/>
        <v>Diaz, Yusniel (min)</v>
      </c>
      <c r="Q303" s="252" t="str">
        <f t="shared" si="75"/>
        <v/>
      </c>
      <c r="R303" s="252" t="str">
        <f t="shared" si="76"/>
        <v/>
      </c>
      <c r="S303" s="252" t="str">
        <f t="shared" si="77"/>
        <v/>
      </c>
      <c r="T303" s="252" t="str">
        <f t="shared" si="83"/>
        <v/>
      </c>
      <c r="U303" s="270" t="s">
        <v>505</v>
      </c>
      <c r="V303" s="253"/>
      <c r="W303" s="232"/>
      <c r="X303" s="253"/>
      <c r="Y303" s="233"/>
      <c r="Z303" s="232"/>
      <c r="AA303" s="232"/>
      <c r="AB303" s="284"/>
      <c r="AC303" s="232"/>
      <c r="AD303" s="284"/>
      <c r="AE303" s="232"/>
      <c r="AF303" s="232"/>
    </row>
    <row r="304" spans="1:32" ht="14.25" customHeight="1">
      <c r="A304" s="158" t="s">
        <v>4193</v>
      </c>
      <c r="B304" s="552" t="str">
        <f t="shared" si="85"/>
        <v>Dickerson</v>
      </c>
      <c r="C304" s="553" t="str">
        <f t="shared" si="86"/>
        <v>Alex</v>
      </c>
      <c r="D304" s="158" t="str">
        <f t="shared" si="87"/>
        <v>A. Dickerson</v>
      </c>
      <c r="E304" s="539" t="str">
        <f t="shared" si="88"/>
        <v>Alex Dickerson</v>
      </c>
      <c r="F304" s="558" t="s">
        <v>307</v>
      </c>
      <c r="G304" s="558"/>
      <c r="H304" s="558"/>
      <c r="I304" s="558"/>
      <c r="J304" s="555">
        <v>33019</v>
      </c>
      <c r="K304" s="559" t="s">
        <v>754</v>
      </c>
      <c r="L304" s="554" t="s">
        <v>6</v>
      </c>
      <c r="M304" s="556" t="str">
        <f t="shared" si="74"/>
        <v>1,F2-$500k</v>
      </c>
      <c r="N304" s="556" t="s">
        <v>429</v>
      </c>
      <c r="O304" s="557" t="s">
        <v>4160</v>
      </c>
      <c r="P304" s="539" t="str">
        <f t="shared" si="89"/>
        <v>Dickerson, Alex (1,F2-$500k)</v>
      </c>
      <c r="Q304" s="579">
        <f t="shared" si="75"/>
        <v>250000</v>
      </c>
      <c r="R304" s="579">
        <f t="shared" si="76"/>
        <v>250000</v>
      </c>
      <c r="S304" s="579" t="str">
        <f t="shared" si="77"/>
        <v/>
      </c>
      <c r="T304" s="579" t="str">
        <f t="shared" si="83"/>
        <v/>
      </c>
      <c r="U304" s="270" t="s">
        <v>4137</v>
      </c>
      <c r="V304" s="284">
        <v>250000</v>
      </c>
      <c r="W304" s="232" t="s">
        <v>1013</v>
      </c>
      <c r="X304" s="253">
        <v>250000</v>
      </c>
      <c r="Y304" s="232" t="s">
        <v>242</v>
      </c>
      <c r="Z304" s="232"/>
      <c r="AA304" s="232"/>
      <c r="AB304" s="284"/>
      <c r="AC304" s="232"/>
      <c r="AD304" s="284"/>
      <c r="AE304" s="232"/>
      <c r="AF304" s="232"/>
    </row>
    <row r="305" spans="1:32" ht="14.25" customHeight="1">
      <c r="A305" s="299" t="s">
        <v>841</v>
      </c>
      <c r="B305" s="246" t="str">
        <f t="shared" si="85"/>
        <v>Dickerson</v>
      </c>
      <c r="C305" s="238" t="str">
        <f t="shared" si="86"/>
        <v>Corey</v>
      </c>
      <c r="D305" s="232" t="str">
        <f t="shared" si="87"/>
        <v>C. Dickerson</v>
      </c>
      <c r="E305" s="231" t="str">
        <f t="shared" si="88"/>
        <v>Corey Dickerson</v>
      </c>
      <c r="F305" s="300" t="s">
        <v>307</v>
      </c>
      <c r="G305" s="300"/>
      <c r="H305" s="300"/>
      <c r="I305" s="300"/>
      <c r="J305" s="301">
        <v>32650</v>
      </c>
      <c r="K305" s="299" t="s">
        <v>790</v>
      </c>
      <c r="L305" s="249" t="s">
        <v>6</v>
      </c>
      <c r="M305" s="270" t="str">
        <f t="shared" si="74"/>
        <v>ARB-Y7</v>
      </c>
      <c r="N305" s="256" t="s">
        <v>299</v>
      </c>
      <c r="O305" s="247" t="s">
        <v>2438</v>
      </c>
      <c r="P305" s="231" t="str">
        <f t="shared" si="89"/>
        <v>Dickerson, Corey (ARB-Y7)</v>
      </c>
      <c r="Q305" s="252">
        <f t="shared" si="75"/>
        <v>2850000</v>
      </c>
      <c r="R305" s="252" t="str">
        <f t="shared" si="76"/>
        <v/>
      </c>
      <c r="S305" s="252" t="str">
        <f t="shared" si="77"/>
        <v/>
      </c>
      <c r="T305" s="252" t="str">
        <f t="shared" si="83"/>
        <v/>
      </c>
      <c r="U305" s="270" t="s">
        <v>723</v>
      </c>
      <c r="V305" s="253">
        <v>2850000</v>
      </c>
      <c r="W305" s="232" t="s">
        <v>242</v>
      </c>
      <c r="X305" s="232"/>
      <c r="Y305" s="232"/>
      <c r="Z305" s="232"/>
      <c r="AA305" s="232"/>
      <c r="AB305" s="284"/>
      <c r="AC305" s="232"/>
      <c r="AD305" s="284"/>
      <c r="AE305" s="232"/>
      <c r="AF305" s="232"/>
    </row>
    <row r="306" spans="1:32" ht="14.25" customHeight="1">
      <c r="A306" s="299" t="s">
        <v>1853</v>
      </c>
      <c r="B306" s="246" t="str">
        <f t="shared" si="85"/>
        <v>Diekman</v>
      </c>
      <c r="C306" s="238" t="str">
        <f t="shared" si="86"/>
        <v>Jake*</v>
      </c>
      <c r="D306" s="232" t="str">
        <f t="shared" si="87"/>
        <v>J. Diekman</v>
      </c>
      <c r="E306" s="231" t="str">
        <f t="shared" si="88"/>
        <v>Jake* Diekman</v>
      </c>
      <c r="F306" s="300"/>
      <c r="G306" s="300"/>
      <c r="H306" s="300"/>
      <c r="I306" s="300"/>
      <c r="J306" s="301"/>
      <c r="K306" s="299"/>
      <c r="L306" s="249" t="s">
        <v>90</v>
      </c>
      <c r="M306" s="270" t="str">
        <f t="shared" si="74"/>
        <v>1,F3-$3M</v>
      </c>
      <c r="N306" s="251" t="s">
        <v>1556</v>
      </c>
      <c r="O306" s="257" t="s">
        <v>3510</v>
      </c>
      <c r="P306" s="231" t="str">
        <f t="shared" si="89"/>
        <v>Diekman, Jake* (1,F3-$3M)</v>
      </c>
      <c r="Q306" s="252">
        <f t="shared" si="75"/>
        <v>1000000</v>
      </c>
      <c r="R306" s="252">
        <f t="shared" si="76"/>
        <v>1000000</v>
      </c>
      <c r="S306" s="252">
        <f t="shared" si="77"/>
        <v>1000000</v>
      </c>
      <c r="T306" s="252" t="str">
        <f t="shared" si="83"/>
        <v/>
      </c>
      <c r="U306" s="270" t="s">
        <v>1808</v>
      </c>
      <c r="V306" s="253">
        <v>1000000</v>
      </c>
      <c r="W306" s="232" t="s">
        <v>1809</v>
      </c>
      <c r="X306" s="284">
        <v>1000000</v>
      </c>
      <c r="Y306" s="232" t="s">
        <v>1810</v>
      </c>
      <c r="Z306" s="284">
        <v>1000000</v>
      </c>
      <c r="AA306" s="232" t="s">
        <v>242</v>
      </c>
      <c r="AB306" s="284"/>
      <c r="AC306" s="232"/>
      <c r="AD306" s="284"/>
      <c r="AE306" s="232"/>
      <c r="AF306" s="232"/>
    </row>
    <row r="307" spans="1:32" ht="14.25" customHeight="1">
      <c r="A307" s="281" t="s">
        <v>832</v>
      </c>
      <c r="B307" s="246" t="str">
        <f t="shared" si="85"/>
        <v>Dietrich</v>
      </c>
      <c r="C307" s="238" t="str">
        <f t="shared" si="86"/>
        <v>Derek</v>
      </c>
      <c r="D307" s="232" t="str">
        <f t="shared" si="87"/>
        <v>D. Dietrich</v>
      </c>
      <c r="E307" s="231" t="str">
        <f t="shared" si="88"/>
        <v>Derek Dietrich</v>
      </c>
      <c r="F307" s="282" t="s">
        <v>307</v>
      </c>
      <c r="G307" s="282"/>
      <c r="H307" s="282"/>
      <c r="I307" s="282"/>
      <c r="J307" s="303">
        <v>32707</v>
      </c>
      <c r="K307" s="283" t="s">
        <v>6</v>
      </c>
      <c r="L307" s="249" t="s">
        <v>6</v>
      </c>
      <c r="M307" s="270" t="str">
        <f t="shared" si="74"/>
        <v>1,F3-$3M</v>
      </c>
      <c r="N307" s="256" t="s">
        <v>504</v>
      </c>
      <c r="O307" s="257" t="s">
        <v>3510</v>
      </c>
      <c r="P307" s="231" t="str">
        <f t="shared" si="89"/>
        <v>Dietrich, Derek (1,F3-$3M)</v>
      </c>
      <c r="Q307" s="252">
        <f t="shared" si="75"/>
        <v>1000000</v>
      </c>
      <c r="R307" s="252">
        <f t="shared" si="76"/>
        <v>1000000</v>
      </c>
      <c r="S307" s="252">
        <f t="shared" si="77"/>
        <v>1000000</v>
      </c>
      <c r="T307" s="252" t="str">
        <f t="shared" si="83"/>
        <v/>
      </c>
      <c r="U307" s="270" t="s">
        <v>1808</v>
      </c>
      <c r="V307" s="253">
        <v>1000000</v>
      </c>
      <c r="W307" s="232" t="s">
        <v>1809</v>
      </c>
      <c r="X307" s="284">
        <v>1000000</v>
      </c>
      <c r="Y307" s="232" t="s">
        <v>1810</v>
      </c>
      <c r="Z307" s="284">
        <v>1000000</v>
      </c>
      <c r="AA307" s="232" t="s">
        <v>242</v>
      </c>
      <c r="AB307" s="284"/>
      <c r="AC307" s="232"/>
      <c r="AD307" s="284"/>
      <c r="AE307" s="232"/>
      <c r="AF307" s="232"/>
    </row>
    <row r="308" spans="1:32" ht="14.25" customHeight="1">
      <c r="A308" s="158" t="s">
        <v>933</v>
      </c>
      <c r="B308" s="552" t="str">
        <f t="shared" si="85"/>
        <v>Difo</v>
      </c>
      <c r="C308" s="553" t="str">
        <f t="shared" si="86"/>
        <v>Wilmer</v>
      </c>
      <c r="D308" s="158" t="str">
        <f t="shared" si="87"/>
        <v>W. Difo</v>
      </c>
      <c r="E308" s="539" t="str">
        <f t="shared" si="88"/>
        <v>Wilmer Difo</v>
      </c>
      <c r="F308" s="558" t="s">
        <v>755</v>
      </c>
      <c r="G308" s="558"/>
      <c r="H308" s="558"/>
      <c r="I308" s="558"/>
      <c r="J308" s="555">
        <v>33696</v>
      </c>
      <c r="K308" s="559" t="s">
        <v>746</v>
      </c>
      <c r="L308" s="554" t="s">
        <v>6</v>
      </c>
      <c r="M308" s="556" t="str">
        <f t="shared" si="74"/>
        <v>1,F1-$200k</v>
      </c>
      <c r="N308" s="556" t="s">
        <v>299</v>
      </c>
      <c r="O308" s="557" t="s">
        <v>4160</v>
      </c>
      <c r="P308" s="539" t="str">
        <f t="shared" si="89"/>
        <v>Difo, Wilmer (1,F1-$200k)</v>
      </c>
      <c r="Q308" s="579">
        <f t="shared" si="75"/>
        <v>200000</v>
      </c>
      <c r="R308" s="579" t="str">
        <f t="shared" si="76"/>
        <v/>
      </c>
      <c r="S308" s="579" t="str">
        <f t="shared" si="77"/>
        <v/>
      </c>
      <c r="T308" s="579" t="str">
        <f t="shared" si="83"/>
        <v/>
      </c>
      <c r="U308" s="270" t="s">
        <v>988</v>
      </c>
      <c r="V308" s="284">
        <v>200000</v>
      </c>
      <c r="W308" s="232" t="s">
        <v>242</v>
      </c>
      <c r="X308" s="253"/>
      <c r="Y308" s="232"/>
      <c r="Z308" s="232"/>
      <c r="AA308" s="232"/>
      <c r="AB308" s="284"/>
      <c r="AC308" s="232"/>
      <c r="AD308" s="284"/>
      <c r="AE308" s="232"/>
      <c r="AF308" s="232"/>
    </row>
    <row r="309" spans="1:32" ht="14.25" customHeight="1">
      <c r="A309" s="158" t="s">
        <v>3701</v>
      </c>
      <c r="B309" s="246" t="str">
        <f t="shared" si="85"/>
        <v>Dini</v>
      </c>
      <c r="C309" s="238" t="str">
        <f t="shared" si="86"/>
        <v>Nick</v>
      </c>
      <c r="D309" s="232" t="str">
        <f t="shared" si="87"/>
        <v>N. Dini</v>
      </c>
      <c r="E309" s="231" t="str">
        <f t="shared" si="88"/>
        <v>Nick Dini</v>
      </c>
      <c r="F309" s="254" t="s">
        <v>748</v>
      </c>
      <c r="G309" s="254">
        <v>218</v>
      </c>
      <c r="H309" s="254">
        <v>10</v>
      </c>
      <c r="I309" s="254" t="s">
        <v>1467</v>
      </c>
      <c r="J309" s="250">
        <v>34177</v>
      </c>
      <c r="K309" s="255" t="s">
        <v>749</v>
      </c>
      <c r="L309" s="249" t="s">
        <v>6</v>
      </c>
      <c r="M309" s="270" t="str">
        <f t="shared" si="74"/>
        <v>MM</v>
      </c>
      <c r="N309" s="256" t="s">
        <v>3535</v>
      </c>
      <c r="O309" s="257" t="s">
        <v>3574</v>
      </c>
      <c r="P309" s="231" t="str">
        <f>CONCATENATE(A309," (",U309,")")</f>
        <v>Dini, Nick (MM)</v>
      </c>
      <c r="Q309" s="252">
        <f t="shared" si="75"/>
        <v>100000</v>
      </c>
      <c r="R309" s="252" t="str">
        <f t="shared" si="76"/>
        <v/>
      </c>
      <c r="S309" s="252" t="str">
        <f t="shared" si="77"/>
        <v/>
      </c>
      <c r="T309" s="252" t="str">
        <f t="shared" si="83"/>
        <v/>
      </c>
      <c r="U309" s="270" t="s">
        <v>385</v>
      </c>
      <c r="V309" s="253">
        <v>100000</v>
      </c>
      <c r="W309" s="232"/>
      <c r="X309" s="253"/>
      <c r="Y309" s="232"/>
      <c r="Z309" s="232"/>
      <c r="AA309" s="232"/>
      <c r="AB309" s="284"/>
      <c r="AC309" s="232"/>
      <c r="AD309" s="284"/>
      <c r="AE309" s="232"/>
      <c r="AF309" s="232"/>
    </row>
    <row r="310" spans="1:32" ht="14.25" customHeight="1">
      <c r="A310" s="232" t="s">
        <v>1280</v>
      </c>
      <c r="B310" s="246" t="str">
        <f t="shared" si="85"/>
        <v>Diplan</v>
      </c>
      <c r="C310" s="238" t="str">
        <f t="shared" si="86"/>
        <v>Marco</v>
      </c>
      <c r="D310" s="232" t="str">
        <f t="shared" si="87"/>
        <v>M. Diplan</v>
      </c>
      <c r="E310" s="231" t="str">
        <f t="shared" si="88"/>
        <v>Marco Diplan</v>
      </c>
      <c r="F310" s="247" t="s">
        <v>748</v>
      </c>
      <c r="G310" s="232">
        <f>Cuts!G66+1</f>
        <v>1</v>
      </c>
      <c r="H310" s="232">
        <v>9</v>
      </c>
      <c r="I310" s="232">
        <v>9</v>
      </c>
      <c r="J310" s="248">
        <v>35326</v>
      </c>
      <c r="K310" s="232" t="s">
        <v>577</v>
      </c>
      <c r="L310" s="249" t="s">
        <v>387</v>
      </c>
      <c r="M310" s="270" t="str">
        <f t="shared" si="74"/>
        <v>min</v>
      </c>
      <c r="N310" s="256" t="str">
        <f>Aaron!$S$2</f>
        <v>Washington</v>
      </c>
      <c r="O310" s="249" t="s">
        <v>1214</v>
      </c>
      <c r="P310" s="231" t="str">
        <f>CONCATENATE(A310," (",M310,")")</f>
        <v>Diplan, Marco (min)</v>
      </c>
      <c r="Q310" s="252" t="str">
        <f t="shared" si="75"/>
        <v/>
      </c>
      <c r="R310" s="252" t="str">
        <f t="shared" si="76"/>
        <v/>
      </c>
      <c r="S310" s="252" t="str">
        <f t="shared" si="77"/>
        <v/>
      </c>
      <c r="T310" s="252" t="str">
        <f t="shared" si="83"/>
        <v/>
      </c>
      <c r="U310" s="270" t="s">
        <v>505</v>
      </c>
      <c r="V310" s="253"/>
      <c r="W310" s="232"/>
      <c r="X310" s="232"/>
      <c r="Y310" s="232"/>
      <c r="Z310" s="253"/>
      <c r="AA310" s="232"/>
      <c r="AB310" s="284"/>
      <c r="AC310" s="232"/>
      <c r="AD310" s="284"/>
      <c r="AE310" s="232"/>
      <c r="AF310" s="232"/>
    </row>
    <row r="311" spans="1:32" ht="14.25" customHeight="1">
      <c r="A311" s="158" t="s">
        <v>4196</v>
      </c>
      <c r="B311" s="552" t="str">
        <f t="shared" si="85"/>
        <v>Dixon</v>
      </c>
      <c r="C311" s="553" t="str">
        <f t="shared" si="86"/>
        <v>Brandon</v>
      </c>
      <c r="D311" s="158" t="str">
        <f t="shared" si="87"/>
        <v>B. Dixon</v>
      </c>
      <c r="E311" s="539" t="str">
        <f t="shared" si="88"/>
        <v>Brandon Dixon</v>
      </c>
      <c r="F311" s="558" t="s">
        <v>748</v>
      </c>
      <c r="G311" s="558"/>
      <c r="H311" s="558"/>
      <c r="I311" s="558"/>
      <c r="J311" s="555">
        <v>33632</v>
      </c>
      <c r="K311" s="559" t="s">
        <v>747</v>
      </c>
      <c r="L311" s="554" t="s">
        <v>6</v>
      </c>
      <c r="M311" s="556" t="str">
        <f t="shared" si="74"/>
        <v>1,F1-$250k</v>
      </c>
      <c r="N311" s="556" t="s">
        <v>1556</v>
      </c>
      <c r="O311" s="557" t="s">
        <v>4160</v>
      </c>
      <c r="P311" s="539" t="str">
        <f>CONCATENATE(A311," (",M311,")")</f>
        <v>Dixon, Brandon (1,F1-$250k)</v>
      </c>
      <c r="Q311" s="579">
        <f t="shared" si="75"/>
        <v>250000</v>
      </c>
      <c r="R311" s="579" t="str">
        <f t="shared" si="76"/>
        <v/>
      </c>
      <c r="S311" s="579" t="str">
        <f t="shared" si="77"/>
        <v/>
      </c>
      <c r="T311" s="579" t="str">
        <f t="shared" si="83"/>
        <v/>
      </c>
      <c r="U311" s="270" t="s">
        <v>990</v>
      </c>
      <c r="V311" s="284">
        <v>250000</v>
      </c>
      <c r="W311" s="232" t="s">
        <v>242</v>
      </c>
      <c r="X311" s="253"/>
      <c r="Y311" s="232"/>
      <c r="Z311" s="232"/>
      <c r="AA311" s="232"/>
      <c r="AB311" s="284"/>
      <c r="AC311" s="232"/>
      <c r="AD311" s="284"/>
      <c r="AE311" s="232"/>
      <c r="AF311" s="232"/>
    </row>
    <row r="312" spans="1:32" ht="14.25" customHeight="1">
      <c r="A312" s="158" t="s">
        <v>3627</v>
      </c>
      <c r="B312" s="246" t="str">
        <f t="shared" si="85"/>
        <v>Dobnak</v>
      </c>
      <c r="C312" s="238" t="str">
        <f t="shared" si="86"/>
        <v>Randy</v>
      </c>
      <c r="D312" s="232" t="str">
        <f t="shared" si="87"/>
        <v>R. Dobnak</v>
      </c>
      <c r="E312" s="231" t="str">
        <f t="shared" si="88"/>
        <v>Randy Dobnak</v>
      </c>
      <c r="F312" s="254" t="s">
        <v>748</v>
      </c>
      <c r="G312" s="254">
        <v>90</v>
      </c>
      <c r="H312" s="254" t="s">
        <v>478</v>
      </c>
      <c r="I312" s="254" t="s">
        <v>1474</v>
      </c>
      <c r="J312" s="250">
        <v>34716</v>
      </c>
      <c r="K312" s="255" t="s">
        <v>577</v>
      </c>
      <c r="L312" s="249" t="s">
        <v>90</v>
      </c>
      <c r="M312" s="270" t="str">
        <f t="shared" si="74"/>
        <v>MM</v>
      </c>
      <c r="N312" s="256" t="s">
        <v>263</v>
      </c>
      <c r="O312" s="257" t="s">
        <v>3574</v>
      </c>
      <c r="P312" s="231" t="str">
        <f>CONCATENATE(A312," (",U312,")")</f>
        <v>Dobnak, Randy (MM)</v>
      </c>
      <c r="Q312" s="252">
        <f t="shared" si="75"/>
        <v>100000</v>
      </c>
      <c r="R312" s="252" t="str">
        <f t="shared" si="76"/>
        <v/>
      </c>
      <c r="S312" s="252" t="str">
        <f t="shared" si="77"/>
        <v/>
      </c>
      <c r="T312" s="252" t="str">
        <f t="shared" si="83"/>
        <v/>
      </c>
      <c r="U312" s="270" t="s">
        <v>385</v>
      </c>
      <c r="V312" s="253">
        <v>100000</v>
      </c>
      <c r="W312" s="232"/>
      <c r="X312" s="253"/>
      <c r="Y312" s="232"/>
      <c r="Z312" s="232"/>
      <c r="AA312" s="232"/>
      <c r="AB312" s="284"/>
      <c r="AC312" s="232"/>
      <c r="AD312" s="284"/>
      <c r="AE312" s="232"/>
      <c r="AF312" s="232"/>
    </row>
    <row r="313" spans="1:32" ht="14.25" customHeight="1">
      <c r="A313" s="158" t="s">
        <v>3722</v>
      </c>
      <c r="B313" s="246" t="str">
        <f t="shared" si="85"/>
        <v>Dominguez</v>
      </c>
      <c r="C313" s="238" t="str">
        <f t="shared" si="86"/>
        <v>Jasson</v>
      </c>
      <c r="D313" s="232" t="str">
        <f t="shared" si="87"/>
        <v>J. Dominguez</v>
      </c>
      <c r="E313" s="231" t="str">
        <f t="shared" si="88"/>
        <v>Jasson Dominguez</v>
      </c>
      <c r="F313" s="254" t="s">
        <v>755</v>
      </c>
      <c r="G313" s="254">
        <v>16</v>
      </c>
      <c r="H313" s="254">
        <v>1</v>
      </c>
      <c r="I313" s="254" t="s">
        <v>2181</v>
      </c>
      <c r="J313" s="250">
        <v>37659</v>
      </c>
      <c r="K313" s="255"/>
      <c r="L313" s="249" t="s">
        <v>387</v>
      </c>
      <c r="M313" s="270" t="str">
        <f t="shared" si="74"/>
        <v>min</v>
      </c>
      <c r="N313" s="256" t="s">
        <v>52</v>
      </c>
      <c r="O313" s="257" t="s">
        <v>3574</v>
      </c>
      <c r="P313" s="231" t="str">
        <f>CONCATENATE(A313," (",U313,")")</f>
        <v>Dominguez, Jasson (min)</v>
      </c>
      <c r="Q313" s="252" t="str">
        <f t="shared" si="75"/>
        <v/>
      </c>
      <c r="R313" s="252" t="str">
        <f t="shared" si="76"/>
        <v/>
      </c>
      <c r="S313" s="252" t="str">
        <f t="shared" si="77"/>
        <v/>
      </c>
      <c r="T313" s="252" t="str">
        <f t="shared" si="83"/>
        <v/>
      </c>
      <c r="U313" s="270" t="s">
        <v>505</v>
      </c>
      <c r="V313" s="253"/>
      <c r="W313" s="232"/>
      <c r="X313" s="253"/>
      <c r="Y313" s="232"/>
      <c r="Z313" s="232"/>
      <c r="AA313" s="232"/>
      <c r="AB313" s="284"/>
      <c r="AC313" s="232"/>
      <c r="AD313" s="284"/>
      <c r="AE313" s="232"/>
      <c r="AF313" s="232"/>
    </row>
    <row r="314" spans="1:32" ht="14.25" customHeight="1">
      <c r="A314" s="232" t="s">
        <v>521</v>
      </c>
      <c r="B314" s="246" t="str">
        <f t="shared" si="85"/>
        <v>Donaldson</v>
      </c>
      <c r="C314" s="238" t="str">
        <f t="shared" si="86"/>
        <v>Josh</v>
      </c>
      <c r="D314" s="232" t="str">
        <f t="shared" si="87"/>
        <v>J. Donaldson</v>
      </c>
      <c r="E314" s="231" t="str">
        <f t="shared" si="88"/>
        <v>Josh Donaldson</v>
      </c>
      <c r="F314" s="249" t="s">
        <v>748</v>
      </c>
      <c r="G314" s="249"/>
      <c r="H314" s="249"/>
      <c r="I314" s="249"/>
      <c r="J314" s="250">
        <v>31389</v>
      </c>
      <c r="K314" s="256" t="s">
        <v>751</v>
      </c>
      <c r="L314" s="249" t="s">
        <v>6</v>
      </c>
      <c r="M314" s="270" t="str">
        <f t="shared" si="74"/>
        <v>2,F3-$8.475M</v>
      </c>
      <c r="N314" s="251" t="str">
        <f>Ruth!$AE$2</f>
        <v>Williamsburg</v>
      </c>
      <c r="O314" s="257" t="s">
        <v>1797</v>
      </c>
      <c r="P314" s="231" t="str">
        <f>CONCATENATE(A314," (",M314,")")</f>
        <v>Donaldson, Josh (2,F3-$8.475M)</v>
      </c>
      <c r="Q314" s="252">
        <f t="shared" si="75"/>
        <v>2825000</v>
      </c>
      <c r="R314" s="252">
        <f t="shared" si="76"/>
        <v>2825000</v>
      </c>
      <c r="S314" s="252" t="str">
        <f t="shared" si="77"/>
        <v/>
      </c>
      <c r="T314" s="252" t="str">
        <f t="shared" si="83"/>
        <v/>
      </c>
      <c r="U314" s="270" t="s">
        <v>1846</v>
      </c>
      <c r="V314" s="253">
        <v>2825000</v>
      </c>
      <c r="W314" s="232" t="s">
        <v>1847</v>
      </c>
      <c r="X314" s="233">
        <v>2825000</v>
      </c>
      <c r="Y314" s="232" t="s">
        <v>242</v>
      </c>
      <c r="Z314" s="232"/>
      <c r="AA314" s="232"/>
      <c r="AB314" s="284"/>
      <c r="AC314" s="232"/>
      <c r="AD314" s="284"/>
      <c r="AE314" s="232"/>
      <c r="AF314" s="232"/>
    </row>
    <row r="315" spans="1:32" ht="14.25" customHeight="1">
      <c r="A315" s="288" t="s">
        <v>1852</v>
      </c>
      <c r="B315" s="246" t="str">
        <f t="shared" si="85"/>
        <v>Doolittle</v>
      </c>
      <c r="C315" s="238" t="str">
        <f t="shared" si="86"/>
        <v>Sean*</v>
      </c>
      <c r="D315" s="232" t="str">
        <f t="shared" si="87"/>
        <v>S. Doolittle</v>
      </c>
      <c r="E315" s="231" t="str">
        <f t="shared" si="88"/>
        <v>Sean* Doolittle</v>
      </c>
      <c r="F315" s="272" t="s">
        <v>307</v>
      </c>
      <c r="G315" s="249"/>
      <c r="H315" s="249"/>
      <c r="I315" s="249"/>
      <c r="J315" s="273">
        <v>31681</v>
      </c>
      <c r="K315" s="274" t="s">
        <v>745</v>
      </c>
      <c r="L315" s="249" t="s">
        <v>90</v>
      </c>
      <c r="M315" s="270" t="str">
        <f t="shared" si="74"/>
        <v>2,F5-$9.975M</v>
      </c>
      <c r="N315" s="256" t="str">
        <f>Ruth!$S$2</f>
        <v>New York</v>
      </c>
      <c r="O315" s="275" t="s">
        <v>1797</v>
      </c>
      <c r="P315" s="231" t="str">
        <f>CONCATENATE(A315," (",M315,")")</f>
        <v>Doolittle, Sean* (2,F5-$9.975M)</v>
      </c>
      <c r="Q315" s="252">
        <f t="shared" si="75"/>
        <v>1995000</v>
      </c>
      <c r="R315" s="252">
        <f t="shared" si="76"/>
        <v>1995000</v>
      </c>
      <c r="S315" s="252">
        <f t="shared" si="77"/>
        <v>1995000</v>
      </c>
      <c r="T315" s="252">
        <f t="shared" si="83"/>
        <v>1995000</v>
      </c>
      <c r="U315" s="372" t="s">
        <v>1851</v>
      </c>
      <c r="V315" s="276">
        <v>1995000</v>
      </c>
      <c r="W315" s="276" t="s">
        <v>1850</v>
      </c>
      <c r="X315" s="276">
        <v>1995000</v>
      </c>
      <c r="Y315" s="276" t="s">
        <v>1849</v>
      </c>
      <c r="Z315" s="276">
        <v>1995000</v>
      </c>
      <c r="AA315" s="276" t="s">
        <v>1848</v>
      </c>
      <c r="AB315" s="586">
        <v>1995000</v>
      </c>
      <c r="AC315" s="232"/>
      <c r="AD315" s="284"/>
      <c r="AE315" s="232"/>
      <c r="AF315" s="232"/>
    </row>
    <row r="316" spans="1:32" ht="14.25" customHeight="1">
      <c r="A316" s="158" t="s">
        <v>3727</v>
      </c>
      <c r="B316" s="552" t="str">
        <f t="shared" si="85"/>
        <v>Downs</v>
      </c>
      <c r="C316" s="553" t="str">
        <f t="shared" si="86"/>
        <v>Jeter</v>
      </c>
      <c r="D316" s="158" t="str">
        <f t="shared" si="87"/>
        <v>J. Downs</v>
      </c>
      <c r="E316" s="539" t="str">
        <f t="shared" si="88"/>
        <v>Jeter Downs</v>
      </c>
      <c r="F316" s="558" t="s">
        <v>748</v>
      </c>
      <c r="G316" s="558">
        <v>25</v>
      </c>
      <c r="H316" s="558" t="s">
        <v>1224</v>
      </c>
      <c r="I316" s="558" t="s">
        <v>1464</v>
      </c>
      <c r="J316" s="555">
        <v>36003</v>
      </c>
      <c r="K316" s="559" t="s">
        <v>746</v>
      </c>
      <c r="L316" s="554" t="s">
        <v>387</v>
      </c>
      <c r="M316" s="556" t="str">
        <f t="shared" si="74"/>
        <v>min</v>
      </c>
      <c r="N316" s="540" t="s">
        <v>292</v>
      </c>
      <c r="O316" s="557" t="s">
        <v>4081</v>
      </c>
      <c r="P316" s="231" t="str">
        <f>CONCATENATE(A316," (",U316,")")</f>
        <v>Downs, Jeter (min)</v>
      </c>
      <c r="Q316" s="252" t="str">
        <f t="shared" si="75"/>
        <v/>
      </c>
      <c r="R316" s="252" t="str">
        <f t="shared" si="76"/>
        <v/>
      </c>
      <c r="S316" s="252" t="str">
        <f t="shared" si="77"/>
        <v/>
      </c>
      <c r="T316" s="252" t="str">
        <f t="shared" si="83"/>
        <v/>
      </c>
      <c r="U316" s="270" t="s">
        <v>505</v>
      </c>
      <c r="V316" s="253"/>
      <c r="W316" s="232"/>
      <c r="X316" s="253"/>
      <c r="Y316" s="232"/>
      <c r="Z316" s="232"/>
      <c r="AA316" s="232"/>
      <c r="AB316" s="284"/>
      <c r="AC316" s="232"/>
      <c r="AD316" s="284"/>
      <c r="AE316" s="232"/>
      <c r="AF316" s="232"/>
    </row>
    <row r="317" spans="1:32" ht="14.25" customHeight="1">
      <c r="A317" s="232" t="s">
        <v>586</v>
      </c>
      <c r="B317" s="246" t="str">
        <f t="shared" si="85"/>
        <v>Dozier</v>
      </c>
      <c r="C317" s="238" t="str">
        <f t="shared" si="86"/>
        <v>Brian</v>
      </c>
      <c r="D317" s="232" t="str">
        <f t="shared" si="87"/>
        <v>B. Dozier</v>
      </c>
      <c r="E317" s="231" t="str">
        <f t="shared" si="88"/>
        <v>Brian Dozier</v>
      </c>
      <c r="F317" s="249" t="s">
        <v>748</v>
      </c>
      <c r="G317" s="249"/>
      <c r="H317" s="249"/>
      <c r="I317" s="249"/>
      <c r="J317" s="250">
        <v>31912</v>
      </c>
      <c r="K317" s="256" t="s">
        <v>746</v>
      </c>
      <c r="L317" s="249" t="s">
        <v>6</v>
      </c>
      <c r="M317" s="270" t="str">
        <f t="shared" si="74"/>
        <v>5,L5-14M</v>
      </c>
      <c r="N317" s="256" t="str">
        <f>Cobb!$S$2</f>
        <v>Waikiki</v>
      </c>
      <c r="O317" s="257" t="s">
        <v>1372</v>
      </c>
      <c r="P317" s="231" t="str">
        <f t="shared" ref="P317:P324" si="90">CONCATENATE(A317," (",M317,")")</f>
        <v>Dozier, Brian (5,L5-14M)</v>
      </c>
      <c r="Q317" s="252">
        <f t="shared" si="75"/>
        <v>2800000</v>
      </c>
      <c r="R317" s="252" t="str">
        <f t="shared" si="76"/>
        <v/>
      </c>
      <c r="S317" s="252" t="str">
        <f t="shared" si="77"/>
        <v/>
      </c>
      <c r="T317" s="252" t="str">
        <f t="shared" si="83"/>
        <v/>
      </c>
      <c r="U317" s="255" t="s">
        <v>462</v>
      </c>
      <c r="V317" s="253">
        <v>2800000</v>
      </c>
      <c r="W317" s="232" t="s">
        <v>242</v>
      </c>
      <c r="X317" s="232"/>
      <c r="Y317" s="232"/>
      <c r="Z317" s="253"/>
      <c r="AA317" s="232"/>
      <c r="AB317" s="284"/>
      <c r="AC317" s="232"/>
      <c r="AD317" s="284"/>
      <c r="AE317" s="232"/>
      <c r="AF317" s="232"/>
    </row>
    <row r="318" spans="1:32" ht="14.25" customHeight="1">
      <c r="A318" s="232" t="s">
        <v>1293</v>
      </c>
      <c r="B318" s="246" t="str">
        <f t="shared" si="85"/>
        <v>Dozier</v>
      </c>
      <c r="C318" s="238" t="str">
        <f t="shared" si="86"/>
        <v>Hunter</v>
      </c>
      <c r="D318" s="232" t="str">
        <f t="shared" si="87"/>
        <v>H. Dozier</v>
      </c>
      <c r="E318" s="231" t="str">
        <f t="shared" si="88"/>
        <v>Hunter Dozier</v>
      </c>
      <c r="F318" s="254" t="s">
        <v>748</v>
      </c>
      <c r="G318" s="254" t="s">
        <v>2218</v>
      </c>
      <c r="H318" s="254" t="s">
        <v>1466</v>
      </c>
      <c r="I318" s="254" t="s">
        <v>1470</v>
      </c>
      <c r="J318" s="250">
        <v>33472</v>
      </c>
      <c r="K318" s="255" t="s">
        <v>747</v>
      </c>
      <c r="L318" s="249" t="s">
        <v>6</v>
      </c>
      <c r="M318" s="270" t="str">
        <f t="shared" si="74"/>
        <v>Y2</v>
      </c>
      <c r="N318" s="256" t="s">
        <v>710</v>
      </c>
      <c r="O318" s="257" t="s">
        <v>2173</v>
      </c>
      <c r="P318" s="231" t="str">
        <f t="shared" si="90"/>
        <v>Dozier, Hunter (Y2)</v>
      </c>
      <c r="Q318" s="252">
        <f t="shared" si="75"/>
        <v>300000</v>
      </c>
      <c r="R318" s="252">
        <f t="shared" si="76"/>
        <v>400000</v>
      </c>
      <c r="S318" s="252" t="str">
        <f t="shared" si="77"/>
        <v/>
      </c>
      <c r="T318" s="252" t="str">
        <f t="shared" si="83"/>
        <v/>
      </c>
      <c r="U318" s="270" t="s">
        <v>389</v>
      </c>
      <c r="V318" s="253">
        <v>300000</v>
      </c>
      <c r="W318" s="232" t="s">
        <v>278</v>
      </c>
      <c r="X318" s="253">
        <v>400000</v>
      </c>
      <c r="Y318" s="232" t="s">
        <v>492</v>
      </c>
      <c r="Z318" s="232"/>
      <c r="AA318" s="232"/>
      <c r="AB318" s="284"/>
      <c r="AC318" s="232"/>
      <c r="AD318" s="284"/>
      <c r="AE318" s="232"/>
      <c r="AF318" s="232"/>
    </row>
    <row r="319" spans="1:32" ht="14.25" customHeight="1">
      <c r="A319" s="232" t="s">
        <v>1458</v>
      </c>
      <c r="B319" s="246" t="str">
        <f t="shared" si="85"/>
        <v>Drake</v>
      </c>
      <c r="C319" s="238" t="str">
        <f t="shared" si="86"/>
        <v>Oliver</v>
      </c>
      <c r="D319" s="232" t="str">
        <f t="shared" si="87"/>
        <v>O. Drake</v>
      </c>
      <c r="E319" s="231" t="str">
        <f t="shared" si="88"/>
        <v>Oliver Drake</v>
      </c>
      <c r="F319" s="254" t="s">
        <v>748</v>
      </c>
      <c r="G319" s="254">
        <v>168</v>
      </c>
      <c r="H319" s="254" t="s">
        <v>1469</v>
      </c>
      <c r="I319" s="254"/>
      <c r="J319" s="250">
        <v>31790</v>
      </c>
      <c r="K319" s="255" t="s">
        <v>745</v>
      </c>
      <c r="L319" s="249" t="s">
        <v>90</v>
      </c>
      <c r="M319" s="270" t="str">
        <f t="shared" si="74"/>
        <v>1,F3-$2.4M</v>
      </c>
      <c r="N319" s="256" t="s">
        <v>329</v>
      </c>
      <c r="O319" s="257" t="s">
        <v>3510</v>
      </c>
      <c r="P319" s="231" t="str">
        <f t="shared" si="90"/>
        <v>Drake, Oliver (1,F3-$2.4M)</v>
      </c>
      <c r="Q319" s="252">
        <f t="shared" si="75"/>
        <v>800000</v>
      </c>
      <c r="R319" s="252">
        <f t="shared" si="76"/>
        <v>800000</v>
      </c>
      <c r="S319" s="252">
        <f t="shared" si="77"/>
        <v>800000</v>
      </c>
      <c r="T319" s="252" t="str">
        <f t="shared" si="83"/>
        <v/>
      </c>
      <c r="U319" s="270" t="s">
        <v>3162</v>
      </c>
      <c r="V319" s="253">
        <v>800000</v>
      </c>
      <c r="W319" s="270" t="s">
        <v>3189</v>
      </c>
      <c r="X319" s="253">
        <v>800000</v>
      </c>
      <c r="Y319" s="270" t="s">
        <v>3190</v>
      </c>
      <c r="Z319" s="253">
        <v>800000</v>
      </c>
      <c r="AA319" s="232" t="s">
        <v>242</v>
      </c>
      <c r="AB319" s="284"/>
      <c r="AC319" s="232"/>
      <c r="AD319" s="284"/>
      <c r="AE319" s="232"/>
      <c r="AF319" s="232"/>
    </row>
    <row r="320" spans="1:32" ht="14.25" customHeight="1">
      <c r="A320" s="232" t="s">
        <v>1263</v>
      </c>
      <c r="B320" s="246" t="str">
        <f t="shared" si="85"/>
        <v>Dubon</v>
      </c>
      <c r="C320" s="238" t="str">
        <f t="shared" si="86"/>
        <v>Mauricio</v>
      </c>
      <c r="D320" s="232" t="str">
        <f t="shared" si="87"/>
        <v>M. Dubon</v>
      </c>
      <c r="E320" s="231" t="str">
        <f t="shared" si="88"/>
        <v>Mauricio Dubon</v>
      </c>
      <c r="F320" s="247" t="s">
        <v>748</v>
      </c>
      <c r="G320" s="232">
        <f>Cuts!G87+1</f>
        <v>1</v>
      </c>
      <c r="H320" s="232">
        <v>6</v>
      </c>
      <c r="I320" s="232">
        <v>6</v>
      </c>
      <c r="J320" s="248">
        <v>34534</v>
      </c>
      <c r="K320" s="232" t="s">
        <v>752</v>
      </c>
      <c r="L320" s="249" t="s">
        <v>6</v>
      </c>
      <c r="M320" s="270" t="str">
        <f t="shared" si="74"/>
        <v>Y1</v>
      </c>
      <c r="N320" s="256" t="str">
        <f>Ruth!$M$2</f>
        <v>Hoboken</v>
      </c>
      <c r="O320" s="249" t="s">
        <v>1214</v>
      </c>
      <c r="P320" s="231" t="str">
        <f t="shared" si="90"/>
        <v>Dubon, Mauricio (Y1)</v>
      </c>
      <c r="Q320" s="252">
        <f t="shared" si="75"/>
        <v>200000</v>
      </c>
      <c r="R320" s="252">
        <f t="shared" si="76"/>
        <v>300000</v>
      </c>
      <c r="S320" s="252">
        <f t="shared" si="77"/>
        <v>400000</v>
      </c>
      <c r="T320" s="252" t="str">
        <f t="shared" si="83"/>
        <v/>
      </c>
      <c r="U320" s="270" t="s">
        <v>388</v>
      </c>
      <c r="V320" s="253">
        <v>200000</v>
      </c>
      <c r="W320" s="232" t="s">
        <v>389</v>
      </c>
      <c r="X320" s="253">
        <v>300000</v>
      </c>
      <c r="Y320" s="232" t="s">
        <v>278</v>
      </c>
      <c r="Z320" s="378">
        <v>400000</v>
      </c>
      <c r="AA320" s="232" t="s">
        <v>492</v>
      </c>
      <c r="AB320" s="284"/>
      <c r="AC320" s="232"/>
      <c r="AD320" s="284"/>
      <c r="AE320" s="232"/>
      <c r="AF320" s="232"/>
    </row>
    <row r="321" spans="1:32" ht="14.25" customHeight="1">
      <c r="A321" s="158" t="s">
        <v>4167</v>
      </c>
      <c r="B321" s="552" t="str">
        <f t="shared" si="85"/>
        <v>Duffey</v>
      </c>
      <c r="C321" s="553" t="str">
        <f t="shared" si="86"/>
        <v>Tyler</v>
      </c>
      <c r="D321" s="158" t="str">
        <f t="shared" si="87"/>
        <v>T. Duffey</v>
      </c>
      <c r="E321" s="539" t="str">
        <f t="shared" si="88"/>
        <v>Tyler Duffey</v>
      </c>
      <c r="F321" s="558" t="s">
        <v>748</v>
      </c>
      <c r="G321" s="558"/>
      <c r="H321" s="558"/>
      <c r="I321" s="558"/>
      <c r="J321" s="555">
        <v>33234</v>
      </c>
      <c r="K321" s="559" t="s">
        <v>745</v>
      </c>
      <c r="L321" s="554" t="s">
        <v>90</v>
      </c>
      <c r="M321" s="556" t="str">
        <f t="shared" si="74"/>
        <v>1,F3-$3.504M</v>
      </c>
      <c r="N321" s="556" t="s">
        <v>479</v>
      </c>
      <c r="O321" s="557" t="s">
        <v>4160</v>
      </c>
      <c r="P321" s="539" t="str">
        <f t="shared" si="90"/>
        <v>Duffey, Tyler (1,F3-$3.504M)</v>
      </c>
      <c r="Q321" s="579">
        <f t="shared" si="75"/>
        <v>1169000</v>
      </c>
      <c r="R321" s="579">
        <f t="shared" si="76"/>
        <v>1169000</v>
      </c>
      <c r="S321" s="579">
        <f t="shared" si="77"/>
        <v>1169000</v>
      </c>
      <c r="T321" s="579" t="str">
        <f t="shared" si="83"/>
        <v/>
      </c>
      <c r="U321" s="270" t="s">
        <v>4120</v>
      </c>
      <c r="V321" s="284">
        <v>1169000</v>
      </c>
      <c r="W321" s="232" t="s">
        <v>4147</v>
      </c>
      <c r="X321" s="253">
        <v>1169000</v>
      </c>
      <c r="Y321" s="232" t="s">
        <v>4148</v>
      </c>
      <c r="Z321" s="232">
        <v>1169000</v>
      </c>
      <c r="AA321" s="232" t="s">
        <v>242</v>
      </c>
      <c r="AB321" s="284"/>
      <c r="AC321" s="232"/>
      <c r="AD321" s="284"/>
      <c r="AE321" s="232"/>
      <c r="AF321" s="232"/>
    </row>
    <row r="322" spans="1:32" ht="14.25" customHeight="1">
      <c r="A322" s="232" t="s">
        <v>211</v>
      </c>
      <c r="B322" s="246" t="str">
        <f t="shared" si="85"/>
        <v>Duffy</v>
      </c>
      <c r="C322" s="238" t="str">
        <f t="shared" si="86"/>
        <v>Danny</v>
      </c>
      <c r="D322" s="232" t="str">
        <f t="shared" si="87"/>
        <v>D. Duffy</v>
      </c>
      <c r="E322" s="231" t="str">
        <f t="shared" si="88"/>
        <v>Danny Duffy</v>
      </c>
      <c r="F322" s="249" t="s">
        <v>307</v>
      </c>
      <c r="G322" s="249"/>
      <c r="H322" s="249"/>
      <c r="I322" s="249"/>
      <c r="J322" s="250">
        <v>32498</v>
      </c>
      <c r="K322" s="256" t="s">
        <v>577</v>
      </c>
      <c r="L322" s="249" t="s">
        <v>90</v>
      </c>
      <c r="M322" s="270" t="str">
        <f t="shared" si="74"/>
        <v>4,L5-14M</v>
      </c>
      <c r="N322" s="256" t="s">
        <v>429</v>
      </c>
      <c r="O322" s="257" t="s">
        <v>3521</v>
      </c>
      <c r="P322" s="231" t="str">
        <f t="shared" si="90"/>
        <v>Duffy, Danny (4,L5-14M)</v>
      </c>
      <c r="Q322" s="252">
        <f t="shared" si="75"/>
        <v>2800000</v>
      </c>
      <c r="R322" s="252">
        <f t="shared" si="76"/>
        <v>2800000</v>
      </c>
      <c r="S322" s="252" t="str">
        <f t="shared" si="77"/>
        <v/>
      </c>
      <c r="T322" s="252" t="str">
        <f t="shared" si="83"/>
        <v/>
      </c>
      <c r="U322" s="270" t="s">
        <v>231</v>
      </c>
      <c r="V322" s="253">
        <v>2800000</v>
      </c>
      <c r="W322" s="232" t="s">
        <v>462</v>
      </c>
      <c r="X322" s="253">
        <v>2800000</v>
      </c>
      <c r="Y322" s="232" t="s">
        <v>242</v>
      </c>
      <c r="Z322" s="232"/>
      <c r="AA322" s="232"/>
      <c r="AB322" s="284"/>
      <c r="AC322" s="232"/>
      <c r="AD322" s="284"/>
      <c r="AE322" s="232"/>
      <c r="AF322" s="232"/>
    </row>
    <row r="323" spans="1:32" ht="14.25" customHeight="1">
      <c r="A323" s="232" t="s">
        <v>1854</v>
      </c>
      <c r="B323" s="246" t="str">
        <f t="shared" si="85"/>
        <v>Duffy</v>
      </c>
      <c r="C323" s="238" t="str">
        <f t="shared" si="86"/>
        <v>Matt</v>
      </c>
      <c r="D323" s="232" t="str">
        <f t="shared" si="87"/>
        <v>M. Duffy</v>
      </c>
      <c r="E323" s="231" t="str">
        <f t="shared" si="88"/>
        <v>Matt Duffy</v>
      </c>
      <c r="F323" s="249"/>
      <c r="G323" s="249"/>
      <c r="H323" s="249"/>
      <c r="I323" s="249"/>
      <c r="J323" s="250"/>
      <c r="K323" s="256"/>
      <c r="L323" s="249" t="s">
        <v>6</v>
      </c>
      <c r="M323" s="270" t="str">
        <f t="shared" ref="M323:M386" si="91">$U323</f>
        <v>1,F1-200k</v>
      </c>
      <c r="N323" s="256" t="s">
        <v>299</v>
      </c>
      <c r="O323" s="257" t="s">
        <v>3510</v>
      </c>
      <c r="P323" s="231" t="str">
        <f t="shared" si="90"/>
        <v>Duffy, Matt (1,F1-200k)</v>
      </c>
      <c r="Q323" s="252">
        <f t="shared" ref="Q323:Q386" si="92">IF(ISBLANK($V323),"",$V323)</f>
        <v>200000</v>
      </c>
      <c r="R323" s="252" t="str">
        <f t="shared" ref="R323:R382" si="93">IF(ISBLANK($X323),"",$X323)</f>
        <v/>
      </c>
      <c r="S323" s="252" t="str">
        <f t="shared" ref="S323:S386" si="94">IF(ISBLANK($Z323),"",$Z323)</f>
        <v/>
      </c>
      <c r="T323" s="252" t="str">
        <f t="shared" si="83"/>
        <v/>
      </c>
      <c r="U323" s="270" t="s">
        <v>1570</v>
      </c>
      <c r="V323" s="253">
        <v>200000</v>
      </c>
      <c r="W323" s="232" t="s">
        <v>242</v>
      </c>
      <c r="X323" s="253"/>
      <c r="Y323" s="232"/>
      <c r="Z323" s="284"/>
      <c r="AA323" s="232"/>
      <c r="AB323" s="284"/>
      <c r="AC323" s="232"/>
      <c r="AD323" s="284"/>
      <c r="AE323" s="232"/>
      <c r="AF323" s="232"/>
    </row>
    <row r="324" spans="1:32" ht="14.25" customHeight="1">
      <c r="A324" s="232" t="s">
        <v>2061</v>
      </c>
      <c r="B324" s="246" t="str">
        <f t="shared" si="85"/>
        <v>Duggar</v>
      </c>
      <c r="C324" s="238" t="str">
        <f t="shared" si="86"/>
        <v>Steven</v>
      </c>
      <c r="D324" s="232" t="str">
        <f t="shared" si="87"/>
        <v>S. Duggar</v>
      </c>
      <c r="E324" s="231" t="str">
        <f t="shared" si="88"/>
        <v>Steven Duggar</v>
      </c>
      <c r="F324" s="254" t="s">
        <v>307</v>
      </c>
      <c r="G324" s="254" t="s">
        <v>2214</v>
      </c>
      <c r="H324" s="254" t="s">
        <v>1466</v>
      </c>
      <c r="I324" s="254" t="s">
        <v>1465</v>
      </c>
      <c r="J324" s="250">
        <v>34277</v>
      </c>
      <c r="K324" s="255" t="s">
        <v>750</v>
      </c>
      <c r="L324" s="249" t="s">
        <v>6</v>
      </c>
      <c r="M324" s="270" t="str">
        <f t="shared" si="91"/>
        <v>Y2</v>
      </c>
      <c r="N324" s="256" t="s">
        <v>504</v>
      </c>
      <c r="O324" s="257" t="s">
        <v>2173</v>
      </c>
      <c r="P324" s="231" t="str">
        <f t="shared" si="90"/>
        <v>Duggar, Steven (Y2)</v>
      </c>
      <c r="Q324" s="252">
        <f t="shared" si="92"/>
        <v>300000</v>
      </c>
      <c r="R324" s="252">
        <f t="shared" si="93"/>
        <v>400000</v>
      </c>
      <c r="S324" s="252" t="str">
        <f t="shared" si="94"/>
        <v/>
      </c>
      <c r="T324" s="252" t="str">
        <f t="shared" si="83"/>
        <v/>
      </c>
      <c r="U324" s="270" t="s">
        <v>389</v>
      </c>
      <c r="V324" s="253">
        <v>300000</v>
      </c>
      <c r="W324" s="232" t="s">
        <v>278</v>
      </c>
      <c r="X324" s="253">
        <v>400000</v>
      </c>
      <c r="Y324" s="232" t="s">
        <v>492</v>
      </c>
      <c r="Z324" s="232"/>
      <c r="AA324" s="232"/>
      <c r="AB324" s="284"/>
      <c r="AC324" s="232"/>
      <c r="AD324" s="284"/>
      <c r="AE324" s="232"/>
      <c r="AF324" s="232"/>
    </row>
    <row r="325" spans="1:32" ht="14.25" customHeight="1">
      <c r="A325" s="158" t="s">
        <v>3670</v>
      </c>
      <c r="B325" s="246" t="str">
        <f t="shared" si="85"/>
        <v>Dugger</v>
      </c>
      <c r="C325" s="238" t="str">
        <f t="shared" si="86"/>
        <v>Robert</v>
      </c>
      <c r="D325" s="232" t="str">
        <f t="shared" si="87"/>
        <v>R. Dugger</v>
      </c>
      <c r="E325" s="231" t="str">
        <f t="shared" si="88"/>
        <v>Robert Dugger</v>
      </c>
      <c r="F325" s="254" t="s">
        <v>748</v>
      </c>
      <c r="G325" s="254">
        <v>149</v>
      </c>
      <c r="H325" s="254">
        <v>6</v>
      </c>
      <c r="I325" s="254" t="s">
        <v>1465</v>
      </c>
      <c r="J325" s="250">
        <v>34883</v>
      </c>
      <c r="K325" s="255" t="s">
        <v>577</v>
      </c>
      <c r="L325" s="249" t="s">
        <v>90</v>
      </c>
      <c r="M325" s="270" t="str">
        <f t="shared" si="91"/>
        <v>Y1</v>
      </c>
      <c r="N325" s="256" t="s">
        <v>710</v>
      </c>
      <c r="O325" s="257" t="s">
        <v>3574</v>
      </c>
      <c r="P325" s="231" t="str">
        <f>CONCATENATE(A325," (",U325,")")</f>
        <v>Dugger, Robert (Y1)</v>
      </c>
      <c r="Q325" s="252">
        <f t="shared" si="92"/>
        <v>200000</v>
      </c>
      <c r="R325" s="252">
        <f t="shared" si="93"/>
        <v>300000</v>
      </c>
      <c r="S325" s="252">
        <f t="shared" si="94"/>
        <v>400000</v>
      </c>
      <c r="T325" s="252" t="str">
        <f t="shared" si="83"/>
        <v/>
      </c>
      <c r="U325" s="270" t="s">
        <v>388</v>
      </c>
      <c r="V325" s="253">
        <v>200000</v>
      </c>
      <c r="W325" s="232" t="s">
        <v>389</v>
      </c>
      <c r="X325" s="253">
        <v>300000</v>
      </c>
      <c r="Y325" s="232" t="s">
        <v>278</v>
      </c>
      <c r="Z325" s="378">
        <v>400000</v>
      </c>
      <c r="AA325" s="232" t="s">
        <v>492</v>
      </c>
      <c r="AB325" s="284"/>
      <c r="AC325" s="232"/>
      <c r="AD325" s="284"/>
      <c r="AE325" s="232"/>
      <c r="AF325" s="232"/>
    </row>
    <row r="326" spans="1:32" ht="14.25" customHeight="1">
      <c r="A326" s="232" t="s">
        <v>1239</v>
      </c>
      <c r="B326" s="246" t="str">
        <f t="shared" si="85"/>
        <v>Dunn</v>
      </c>
      <c r="C326" s="238" t="str">
        <f t="shared" si="86"/>
        <v>Justin</v>
      </c>
      <c r="D326" s="232" t="str">
        <f t="shared" si="87"/>
        <v>J. Dunn</v>
      </c>
      <c r="E326" s="231" t="str">
        <f t="shared" si="88"/>
        <v>Justin Dunn</v>
      </c>
      <c r="F326" s="247" t="s">
        <v>748</v>
      </c>
      <c r="G326" s="232" t="e">
        <f>Cuts!G55+1</f>
        <v>#REF!</v>
      </c>
      <c r="H326" s="232">
        <v>3</v>
      </c>
      <c r="I326" s="232">
        <v>9</v>
      </c>
      <c r="J326" s="248">
        <v>34964</v>
      </c>
      <c r="K326" s="232" t="s">
        <v>577</v>
      </c>
      <c r="L326" s="249" t="s">
        <v>90</v>
      </c>
      <c r="M326" s="270" t="str">
        <f t="shared" si="91"/>
        <v>MM</v>
      </c>
      <c r="N326" s="256" t="str">
        <f>Mays!$Y$2</f>
        <v>Los Angeles</v>
      </c>
      <c r="O326" s="249" t="s">
        <v>1214</v>
      </c>
      <c r="P326" s="231" t="str">
        <f>CONCATENATE(A326," (",M326,")")</f>
        <v>Dunn, Justin (MM)</v>
      </c>
      <c r="Q326" s="252">
        <f t="shared" si="92"/>
        <v>100000</v>
      </c>
      <c r="R326" s="252" t="str">
        <f t="shared" si="93"/>
        <v/>
      </c>
      <c r="S326" s="252" t="str">
        <f t="shared" si="94"/>
        <v/>
      </c>
      <c r="T326" s="252" t="str">
        <f t="shared" si="83"/>
        <v/>
      </c>
      <c r="U326" s="270" t="s">
        <v>385</v>
      </c>
      <c r="V326" s="253">
        <v>100000</v>
      </c>
      <c r="W326" s="232"/>
      <c r="X326" s="232"/>
      <c r="Y326" s="232"/>
      <c r="Z326" s="232"/>
      <c r="AA326" s="232"/>
      <c r="AB326" s="284"/>
      <c r="AC326" s="232"/>
      <c r="AD326" s="284"/>
      <c r="AE326" s="232"/>
      <c r="AF326" s="232"/>
    </row>
    <row r="327" spans="1:32" ht="14.25" customHeight="1">
      <c r="A327" s="232" t="s">
        <v>1526</v>
      </c>
      <c r="B327" s="246" t="str">
        <f t="shared" si="85"/>
        <v>Dunning</v>
      </c>
      <c r="C327" s="238" t="str">
        <f t="shared" si="86"/>
        <v>Dane</v>
      </c>
      <c r="D327" s="232" t="str">
        <f t="shared" si="87"/>
        <v>D. Dunning</v>
      </c>
      <c r="E327" s="231" t="str">
        <f t="shared" si="88"/>
        <v>Dane Dunning</v>
      </c>
      <c r="F327" s="254"/>
      <c r="G327" s="254">
        <v>38</v>
      </c>
      <c r="H327" s="254" t="s">
        <v>1465</v>
      </c>
      <c r="I327" s="254"/>
      <c r="J327" s="250"/>
      <c r="K327" s="255"/>
      <c r="L327" s="249" t="s">
        <v>387</v>
      </c>
      <c r="M327" s="270" t="str">
        <f t="shared" si="91"/>
        <v>min</v>
      </c>
      <c r="N327" s="256" t="str">
        <f>Cobb!$Y$2</f>
        <v>Gateway</v>
      </c>
      <c r="O327" s="257" t="s">
        <v>1479</v>
      </c>
      <c r="P327" s="231" t="str">
        <f>CONCATENATE(A327," (",M327,")")</f>
        <v>Dunning, Dane (min)</v>
      </c>
      <c r="Q327" s="252" t="str">
        <f t="shared" si="92"/>
        <v/>
      </c>
      <c r="R327" s="252" t="str">
        <f t="shared" si="93"/>
        <v/>
      </c>
      <c r="S327" s="252" t="str">
        <f t="shared" si="94"/>
        <v/>
      </c>
      <c r="T327" s="252" t="str">
        <f t="shared" si="83"/>
        <v/>
      </c>
      <c r="U327" s="270" t="s">
        <v>505</v>
      </c>
      <c r="V327" s="253"/>
      <c r="W327" s="232"/>
      <c r="X327" s="253"/>
      <c r="Y327" s="232"/>
      <c r="Z327" s="232"/>
      <c r="AA327" s="232"/>
      <c r="AB327" s="284"/>
      <c r="AC327" s="232"/>
      <c r="AD327" s="284"/>
      <c r="AE327" s="232"/>
      <c r="AF327" s="232"/>
    </row>
    <row r="328" spans="1:32" ht="14.25" customHeight="1">
      <c r="A328" s="232" t="s">
        <v>1537</v>
      </c>
      <c r="B328" s="246" t="str">
        <f t="shared" si="85"/>
        <v>Duplantier</v>
      </c>
      <c r="C328" s="238" t="str">
        <f t="shared" si="86"/>
        <v>Jon</v>
      </c>
      <c r="D328" s="232" t="str">
        <f t="shared" si="87"/>
        <v>J. Duplantier</v>
      </c>
      <c r="E328" s="231" t="str">
        <f t="shared" si="88"/>
        <v>Jon Duplantier</v>
      </c>
      <c r="F328" s="254"/>
      <c r="G328" s="254">
        <v>22</v>
      </c>
      <c r="H328" s="254" t="s">
        <v>1464</v>
      </c>
      <c r="I328" s="254"/>
      <c r="J328" s="250"/>
      <c r="K328" s="255"/>
      <c r="L328" s="249" t="s">
        <v>90</v>
      </c>
      <c r="M328" s="270" t="str">
        <f t="shared" si="91"/>
        <v>Y1</v>
      </c>
      <c r="N328" s="256" t="str">
        <f>Cobb!$G$2</f>
        <v>Alaska</v>
      </c>
      <c r="O328" s="257" t="s">
        <v>1479</v>
      </c>
      <c r="P328" s="231" t="str">
        <f>CONCATENATE(A328," (",M328,")")</f>
        <v>Duplantier, Jon (Y1)</v>
      </c>
      <c r="Q328" s="252">
        <f t="shared" si="92"/>
        <v>200000</v>
      </c>
      <c r="R328" s="252">
        <f t="shared" si="93"/>
        <v>300000</v>
      </c>
      <c r="S328" s="252">
        <f t="shared" si="94"/>
        <v>400000</v>
      </c>
      <c r="T328" s="252" t="str">
        <f t="shared" si="83"/>
        <v/>
      </c>
      <c r="U328" s="270" t="s">
        <v>388</v>
      </c>
      <c r="V328" s="253">
        <v>200000</v>
      </c>
      <c r="W328" s="232" t="s">
        <v>389</v>
      </c>
      <c r="X328" s="253">
        <v>300000</v>
      </c>
      <c r="Y328" s="232" t="s">
        <v>278</v>
      </c>
      <c r="Z328" s="378">
        <v>400000</v>
      </c>
      <c r="AA328" s="232" t="s">
        <v>492</v>
      </c>
      <c r="AB328" s="284"/>
      <c r="AC328" s="232"/>
      <c r="AD328" s="284"/>
      <c r="AE328" s="232"/>
      <c r="AF328" s="232"/>
    </row>
    <row r="329" spans="1:32" ht="14.25" customHeight="1">
      <c r="A329" s="158" t="s">
        <v>3762</v>
      </c>
      <c r="B329" s="552" t="str">
        <f t="shared" si="85"/>
        <v>Duran</v>
      </c>
      <c r="C329" s="553" t="str">
        <f t="shared" si="86"/>
        <v>Jarren</v>
      </c>
      <c r="D329" s="158" t="str">
        <f t="shared" si="87"/>
        <v>J. Duran</v>
      </c>
      <c r="E329" s="539" t="str">
        <f t="shared" si="88"/>
        <v>Jarren Duran</v>
      </c>
      <c r="F329" s="558" t="s">
        <v>307</v>
      </c>
      <c r="G329" s="558">
        <v>124</v>
      </c>
      <c r="H329" s="558">
        <v>4</v>
      </c>
      <c r="I329" s="558" t="s">
        <v>2188</v>
      </c>
      <c r="J329" s="555">
        <v>35313</v>
      </c>
      <c r="K329" s="559" t="s">
        <v>750</v>
      </c>
      <c r="L329" s="554" t="s">
        <v>387</v>
      </c>
      <c r="M329" s="556" t="str">
        <f t="shared" si="91"/>
        <v>min</v>
      </c>
      <c r="N329" s="540" t="s">
        <v>263</v>
      </c>
      <c r="O329" s="557" t="s">
        <v>4084</v>
      </c>
      <c r="P329" s="231" t="str">
        <f>CONCATENATE(A329," (",U329,")")</f>
        <v>Duran, Jarren (min)</v>
      </c>
      <c r="Q329" s="252" t="str">
        <f t="shared" si="92"/>
        <v/>
      </c>
      <c r="R329" s="252" t="str">
        <f t="shared" si="93"/>
        <v/>
      </c>
      <c r="S329" s="252" t="str">
        <f t="shared" si="94"/>
        <v/>
      </c>
      <c r="T329" s="252" t="str">
        <f t="shared" si="83"/>
        <v/>
      </c>
      <c r="U329" s="270" t="s">
        <v>505</v>
      </c>
      <c r="V329" s="253"/>
      <c r="W329" s="232"/>
      <c r="X329" s="253"/>
      <c r="Y329" s="232"/>
      <c r="Z329" s="232"/>
      <c r="AA329" s="232"/>
      <c r="AB329" s="284"/>
      <c r="AC329" s="232"/>
      <c r="AD329" s="284"/>
      <c r="AE329" s="232"/>
      <c r="AF329" s="232"/>
    </row>
    <row r="330" spans="1:32" ht="14.25" customHeight="1">
      <c r="A330" s="158" t="s">
        <v>3749</v>
      </c>
      <c r="B330" s="246" t="str">
        <f t="shared" si="85"/>
        <v>Duran</v>
      </c>
      <c r="C330" s="238" t="str">
        <f t="shared" si="86"/>
        <v>Jhoan</v>
      </c>
      <c r="D330" s="232" t="str">
        <f t="shared" si="87"/>
        <v>J. Duran</v>
      </c>
      <c r="E330" s="231" t="str">
        <f t="shared" si="88"/>
        <v>Jhoan Duran</v>
      </c>
      <c r="F330" s="254" t="s">
        <v>748</v>
      </c>
      <c r="G330" s="254">
        <v>71</v>
      </c>
      <c r="H330" s="254">
        <v>3</v>
      </c>
      <c r="I330" s="254" t="s">
        <v>2181</v>
      </c>
      <c r="J330" s="250">
        <v>35803</v>
      </c>
      <c r="K330" s="255" t="s">
        <v>577</v>
      </c>
      <c r="L330" s="249" t="s">
        <v>387</v>
      </c>
      <c r="M330" s="270" t="str">
        <f t="shared" si="91"/>
        <v>min</v>
      </c>
      <c r="N330" s="256" t="s">
        <v>302</v>
      </c>
      <c r="O330" s="257" t="s">
        <v>3574</v>
      </c>
      <c r="P330" s="231" t="str">
        <f>CONCATENATE(A330," (",U330,")")</f>
        <v>Duran, Jhoan (min)</v>
      </c>
      <c r="Q330" s="252" t="str">
        <f t="shared" si="92"/>
        <v/>
      </c>
      <c r="R330" s="252" t="str">
        <f t="shared" si="93"/>
        <v/>
      </c>
      <c r="S330" s="252" t="str">
        <f t="shared" si="94"/>
        <v/>
      </c>
      <c r="T330" s="252" t="str">
        <f t="shared" si="83"/>
        <v/>
      </c>
      <c r="U330" s="270" t="s">
        <v>505</v>
      </c>
      <c r="V330" s="253"/>
      <c r="W330" s="232"/>
      <c r="X330" s="253"/>
      <c r="Y330" s="232"/>
      <c r="Z330" s="232"/>
      <c r="AA330" s="232"/>
      <c r="AB330" s="284"/>
      <c r="AC330" s="232"/>
      <c r="AD330" s="284"/>
      <c r="AE330" s="232"/>
      <c r="AF330" s="232"/>
    </row>
    <row r="331" spans="1:32" ht="14.25" customHeight="1">
      <c r="A331" s="233" t="s">
        <v>904</v>
      </c>
      <c r="B331" s="246" t="str">
        <f t="shared" si="85"/>
        <v>Duvall</v>
      </c>
      <c r="C331" s="238" t="str">
        <f t="shared" si="86"/>
        <v>Adam</v>
      </c>
      <c r="D331" s="232" t="str">
        <f t="shared" si="87"/>
        <v>A. Duvall</v>
      </c>
      <c r="E331" s="231" t="str">
        <f t="shared" si="88"/>
        <v>Adam Duvall</v>
      </c>
      <c r="F331" s="249" t="s">
        <v>748</v>
      </c>
      <c r="G331" s="249"/>
      <c r="H331" s="249"/>
      <c r="I331" s="249"/>
      <c r="J331" s="262">
        <v>32390</v>
      </c>
      <c r="K331" s="232" t="s">
        <v>747</v>
      </c>
      <c r="L331" s="249" t="s">
        <v>6</v>
      </c>
      <c r="M331" s="270" t="str">
        <f t="shared" si="91"/>
        <v>ARB-Y4</v>
      </c>
      <c r="N331" s="256" t="str">
        <f>Cobb!$AE$2</f>
        <v>Houston</v>
      </c>
      <c r="O331" s="249" t="s">
        <v>916</v>
      </c>
      <c r="P331" s="231" t="str">
        <f>CONCATENATE(A331," (",M331,")")</f>
        <v>Duvall, Adam (ARB-Y4)</v>
      </c>
      <c r="Q331" s="252">
        <f t="shared" si="92"/>
        <v>600000</v>
      </c>
      <c r="R331" s="252" t="str">
        <f t="shared" si="93"/>
        <v/>
      </c>
      <c r="S331" s="252" t="str">
        <f t="shared" si="94"/>
        <v/>
      </c>
      <c r="T331" s="252" t="str">
        <f t="shared" si="83"/>
        <v/>
      </c>
      <c r="U331" s="270" t="s">
        <v>492</v>
      </c>
      <c r="V331" s="253">
        <v>600000</v>
      </c>
      <c r="W331" s="232" t="s">
        <v>721</v>
      </c>
      <c r="X331" s="232"/>
      <c r="Y331" s="232" t="s">
        <v>722</v>
      </c>
      <c r="Z331" s="232"/>
      <c r="AA331" s="232" t="s">
        <v>723</v>
      </c>
      <c r="AB331" s="284"/>
      <c r="AC331" s="232"/>
      <c r="AD331" s="284"/>
      <c r="AE331" s="232"/>
      <c r="AF331" s="232"/>
    </row>
    <row r="332" spans="1:32" ht="14.25" customHeight="1">
      <c r="A332" s="264" t="s">
        <v>664</v>
      </c>
      <c r="B332" s="246" t="str">
        <f t="shared" si="85"/>
        <v>Dyson</v>
      </c>
      <c r="C332" s="238" t="str">
        <f t="shared" si="86"/>
        <v>Jarrod</v>
      </c>
      <c r="D332" s="232" t="str">
        <f t="shared" si="87"/>
        <v>J. Dyson</v>
      </c>
      <c r="E332" s="231" t="str">
        <f t="shared" si="88"/>
        <v>Jarrod Dyson</v>
      </c>
      <c r="F332" s="249" t="s">
        <v>307</v>
      </c>
      <c r="G332" s="249"/>
      <c r="H332" s="249"/>
      <c r="I332" s="249"/>
      <c r="J332" s="250">
        <v>30909</v>
      </c>
      <c r="K332" s="256" t="s">
        <v>750</v>
      </c>
      <c r="L332" s="249" t="s">
        <v>6</v>
      </c>
      <c r="M332" s="270" t="str">
        <f t="shared" si="91"/>
        <v>2,F2-$500K</v>
      </c>
      <c r="N332" s="256" t="str">
        <f>Cobb!$Y$2</f>
        <v>Gateway</v>
      </c>
      <c r="O332" s="249" t="s">
        <v>1797</v>
      </c>
      <c r="P332" s="231" t="str">
        <f>CONCATENATE(A332," (",M332,")")</f>
        <v>Dyson, Jarrod (2,F2-$500K)</v>
      </c>
      <c r="Q332" s="252">
        <f t="shared" si="92"/>
        <v>250000</v>
      </c>
      <c r="R332" s="252" t="str">
        <f t="shared" si="93"/>
        <v/>
      </c>
      <c r="S332" s="252" t="str">
        <f t="shared" si="94"/>
        <v/>
      </c>
      <c r="T332" s="252" t="str">
        <f t="shared" si="83"/>
        <v/>
      </c>
      <c r="U332" s="270" t="s">
        <v>1564</v>
      </c>
      <c r="V332" s="253">
        <v>250000</v>
      </c>
      <c r="W332" s="232" t="s">
        <v>242</v>
      </c>
      <c r="X332" s="232"/>
      <c r="Y332" s="253"/>
      <c r="Z332" s="232"/>
      <c r="AA332" s="232"/>
      <c r="AB332" s="284"/>
      <c r="AC332" s="232"/>
      <c r="AD332" s="284"/>
      <c r="AE332" s="232"/>
      <c r="AF332" s="232"/>
    </row>
    <row r="333" spans="1:32" ht="14.25" customHeight="1">
      <c r="A333" s="233" t="s">
        <v>882</v>
      </c>
      <c r="B333" s="246" t="str">
        <f t="shared" si="85"/>
        <v>Dyson</v>
      </c>
      <c r="C333" s="238" t="str">
        <f t="shared" si="86"/>
        <v>Sam</v>
      </c>
      <c r="D333" s="232" t="str">
        <f t="shared" si="87"/>
        <v>S. Dyson</v>
      </c>
      <c r="E333" s="231" t="str">
        <f t="shared" si="88"/>
        <v>Sam Dyson</v>
      </c>
      <c r="F333" s="249" t="s">
        <v>748</v>
      </c>
      <c r="G333" s="249"/>
      <c r="H333" s="249"/>
      <c r="I333" s="249"/>
      <c r="J333" s="262">
        <v>32270</v>
      </c>
      <c r="K333" s="232" t="s">
        <v>745</v>
      </c>
      <c r="L333" s="249" t="s">
        <v>90</v>
      </c>
      <c r="M333" s="270" t="str">
        <f t="shared" si="91"/>
        <v>ARB-Y6</v>
      </c>
      <c r="N333" s="256" t="str">
        <f>Aaron!$A$2</f>
        <v>Middlesex</v>
      </c>
      <c r="O333" s="249" t="s">
        <v>1552</v>
      </c>
      <c r="P333" s="231" t="str">
        <f>CONCATENATE(A333," (",M333,")")</f>
        <v>Dyson, Sam (ARB-Y6)</v>
      </c>
      <c r="Q333" s="252">
        <f t="shared" si="92"/>
        <v>1890000</v>
      </c>
      <c r="R333" s="252" t="str">
        <f t="shared" si="93"/>
        <v/>
      </c>
      <c r="S333" s="252" t="str">
        <f t="shared" si="94"/>
        <v/>
      </c>
      <c r="T333" s="252" t="str">
        <f t="shared" si="83"/>
        <v/>
      </c>
      <c r="U333" s="270" t="s">
        <v>722</v>
      </c>
      <c r="V333" s="253">
        <v>1890000</v>
      </c>
      <c r="W333" s="232" t="s">
        <v>723</v>
      </c>
      <c r="X333" s="232"/>
      <c r="Y333" s="232" t="s">
        <v>242</v>
      </c>
      <c r="Z333" s="232"/>
      <c r="AA333" s="232"/>
      <c r="AB333" s="284"/>
      <c r="AC333" s="232"/>
      <c r="AD333" s="284"/>
      <c r="AE333" s="232"/>
      <c r="AF333" s="232"/>
    </row>
    <row r="334" spans="1:32" ht="14.25" customHeight="1">
      <c r="A334" s="264" t="s">
        <v>489</v>
      </c>
      <c r="B334" s="246" t="str">
        <f t="shared" si="85"/>
        <v>Eaton</v>
      </c>
      <c r="C334" s="238" t="str">
        <f t="shared" si="86"/>
        <v>Adam</v>
      </c>
      <c r="D334" s="232" t="str">
        <f t="shared" si="87"/>
        <v>A. Eaton</v>
      </c>
      <c r="E334" s="231" t="str">
        <f t="shared" si="88"/>
        <v>Adam Eaton</v>
      </c>
      <c r="F334" s="249" t="s">
        <v>307</v>
      </c>
      <c r="G334" s="249"/>
      <c r="H334" s="249"/>
      <c r="I334" s="249"/>
      <c r="J334" s="250">
        <v>32483</v>
      </c>
      <c r="K334" s="256" t="s">
        <v>750</v>
      </c>
      <c r="L334" s="249" t="s">
        <v>6</v>
      </c>
      <c r="M334" s="270" t="str">
        <f t="shared" si="91"/>
        <v>4,L5-14M</v>
      </c>
      <c r="N334" s="256" t="str">
        <f>Cobb!$G$2</f>
        <v>Alaska</v>
      </c>
      <c r="O334" s="249" t="s">
        <v>654</v>
      </c>
      <c r="P334" s="231" t="str">
        <f>CONCATENATE(A334," (",M334,")")</f>
        <v>Eaton, Adam (4,L5-14M)</v>
      </c>
      <c r="Q334" s="252">
        <f t="shared" si="92"/>
        <v>2800000</v>
      </c>
      <c r="R334" s="252">
        <f t="shared" si="93"/>
        <v>2800000</v>
      </c>
      <c r="S334" s="252" t="str">
        <f t="shared" si="94"/>
        <v/>
      </c>
      <c r="T334" s="252" t="str">
        <f t="shared" si="83"/>
        <v/>
      </c>
      <c r="U334" s="270" t="s">
        <v>231</v>
      </c>
      <c r="V334" s="253">
        <v>2800000</v>
      </c>
      <c r="W334" s="232" t="s">
        <v>462</v>
      </c>
      <c r="X334" s="253">
        <v>2800000</v>
      </c>
      <c r="Y334" s="232" t="s">
        <v>242</v>
      </c>
      <c r="Z334" s="232"/>
      <c r="AA334" s="232"/>
      <c r="AB334" s="284"/>
      <c r="AC334" s="232"/>
      <c r="AD334" s="284"/>
      <c r="AE334" s="232"/>
      <c r="AF334" s="232"/>
    </row>
    <row r="335" spans="1:32" ht="14.25" customHeight="1">
      <c r="A335" s="158" t="s">
        <v>3575</v>
      </c>
      <c r="B335" s="246" t="str">
        <f t="shared" si="85"/>
        <v>Edman</v>
      </c>
      <c r="C335" s="238" t="str">
        <f t="shared" si="86"/>
        <v>Tommy</v>
      </c>
      <c r="D335" s="232" t="str">
        <f t="shared" si="87"/>
        <v>T. Edman</v>
      </c>
      <c r="E335" s="231" t="str">
        <f t="shared" si="88"/>
        <v>Tommy Edman</v>
      </c>
      <c r="F335" s="254" t="s">
        <v>755</v>
      </c>
      <c r="G335" s="254">
        <v>4</v>
      </c>
      <c r="H335" s="254">
        <v>1</v>
      </c>
      <c r="I335" s="254" t="s">
        <v>1467</v>
      </c>
      <c r="J335" s="250">
        <v>34828</v>
      </c>
      <c r="K335" s="255" t="s">
        <v>751</v>
      </c>
      <c r="L335" s="249" t="s">
        <v>6</v>
      </c>
      <c r="M335" s="270" t="str">
        <f t="shared" si="91"/>
        <v>Y1</v>
      </c>
      <c r="N335" s="256" t="s">
        <v>3576</v>
      </c>
      <c r="O335" s="257" t="s">
        <v>3574</v>
      </c>
      <c r="P335" s="231" t="str">
        <f>CONCATENATE(A335," (",U335,")")</f>
        <v>Edman, Tommy (Y1)</v>
      </c>
      <c r="Q335" s="252">
        <f t="shared" si="92"/>
        <v>200000</v>
      </c>
      <c r="R335" s="252">
        <f t="shared" si="93"/>
        <v>300000</v>
      </c>
      <c r="S335" s="252">
        <f t="shared" si="94"/>
        <v>400000</v>
      </c>
      <c r="T335" s="252" t="str">
        <f t="shared" si="83"/>
        <v/>
      </c>
      <c r="U335" s="270" t="s">
        <v>388</v>
      </c>
      <c r="V335" s="253">
        <v>200000</v>
      </c>
      <c r="W335" s="232" t="s">
        <v>389</v>
      </c>
      <c r="X335" s="253">
        <v>300000</v>
      </c>
      <c r="Y335" s="232" t="s">
        <v>278</v>
      </c>
      <c r="Z335" s="378">
        <v>400000</v>
      </c>
      <c r="AA335" s="232" t="s">
        <v>492</v>
      </c>
      <c r="AB335" s="284"/>
      <c r="AC335" s="232"/>
      <c r="AD335" s="284"/>
      <c r="AE335" s="232"/>
      <c r="AF335" s="232"/>
    </row>
    <row r="336" spans="1:32" ht="14.25" customHeight="1">
      <c r="A336" s="232" t="s">
        <v>2147</v>
      </c>
      <c r="B336" s="246" t="str">
        <f t="shared" si="85"/>
        <v>Edwards</v>
      </c>
      <c r="C336" s="238" t="str">
        <f t="shared" si="86"/>
        <v>Xavier</v>
      </c>
      <c r="D336" s="232" t="str">
        <f t="shared" si="87"/>
        <v>X. Edwards</v>
      </c>
      <c r="E336" s="231" t="str">
        <f t="shared" si="88"/>
        <v>Xavier Edwards</v>
      </c>
      <c r="F336" s="254" t="s">
        <v>755</v>
      </c>
      <c r="G336" s="254" t="s">
        <v>2304</v>
      </c>
      <c r="H336" s="254" t="s">
        <v>1471</v>
      </c>
      <c r="I336" s="254" t="s">
        <v>1470</v>
      </c>
      <c r="J336" s="250">
        <v>36381</v>
      </c>
      <c r="K336" s="255" t="s">
        <v>752</v>
      </c>
      <c r="L336" s="249" t="s">
        <v>387</v>
      </c>
      <c r="M336" s="270" t="str">
        <f t="shared" si="91"/>
        <v>min</v>
      </c>
      <c r="N336" s="256" t="s">
        <v>349</v>
      </c>
      <c r="O336" s="257" t="s">
        <v>2173</v>
      </c>
      <c r="P336" s="231" t="str">
        <f t="shared" ref="P336:P348" si="95">CONCATENATE(A336," (",M336,")")</f>
        <v>Edwards, Xavier (min)</v>
      </c>
      <c r="Q336" s="252" t="str">
        <f t="shared" si="92"/>
        <v/>
      </c>
      <c r="R336" s="252" t="str">
        <f t="shared" si="93"/>
        <v/>
      </c>
      <c r="S336" s="252" t="str">
        <f t="shared" si="94"/>
        <v/>
      </c>
      <c r="T336" s="252" t="str">
        <f t="shared" si="83"/>
        <v/>
      </c>
      <c r="U336" s="270" t="s">
        <v>505</v>
      </c>
      <c r="V336" s="253"/>
      <c r="W336" s="232"/>
      <c r="X336" s="253"/>
      <c r="Y336" s="232"/>
      <c r="Z336" s="232"/>
      <c r="AA336" s="232"/>
      <c r="AB336" s="284"/>
      <c r="AC336" s="232"/>
      <c r="AD336" s="284"/>
      <c r="AE336" s="232"/>
      <c r="AF336" s="232"/>
    </row>
    <row r="337" spans="1:32" ht="14.25" customHeight="1">
      <c r="A337" s="233" t="s">
        <v>931</v>
      </c>
      <c r="B337" s="246" t="str">
        <f t="shared" si="85"/>
        <v>Eflin</v>
      </c>
      <c r="C337" s="238" t="str">
        <f t="shared" si="86"/>
        <v>Zach</v>
      </c>
      <c r="D337" s="232" t="str">
        <f t="shared" si="87"/>
        <v>Z. Eflin</v>
      </c>
      <c r="E337" s="231" t="str">
        <f t="shared" si="88"/>
        <v>Zach Eflin</v>
      </c>
      <c r="F337" s="249" t="s">
        <v>748</v>
      </c>
      <c r="G337" s="249"/>
      <c r="H337" s="249"/>
      <c r="I337" s="249"/>
      <c r="J337" s="262">
        <v>34432</v>
      </c>
      <c r="K337" s="232" t="s">
        <v>577</v>
      </c>
      <c r="L337" s="249" t="s">
        <v>90</v>
      </c>
      <c r="M337" s="270" t="str">
        <f t="shared" si="91"/>
        <v>ARB-Y4</v>
      </c>
      <c r="N337" s="256" t="str">
        <f>Mays!$M$2</f>
        <v>Texas</v>
      </c>
      <c r="O337" s="249" t="s">
        <v>1403</v>
      </c>
      <c r="P337" s="231" t="str">
        <f t="shared" si="95"/>
        <v>Eflin, Zach (ARB-Y4)</v>
      </c>
      <c r="Q337" s="252">
        <f t="shared" si="92"/>
        <v>1000000</v>
      </c>
      <c r="R337" s="252" t="str">
        <f t="shared" si="93"/>
        <v/>
      </c>
      <c r="S337" s="252" t="str">
        <f t="shared" si="94"/>
        <v/>
      </c>
      <c r="T337" s="252" t="str">
        <f t="shared" si="83"/>
        <v/>
      </c>
      <c r="U337" s="270" t="s">
        <v>492</v>
      </c>
      <c r="V337" s="253">
        <v>1000000</v>
      </c>
      <c r="W337" s="232" t="s">
        <v>721</v>
      </c>
      <c r="X337" s="232"/>
      <c r="Y337" s="232" t="s">
        <v>722</v>
      </c>
      <c r="Z337" s="232"/>
      <c r="AA337" s="232" t="s">
        <v>723</v>
      </c>
      <c r="AB337" s="284"/>
      <c r="AC337" s="232"/>
      <c r="AD337" s="284"/>
      <c r="AE337" s="232"/>
      <c r="AF337" s="232"/>
    </row>
    <row r="338" spans="1:32" ht="14.25" customHeight="1">
      <c r="A338" s="233" t="s">
        <v>1049</v>
      </c>
      <c r="B338" s="246" t="str">
        <f t="shared" si="85"/>
        <v>Eickhoff</v>
      </c>
      <c r="C338" s="238" t="str">
        <f t="shared" si="86"/>
        <v>Jerad</v>
      </c>
      <c r="D338" s="232" t="str">
        <f t="shared" si="87"/>
        <v>J. Eickhoff</v>
      </c>
      <c r="E338" s="231" t="str">
        <f t="shared" si="88"/>
        <v>Jerad Eickhoff</v>
      </c>
      <c r="F338" s="254" t="s">
        <v>748</v>
      </c>
      <c r="G338" s="233">
        <v>22</v>
      </c>
      <c r="H338" s="233">
        <v>1</v>
      </c>
      <c r="I338" s="233">
        <v>22</v>
      </c>
      <c r="J338" s="262">
        <v>33056</v>
      </c>
      <c r="K338" s="255" t="s">
        <v>577</v>
      </c>
      <c r="L338" s="249" t="s">
        <v>90</v>
      </c>
      <c r="M338" s="270" t="str">
        <f t="shared" si="91"/>
        <v>1,F1-$250K</v>
      </c>
      <c r="N338" s="256" t="s">
        <v>299</v>
      </c>
      <c r="O338" s="257" t="s">
        <v>3510</v>
      </c>
      <c r="P338" s="231" t="str">
        <f t="shared" si="95"/>
        <v>Eickhoff, Jerad (1,F1-$250K)</v>
      </c>
      <c r="Q338" s="252">
        <f t="shared" si="92"/>
        <v>250000</v>
      </c>
      <c r="R338" s="252" t="str">
        <f t="shared" si="93"/>
        <v/>
      </c>
      <c r="S338" s="252" t="str">
        <f t="shared" si="94"/>
        <v/>
      </c>
      <c r="T338" s="252" t="str">
        <f t="shared" si="83"/>
        <v/>
      </c>
      <c r="U338" s="270" t="s">
        <v>3165</v>
      </c>
      <c r="V338" s="253">
        <v>250000</v>
      </c>
      <c r="W338" s="232" t="s">
        <v>242</v>
      </c>
      <c r="X338" s="269"/>
      <c r="Y338" s="232"/>
      <c r="Z338" s="284"/>
      <c r="AA338" s="232"/>
      <c r="AB338" s="284"/>
      <c r="AC338" s="232"/>
      <c r="AD338" s="284"/>
      <c r="AE338" s="232"/>
      <c r="AF338" s="232"/>
    </row>
    <row r="339" spans="1:32" ht="14.25" customHeight="1">
      <c r="A339" s="232" t="s">
        <v>1856</v>
      </c>
      <c r="B339" s="246"/>
      <c r="C339" s="238"/>
      <c r="D339" s="232"/>
      <c r="E339" s="231"/>
      <c r="F339" s="254"/>
      <c r="G339" s="233"/>
      <c r="H339" s="233"/>
      <c r="I339" s="233"/>
      <c r="J339" s="262"/>
      <c r="K339" s="255"/>
      <c r="L339" s="249" t="s">
        <v>90</v>
      </c>
      <c r="M339" s="270" t="str">
        <f t="shared" si="91"/>
        <v>2,F2-$4M</v>
      </c>
      <c r="N339" s="251" t="str">
        <f>Ruth!$AE$2</f>
        <v>Williamsburg</v>
      </c>
      <c r="O339" s="257" t="s">
        <v>1797</v>
      </c>
      <c r="P339" s="231" t="str">
        <f t="shared" si="95"/>
        <v>Elias, Roenis* (2,F2-$4M)</v>
      </c>
      <c r="Q339" s="252">
        <f t="shared" si="92"/>
        <v>2000000</v>
      </c>
      <c r="R339" s="252" t="str">
        <f t="shared" si="93"/>
        <v/>
      </c>
      <c r="S339" s="252" t="str">
        <f t="shared" si="94"/>
        <v/>
      </c>
      <c r="T339" s="252" t="str">
        <f t="shared" si="83"/>
        <v/>
      </c>
      <c r="U339" s="270" t="s">
        <v>1858</v>
      </c>
      <c r="V339" s="253">
        <v>2000000</v>
      </c>
      <c r="W339" s="232" t="s">
        <v>242</v>
      </c>
      <c r="X339" s="233"/>
      <c r="Y339" s="232"/>
      <c r="Z339" s="232"/>
      <c r="AA339" s="232"/>
      <c r="AB339" s="284"/>
      <c r="AC339" s="232"/>
      <c r="AD339" s="284"/>
      <c r="AE339" s="232"/>
      <c r="AF339" s="232"/>
    </row>
    <row r="340" spans="1:32" ht="14.25" customHeight="1">
      <c r="A340" s="291" t="s">
        <v>771</v>
      </c>
      <c r="B340" s="246" t="str">
        <f>LEFT(A340,FIND(", ",A340,1)-1)</f>
        <v>Encarnacion</v>
      </c>
      <c r="C340" s="238" t="str">
        <f>RIGHT(A340,LEN(A340)-FIND(", ",A340,1)-1)</f>
        <v>Edwin</v>
      </c>
      <c r="D340" s="232" t="str">
        <f>CONCATENATE(MID(C340,1,1),". ",B340)</f>
        <v>E. Encarnacion</v>
      </c>
      <c r="E340" s="231" t="str">
        <f>CONCATENATE(C340," ",B340)</f>
        <v>Edwin Encarnacion</v>
      </c>
      <c r="F340" s="292" t="s">
        <v>748</v>
      </c>
      <c r="G340" s="292"/>
      <c r="H340" s="292"/>
      <c r="I340" s="292"/>
      <c r="J340" s="293">
        <v>30323</v>
      </c>
      <c r="K340" s="294" t="s">
        <v>747</v>
      </c>
      <c r="L340" s="249" t="s">
        <v>6</v>
      </c>
      <c r="M340" s="270" t="str">
        <f t="shared" si="91"/>
        <v>2,F4-$6.693M</v>
      </c>
      <c r="N340" s="256" t="str">
        <f>Aaron!$M$2</f>
        <v>Virginia</v>
      </c>
      <c r="O340" s="292" t="s">
        <v>1797</v>
      </c>
      <c r="P340" s="231" t="str">
        <f t="shared" si="95"/>
        <v>Encarnacion, Edwin (2,F4-$6.693M)</v>
      </c>
      <c r="Q340" s="252">
        <f t="shared" si="92"/>
        <v>1674000</v>
      </c>
      <c r="R340" s="252">
        <f t="shared" si="93"/>
        <v>1674000</v>
      </c>
      <c r="S340" s="252">
        <f t="shared" si="94"/>
        <v>1674000</v>
      </c>
      <c r="T340" s="252" t="str">
        <f t="shared" ref="T340:T403" si="96">IF(ISBLANK($AB340),"",$AB340)</f>
        <v/>
      </c>
      <c r="U340" s="270" t="s">
        <v>1859</v>
      </c>
      <c r="V340" s="253">
        <v>1674000</v>
      </c>
      <c r="W340" s="232" t="s">
        <v>1860</v>
      </c>
      <c r="X340" s="253">
        <v>1674000</v>
      </c>
      <c r="Y340" s="232" t="s">
        <v>1861</v>
      </c>
      <c r="Z340" s="232">
        <v>1674000</v>
      </c>
      <c r="AA340" s="232" t="s">
        <v>242</v>
      </c>
      <c r="AB340" s="284"/>
      <c r="AC340" s="232"/>
      <c r="AD340" s="284"/>
      <c r="AE340" s="232"/>
      <c r="AF340" s="232"/>
    </row>
    <row r="341" spans="1:32" ht="14.25" customHeight="1">
      <c r="A341" s="232" t="s">
        <v>1430</v>
      </c>
      <c r="B341" s="246" t="str">
        <f>LEFT(A341,FIND(", ",A341,1)-1)</f>
        <v>Engel</v>
      </c>
      <c r="C341" s="238" t="str">
        <f>RIGHT(A341,LEN(A341)-FIND(", ",A341,1)-1)</f>
        <v>Adam</v>
      </c>
      <c r="D341" s="232" t="str">
        <f>CONCATENATE(MID(C341,1,1),". ",B341)</f>
        <v>A. Engel</v>
      </c>
      <c r="E341" s="231" t="str">
        <f>CONCATENATE(C341," ",B341)</f>
        <v>Adam Engel</v>
      </c>
      <c r="F341" s="254" t="s">
        <v>748</v>
      </c>
      <c r="G341" s="254">
        <v>48</v>
      </c>
      <c r="H341" s="254" t="s">
        <v>1465</v>
      </c>
      <c r="I341" s="254"/>
      <c r="J341" s="250">
        <v>33581</v>
      </c>
      <c r="K341" s="255" t="s">
        <v>750</v>
      </c>
      <c r="L341" s="249" t="s">
        <v>6</v>
      </c>
      <c r="M341" s="270" t="str">
        <f t="shared" si="91"/>
        <v>Y3</v>
      </c>
      <c r="N341" s="256" t="str">
        <f>Mays!$A$2</f>
        <v>Aspen</v>
      </c>
      <c r="O341" s="257" t="s">
        <v>1479</v>
      </c>
      <c r="P341" s="231" t="str">
        <f t="shared" si="95"/>
        <v>Engel, Adam (Y3)</v>
      </c>
      <c r="Q341" s="252">
        <f t="shared" si="92"/>
        <v>400000</v>
      </c>
      <c r="R341" s="252" t="str">
        <f t="shared" si="93"/>
        <v/>
      </c>
      <c r="S341" s="252" t="str">
        <f t="shared" si="94"/>
        <v/>
      </c>
      <c r="T341" s="252" t="str">
        <f t="shared" si="96"/>
        <v/>
      </c>
      <c r="U341" s="270" t="s">
        <v>278</v>
      </c>
      <c r="V341" s="253">
        <v>400000</v>
      </c>
      <c r="W341" s="232" t="s">
        <v>492</v>
      </c>
      <c r="X341" s="253"/>
      <c r="Y341" s="232"/>
      <c r="Z341" s="232"/>
      <c r="AA341" s="232"/>
      <c r="AB341" s="284"/>
      <c r="AC341" s="232"/>
      <c r="AD341" s="284"/>
      <c r="AE341" s="232"/>
      <c r="AF341" s="232"/>
    </row>
    <row r="342" spans="1:32" ht="14.25" customHeight="1">
      <c r="A342" s="256" t="s">
        <v>583</v>
      </c>
      <c r="B342" s="246" t="str">
        <f>LEFT(A342,FIND(", ",A342,1)-1)</f>
        <v>Eovaldi</v>
      </c>
      <c r="C342" s="238" t="str">
        <f>RIGHT(A342,LEN(A342)-FIND(", ",A342,1)-1)</f>
        <v>Nathan</v>
      </c>
      <c r="D342" s="232" t="str">
        <f>CONCATENATE(MID(C342,1,1),". ",B342)</f>
        <v>N. Eovaldi</v>
      </c>
      <c r="E342" s="231" t="str">
        <f>CONCATENATE(C342," ",B342)</f>
        <v>Nathan Eovaldi</v>
      </c>
      <c r="F342" s="272" t="s">
        <v>748</v>
      </c>
      <c r="G342" s="249"/>
      <c r="H342" s="249"/>
      <c r="I342" s="249"/>
      <c r="J342" s="273">
        <v>32917</v>
      </c>
      <c r="K342" s="274" t="s">
        <v>577</v>
      </c>
      <c r="L342" s="249" t="s">
        <v>90</v>
      </c>
      <c r="M342" s="270" t="str">
        <f t="shared" si="91"/>
        <v>4,F4-$4M</v>
      </c>
      <c r="N342" s="256" t="str">
        <f>Cobb!$A$2</f>
        <v>Greenville</v>
      </c>
      <c r="O342" s="275" t="s">
        <v>1141</v>
      </c>
      <c r="P342" s="231" t="str">
        <f t="shared" si="95"/>
        <v>Eovaldi, Nathan (4,F4-$4M)</v>
      </c>
      <c r="Q342" s="252">
        <f t="shared" si="92"/>
        <v>1000000</v>
      </c>
      <c r="R342" s="252" t="str">
        <f t="shared" si="93"/>
        <v/>
      </c>
      <c r="S342" s="252" t="str">
        <f t="shared" si="94"/>
        <v/>
      </c>
      <c r="T342" s="252" t="str">
        <f t="shared" si="96"/>
        <v/>
      </c>
      <c r="U342" s="372" t="s">
        <v>1159</v>
      </c>
      <c r="V342" s="277">
        <v>1000000</v>
      </c>
      <c r="W342" s="232" t="s">
        <v>242</v>
      </c>
      <c r="X342" s="232"/>
      <c r="Y342" s="232"/>
      <c r="Z342" s="232"/>
      <c r="AA342" s="232"/>
      <c r="AB342" s="284"/>
      <c r="AC342" s="232"/>
      <c r="AD342" s="284"/>
      <c r="AE342" s="232"/>
      <c r="AF342" s="232"/>
    </row>
    <row r="343" spans="1:32" ht="14.25" customHeight="1">
      <c r="A343" s="232" t="s">
        <v>1252</v>
      </c>
      <c r="B343" s="246" t="str">
        <f>LEFT(A343,FIND(", ",A343,1)-1)</f>
        <v>Erceg</v>
      </c>
      <c r="C343" s="238" t="str">
        <f>RIGHT(A343,LEN(A343)-FIND(", ",A343,1)-1)</f>
        <v>Lucas</v>
      </c>
      <c r="D343" s="232" t="str">
        <f>CONCATENATE(MID(C343,1,1),". ",B343)</f>
        <v>L. Erceg</v>
      </c>
      <c r="E343" s="231" t="str">
        <f>CONCATENATE(C343," ",B343)</f>
        <v>Lucas Erceg</v>
      </c>
      <c r="F343" s="247" t="s">
        <v>307</v>
      </c>
      <c r="G343" s="232">
        <f>G342+1</f>
        <v>1</v>
      </c>
      <c r="H343" s="232">
        <v>4</v>
      </c>
      <c r="I343" s="232">
        <v>5</v>
      </c>
      <c r="J343" s="248">
        <v>34820</v>
      </c>
      <c r="K343" s="232" t="s">
        <v>751</v>
      </c>
      <c r="L343" s="249" t="s">
        <v>387</v>
      </c>
      <c r="M343" s="270" t="str">
        <f t="shared" si="91"/>
        <v>min</v>
      </c>
      <c r="N343" s="256" t="s">
        <v>780</v>
      </c>
      <c r="O343" s="249" t="s">
        <v>2350</v>
      </c>
      <c r="P343" s="231" t="str">
        <f t="shared" si="95"/>
        <v>Erceg, Lucas (min)</v>
      </c>
      <c r="Q343" s="252" t="str">
        <f t="shared" si="92"/>
        <v/>
      </c>
      <c r="R343" s="252" t="str">
        <f t="shared" si="93"/>
        <v/>
      </c>
      <c r="S343" s="252" t="str">
        <f t="shared" si="94"/>
        <v/>
      </c>
      <c r="T343" s="252" t="str">
        <f t="shared" si="96"/>
        <v/>
      </c>
      <c r="U343" s="270" t="s">
        <v>505</v>
      </c>
      <c r="V343" s="253"/>
      <c r="W343" s="232"/>
      <c r="X343" s="232"/>
      <c r="Y343" s="232"/>
      <c r="Z343" s="232"/>
      <c r="AA343" s="232"/>
      <c r="AB343" s="284"/>
      <c r="AC343" s="232"/>
      <c r="AD343" s="284"/>
      <c r="AE343" s="232"/>
      <c r="AF343" s="232"/>
    </row>
    <row r="344" spans="1:32" ht="14.25" customHeight="1">
      <c r="A344" s="232" t="s">
        <v>1866</v>
      </c>
      <c r="B344" s="246"/>
      <c r="C344" s="238"/>
      <c r="D344" s="232"/>
      <c r="E344" s="231"/>
      <c r="F344" s="247"/>
      <c r="G344" s="232"/>
      <c r="H344" s="232"/>
      <c r="I344" s="232"/>
      <c r="J344" s="248"/>
      <c r="K344" s="232"/>
      <c r="L344" s="249" t="s">
        <v>90</v>
      </c>
      <c r="M344" s="270" t="str">
        <f t="shared" si="91"/>
        <v>2,F5-$12.75M</v>
      </c>
      <c r="N344" s="256" t="str">
        <f>Ruth!$M$2</f>
        <v>Hoboken</v>
      </c>
      <c r="O344" s="249" t="s">
        <v>1797</v>
      </c>
      <c r="P344" s="231" t="str">
        <f t="shared" si="95"/>
        <v>Erlin, Robbie* (2,F5-$12.75M)</v>
      </c>
      <c r="Q344" s="252">
        <f t="shared" si="92"/>
        <v>2550000</v>
      </c>
      <c r="R344" s="252">
        <f t="shared" si="93"/>
        <v>2550000</v>
      </c>
      <c r="S344" s="252">
        <f t="shared" si="94"/>
        <v>2550000</v>
      </c>
      <c r="T344" s="252">
        <f t="shared" si="96"/>
        <v>2550000</v>
      </c>
      <c r="U344" s="270" t="s">
        <v>1862</v>
      </c>
      <c r="V344" s="253">
        <v>2550000</v>
      </c>
      <c r="W344" s="232" t="s">
        <v>1863</v>
      </c>
      <c r="X344" s="253">
        <v>2550000</v>
      </c>
      <c r="Y344" s="232" t="s">
        <v>1864</v>
      </c>
      <c r="Z344" s="253">
        <v>2550000</v>
      </c>
      <c r="AA344" s="232" t="s">
        <v>1865</v>
      </c>
      <c r="AB344" s="253">
        <v>2550000</v>
      </c>
      <c r="AC344" s="232"/>
      <c r="AD344" s="284"/>
      <c r="AE344" s="232"/>
      <c r="AF344" s="232"/>
    </row>
    <row r="345" spans="1:32" ht="14.25" customHeight="1">
      <c r="A345" s="246" t="s">
        <v>856</v>
      </c>
      <c r="B345" s="246" t="str">
        <f t="shared" ref="B345:B351" si="97">LEFT(A345,FIND(", ",A345,1)-1)</f>
        <v>Ervin</v>
      </c>
      <c r="C345" s="238" t="str">
        <f t="shared" ref="C345:C351" si="98">RIGHT(A345,LEN(A345)-FIND(", ",A345,1)-1)</f>
        <v>Phil</v>
      </c>
      <c r="D345" s="232" t="str">
        <f t="shared" ref="D345:D351" si="99">CONCATENATE(MID(C345,1,1),". ",B345)</f>
        <v>P. Ervin</v>
      </c>
      <c r="E345" s="231" t="str">
        <f t="shared" ref="E345:E351" si="100">CONCATENATE(C345," ",B345)</f>
        <v>Phil Ervin</v>
      </c>
      <c r="F345" s="247" t="s">
        <v>748</v>
      </c>
      <c r="G345" s="247"/>
      <c r="H345" s="247"/>
      <c r="I345" s="247"/>
      <c r="J345" s="258">
        <v>33800</v>
      </c>
      <c r="K345" s="259" t="s">
        <v>784</v>
      </c>
      <c r="L345" s="249" t="s">
        <v>6</v>
      </c>
      <c r="M345" s="270" t="str">
        <f t="shared" si="91"/>
        <v>Y2</v>
      </c>
      <c r="N345" s="256" t="str">
        <f>Ruth!$A$2</f>
        <v>Plum Island</v>
      </c>
      <c r="O345" s="247" t="s">
        <v>785</v>
      </c>
      <c r="P345" s="231" t="str">
        <f t="shared" si="95"/>
        <v>Ervin, Phil (Y2)</v>
      </c>
      <c r="Q345" s="252">
        <f t="shared" si="92"/>
        <v>300000</v>
      </c>
      <c r="R345" s="252">
        <f t="shared" si="93"/>
        <v>400000</v>
      </c>
      <c r="S345" s="252" t="str">
        <f t="shared" si="94"/>
        <v/>
      </c>
      <c r="T345" s="252" t="str">
        <f t="shared" si="96"/>
        <v/>
      </c>
      <c r="U345" s="270" t="s">
        <v>389</v>
      </c>
      <c r="V345" s="253">
        <v>300000</v>
      </c>
      <c r="W345" s="232" t="s">
        <v>278</v>
      </c>
      <c r="X345" s="253">
        <v>400000</v>
      </c>
      <c r="Y345" s="232" t="s">
        <v>492</v>
      </c>
      <c r="Z345" s="232"/>
      <c r="AA345" s="253"/>
      <c r="AB345" s="284"/>
      <c r="AC345" s="232"/>
      <c r="AD345" s="284"/>
      <c r="AE345" s="232"/>
      <c r="AF345" s="232"/>
    </row>
    <row r="346" spans="1:32" ht="14.25" customHeight="1">
      <c r="A346" s="291" t="s">
        <v>756</v>
      </c>
      <c r="B346" s="246" t="str">
        <f t="shared" si="97"/>
        <v>Escobar</v>
      </c>
      <c r="C346" s="238" t="str">
        <f t="shared" si="98"/>
        <v>Eduardo</v>
      </c>
      <c r="D346" s="232" t="str">
        <f t="shared" si="99"/>
        <v>E. Escobar</v>
      </c>
      <c r="E346" s="231" t="str">
        <f t="shared" si="100"/>
        <v>Eduardo Escobar</v>
      </c>
      <c r="F346" s="292" t="s">
        <v>755</v>
      </c>
      <c r="G346" s="292"/>
      <c r="H346" s="292"/>
      <c r="I346" s="292"/>
      <c r="J346" s="293">
        <v>32513</v>
      </c>
      <c r="K346" s="294" t="s">
        <v>752</v>
      </c>
      <c r="L346" s="249" t="s">
        <v>6</v>
      </c>
      <c r="M346" s="270" t="str">
        <f t="shared" si="91"/>
        <v>2,F5-$19M</v>
      </c>
      <c r="N346" s="256" t="str">
        <f>Aaron!$A$2</f>
        <v>Middlesex</v>
      </c>
      <c r="O346" s="271" t="s">
        <v>1797</v>
      </c>
      <c r="P346" s="231" t="str">
        <f t="shared" si="95"/>
        <v>Escobar, Eduardo (2,F5-$19M)</v>
      </c>
      <c r="Q346" s="252">
        <f t="shared" si="92"/>
        <v>3800000</v>
      </c>
      <c r="R346" s="252">
        <f t="shared" si="93"/>
        <v>3800000</v>
      </c>
      <c r="S346" s="252">
        <f t="shared" si="94"/>
        <v>3800000</v>
      </c>
      <c r="T346" s="252">
        <f t="shared" si="96"/>
        <v>3800000</v>
      </c>
      <c r="U346" s="255" t="s">
        <v>1870</v>
      </c>
      <c r="V346" s="253">
        <v>3800000</v>
      </c>
      <c r="W346" s="256" t="s">
        <v>1869</v>
      </c>
      <c r="X346" s="253">
        <v>3800000</v>
      </c>
      <c r="Y346" s="256" t="s">
        <v>1868</v>
      </c>
      <c r="Z346" s="253">
        <v>3800000</v>
      </c>
      <c r="AA346" s="256" t="s">
        <v>1867</v>
      </c>
      <c r="AB346" s="253">
        <v>3800000</v>
      </c>
      <c r="AC346" s="232"/>
      <c r="AD346" s="284"/>
      <c r="AE346" s="232"/>
      <c r="AF346" s="232"/>
    </row>
    <row r="347" spans="1:32" ht="12.75">
      <c r="A347" s="233" t="s">
        <v>948</v>
      </c>
      <c r="B347" s="246" t="str">
        <f t="shared" si="97"/>
        <v>Espinoza</v>
      </c>
      <c r="C347" s="238" t="str">
        <f t="shared" si="98"/>
        <v>Anderson</v>
      </c>
      <c r="D347" s="232" t="str">
        <f t="shared" si="99"/>
        <v>A. Espinoza</v>
      </c>
      <c r="E347" s="231" t="str">
        <f t="shared" si="100"/>
        <v>Anderson Espinoza</v>
      </c>
      <c r="F347" s="302" t="s">
        <v>748</v>
      </c>
      <c r="G347" s="302"/>
      <c r="H347" s="302"/>
      <c r="I347" s="302"/>
      <c r="J347" s="262">
        <v>35863</v>
      </c>
      <c r="K347" s="233"/>
      <c r="L347" s="249" t="s">
        <v>387</v>
      </c>
      <c r="M347" s="270" t="str">
        <f t="shared" si="91"/>
        <v>min</v>
      </c>
      <c r="N347" s="256" t="str">
        <f>Ruth!$M$2</f>
        <v>Hoboken</v>
      </c>
      <c r="O347" s="249" t="s">
        <v>916</v>
      </c>
      <c r="P347" s="231" t="str">
        <f t="shared" si="95"/>
        <v>Espinoza, Anderson (min)</v>
      </c>
      <c r="Q347" s="252" t="str">
        <f t="shared" si="92"/>
        <v/>
      </c>
      <c r="R347" s="252" t="str">
        <f t="shared" si="93"/>
        <v/>
      </c>
      <c r="S347" s="252" t="str">
        <f t="shared" si="94"/>
        <v/>
      </c>
      <c r="T347" s="252" t="str">
        <f t="shared" si="96"/>
        <v/>
      </c>
      <c r="U347" s="270" t="s">
        <v>505</v>
      </c>
      <c r="V347" s="253"/>
      <c r="W347" s="232"/>
      <c r="X347" s="232"/>
      <c r="Y347" s="232"/>
      <c r="Z347" s="232"/>
      <c r="AA347" s="232"/>
      <c r="AB347" s="284"/>
      <c r="AC347" s="232"/>
      <c r="AD347" s="284"/>
      <c r="AE347" s="232"/>
      <c r="AF347" s="232"/>
    </row>
    <row r="348" spans="1:32" ht="14.25" customHeight="1">
      <c r="A348" s="158" t="s">
        <v>4168</v>
      </c>
      <c r="B348" s="552" t="str">
        <f t="shared" si="97"/>
        <v>Estevez</v>
      </c>
      <c r="C348" s="553" t="str">
        <f t="shared" si="98"/>
        <v>Carlos</v>
      </c>
      <c r="D348" s="158" t="str">
        <f t="shared" si="99"/>
        <v>C. Estevez</v>
      </c>
      <c r="E348" s="539" t="str">
        <f t="shared" si="100"/>
        <v>Carlos Estevez</v>
      </c>
      <c r="F348" s="558" t="s">
        <v>748</v>
      </c>
      <c r="G348" s="558"/>
      <c r="H348" s="558"/>
      <c r="I348" s="558"/>
      <c r="J348" s="555">
        <v>33966</v>
      </c>
      <c r="K348" s="559" t="s">
        <v>745</v>
      </c>
      <c r="L348" s="554" t="s">
        <v>90</v>
      </c>
      <c r="M348" s="556" t="str">
        <f t="shared" si="91"/>
        <v>1,F3-$2.94M</v>
      </c>
      <c r="N348" s="556" t="s">
        <v>52</v>
      </c>
      <c r="O348" s="557" t="s">
        <v>4160</v>
      </c>
      <c r="P348" s="539" t="str">
        <f t="shared" si="95"/>
        <v>Estevez, Carlos (1,F3-$2.94M)</v>
      </c>
      <c r="Q348" s="579">
        <f t="shared" si="92"/>
        <v>980000</v>
      </c>
      <c r="R348" s="579">
        <f t="shared" si="93"/>
        <v>980000</v>
      </c>
      <c r="S348" s="579">
        <f t="shared" si="94"/>
        <v>980000</v>
      </c>
      <c r="T348" s="579" t="str">
        <f t="shared" si="96"/>
        <v/>
      </c>
      <c r="U348" s="270" t="s">
        <v>4121</v>
      </c>
      <c r="V348" s="284">
        <v>980000</v>
      </c>
      <c r="W348" s="232" t="s">
        <v>4149</v>
      </c>
      <c r="X348" s="253">
        <v>980000</v>
      </c>
      <c r="Y348" s="232" t="s">
        <v>4150</v>
      </c>
      <c r="Z348" s="232">
        <v>980000</v>
      </c>
      <c r="AA348" s="232" t="s">
        <v>242</v>
      </c>
      <c r="AB348" s="284"/>
      <c r="AC348" s="232"/>
      <c r="AD348" s="284"/>
      <c r="AE348" s="232"/>
      <c r="AF348" s="232"/>
    </row>
    <row r="349" spans="1:32" ht="12.75">
      <c r="A349" s="158" t="s">
        <v>3676</v>
      </c>
      <c r="B349" s="246" t="str">
        <f t="shared" si="97"/>
        <v>Estrada</v>
      </c>
      <c r="C349" s="238" t="str">
        <f t="shared" si="98"/>
        <v>Thairo</v>
      </c>
      <c r="D349" s="232" t="str">
        <f t="shared" si="99"/>
        <v>T. Estrada</v>
      </c>
      <c r="E349" s="231" t="str">
        <f t="shared" si="100"/>
        <v>Thairo Estrada</v>
      </c>
      <c r="F349" s="254" t="s">
        <v>748</v>
      </c>
      <c r="G349" s="254">
        <v>161</v>
      </c>
      <c r="H349" s="254">
        <v>6</v>
      </c>
      <c r="I349" s="254" t="s">
        <v>1477</v>
      </c>
      <c r="J349" s="250">
        <v>35117</v>
      </c>
      <c r="K349" s="255" t="s">
        <v>746</v>
      </c>
      <c r="L349" s="249" t="s">
        <v>6</v>
      </c>
      <c r="M349" s="270" t="str">
        <f t="shared" si="91"/>
        <v>MM</v>
      </c>
      <c r="N349" s="256" t="s">
        <v>349</v>
      </c>
      <c r="O349" s="257" t="s">
        <v>3574</v>
      </c>
      <c r="P349" s="231" t="str">
        <f>CONCATENATE(A349," (",U349,")")</f>
        <v>Estrada, Thairo (MM)</v>
      </c>
      <c r="Q349" s="252">
        <f t="shared" si="92"/>
        <v>100000</v>
      </c>
      <c r="R349" s="252" t="str">
        <f t="shared" si="93"/>
        <v/>
      </c>
      <c r="S349" s="252" t="str">
        <f t="shared" si="94"/>
        <v/>
      </c>
      <c r="T349" s="252" t="str">
        <f t="shared" si="96"/>
        <v/>
      </c>
      <c r="U349" s="270" t="s">
        <v>385</v>
      </c>
      <c r="V349" s="253">
        <v>100000</v>
      </c>
      <c r="W349" s="232"/>
      <c r="X349" s="253"/>
      <c r="Y349" s="232"/>
      <c r="Z349" s="232"/>
      <c r="AA349" s="232"/>
      <c r="AB349" s="284"/>
      <c r="AC349" s="232"/>
      <c r="AD349" s="284"/>
      <c r="AE349" s="232"/>
      <c r="AF349" s="232"/>
    </row>
    <row r="350" spans="1:32" ht="12.75">
      <c r="A350" s="232" t="s">
        <v>1535</v>
      </c>
      <c r="B350" s="246" t="str">
        <f t="shared" si="97"/>
        <v>Faedo</v>
      </c>
      <c r="C350" s="238" t="str">
        <f t="shared" si="98"/>
        <v>Alex</v>
      </c>
      <c r="D350" s="232" t="str">
        <f t="shared" si="99"/>
        <v>A. Faedo</v>
      </c>
      <c r="E350" s="231" t="str">
        <f t="shared" si="100"/>
        <v>Alex Faedo</v>
      </c>
      <c r="F350" s="254"/>
      <c r="G350" s="254">
        <v>25</v>
      </c>
      <c r="H350" s="254" t="s">
        <v>747</v>
      </c>
      <c r="I350" s="254"/>
      <c r="J350" s="250"/>
      <c r="K350" s="255"/>
      <c r="L350" s="249" t="s">
        <v>387</v>
      </c>
      <c r="M350" s="270" t="str">
        <f t="shared" si="91"/>
        <v>min</v>
      </c>
      <c r="N350" s="256" t="str">
        <f>Mays!$Y$2</f>
        <v>Los Angeles</v>
      </c>
      <c r="O350" s="257" t="s">
        <v>1479</v>
      </c>
      <c r="P350" s="231" t="str">
        <f>CONCATENATE(A350," (",M350,")")</f>
        <v>Faedo, Alex (min)</v>
      </c>
      <c r="Q350" s="252" t="str">
        <f t="shared" si="92"/>
        <v/>
      </c>
      <c r="R350" s="252" t="str">
        <f t="shared" si="93"/>
        <v/>
      </c>
      <c r="S350" s="252" t="str">
        <f t="shared" si="94"/>
        <v/>
      </c>
      <c r="T350" s="252" t="str">
        <f t="shared" si="96"/>
        <v/>
      </c>
      <c r="U350" s="270" t="s">
        <v>505</v>
      </c>
      <c r="V350" s="253"/>
      <c r="W350" s="232"/>
      <c r="X350" s="253"/>
      <c r="Y350" s="232"/>
      <c r="Z350" s="232"/>
      <c r="AA350" s="232"/>
      <c r="AB350" s="284"/>
      <c r="AC350" s="232"/>
      <c r="AD350" s="284"/>
      <c r="AE350" s="232"/>
      <c r="AF350" s="232"/>
    </row>
    <row r="351" spans="1:32" ht="12.75">
      <c r="A351" s="158" t="s">
        <v>3636</v>
      </c>
      <c r="B351" s="246" t="str">
        <f t="shared" si="97"/>
        <v>Farmer</v>
      </c>
      <c r="C351" s="238" t="str">
        <f t="shared" si="98"/>
        <v>Kyle</v>
      </c>
      <c r="D351" s="232" t="str">
        <f t="shared" si="99"/>
        <v>K. Farmer</v>
      </c>
      <c r="E351" s="231" t="str">
        <f t="shared" si="100"/>
        <v>Kyle Farmer</v>
      </c>
      <c r="F351" s="254" t="s">
        <v>748</v>
      </c>
      <c r="G351" s="254">
        <v>102</v>
      </c>
      <c r="H351" s="254">
        <v>4</v>
      </c>
      <c r="I351" s="254" t="s">
        <v>1464</v>
      </c>
      <c r="J351" s="250">
        <v>33102</v>
      </c>
      <c r="K351" s="255" t="s">
        <v>746</v>
      </c>
      <c r="L351" s="249" t="s">
        <v>6</v>
      </c>
      <c r="M351" s="270" t="str">
        <f t="shared" si="91"/>
        <v>Y1</v>
      </c>
      <c r="N351" s="256" t="s">
        <v>504</v>
      </c>
      <c r="O351" s="257" t="s">
        <v>3574</v>
      </c>
      <c r="P351" s="231" t="str">
        <f>CONCATENATE(A351," (",U351,")")</f>
        <v>Farmer, Kyle (Y1)</v>
      </c>
      <c r="Q351" s="252">
        <f t="shared" si="92"/>
        <v>200000</v>
      </c>
      <c r="R351" s="252">
        <f t="shared" si="93"/>
        <v>300000</v>
      </c>
      <c r="S351" s="252">
        <f t="shared" si="94"/>
        <v>400000</v>
      </c>
      <c r="T351" s="252" t="str">
        <f t="shared" si="96"/>
        <v/>
      </c>
      <c r="U351" s="270" t="s">
        <v>388</v>
      </c>
      <c r="V351" s="253">
        <v>200000</v>
      </c>
      <c r="W351" s="232" t="s">
        <v>389</v>
      </c>
      <c r="X351" s="253">
        <v>300000</v>
      </c>
      <c r="Y351" s="232" t="s">
        <v>278</v>
      </c>
      <c r="Z351" s="378">
        <v>400000</v>
      </c>
      <c r="AA351" s="232" t="s">
        <v>492</v>
      </c>
      <c r="AB351" s="284"/>
      <c r="AC351" s="232"/>
      <c r="AD351" s="284"/>
      <c r="AE351" s="232"/>
      <c r="AF351" s="232"/>
    </row>
    <row r="352" spans="1:32" ht="12.75">
      <c r="A352" s="232" t="s">
        <v>2419</v>
      </c>
      <c r="B352" s="270"/>
      <c r="C352" s="270"/>
      <c r="D352" s="270"/>
      <c r="E352" s="270"/>
      <c r="F352" s="254"/>
      <c r="G352" s="254"/>
      <c r="H352" s="254"/>
      <c r="I352" s="254"/>
      <c r="J352" s="250"/>
      <c r="K352" s="255"/>
      <c r="L352" s="249" t="s">
        <v>90</v>
      </c>
      <c r="M352" s="270" t="str">
        <f t="shared" si="91"/>
        <v>1,F4-$5.6M</v>
      </c>
      <c r="N352" s="256" t="s">
        <v>502</v>
      </c>
      <c r="O352" s="257" t="s">
        <v>3510</v>
      </c>
      <c r="P352" s="231" t="str">
        <f>CONCATENATE(A352," (",M352,")")</f>
        <v>Farmer,Buck (1,F4-$5.6M)</v>
      </c>
      <c r="Q352" s="252">
        <f t="shared" si="92"/>
        <v>1400000</v>
      </c>
      <c r="R352" s="252">
        <f t="shared" si="93"/>
        <v>1400000</v>
      </c>
      <c r="S352" s="252">
        <f t="shared" si="94"/>
        <v>1400000</v>
      </c>
      <c r="T352" s="252">
        <f t="shared" si="96"/>
        <v>1400000</v>
      </c>
      <c r="U352" s="270" t="s">
        <v>3191</v>
      </c>
      <c r="V352" s="253">
        <v>1400000</v>
      </c>
      <c r="W352" s="270" t="s">
        <v>3192</v>
      </c>
      <c r="X352" s="253">
        <v>1400000</v>
      </c>
      <c r="Y352" s="270" t="s">
        <v>3193</v>
      </c>
      <c r="Z352" s="253">
        <v>1400000</v>
      </c>
      <c r="AA352" s="270" t="s">
        <v>3194</v>
      </c>
      <c r="AB352" s="253">
        <v>1400000</v>
      </c>
      <c r="AC352" s="232" t="s">
        <v>242</v>
      </c>
      <c r="AD352" s="284"/>
      <c r="AE352" s="232"/>
      <c r="AF352" s="232"/>
    </row>
    <row r="353" spans="1:32" ht="12.75">
      <c r="A353" s="233" t="s">
        <v>956</v>
      </c>
      <c r="B353" s="246" t="str">
        <f>LEFT(A353,FIND(", ",A353,1)-1)</f>
        <v>Fedde</v>
      </c>
      <c r="C353" s="238" t="str">
        <f>RIGHT(A353,LEN(A353)-FIND(", ",A353,1)-1)</f>
        <v>Erick</v>
      </c>
      <c r="D353" s="232" t="str">
        <f>CONCATENATE(MID(C353,1,1),". ",B353)</f>
        <v>E. Fedde</v>
      </c>
      <c r="E353" s="231" t="str">
        <f>CONCATENATE(C353," ",B353)</f>
        <v>Erick Fedde</v>
      </c>
      <c r="F353" s="249" t="s">
        <v>748</v>
      </c>
      <c r="G353" s="302"/>
      <c r="H353" s="302"/>
      <c r="I353" s="302"/>
      <c r="J353" s="262">
        <v>34025</v>
      </c>
      <c r="K353" s="232" t="s">
        <v>577</v>
      </c>
      <c r="L353" s="249" t="s">
        <v>90</v>
      </c>
      <c r="M353" s="270" t="str">
        <f t="shared" si="91"/>
        <v>1,F2-$1.5M</v>
      </c>
      <c r="N353" s="256" t="s">
        <v>2421</v>
      </c>
      <c r="O353" s="257" t="s">
        <v>3510</v>
      </c>
      <c r="P353" s="231" t="str">
        <f>CONCATENATE(A353," (",M353,")")</f>
        <v>Fedde, Erick (1,F2-$1.5M)</v>
      </c>
      <c r="Q353" s="252">
        <f t="shared" si="92"/>
        <v>750000</v>
      </c>
      <c r="R353" s="252">
        <f t="shared" si="93"/>
        <v>750000</v>
      </c>
      <c r="S353" s="252" t="str">
        <f t="shared" si="94"/>
        <v/>
      </c>
      <c r="T353" s="252" t="str">
        <f t="shared" si="96"/>
        <v/>
      </c>
      <c r="U353" s="270" t="s">
        <v>3159</v>
      </c>
      <c r="V353" s="253">
        <v>750000</v>
      </c>
      <c r="W353" s="270" t="s">
        <v>3160</v>
      </c>
      <c r="X353" s="253">
        <v>750000</v>
      </c>
      <c r="Y353" s="232" t="s">
        <v>242</v>
      </c>
      <c r="Z353" s="284"/>
      <c r="AA353" s="232"/>
      <c r="AB353" s="284"/>
      <c r="AC353" s="232"/>
      <c r="AD353" s="284"/>
      <c r="AE353" s="232"/>
      <c r="AF353" s="232"/>
    </row>
    <row r="354" spans="1:32" ht="12.75">
      <c r="A354" s="233" t="s">
        <v>975</v>
      </c>
      <c r="B354" s="246" t="str">
        <f>LEFT(A354,FIND(", ",A354,1)-1)</f>
        <v>Feliz</v>
      </c>
      <c r="C354" s="238" t="str">
        <f>RIGHT(A354,LEN(A354)-FIND(", ",A354,1)-1)</f>
        <v>Michael</v>
      </c>
      <c r="D354" s="232" t="str">
        <f>CONCATENATE(MID(C354,1,1),". ",B354)</f>
        <v>M. Feliz</v>
      </c>
      <c r="E354" s="231" t="str">
        <f>CONCATENATE(C354," ",B354)</f>
        <v>Michael Feliz</v>
      </c>
      <c r="F354" s="249" t="s">
        <v>748</v>
      </c>
      <c r="G354" s="249"/>
      <c r="H354" s="249"/>
      <c r="I354" s="249"/>
      <c r="J354" s="262">
        <v>34148</v>
      </c>
      <c r="K354" s="232" t="s">
        <v>745</v>
      </c>
      <c r="L354" s="249" t="s">
        <v>90</v>
      </c>
      <c r="M354" s="270" t="str">
        <f t="shared" si="91"/>
        <v>1,F4-$4M</v>
      </c>
      <c r="N354" s="256" t="s">
        <v>502</v>
      </c>
      <c r="O354" s="257" t="s">
        <v>3510</v>
      </c>
      <c r="P354" s="231" t="str">
        <f>CONCATENATE(A354," (",M354,")")</f>
        <v>Feliz, Michael (1,F4-$4M)</v>
      </c>
      <c r="Q354" s="252">
        <f t="shared" si="92"/>
        <v>1000000</v>
      </c>
      <c r="R354" s="252">
        <f t="shared" si="93"/>
        <v>1000000</v>
      </c>
      <c r="S354" s="252">
        <f t="shared" si="94"/>
        <v>1000000</v>
      </c>
      <c r="T354" s="252">
        <f t="shared" si="96"/>
        <v>1000000</v>
      </c>
      <c r="U354" s="270" t="s">
        <v>3195</v>
      </c>
      <c r="V354" s="253">
        <v>1000000</v>
      </c>
      <c r="W354" s="270" t="s">
        <v>3196</v>
      </c>
      <c r="X354" s="253">
        <v>1000000</v>
      </c>
      <c r="Y354" s="270" t="s">
        <v>1157</v>
      </c>
      <c r="Z354" s="253">
        <v>1000000</v>
      </c>
      <c r="AA354" s="270" t="s">
        <v>1159</v>
      </c>
      <c r="AB354" s="253">
        <v>1000000</v>
      </c>
      <c r="AC354" s="232" t="s">
        <v>242</v>
      </c>
      <c r="AD354" s="284"/>
      <c r="AE354" s="232"/>
      <c r="AF354" s="232"/>
    </row>
    <row r="355" spans="1:32" ht="12.75">
      <c r="A355" s="232" t="s">
        <v>2062</v>
      </c>
      <c r="B355" s="246" t="str">
        <f>LEFT(A355,FIND(", ",A355,1)-1)</f>
        <v>Ferguson</v>
      </c>
      <c r="C355" s="238" t="str">
        <f>RIGHT(A355,LEN(A355)-FIND(", ",A355,1)-1)</f>
        <v>Caleb</v>
      </c>
      <c r="D355" s="232" t="str">
        <f>CONCATENATE(MID(C355,1,1),". ",B355)</f>
        <v>C. Ferguson</v>
      </c>
      <c r="E355" s="231" t="str">
        <f>CONCATENATE(C355," ",B355)</f>
        <v>Caleb Ferguson</v>
      </c>
      <c r="F355" s="254" t="s">
        <v>307</v>
      </c>
      <c r="G355" s="254" t="s">
        <v>2215</v>
      </c>
      <c r="H355" s="254" t="s">
        <v>1466</v>
      </c>
      <c r="I355" s="254" t="s">
        <v>1466</v>
      </c>
      <c r="J355" s="250">
        <v>35248</v>
      </c>
      <c r="K355" s="255" t="s">
        <v>745</v>
      </c>
      <c r="L355" s="249" t="s">
        <v>90</v>
      </c>
      <c r="M355" s="270" t="str">
        <f t="shared" si="91"/>
        <v>Y2</v>
      </c>
      <c r="N355" s="256" t="str">
        <f>Mays!$M$2</f>
        <v>Texas</v>
      </c>
      <c r="O355" s="257" t="s">
        <v>2173</v>
      </c>
      <c r="P355" s="231" t="str">
        <f>CONCATENATE(A355," (",M355,")")</f>
        <v>Ferguson, Caleb (Y2)</v>
      </c>
      <c r="Q355" s="252">
        <f t="shared" si="92"/>
        <v>300000</v>
      </c>
      <c r="R355" s="252">
        <f t="shared" si="93"/>
        <v>400000</v>
      </c>
      <c r="S355" s="252" t="str">
        <f t="shared" si="94"/>
        <v/>
      </c>
      <c r="T355" s="252" t="str">
        <f t="shared" si="96"/>
        <v/>
      </c>
      <c r="U355" s="270" t="s">
        <v>389</v>
      </c>
      <c r="V355" s="253">
        <v>300000</v>
      </c>
      <c r="W355" s="232" t="s">
        <v>278</v>
      </c>
      <c r="X355" s="253">
        <v>400000</v>
      </c>
      <c r="Y355" s="232" t="s">
        <v>492</v>
      </c>
      <c r="Z355" s="232"/>
      <c r="AA355" s="232"/>
      <c r="AB355" s="284"/>
      <c r="AC355" s="232"/>
      <c r="AD355" s="284"/>
      <c r="AE355" s="232"/>
      <c r="AF355" s="232"/>
    </row>
    <row r="356" spans="1:32" ht="12.75">
      <c r="A356" s="158" t="s">
        <v>3692</v>
      </c>
      <c r="B356" s="246" t="str">
        <f>LEFT(A356,FIND(", ",A356,1)-1)</f>
        <v>Fernandez</v>
      </c>
      <c r="C356" s="238" t="str">
        <f>RIGHT(A356,LEN(A356)-FIND(", ",A356,1)-1)</f>
        <v>Junior</v>
      </c>
      <c r="D356" s="232" t="str">
        <f>CONCATENATE(MID(C356,1,1),". ",B356)</f>
        <v>J. Fernandez</v>
      </c>
      <c r="E356" s="231" t="str">
        <f>CONCATENATE(C356," ",B356)</f>
        <v>Junior Fernandez</v>
      </c>
      <c r="F356" s="254" t="s">
        <v>748</v>
      </c>
      <c r="G356" s="254">
        <v>199</v>
      </c>
      <c r="H356" s="254">
        <v>8</v>
      </c>
      <c r="I356" s="254" t="s">
        <v>1478</v>
      </c>
      <c r="J356" s="250">
        <v>35491</v>
      </c>
      <c r="K356" s="255" t="s">
        <v>745</v>
      </c>
      <c r="L356" s="249" t="s">
        <v>90</v>
      </c>
      <c r="M356" s="270" t="str">
        <f t="shared" si="91"/>
        <v>MM</v>
      </c>
      <c r="N356" s="256" t="s">
        <v>173</v>
      </c>
      <c r="O356" s="257" t="s">
        <v>3574</v>
      </c>
      <c r="P356" s="231" t="str">
        <f>CONCATENATE(A356," (",U356,")")</f>
        <v>Fernandez, Junior (MM)</v>
      </c>
      <c r="Q356" s="252">
        <f t="shared" si="92"/>
        <v>100000</v>
      </c>
      <c r="R356" s="252" t="str">
        <f t="shared" si="93"/>
        <v/>
      </c>
      <c r="S356" s="252" t="str">
        <f t="shared" si="94"/>
        <v/>
      </c>
      <c r="T356" s="252" t="str">
        <f t="shared" si="96"/>
        <v/>
      </c>
      <c r="U356" s="270" t="s">
        <v>385</v>
      </c>
      <c r="V356" s="253">
        <v>100000</v>
      </c>
      <c r="W356" s="232"/>
      <c r="X356" s="253"/>
      <c r="Y356" s="232"/>
      <c r="Z356" s="232"/>
      <c r="AA356" s="232"/>
      <c r="AB356" s="284"/>
      <c r="AC356" s="232"/>
      <c r="AD356" s="284"/>
      <c r="AE356" s="232"/>
      <c r="AF356" s="232"/>
    </row>
    <row r="357" spans="1:32" ht="12.75">
      <c r="A357" s="232" t="s">
        <v>667</v>
      </c>
      <c r="B357" s="246"/>
      <c r="C357" s="238"/>
      <c r="D357" s="232"/>
      <c r="E357" s="231"/>
      <c r="F357" s="254"/>
      <c r="G357" s="233"/>
      <c r="H357" s="233"/>
      <c r="I357" s="233"/>
      <c r="J357" s="262"/>
      <c r="K357" s="255"/>
      <c r="L357" s="249" t="s">
        <v>90</v>
      </c>
      <c r="M357" s="270" t="str">
        <f t="shared" si="91"/>
        <v>1,F2-$13.2M</v>
      </c>
      <c r="N357" s="256" t="s">
        <v>349</v>
      </c>
      <c r="O357" s="257" t="s">
        <v>3510</v>
      </c>
      <c r="P357" s="231" t="str">
        <f t="shared" ref="P357:P365" si="101">CONCATENATE(A357," (",M357,")")</f>
        <v>Fiers, Mike (1,F2-$13.2M)</v>
      </c>
      <c r="Q357" s="252">
        <f t="shared" si="92"/>
        <v>6600000</v>
      </c>
      <c r="R357" s="252">
        <f t="shared" si="93"/>
        <v>6600000</v>
      </c>
      <c r="S357" s="252" t="str">
        <f t="shared" si="94"/>
        <v/>
      </c>
      <c r="T357" s="252" t="str">
        <f t="shared" si="96"/>
        <v/>
      </c>
      <c r="U357" s="270" t="s">
        <v>3197</v>
      </c>
      <c r="V357" s="253">
        <v>6600000</v>
      </c>
      <c r="W357" s="270" t="s">
        <v>3198</v>
      </c>
      <c r="X357" s="253">
        <v>6600000</v>
      </c>
      <c r="Y357" s="232" t="s">
        <v>242</v>
      </c>
      <c r="Z357" s="284"/>
      <c r="AA357" s="232"/>
      <c r="AB357" s="284"/>
      <c r="AC357" s="232"/>
      <c r="AD357" s="284"/>
      <c r="AE357" s="232"/>
      <c r="AF357" s="232"/>
    </row>
    <row r="358" spans="1:32" ht="15.75">
      <c r="A358" s="233" t="s">
        <v>960</v>
      </c>
      <c r="B358" s="246" t="str">
        <f t="shared" ref="B358:B389" si="102">LEFT(A358,FIND(", ",A358,1)-1)</f>
        <v>Flaherty</v>
      </c>
      <c r="C358" s="238" t="str">
        <f t="shared" ref="C358:C389" si="103">RIGHT(A358,LEN(A358)-FIND(", ",A358,1)-1)</f>
        <v>Jack</v>
      </c>
      <c r="D358" s="232" t="str">
        <f t="shared" ref="D358:D389" si="104">CONCATENATE(MID(C358,1,1),". ",B358)</f>
        <v>J. Flaherty</v>
      </c>
      <c r="E358" s="231" t="str">
        <f t="shared" ref="E358:E389" si="105">CONCATENATE(C358," ",B358)</f>
        <v>Jack Flaherty</v>
      </c>
      <c r="F358" s="249" t="s">
        <v>748</v>
      </c>
      <c r="G358" s="249"/>
      <c r="H358" s="249"/>
      <c r="I358" s="249"/>
      <c r="J358" s="262">
        <v>34987</v>
      </c>
      <c r="K358" s="232" t="s">
        <v>577</v>
      </c>
      <c r="L358" s="249" t="s">
        <v>90</v>
      </c>
      <c r="M358" s="270" t="str">
        <f t="shared" si="91"/>
        <v>Y2</v>
      </c>
      <c r="N358" s="251" t="str">
        <f>Ruth!$AE$2</f>
        <v>Williamsburg</v>
      </c>
      <c r="O358" s="249" t="s">
        <v>916</v>
      </c>
      <c r="P358" s="231" t="str">
        <f t="shared" si="101"/>
        <v>Flaherty, Jack (Y2)</v>
      </c>
      <c r="Q358" s="252">
        <f t="shared" si="92"/>
        <v>300000</v>
      </c>
      <c r="R358" s="252">
        <f t="shared" si="93"/>
        <v>400000</v>
      </c>
      <c r="S358" s="252" t="str">
        <f t="shared" si="94"/>
        <v/>
      </c>
      <c r="T358" s="252" t="str">
        <f t="shared" si="96"/>
        <v/>
      </c>
      <c r="U358" s="270" t="s">
        <v>389</v>
      </c>
      <c r="V358" s="253">
        <v>300000</v>
      </c>
      <c r="W358" s="232" t="s">
        <v>278</v>
      </c>
      <c r="X358" s="253">
        <v>400000</v>
      </c>
      <c r="Y358" s="232" t="s">
        <v>492</v>
      </c>
      <c r="Z358" s="253"/>
      <c r="AA358" s="289"/>
      <c r="AB358" s="284"/>
      <c r="AC358" s="232"/>
      <c r="AD358" s="284"/>
      <c r="AE358" s="232"/>
      <c r="AF358" s="232"/>
    </row>
    <row r="359" spans="1:32" ht="12.75">
      <c r="A359" s="232" t="s">
        <v>2063</v>
      </c>
      <c r="B359" s="246" t="str">
        <f t="shared" si="102"/>
        <v>Fletcher</v>
      </c>
      <c r="C359" s="238" t="str">
        <f t="shared" si="103"/>
        <v>David</v>
      </c>
      <c r="D359" s="232" t="str">
        <f t="shared" si="104"/>
        <v>D. Fletcher</v>
      </c>
      <c r="E359" s="231" t="str">
        <f t="shared" si="105"/>
        <v>David Fletcher</v>
      </c>
      <c r="F359" s="254" t="s">
        <v>748</v>
      </c>
      <c r="G359" s="254" t="s">
        <v>2216</v>
      </c>
      <c r="H359" s="254" t="s">
        <v>1466</v>
      </c>
      <c r="I359" s="254" t="s">
        <v>1467</v>
      </c>
      <c r="J359" s="250">
        <v>34485</v>
      </c>
      <c r="K359" s="255" t="s">
        <v>746</v>
      </c>
      <c r="L359" s="249" t="s">
        <v>6</v>
      </c>
      <c r="M359" s="270" t="str">
        <f t="shared" si="91"/>
        <v>Y2</v>
      </c>
      <c r="N359" s="256" t="s">
        <v>868</v>
      </c>
      <c r="O359" s="257" t="s">
        <v>2173</v>
      </c>
      <c r="P359" s="231" t="str">
        <f t="shared" si="101"/>
        <v>Fletcher, David (Y2)</v>
      </c>
      <c r="Q359" s="252">
        <f t="shared" si="92"/>
        <v>300000</v>
      </c>
      <c r="R359" s="252">
        <f t="shared" si="93"/>
        <v>400000</v>
      </c>
      <c r="S359" s="252" t="str">
        <f t="shared" si="94"/>
        <v/>
      </c>
      <c r="T359" s="252" t="str">
        <f t="shared" si="96"/>
        <v/>
      </c>
      <c r="U359" s="270" t="s">
        <v>389</v>
      </c>
      <c r="V359" s="253">
        <v>300000</v>
      </c>
      <c r="W359" s="232" t="s">
        <v>278</v>
      </c>
      <c r="X359" s="253">
        <v>400000</v>
      </c>
      <c r="Y359" s="232" t="s">
        <v>492</v>
      </c>
      <c r="Z359" s="232"/>
      <c r="AA359" s="232"/>
      <c r="AB359" s="284"/>
      <c r="AC359" s="232"/>
      <c r="AD359" s="284"/>
      <c r="AE359" s="232"/>
      <c r="AF359" s="232"/>
    </row>
    <row r="360" spans="1:32" ht="12.75">
      <c r="A360" s="232" t="s">
        <v>203</v>
      </c>
      <c r="B360" s="246" t="str">
        <f t="shared" si="102"/>
        <v>Flores</v>
      </c>
      <c r="C360" s="238" t="str">
        <f t="shared" si="103"/>
        <v>Wilmer</v>
      </c>
      <c r="D360" s="232" t="str">
        <f t="shared" si="104"/>
        <v>W. Flores</v>
      </c>
      <c r="E360" s="231" t="str">
        <f t="shared" si="105"/>
        <v>Wilmer Flores</v>
      </c>
      <c r="F360" s="249" t="s">
        <v>748</v>
      </c>
      <c r="G360" s="249"/>
      <c r="H360" s="249"/>
      <c r="I360" s="249"/>
      <c r="J360" s="250">
        <v>33456</v>
      </c>
      <c r="K360" s="256" t="s">
        <v>751</v>
      </c>
      <c r="L360" s="249" t="s">
        <v>6</v>
      </c>
      <c r="M360" s="270" t="str">
        <f t="shared" si="91"/>
        <v>1,F1-$1.73M</v>
      </c>
      <c r="N360" s="256" t="s">
        <v>173</v>
      </c>
      <c r="O360" s="257" t="s">
        <v>3510</v>
      </c>
      <c r="P360" s="231" t="str">
        <f t="shared" si="101"/>
        <v>Flores, Wilmer (1,F1-$1.73M)</v>
      </c>
      <c r="Q360" s="252">
        <f t="shared" si="92"/>
        <v>1730000</v>
      </c>
      <c r="R360" s="252" t="str">
        <f t="shared" si="93"/>
        <v/>
      </c>
      <c r="S360" s="252" t="str">
        <f t="shared" si="94"/>
        <v/>
      </c>
      <c r="T360" s="252" t="str">
        <f t="shared" si="96"/>
        <v/>
      </c>
      <c r="U360" s="270" t="s">
        <v>3199</v>
      </c>
      <c r="V360" s="253">
        <v>1730000</v>
      </c>
      <c r="W360" s="232" t="s">
        <v>242</v>
      </c>
      <c r="X360" s="269"/>
      <c r="Y360" s="232"/>
      <c r="Z360" s="284"/>
      <c r="AA360" s="232"/>
      <c r="AB360" s="284"/>
      <c r="AC360" s="232"/>
      <c r="AD360" s="284"/>
      <c r="AE360" s="232"/>
      <c r="AF360" s="232"/>
    </row>
    <row r="361" spans="1:32" ht="12.75">
      <c r="A361" s="232" t="s">
        <v>1541</v>
      </c>
      <c r="B361" s="246" t="str">
        <f t="shared" si="102"/>
        <v>Florial</v>
      </c>
      <c r="C361" s="238" t="str">
        <f t="shared" si="103"/>
        <v>Estevan</v>
      </c>
      <c r="D361" s="232" t="str">
        <f t="shared" si="104"/>
        <v>E. Florial</v>
      </c>
      <c r="E361" s="231" t="str">
        <f t="shared" si="105"/>
        <v>Estevan Florial</v>
      </c>
      <c r="F361" s="254" t="s">
        <v>307</v>
      </c>
      <c r="G361" s="254">
        <v>17</v>
      </c>
      <c r="H361" s="254" t="s">
        <v>1464</v>
      </c>
      <c r="I361" s="254"/>
      <c r="J361" s="250">
        <v>35759</v>
      </c>
      <c r="K361" s="255" t="s">
        <v>750</v>
      </c>
      <c r="L361" s="249" t="s">
        <v>387</v>
      </c>
      <c r="M361" s="270" t="str">
        <f t="shared" si="91"/>
        <v>min</v>
      </c>
      <c r="N361" s="256" t="str">
        <f>Mays!$M$2</f>
        <v>Texas</v>
      </c>
      <c r="O361" s="257" t="s">
        <v>1479</v>
      </c>
      <c r="P361" s="231" t="str">
        <f t="shared" si="101"/>
        <v>Florial, Estevan (min)</v>
      </c>
      <c r="Q361" s="252" t="str">
        <f t="shared" si="92"/>
        <v/>
      </c>
      <c r="R361" s="252" t="str">
        <f t="shared" si="93"/>
        <v/>
      </c>
      <c r="S361" s="252" t="str">
        <f t="shared" si="94"/>
        <v/>
      </c>
      <c r="T361" s="252" t="str">
        <f t="shared" si="96"/>
        <v/>
      </c>
      <c r="U361" s="270" t="s">
        <v>505</v>
      </c>
      <c r="V361" s="253"/>
      <c r="W361" s="232"/>
      <c r="X361" s="253"/>
      <c r="Y361" s="232"/>
      <c r="Z361" s="232"/>
      <c r="AA361" s="232"/>
      <c r="AB361" s="284"/>
      <c r="AC361" s="232"/>
      <c r="AD361" s="284"/>
      <c r="AE361" s="232"/>
      <c r="AF361" s="232"/>
    </row>
    <row r="362" spans="1:32" ht="14.25" customHeight="1">
      <c r="A362" s="232" t="s">
        <v>2085</v>
      </c>
      <c r="B362" s="246" t="str">
        <f t="shared" si="102"/>
        <v>Floro</v>
      </c>
      <c r="C362" s="238" t="str">
        <f t="shared" si="103"/>
        <v>Dylan</v>
      </c>
      <c r="D362" s="232" t="str">
        <f t="shared" si="104"/>
        <v>D. Floro</v>
      </c>
      <c r="E362" s="231" t="str">
        <f t="shared" si="105"/>
        <v>Dylan Floro</v>
      </c>
      <c r="F362" s="254" t="s">
        <v>748</v>
      </c>
      <c r="G362" s="254" t="s">
        <v>2239</v>
      </c>
      <c r="H362" s="254" t="s">
        <v>478</v>
      </c>
      <c r="I362" s="254" t="s">
        <v>1467</v>
      </c>
      <c r="J362" s="250">
        <v>33234</v>
      </c>
      <c r="K362" s="255" t="s">
        <v>745</v>
      </c>
      <c r="L362" s="249" t="s">
        <v>90</v>
      </c>
      <c r="M362" s="270" t="str">
        <f t="shared" si="91"/>
        <v>Y2</v>
      </c>
      <c r="N362" s="256" t="s">
        <v>868</v>
      </c>
      <c r="O362" s="257" t="s">
        <v>2173</v>
      </c>
      <c r="P362" s="231" t="str">
        <f t="shared" si="101"/>
        <v>Floro, Dylan (Y2)</v>
      </c>
      <c r="Q362" s="252">
        <f t="shared" si="92"/>
        <v>300000</v>
      </c>
      <c r="R362" s="252">
        <f t="shared" si="93"/>
        <v>400000</v>
      </c>
      <c r="S362" s="252" t="str">
        <f t="shared" si="94"/>
        <v/>
      </c>
      <c r="T362" s="252" t="str">
        <f t="shared" si="96"/>
        <v/>
      </c>
      <c r="U362" s="270" t="s">
        <v>389</v>
      </c>
      <c r="V362" s="253">
        <v>300000</v>
      </c>
      <c r="W362" s="232" t="s">
        <v>278</v>
      </c>
      <c r="X362" s="253">
        <v>400000</v>
      </c>
      <c r="Y362" s="232" t="s">
        <v>492</v>
      </c>
      <c r="Z362" s="232"/>
      <c r="AA362" s="232"/>
      <c r="AB362" s="284"/>
      <c r="AC362" s="232"/>
      <c r="AD362" s="284"/>
      <c r="AE362" s="232"/>
      <c r="AF362" s="232"/>
    </row>
    <row r="363" spans="1:32" ht="14.25" customHeight="1">
      <c r="A363" s="232" t="s">
        <v>247</v>
      </c>
      <c r="B363" s="246" t="str">
        <f t="shared" si="102"/>
        <v>Flowers</v>
      </c>
      <c r="C363" s="238" t="str">
        <f t="shared" si="103"/>
        <v>Tyler</v>
      </c>
      <c r="D363" s="232" t="str">
        <f t="shared" si="104"/>
        <v>T. Flowers</v>
      </c>
      <c r="E363" s="231" t="str">
        <f t="shared" si="105"/>
        <v>Tyler Flowers</v>
      </c>
      <c r="F363" s="249" t="s">
        <v>748</v>
      </c>
      <c r="G363" s="249"/>
      <c r="H363" s="249"/>
      <c r="I363" s="249"/>
      <c r="J363" s="250">
        <v>31436</v>
      </c>
      <c r="K363" s="256" t="s">
        <v>749</v>
      </c>
      <c r="L363" s="249" t="s">
        <v>6</v>
      </c>
      <c r="M363" s="270" t="str">
        <f t="shared" si="91"/>
        <v>2,F3-$3.349M</v>
      </c>
      <c r="N363" s="256" t="str">
        <f>Cobb!$Y$2</f>
        <v>Gateway</v>
      </c>
      <c r="O363" s="257" t="s">
        <v>1797</v>
      </c>
      <c r="P363" s="231" t="str">
        <f t="shared" si="101"/>
        <v>Flowers, Tyler (2,F3-$3.349M)</v>
      </c>
      <c r="Q363" s="252">
        <f t="shared" si="92"/>
        <v>1175000</v>
      </c>
      <c r="R363" s="252">
        <f t="shared" si="93"/>
        <v>1175000</v>
      </c>
      <c r="S363" s="252" t="str">
        <f t="shared" si="94"/>
        <v/>
      </c>
      <c r="T363" s="252" t="str">
        <f t="shared" si="96"/>
        <v/>
      </c>
      <c r="U363" s="374" t="s">
        <v>1872</v>
      </c>
      <c r="V363" s="232">
        <v>1175000</v>
      </c>
      <c r="W363" s="253" t="s">
        <v>1871</v>
      </c>
      <c r="X363" s="232">
        <v>1175000</v>
      </c>
      <c r="Y363" s="232" t="s">
        <v>242</v>
      </c>
      <c r="Z363" s="233"/>
      <c r="AA363" s="232"/>
      <c r="AB363" s="284"/>
      <c r="AC363" s="232"/>
      <c r="AD363" s="284"/>
      <c r="AE363" s="232"/>
      <c r="AF363" s="232"/>
    </row>
    <row r="364" spans="1:32" ht="12.75">
      <c r="A364" s="246" t="s">
        <v>799</v>
      </c>
      <c r="B364" s="246" t="str">
        <f t="shared" si="102"/>
        <v>Foltynewicz</v>
      </c>
      <c r="C364" s="238" t="str">
        <f t="shared" si="103"/>
        <v>Mike</v>
      </c>
      <c r="D364" s="232" t="str">
        <f t="shared" si="104"/>
        <v>M. Foltynewicz</v>
      </c>
      <c r="E364" s="231" t="str">
        <f t="shared" si="105"/>
        <v>Mike Foltynewicz</v>
      </c>
      <c r="F364" s="247" t="s">
        <v>748</v>
      </c>
      <c r="G364" s="247"/>
      <c r="H364" s="247"/>
      <c r="I364" s="247"/>
      <c r="J364" s="258">
        <v>33518</v>
      </c>
      <c r="K364" s="259" t="s">
        <v>90</v>
      </c>
      <c r="L364" s="249" t="s">
        <v>90</v>
      </c>
      <c r="M364" s="270" t="str">
        <f t="shared" si="91"/>
        <v>ARB-Y5</v>
      </c>
      <c r="N364" s="256" t="str">
        <f>Cobb!$A$2</f>
        <v>Greenville</v>
      </c>
      <c r="O364" s="247" t="s">
        <v>785</v>
      </c>
      <c r="P364" s="231" t="str">
        <f t="shared" si="101"/>
        <v>Foltynewicz, Mike (ARB-Y5)</v>
      </c>
      <c r="Q364" s="252">
        <f t="shared" si="92"/>
        <v>1404000</v>
      </c>
      <c r="R364" s="252" t="str">
        <f t="shared" si="93"/>
        <v/>
      </c>
      <c r="S364" s="252" t="str">
        <f t="shared" si="94"/>
        <v/>
      </c>
      <c r="T364" s="252" t="str">
        <f t="shared" si="96"/>
        <v/>
      </c>
      <c r="U364" s="270" t="s">
        <v>721</v>
      </c>
      <c r="V364" s="253">
        <v>1404000</v>
      </c>
      <c r="W364" s="232" t="s">
        <v>722</v>
      </c>
      <c r="X364" s="233"/>
      <c r="Y364" s="232" t="s">
        <v>723</v>
      </c>
      <c r="Z364" s="233"/>
      <c r="AA364" s="232" t="s">
        <v>242</v>
      </c>
      <c r="AB364" s="284"/>
      <c r="AC364" s="232"/>
      <c r="AD364" s="284"/>
      <c r="AE364" s="232"/>
      <c r="AF364" s="232"/>
    </row>
    <row r="365" spans="1:32" ht="12.75">
      <c r="A365" s="232" t="s">
        <v>1452</v>
      </c>
      <c r="B365" s="246" t="str">
        <f t="shared" si="102"/>
        <v>Font</v>
      </c>
      <c r="C365" s="238" t="str">
        <f t="shared" si="103"/>
        <v>Wilmer</v>
      </c>
      <c r="D365" s="232" t="str">
        <f t="shared" si="104"/>
        <v>W. Font</v>
      </c>
      <c r="E365" s="231" t="str">
        <f t="shared" si="105"/>
        <v>Wilmer Font</v>
      </c>
      <c r="F365" s="254" t="s">
        <v>748</v>
      </c>
      <c r="G365" s="254">
        <v>125</v>
      </c>
      <c r="H365" s="254" t="s">
        <v>1470</v>
      </c>
      <c r="I365" s="254"/>
      <c r="J365" s="250">
        <v>33017</v>
      </c>
      <c r="K365" s="255" t="s">
        <v>745</v>
      </c>
      <c r="L365" s="249" t="s">
        <v>90</v>
      </c>
      <c r="M365" s="270" t="str">
        <f t="shared" si="91"/>
        <v>Y2</v>
      </c>
      <c r="N365" s="256" t="str">
        <f>Mays!$AE$2</f>
        <v>West Oakland</v>
      </c>
      <c r="O365" s="257" t="s">
        <v>1479</v>
      </c>
      <c r="P365" s="231" t="str">
        <f t="shared" si="101"/>
        <v>Font, Wilmer (Y2)</v>
      </c>
      <c r="Q365" s="252">
        <f t="shared" si="92"/>
        <v>300000</v>
      </c>
      <c r="R365" s="252">
        <f t="shared" si="93"/>
        <v>400000</v>
      </c>
      <c r="S365" s="252" t="str">
        <f t="shared" si="94"/>
        <v/>
      </c>
      <c r="T365" s="252" t="str">
        <f t="shared" si="96"/>
        <v/>
      </c>
      <c r="U365" s="270" t="s">
        <v>389</v>
      </c>
      <c r="V365" s="253">
        <v>300000</v>
      </c>
      <c r="W365" s="232" t="s">
        <v>278</v>
      </c>
      <c r="X365" s="253">
        <v>400000</v>
      </c>
      <c r="Y365" s="232" t="s">
        <v>492</v>
      </c>
      <c r="Z365" s="232"/>
      <c r="AA365" s="232"/>
      <c r="AB365" s="284"/>
      <c r="AC365" s="232"/>
      <c r="AD365" s="284"/>
      <c r="AE365" s="232"/>
      <c r="AF365" s="232"/>
    </row>
    <row r="366" spans="1:32" ht="12.75">
      <c r="A366" s="158" t="s">
        <v>3631</v>
      </c>
      <c r="B366" s="246" t="str">
        <f t="shared" si="102"/>
        <v>Ford</v>
      </c>
      <c r="C366" s="238" t="str">
        <f t="shared" si="103"/>
        <v>Mike</v>
      </c>
      <c r="D366" s="232" t="str">
        <f t="shared" si="104"/>
        <v>M. Ford</v>
      </c>
      <c r="E366" s="231" t="str">
        <f t="shared" si="105"/>
        <v>Mike Ford</v>
      </c>
      <c r="F366" s="254" t="s">
        <v>307</v>
      </c>
      <c r="G366" s="254">
        <v>96</v>
      </c>
      <c r="H366" s="254" t="s">
        <v>478</v>
      </c>
      <c r="I366" s="254" t="s">
        <v>2183</v>
      </c>
      <c r="J366" s="250">
        <v>33789</v>
      </c>
      <c r="K366" s="255" t="s">
        <v>747</v>
      </c>
      <c r="L366" s="249" t="s">
        <v>6</v>
      </c>
      <c r="M366" s="270" t="str">
        <f t="shared" si="91"/>
        <v>Y1</v>
      </c>
      <c r="N366" s="256" t="s">
        <v>780</v>
      </c>
      <c r="O366" s="257" t="s">
        <v>3574</v>
      </c>
      <c r="P366" s="231" t="str">
        <f>CONCATENATE(A366," (",U366,")")</f>
        <v>Ford, Mike (Y1)</v>
      </c>
      <c r="Q366" s="252">
        <f t="shared" si="92"/>
        <v>200000</v>
      </c>
      <c r="R366" s="252">
        <f t="shared" si="93"/>
        <v>300000</v>
      </c>
      <c r="S366" s="252">
        <f t="shared" si="94"/>
        <v>400000</v>
      </c>
      <c r="T366" s="252" t="str">
        <f t="shared" si="96"/>
        <v/>
      </c>
      <c r="U366" s="270" t="s">
        <v>388</v>
      </c>
      <c r="V366" s="253">
        <v>200000</v>
      </c>
      <c r="W366" s="232" t="s">
        <v>389</v>
      </c>
      <c r="X366" s="253">
        <v>300000</v>
      </c>
      <c r="Y366" s="232" t="s">
        <v>278</v>
      </c>
      <c r="Z366" s="378">
        <v>400000</v>
      </c>
      <c r="AA366" s="232" t="s">
        <v>492</v>
      </c>
      <c r="AB366" s="284"/>
      <c r="AC366" s="232"/>
      <c r="AD366" s="284"/>
      <c r="AE366" s="232"/>
      <c r="AF366" s="232"/>
    </row>
    <row r="367" spans="1:32" ht="15">
      <c r="A367" s="251" t="s">
        <v>764</v>
      </c>
      <c r="B367" s="246" t="str">
        <f t="shared" si="102"/>
        <v>Forsythe</v>
      </c>
      <c r="C367" s="238" t="str">
        <f t="shared" si="103"/>
        <v>Logan</v>
      </c>
      <c r="D367" s="232" t="str">
        <f t="shared" si="104"/>
        <v>L. Forsythe</v>
      </c>
      <c r="E367" s="231" t="str">
        <f t="shared" si="105"/>
        <v>Logan Forsythe</v>
      </c>
      <c r="F367" s="306" t="s">
        <v>748</v>
      </c>
      <c r="G367" s="292"/>
      <c r="H367" s="292"/>
      <c r="I367" s="292"/>
      <c r="J367" s="279">
        <v>31791</v>
      </c>
      <c r="K367" s="280" t="s">
        <v>746</v>
      </c>
      <c r="L367" s="249" t="s">
        <v>6</v>
      </c>
      <c r="M367" s="270" t="str">
        <f t="shared" si="91"/>
        <v>2,F2-$1.418M</v>
      </c>
      <c r="N367" s="256" t="str">
        <f>Mays!$AE$2</f>
        <v>West Oakland</v>
      </c>
      <c r="O367" s="275" t="s">
        <v>1797</v>
      </c>
      <c r="P367" s="231" t="str">
        <f>CONCATENATE(A367," (",M367,")")</f>
        <v>Forsythe, Logan (2,F2-$1.418M)</v>
      </c>
      <c r="Q367" s="252">
        <f t="shared" si="92"/>
        <v>709000</v>
      </c>
      <c r="R367" s="252" t="str">
        <f t="shared" si="93"/>
        <v/>
      </c>
      <c r="S367" s="252" t="str">
        <f t="shared" si="94"/>
        <v/>
      </c>
      <c r="T367" s="252" t="str">
        <f t="shared" si="96"/>
        <v/>
      </c>
      <c r="U367" s="372" t="s">
        <v>1873</v>
      </c>
      <c r="V367" s="260">
        <v>709000</v>
      </c>
      <c r="W367" s="232" t="s">
        <v>242</v>
      </c>
      <c r="X367" s="263"/>
      <c r="Y367" s="232"/>
      <c r="Z367" s="232"/>
      <c r="AA367" s="232" t="s">
        <v>242</v>
      </c>
      <c r="AB367" s="284"/>
      <c r="AC367" s="232"/>
      <c r="AD367" s="284"/>
      <c r="AE367" s="232"/>
      <c r="AF367" s="232"/>
    </row>
    <row r="368" spans="1:32" ht="14.25" customHeight="1">
      <c r="A368" s="256" t="s">
        <v>266</v>
      </c>
      <c r="B368" s="246" t="str">
        <f t="shared" si="102"/>
        <v>Fowler</v>
      </c>
      <c r="C368" s="238" t="str">
        <f t="shared" si="103"/>
        <v>Dexter</v>
      </c>
      <c r="D368" s="232" t="str">
        <f t="shared" si="104"/>
        <v>D. Fowler</v>
      </c>
      <c r="E368" s="231" t="str">
        <f t="shared" si="105"/>
        <v>Dexter Fowler</v>
      </c>
      <c r="F368" s="272" t="s">
        <v>755</v>
      </c>
      <c r="G368" s="249"/>
      <c r="H368" s="249"/>
      <c r="I368" s="249"/>
      <c r="J368" s="273">
        <v>31493</v>
      </c>
      <c r="K368" s="274" t="s">
        <v>750</v>
      </c>
      <c r="L368" s="249" t="s">
        <v>6</v>
      </c>
      <c r="M368" s="270" t="str">
        <f t="shared" si="91"/>
        <v>1,F1-$3.354M</v>
      </c>
      <c r="N368" s="251" t="s">
        <v>263</v>
      </c>
      <c r="O368" s="257" t="s">
        <v>3510</v>
      </c>
      <c r="P368" s="231" t="str">
        <f>CONCATENATE(A368," (",M368,")")</f>
        <v>Fowler, Dexter (1,F1-$3.354M)</v>
      </c>
      <c r="Q368" s="252">
        <f t="shared" si="92"/>
        <v>3354000</v>
      </c>
      <c r="R368" s="252" t="str">
        <f t="shared" si="93"/>
        <v/>
      </c>
      <c r="S368" s="252" t="str">
        <f t="shared" si="94"/>
        <v/>
      </c>
      <c r="T368" s="252" t="str">
        <f t="shared" si="96"/>
        <v/>
      </c>
      <c r="U368" s="270" t="s">
        <v>3200</v>
      </c>
      <c r="V368" s="253">
        <v>3354000</v>
      </c>
      <c r="W368" s="232" t="s">
        <v>242</v>
      </c>
      <c r="X368" s="284"/>
      <c r="Y368" s="232"/>
      <c r="Z368" s="284"/>
      <c r="AA368" s="232"/>
      <c r="AB368" s="284"/>
      <c r="AC368" s="232"/>
      <c r="AD368" s="284"/>
      <c r="AE368" s="232"/>
      <c r="AF368" s="232"/>
    </row>
    <row r="369" spans="1:32" ht="14.25" customHeight="1">
      <c r="A369" s="232" t="s">
        <v>2112</v>
      </c>
      <c r="B369" s="246" t="str">
        <f t="shared" si="102"/>
        <v>Fox</v>
      </c>
      <c r="C369" s="238" t="str">
        <f t="shared" si="103"/>
        <v>Lucius</v>
      </c>
      <c r="D369" s="232" t="str">
        <f t="shared" si="104"/>
        <v>L. Fox</v>
      </c>
      <c r="E369" s="231" t="str">
        <f t="shared" si="105"/>
        <v>Lucius Fox</v>
      </c>
      <c r="F369" s="254" t="s">
        <v>755</v>
      </c>
      <c r="G369" s="254" t="s">
        <v>2267</v>
      </c>
      <c r="H369" s="254" t="s">
        <v>1467</v>
      </c>
      <c r="I369" s="254" t="s">
        <v>2185</v>
      </c>
      <c r="J369" s="250">
        <v>35613</v>
      </c>
      <c r="K369" s="255" t="s">
        <v>752</v>
      </c>
      <c r="L369" s="249" t="s">
        <v>387</v>
      </c>
      <c r="M369" s="270" t="str">
        <f t="shared" si="91"/>
        <v>min</v>
      </c>
      <c r="N369" s="256" t="s">
        <v>1401</v>
      </c>
      <c r="O369" s="257" t="s">
        <v>2173</v>
      </c>
      <c r="P369" s="231" t="str">
        <f>CONCATENATE(A369," (",M369,")")</f>
        <v>Fox, Lucius (min)</v>
      </c>
      <c r="Q369" s="252" t="str">
        <f t="shared" si="92"/>
        <v/>
      </c>
      <c r="R369" s="252" t="str">
        <f t="shared" si="93"/>
        <v/>
      </c>
      <c r="S369" s="252" t="str">
        <f t="shared" si="94"/>
        <v/>
      </c>
      <c r="T369" s="252" t="str">
        <f t="shared" si="96"/>
        <v/>
      </c>
      <c r="U369" s="270" t="s">
        <v>505</v>
      </c>
      <c r="V369" s="253"/>
      <c r="W369" s="232"/>
      <c r="X369" s="253"/>
      <c r="Y369" s="232"/>
      <c r="Z369" s="232"/>
      <c r="AA369" s="232"/>
      <c r="AB369" s="284"/>
      <c r="AC369" s="232"/>
      <c r="AD369" s="284"/>
      <c r="AE369" s="232"/>
      <c r="AF369" s="232"/>
    </row>
    <row r="370" spans="1:32" ht="14.25" customHeight="1">
      <c r="A370" s="158" t="s">
        <v>3764</v>
      </c>
      <c r="B370" s="246" t="str">
        <f t="shared" si="102"/>
        <v>Fraley</v>
      </c>
      <c r="C370" s="238" t="str">
        <f t="shared" si="103"/>
        <v>Jake</v>
      </c>
      <c r="D370" s="232" t="str">
        <f t="shared" si="104"/>
        <v>J. Fraley</v>
      </c>
      <c r="E370" s="231" t="str">
        <f t="shared" si="105"/>
        <v>Jake Fraley</v>
      </c>
      <c r="F370" s="254" t="s">
        <v>307</v>
      </c>
      <c r="G370" s="254">
        <v>127</v>
      </c>
      <c r="H370" s="254">
        <v>5</v>
      </c>
      <c r="I370" s="254" t="s">
        <v>1466</v>
      </c>
      <c r="J370" s="250">
        <v>34844</v>
      </c>
      <c r="K370" s="255" t="s">
        <v>750</v>
      </c>
      <c r="L370" s="249" t="s">
        <v>387</v>
      </c>
      <c r="M370" s="270" t="str">
        <f t="shared" si="91"/>
        <v>MM</v>
      </c>
      <c r="N370" s="256" t="s">
        <v>864</v>
      </c>
      <c r="O370" s="257" t="s">
        <v>3574</v>
      </c>
      <c r="P370" s="231" t="str">
        <f>CONCATENATE(A370," (",U370,")")</f>
        <v>Fraley, Jake (MM)</v>
      </c>
      <c r="Q370" s="252">
        <f t="shared" si="92"/>
        <v>100000</v>
      </c>
      <c r="R370" s="252" t="str">
        <f t="shared" si="93"/>
        <v/>
      </c>
      <c r="S370" s="252" t="str">
        <f t="shared" si="94"/>
        <v/>
      </c>
      <c r="T370" s="252" t="str">
        <f t="shared" si="96"/>
        <v/>
      </c>
      <c r="U370" s="270" t="s">
        <v>385</v>
      </c>
      <c r="V370" s="253">
        <v>100000</v>
      </c>
      <c r="W370" s="232"/>
      <c r="X370" s="253"/>
      <c r="Y370" s="232"/>
      <c r="Z370" s="232"/>
      <c r="AA370" s="232"/>
      <c r="AB370" s="284"/>
      <c r="AC370" s="232"/>
      <c r="AD370" s="284"/>
      <c r="AE370" s="232"/>
      <c r="AF370" s="232"/>
    </row>
    <row r="371" spans="1:32" ht="14.25" customHeight="1">
      <c r="A371" s="158" t="s">
        <v>3652</v>
      </c>
      <c r="B371" s="246" t="str">
        <f t="shared" si="102"/>
        <v>France</v>
      </c>
      <c r="C371" s="238" t="str">
        <f t="shared" si="103"/>
        <v>Ty</v>
      </c>
      <c r="D371" s="232" t="str">
        <f t="shared" si="104"/>
        <v>T. France</v>
      </c>
      <c r="E371" s="231" t="str">
        <f t="shared" si="105"/>
        <v>Ty France</v>
      </c>
      <c r="F371" s="254" t="s">
        <v>748</v>
      </c>
      <c r="G371" s="254">
        <v>122</v>
      </c>
      <c r="H371" s="254">
        <v>4</v>
      </c>
      <c r="I371" s="254" t="s">
        <v>2186</v>
      </c>
      <c r="J371" s="250">
        <v>34528</v>
      </c>
      <c r="K371" s="255" t="s">
        <v>751</v>
      </c>
      <c r="L371" s="249" t="s">
        <v>6</v>
      </c>
      <c r="M371" s="270" t="str">
        <f t="shared" si="91"/>
        <v>Y1</v>
      </c>
      <c r="N371" s="256" t="s">
        <v>292</v>
      </c>
      <c r="O371" s="257" t="s">
        <v>3574</v>
      </c>
      <c r="P371" s="231" t="str">
        <f>CONCATENATE(A371," (",U371,")")</f>
        <v>France, Ty (Y1)</v>
      </c>
      <c r="Q371" s="252">
        <f t="shared" si="92"/>
        <v>200000</v>
      </c>
      <c r="R371" s="252">
        <f t="shared" si="93"/>
        <v>300000</v>
      </c>
      <c r="S371" s="252">
        <f t="shared" si="94"/>
        <v>400000</v>
      </c>
      <c r="T371" s="252" t="str">
        <f t="shared" si="96"/>
        <v/>
      </c>
      <c r="U371" s="270" t="s">
        <v>388</v>
      </c>
      <c r="V371" s="253">
        <v>200000</v>
      </c>
      <c r="W371" s="232" t="s">
        <v>389</v>
      </c>
      <c r="X371" s="253">
        <v>300000</v>
      </c>
      <c r="Y371" s="232" t="s">
        <v>278</v>
      </c>
      <c r="Z371" s="378">
        <v>400000</v>
      </c>
      <c r="AA371" s="232" t="s">
        <v>492</v>
      </c>
      <c r="AB371" s="284"/>
      <c r="AC371" s="232"/>
      <c r="AD371" s="284"/>
      <c r="AE371" s="232"/>
      <c r="AF371" s="232"/>
    </row>
    <row r="372" spans="1:32" ht="14.25" customHeight="1">
      <c r="A372" s="552" t="s">
        <v>803</v>
      </c>
      <c r="B372" s="552" t="str">
        <f t="shared" si="102"/>
        <v>Franco</v>
      </c>
      <c r="C372" s="553" t="str">
        <f t="shared" si="103"/>
        <v>Maikel</v>
      </c>
      <c r="D372" s="158" t="str">
        <f t="shared" si="104"/>
        <v>M. Franco</v>
      </c>
      <c r="E372" s="539" t="str">
        <f t="shared" si="105"/>
        <v>Maikel Franco</v>
      </c>
      <c r="F372" s="567" t="s">
        <v>748</v>
      </c>
      <c r="G372" s="567"/>
      <c r="H372" s="567"/>
      <c r="I372" s="567"/>
      <c r="J372" s="573">
        <v>33842</v>
      </c>
      <c r="K372" s="574" t="s">
        <v>751</v>
      </c>
      <c r="L372" s="554" t="s">
        <v>6</v>
      </c>
      <c r="M372" s="556" t="str">
        <f t="shared" si="91"/>
        <v>ARB-Y5</v>
      </c>
      <c r="N372" s="540" t="s">
        <v>173</v>
      </c>
      <c r="O372" s="567" t="s">
        <v>4109</v>
      </c>
      <c r="P372" s="231" t="str">
        <f t="shared" ref="P372:P378" si="106">CONCATENATE(A372," (",M372,")")</f>
        <v>Franco, Maikel (ARB-Y5)</v>
      </c>
      <c r="Q372" s="252">
        <f t="shared" si="92"/>
        <v>780000</v>
      </c>
      <c r="R372" s="252" t="str">
        <f t="shared" si="93"/>
        <v/>
      </c>
      <c r="S372" s="252" t="str">
        <f t="shared" si="94"/>
        <v/>
      </c>
      <c r="T372" s="252" t="str">
        <f t="shared" si="96"/>
        <v/>
      </c>
      <c r="U372" s="270" t="s">
        <v>721</v>
      </c>
      <c r="V372" s="253">
        <v>780000</v>
      </c>
      <c r="W372" s="232" t="s">
        <v>722</v>
      </c>
      <c r="X372" s="232"/>
      <c r="Y372" s="232" t="s">
        <v>723</v>
      </c>
      <c r="Z372" s="232"/>
      <c r="AA372" s="232" t="s">
        <v>242</v>
      </c>
      <c r="AB372" s="284"/>
      <c r="AC372" s="232"/>
      <c r="AD372" s="284"/>
      <c r="AE372" s="232"/>
      <c r="AF372" s="232"/>
    </row>
    <row r="373" spans="1:32" ht="14.25" customHeight="1">
      <c r="A373" s="232" t="s">
        <v>1498</v>
      </c>
      <c r="B373" s="246" t="str">
        <f t="shared" si="102"/>
        <v>Franco</v>
      </c>
      <c r="C373" s="238" t="str">
        <f t="shared" si="103"/>
        <v>Wander</v>
      </c>
      <c r="D373" s="232" t="str">
        <f t="shared" si="104"/>
        <v>W. Franco</v>
      </c>
      <c r="E373" s="231" t="str">
        <f t="shared" si="105"/>
        <v>Wander Franco</v>
      </c>
      <c r="F373" s="254"/>
      <c r="G373" s="254">
        <v>151</v>
      </c>
      <c r="H373" s="254" t="s">
        <v>1471</v>
      </c>
      <c r="I373" s="254"/>
      <c r="J373" s="250"/>
      <c r="K373" s="255"/>
      <c r="L373" s="249" t="s">
        <v>387</v>
      </c>
      <c r="M373" s="270" t="str">
        <f t="shared" si="91"/>
        <v>min</v>
      </c>
      <c r="N373" s="251" t="str">
        <f>Mays!$S$2</f>
        <v>Thunder Bay</v>
      </c>
      <c r="O373" s="257" t="s">
        <v>1479</v>
      </c>
      <c r="P373" s="231" t="str">
        <f t="shared" si="106"/>
        <v>Franco, Wander (min)</v>
      </c>
      <c r="Q373" s="252" t="str">
        <f t="shared" si="92"/>
        <v/>
      </c>
      <c r="R373" s="252" t="str">
        <f t="shared" si="93"/>
        <v/>
      </c>
      <c r="S373" s="252" t="str">
        <f t="shared" si="94"/>
        <v/>
      </c>
      <c r="T373" s="252" t="str">
        <f t="shared" si="96"/>
        <v/>
      </c>
      <c r="U373" s="270" t="s">
        <v>505</v>
      </c>
      <c r="V373" s="253"/>
      <c r="W373" s="232"/>
      <c r="X373" s="253"/>
      <c r="Y373" s="232"/>
      <c r="Z373" s="232"/>
      <c r="AA373" s="232"/>
      <c r="AB373" s="284"/>
      <c r="AC373" s="232"/>
      <c r="AD373" s="284"/>
      <c r="AE373" s="232"/>
      <c r="AF373" s="232"/>
    </row>
    <row r="374" spans="1:32" ht="14.25" customHeight="1">
      <c r="A374" s="232" t="s">
        <v>1334</v>
      </c>
      <c r="B374" s="246" t="str">
        <f t="shared" si="102"/>
        <v>Frazier</v>
      </c>
      <c r="C374" s="238" t="str">
        <f t="shared" si="103"/>
        <v>Adam</v>
      </c>
      <c r="D374" s="232" t="str">
        <f t="shared" si="104"/>
        <v>A. Frazier</v>
      </c>
      <c r="E374" s="231" t="str">
        <f t="shared" si="105"/>
        <v>Adam Frazier</v>
      </c>
      <c r="F374" s="247" t="s">
        <v>307</v>
      </c>
      <c r="G374" s="232" t="e">
        <f>Cuts!#REF!+1</f>
        <v>#REF!</v>
      </c>
      <c r="H374" s="232">
        <v>5</v>
      </c>
      <c r="I374" s="232">
        <v>22</v>
      </c>
      <c r="J374" s="248">
        <v>33586</v>
      </c>
      <c r="K374" s="232" t="s">
        <v>754</v>
      </c>
      <c r="L374" s="249" t="s">
        <v>6</v>
      </c>
      <c r="M374" s="270" t="str">
        <f t="shared" si="91"/>
        <v>ARB-Y4</v>
      </c>
      <c r="N374" s="251" t="s">
        <v>52</v>
      </c>
      <c r="O374" s="249" t="s">
        <v>3513</v>
      </c>
      <c r="P374" s="231" t="str">
        <f t="shared" si="106"/>
        <v>Frazier, Adam (ARB-Y4)</v>
      </c>
      <c r="Q374" s="252">
        <f t="shared" si="92"/>
        <v>840000</v>
      </c>
      <c r="R374" s="252" t="str">
        <f t="shared" si="93"/>
        <v/>
      </c>
      <c r="S374" s="252" t="str">
        <f t="shared" si="94"/>
        <v/>
      </c>
      <c r="T374" s="252" t="str">
        <f t="shared" si="96"/>
        <v/>
      </c>
      <c r="U374" s="270" t="s">
        <v>492</v>
      </c>
      <c r="V374" s="253">
        <v>840000</v>
      </c>
      <c r="W374" s="232" t="s">
        <v>721</v>
      </c>
      <c r="X374" s="232"/>
      <c r="Y374" s="232" t="s">
        <v>722</v>
      </c>
      <c r="Z374" s="253"/>
      <c r="AA374" s="232" t="s">
        <v>723</v>
      </c>
      <c r="AB374" s="284"/>
      <c r="AC374" s="232"/>
      <c r="AD374" s="284"/>
      <c r="AE374" s="232"/>
      <c r="AF374" s="232"/>
    </row>
    <row r="375" spans="1:32" ht="14.25" customHeight="1">
      <c r="A375" s="246" t="s">
        <v>810</v>
      </c>
      <c r="B375" s="246" t="str">
        <f t="shared" si="102"/>
        <v>Frazier</v>
      </c>
      <c r="C375" s="238" t="str">
        <f t="shared" si="103"/>
        <v>Clint</v>
      </c>
      <c r="D375" s="232" t="str">
        <f t="shared" si="104"/>
        <v>C. Frazier</v>
      </c>
      <c r="E375" s="231" t="str">
        <f t="shared" si="105"/>
        <v>Clint Frazier</v>
      </c>
      <c r="F375" s="247" t="s">
        <v>748</v>
      </c>
      <c r="G375" s="247"/>
      <c r="H375" s="247"/>
      <c r="I375" s="247"/>
      <c r="J375" s="258">
        <v>34583</v>
      </c>
      <c r="K375" s="259" t="s">
        <v>784</v>
      </c>
      <c r="L375" s="249" t="s">
        <v>6</v>
      </c>
      <c r="M375" s="270" t="str">
        <f t="shared" si="91"/>
        <v>Y2</v>
      </c>
      <c r="N375" s="256" t="str">
        <f>Cobb!$AE$2</f>
        <v>Houston</v>
      </c>
      <c r="O375" s="247" t="s">
        <v>785</v>
      </c>
      <c r="P375" s="231" t="str">
        <f t="shared" si="106"/>
        <v>Frazier, Clint (Y2)</v>
      </c>
      <c r="Q375" s="252">
        <f t="shared" si="92"/>
        <v>300000</v>
      </c>
      <c r="R375" s="252">
        <f t="shared" si="93"/>
        <v>400000</v>
      </c>
      <c r="S375" s="252" t="str">
        <f t="shared" si="94"/>
        <v/>
      </c>
      <c r="T375" s="252" t="str">
        <f t="shared" si="96"/>
        <v/>
      </c>
      <c r="U375" s="270" t="s">
        <v>389</v>
      </c>
      <c r="V375" s="253">
        <v>300000</v>
      </c>
      <c r="W375" s="232" t="s">
        <v>278</v>
      </c>
      <c r="X375" s="253">
        <v>400000</v>
      </c>
      <c r="Y375" s="232" t="s">
        <v>492</v>
      </c>
      <c r="Z375" s="253"/>
      <c r="AA375" s="232"/>
      <c r="AB375" s="284"/>
      <c r="AC375" s="232"/>
      <c r="AD375" s="284"/>
      <c r="AE375" s="232"/>
      <c r="AF375" s="232"/>
    </row>
    <row r="376" spans="1:32" ht="14.25" customHeight="1">
      <c r="A376" s="232" t="s">
        <v>5</v>
      </c>
      <c r="B376" s="246" t="str">
        <f t="shared" si="102"/>
        <v>Frazier</v>
      </c>
      <c r="C376" s="238" t="str">
        <f t="shared" si="103"/>
        <v>Todd</v>
      </c>
      <c r="D376" s="232" t="str">
        <f t="shared" si="104"/>
        <v>T. Frazier</v>
      </c>
      <c r="E376" s="231" t="str">
        <f t="shared" si="105"/>
        <v>Todd Frazier</v>
      </c>
      <c r="F376" s="249" t="s">
        <v>748</v>
      </c>
      <c r="G376" s="249"/>
      <c r="H376" s="249"/>
      <c r="I376" s="249"/>
      <c r="J376" s="250">
        <v>31455</v>
      </c>
      <c r="K376" s="256" t="s">
        <v>751</v>
      </c>
      <c r="L376" s="249" t="s">
        <v>6</v>
      </c>
      <c r="M376" s="270" t="str">
        <f t="shared" si="91"/>
        <v>2,F2-$1.35M</v>
      </c>
      <c r="N376" s="256" t="str">
        <f>Ruth!$A$2</f>
        <v>Plum Island</v>
      </c>
      <c r="O376" s="257" t="s">
        <v>1797</v>
      </c>
      <c r="P376" s="231" t="str">
        <f t="shared" si="106"/>
        <v>Frazier, Todd (2,F2-$1.35M)</v>
      </c>
      <c r="Q376" s="252">
        <f t="shared" si="92"/>
        <v>675000</v>
      </c>
      <c r="R376" s="252" t="str">
        <f t="shared" si="93"/>
        <v/>
      </c>
      <c r="S376" s="252" t="str">
        <f t="shared" si="94"/>
        <v/>
      </c>
      <c r="T376" s="252" t="str">
        <f t="shared" si="96"/>
        <v/>
      </c>
      <c r="U376" s="270" t="s">
        <v>1874</v>
      </c>
      <c r="V376" s="260">
        <v>675000</v>
      </c>
      <c r="W376" s="232" t="s">
        <v>242</v>
      </c>
      <c r="X376" s="253"/>
      <c r="Y376" s="232"/>
      <c r="Z376" s="232"/>
      <c r="AA376" s="233"/>
      <c r="AB376" s="284"/>
      <c r="AC376" s="232"/>
      <c r="AD376" s="284"/>
      <c r="AE376" s="232"/>
      <c r="AF376" s="232"/>
    </row>
    <row r="377" spans="1:32" ht="14.25" customHeight="1">
      <c r="A377" s="233" t="s">
        <v>968</v>
      </c>
      <c r="B377" s="246" t="str">
        <f t="shared" si="102"/>
        <v>Freeland</v>
      </c>
      <c r="C377" s="238" t="str">
        <f t="shared" si="103"/>
        <v>Kyle</v>
      </c>
      <c r="D377" s="232" t="str">
        <f t="shared" si="104"/>
        <v>K. Freeland</v>
      </c>
      <c r="E377" s="231" t="str">
        <f t="shared" si="105"/>
        <v>Kyle Freeland</v>
      </c>
      <c r="F377" s="249" t="s">
        <v>307</v>
      </c>
      <c r="G377" s="249"/>
      <c r="H377" s="249"/>
      <c r="I377" s="249"/>
      <c r="J377" s="262">
        <v>34103</v>
      </c>
      <c r="K377" s="232" t="s">
        <v>577</v>
      </c>
      <c r="L377" s="249" t="s">
        <v>90</v>
      </c>
      <c r="M377" s="270" t="str">
        <f t="shared" si="91"/>
        <v>Y3</v>
      </c>
      <c r="N377" s="256" t="str">
        <f>Cobb!$Y$2</f>
        <v>Gateway</v>
      </c>
      <c r="O377" s="249" t="s">
        <v>916</v>
      </c>
      <c r="P377" s="231" t="str">
        <f t="shared" si="106"/>
        <v>Freeland, Kyle (Y3)</v>
      </c>
      <c r="Q377" s="252">
        <f t="shared" si="92"/>
        <v>400000</v>
      </c>
      <c r="R377" s="252" t="str">
        <f t="shared" si="93"/>
        <v/>
      </c>
      <c r="S377" s="252" t="str">
        <f t="shared" si="94"/>
        <v/>
      </c>
      <c r="T377" s="252" t="str">
        <f t="shared" si="96"/>
        <v/>
      </c>
      <c r="U377" s="270" t="s">
        <v>278</v>
      </c>
      <c r="V377" s="253">
        <v>400000</v>
      </c>
      <c r="W377" s="232" t="s">
        <v>492</v>
      </c>
      <c r="X377" s="260"/>
      <c r="Y377" s="232"/>
      <c r="Z377" s="232"/>
      <c r="AA377" s="232"/>
      <c r="AB377" s="284"/>
      <c r="AC377" s="232"/>
      <c r="AD377" s="284"/>
      <c r="AE377" s="232"/>
      <c r="AF377" s="232"/>
    </row>
    <row r="378" spans="1:32" ht="14.25" customHeight="1">
      <c r="A378" s="232" t="s">
        <v>82</v>
      </c>
      <c r="B378" s="246" t="str">
        <f t="shared" si="102"/>
        <v>Freeman</v>
      </c>
      <c r="C378" s="238" t="str">
        <f t="shared" si="103"/>
        <v>Freddie</v>
      </c>
      <c r="D378" s="232" t="str">
        <f t="shared" si="104"/>
        <v>F. Freeman</v>
      </c>
      <c r="E378" s="231" t="str">
        <f t="shared" si="105"/>
        <v>Freddie Freeman</v>
      </c>
      <c r="F378" s="249" t="s">
        <v>307</v>
      </c>
      <c r="G378" s="249"/>
      <c r="H378" s="249"/>
      <c r="I378" s="249"/>
      <c r="J378" s="250">
        <v>32763</v>
      </c>
      <c r="K378" s="256" t="s">
        <v>747</v>
      </c>
      <c r="L378" s="249" t="s">
        <v>6</v>
      </c>
      <c r="M378" s="270" t="str">
        <f t="shared" si="91"/>
        <v>1,F5-$36.25M</v>
      </c>
      <c r="N378" s="256" t="s">
        <v>868</v>
      </c>
      <c r="O378" s="257" t="s">
        <v>3510</v>
      </c>
      <c r="P378" s="231" t="str">
        <f t="shared" si="106"/>
        <v>Freeman, Freddie (1,F5-$36.25M)</v>
      </c>
      <c r="Q378" s="252">
        <f t="shared" si="92"/>
        <v>7250000</v>
      </c>
      <c r="R378" s="252">
        <f t="shared" si="93"/>
        <v>7250000</v>
      </c>
      <c r="S378" s="252">
        <f t="shared" si="94"/>
        <v>7250000</v>
      </c>
      <c r="T378" s="252">
        <f t="shared" si="96"/>
        <v>7250000</v>
      </c>
      <c r="U378" s="255" t="s">
        <v>3201</v>
      </c>
      <c r="V378" s="253">
        <v>7250000</v>
      </c>
      <c r="W378" s="255" t="s">
        <v>3202</v>
      </c>
      <c r="X378" s="253">
        <v>7250000</v>
      </c>
      <c r="Y378" s="255" t="s">
        <v>3203</v>
      </c>
      <c r="Z378" s="253">
        <v>7250000</v>
      </c>
      <c r="AA378" s="255" t="s">
        <v>3204</v>
      </c>
      <c r="AB378" s="253">
        <v>7250000</v>
      </c>
      <c r="AC378" s="255" t="s">
        <v>3205</v>
      </c>
      <c r="AD378" s="253">
        <v>7250000</v>
      </c>
      <c r="AE378" s="232" t="s">
        <v>242</v>
      </c>
      <c r="AF378" s="232"/>
    </row>
    <row r="379" spans="1:32" ht="14.25" customHeight="1">
      <c r="A379" s="158" t="s">
        <v>3644</v>
      </c>
      <c r="B379" s="246" t="str">
        <f t="shared" si="102"/>
        <v>Freeman</v>
      </c>
      <c r="C379" s="238" t="str">
        <f t="shared" si="103"/>
        <v>Mike</v>
      </c>
      <c r="D379" s="232" t="str">
        <f t="shared" si="104"/>
        <v>M. Freeman</v>
      </c>
      <c r="E379" s="231" t="str">
        <f t="shared" si="105"/>
        <v>Mike Freeman</v>
      </c>
      <c r="F379" s="254" t="s">
        <v>307</v>
      </c>
      <c r="G379" s="254">
        <v>113</v>
      </c>
      <c r="H379" s="254">
        <v>4</v>
      </c>
      <c r="I379" s="254" t="s">
        <v>1475</v>
      </c>
      <c r="J379" s="250">
        <v>31993</v>
      </c>
      <c r="K379" s="255" t="s">
        <v>746</v>
      </c>
      <c r="L379" s="249" t="s">
        <v>6</v>
      </c>
      <c r="M379" s="270" t="str">
        <f t="shared" si="91"/>
        <v>Y1</v>
      </c>
      <c r="N379" s="256" t="s">
        <v>263</v>
      </c>
      <c r="O379" s="257" t="s">
        <v>3574</v>
      </c>
      <c r="P379" s="231" t="str">
        <f>CONCATENATE(A379," (",U379,")")</f>
        <v>Freeman, Mike (Y1)</v>
      </c>
      <c r="Q379" s="252">
        <f t="shared" si="92"/>
        <v>200000</v>
      </c>
      <c r="R379" s="252">
        <f t="shared" si="93"/>
        <v>300000</v>
      </c>
      <c r="S379" s="252">
        <f t="shared" si="94"/>
        <v>400000</v>
      </c>
      <c r="T379" s="252" t="str">
        <f t="shared" si="96"/>
        <v/>
      </c>
      <c r="U379" s="270" t="s">
        <v>388</v>
      </c>
      <c r="V379" s="253">
        <v>200000</v>
      </c>
      <c r="W379" s="232" t="s">
        <v>389</v>
      </c>
      <c r="X379" s="253">
        <v>300000</v>
      </c>
      <c r="Y379" s="232" t="s">
        <v>278</v>
      </c>
      <c r="Z379" s="378">
        <v>400000</v>
      </c>
      <c r="AA379" s="232" t="s">
        <v>492</v>
      </c>
      <c r="AB379" s="284"/>
      <c r="AC379" s="232"/>
      <c r="AD379" s="284"/>
      <c r="AE379" s="232"/>
      <c r="AF379" s="232"/>
    </row>
    <row r="380" spans="1:32" ht="14.25" customHeight="1">
      <c r="A380" s="158" t="s">
        <v>3775</v>
      </c>
      <c r="B380" s="246" t="str">
        <f t="shared" si="102"/>
        <v>Freeman</v>
      </c>
      <c r="C380" s="238" t="str">
        <f t="shared" si="103"/>
        <v>Tyler</v>
      </c>
      <c r="D380" s="232" t="str">
        <f t="shared" si="104"/>
        <v>T. Freeman</v>
      </c>
      <c r="E380" s="231" t="str">
        <f t="shared" si="105"/>
        <v>Tyler Freeman</v>
      </c>
      <c r="F380" s="254" t="s">
        <v>748</v>
      </c>
      <c r="G380" s="254">
        <v>162</v>
      </c>
      <c r="H380" s="254">
        <v>6</v>
      </c>
      <c r="I380" s="254" t="s">
        <v>1478</v>
      </c>
      <c r="J380" s="250">
        <v>36301</v>
      </c>
      <c r="K380" s="255" t="s">
        <v>752</v>
      </c>
      <c r="L380" s="249" t="s">
        <v>387</v>
      </c>
      <c r="M380" s="270" t="str">
        <f t="shared" si="91"/>
        <v>min</v>
      </c>
      <c r="N380" s="256" t="s">
        <v>52</v>
      </c>
      <c r="O380" s="257" t="s">
        <v>3574</v>
      </c>
      <c r="P380" s="231" t="str">
        <f>CONCATENATE(A380," (",U380,")")</f>
        <v>Freeman, Tyler (min)</v>
      </c>
      <c r="Q380" s="252" t="str">
        <f t="shared" si="92"/>
        <v/>
      </c>
      <c r="R380" s="252" t="str">
        <f t="shared" si="93"/>
        <v/>
      </c>
      <c r="S380" s="252" t="str">
        <f t="shared" si="94"/>
        <v/>
      </c>
      <c r="T380" s="252" t="str">
        <f t="shared" si="96"/>
        <v/>
      </c>
      <c r="U380" s="270" t="s">
        <v>505</v>
      </c>
      <c r="V380" s="253"/>
      <c r="W380" s="232"/>
      <c r="X380" s="253"/>
      <c r="Y380" s="232"/>
      <c r="Z380" s="232"/>
      <c r="AA380" s="232"/>
      <c r="AB380" s="284"/>
      <c r="AC380" s="232"/>
      <c r="AD380" s="284"/>
      <c r="AE380" s="232"/>
      <c r="AF380" s="232"/>
    </row>
    <row r="381" spans="1:32" ht="14.25" customHeight="1">
      <c r="A381" s="256" t="s">
        <v>248</v>
      </c>
      <c r="B381" s="246" t="str">
        <f t="shared" si="102"/>
        <v>Freese</v>
      </c>
      <c r="C381" s="238" t="str">
        <f t="shared" si="103"/>
        <v>David</v>
      </c>
      <c r="D381" s="232" t="str">
        <f t="shared" si="104"/>
        <v>D. Freese</v>
      </c>
      <c r="E381" s="231" t="str">
        <f t="shared" si="105"/>
        <v>David Freese</v>
      </c>
      <c r="F381" s="272" t="s">
        <v>748</v>
      </c>
      <c r="G381" s="249"/>
      <c r="H381" s="249"/>
      <c r="I381" s="249"/>
      <c r="J381" s="273">
        <v>30434</v>
      </c>
      <c r="K381" s="274" t="s">
        <v>751</v>
      </c>
      <c r="L381" s="307" t="s">
        <v>6</v>
      </c>
      <c r="M381" s="270" t="str">
        <f t="shared" si="91"/>
        <v>1,F3-$2.4M</v>
      </c>
      <c r="N381" s="256" t="s">
        <v>780</v>
      </c>
      <c r="O381" s="257" t="s">
        <v>3510</v>
      </c>
      <c r="P381" s="231" t="str">
        <f t="shared" ref="P381:P386" si="107">CONCATENATE(A381," (",M381,")")</f>
        <v>Freese, David (1,F3-$2.4M)</v>
      </c>
      <c r="Q381" s="252">
        <f t="shared" si="92"/>
        <v>800000</v>
      </c>
      <c r="R381" s="252">
        <f t="shared" si="93"/>
        <v>800000</v>
      </c>
      <c r="S381" s="252">
        <f t="shared" si="94"/>
        <v>800000</v>
      </c>
      <c r="T381" s="252" t="str">
        <f t="shared" si="96"/>
        <v/>
      </c>
      <c r="U381" s="270" t="s">
        <v>3162</v>
      </c>
      <c r="V381" s="253">
        <v>800000</v>
      </c>
      <c r="W381" s="270" t="s">
        <v>3189</v>
      </c>
      <c r="X381" s="253">
        <v>800000</v>
      </c>
      <c r="Y381" s="270" t="s">
        <v>3190</v>
      </c>
      <c r="Z381" s="253">
        <v>800000</v>
      </c>
      <c r="AA381" s="232" t="s">
        <v>242</v>
      </c>
      <c r="AB381" s="284"/>
      <c r="AC381" s="232"/>
      <c r="AD381" s="284"/>
      <c r="AE381" s="232"/>
      <c r="AF381" s="232"/>
    </row>
    <row r="382" spans="1:32" ht="14.25" customHeight="1">
      <c r="A382" s="264" t="s">
        <v>681</v>
      </c>
      <c r="B382" s="246" t="str">
        <f t="shared" si="102"/>
        <v>Fried</v>
      </c>
      <c r="C382" s="238" t="str">
        <f t="shared" si="103"/>
        <v>Max</v>
      </c>
      <c r="D382" s="232" t="str">
        <f t="shared" si="104"/>
        <v>M. Fried</v>
      </c>
      <c r="E382" s="231" t="str">
        <f t="shared" si="105"/>
        <v>Max Fried</v>
      </c>
      <c r="F382" s="249" t="s">
        <v>307</v>
      </c>
      <c r="G382" s="249"/>
      <c r="H382" s="249"/>
      <c r="I382" s="249"/>
      <c r="J382" s="250">
        <v>34352</v>
      </c>
      <c r="K382" s="256" t="s">
        <v>577</v>
      </c>
      <c r="L382" s="249" t="s">
        <v>90</v>
      </c>
      <c r="M382" s="270" t="str">
        <f t="shared" si="91"/>
        <v>Y2</v>
      </c>
      <c r="N382" s="256" t="str">
        <f>Ruth!$S$2</f>
        <v>New York</v>
      </c>
      <c r="O382" s="249" t="s">
        <v>654</v>
      </c>
      <c r="P382" s="231" t="str">
        <f t="shared" si="107"/>
        <v>Fried, Max (Y2)</v>
      </c>
      <c r="Q382" s="252">
        <f t="shared" si="92"/>
        <v>300000</v>
      </c>
      <c r="R382" s="252">
        <f t="shared" si="93"/>
        <v>400000</v>
      </c>
      <c r="S382" s="252" t="str">
        <f t="shared" si="94"/>
        <v/>
      </c>
      <c r="T382" s="252" t="str">
        <f t="shared" si="96"/>
        <v/>
      </c>
      <c r="U382" s="270" t="s">
        <v>389</v>
      </c>
      <c r="V382" s="253">
        <v>300000</v>
      </c>
      <c r="W382" s="232" t="s">
        <v>278</v>
      </c>
      <c r="X382" s="253">
        <v>400000</v>
      </c>
      <c r="Y382" s="232" t="s">
        <v>492</v>
      </c>
      <c r="Z382" s="232"/>
      <c r="AA382" s="232"/>
      <c r="AB382" s="284"/>
      <c r="AC382" s="232"/>
      <c r="AD382" s="284"/>
      <c r="AE382" s="232"/>
      <c r="AF382" s="232"/>
    </row>
    <row r="383" spans="1:32" ht="14.25" customHeight="1">
      <c r="A383" s="232" t="s">
        <v>2069</v>
      </c>
      <c r="B383" s="246" t="str">
        <f t="shared" si="102"/>
        <v>Fry</v>
      </c>
      <c r="C383" s="238" t="str">
        <f t="shared" si="103"/>
        <v>Jace</v>
      </c>
      <c r="D383" s="232" t="str">
        <f t="shared" si="104"/>
        <v>J. Fry</v>
      </c>
      <c r="E383" s="231" t="str">
        <f t="shared" si="105"/>
        <v>Jace Fry</v>
      </c>
      <c r="F383" s="254" t="s">
        <v>307</v>
      </c>
      <c r="G383" s="254" t="s">
        <v>2223</v>
      </c>
      <c r="H383" s="254" t="s">
        <v>1466</v>
      </c>
      <c r="I383" s="254" t="s">
        <v>1474</v>
      </c>
      <c r="J383" s="250">
        <v>34159</v>
      </c>
      <c r="K383" s="255" t="s">
        <v>745</v>
      </c>
      <c r="L383" s="249" t="s">
        <v>90</v>
      </c>
      <c r="M383" s="270" t="str">
        <f t="shared" si="91"/>
        <v>Y2</v>
      </c>
      <c r="N383" s="256" t="s">
        <v>1338</v>
      </c>
      <c r="O383" s="257" t="s">
        <v>2173</v>
      </c>
      <c r="P383" s="231" t="str">
        <f t="shared" si="107"/>
        <v>Fry, Jace (Y2)</v>
      </c>
      <c r="Q383" s="252">
        <f t="shared" si="92"/>
        <v>300000</v>
      </c>
      <c r="R383" s="252" t="s">
        <v>3514</v>
      </c>
      <c r="S383" s="252" t="str">
        <f t="shared" si="94"/>
        <v/>
      </c>
      <c r="T383" s="252" t="str">
        <f t="shared" si="96"/>
        <v/>
      </c>
      <c r="U383" s="270" t="s">
        <v>389</v>
      </c>
      <c r="V383" s="253">
        <v>300000</v>
      </c>
      <c r="W383" s="232" t="s">
        <v>278</v>
      </c>
      <c r="X383" s="253">
        <v>400000</v>
      </c>
      <c r="Y383" s="232" t="s">
        <v>492</v>
      </c>
      <c r="Z383" s="232"/>
      <c r="AA383" s="232"/>
      <c r="AB383" s="284"/>
      <c r="AC383" s="232"/>
      <c r="AD383" s="284"/>
      <c r="AE383" s="232"/>
      <c r="AF383" s="232"/>
    </row>
    <row r="384" spans="1:32" ht="14.25" customHeight="1">
      <c r="A384" s="232" t="s">
        <v>2117</v>
      </c>
      <c r="B384" s="246" t="str">
        <f t="shared" si="102"/>
        <v>Fry</v>
      </c>
      <c r="C384" s="238" t="str">
        <f t="shared" si="103"/>
        <v>Paul</v>
      </c>
      <c r="D384" s="232" t="str">
        <f t="shared" si="104"/>
        <v>P. Fry</v>
      </c>
      <c r="E384" s="231" t="str">
        <f t="shared" si="105"/>
        <v>Paul Fry</v>
      </c>
      <c r="F384" s="254" t="s">
        <v>307</v>
      </c>
      <c r="G384" s="254" t="s">
        <v>2272</v>
      </c>
      <c r="H384" s="254" t="s">
        <v>1468</v>
      </c>
      <c r="I384" s="254" t="s">
        <v>1468</v>
      </c>
      <c r="J384" s="250">
        <v>33811</v>
      </c>
      <c r="K384" s="255" t="s">
        <v>745</v>
      </c>
      <c r="L384" s="249" t="s">
        <v>90</v>
      </c>
      <c r="M384" s="270" t="str">
        <f t="shared" si="91"/>
        <v>Y2</v>
      </c>
      <c r="N384" s="256" t="s">
        <v>173</v>
      </c>
      <c r="O384" s="257" t="s">
        <v>2173</v>
      </c>
      <c r="P384" s="231" t="str">
        <f t="shared" si="107"/>
        <v>Fry, Paul (Y2)</v>
      </c>
      <c r="Q384" s="252">
        <f t="shared" si="92"/>
        <v>300000</v>
      </c>
      <c r="R384" s="252">
        <f t="shared" ref="R384:R447" si="108">IF(ISBLANK($X384),"",$X384)</f>
        <v>400000</v>
      </c>
      <c r="S384" s="252" t="str">
        <f t="shared" si="94"/>
        <v/>
      </c>
      <c r="T384" s="252" t="str">
        <f t="shared" si="96"/>
        <v/>
      </c>
      <c r="U384" s="270" t="s">
        <v>389</v>
      </c>
      <c r="V384" s="253">
        <v>300000</v>
      </c>
      <c r="W384" s="232" t="s">
        <v>278</v>
      </c>
      <c r="X384" s="253">
        <v>400000</v>
      </c>
      <c r="Y384" s="232" t="s">
        <v>492</v>
      </c>
      <c r="Z384" s="232"/>
      <c r="AA384" s="232"/>
      <c r="AB384" s="284"/>
      <c r="AC384" s="232"/>
      <c r="AD384" s="284"/>
      <c r="AE384" s="232"/>
      <c r="AF384" s="232"/>
    </row>
    <row r="385" spans="1:32" ht="14.25" customHeight="1">
      <c r="A385" s="232" t="s">
        <v>1075</v>
      </c>
      <c r="B385" s="246" t="str">
        <f t="shared" si="102"/>
        <v>Fulmer</v>
      </c>
      <c r="C385" s="238" t="str">
        <f t="shared" si="103"/>
        <v>Michael</v>
      </c>
      <c r="D385" s="232" t="str">
        <f t="shared" si="104"/>
        <v>M. Fulmer</v>
      </c>
      <c r="E385" s="231" t="str">
        <f t="shared" si="105"/>
        <v>Michael Fulmer</v>
      </c>
      <c r="F385" s="254" t="s">
        <v>748</v>
      </c>
      <c r="G385" s="233">
        <v>11</v>
      </c>
      <c r="H385" s="233">
        <v>1</v>
      </c>
      <c r="I385" s="233">
        <v>11</v>
      </c>
      <c r="J385" s="262">
        <v>34043</v>
      </c>
      <c r="K385" s="255" t="s">
        <v>577</v>
      </c>
      <c r="L385" s="249" t="s">
        <v>90</v>
      </c>
      <c r="M385" s="270" t="str">
        <f t="shared" si="91"/>
        <v>ARB-Y4</v>
      </c>
      <c r="N385" s="256" t="str">
        <f>Cobb!$G$2</f>
        <v>Alaska</v>
      </c>
      <c r="O385" s="257" t="s">
        <v>1058</v>
      </c>
      <c r="P385" s="231" t="str">
        <f t="shared" si="107"/>
        <v>Fulmer, Michael (ARB-Y4)</v>
      </c>
      <c r="Q385" s="252">
        <f t="shared" si="92"/>
        <v>600000</v>
      </c>
      <c r="R385" s="252" t="str">
        <f t="shared" si="108"/>
        <v/>
      </c>
      <c r="S385" s="252" t="str">
        <f t="shared" si="94"/>
        <v/>
      </c>
      <c r="T385" s="252" t="str">
        <f t="shared" si="96"/>
        <v/>
      </c>
      <c r="U385" s="270" t="s">
        <v>492</v>
      </c>
      <c r="V385" s="253">
        <v>600000</v>
      </c>
      <c r="W385" s="232" t="s">
        <v>721</v>
      </c>
      <c r="X385" s="232"/>
      <c r="Y385" s="232" t="s">
        <v>722</v>
      </c>
      <c r="Z385" s="232"/>
      <c r="AA385" s="232" t="s">
        <v>723</v>
      </c>
      <c r="AB385" s="284"/>
      <c r="AC385" s="232"/>
      <c r="AD385" s="284"/>
      <c r="AE385" s="232"/>
      <c r="AF385" s="232"/>
    </row>
    <row r="386" spans="1:32" ht="14.25" customHeight="1">
      <c r="A386" s="232" t="s">
        <v>1483</v>
      </c>
      <c r="B386" s="246" t="str">
        <f t="shared" si="102"/>
        <v>Funkhouser</v>
      </c>
      <c r="C386" s="238" t="str">
        <f t="shared" si="103"/>
        <v>Kyle</v>
      </c>
      <c r="D386" s="232" t="str">
        <f t="shared" si="104"/>
        <v>K. Funkhouser</v>
      </c>
      <c r="E386" s="231" t="str">
        <f t="shared" si="105"/>
        <v>Kyle Funkhouser</v>
      </c>
      <c r="F386" s="254"/>
      <c r="G386" s="254">
        <v>212</v>
      </c>
      <c r="H386" s="254" t="s">
        <v>1475</v>
      </c>
      <c r="I386" s="254"/>
      <c r="J386" s="250"/>
      <c r="K386" s="255"/>
      <c r="L386" s="249" t="s">
        <v>387</v>
      </c>
      <c r="M386" s="270" t="str">
        <f t="shared" si="91"/>
        <v>min</v>
      </c>
      <c r="N386" s="256" t="str">
        <f>Ruth!$Y$2</f>
        <v xml:space="preserve">New Jersey </v>
      </c>
      <c r="O386" s="257" t="s">
        <v>1479</v>
      </c>
      <c r="P386" s="231" t="str">
        <f t="shared" si="107"/>
        <v>Funkhouser, Kyle (min)</v>
      </c>
      <c r="Q386" s="252" t="str">
        <f t="shared" si="92"/>
        <v/>
      </c>
      <c r="R386" s="252" t="str">
        <f t="shared" si="108"/>
        <v/>
      </c>
      <c r="S386" s="252" t="str">
        <f t="shared" si="94"/>
        <v/>
      </c>
      <c r="T386" s="252" t="str">
        <f t="shared" si="96"/>
        <v/>
      </c>
      <c r="U386" s="270" t="s">
        <v>505</v>
      </c>
      <c r="V386" s="253"/>
      <c r="W386" s="232"/>
      <c r="X386" s="253"/>
      <c r="Y386" s="232"/>
      <c r="Z386" s="232"/>
      <c r="AA386" s="232"/>
      <c r="AB386" s="284"/>
      <c r="AC386" s="232"/>
      <c r="AD386" s="284"/>
      <c r="AE386" s="232"/>
      <c r="AF386" s="232"/>
    </row>
    <row r="387" spans="1:32" ht="14.25" customHeight="1">
      <c r="A387" s="158" t="s">
        <v>3661</v>
      </c>
      <c r="B387" s="246" t="str">
        <f t="shared" si="102"/>
        <v>Gallagher</v>
      </c>
      <c r="C387" s="238" t="str">
        <f t="shared" si="103"/>
        <v>Cam</v>
      </c>
      <c r="D387" s="232" t="str">
        <f t="shared" si="104"/>
        <v>C. Gallagher</v>
      </c>
      <c r="E387" s="231" t="str">
        <f t="shared" si="105"/>
        <v>Cam Gallagher</v>
      </c>
      <c r="F387" s="254" t="s">
        <v>748</v>
      </c>
      <c r="G387" s="254">
        <v>135</v>
      </c>
      <c r="H387" s="254">
        <v>5</v>
      </c>
      <c r="I387" s="254" t="s">
        <v>1474</v>
      </c>
      <c r="J387" s="250">
        <v>33944</v>
      </c>
      <c r="K387" s="255" t="s">
        <v>749</v>
      </c>
      <c r="L387" s="249" t="s">
        <v>6</v>
      </c>
      <c r="M387" s="270" t="str">
        <f t="shared" ref="M387:M450" si="109">$U387</f>
        <v>Y1</v>
      </c>
      <c r="N387" s="256" t="s">
        <v>263</v>
      </c>
      <c r="O387" s="257" t="s">
        <v>3574</v>
      </c>
      <c r="P387" s="231" t="str">
        <f>CONCATENATE(A387," (",U387,")")</f>
        <v>Gallagher, Cam (Y1)</v>
      </c>
      <c r="Q387" s="252">
        <f t="shared" ref="Q387:Q450" si="110">IF(ISBLANK($V387),"",$V387)</f>
        <v>200000</v>
      </c>
      <c r="R387" s="252">
        <f t="shared" si="108"/>
        <v>300000</v>
      </c>
      <c r="S387" s="252">
        <f t="shared" ref="S387:S450" si="111">IF(ISBLANK($Z387),"",$Z387)</f>
        <v>400000</v>
      </c>
      <c r="T387" s="252" t="str">
        <f t="shared" si="96"/>
        <v/>
      </c>
      <c r="U387" s="270" t="s">
        <v>388</v>
      </c>
      <c r="V387" s="253">
        <v>200000</v>
      </c>
      <c r="W387" s="232" t="s">
        <v>389</v>
      </c>
      <c r="X387" s="253">
        <v>300000</v>
      </c>
      <c r="Y387" s="232" t="s">
        <v>278</v>
      </c>
      <c r="Z387" s="378">
        <v>400000</v>
      </c>
      <c r="AA387" s="232" t="s">
        <v>492</v>
      </c>
      <c r="AB387" s="284"/>
      <c r="AC387" s="232"/>
      <c r="AD387" s="284"/>
      <c r="AE387" s="232"/>
      <c r="AF387" s="232"/>
    </row>
    <row r="388" spans="1:32" ht="14.25" customHeight="1">
      <c r="A388" s="232" t="s">
        <v>1454</v>
      </c>
      <c r="B388" s="246" t="str">
        <f t="shared" si="102"/>
        <v>Gallegos</v>
      </c>
      <c r="C388" s="238" t="str">
        <f t="shared" si="103"/>
        <v>Giovanny</v>
      </c>
      <c r="D388" s="232" t="str">
        <f t="shared" si="104"/>
        <v>G. Gallegos</v>
      </c>
      <c r="E388" s="231" t="str">
        <f t="shared" si="105"/>
        <v>Giovanny Gallegos</v>
      </c>
      <c r="F388" s="254" t="s">
        <v>748</v>
      </c>
      <c r="G388" s="254">
        <v>145</v>
      </c>
      <c r="H388" s="254" t="s">
        <v>1470</v>
      </c>
      <c r="I388" s="254"/>
      <c r="J388" s="250">
        <v>33464</v>
      </c>
      <c r="K388" s="255" t="s">
        <v>745</v>
      </c>
      <c r="L388" s="249" t="s">
        <v>90</v>
      </c>
      <c r="M388" s="270" t="str">
        <f t="shared" si="109"/>
        <v>Y2</v>
      </c>
      <c r="N388" s="256" t="str">
        <f>Cobb!$A$2</f>
        <v>Greenville</v>
      </c>
      <c r="O388" s="257" t="s">
        <v>1479</v>
      </c>
      <c r="P388" s="231" t="str">
        <f>CONCATENATE(A388," (",M388,")")</f>
        <v>Gallegos, Giovanny (Y2)</v>
      </c>
      <c r="Q388" s="252">
        <f t="shared" si="110"/>
        <v>300000</v>
      </c>
      <c r="R388" s="252">
        <f t="shared" si="108"/>
        <v>400000</v>
      </c>
      <c r="S388" s="252" t="str">
        <f t="shared" si="111"/>
        <v/>
      </c>
      <c r="T388" s="252" t="str">
        <f t="shared" si="96"/>
        <v/>
      </c>
      <c r="U388" s="270" t="s">
        <v>389</v>
      </c>
      <c r="V388" s="253">
        <v>300000</v>
      </c>
      <c r="W388" s="232" t="s">
        <v>278</v>
      </c>
      <c r="X388" s="253">
        <v>400000</v>
      </c>
      <c r="Y388" s="232" t="s">
        <v>492</v>
      </c>
      <c r="Z388" s="232"/>
      <c r="AA388" s="232"/>
      <c r="AB388" s="284"/>
      <c r="AC388" s="232"/>
      <c r="AD388" s="284"/>
      <c r="AE388" s="232"/>
      <c r="AF388" s="232"/>
    </row>
    <row r="389" spans="1:32" ht="14.25" customHeight="1">
      <c r="A389" s="158" t="s">
        <v>3577</v>
      </c>
      <c r="B389" s="246" t="str">
        <f t="shared" si="102"/>
        <v>Gallen</v>
      </c>
      <c r="C389" s="238" t="str">
        <f t="shared" si="103"/>
        <v>Zac</v>
      </c>
      <c r="D389" s="232" t="str">
        <f t="shared" si="104"/>
        <v>Z. Gallen</v>
      </c>
      <c r="E389" s="231" t="str">
        <f t="shared" si="105"/>
        <v>Zac Gallen</v>
      </c>
      <c r="F389" s="254" t="s">
        <v>748</v>
      </c>
      <c r="G389" s="254">
        <v>5</v>
      </c>
      <c r="H389" s="254">
        <v>1</v>
      </c>
      <c r="I389" s="254" t="s">
        <v>1468</v>
      </c>
      <c r="J389" s="250">
        <v>34914</v>
      </c>
      <c r="K389" s="255" t="s">
        <v>577</v>
      </c>
      <c r="L389" s="249" t="s">
        <v>90</v>
      </c>
      <c r="M389" s="270" t="str">
        <f t="shared" si="109"/>
        <v>Y1</v>
      </c>
      <c r="N389" s="256" t="s">
        <v>3535</v>
      </c>
      <c r="O389" s="257" t="s">
        <v>3574</v>
      </c>
      <c r="P389" s="231" t="str">
        <f>CONCATENATE(A389," (",U389,")")</f>
        <v>Gallen, Zac (Y1)</v>
      </c>
      <c r="Q389" s="252">
        <f t="shared" si="110"/>
        <v>200000</v>
      </c>
      <c r="R389" s="252">
        <f t="shared" si="108"/>
        <v>300000</v>
      </c>
      <c r="S389" s="252">
        <f t="shared" si="111"/>
        <v>400000</v>
      </c>
      <c r="T389" s="252" t="str">
        <f t="shared" si="96"/>
        <v/>
      </c>
      <c r="U389" s="270" t="s">
        <v>388</v>
      </c>
      <c r="V389" s="253">
        <v>200000</v>
      </c>
      <c r="W389" s="232" t="s">
        <v>389</v>
      </c>
      <c r="X389" s="253">
        <v>300000</v>
      </c>
      <c r="Y389" s="232" t="s">
        <v>278</v>
      </c>
      <c r="Z389" s="378">
        <v>400000</v>
      </c>
      <c r="AA389" s="232" t="s">
        <v>492</v>
      </c>
      <c r="AB389" s="284"/>
      <c r="AC389" s="232"/>
      <c r="AD389" s="284"/>
      <c r="AE389" s="232"/>
      <c r="AF389" s="232"/>
    </row>
    <row r="390" spans="1:32" ht="14.25" customHeight="1">
      <c r="A390" s="264" t="s">
        <v>698</v>
      </c>
      <c r="B390" s="246" t="str">
        <f t="shared" ref="B390:B421" si="112">LEFT(A390,FIND(", ",A390,1)-1)</f>
        <v>Gallo</v>
      </c>
      <c r="C390" s="238" t="str">
        <f t="shared" ref="C390:C421" si="113">RIGHT(A390,LEN(A390)-FIND(", ",A390,1)-1)</f>
        <v>Joey</v>
      </c>
      <c r="D390" s="232" t="str">
        <f t="shared" ref="D390:D421" si="114">CONCATENATE(MID(C390,1,1),". ",B390)</f>
        <v>J. Gallo</v>
      </c>
      <c r="E390" s="231" t="str">
        <f t="shared" ref="E390:E421" si="115">CONCATENATE(C390," ",B390)</f>
        <v>Joey Gallo</v>
      </c>
      <c r="F390" s="249" t="s">
        <v>307</v>
      </c>
      <c r="G390" s="249"/>
      <c r="H390" s="249"/>
      <c r="I390" s="249"/>
      <c r="J390" s="250">
        <v>34292</v>
      </c>
      <c r="K390" s="256" t="s">
        <v>751</v>
      </c>
      <c r="L390" s="249" t="s">
        <v>6</v>
      </c>
      <c r="M390" s="270" t="str">
        <f t="shared" si="109"/>
        <v>ARB-Y4</v>
      </c>
      <c r="N390" s="256" t="str">
        <f>Aaron!$S$2</f>
        <v>Washington</v>
      </c>
      <c r="O390" s="249" t="s">
        <v>654</v>
      </c>
      <c r="P390" s="231" t="str">
        <f t="shared" ref="P390:P398" si="116">CONCATENATE(A390," (",M390,")")</f>
        <v>Gallo, Joey (ARB-Y4)</v>
      </c>
      <c r="Q390" s="252">
        <f t="shared" si="110"/>
        <v>840000</v>
      </c>
      <c r="R390" s="252" t="str">
        <f t="shared" si="108"/>
        <v/>
      </c>
      <c r="S390" s="252" t="str">
        <f t="shared" si="111"/>
        <v/>
      </c>
      <c r="T390" s="252" t="str">
        <f t="shared" si="96"/>
        <v/>
      </c>
      <c r="U390" s="270" t="s">
        <v>492</v>
      </c>
      <c r="V390" s="253">
        <v>840000</v>
      </c>
      <c r="W390" s="232" t="s">
        <v>721</v>
      </c>
      <c r="X390" s="232"/>
      <c r="Y390" s="232" t="s">
        <v>722</v>
      </c>
      <c r="Z390" s="232"/>
      <c r="AA390" s="232" t="s">
        <v>723</v>
      </c>
      <c r="AB390" s="284"/>
      <c r="AC390" s="232"/>
      <c r="AD390" s="284"/>
      <c r="AE390" s="232"/>
      <c r="AF390" s="232"/>
    </row>
    <row r="391" spans="1:32" ht="14.25" customHeight="1">
      <c r="A391" s="264" t="s">
        <v>673</v>
      </c>
      <c r="B391" s="246" t="str">
        <f t="shared" si="112"/>
        <v>Galvis</v>
      </c>
      <c r="C391" s="238" t="str">
        <f t="shared" si="113"/>
        <v>Freddy</v>
      </c>
      <c r="D391" s="232" t="str">
        <f t="shared" si="114"/>
        <v>F. Galvis</v>
      </c>
      <c r="E391" s="231" t="str">
        <f t="shared" si="115"/>
        <v>Freddy Galvis</v>
      </c>
      <c r="F391" s="249" t="s">
        <v>755</v>
      </c>
      <c r="G391" s="249"/>
      <c r="H391" s="249"/>
      <c r="I391" s="249"/>
      <c r="J391" s="250">
        <v>32826</v>
      </c>
      <c r="K391" s="256" t="s">
        <v>752</v>
      </c>
      <c r="L391" s="249" t="s">
        <v>6</v>
      </c>
      <c r="M391" s="270" t="str">
        <f t="shared" si="109"/>
        <v>1,F3-$6.779M</v>
      </c>
      <c r="N391" s="256" t="str">
        <f>Aaron!$S$2</f>
        <v>Washington</v>
      </c>
      <c r="O391" s="257" t="s">
        <v>3510</v>
      </c>
      <c r="P391" s="231" t="str">
        <f t="shared" si="116"/>
        <v>Galvis, Freddy (1,F3-$6.779M)</v>
      </c>
      <c r="Q391" s="252">
        <f t="shared" si="110"/>
        <v>2260000</v>
      </c>
      <c r="R391" s="252">
        <f t="shared" si="108"/>
        <v>2260000</v>
      </c>
      <c r="S391" s="252">
        <f t="shared" si="111"/>
        <v>2260000</v>
      </c>
      <c r="T391" s="252" t="str">
        <f t="shared" si="96"/>
        <v/>
      </c>
      <c r="U391" s="270" t="s">
        <v>3206</v>
      </c>
      <c r="V391" s="253">
        <v>2260000</v>
      </c>
      <c r="W391" s="270" t="s">
        <v>3207</v>
      </c>
      <c r="X391" s="253">
        <v>2260000</v>
      </c>
      <c r="Y391" s="270" t="s">
        <v>3208</v>
      </c>
      <c r="Z391" s="253">
        <v>2260000</v>
      </c>
      <c r="AA391" s="232" t="s">
        <v>242</v>
      </c>
      <c r="AB391" s="284"/>
      <c r="AC391" s="232"/>
      <c r="AD391" s="284"/>
      <c r="AE391" s="232"/>
      <c r="AF391" s="232"/>
    </row>
    <row r="392" spans="1:32" ht="14.25" customHeight="1">
      <c r="A392" s="232" t="s">
        <v>1299</v>
      </c>
      <c r="B392" s="246" t="str">
        <f t="shared" si="112"/>
        <v>Gamel</v>
      </c>
      <c r="C392" s="238" t="str">
        <f t="shared" si="113"/>
        <v>Ben</v>
      </c>
      <c r="D392" s="232" t="str">
        <f t="shared" si="114"/>
        <v>B. Gamel</v>
      </c>
      <c r="E392" s="231" t="str">
        <f t="shared" si="115"/>
        <v>Ben Gamel</v>
      </c>
      <c r="F392" s="247" t="s">
        <v>307</v>
      </c>
      <c r="G392" s="232" t="e">
        <f>#REF!+1</f>
        <v>#REF!</v>
      </c>
      <c r="H392" s="232">
        <v>6</v>
      </c>
      <c r="I392" s="232">
        <v>14</v>
      </c>
      <c r="J392" s="248">
        <v>33741</v>
      </c>
      <c r="K392" s="232" t="s">
        <v>753</v>
      </c>
      <c r="L392" s="249" t="s">
        <v>6</v>
      </c>
      <c r="M392" s="270" t="str">
        <f t="shared" si="109"/>
        <v>Y3</v>
      </c>
      <c r="N392" s="256" t="str">
        <f>Aaron!$A$2</f>
        <v>Middlesex</v>
      </c>
      <c r="O392" s="249" t="s">
        <v>1214</v>
      </c>
      <c r="P392" s="231" t="str">
        <f t="shared" si="116"/>
        <v>Gamel, Ben (Y3)</v>
      </c>
      <c r="Q392" s="252">
        <f t="shared" si="110"/>
        <v>400000</v>
      </c>
      <c r="R392" s="252" t="str">
        <f t="shared" si="108"/>
        <v/>
      </c>
      <c r="S392" s="252" t="str">
        <f t="shared" si="111"/>
        <v/>
      </c>
      <c r="T392" s="252" t="str">
        <f t="shared" si="96"/>
        <v/>
      </c>
      <c r="U392" s="270" t="s">
        <v>278</v>
      </c>
      <c r="V392" s="253">
        <v>400000</v>
      </c>
      <c r="W392" s="232" t="s">
        <v>492</v>
      </c>
      <c r="X392" s="232"/>
      <c r="Y392" s="232"/>
      <c r="Z392" s="232"/>
      <c r="AA392" s="232"/>
      <c r="AB392" s="284"/>
      <c r="AC392" s="232"/>
      <c r="AD392" s="284"/>
      <c r="AE392" s="232"/>
      <c r="AF392" s="232"/>
    </row>
    <row r="393" spans="1:32" ht="14.25" customHeight="1">
      <c r="A393" s="232" t="s">
        <v>1877</v>
      </c>
      <c r="B393" s="246" t="str">
        <f t="shared" si="112"/>
        <v>Gant</v>
      </c>
      <c r="C393" s="238" t="str">
        <f t="shared" si="113"/>
        <v>John</v>
      </c>
      <c r="D393" s="232" t="str">
        <f t="shared" si="114"/>
        <v>J. Gant</v>
      </c>
      <c r="E393" s="231" t="str">
        <f t="shared" si="115"/>
        <v>John Gant</v>
      </c>
      <c r="F393" s="247"/>
      <c r="G393" s="232"/>
      <c r="H393" s="232"/>
      <c r="I393" s="232"/>
      <c r="J393" s="248"/>
      <c r="K393" s="232"/>
      <c r="L393" s="249" t="s">
        <v>90</v>
      </c>
      <c r="M393" s="270" t="str">
        <f t="shared" si="109"/>
        <v>2,F4-$12M</v>
      </c>
      <c r="N393" s="251" t="s">
        <v>3535</v>
      </c>
      <c r="O393" s="249" t="s">
        <v>3570</v>
      </c>
      <c r="P393" s="231" t="str">
        <f t="shared" si="116"/>
        <v>Gant, John (2,F4-$12M)</v>
      </c>
      <c r="Q393" s="252">
        <f t="shared" si="110"/>
        <v>3000000</v>
      </c>
      <c r="R393" s="252">
        <f t="shared" si="108"/>
        <v>3000000</v>
      </c>
      <c r="S393" s="252">
        <f t="shared" si="111"/>
        <v>3000000</v>
      </c>
      <c r="T393" s="252" t="str">
        <f t="shared" si="96"/>
        <v/>
      </c>
      <c r="U393" s="270" t="s">
        <v>1880</v>
      </c>
      <c r="V393" s="253">
        <v>3000000</v>
      </c>
      <c r="W393" s="232" t="s">
        <v>1879</v>
      </c>
      <c r="X393" s="253">
        <v>3000000</v>
      </c>
      <c r="Y393" s="232" t="s">
        <v>1878</v>
      </c>
      <c r="Z393" s="253">
        <v>3000000</v>
      </c>
      <c r="AA393" s="232" t="s">
        <v>242</v>
      </c>
      <c r="AB393" s="284"/>
      <c r="AC393" s="232"/>
      <c r="AD393" s="284"/>
      <c r="AE393" s="232"/>
      <c r="AF393" s="232"/>
    </row>
    <row r="394" spans="1:32" ht="14.25" customHeight="1">
      <c r="A394" s="264" t="s">
        <v>660</v>
      </c>
      <c r="B394" s="246" t="str">
        <f t="shared" si="112"/>
        <v>Garcia</v>
      </c>
      <c r="C394" s="238" t="str">
        <f t="shared" si="113"/>
        <v>Avisail</v>
      </c>
      <c r="D394" s="232" t="str">
        <f t="shared" si="114"/>
        <v>A. Garcia</v>
      </c>
      <c r="E394" s="231" t="str">
        <f t="shared" si="115"/>
        <v>Avisail Garcia</v>
      </c>
      <c r="F394" s="249" t="s">
        <v>748</v>
      </c>
      <c r="G394" s="249"/>
      <c r="H394" s="249"/>
      <c r="I394" s="249"/>
      <c r="J394" s="250">
        <v>33401</v>
      </c>
      <c r="K394" s="256" t="s">
        <v>750</v>
      </c>
      <c r="L394" s="249" t="s">
        <v>6</v>
      </c>
      <c r="M394" s="270" t="str">
        <f t="shared" si="109"/>
        <v>1,F4-$7.98M</v>
      </c>
      <c r="N394" s="256" t="s">
        <v>502</v>
      </c>
      <c r="O394" s="257" t="s">
        <v>3510</v>
      </c>
      <c r="P394" s="231" t="str">
        <f t="shared" si="116"/>
        <v>Garcia, Avisail (1,F4-$7.98M)</v>
      </c>
      <c r="Q394" s="252">
        <f t="shared" si="110"/>
        <v>1995000</v>
      </c>
      <c r="R394" s="252">
        <f t="shared" si="108"/>
        <v>1995000</v>
      </c>
      <c r="S394" s="252">
        <f t="shared" si="111"/>
        <v>1995000</v>
      </c>
      <c r="T394" s="252">
        <f t="shared" si="96"/>
        <v>1995000</v>
      </c>
      <c r="U394" s="270" t="s">
        <v>3209</v>
      </c>
      <c r="V394" s="253">
        <v>1995000</v>
      </c>
      <c r="W394" s="270" t="s">
        <v>3211</v>
      </c>
      <c r="X394" s="253">
        <v>1995000</v>
      </c>
      <c r="Y394" s="270" t="s">
        <v>3212</v>
      </c>
      <c r="Z394" s="253">
        <v>1995000</v>
      </c>
      <c r="AA394" s="270" t="s">
        <v>3213</v>
      </c>
      <c r="AB394" s="253">
        <v>1995000</v>
      </c>
      <c r="AC394" s="270" t="s">
        <v>242</v>
      </c>
      <c r="AD394" s="284"/>
      <c r="AE394" s="232"/>
      <c r="AF394" s="232"/>
    </row>
    <row r="395" spans="1:32" ht="14.25" customHeight="1">
      <c r="A395" s="232" t="s">
        <v>1285</v>
      </c>
      <c r="B395" s="246" t="str">
        <f t="shared" si="112"/>
        <v>Garcia</v>
      </c>
      <c r="C395" s="238" t="str">
        <f t="shared" si="113"/>
        <v>David</v>
      </c>
      <c r="D395" s="232" t="str">
        <f t="shared" si="114"/>
        <v>D. Garcia</v>
      </c>
      <c r="E395" s="231" t="str">
        <f t="shared" si="115"/>
        <v>David Garcia</v>
      </c>
      <c r="F395" s="247" t="s">
        <v>755</v>
      </c>
      <c r="G395" s="232">
        <v>213</v>
      </c>
      <c r="H395" s="232">
        <v>11</v>
      </c>
      <c r="I395" s="232">
        <v>4</v>
      </c>
      <c r="J395" s="248">
        <v>36562</v>
      </c>
      <c r="K395" s="232"/>
      <c r="L395" s="249" t="s">
        <v>387</v>
      </c>
      <c r="M395" s="270" t="str">
        <f t="shared" si="109"/>
        <v>min</v>
      </c>
      <c r="N395" s="256" t="str">
        <f>Aaron!$A$2</f>
        <v>Middlesex</v>
      </c>
      <c r="O395" s="249" t="s">
        <v>1214</v>
      </c>
      <c r="P395" s="231" t="str">
        <f t="shared" si="116"/>
        <v>Garcia, David (min)</v>
      </c>
      <c r="Q395" s="252" t="str">
        <f t="shared" si="110"/>
        <v/>
      </c>
      <c r="R395" s="252" t="str">
        <f t="shared" si="108"/>
        <v/>
      </c>
      <c r="S395" s="252" t="str">
        <f t="shared" si="111"/>
        <v/>
      </c>
      <c r="T395" s="252" t="str">
        <f t="shared" si="96"/>
        <v/>
      </c>
      <c r="U395" s="270" t="s">
        <v>505</v>
      </c>
      <c r="V395" s="253"/>
      <c r="W395" s="232"/>
      <c r="X395" s="232"/>
      <c r="Y395" s="232"/>
      <c r="Z395" s="232"/>
      <c r="AA395" s="232"/>
      <c r="AB395" s="284"/>
      <c r="AC395" s="232"/>
      <c r="AD395" s="284"/>
      <c r="AE395" s="232"/>
      <c r="AF395" s="232"/>
    </row>
    <row r="396" spans="1:32" ht="14.25" customHeight="1">
      <c r="A396" s="232" t="s">
        <v>2095</v>
      </c>
      <c r="B396" s="246" t="str">
        <f t="shared" si="112"/>
        <v>Garcia</v>
      </c>
      <c r="C396" s="238" t="str">
        <f t="shared" si="113"/>
        <v>Deivi</v>
      </c>
      <c r="D396" s="232" t="str">
        <f t="shared" si="114"/>
        <v>D. Garcia</v>
      </c>
      <c r="E396" s="231" t="str">
        <f t="shared" si="115"/>
        <v>Deivi Garcia</v>
      </c>
      <c r="F396" s="254" t="s">
        <v>748</v>
      </c>
      <c r="G396" s="254" t="s">
        <v>2250</v>
      </c>
      <c r="H396" s="254" t="s">
        <v>478</v>
      </c>
      <c r="I396" s="254" t="s">
        <v>2185</v>
      </c>
      <c r="J396" s="250">
        <v>36299</v>
      </c>
      <c r="K396" s="255" t="s">
        <v>577</v>
      </c>
      <c r="L396" s="249" t="s">
        <v>387</v>
      </c>
      <c r="M396" s="270" t="str">
        <f t="shared" si="109"/>
        <v>min</v>
      </c>
      <c r="N396" s="256" t="s">
        <v>173</v>
      </c>
      <c r="O396" s="257" t="s">
        <v>2173</v>
      </c>
      <c r="P396" s="231" t="str">
        <f t="shared" si="116"/>
        <v>Garcia, Deivi (min)</v>
      </c>
      <c r="Q396" s="252" t="str">
        <f t="shared" si="110"/>
        <v/>
      </c>
      <c r="R396" s="252" t="str">
        <f t="shared" si="108"/>
        <v/>
      </c>
      <c r="S396" s="252" t="str">
        <f t="shared" si="111"/>
        <v/>
      </c>
      <c r="T396" s="252" t="str">
        <f t="shared" si="96"/>
        <v/>
      </c>
      <c r="U396" s="270" t="s">
        <v>505</v>
      </c>
      <c r="V396" s="253"/>
      <c r="W396" s="232"/>
      <c r="X396" s="253"/>
      <c r="Y396" s="232"/>
      <c r="Z396" s="232"/>
      <c r="AA396" s="232"/>
      <c r="AB396" s="284"/>
      <c r="AC396" s="232"/>
      <c r="AD396" s="284"/>
      <c r="AE396" s="232"/>
      <c r="AF396" s="232"/>
    </row>
    <row r="397" spans="1:32" ht="14.25" customHeight="1">
      <c r="A397" s="158" t="s">
        <v>1320</v>
      </c>
      <c r="B397" s="552" t="str">
        <f t="shared" si="112"/>
        <v>Garcia</v>
      </c>
      <c r="C397" s="553" t="str">
        <f t="shared" si="113"/>
        <v>Greg</v>
      </c>
      <c r="D397" s="158" t="str">
        <f t="shared" si="114"/>
        <v>G. Garcia</v>
      </c>
      <c r="E397" s="539" t="str">
        <f t="shared" si="115"/>
        <v>Greg Garcia</v>
      </c>
      <c r="F397" s="558" t="s">
        <v>307</v>
      </c>
      <c r="G397" s="558"/>
      <c r="H397" s="558"/>
      <c r="I397" s="558"/>
      <c r="J397" s="555">
        <v>32728</v>
      </c>
      <c r="K397" s="559" t="s">
        <v>746</v>
      </c>
      <c r="L397" s="554" t="s">
        <v>6</v>
      </c>
      <c r="M397" s="556" t="str">
        <f t="shared" si="109"/>
        <v>1,F1-$200k</v>
      </c>
      <c r="N397" s="556" t="s">
        <v>52</v>
      </c>
      <c r="O397" s="557" t="s">
        <v>4160</v>
      </c>
      <c r="P397" s="539" t="str">
        <f t="shared" si="116"/>
        <v>Garcia, Greg (1,F1-$200k)</v>
      </c>
      <c r="Q397" s="579">
        <f t="shared" si="110"/>
        <v>200000</v>
      </c>
      <c r="R397" s="579" t="str">
        <f t="shared" si="108"/>
        <v/>
      </c>
      <c r="S397" s="579" t="str">
        <f t="shared" si="111"/>
        <v/>
      </c>
      <c r="T397" s="579" t="str">
        <f t="shared" si="96"/>
        <v/>
      </c>
      <c r="U397" s="270" t="s">
        <v>988</v>
      </c>
      <c r="V397" s="284">
        <v>200000</v>
      </c>
      <c r="W397" s="232" t="s">
        <v>242</v>
      </c>
      <c r="X397" s="253"/>
      <c r="Y397" s="232"/>
      <c r="Z397" s="232"/>
      <c r="AA397" s="232"/>
      <c r="AB397" s="284"/>
      <c r="AC397" s="232"/>
      <c r="AD397" s="284"/>
      <c r="AE397" s="232"/>
      <c r="AF397" s="232"/>
    </row>
    <row r="398" spans="1:32" ht="14.25" customHeight="1">
      <c r="A398" s="232" t="s">
        <v>1076</v>
      </c>
      <c r="B398" s="246" t="str">
        <f t="shared" si="112"/>
        <v>Garcia</v>
      </c>
      <c r="C398" s="238" t="str">
        <f t="shared" si="113"/>
        <v>Jarlin</v>
      </c>
      <c r="D398" s="232" t="str">
        <f t="shared" si="114"/>
        <v>J. Garcia</v>
      </c>
      <c r="E398" s="231" t="str">
        <f t="shared" si="115"/>
        <v>Jarlin Garcia</v>
      </c>
      <c r="F398" s="254" t="s">
        <v>307</v>
      </c>
      <c r="G398" s="233">
        <v>152</v>
      </c>
      <c r="H398" s="233">
        <v>6</v>
      </c>
      <c r="I398" s="233">
        <v>14</v>
      </c>
      <c r="J398" s="262">
        <v>33987</v>
      </c>
      <c r="K398" s="255" t="s">
        <v>745</v>
      </c>
      <c r="L398" s="249" t="s">
        <v>90</v>
      </c>
      <c r="M398" s="270" t="str">
        <f t="shared" si="109"/>
        <v>Y3</v>
      </c>
      <c r="N398" s="256" t="str">
        <f>Ruth!$G$2</f>
        <v>Gotham City</v>
      </c>
      <c r="O398" s="257" t="s">
        <v>2006</v>
      </c>
      <c r="P398" s="231" t="str">
        <f t="shared" si="116"/>
        <v>Garcia, Jarlin (Y3)</v>
      </c>
      <c r="Q398" s="252">
        <f t="shared" si="110"/>
        <v>400000</v>
      </c>
      <c r="R398" s="252" t="str">
        <f t="shared" si="108"/>
        <v/>
      </c>
      <c r="S398" s="252" t="str">
        <f t="shared" si="111"/>
        <v/>
      </c>
      <c r="T398" s="252" t="str">
        <f t="shared" si="96"/>
        <v/>
      </c>
      <c r="U398" s="270" t="s">
        <v>278</v>
      </c>
      <c r="V398" s="253">
        <v>400000</v>
      </c>
      <c r="W398" s="232" t="s">
        <v>492</v>
      </c>
      <c r="X398" s="232"/>
      <c r="Y398" s="232"/>
      <c r="Z398" s="232"/>
      <c r="AA398" s="232"/>
      <c r="AB398" s="284"/>
      <c r="AC398" s="232"/>
      <c r="AD398" s="284"/>
      <c r="AE398" s="232"/>
      <c r="AF398" s="232"/>
    </row>
    <row r="399" spans="1:32" ht="14.25" customHeight="1">
      <c r="A399" s="487" t="s">
        <v>3767</v>
      </c>
      <c r="B399" s="246" t="str">
        <f t="shared" si="112"/>
        <v>Garcia</v>
      </c>
      <c r="C399" s="238" t="str">
        <f t="shared" si="113"/>
        <v>Jose</v>
      </c>
      <c r="D399" s="232" t="str">
        <f t="shared" si="114"/>
        <v>J. Garcia</v>
      </c>
      <c r="E399" s="231" t="str">
        <f t="shared" si="115"/>
        <v>Jose Garcia</v>
      </c>
      <c r="F399" s="254"/>
      <c r="G399" s="254">
        <v>140</v>
      </c>
      <c r="H399" s="254">
        <v>5</v>
      </c>
      <c r="I399" s="254" t="s">
        <v>2181</v>
      </c>
      <c r="J399" s="250"/>
      <c r="K399" s="255"/>
      <c r="L399" s="249" t="s">
        <v>387</v>
      </c>
      <c r="M399" s="270" t="str">
        <f t="shared" si="109"/>
        <v>min</v>
      </c>
      <c r="N399" s="256" t="s">
        <v>52</v>
      </c>
      <c r="O399" s="257" t="s">
        <v>3574</v>
      </c>
      <c r="P399" s="231" t="str">
        <f>CONCATENATE(A399," (",U399,")")</f>
        <v>Garcia, Jose (min)</v>
      </c>
      <c r="Q399" s="252" t="str">
        <f t="shared" si="110"/>
        <v/>
      </c>
      <c r="R399" s="252" t="str">
        <f t="shared" si="108"/>
        <v/>
      </c>
      <c r="S399" s="252" t="str">
        <f t="shared" si="111"/>
        <v/>
      </c>
      <c r="T399" s="252" t="str">
        <f t="shared" si="96"/>
        <v/>
      </c>
      <c r="U399" s="270" t="s">
        <v>505</v>
      </c>
      <c r="V399" s="253"/>
      <c r="W399" s="232"/>
      <c r="X399" s="253"/>
      <c r="Y399" s="232"/>
      <c r="Z399" s="232"/>
      <c r="AA399" s="232"/>
      <c r="AB399" s="284"/>
      <c r="AC399" s="232"/>
      <c r="AD399" s="284"/>
      <c r="AE399" s="232"/>
      <c r="AF399" s="232"/>
    </row>
    <row r="400" spans="1:32" ht="14.25" customHeight="1">
      <c r="A400" s="232" t="s">
        <v>1387</v>
      </c>
      <c r="B400" s="246" t="str">
        <f t="shared" si="112"/>
        <v>Garcia</v>
      </c>
      <c r="C400" s="238" t="str">
        <f t="shared" si="113"/>
        <v>Leury+</v>
      </c>
      <c r="D400" s="232" t="str">
        <f t="shared" si="114"/>
        <v>L. Garcia</v>
      </c>
      <c r="E400" s="231" t="str">
        <f t="shared" si="115"/>
        <v>Leury+ Garcia</v>
      </c>
      <c r="F400" s="254" t="s">
        <v>755</v>
      </c>
      <c r="G400" s="254"/>
      <c r="H400" s="254"/>
      <c r="I400" s="254"/>
      <c r="J400" s="250">
        <v>33315</v>
      </c>
      <c r="K400" s="255" t="s">
        <v>750</v>
      </c>
      <c r="L400" s="249" t="s">
        <v>6</v>
      </c>
      <c r="M400" s="270" t="str">
        <f t="shared" si="109"/>
        <v>3,F3-$2.1M</v>
      </c>
      <c r="N400" s="256" t="str">
        <f>Ruth!$G$2</f>
        <v>Gotham City</v>
      </c>
      <c r="O400" s="257" t="s">
        <v>1376</v>
      </c>
      <c r="P400" s="231" t="str">
        <f t="shared" ref="P400:P417" si="117">CONCATENATE(A400," (",M400,")")</f>
        <v>Garcia, Leury+ (3,F3-$2.1M)</v>
      </c>
      <c r="Q400" s="252">
        <f t="shared" si="110"/>
        <v>700000</v>
      </c>
      <c r="R400" s="252" t="str">
        <f t="shared" si="108"/>
        <v/>
      </c>
      <c r="S400" s="252" t="str">
        <f t="shared" si="111"/>
        <v/>
      </c>
      <c r="T400" s="252" t="str">
        <f t="shared" si="96"/>
        <v/>
      </c>
      <c r="U400" s="270" t="s">
        <v>1613</v>
      </c>
      <c r="V400" s="253">
        <v>700000</v>
      </c>
      <c r="W400" s="253" t="s">
        <v>242</v>
      </c>
      <c r="X400" s="232"/>
      <c r="Y400" s="232"/>
      <c r="Z400" s="260"/>
      <c r="AA400" s="232"/>
      <c r="AB400" s="284"/>
      <c r="AC400" s="232"/>
      <c r="AD400" s="284"/>
      <c r="AE400" s="232"/>
      <c r="AF400" s="232"/>
    </row>
    <row r="401" spans="1:32" ht="14.25" customHeight="1">
      <c r="A401" s="232" t="s">
        <v>1019</v>
      </c>
      <c r="B401" s="246" t="str">
        <f t="shared" si="112"/>
        <v>Garcia</v>
      </c>
      <c r="C401" s="238" t="str">
        <f t="shared" si="113"/>
        <v>Luis</v>
      </c>
      <c r="D401" s="232" t="str">
        <f t="shared" si="114"/>
        <v>L. Garcia</v>
      </c>
      <c r="E401" s="231" t="str">
        <f t="shared" si="115"/>
        <v>Luis Garcia</v>
      </c>
      <c r="F401" s="254"/>
      <c r="G401" s="254"/>
      <c r="H401" s="254"/>
      <c r="I401" s="254"/>
      <c r="J401" s="250"/>
      <c r="K401" s="255"/>
      <c r="L401" s="249" t="s">
        <v>90</v>
      </c>
      <c r="M401" s="270" t="str">
        <f t="shared" si="109"/>
        <v>1,F1-200k</v>
      </c>
      <c r="N401" s="256" t="s">
        <v>502</v>
      </c>
      <c r="O401" s="257" t="s">
        <v>3510</v>
      </c>
      <c r="P401" s="231" t="str">
        <f t="shared" si="117"/>
        <v>Garcia, Luis (1,F1-200k)</v>
      </c>
      <c r="Q401" s="252">
        <f t="shared" si="110"/>
        <v>200000</v>
      </c>
      <c r="R401" s="252" t="str">
        <f t="shared" si="108"/>
        <v/>
      </c>
      <c r="S401" s="252" t="str">
        <f t="shared" si="111"/>
        <v/>
      </c>
      <c r="T401" s="252" t="str">
        <f t="shared" si="96"/>
        <v/>
      </c>
      <c r="U401" s="270" t="s">
        <v>1570</v>
      </c>
      <c r="V401" s="253">
        <v>200000</v>
      </c>
      <c r="W401" s="232" t="s">
        <v>242</v>
      </c>
      <c r="X401" s="253"/>
      <c r="Y401" s="232"/>
      <c r="Z401" s="284"/>
      <c r="AA401" s="232"/>
      <c r="AB401" s="284"/>
      <c r="AC401" s="232"/>
      <c r="AD401" s="284"/>
      <c r="AE401" s="232"/>
      <c r="AF401" s="232"/>
    </row>
    <row r="402" spans="1:32" ht="14.25" customHeight="1">
      <c r="A402" s="232" t="s">
        <v>2075</v>
      </c>
      <c r="B402" s="246" t="str">
        <f t="shared" si="112"/>
        <v>Garcia</v>
      </c>
      <c r="C402" s="238" t="str">
        <f t="shared" si="113"/>
        <v>Luis Jose</v>
      </c>
      <c r="D402" s="232" t="str">
        <f t="shared" si="114"/>
        <v>L. Garcia</v>
      </c>
      <c r="E402" s="231" t="str">
        <f t="shared" si="115"/>
        <v>Luis Jose Garcia</v>
      </c>
      <c r="F402" s="254" t="s">
        <v>755</v>
      </c>
      <c r="G402" s="254" t="s">
        <v>2229</v>
      </c>
      <c r="H402" s="254" t="s">
        <v>1466</v>
      </c>
      <c r="I402" s="254" t="s">
        <v>2182</v>
      </c>
      <c r="J402" s="250">
        <v>36800</v>
      </c>
      <c r="K402" s="255" t="s">
        <v>752</v>
      </c>
      <c r="L402" s="249" t="s">
        <v>387</v>
      </c>
      <c r="M402" s="270" t="str">
        <f t="shared" si="109"/>
        <v>min</v>
      </c>
      <c r="N402" s="256" t="s">
        <v>397</v>
      </c>
      <c r="O402" s="257" t="s">
        <v>2448</v>
      </c>
      <c r="P402" s="231" t="str">
        <f t="shared" si="117"/>
        <v>Garcia, Luis Jose (min)</v>
      </c>
      <c r="Q402" s="252" t="str">
        <f t="shared" si="110"/>
        <v/>
      </c>
      <c r="R402" s="252" t="str">
        <f t="shared" si="108"/>
        <v/>
      </c>
      <c r="S402" s="252" t="str">
        <f t="shared" si="111"/>
        <v/>
      </c>
      <c r="T402" s="252" t="str">
        <f t="shared" si="96"/>
        <v/>
      </c>
      <c r="U402" s="270" t="s">
        <v>505</v>
      </c>
      <c r="V402" s="253"/>
      <c r="W402" s="232"/>
      <c r="X402" s="253"/>
      <c r="Y402" s="232"/>
      <c r="Z402" s="232"/>
      <c r="AA402" s="232"/>
      <c r="AB402" s="284"/>
      <c r="AC402" s="232"/>
      <c r="AD402" s="284"/>
      <c r="AE402" s="232"/>
      <c r="AF402" s="232"/>
    </row>
    <row r="403" spans="1:32" ht="14.25" customHeight="1">
      <c r="A403" s="158" t="s">
        <v>1380</v>
      </c>
      <c r="B403" s="552" t="str">
        <f t="shared" si="112"/>
        <v>Garcia</v>
      </c>
      <c r="C403" s="553" t="str">
        <f t="shared" si="113"/>
        <v>Luis Victoriano</v>
      </c>
      <c r="D403" s="158" t="str">
        <f t="shared" si="114"/>
        <v>L. Garcia</v>
      </c>
      <c r="E403" s="539" t="str">
        <f t="shared" si="115"/>
        <v>Luis Victoriano Garcia</v>
      </c>
      <c r="F403" s="567" t="s">
        <v>307</v>
      </c>
      <c r="G403" s="158">
        <f>G402+1</f>
        <v>68</v>
      </c>
      <c r="H403" s="158">
        <v>5</v>
      </c>
      <c r="I403" s="158">
        <v>13</v>
      </c>
      <c r="J403" s="568">
        <v>36662</v>
      </c>
      <c r="K403" s="158" t="s">
        <v>752</v>
      </c>
      <c r="L403" s="554" t="s">
        <v>387</v>
      </c>
      <c r="M403" s="556" t="str">
        <f t="shared" si="109"/>
        <v>min</v>
      </c>
      <c r="N403" s="540" t="s">
        <v>292</v>
      </c>
      <c r="O403" s="554" t="s">
        <v>4075</v>
      </c>
      <c r="P403" s="231" t="str">
        <f t="shared" si="117"/>
        <v>Garcia, Luis Victoriano (min)</v>
      </c>
      <c r="Q403" s="252" t="str">
        <f t="shared" si="110"/>
        <v/>
      </c>
      <c r="R403" s="252" t="str">
        <f t="shared" si="108"/>
        <v/>
      </c>
      <c r="S403" s="252" t="str">
        <f t="shared" si="111"/>
        <v/>
      </c>
      <c r="T403" s="252" t="str">
        <f t="shared" si="96"/>
        <v/>
      </c>
      <c r="U403" s="270" t="s">
        <v>505</v>
      </c>
      <c r="V403" s="253"/>
      <c r="W403" s="232"/>
      <c r="X403" s="232"/>
      <c r="Y403" s="232"/>
      <c r="Z403" s="232"/>
      <c r="AA403" s="232"/>
      <c r="AB403" s="284"/>
      <c r="AC403" s="232"/>
      <c r="AD403" s="284"/>
      <c r="AE403" s="232"/>
      <c r="AF403" s="232"/>
    </row>
    <row r="404" spans="1:32" ht="14.25" customHeight="1">
      <c r="A404" s="158" t="s">
        <v>4166</v>
      </c>
      <c r="B404" s="552" t="str">
        <f t="shared" si="112"/>
        <v>Garcia</v>
      </c>
      <c r="C404" s="553" t="str">
        <f t="shared" si="113"/>
        <v>Yimi</v>
      </c>
      <c r="D404" s="158" t="str">
        <f t="shared" si="114"/>
        <v>Y. Garcia</v>
      </c>
      <c r="E404" s="539" t="str">
        <f t="shared" si="115"/>
        <v>Yimi Garcia</v>
      </c>
      <c r="F404" s="558" t="s">
        <v>748</v>
      </c>
      <c r="G404" s="558"/>
      <c r="H404" s="558"/>
      <c r="I404" s="558"/>
      <c r="J404" s="555">
        <v>33103</v>
      </c>
      <c r="K404" s="559" t="s">
        <v>745</v>
      </c>
      <c r="L404" s="554" t="s">
        <v>90</v>
      </c>
      <c r="M404" s="556" t="str">
        <f t="shared" si="109"/>
        <v>1,F3-$3.525M</v>
      </c>
      <c r="N404" s="556" t="s">
        <v>171</v>
      </c>
      <c r="O404" s="557" t="s">
        <v>4160</v>
      </c>
      <c r="P404" s="539" t="str">
        <f t="shared" si="117"/>
        <v>Garcia, Yimi (1,F3-$3.525M)</v>
      </c>
      <c r="Q404" s="579">
        <f t="shared" si="110"/>
        <v>1175000</v>
      </c>
      <c r="R404" s="579">
        <f t="shared" si="108"/>
        <v>1175000</v>
      </c>
      <c r="S404" s="579">
        <f t="shared" si="111"/>
        <v>1175000</v>
      </c>
      <c r="T404" s="579" t="str">
        <f t="shared" ref="T404:T467" si="118">IF(ISBLANK($AB404),"",$AB404)</f>
        <v/>
      </c>
      <c r="U404" s="270" t="s">
        <v>4119</v>
      </c>
      <c r="V404" s="284">
        <v>1175000</v>
      </c>
      <c r="W404" s="232" t="s">
        <v>4145</v>
      </c>
      <c r="X404" s="253">
        <v>1175000</v>
      </c>
      <c r="Y404" s="232" t="s">
        <v>4146</v>
      </c>
      <c r="Z404" s="232">
        <v>1175000</v>
      </c>
      <c r="AA404" s="232" t="s">
        <v>242</v>
      </c>
      <c r="AB404" s="284"/>
      <c r="AC404" s="232"/>
      <c r="AD404" s="284"/>
      <c r="AE404" s="232"/>
      <c r="AF404" s="232"/>
    </row>
    <row r="405" spans="1:32" ht="14.25" customHeight="1">
      <c r="A405" s="290" t="s">
        <v>185</v>
      </c>
      <c r="B405" s="246" t="str">
        <f t="shared" si="112"/>
        <v>Gardner</v>
      </c>
      <c r="C405" s="238" t="str">
        <f t="shared" si="113"/>
        <v>Brett</v>
      </c>
      <c r="D405" s="232" t="str">
        <f t="shared" si="114"/>
        <v>B. Gardner</v>
      </c>
      <c r="E405" s="231" t="str">
        <f t="shared" si="115"/>
        <v>Brett Gardner</v>
      </c>
      <c r="F405" s="249" t="s">
        <v>307</v>
      </c>
      <c r="G405" s="249"/>
      <c r="H405" s="249"/>
      <c r="I405" s="249"/>
      <c r="J405" s="250">
        <v>30552</v>
      </c>
      <c r="K405" s="256" t="s">
        <v>750</v>
      </c>
      <c r="L405" s="249" t="s">
        <v>6</v>
      </c>
      <c r="M405" s="270" t="str">
        <f t="shared" si="109"/>
        <v>1,F3-$15.721M</v>
      </c>
      <c r="N405" s="251" t="s">
        <v>780</v>
      </c>
      <c r="O405" s="257" t="s">
        <v>3510</v>
      </c>
      <c r="P405" s="231" t="str">
        <f t="shared" si="117"/>
        <v>Gardner, Brett (1,F3-$15.721M)</v>
      </c>
      <c r="Q405" s="252">
        <f t="shared" si="110"/>
        <v>5241000</v>
      </c>
      <c r="R405" s="252">
        <f t="shared" si="108"/>
        <v>5241000</v>
      </c>
      <c r="S405" s="252">
        <f t="shared" si="111"/>
        <v>5241000</v>
      </c>
      <c r="T405" s="252" t="str">
        <f t="shared" si="118"/>
        <v/>
      </c>
      <c r="U405" s="374" t="s">
        <v>3214</v>
      </c>
      <c r="V405" s="253">
        <v>5241000</v>
      </c>
      <c r="W405" s="374" t="s">
        <v>3215</v>
      </c>
      <c r="X405" s="253">
        <v>5241000</v>
      </c>
      <c r="Y405" s="374" t="s">
        <v>3216</v>
      </c>
      <c r="Z405" s="253">
        <v>5241000</v>
      </c>
      <c r="AA405" s="232" t="s">
        <v>242</v>
      </c>
      <c r="AB405" s="284"/>
      <c r="AC405" s="232"/>
      <c r="AD405" s="284"/>
      <c r="AE405" s="232"/>
      <c r="AF405" s="232"/>
    </row>
    <row r="406" spans="1:32" ht="14.25" customHeight="1">
      <c r="A406" s="232" t="s">
        <v>1077</v>
      </c>
      <c r="B406" s="246" t="str">
        <f t="shared" si="112"/>
        <v>Garrett</v>
      </c>
      <c r="C406" s="238" t="str">
        <f t="shared" si="113"/>
        <v>Amir</v>
      </c>
      <c r="D406" s="232" t="str">
        <f t="shared" si="114"/>
        <v>A. Garrett</v>
      </c>
      <c r="E406" s="231" t="str">
        <f t="shared" si="115"/>
        <v>Amir Garrett</v>
      </c>
      <c r="F406" s="254" t="s">
        <v>307</v>
      </c>
      <c r="G406" s="233">
        <v>70</v>
      </c>
      <c r="H406" s="233">
        <v>3</v>
      </c>
      <c r="I406" s="233">
        <v>21</v>
      </c>
      <c r="J406" s="262">
        <v>33727</v>
      </c>
      <c r="K406" s="255" t="s">
        <v>577</v>
      </c>
      <c r="L406" s="249" t="s">
        <v>90</v>
      </c>
      <c r="M406" s="270" t="str">
        <f t="shared" si="109"/>
        <v>Y3</v>
      </c>
      <c r="N406" s="256" t="str">
        <f>Cobb!$S$2</f>
        <v>Waikiki</v>
      </c>
      <c r="O406" s="257" t="s">
        <v>1058</v>
      </c>
      <c r="P406" s="231" t="str">
        <f t="shared" si="117"/>
        <v>Garrett, Amir (Y3)</v>
      </c>
      <c r="Q406" s="252">
        <f t="shared" si="110"/>
        <v>400000</v>
      </c>
      <c r="R406" s="252" t="str">
        <f t="shared" si="108"/>
        <v/>
      </c>
      <c r="S406" s="252" t="str">
        <f t="shared" si="111"/>
        <v/>
      </c>
      <c r="T406" s="252" t="str">
        <f t="shared" si="118"/>
        <v/>
      </c>
      <c r="U406" s="270" t="s">
        <v>278</v>
      </c>
      <c r="V406" s="253">
        <v>400000</v>
      </c>
      <c r="W406" s="232" t="s">
        <v>492</v>
      </c>
      <c r="X406" s="232"/>
      <c r="Y406" s="232"/>
      <c r="Z406" s="232"/>
      <c r="AA406" s="232"/>
      <c r="AB406" s="284"/>
      <c r="AC406" s="232"/>
      <c r="AD406" s="284"/>
      <c r="AE406" s="232"/>
      <c r="AF406" s="232"/>
    </row>
    <row r="407" spans="1:32" ht="14.25" customHeight="1">
      <c r="A407" s="232" t="s">
        <v>1227</v>
      </c>
      <c r="B407" s="246" t="str">
        <f t="shared" si="112"/>
        <v>Garrett</v>
      </c>
      <c r="C407" s="238" t="str">
        <f t="shared" si="113"/>
        <v>Braxton</v>
      </c>
      <c r="D407" s="232" t="str">
        <f t="shared" si="114"/>
        <v>B. Garrett</v>
      </c>
      <c r="E407" s="231" t="str">
        <f t="shared" si="115"/>
        <v>Braxton Garrett</v>
      </c>
      <c r="F407" s="247" t="s">
        <v>307</v>
      </c>
      <c r="G407" s="232">
        <v>29</v>
      </c>
      <c r="H407" s="232" t="s">
        <v>1224</v>
      </c>
      <c r="I407" s="232">
        <v>5</v>
      </c>
      <c r="J407" s="248">
        <v>35647</v>
      </c>
      <c r="K407" s="232" t="s">
        <v>577</v>
      </c>
      <c r="L407" s="249" t="s">
        <v>387</v>
      </c>
      <c r="M407" s="270" t="str">
        <f t="shared" si="109"/>
        <v>min</v>
      </c>
      <c r="N407" s="256" t="str">
        <f>Ruth!$S$2</f>
        <v>New York</v>
      </c>
      <c r="O407" s="249" t="s">
        <v>1214</v>
      </c>
      <c r="P407" s="231" t="str">
        <f t="shared" si="117"/>
        <v>Garrett, Braxton (min)</v>
      </c>
      <c r="Q407" s="252" t="str">
        <f t="shared" si="110"/>
        <v/>
      </c>
      <c r="R407" s="252" t="str">
        <f t="shared" si="108"/>
        <v/>
      </c>
      <c r="S407" s="252" t="str">
        <f t="shared" si="111"/>
        <v/>
      </c>
      <c r="T407" s="252" t="str">
        <f t="shared" si="118"/>
        <v/>
      </c>
      <c r="U407" s="270" t="s">
        <v>505</v>
      </c>
      <c r="V407" s="253"/>
      <c r="W407" s="232"/>
      <c r="X407" s="232"/>
      <c r="Y407" s="232"/>
      <c r="Z407" s="232"/>
      <c r="AA407" s="232"/>
      <c r="AB407" s="284"/>
      <c r="AC407" s="232"/>
      <c r="AD407" s="284"/>
      <c r="AE407" s="232"/>
      <c r="AF407" s="232"/>
    </row>
    <row r="408" spans="1:32" ht="14.25" customHeight="1">
      <c r="A408" s="232" t="s">
        <v>1444</v>
      </c>
      <c r="B408" s="246" t="str">
        <f t="shared" si="112"/>
        <v>Garver</v>
      </c>
      <c r="C408" s="238" t="str">
        <f t="shared" si="113"/>
        <v>Mitch</v>
      </c>
      <c r="D408" s="232" t="str">
        <f t="shared" si="114"/>
        <v>M. Garver</v>
      </c>
      <c r="E408" s="231" t="str">
        <f t="shared" si="115"/>
        <v>Mitch Garver</v>
      </c>
      <c r="F408" s="254" t="s">
        <v>748</v>
      </c>
      <c r="G408" s="254">
        <v>88</v>
      </c>
      <c r="H408" s="254" t="s">
        <v>1467</v>
      </c>
      <c r="I408" s="254"/>
      <c r="J408" s="250">
        <v>33253</v>
      </c>
      <c r="K408" s="255" t="s">
        <v>749</v>
      </c>
      <c r="L408" s="249" t="s">
        <v>6</v>
      </c>
      <c r="M408" s="270" t="str">
        <f t="shared" si="109"/>
        <v>Y2</v>
      </c>
      <c r="N408" s="251" t="str">
        <f>Aaron!$G$2</f>
        <v>Exeter</v>
      </c>
      <c r="O408" s="257" t="s">
        <v>1479</v>
      </c>
      <c r="P408" s="231" t="str">
        <f t="shared" si="117"/>
        <v>Garver, Mitch (Y2)</v>
      </c>
      <c r="Q408" s="252">
        <f t="shared" si="110"/>
        <v>300000</v>
      </c>
      <c r="R408" s="252">
        <f t="shared" si="108"/>
        <v>400000</v>
      </c>
      <c r="S408" s="252" t="str">
        <f t="shared" si="111"/>
        <v/>
      </c>
      <c r="T408" s="252" t="str">
        <f t="shared" si="118"/>
        <v/>
      </c>
      <c r="U408" s="270" t="s">
        <v>389</v>
      </c>
      <c r="V408" s="253">
        <v>300000</v>
      </c>
      <c r="W408" s="232" t="s">
        <v>278</v>
      </c>
      <c r="X408" s="253">
        <v>400000</v>
      </c>
      <c r="Y408" s="232" t="s">
        <v>492</v>
      </c>
      <c r="Z408" s="232"/>
      <c r="AA408" s="232"/>
      <c r="AB408" s="284"/>
      <c r="AC408" s="232"/>
      <c r="AD408" s="284"/>
      <c r="AE408" s="232"/>
      <c r="AF408" s="232"/>
    </row>
    <row r="409" spans="1:32" ht="14.25" customHeight="1">
      <c r="A409" s="232" t="s">
        <v>622</v>
      </c>
      <c r="B409" s="246" t="str">
        <f t="shared" si="112"/>
        <v>Gausman</v>
      </c>
      <c r="C409" s="238" t="str">
        <f t="shared" si="113"/>
        <v>Kevin</v>
      </c>
      <c r="D409" s="232" t="str">
        <f t="shared" si="114"/>
        <v>K. Gausman</v>
      </c>
      <c r="E409" s="231" t="str">
        <f t="shared" si="115"/>
        <v>Kevin Gausman</v>
      </c>
      <c r="F409" s="249" t="s">
        <v>748</v>
      </c>
      <c r="G409" s="249"/>
      <c r="H409" s="249"/>
      <c r="I409" s="249"/>
      <c r="J409" s="250">
        <v>33244</v>
      </c>
      <c r="K409" s="256" t="s">
        <v>745</v>
      </c>
      <c r="L409" s="249" t="s">
        <v>90</v>
      </c>
      <c r="M409" s="270" t="str">
        <f t="shared" si="109"/>
        <v>2,L3-$16M</v>
      </c>
      <c r="N409" s="256" t="s">
        <v>3535</v>
      </c>
      <c r="O409" s="257" t="s">
        <v>3570</v>
      </c>
      <c r="P409" s="231" t="str">
        <f t="shared" si="117"/>
        <v>Gausman, Kevin (2,L3-$16M)</v>
      </c>
      <c r="Q409" s="252">
        <f t="shared" si="110"/>
        <v>6000000</v>
      </c>
      <c r="R409" s="252">
        <f t="shared" si="108"/>
        <v>6000000</v>
      </c>
      <c r="S409" s="252" t="str">
        <f t="shared" si="111"/>
        <v/>
      </c>
      <c r="T409" s="252" t="str">
        <f t="shared" si="118"/>
        <v/>
      </c>
      <c r="U409" s="270" t="s">
        <v>1793</v>
      </c>
      <c r="V409" s="253">
        <v>6000000</v>
      </c>
      <c r="W409" s="232" t="s">
        <v>1794</v>
      </c>
      <c r="X409" s="284">
        <v>6000000</v>
      </c>
      <c r="Y409" s="232" t="s">
        <v>242</v>
      </c>
      <c r="Z409" s="284"/>
      <c r="AA409" s="232"/>
      <c r="AB409" s="284"/>
      <c r="AC409" s="232"/>
      <c r="AD409" s="284"/>
      <c r="AE409" s="232"/>
      <c r="AF409" s="232"/>
    </row>
    <row r="410" spans="1:32" ht="14.25" customHeight="1">
      <c r="A410" s="232" t="s">
        <v>1443</v>
      </c>
      <c r="B410" s="246" t="str">
        <f t="shared" si="112"/>
        <v>Gaviglio</v>
      </c>
      <c r="C410" s="238" t="str">
        <f t="shared" si="113"/>
        <v>Sam</v>
      </c>
      <c r="D410" s="232" t="str">
        <f t="shared" si="114"/>
        <v>S. Gaviglio</v>
      </c>
      <c r="E410" s="231" t="str">
        <f t="shared" si="115"/>
        <v>Sam Gaviglio</v>
      </c>
      <c r="F410" s="254" t="s">
        <v>748</v>
      </c>
      <c r="G410" s="254">
        <v>86</v>
      </c>
      <c r="H410" s="254" t="s">
        <v>1467</v>
      </c>
      <c r="I410" s="254"/>
      <c r="J410" s="250">
        <v>33015</v>
      </c>
      <c r="K410" s="255" t="s">
        <v>577</v>
      </c>
      <c r="L410" s="249" t="s">
        <v>90</v>
      </c>
      <c r="M410" s="270" t="str">
        <f t="shared" si="109"/>
        <v>Y3</v>
      </c>
      <c r="N410" s="256" t="str">
        <f>Ruth!$Y$2</f>
        <v xml:space="preserve">New Jersey </v>
      </c>
      <c r="O410" s="257" t="s">
        <v>1479</v>
      </c>
      <c r="P410" s="231" t="str">
        <f t="shared" si="117"/>
        <v>Gaviglio, Sam (Y3)</v>
      </c>
      <c r="Q410" s="252">
        <f t="shared" si="110"/>
        <v>400000</v>
      </c>
      <c r="R410" s="252" t="str">
        <f t="shared" si="108"/>
        <v/>
      </c>
      <c r="S410" s="252" t="str">
        <f t="shared" si="111"/>
        <v/>
      </c>
      <c r="T410" s="252" t="str">
        <f t="shared" si="118"/>
        <v/>
      </c>
      <c r="U410" s="270" t="s">
        <v>278</v>
      </c>
      <c r="V410" s="253">
        <v>400000</v>
      </c>
      <c r="W410" s="232" t="s">
        <v>492</v>
      </c>
      <c r="X410" s="253"/>
      <c r="Y410" s="232"/>
      <c r="Z410" s="232"/>
      <c r="AA410" s="232"/>
      <c r="AB410" s="284"/>
      <c r="AC410" s="232"/>
      <c r="AD410" s="284"/>
      <c r="AE410" s="232"/>
      <c r="AF410" s="232"/>
    </row>
    <row r="411" spans="1:32" ht="14.25" customHeight="1">
      <c r="A411" s="285" t="s">
        <v>1138</v>
      </c>
      <c r="B411" s="246" t="str">
        <f t="shared" si="112"/>
        <v>Gearrin</v>
      </c>
      <c r="C411" s="238" t="str">
        <f t="shared" si="113"/>
        <v>Cory</v>
      </c>
      <c r="D411" s="232" t="str">
        <f t="shared" si="114"/>
        <v>C. Gearrin</v>
      </c>
      <c r="E411" s="231" t="str">
        <f t="shared" si="115"/>
        <v>Cory Gearrin</v>
      </c>
      <c r="F411" s="286" t="s">
        <v>748</v>
      </c>
      <c r="G411" s="285"/>
      <c r="H411" s="285"/>
      <c r="I411" s="285"/>
      <c r="J411" s="287">
        <v>31516</v>
      </c>
      <c r="K411" s="285" t="s">
        <v>745</v>
      </c>
      <c r="L411" s="286" t="s">
        <v>90</v>
      </c>
      <c r="M411" s="270" t="str">
        <f t="shared" si="109"/>
        <v>1,F1-$665K</v>
      </c>
      <c r="N411" s="256" t="str">
        <f>Cobb!$A$2</f>
        <v>Greenville</v>
      </c>
      <c r="O411" s="257" t="s">
        <v>3510</v>
      </c>
      <c r="P411" s="231" t="str">
        <f t="shared" si="117"/>
        <v>Gearrin, Cory (1,F1-$665K)</v>
      </c>
      <c r="Q411" s="252">
        <f t="shared" si="110"/>
        <v>665000</v>
      </c>
      <c r="R411" s="252" t="str">
        <f t="shared" si="108"/>
        <v/>
      </c>
      <c r="S411" s="252" t="str">
        <f t="shared" si="111"/>
        <v/>
      </c>
      <c r="T411" s="252" t="str">
        <f t="shared" si="118"/>
        <v/>
      </c>
      <c r="U411" s="270" t="s">
        <v>3217</v>
      </c>
      <c r="V411" s="253">
        <v>665000</v>
      </c>
      <c r="W411" s="232" t="s">
        <v>242</v>
      </c>
      <c r="X411" s="284"/>
      <c r="Y411" s="232"/>
      <c r="Z411" s="284"/>
      <c r="AA411" s="232"/>
      <c r="AB411" s="284"/>
      <c r="AC411" s="232"/>
      <c r="AD411" s="284"/>
      <c r="AE411" s="232"/>
      <c r="AF411" s="232"/>
    </row>
    <row r="412" spans="1:32" ht="14.25" customHeight="1">
      <c r="A412" s="299" t="s">
        <v>838</v>
      </c>
      <c r="B412" s="246" t="str">
        <f t="shared" si="112"/>
        <v>Gennett</v>
      </c>
      <c r="C412" s="238" t="str">
        <f t="shared" si="113"/>
        <v>Scooter</v>
      </c>
      <c r="D412" s="232" t="str">
        <f t="shared" si="114"/>
        <v>S. Gennett</v>
      </c>
      <c r="E412" s="231" t="str">
        <f t="shared" si="115"/>
        <v>Scooter Gennett</v>
      </c>
      <c r="F412" s="300" t="s">
        <v>307</v>
      </c>
      <c r="G412" s="300"/>
      <c r="H412" s="300"/>
      <c r="I412" s="300"/>
      <c r="J412" s="301">
        <v>32994</v>
      </c>
      <c r="K412" s="299" t="s">
        <v>746</v>
      </c>
      <c r="L412" s="249" t="s">
        <v>6</v>
      </c>
      <c r="M412" s="270" t="str">
        <f t="shared" si="109"/>
        <v>4,L5-14M</v>
      </c>
      <c r="N412" s="256" t="str">
        <f>Aaron!$S$2</f>
        <v>Washington</v>
      </c>
      <c r="O412" s="247" t="s">
        <v>785</v>
      </c>
      <c r="P412" s="231" t="str">
        <f t="shared" si="117"/>
        <v>Gennett, Scooter (4,L5-14M)</v>
      </c>
      <c r="Q412" s="252">
        <f t="shared" si="110"/>
        <v>2800000</v>
      </c>
      <c r="R412" s="252">
        <f t="shared" si="108"/>
        <v>2800000</v>
      </c>
      <c r="S412" s="252" t="str">
        <f t="shared" si="111"/>
        <v/>
      </c>
      <c r="T412" s="252" t="str">
        <f t="shared" si="118"/>
        <v/>
      </c>
      <c r="U412" s="270" t="s">
        <v>231</v>
      </c>
      <c r="V412" s="253">
        <v>2800000</v>
      </c>
      <c r="W412" s="232" t="s">
        <v>462</v>
      </c>
      <c r="X412" s="253">
        <v>2800000</v>
      </c>
      <c r="Y412" s="232" t="s">
        <v>242</v>
      </c>
      <c r="Z412" s="232"/>
      <c r="AA412" s="232"/>
      <c r="AB412" s="284"/>
      <c r="AC412" s="232"/>
      <c r="AD412" s="284"/>
      <c r="AE412" s="232"/>
      <c r="AF412" s="232"/>
    </row>
    <row r="413" spans="1:32" ht="14.25" customHeight="1">
      <c r="A413" s="232" t="s">
        <v>1463</v>
      </c>
      <c r="B413" s="246" t="str">
        <f t="shared" si="112"/>
        <v>German</v>
      </c>
      <c r="C413" s="238" t="str">
        <f t="shared" si="113"/>
        <v>Domingo</v>
      </c>
      <c r="D413" s="232" t="str">
        <f t="shared" si="114"/>
        <v>D. German</v>
      </c>
      <c r="E413" s="231" t="str">
        <f t="shared" si="115"/>
        <v>Domingo German</v>
      </c>
      <c r="F413" s="254" t="s">
        <v>748</v>
      </c>
      <c r="G413" s="254">
        <v>219</v>
      </c>
      <c r="H413" s="254" t="s">
        <v>1477</v>
      </c>
      <c r="I413" s="254"/>
      <c r="J413" s="250">
        <v>33820</v>
      </c>
      <c r="K413" s="255" t="s">
        <v>745</v>
      </c>
      <c r="L413" s="249" t="s">
        <v>90</v>
      </c>
      <c r="M413" s="270" t="str">
        <f t="shared" si="109"/>
        <v>Y2</v>
      </c>
      <c r="N413" s="256" t="str">
        <f>Aaron!$A$2</f>
        <v>Middlesex</v>
      </c>
      <c r="O413" s="257" t="s">
        <v>1479</v>
      </c>
      <c r="P413" s="231" t="str">
        <f t="shared" si="117"/>
        <v>German, Domingo (Y2)</v>
      </c>
      <c r="Q413" s="252">
        <f t="shared" si="110"/>
        <v>300000</v>
      </c>
      <c r="R413" s="252">
        <f t="shared" si="108"/>
        <v>400000</v>
      </c>
      <c r="S413" s="252" t="str">
        <f t="shared" si="111"/>
        <v/>
      </c>
      <c r="T413" s="252" t="str">
        <f t="shared" si="118"/>
        <v/>
      </c>
      <c r="U413" s="270" t="s">
        <v>389</v>
      </c>
      <c r="V413" s="253">
        <v>300000</v>
      </c>
      <c r="W413" s="232" t="s">
        <v>278</v>
      </c>
      <c r="X413" s="253">
        <v>400000</v>
      </c>
      <c r="Y413" s="232" t="s">
        <v>492</v>
      </c>
      <c r="Z413" s="232"/>
      <c r="AA413" s="232"/>
      <c r="AB413" s="284"/>
      <c r="AC413" s="232"/>
      <c r="AD413" s="284"/>
      <c r="AE413" s="232"/>
      <c r="AF413" s="232"/>
    </row>
    <row r="414" spans="1:32" ht="14.25" customHeight="1">
      <c r="A414" s="288" t="s">
        <v>678</v>
      </c>
      <c r="B414" s="246" t="str">
        <f t="shared" si="112"/>
        <v>Gibson</v>
      </c>
      <c r="C414" s="238" t="str">
        <f t="shared" si="113"/>
        <v>Kyle</v>
      </c>
      <c r="D414" s="232" t="str">
        <f t="shared" si="114"/>
        <v>K. Gibson</v>
      </c>
      <c r="E414" s="231" t="str">
        <f t="shared" si="115"/>
        <v>Kyle Gibson</v>
      </c>
      <c r="F414" s="272" t="s">
        <v>748</v>
      </c>
      <c r="G414" s="249"/>
      <c r="H414" s="249"/>
      <c r="I414" s="249"/>
      <c r="J414" s="273">
        <v>32073</v>
      </c>
      <c r="K414" s="274" t="s">
        <v>577</v>
      </c>
      <c r="L414" s="249" t="s">
        <v>90</v>
      </c>
      <c r="M414" s="270" t="str">
        <f t="shared" si="109"/>
        <v>4,F5-$8.55M</v>
      </c>
      <c r="N414" s="256" t="str">
        <f>Aaron!$A$2</f>
        <v>Middlesex</v>
      </c>
      <c r="O414" s="275" t="s">
        <v>1548</v>
      </c>
      <c r="P414" s="231" t="str">
        <f t="shared" si="117"/>
        <v>Gibson, Kyle (4,F5-$8.55M)</v>
      </c>
      <c r="Q414" s="252">
        <f t="shared" si="110"/>
        <v>1710000</v>
      </c>
      <c r="R414" s="252">
        <f t="shared" si="108"/>
        <v>1710000</v>
      </c>
      <c r="S414" s="252" t="str">
        <f t="shared" si="111"/>
        <v/>
      </c>
      <c r="T414" s="252" t="str">
        <f t="shared" si="118"/>
        <v/>
      </c>
      <c r="U414" s="372" t="s">
        <v>1172</v>
      </c>
      <c r="V414" s="277">
        <v>1710000</v>
      </c>
      <c r="W414" s="276" t="s">
        <v>1174</v>
      </c>
      <c r="X414" s="295">
        <v>1710000</v>
      </c>
      <c r="Y414" s="232" t="s">
        <v>242</v>
      </c>
      <c r="Z414" s="232"/>
      <c r="AA414" s="232"/>
      <c r="AB414" s="253"/>
      <c r="AC414" s="232"/>
      <c r="AD414" s="284"/>
      <c r="AE414" s="232"/>
      <c r="AF414" s="232"/>
    </row>
    <row r="415" spans="1:32" ht="14.25" customHeight="1">
      <c r="A415" s="232" t="s">
        <v>2114</v>
      </c>
      <c r="B415" s="246" t="str">
        <f t="shared" si="112"/>
        <v>Gilbert</v>
      </c>
      <c r="C415" s="238" t="str">
        <f t="shared" si="113"/>
        <v>Logan</v>
      </c>
      <c r="D415" s="232" t="str">
        <f t="shared" si="114"/>
        <v>L. Gilbert</v>
      </c>
      <c r="E415" s="231" t="str">
        <f t="shared" si="115"/>
        <v>Logan Gilbert</v>
      </c>
      <c r="F415" s="254" t="s">
        <v>748</v>
      </c>
      <c r="G415" s="254" t="s">
        <v>2269</v>
      </c>
      <c r="H415" s="254" t="s">
        <v>1467</v>
      </c>
      <c r="I415" s="254" t="s">
        <v>2187</v>
      </c>
      <c r="J415" s="250">
        <v>35555</v>
      </c>
      <c r="K415" s="255"/>
      <c r="L415" s="249" t="s">
        <v>387</v>
      </c>
      <c r="M415" s="270" t="str">
        <f t="shared" si="109"/>
        <v>min</v>
      </c>
      <c r="N415" s="256" t="s">
        <v>299</v>
      </c>
      <c r="O415" s="257" t="s">
        <v>2173</v>
      </c>
      <c r="P415" s="231" t="str">
        <f t="shared" si="117"/>
        <v>Gilbert, Logan (min)</v>
      </c>
      <c r="Q415" s="252" t="str">
        <f t="shared" si="110"/>
        <v/>
      </c>
      <c r="R415" s="252" t="str">
        <f t="shared" si="108"/>
        <v/>
      </c>
      <c r="S415" s="252" t="str">
        <f t="shared" si="111"/>
        <v/>
      </c>
      <c r="T415" s="252" t="str">
        <f t="shared" si="118"/>
        <v/>
      </c>
      <c r="U415" s="270" t="s">
        <v>505</v>
      </c>
      <c r="V415" s="253"/>
      <c r="W415" s="232"/>
      <c r="X415" s="253"/>
      <c r="Y415" s="232"/>
      <c r="Z415" s="232"/>
      <c r="AA415" s="232"/>
      <c r="AB415" s="284"/>
      <c r="AC415" s="232"/>
      <c r="AD415" s="284"/>
      <c r="AE415" s="232"/>
      <c r="AF415" s="232"/>
    </row>
    <row r="416" spans="1:32" ht="14.25" customHeight="1">
      <c r="A416" s="233" t="s">
        <v>896</v>
      </c>
      <c r="B416" s="246" t="str">
        <f t="shared" si="112"/>
        <v>Giles</v>
      </c>
      <c r="C416" s="238" t="str">
        <f t="shared" si="113"/>
        <v>Ken</v>
      </c>
      <c r="D416" s="232" t="str">
        <f t="shared" si="114"/>
        <v>K. Giles</v>
      </c>
      <c r="E416" s="231" t="str">
        <f t="shared" si="115"/>
        <v>Ken Giles</v>
      </c>
      <c r="F416" s="249" t="s">
        <v>748</v>
      </c>
      <c r="G416" s="249"/>
      <c r="H416" s="249"/>
      <c r="I416" s="249"/>
      <c r="J416" s="262">
        <v>33136</v>
      </c>
      <c r="K416" s="232" t="s">
        <v>745</v>
      </c>
      <c r="L416" s="249" t="s">
        <v>90</v>
      </c>
      <c r="M416" s="270" t="str">
        <f t="shared" si="109"/>
        <v>ARB-Y6</v>
      </c>
      <c r="N416" s="251" t="s">
        <v>173</v>
      </c>
      <c r="O416" s="249" t="s">
        <v>2008</v>
      </c>
      <c r="P416" s="231" t="str">
        <f t="shared" si="117"/>
        <v>Giles, Ken (ARB-Y6)</v>
      </c>
      <c r="Q416" s="252">
        <f t="shared" si="110"/>
        <v>1995000</v>
      </c>
      <c r="R416" s="252" t="str">
        <f t="shared" si="108"/>
        <v/>
      </c>
      <c r="S416" s="252" t="str">
        <f t="shared" si="111"/>
        <v/>
      </c>
      <c r="T416" s="252" t="str">
        <f t="shared" si="118"/>
        <v/>
      </c>
      <c r="U416" s="270" t="s">
        <v>722</v>
      </c>
      <c r="V416" s="253">
        <v>1995000</v>
      </c>
      <c r="W416" s="232" t="s">
        <v>723</v>
      </c>
      <c r="X416" s="232"/>
      <c r="Y416" s="232" t="s">
        <v>242</v>
      </c>
      <c r="Z416" s="232"/>
      <c r="AA416" s="232"/>
      <c r="AB416" s="284"/>
      <c r="AC416" s="232"/>
      <c r="AD416" s="284"/>
      <c r="AE416" s="232"/>
      <c r="AF416" s="232"/>
    </row>
    <row r="417" spans="1:32" ht="14.25" customHeight="1">
      <c r="A417" s="232" t="s">
        <v>1500</v>
      </c>
      <c r="B417" s="246" t="str">
        <f t="shared" si="112"/>
        <v>Gimenez</v>
      </c>
      <c r="C417" s="238" t="str">
        <f t="shared" si="113"/>
        <v>Andres</v>
      </c>
      <c r="D417" s="232" t="str">
        <f t="shared" si="114"/>
        <v>A. Gimenez</v>
      </c>
      <c r="E417" s="231" t="str">
        <f t="shared" si="115"/>
        <v>Andres Gimenez</v>
      </c>
      <c r="F417" s="254"/>
      <c r="G417" s="254">
        <v>143</v>
      </c>
      <c r="H417" s="254" t="s">
        <v>1470</v>
      </c>
      <c r="I417" s="254"/>
      <c r="J417" s="250"/>
      <c r="K417" s="255"/>
      <c r="L417" s="249" t="s">
        <v>387</v>
      </c>
      <c r="M417" s="270" t="str">
        <f t="shared" si="109"/>
        <v>min</v>
      </c>
      <c r="N417" s="256" t="str">
        <f>Mays!$M$2</f>
        <v>Texas</v>
      </c>
      <c r="O417" s="257" t="s">
        <v>2007</v>
      </c>
      <c r="P417" s="231" t="str">
        <f t="shared" si="117"/>
        <v>Gimenez, Andres (min)</v>
      </c>
      <c r="Q417" s="252" t="str">
        <f t="shared" si="110"/>
        <v/>
      </c>
      <c r="R417" s="252" t="str">
        <f t="shared" si="108"/>
        <v/>
      </c>
      <c r="S417" s="252" t="str">
        <f t="shared" si="111"/>
        <v/>
      </c>
      <c r="T417" s="252" t="str">
        <f t="shared" si="118"/>
        <v/>
      </c>
      <c r="U417" s="270" t="s">
        <v>505</v>
      </c>
      <c r="V417" s="253"/>
      <c r="W417" s="232"/>
      <c r="X417" s="253"/>
      <c r="Y417" s="232"/>
      <c r="Z417" s="232"/>
      <c r="AA417" s="232"/>
      <c r="AB417" s="284"/>
      <c r="AC417" s="232"/>
      <c r="AD417" s="284"/>
      <c r="AE417" s="232"/>
      <c r="AF417" s="232"/>
    </row>
    <row r="418" spans="1:32" ht="14.25" customHeight="1">
      <c r="A418" s="158" t="s">
        <v>3632</v>
      </c>
      <c r="B418" s="246" t="str">
        <f t="shared" si="112"/>
        <v>Ginkel</v>
      </c>
      <c r="C418" s="238" t="str">
        <f t="shared" si="113"/>
        <v>Kevin</v>
      </c>
      <c r="D418" s="232" t="str">
        <f t="shared" si="114"/>
        <v>K. Ginkel</v>
      </c>
      <c r="E418" s="231" t="str">
        <f t="shared" si="115"/>
        <v>Kevin Ginkel</v>
      </c>
      <c r="F418" s="254" t="s">
        <v>748</v>
      </c>
      <c r="G418" s="254">
        <v>97</v>
      </c>
      <c r="H418" s="254" t="s">
        <v>478</v>
      </c>
      <c r="I418" s="254" t="s">
        <v>2184</v>
      </c>
      <c r="J418" s="250">
        <v>34417</v>
      </c>
      <c r="K418" s="255" t="s">
        <v>745</v>
      </c>
      <c r="L418" s="249" t="s">
        <v>90</v>
      </c>
      <c r="M418" s="270" t="str">
        <f t="shared" si="109"/>
        <v>Y1</v>
      </c>
      <c r="N418" s="256" t="s">
        <v>253</v>
      </c>
      <c r="O418" s="257" t="s">
        <v>3574</v>
      </c>
      <c r="P418" s="231" t="str">
        <f>CONCATENATE(A418," (",U418,")")</f>
        <v>Ginkel, Kevin (Y1)</v>
      </c>
      <c r="Q418" s="252">
        <f t="shared" si="110"/>
        <v>200000</v>
      </c>
      <c r="R418" s="252">
        <f t="shared" si="108"/>
        <v>300000</v>
      </c>
      <c r="S418" s="252">
        <f t="shared" si="111"/>
        <v>400000</v>
      </c>
      <c r="T418" s="252" t="str">
        <f t="shared" si="118"/>
        <v/>
      </c>
      <c r="U418" s="270" t="s">
        <v>388</v>
      </c>
      <c r="V418" s="253">
        <v>200000</v>
      </c>
      <c r="W418" s="232" t="s">
        <v>389</v>
      </c>
      <c r="X418" s="253">
        <v>300000</v>
      </c>
      <c r="Y418" s="232" t="s">
        <v>278</v>
      </c>
      <c r="Z418" s="378">
        <v>400000</v>
      </c>
      <c r="AA418" s="232" t="s">
        <v>492</v>
      </c>
      <c r="AB418" s="284"/>
      <c r="AC418" s="232"/>
      <c r="AD418" s="284"/>
      <c r="AE418" s="232"/>
      <c r="AF418" s="232"/>
    </row>
    <row r="419" spans="1:32" ht="14.25" customHeight="1">
      <c r="A419" s="264" t="s">
        <v>689</v>
      </c>
      <c r="B419" s="246" t="str">
        <f t="shared" si="112"/>
        <v>Giolito</v>
      </c>
      <c r="C419" s="238" t="str">
        <f t="shared" si="113"/>
        <v>Lucas</v>
      </c>
      <c r="D419" s="232" t="str">
        <f t="shared" si="114"/>
        <v>L. Giolito</v>
      </c>
      <c r="E419" s="231" t="str">
        <f t="shared" si="115"/>
        <v>Lucas Giolito</v>
      </c>
      <c r="F419" s="249" t="s">
        <v>748</v>
      </c>
      <c r="G419" s="249"/>
      <c r="H419" s="249"/>
      <c r="I419" s="249"/>
      <c r="J419" s="250">
        <v>34529</v>
      </c>
      <c r="K419" s="256" t="s">
        <v>577</v>
      </c>
      <c r="L419" s="249" t="s">
        <v>90</v>
      </c>
      <c r="M419" s="270" t="str">
        <f t="shared" si="109"/>
        <v>Y2</v>
      </c>
      <c r="N419" s="256" t="str">
        <f>Ruth!$G$2</f>
        <v>Gotham City</v>
      </c>
      <c r="O419" s="249" t="s">
        <v>1374</v>
      </c>
      <c r="P419" s="231" t="str">
        <f t="shared" ref="P419:P429" si="119">CONCATENATE(A419," (",M419,")")</f>
        <v>Giolito, Lucas (Y2)</v>
      </c>
      <c r="Q419" s="252">
        <f t="shared" si="110"/>
        <v>300000</v>
      </c>
      <c r="R419" s="252">
        <f t="shared" si="108"/>
        <v>400000</v>
      </c>
      <c r="S419" s="252" t="str">
        <f t="shared" si="111"/>
        <v/>
      </c>
      <c r="T419" s="252" t="str">
        <f t="shared" si="118"/>
        <v/>
      </c>
      <c r="U419" s="270" t="s">
        <v>389</v>
      </c>
      <c r="V419" s="253">
        <v>300000</v>
      </c>
      <c r="W419" s="232" t="s">
        <v>278</v>
      </c>
      <c r="X419" s="253">
        <v>400000</v>
      </c>
      <c r="Y419" s="232" t="s">
        <v>492</v>
      </c>
      <c r="Z419" s="232"/>
      <c r="AA419" s="232"/>
      <c r="AB419" s="284"/>
      <c r="AC419" s="232"/>
      <c r="AD419" s="284"/>
      <c r="AE419" s="232"/>
      <c r="AF419" s="232"/>
    </row>
    <row r="420" spans="1:32" ht="14.25" customHeight="1">
      <c r="A420" s="233" t="s">
        <v>1050</v>
      </c>
      <c r="B420" s="246" t="str">
        <f t="shared" si="112"/>
        <v>Givens</v>
      </c>
      <c r="C420" s="238" t="str">
        <f t="shared" si="113"/>
        <v>Mychal</v>
      </c>
      <c r="D420" s="232" t="str">
        <f t="shared" si="114"/>
        <v>M. Givens</v>
      </c>
      <c r="E420" s="231" t="str">
        <f t="shared" si="115"/>
        <v>Mychal Givens</v>
      </c>
      <c r="F420" s="254" t="s">
        <v>748</v>
      </c>
      <c r="G420" s="233">
        <v>39</v>
      </c>
      <c r="H420" s="233">
        <v>2</v>
      </c>
      <c r="I420" s="233">
        <v>15</v>
      </c>
      <c r="J420" s="262">
        <v>33006</v>
      </c>
      <c r="K420" s="255" t="s">
        <v>745</v>
      </c>
      <c r="L420" s="249" t="s">
        <v>90</v>
      </c>
      <c r="M420" s="270" t="str">
        <f t="shared" si="109"/>
        <v>1,F3-$6M</v>
      </c>
      <c r="N420" s="251" t="s">
        <v>2421</v>
      </c>
      <c r="O420" s="257" t="s">
        <v>3510</v>
      </c>
      <c r="P420" s="231" t="str">
        <f t="shared" si="119"/>
        <v>Givens, Mychal (1,F3-$6M)</v>
      </c>
      <c r="Q420" s="252">
        <f t="shared" si="110"/>
        <v>2000000</v>
      </c>
      <c r="R420" s="252">
        <f t="shared" si="108"/>
        <v>2000000</v>
      </c>
      <c r="S420" s="252">
        <f t="shared" si="111"/>
        <v>2000000</v>
      </c>
      <c r="T420" s="252" t="str">
        <f t="shared" si="118"/>
        <v/>
      </c>
      <c r="U420" s="270" t="s">
        <v>1378</v>
      </c>
      <c r="V420" s="253">
        <v>2000000</v>
      </c>
      <c r="W420" s="270" t="s">
        <v>1589</v>
      </c>
      <c r="X420" s="253">
        <v>2000000</v>
      </c>
      <c r="Y420" s="270" t="s">
        <v>1625</v>
      </c>
      <c r="Z420" s="253">
        <v>2000000</v>
      </c>
      <c r="AA420" s="232" t="s">
        <v>242</v>
      </c>
      <c r="AB420" s="284"/>
      <c r="AC420" s="232"/>
      <c r="AD420" s="284"/>
      <c r="AE420" s="232"/>
      <c r="AF420" s="232"/>
    </row>
    <row r="421" spans="1:32" ht="14.25" customHeight="1">
      <c r="A421" s="266" t="s">
        <v>794</v>
      </c>
      <c r="B421" s="246" t="str">
        <f t="shared" si="112"/>
        <v>Glasnow</v>
      </c>
      <c r="C421" s="238" t="str">
        <f t="shared" si="113"/>
        <v>Tyler</v>
      </c>
      <c r="D421" s="232" t="str">
        <f t="shared" si="114"/>
        <v>T. Glasnow</v>
      </c>
      <c r="E421" s="231" t="str">
        <f t="shared" si="115"/>
        <v>Tyler Glasnow</v>
      </c>
      <c r="F421" s="267" t="s">
        <v>748</v>
      </c>
      <c r="G421" s="267"/>
      <c r="H421" s="267"/>
      <c r="I421" s="267"/>
      <c r="J421" s="310">
        <v>34204</v>
      </c>
      <c r="K421" s="231" t="s">
        <v>577</v>
      </c>
      <c r="L421" s="249" t="s">
        <v>90</v>
      </c>
      <c r="M421" s="270" t="str">
        <f t="shared" si="109"/>
        <v>Y3</v>
      </c>
      <c r="N421" s="256" t="str">
        <f>Cobb!$G$2</f>
        <v>Alaska</v>
      </c>
      <c r="O421" s="247" t="s">
        <v>785</v>
      </c>
      <c r="P421" s="231" t="str">
        <f t="shared" si="119"/>
        <v>Glasnow, Tyler (Y3)</v>
      </c>
      <c r="Q421" s="252">
        <f t="shared" si="110"/>
        <v>400000</v>
      </c>
      <c r="R421" s="252" t="str">
        <f t="shared" si="108"/>
        <v/>
      </c>
      <c r="S421" s="252" t="str">
        <f t="shared" si="111"/>
        <v/>
      </c>
      <c r="T421" s="252" t="str">
        <f t="shared" si="118"/>
        <v/>
      </c>
      <c r="U421" s="270" t="s">
        <v>278</v>
      </c>
      <c r="V421" s="253">
        <v>400000</v>
      </c>
      <c r="W421" s="232" t="s">
        <v>492</v>
      </c>
      <c r="X421" s="232"/>
      <c r="Y421" s="232"/>
      <c r="Z421" s="232"/>
      <c r="AA421" s="232"/>
      <c r="AB421" s="284"/>
      <c r="AC421" s="232"/>
      <c r="AD421" s="284"/>
      <c r="AE421" s="232"/>
      <c r="AF421" s="232"/>
    </row>
    <row r="422" spans="1:32" ht="14.25" customHeight="1">
      <c r="A422" s="232" t="s">
        <v>2064</v>
      </c>
      <c r="B422" s="246" t="str">
        <f t="shared" ref="B422:B453" si="120">LEFT(A422,FIND(", ",A422,1)-1)</f>
        <v>Glover</v>
      </c>
      <c r="C422" s="238" t="str">
        <f t="shared" ref="C422:C453" si="121">RIGHT(A422,LEN(A422)-FIND(", ",A422,1)-1)</f>
        <v>Koda</v>
      </c>
      <c r="D422" s="232" t="str">
        <f t="shared" ref="D422:D453" si="122">CONCATENATE(MID(C422,1,1),". ",B422)</f>
        <v>K. Glover</v>
      </c>
      <c r="E422" s="231" t="str">
        <f t="shared" ref="E422:E453" si="123">CONCATENATE(C422," ",B422)</f>
        <v>Koda Glover</v>
      </c>
      <c r="F422" s="254" t="s">
        <v>748</v>
      </c>
      <c r="G422" s="254" t="s">
        <v>2217</v>
      </c>
      <c r="H422" s="254" t="s">
        <v>1466</v>
      </c>
      <c r="I422" s="254" t="s">
        <v>1468</v>
      </c>
      <c r="J422" s="250">
        <v>34072</v>
      </c>
      <c r="K422" s="255" t="s">
        <v>745</v>
      </c>
      <c r="L422" s="249" t="s">
        <v>90</v>
      </c>
      <c r="M422" s="270" t="str">
        <f t="shared" si="109"/>
        <v>MM</v>
      </c>
      <c r="N422" s="256" t="str">
        <f>Cobb!$AE$2</f>
        <v>Houston</v>
      </c>
      <c r="O422" s="257" t="s">
        <v>2173</v>
      </c>
      <c r="P422" s="231" t="str">
        <f t="shared" si="119"/>
        <v>Glover, Koda (MM)</v>
      </c>
      <c r="Q422" s="252">
        <f t="shared" si="110"/>
        <v>100000</v>
      </c>
      <c r="R422" s="252" t="str">
        <f t="shared" si="108"/>
        <v/>
      </c>
      <c r="S422" s="252" t="str">
        <f t="shared" si="111"/>
        <v/>
      </c>
      <c r="T422" s="252" t="str">
        <f t="shared" si="118"/>
        <v/>
      </c>
      <c r="U422" s="270" t="s">
        <v>385</v>
      </c>
      <c r="V422" s="253">
        <v>100000</v>
      </c>
      <c r="W422" s="232"/>
      <c r="X422" s="253"/>
      <c r="Y422" s="232"/>
      <c r="Z422" s="232"/>
      <c r="AA422" s="232"/>
      <c r="AB422" s="284"/>
      <c r="AC422" s="232"/>
      <c r="AD422" s="284"/>
      <c r="AE422" s="232"/>
      <c r="AF422" s="232"/>
    </row>
    <row r="423" spans="1:32" ht="14.25" customHeight="1">
      <c r="A423" s="233" t="s">
        <v>1051</v>
      </c>
      <c r="B423" s="246" t="str">
        <f t="shared" si="120"/>
        <v>Godley</v>
      </c>
      <c r="C423" s="238" t="str">
        <f t="shared" si="121"/>
        <v>Zack</v>
      </c>
      <c r="D423" s="232" t="str">
        <f t="shared" si="122"/>
        <v>Z. Godley</v>
      </c>
      <c r="E423" s="231" t="str">
        <f t="shared" si="123"/>
        <v>Zack Godley</v>
      </c>
      <c r="F423" s="254" t="s">
        <v>748</v>
      </c>
      <c r="G423" s="233">
        <v>82</v>
      </c>
      <c r="H423" s="233" t="s">
        <v>478</v>
      </c>
      <c r="I423" s="233">
        <v>10</v>
      </c>
      <c r="J423" s="262">
        <v>32984</v>
      </c>
      <c r="K423" s="255" t="s">
        <v>577</v>
      </c>
      <c r="L423" s="249" t="s">
        <v>90</v>
      </c>
      <c r="M423" s="270" t="str">
        <f t="shared" si="109"/>
        <v>ARB-Y5</v>
      </c>
      <c r="N423" s="251" t="str">
        <f>Aaron!$G$2</f>
        <v>Exeter</v>
      </c>
      <c r="O423" s="257" t="s">
        <v>1058</v>
      </c>
      <c r="P423" s="231" t="str">
        <f t="shared" si="119"/>
        <v>Godley, Zack (ARB-Y5)</v>
      </c>
      <c r="Q423" s="252">
        <f t="shared" si="110"/>
        <v>1092000</v>
      </c>
      <c r="R423" s="252" t="str">
        <f t="shared" si="108"/>
        <v/>
      </c>
      <c r="S423" s="252" t="str">
        <f t="shared" si="111"/>
        <v/>
      </c>
      <c r="T423" s="252" t="str">
        <f t="shared" si="118"/>
        <v/>
      </c>
      <c r="U423" s="270" t="s">
        <v>721</v>
      </c>
      <c r="V423" s="253">
        <v>1092000</v>
      </c>
      <c r="W423" s="232" t="s">
        <v>722</v>
      </c>
      <c r="X423" s="232"/>
      <c r="Y423" s="232" t="s">
        <v>723</v>
      </c>
      <c r="Z423" s="232"/>
      <c r="AA423" s="232" t="s">
        <v>242</v>
      </c>
      <c r="AB423" s="284"/>
      <c r="AC423" s="232"/>
      <c r="AD423" s="284"/>
      <c r="AE423" s="232"/>
      <c r="AF423" s="232"/>
    </row>
    <row r="424" spans="1:32" ht="14.25" customHeight="1">
      <c r="A424" s="232" t="s">
        <v>1249</v>
      </c>
      <c r="B424" s="246" t="str">
        <f t="shared" si="120"/>
        <v>Gohara</v>
      </c>
      <c r="C424" s="238" t="str">
        <f t="shared" si="121"/>
        <v>Luiz</v>
      </c>
      <c r="D424" s="232" t="str">
        <f t="shared" si="122"/>
        <v>L. Gohara</v>
      </c>
      <c r="E424" s="231" t="str">
        <f t="shared" si="123"/>
        <v>Luiz Gohara</v>
      </c>
      <c r="F424" s="247" t="s">
        <v>307</v>
      </c>
      <c r="G424" s="232">
        <f>Players!G444+1</f>
        <v>4</v>
      </c>
      <c r="H424" s="232" t="s">
        <v>478</v>
      </c>
      <c r="I424" s="232">
        <v>21</v>
      </c>
      <c r="J424" s="248">
        <v>35277</v>
      </c>
      <c r="K424" s="232" t="s">
        <v>577</v>
      </c>
      <c r="L424" s="249" t="s">
        <v>90</v>
      </c>
      <c r="M424" s="270" t="str">
        <f t="shared" si="109"/>
        <v>Y1*</v>
      </c>
      <c r="N424" s="256" t="str">
        <f>Ruth!$A$2</f>
        <v>Plum Island</v>
      </c>
      <c r="O424" s="249" t="s">
        <v>1214</v>
      </c>
      <c r="P424" s="231" t="str">
        <f t="shared" si="119"/>
        <v>Gohara, Luiz (Y1*)</v>
      </c>
      <c r="Q424" s="252">
        <f t="shared" si="110"/>
        <v>200000</v>
      </c>
      <c r="R424" s="252">
        <f t="shared" si="108"/>
        <v>300000</v>
      </c>
      <c r="S424" s="252">
        <f t="shared" si="111"/>
        <v>400000</v>
      </c>
      <c r="T424" s="252" t="str">
        <f t="shared" si="118"/>
        <v/>
      </c>
      <c r="U424" s="270" t="s">
        <v>189</v>
      </c>
      <c r="V424" s="253">
        <v>200000</v>
      </c>
      <c r="W424" s="232" t="s">
        <v>389</v>
      </c>
      <c r="X424" s="253">
        <v>300000</v>
      </c>
      <c r="Y424" s="232" t="s">
        <v>278</v>
      </c>
      <c r="Z424" s="378">
        <v>400000</v>
      </c>
      <c r="AA424" s="232" t="s">
        <v>492</v>
      </c>
      <c r="AB424" s="284"/>
      <c r="AC424" s="232"/>
      <c r="AD424" s="284"/>
      <c r="AE424" s="232"/>
      <c r="AF424" s="232"/>
    </row>
    <row r="425" spans="1:32" ht="14.25" customHeight="1">
      <c r="A425" s="232" t="s">
        <v>623</v>
      </c>
      <c r="B425" s="246" t="str">
        <f t="shared" si="120"/>
        <v>Goldschmidt</v>
      </c>
      <c r="C425" s="238" t="str">
        <f t="shared" si="121"/>
        <v>Paul</v>
      </c>
      <c r="D425" s="232" t="str">
        <f t="shared" si="122"/>
        <v>P. Goldschmidt</v>
      </c>
      <c r="E425" s="231" t="str">
        <f t="shared" si="123"/>
        <v>Paul Goldschmidt</v>
      </c>
      <c r="F425" s="249" t="s">
        <v>748</v>
      </c>
      <c r="G425" s="249"/>
      <c r="H425" s="249"/>
      <c r="I425" s="249"/>
      <c r="J425" s="250">
        <v>32030</v>
      </c>
      <c r="K425" s="256" t="s">
        <v>747</v>
      </c>
      <c r="L425" s="249" t="s">
        <v>6</v>
      </c>
      <c r="M425" s="270" t="str">
        <f t="shared" si="109"/>
        <v>1,F4-$24M</v>
      </c>
      <c r="N425" s="256" t="s">
        <v>504</v>
      </c>
      <c r="O425" s="257" t="s">
        <v>3510</v>
      </c>
      <c r="P425" s="231" t="str">
        <f t="shared" si="119"/>
        <v>Goldschmidt, Paul (1,F4-$24M)</v>
      </c>
      <c r="Q425" s="252">
        <f t="shared" si="110"/>
        <v>6000000</v>
      </c>
      <c r="R425" s="252">
        <f t="shared" si="108"/>
        <v>6000000</v>
      </c>
      <c r="S425" s="252">
        <f t="shared" si="111"/>
        <v>6000000</v>
      </c>
      <c r="T425" s="252">
        <f t="shared" si="118"/>
        <v>6000000</v>
      </c>
      <c r="U425" s="255" t="s">
        <v>3218</v>
      </c>
      <c r="V425" s="253">
        <v>6000000</v>
      </c>
      <c r="W425" s="255" t="s">
        <v>3219</v>
      </c>
      <c r="X425" s="253">
        <v>6000000</v>
      </c>
      <c r="Y425" s="255" t="s">
        <v>3220</v>
      </c>
      <c r="Z425" s="253">
        <v>6000000</v>
      </c>
      <c r="AA425" s="255" t="s">
        <v>3221</v>
      </c>
      <c r="AB425" s="253">
        <v>6000000</v>
      </c>
      <c r="AC425" s="232" t="s">
        <v>242</v>
      </c>
      <c r="AD425" s="284"/>
      <c r="AE425" s="232"/>
      <c r="AF425" s="232"/>
    </row>
    <row r="426" spans="1:32" ht="12.75">
      <c r="A426" s="232" t="s">
        <v>2091</v>
      </c>
      <c r="B426" s="246" t="str">
        <f t="shared" si="120"/>
        <v>Gomber</v>
      </c>
      <c r="C426" s="238" t="str">
        <f t="shared" si="121"/>
        <v>Austin</v>
      </c>
      <c r="D426" s="232" t="str">
        <f t="shared" si="122"/>
        <v>A. Gomber</v>
      </c>
      <c r="E426" s="231" t="str">
        <f t="shared" si="123"/>
        <v>Austin Gomber</v>
      </c>
      <c r="F426" s="254" t="s">
        <v>307</v>
      </c>
      <c r="G426" s="254" t="s">
        <v>2245</v>
      </c>
      <c r="H426" s="254" t="s">
        <v>478</v>
      </c>
      <c r="I426" s="254" t="s">
        <v>1474</v>
      </c>
      <c r="J426" s="250">
        <v>34296</v>
      </c>
      <c r="K426" s="255" t="s">
        <v>577</v>
      </c>
      <c r="L426" s="249" t="s">
        <v>90</v>
      </c>
      <c r="M426" s="270" t="str">
        <f t="shared" si="109"/>
        <v>Y2</v>
      </c>
      <c r="N426" s="256" t="s">
        <v>1338</v>
      </c>
      <c r="O426" s="257" t="s">
        <v>2173</v>
      </c>
      <c r="P426" s="231" t="str">
        <f t="shared" si="119"/>
        <v>Gomber, Austin (Y2)</v>
      </c>
      <c r="Q426" s="252">
        <f t="shared" si="110"/>
        <v>300000</v>
      </c>
      <c r="R426" s="252">
        <f t="shared" si="108"/>
        <v>400000</v>
      </c>
      <c r="S426" s="252" t="str">
        <f t="shared" si="111"/>
        <v/>
      </c>
      <c r="T426" s="252" t="str">
        <f t="shared" si="118"/>
        <v/>
      </c>
      <c r="U426" s="270" t="s">
        <v>389</v>
      </c>
      <c r="V426" s="253">
        <v>300000</v>
      </c>
      <c r="W426" s="232" t="s">
        <v>278</v>
      </c>
      <c r="X426" s="253">
        <v>400000</v>
      </c>
      <c r="Y426" s="232" t="s">
        <v>492</v>
      </c>
      <c r="Z426" s="232"/>
      <c r="AA426" s="232"/>
      <c r="AB426" s="284"/>
      <c r="AC426" s="232"/>
      <c r="AD426" s="284"/>
      <c r="AE426" s="232"/>
      <c r="AF426" s="232"/>
    </row>
    <row r="427" spans="1:32" ht="14.25" customHeight="1">
      <c r="A427" s="291" t="s">
        <v>775</v>
      </c>
      <c r="B427" s="246" t="str">
        <f t="shared" si="120"/>
        <v>Gomes</v>
      </c>
      <c r="C427" s="238" t="str">
        <f t="shared" si="121"/>
        <v>Yan</v>
      </c>
      <c r="D427" s="232" t="str">
        <f t="shared" si="122"/>
        <v>Y. Gomes</v>
      </c>
      <c r="E427" s="231" t="str">
        <f t="shared" si="123"/>
        <v>Yan Gomes</v>
      </c>
      <c r="F427" s="292" t="s">
        <v>748</v>
      </c>
      <c r="G427" s="292"/>
      <c r="H427" s="292"/>
      <c r="I427" s="292"/>
      <c r="J427" s="293">
        <v>31977</v>
      </c>
      <c r="K427" s="294" t="s">
        <v>749</v>
      </c>
      <c r="L427" s="249" t="s">
        <v>6</v>
      </c>
      <c r="M427" s="270" t="str">
        <f t="shared" si="109"/>
        <v>1,F2-$5.5M</v>
      </c>
      <c r="N427" s="256" t="s">
        <v>349</v>
      </c>
      <c r="O427" s="257" t="s">
        <v>3510</v>
      </c>
      <c r="P427" s="231" t="str">
        <f t="shared" si="119"/>
        <v>Gomes, Yan (1,F2-$5.5M)</v>
      </c>
      <c r="Q427" s="252">
        <f t="shared" si="110"/>
        <v>2750000</v>
      </c>
      <c r="R427" s="252">
        <f t="shared" si="108"/>
        <v>2750000</v>
      </c>
      <c r="S427" s="252" t="str">
        <f t="shared" si="111"/>
        <v/>
      </c>
      <c r="T427" s="252" t="str">
        <f t="shared" si="118"/>
        <v/>
      </c>
      <c r="U427" s="370" t="s">
        <v>3222</v>
      </c>
      <c r="V427" s="253">
        <v>2750000</v>
      </c>
      <c r="W427" s="370" t="s">
        <v>3224</v>
      </c>
      <c r="X427" s="253">
        <v>2750000</v>
      </c>
      <c r="Y427" s="291" t="s">
        <v>242</v>
      </c>
      <c r="Z427" s="284"/>
      <c r="AA427" s="232"/>
      <c r="AB427" s="284"/>
      <c r="AC427" s="232"/>
      <c r="AD427" s="284"/>
      <c r="AE427" s="232"/>
      <c r="AF427" s="232"/>
    </row>
    <row r="428" spans="1:32" ht="25.5">
      <c r="A428" s="232" t="s">
        <v>2178</v>
      </c>
      <c r="B428" s="246" t="str">
        <f t="shared" si="120"/>
        <v>Gomez</v>
      </c>
      <c r="C428" s="238" t="str">
        <f t="shared" si="121"/>
        <v>Moises Manuel</v>
      </c>
      <c r="D428" s="232" t="str">
        <f t="shared" si="122"/>
        <v>M. Gomez</v>
      </c>
      <c r="E428" s="231" t="str">
        <f t="shared" si="123"/>
        <v>Moises Manuel Gomez</v>
      </c>
      <c r="F428" s="254" t="s">
        <v>748</v>
      </c>
      <c r="G428" s="254" t="s">
        <v>2325</v>
      </c>
      <c r="H428" s="254" t="s">
        <v>1473</v>
      </c>
      <c r="I428" s="254" t="s">
        <v>1470</v>
      </c>
      <c r="J428" s="250">
        <v>36034</v>
      </c>
      <c r="K428" s="255" t="s">
        <v>784</v>
      </c>
      <c r="L428" s="249" t="s">
        <v>387</v>
      </c>
      <c r="M428" s="270" t="str">
        <f t="shared" si="109"/>
        <v>min</v>
      </c>
      <c r="N428" s="256" t="s">
        <v>263</v>
      </c>
      <c r="O428" s="257" t="s">
        <v>2173</v>
      </c>
      <c r="P428" s="231" t="str">
        <f t="shared" si="119"/>
        <v>Gomez, Moises Manuel (min)</v>
      </c>
      <c r="Q428" s="252" t="str">
        <f t="shared" si="110"/>
        <v/>
      </c>
      <c r="R428" s="252" t="str">
        <f t="shared" si="108"/>
        <v/>
      </c>
      <c r="S428" s="252" t="str">
        <f t="shared" si="111"/>
        <v/>
      </c>
      <c r="T428" s="252" t="str">
        <f t="shared" si="118"/>
        <v/>
      </c>
      <c r="U428" s="270" t="s">
        <v>505</v>
      </c>
      <c r="V428" s="253"/>
      <c r="W428" s="232"/>
      <c r="X428" s="253"/>
      <c r="Y428" s="232"/>
      <c r="Z428" s="232"/>
      <c r="AA428" s="232"/>
      <c r="AB428" s="284"/>
      <c r="AC428" s="232"/>
      <c r="AD428" s="284"/>
      <c r="AE428" s="232"/>
      <c r="AF428" s="232"/>
    </row>
    <row r="429" spans="1:32" ht="14.25" customHeight="1">
      <c r="A429" s="232" t="s">
        <v>1255</v>
      </c>
      <c r="B429" s="246" t="str">
        <f t="shared" si="120"/>
        <v>Gonsalves</v>
      </c>
      <c r="C429" s="238" t="str">
        <f t="shared" si="121"/>
        <v>Stephen</v>
      </c>
      <c r="D429" s="232" t="str">
        <f t="shared" si="122"/>
        <v>S. Gonsalves</v>
      </c>
      <c r="E429" s="231" t="str">
        <f t="shared" si="123"/>
        <v>Stephen Gonsalves</v>
      </c>
      <c r="F429" s="247" t="s">
        <v>307</v>
      </c>
      <c r="G429" s="232">
        <f>G426+1</f>
        <v>90</v>
      </c>
      <c r="H429" s="232">
        <v>4</v>
      </c>
      <c r="I429" s="232">
        <v>20</v>
      </c>
      <c r="J429" s="248">
        <v>34523</v>
      </c>
      <c r="K429" s="232" t="s">
        <v>577</v>
      </c>
      <c r="L429" s="249" t="s">
        <v>90</v>
      </c>
      <c r="M429" s="270" t="str">
        <f t="shared" si="109"/>
        <v>MM</v>
      </c>
      <c r="N429" s="256" t="str">
        <f>Cobb!$G$2</f>
        <v>Alaska</v>
      </c>
      <c r="O429" s="249" t="s">
        <v>1214</v>
      </c>
      <c r="P429" s="231" t="str">
        <f t="shared" si="119"/>
        <v>Gonsalves, Stephen (MM)</v>
      </c>
      <c r="Q429" s="252">
        <f t="shared" si="110"/>
        <v>100000</v>
      </c>
      <c r="R429" s="252" t="str">
        <f t="shared" si="108"/>
        <v/>
      </c>
      <c r="S429" s="252" t="str">
        <f t="shared" si="111"/>
        <v/>
      </c>
      <c r="T429" s="252" t="str">
        <f t="shared" si="118"/>
        <v/>
      </c>
      <c r="U429" s="270" t="s">
        <v>385</v>
      </c>
      <c r="V429" s="253">
        <v>100000</v>
      </c>
      <c r="W429" s="232"/>
      <c r="X429" s="232"/>
      <c r="Y429" s="232"/>
      <c r="Z429" s="232"/>
      <c r="AA429" s="232"/>
      <c r="AB429" s="284"/>
      <c r="AC429" s="232"/>
      <c r="AD429" s="284"/>
      <c r="AE429" s="232"/>
      <c r="AF429" s="232"/>
    </row>
    <row r="430" spans="1:32" ht="14.25" customHeight="1">
      <c r="A430" s="158" t="s">
        <v>3593</v>
      </c>
      <c r="B430" s="246" t="str">
        <f t="shared" si="120"/>
        <v>Gonsolin</v>
      </c>
      <c r="C430" s="238" t="str">
        <f t="shared" si="121"/>
        <v>Tony</v>
      </c>
      <c r="D430" s="232" t="str">
        <f t="shared" si="122"/>
        <v>T. Gonsolin</v>
      </c>
      <c r="E430" s="231" t="str">
        <f t="shared" si="123"/>
        <v>Tony Gonsolin</v>
      </c>
      <c r="F430" s="254" t="s">
        <v>748</v>
      </c>
      <c r="G430" s="254">
        <v>36</v>
      </c>
      <c r="H430" s="254">
        <v>2</v>
      </c>
      <c r="I430" s="254" t="s">
        <v>1470</v>
      </c>
      <c r="J430" s="250">
        <v>34468</v>
      </c>
      <c r="K430" s="255" t="s">
        <v>577</v>
      </c>
      <c r="L430" s="249" t="s">
        <v>90</v>
      </c>
      <c r="M430" s="270" t="str">
        <f t="shared" si="109"/>
        <v>Y1</v>
      </c>
      <c r="N430" s="256" t="s">
        <v>1338</v>
      </c>
      <c r="O430" s="257" t="s">
        <v>3574</v>
      </c>
      <c r="P430" s="231" t="str">
        <f>CONCATENATE(A430," (",U430,")")</f>
        <v>Gonsolin, Tony (Y1)</v>
      </c>
      <c r="Q430" s="252">
        <f t="shared" si="110"/>
        <v>200000</v>
      </c>
      <c r="R430" s="252">
        <f t="shared" si="108"/>
        <v>300000</v>
      </c>
      <c r="S430" s="252">
        <f t="shared" si="111"/>
        <v>400000</v>
      </c>
      <c r="T430" s="252" t="str">
        <f t="shared" si="118"/>
        <v/>
      </c>
      <c r="U430" s="270" t="s">
        <v>388</v>
      </c>
      <c r="V430" s="253">
        <v>200000</v>
      </c>
      <c r="W430" s="232" t="s">
        <v>389</v>
      </c>
      <c r="X430" s="253">
        <v>300000</v>
      </c>
      <c r="Y430" s="232" t="s">
        <v>278</v>
      </c>
      <c r="Z430" s="378">
        <v>400000</v>
      </c>
      <c r="AA430" s="232" t="s">
        <v>492</v>
      </c>
      <c r="AB430" s="284"/>
      <c r="AC430" s="232"/>
      <c r="AD430" s="284"/>
      <c r="AE430" s="232"/>
      <c r="AF430" s="232"/>
    </row>
    <row r="431" spans="1:32" ht="14.25" customHeight="1">
      <c r="A431" s="246" t="s">
        <v>804</v>
      </c>
      <c r="B431" s="246" t="str">
        <f t="shared" si="120"/>
        <v>Gonzales</v>
      </c>
      <c r="C431" s="238" t="str">
        <f t="shared" si="121"/>
        <v>Marco</v>
      </c>
      <c r="D431" s="232" t="str">
        <f t="shared" si="122"/>
        <v>M. Gonzales</v>
      </c>
      <c r="E431" s="231" t="str">
        <f t="shared" si="123"/>
        <v>Marco Gonzales</v>
      </c>
      <c r="F431" s="247" t="s">
        <v>307</v>
      </c>
      <c r="G431" s="247"/>
      <c r="H431" s="247"/>
      <c r="I431" s="247"/>
      <c r="J431" s="258">
        <v>33650</v>
      </c>
      <c r="K431" s="311" t="s">
        <v>90</v>
      </c>
      <c r="L431" s="249" t="s">
        <v>90</v>
      </c>
      <c r="M431" s="270" t="str">
        <f t="shared" si="109"/>
        <v>ARB-Y4</v>
      </c>
      <c r="N431" s="256" t="s">
        <v>173</v>
      </c>
      <c r="O431" s="247" t="s">
        <v>3132</v>
      </c>
      <c r="P431" s="231" t="str">
        <f>CONCATENATE(A431," (",M431,")")</f>
        <v>Gonzales, Marco (ARB-Y4)</v>
      </c>
      <c r="Q431" s="252">
        <f t="shared" si="110"/>
        <v>1080000</v>
      </c>
      <c r="R431" s="252" t="str">
        <f t="shared" si="108"/>
        <v/>
      </c>
      <c r="S431" s="252" t="str">
        <f t="shared" si="111"/>
        <v/>
      </c>
      <c r="T431" s="252" t="str">
        <f t="shared" si="118"/>
        <v/>
      </c>
      <c r="U431" s="270" t="s">
        <v>492</v>
      </c>
      <c r="V431" s="253">
        <v>1080000</v>
      </c>
      <c r="W431" s="232" t="s">
        <v>721</v>
      </c>
      <c r="X431" s="232"/>
      <c r="Y431" s="232" t="s">
        <v>722</v>
      </c>
      <c r="Z431" s="232"/>
      <c r="AA431" s="232" t="s">
        <v>723</v>
      </c>
      <c r="AB431" s="284"/>
      <c r="AC431" s="232"/>
      <c r="AD431" s="284"/>
      <c r="AE431" s="232"/>
      <c r="AF431" s="232"/>
    </row>
    <row r="432" spans="1:32" ht="14.25" customHeight="1">
      <c r="A432" s="256" t="s">
        <v>640</v>
      </c>
      <c r="B432" s="246" t="str">
        <f t="shared" si="120"/>
        <v>Gonzalez</v>
      </c>
      <c r="C432" s="238" t="str">
        <f t="shared" si="121"/>
        <v>Carlos</v>
      </c>
      <c r="D432" s="232" t="str">
        <f t="shared" si="122"/>
        <v>C. Gonzalez</v>
      </c>
      <c r="E432" s="231" t="str">
        <f t="shared" si="123"/>
        <v>Carlos Gonzalez</v>
      </c>
      <c r="F432" s="272" t="s">
        <v>307</v>
      </c>
      <c r="G432" s="249"/>
      <c r="H432" s="249"/>
      <c r="I432" s="249"/>
      <c r="J432" s="273">
        <v>31337</v>
      </c>
      <c r="K432" s="274" t="s">
        <v>754</v>
      </c>
      <c r="L432" s="249" t="s">
        <v>6</v>
      </c>
      <c r="M432" s="270" t="str">
        <f t="shared" si="109"/>
        <v>4,F5-$19.076M</v>
      </c>
      <c r="N432" s="256" t="str">
        <f>Aaron!$M$2</f>
        <v>Virginia</v>
      </c>
      <c r="O432" s="275" t="s">
        <v>1141</v>
      </c>
      <c r="P432" s="231" t="str">
        <f>CONCATENATE(A432," (",M432,")")</f>
        <v>Gonzalez, Carlos (4,F5-$19.076M)</v>
      </c>
      <c r="Q432" s="252">
        <f t="shared" si="110"/>
        <v>3815140</v>
      </c>
      <c r="R432" s="252">
        <f t="shared" si="108"/>
        <v>3815140</v>
      </c>
      <c r="S432" s="252" t="str">
        <f t="shared" si="111"/>
        <v/>
      </c>
      <c r="T432" s="252" t="str">
        <f t="shared" si="118"/>
        <v/>
      </c>
      <c r="U432" s="372" t="s">
        <v>1194</v>
      </c>
      <c r="V432" s="277">
        <v>3815140</v>
      </c>
      <c r="W432" s="276" t="s">
        <v>1197</v>
      </c>
      <c r="X432" s="295">
        <v>3815140</v>
      </c>
      <c r="Y432" s="232" t="s">
        <v>242</v>
      </c>
      <c r="Z432" s="232"/>
      <c r="AA432" s="232"/>
      <c r="AB432" s="284"/>
      <c r="AC432" s="232"/>
      <c r="AD432" s="284"/>
      <c r="AE432" s="232"/>
      <c r="AF432" s="232"/>
    </row>
    <row r="433" spans="1:32" ht="14.25" customHeight="1">
      <c r="A433" s="158" t="s">
        <v>4203</v>
      </c>
      <c r="B433" s="552" t="str">
        <f t="shared" si="120"/>
        <v>Gonzalez</v>
      </c>
      <c r="C433" s="553" t="str">
        <f t="shared" si="121"/>
        <v>Chi Chi</v>
      </c>
      <c r="D433" s="158" t="str">
        <f t="shared" si="122"/>
        <v>C. Gonzalez</v>
      </c>
      <c r="E433" s="539" t="str">
        <f t="shared" si="123"/>
        <v>Chi Chi Gonzalez</v>
      </c>
      <c r="F433" s="558" t="s">
        <v>748</v>
      </c>
      <c r="G433" s="558"/>
      <c r="H433" s="558"/>
      <c r="I433" s="558"/>
      <c r="J433" s="555">
        <v>33618</v>
      </c>
      <c r="K433" s="559" t="s">
        <v>577</v>
      </c>
      <c r="L433" s="554" t="s">
        <v>90</v>
      </c>
      <c r="M433" s="556" t="str">
        <f t="shared" si="109"/>
        <v>1,F1-$250k</v>
      </c>
      <c r="N433" s="556" t="s">
        <v>1556</v>
      </c>
      <c r="O433" s="557" t="s">
        <v>4160</v>
      </c>
      <c r="P433" s="539" t="str">
        <f>CONCATENATE(A433," (",M433,")")</f>
        <v>Gonzalez, Chi Chi (1,F1-$250k)</v>
      </c>
      <c r="Q433" s="579">
        <f t="shared" si="110"/>
        <v>250000</v>
      </c>
      <c r="R433" s="579" t="str">
        <f t="shared" si="108"/>
        <v/>
      </c>
      <c r="S433" s="579" t="str">
        <f t="shared" si="111"/>
        <v/>
      </c>
      <c r="T433" s="579" t="str">
        <f t="shared" si="118"/>
        <v/>
      </c>
      <c r="U433" s="270" t="s">
        <v>990</v>
      </c>
      <c r="V433" s="284">
        <v>250000</v>
      </c>
      <c r="W433" s="232" t="s">
        <v>242</v>
      </c>
      <c r="X433" s="253"/>
      <c r="Y433" s="232"/>
      <c r="Z433" s="232"/>
      <c r="AA433" s="232"/>
      <c r="AB433" s="284"/>
      <c r="AC433" s="232"/>
      <c r="AD433" s="284"/>
      <c r="AE433" s="232"/>
      <c r="AF433" s="232"/>
    </row>
    <row r="434" spans="1:32" ht="14.25" customHeight="1">
      <c r="A434" s="232" t="s">
        <v>1298</v>
      </c>
      <c r="B434" s="246" t="str">
        <f t="shared" si="120"/>
        <v>Gonzalez</v>
      </c>
      <c r="C434" s="238" t="str">
        <f t="shared" si="121"/>
        <v>Erik</v>
      </c>
      <c r="D434" s="232" t="str">
        <f t="shared" si="122"/>
        <v>E. Gonzalez</v>
      </c>
      <c r="E434" s="231" t="str">
        <f t="shared" si="123"/>
        <v>Erik Gonzalez</v>
      </c>
      <c r="F434" s="247" t="s">
        <v>748</v>
      </c>
      <c r="G434" s="232">
        <f>G433+1</f>
        <v>1</v>
      </c>
      <c r="H434" s="232">
        <v>5</v>
      </c>
      <c r="I434" s="232">
        <v>16</v>
      </c>
      <c r="J434" s="248">
        <v>33481</v>
      </c>
      <c r="K434" s="232" t="s">
        <v>752</v>
      </c>
      <c r="L434" s="249" t="s">
        <v>6</v>
      </c>
      <c r="M434" s="270" t="str">
        <f t="shared" si="109"/>
        <v>Y3</v>
      </c>
      <c r="N434" s="251" t="str">
        <f>Aaron!$G$2</f>
        <v>Exeter</v>
      </c>
      <c r="O434" s="249" t="s">
        <v>1551</v>
      </c>
      <c r="P434" s="231" t="str">
        <f>CONCATENATE(A434," (",M434,")")</f>
        <v>Gonzalez, Erik (Y3)</v>
      </c>
      <c r="Q434" s="252">
        <f t="shared" si="110"/>
        <v>400000</v>
      </c>
      <c r="R434" s="252" t="str">
        <f t="shared" si="108"/>
        <v/>
      </c>
      <c r="S434" s="252" t="str">
        <f t="shared" si="111"/>
        <v/>
      </c>
      <c r="T434" s="252" t="str">
        <f t="shared" si="118"/>
        <v/>
      </c>
      <c r="U434" s="270" t="s">
        <v>278</v>
      </c>
      <c r="V434" s="253">
        <v>400000</v>
      </c>
      <c r="W434" s="232" t="s">
        <v>492</v>
      </c>
      <c r="X434" s="232"/>
      <c r="Y434" s="232"/>
      <c r="Z434" s="232"/>
      <c r="AA434" s="232"/>
      <c r="AB434" s="284"/>
      <c r="AC434" s="232"/>
      <c r="AD434" s="284"/>
      <c r="AE434" s="232"/>
      <c r="AF434" s="232"/>
    </row>
    <row r="435" spans="1:32" ht="14.25" customHeight="1">
      <c r="A435" s="256" t="s">
        <v>517</v>
      </c>
      <c r="B435" s="246" t="str">
        <f t="shared" si="120"/>
        <v>Gonzalez</v>
      </c>
      <c r="C435" s="238" t="str">
        <f t="shared" si="121"/>
        <v>Gio</v>
      </c>
      <c r="D435" s="232" t="str">
        <f t="shared" si="122"/>
        <v>G. Gonzalez</v>
      </c>
      <c r="E435" s="231" t="str">
        <f t="shared" si="123"/>
        <v>Gio Gonzalez</v>
      </c>
      <c r="F435" s="272" t="s">
        <v>307</v>
      </c>
      <c r="G435" s="249"/>
      <c r="H435" s="249"/>
      <c r="I435" s="249"/>
      <c r="J435" s="273">
        <v>31309</v>
      </c>
      <c r="K435" s="274" t="s">
        <v>577</v>
      </c>
      <c r="L435" s="249" t="s">
        <v>90</v>
      </c>
      <c r="M435" s="270" t="str">
        <f t="shared" si="109"/>
        <v>4,F4-$15.8M</v>
      </c>
      <c r="N435" s="256" t="s">
        <v>349</v>
      </c>
      <c r="O435" s="275" t="s">
        <v>2460</v>
      </c>
      <c r="P435" s="231" t="str">
        <f>CONCATENATE(A435," (",M435,")")</f>
        <v>Gonzalez, Gio (4,F4-$15.8M)</v>
      </c>
      <c r="Q435" s="252">
        <f t="shared" si="110"/>
        <v>3950000</v>
      </c>
      <c r="R435" s="252" t="str">
        <f t="shared" si="108"/>
        <v/>
      </c>
      <c r="S435" s="252" t="str">
        <f t="shared" si="111"/>
        <v/>
      </c>
      <c r="T435" s="252" t="str">
        <f t="shared" si="118"/>
        <v/>
      </c>
      <c r="U435" s="372" t="s">
        <v>1195</v>
      </c>
      <c r="V435" s="277">
        <v>3950000</v>
      </c>
      <c r="W435" s="232" t="s">
        <v>242</v>
      </c>
      <c r="X435" s="232"/>
      <c r="Y435" s="232"/>
      <c r="Z435" s="232"/>
      <c r="AA435" s="232"/>
      <c r="AB435" s="284"/>
      <c r="AC435" s="232"/>
      <c r="AD435" s="284"/>
      <c r="AE435" s="232"/>
      <c r="AF435" s="232"/>
    </row>
    <row r="436" spans="1:32" ht="14.25" customHeight="1">
      <c r="A436" s="487" t="s">
        <v>3802</v>
      </c>
      <c r="B436" s="246" t="str">
        <f t="shared" si="120"/>
        <v>Gonzalez</v>
      </c>
      <c r="C436" s="238" t="str">
        <f t="shared" si="121"/>
        <v>Luis</v>
      </c>
      <c r="D436" s="232" t="str">
        <f t="shared" si="122"/>
        <v>L. Gonzalez</v>
      </c>
      <c r="E436" s="231" t="str">
        <f t="shared" si="123"/>
        <v>Luis Gonzalez</v>
      </c>
      <c r="F436" s="254"/>
      <c r="G436" s="254">
        <v>219</v>
      </c>
      <c r="H436" s="254">
        <v>10</v>
      </c>
      <c r="I436" s="254" t="s">
        <v>1468</v>
      </c>
      <c r="J436" s="250"/>
      <c r="K436" s="255"/>
      <c r="L436" s="249" t="s">
        <v>387</v>
      </c>
      <c r="M436" s="270" t="str">
        <f t="shared" si="109"/>
        <v>min</v>
      </c>
      <c r="N436" s="256" t="s">
        <v>868</v>
      </c>
      <c r="O436" s="257" t="s">
        <v>3574</v>
      </c>
      <c r="P436" s="231" t="str">
        <f>CONCATENATE(A436," (",U436,")")</f>
        <v>Gonzalez, Luis (min)</v>
      </c>
      <c r="Q436" s="252" t="str">
        <f t="shared" si="110"/>
        <v/>
      </c>
      <c r="R436" s="252" t="str">
        <f t="shared" si="108"/>
        <v/>
      </c>
      <c r="S436" s="252" t="str">
        <f t="shared" si="111"/>
        <v/>
      </c>
      <c r="T436" s="252" t="str">
        <f t="shared" si="118"/>
        <v/>
      </c>
      <c r="U436" s="270" t="s">
        <v>505</v>
      </c>
      <c r="V436" s="253"/>
      <c r="W436" s="232"/>
      <c r="X436" s="253"/>
      <c r="Y436" s="232"/>
      <c r="Z436" s="232"/>
      <c r="AA436" s="232"/>
      <c r="AB436" s="284"/>
      <c r="AC436" s="232"/>
      <c r="AD436" s="284"/>
      <c r="AE436" s="232"/>
      <c r="AF436" s="232"/>
    </row>
    <row r="437" spans="1:32" ht="14.25" customHeight="1">
      <c r="A437" s="290" t="s">
        <v>851</v>
      </c>
      <c r="B437" s="246" t="str">
        <f t="shared" si="120"/>
        <v>Gonzalez</v>
      </c>
      <c r="C437" s="238" t="str">
        <f t="shared" si="121"/>
        <v>Marwin</v>
      </c>
      <c r="D437" s="232" t="str">
        <f t="shared" si="122"/>
        <v>M. Gonzalez</v>
      </c>
      <c r="E437" s="231" t="str">
        <f t="shared" si="123"/>
        <v>Marwin Gonzalez</v>
      </c>
      <c r="F437" s="249" t="s">
        <v>755</v>
      </c>
      <c r="G437" s="256"/>
      <c r="H437" s="256"/>
      <c r="I437" s="256"/>
      <c r="J437" s="312">
        <v>32581</v>
      </c>
      <c r="K437" s="232" t="s">
        <v>752</v>
      </c>
      <c r="L437" s="249" t="s">
        <v>6</v>
      </c>
      <c r="M437" s="270" t="str">
        <f t="shared" si="109"/>
        <v>1,F5-$11.75M</v>
      </c>
      <c r="N437" s="256" t="s">
        <v>52</v>
      </c>
      <c r="O437" s="257" t="s">
        <v>3510</v>
      </c>
      <c r="P437" s="231" t="str">
        <f t="shared" ref="P437:P449" si="124">CONCATENATE(A437," (",M437,")")</f>
        <v>Gonzalez, Marwin (1,F5-$11.75M)</v>
      </c>
      <c r="Q437" s="252">
        <f t="shared" si="110"/>
        <v>2350000</v>
      </c>
      <c r="R437" s="252">
        <f t="shared" si="108"/>
        <v>2350000</v>
      </c>
      <c r="S437" s="252">
        <f t="shared" si="111"/>
        <v>2350000</v>
      </c>
      <c r="T437" s="252">
        <f t="shared" si="118"/>
        <v>2350000</v>
      </c>
      <c r="U437" s="270" t="s">
        <v>3225</v>
      </c>
      <c r="V437" s="253">
        <v>2350000</v>
      </c>
      <c r="W437" s="232" t="s">
        <v>3226</v>
      </c>
      <c r="X437" s="253">
        <v>2350000</v>
      </c>
      <c r="Y437" s="232" t="s">
        <v>3227</v>
      </c>
      <c r="Z437" s="284">
        <v>2350000</v>
      </c>
      <c r="AA437" s="232" t="s">
        <v>3228</v>
      </c>
      <c r="AB437" s="284">
        <v>2350000</v>
      </c>
      <c r="AC437" s="232" t="s">
        <v>3229</v>
      </c>
      <c r="AD437" s="284">
        <v>2350000</v>
      </c>
      <c r="AE437" s="232" t="s">
        <v>242</v>
      </c>
      <c r="AF437" s="232"/>
    </row>
    <row r="438" spans="1:32" ht="14.25" customHeight="1">
      <c r="A438" s="264" t="s">
        <v>860</v>
      </c>
      <c r="B438" s="246" t="str">
        <f t="shared" si="120"/>
        <v>Gonzalez</v>
      </c>
      <c r="C438" s="238" t="str">
        <f t="shared" si="121"/>
        <v>Miguel Angel</v>
      </c>
      <c r="D438" s="232" t="str">
        <f t="shared" si="122"/>
        <v>M. Gonzalez</v>
      </c>
      <c r="E438" s="231" t="str">
        <f t="shared" si="123"/>
        <v>Miguel Angel Gonzalez</v>
      </c>
      <c r="F438" s="249" t="s">
        <v>748</v>
      </c>
      <c r="G438" s="249"/>
      <c r="H438" s="249"/>
      <c r="I438" s="249"/>
      <c r="J438" s="250">
        <v>30829</v>
      </c>
      <c r="K438" s="256" t="s">
        <v>577</v>
      </c>
      <c r="L438" s="249" t="s">
        <v>90</v>
      </c>
      <c r="M438" s="270" t="str">
        <f t="shared" si="109"/>
        <v>3,F3-$7.5M</v>
      </c>
      <c r="N438" s="256" t="str">
        <f>Aaron!$A$2</f>
        <v>Middlesex</v>
      </c>
      <c r="O438" s="257" t="s">
        <v>1376</v>
      </c>
      <c r="P438" s="231" t="str">
        <f t="shared" si="124"/>
        <v>Gonzalez, Miguel Angel (3,F3-$7.5M)</v>
      </c>
      <c r="Q438" s="252">
        <f t="shared" si="110"/>
        <v>2500000</v>
      </c>
      <c r="R438" s="252" t="str">
        <f t="shared" si="108"/>
        <v/>
      </c>
      <c r="S438" s="252" t="str">
        <f t="shared" si="111"/>
        <v/>
      </c>
      <c r="T438" s="252" t="str">
        <f t="shared" si="118"/>
        <v/>
      </c>
      <c r="U438" s="270" t="s">
        <v>1627</v>
      </c>
      <c r="V438" s="253">
        <v>2500000</v>
      </c>
      <c r="W438" s="253" t="s">
        <v>242</v>
      </c>
      <c r="X438" s="253"/>
      <c r="Y438" s="232"/>
      <c r="Z438" s="232"/>
      <c r="AA438" s="232"/>
      <c r="AB438" s="284"/>
      <c r="AC438" s="232"/>
      <c r="AD438" s="284"/>
      <c r="AE438" s="232"/>
      <c r="AF438" s="232"/>
    </row>
    <row r="439" spans="1:32" ht="14.25" customHeight="1">
      <c r="A439" s="232" t="s">
        <v>2027</v>
      </c>
      <c r="B439" s="246" t="str">
        <f t="shared" si="120"/>
        <v>Goodrum</v>
      </c>
      <c r="C439" s="238" t="str">
        <f t="shared" si="121"/>
        <v>Niko</v>
      </c>
      <c r="D439" s="232" t="str">
        <f t="shared" si="122"/>
        <v>N. Goodrum</v>
      </c>
      <c r="E439" s="231" t="str">
        <f t="shared" si="123"/>
        <v>Niko Goodrum</v>
      </c>
      <c r="F439" s="254" t="s">
        <v>755</v>
      </c>
      <c r="G439" s="254" t="s">
        <v>1477</v>
      </c>
      <c r="H439" s="254" t="s">
        <v>1464</v>
      </c>
      <c r="I439" s="254" t="s">
        <v>1477</v>
      </c>
      <c r="J439" s="250">
        <v>33662</v>
      </c>
      <c r="K439" s="255" t="s">
        <v>746</v>
      </c>
      <c r="L439" s="249" t="s">
        <v>6</v>
      </c>
      <c r="M439" s="270" t="str">
        <f t="shared" si="109"/>
        <v>Y2</v>
      </c>
      <c r="N439" s="256" t="s">
        <v>1401</v>
      </c>
      <c r="O439" s="257" t="s">
        <v>2173</v>
      </c>
      <c r="P439" s="231" t="str">
        <f t="shared" si="124"/>
        <v>Goodrum, Niko (Y2)</v>
      </c>
      <c r="Q439" s="252">
        <f t="shared" si="110"/>
        <v>300000</v>
      </c>
      <c r="R439" s="252">
        <f t="shared" si="108"/>
        <v>400000</v>
      </c>
      <c r="S439" s="252" t="str">
        <f t="shared" si="111"/>
        <v/>
      </c>
      <c r="T439" s="252" t="str">
        <f t="shared" si="118"/>
        <v/>
      </c>
      <c r="U439" s="270" t="s">
        <v>389</v>
      </c>
      <c r="V439" s="253">
        <v>300000</v>
      </c>
      <c r="W439" s="232" t="s">
        <v>278</v>
      </c>
      <c r="X439" s="253">
        <v>400000</v>
      </c>
      <c r="Y439" s="232" t="s">
        <v>492</v>
      </c>
      <c r="Z439" s="232"/>
      <c r="AA439" s="232"/>
      <c r="AB439" s="284"/>
      <c r="AC439" s="232"/>
      <c r="AD439" s="284"/>
      <c r="AE439" s="232"/>
      <c r="AF439" s="232"/>
    </row>
    <row r="440" spans="1:32" ht="14.25" customHeight="1">
      <c r="A440" s="232" t="s">
        <v>1303</v>
      </c>
      <c r="B440" s="246" t="str">
        <f t="shared" si="120"/>
        <v>Goodwin</v>
      </c>
      <c r="C440" s="238" t="str">
        <f t="shared" si="121"/>
        <v>Brian</v>
      </c>
      <c r="D440" s="232" t="str">
        <f t="shared" si="122"/>
        <v>B. Goodwin</v>
      </c>
      <c r="E440" s="231" t="str">
        <f t="shared" si="123"/>
        <v>Brian Goodwin</v>
      </c>
      <c r="F440" s="247" t="s">
        <v>307</v>
      </c>
      <c r="G440" s="232">
        <f>Cuts!G99+1</f>
        <v>1</v>
      </c>
      <c r="H440" s="232">
        <v>8</v>
      </c>
      <c r="I440" s="232">
        <v>2</v>
      </c>
      <c r="J440" s="248">
        <v>33179</v>
      </c>
      <c r="K440" s="232" t="s">
        <v>784</v>
      </c>
      <c r="L440" s="249" t="s">
        <v>6</v>
      </c>
      <c r="M440" s="270" t="str">
        <f t="shared" si="109"/>
        <v>Y3</v>
      </c>
      <c r="N440" s="256" t="str">
        <f>Aaron!$AE$2</f>
        <v>Pismo Beach</v>
      </c>
      <c r="O440" s="249" t="s">
        <v>1214</v>
      </c>
      <c r="P440" s="231" t="str">
        <f t="shared" si="124"/>
        <v>Goodwin, Brian (Y3)</v>
      </c>
      <c r="Q440" s="252">
        <f t="shared" si="110"/>
        <v>400000</v>
      </c>
      <c r="R440" s="252" t="str">
        <f t="shared" si="108"/>
        <v/>
      </c>
      <c r="S440" s="252" t="str">
        <f t="shared" si="111"/>
        <v/>
      </c>
      <c r="T440" s="252" t="str">
        <f t="shared" si="118"/>
        <v/>
      </c>
      <c r="U440" s="270" t="s">
        <v>278</v>
      </c>
      <c r="V440" s="253">
        <v>400000</v>
      </c>
      <c r="W440" s="232" t="s">
        <v>492</v>
      </c>
      <c r="X440" s="232"/>
      <c r="Y440" s="232"/>
      <c r="Z440" s="232"/>
      <c r="AA440" s="232"/>
      <c r="AB440" s="284"/>
      <c r="AC440" s="232"/>
      <c r="AD440" s="284"/>
      <c r="AE440" s="232"/>
      <c r="AF440" s="232"/>
    </row>
    <row r="441" spans="1:32" ht="14.25" customHeight="1">
      <c r="A441" s="158" t="s">
        <v>4199</v>
      </c>
      <c r="B441" s="552" t="str">
        <f t="shared" si="120"/>
        <v>Goody</v>
      </c>
      <c r="C441" s="553" t="str">
        <f t="shared" si="121"/>
        <v>Nick</v>
      </c>
      <c r="D441" s="158" t="str">
        <f t="shared" si="122"/>
        <v>N. Goody</v>
      </c>
      <c r="E441" s="539" t="str">
        <f t="shared" si="123"/>
        <v>Nick Goody</v>
      </c>
      <c r="F441" s="558" t="s">
        <v>748</v>
      </c>
      <c r="G441" s="558"/>
      <c r="H441" s="558"/>
      <c r="I441" s="558"/>
      <c r="J441" s="555">
        <v>33425</v>
      </c>
      <c r="K441" s="559" t="s">
        <v>745</v>
      </c>
      <c r="L441" s="554" t="s">
        <v>90</v>
      </c>
      <c r="M441" s="556" t="str">
        <f t="shared" si="109"/>
        <v>1,F1-$200k</v>
      </c>
      <c r="N441" s="556" t="s">
        <v>302</v>
      </c>
      <c r="O441" s="557" t="s">
        <v>4160</v>
      </c>
      <c r="P441" s="539" t="str">
        <f t="shared" si="124"/>
        <v>Goody, Nick (1,F1-$200k)</v>
      </c>
      <c r="Q441" s="579">
        <f t="shared" si="110"/>
        <v>200000</v>
      </c>
      <c r="R441" s="579" t="str">
        <f t="shared" si="108"/>
        <v/>
      </c>
      <c r="S441" s="579" t="str">
        <f t="shared" si="111"/>
        <v/>
      </c>
      <c r="T441" s="579" t="str">
        <f t="shared" si="118"/>
        <v/>
      </c>
      <c r="U441" s="270" t="s">
        <v>988</v>
      </c>
      <c r="V441" s="284">
        <v>200000</v>
      </c>
      <c r="W441" s="232" t="s">
        <v>242</v>
      </c>
      <c r="X441" s="253"/>
      <c r="Y441" s="232"/>
      <c r="Z441" s="232"/>
      <c r="AA441" s="232"/>
      <c r="AB441" s="284"/>
      <c r="AC441" s="232"/>
      <c r="AD441" s="284"/>
      <c r="AE441" s="232"/>
      <c r="AF441" s="232"/>
    </row>
    <row r="442" spans="1:32" ht="14.25" customHeight="1">
      <c r="A442" s="290" t="s">
        <v>281</v>
      </c>
      <c r="B442" s="246" t="str">
        <f t="shared" si="120"/>
        <v>Gordon</v>
      </c>
      <c r="C442" s="238" t="str">
        <f t="shared" si="121"/>
        <v>Alex</v>
      </c>
      <c r="D442" s="232" t="str">
        <f t="shared" si="122"/>
        <v>A. Gordon</v>
      </c>
      <c r="E442" s="231" t="str">
        <f t="shared" si="123"/>
        <v>Alex Gordon</v>
      </c>
      <c r="F442" s="249" t="s">
        <v>307</v>
      </c>
      <c r="G442" s="256"/>
      <c r="H442" s="256"/>
      <c r="I442" s="256"/>
      <c r="J442" s="312">
        <v>30722</v>
      </c>
      <c r="K442" s="232" t="s">
        <v>754</v>
      </c>
      <c r="L442" s="249" t="s">
        <v>6</v>
      </c>
      <c r="M442" s="270" t="str">
        <f t="shared" si="109"/>
        <v>2,F3-$8.4M</v>
      </c>
      <c r="N442" s="256" t="str">
        <f>Ruth!$G$2</f>
        <v>Gotham City</v>
      </c>
      <c r="O442" s="265" t="s">
        <v>1797</v>
      </c>
      <c r="P442" s="231" t="str">
        <f t="shared" si="124"/>
        <v>Gordon, Alex (2,F3-$8.4M)</v>
      </c>
      <c r="Q442" s="252">
        <f t="shared" si="110"/>
        <v>2800000</v>
      </c>
      <c r="R442" s="252">
        <f t="shared" si="108"/>
        <v>2800000</v>
      </c>
      <c r="S442" s="252" t="str">
        <f t="shared" si="111"/>
        <v/>
      </c>
      <c r="T442" s="252" t="str">
        <f t="shared" si="118"/>
        <v/>
      </c>
      <c r="U442" s="374" t="s">
        <v>1883</v>
      </c>
      <c r="V442" s="253">
        <v>2800000</v>
      </c>
      <c r="W442" s="253" t="s">
        <v>1882</v>
      </c>
      <c r="X442" s="253">
        <v>2800000</v>
      </c>
      <c r="Y442" s="232" t="s">
        <v>242</v>
      </c>
      <c r="Z442" s="232"/>
      <c r="AA442" s="232"/>
      <c r="AB442" s="284"/>
      <c r="AC442" s="232"/>
      <c r="AD442" s="284"/>
      <c r="AE442" s="232"/>
      <c r="AF442" s="232"/>
    </row>
    <row r="443" spans="1:32" ht="14.25" customHeight="1">
      <c r="A443" s="232" t="s">
        <v>561</v>
      </c>
      <c r="B443" s="246" t="str">
        <f t="shared" si="120"/>
        <v>Gordon</v>
      </c>
      <c r="C443" s="238" t="str">
        <f t="shared" si="121"/>
        <v>Dee</v>
      </c>
      <c r="D443" s="232" t="str">
        <f t="shared" si="122"/>
        <v>D. Gordon</v>
      </c>
      <c r="E443" s="231" t="str">
        <f t="shared" si="123"/>
        <v>Dee Gordon</v>
      </c>
      <c r="F443" s="249" t="s">
        <v>307</v>
      </c>
      <c r="G443" s="249"/>
      <c r="H443" s="249"/>
      <c r="I443" s="249"/>
      <c r="J443" s="250">
        <v>32255</v>
      </c>
      <c r="K443" s="256" t="s">
        <v>752</v>
      </c>
      <c r="L443" s="249" t="s">
        <v>6</v>
      </c>
      <c r="M443" s="270" t="str">
        <f t="shared" si="109"/>
        <v>2,F3-$6M</v>
      </c>
      <c r="N443" s="256" t="str">
        <f>Ruth!$Y$2</f>
        <v xml:space="preserve">New Jersey </v>
      </c>
      <c r="O443" s="257" t="s">
        <v>1797</v>
      </c>
      <c r="P443" s="231" t="str">
        <f t="shared" si="124"/>
        <v>Gordon, Dee (2,F3-$6M)</v>
      </c>
      <c r="Q443" s="252">
        <f t="shared" si="110"/>
        <v>2000000</v>
      </c>
      <c r="R443" s="252">
        <f t="shared" si="108"/>
        <v>2000000</v>
      </c>
      <c r="S443" s="252" t="str">
        <f t="shared" si="111"/>
        <v/>
      </c>
      <c r="T443" s="252" t="str">
        <f t="shared" si="118"/>
        <v/>
      </c>
      <c r="U443" s="374" t="s">
        <v>1589</v>
      </c>
      <c r="V443" s="253">
        <v>2000000</v>
      </c>
      <c r="W443" s="253" t="s">
        <v>1625</v>
      </c>
      <c r="X443" s="232">
        <v>2000000</v>
      </c>
      <c r="Y443" s="232" t="s">
        <v>242</v>
      </c>
      <c r="Z443" s="232"/>
      <c r="AA443" s="232"/>
      <c r="AB443" s="284"/>
      <c r="AC443" s="232"/>
      <c r="AD443" s="284"/>
      <c r="AE443" s="232"/>
      <c r="AF443" s="232"/>
    </row>
    <row r="444" spans="1:32" ht="14.25" customHeight="1">
      <c r="A444" s="232" t="s">
        <v>1546</v>
      </c>
      <c r="B444" s="246" t="str">
        <f t="shared" si="120"/>
        <v>Gore</v>
      </c>
      <c r="C444" s="238" t="str">
        <f t="shared" si="121"/>
        <v>MacKenzie</v>
      </c>
      <c r="D444" s="232" t="str">
        <f t="shared" si="122"/>
        <v>M. Gore</v>
      </c>
      <c r="E444" s="231" t="str">
        <f t="shared" si="123"/>
        <v>MacKenzie Gore</v>
      </c>
      <c r="F444" s="254" t="s">
        <v>307</v>
      </c>
      <c r="G444" s="254">
        <v>3</v>
      </c>
      <c r="H444" s="254" t="s">
        <v>1464</v>
      </c>
      <c r="I444" s="254"/>
      <c r="J444" s="250">
        <v>36215</v>
      </c>
      <c r="K444" s="255" t="s">
        <v>577</v>
      </c>
      <c r="L444" s="249" t="s">
        <v>387</v>
      </c>
      <c r="M444" s="270" t="str">
        <f t="shared" si="109"/>
        <v>min</v>
      </c>
      <c r="N444" s="256" t="str">
        <f>Mays!$AE$2</f>
        <v>West Oakland</v>
      </c>
      <c r="O444" s="257" t="s">
        <v>1479</v>
      </c>
      <c r="P444" s="231" t="str">
        <f t="shared" si="124"/>
        <v>Gore, MacKenzie (min)</v>
      </c>
      <c r="Q444" s="252" t="str">
        <f t="shared" si="110"/>
        <v/>
      </c>
      <c r="R444" s="252" t="str">
        <f t="shared" si="108"/>
        <v/>
      </c>
      <c r="S444" s="252" t="str">
        <f t="shared" si="111"/>
        <v/>
      </c>
      <c r="T444" s="252" t="str">
        <f t="shared" si="118"/>
        <v/>
      </c>
      <c r="U444" s="270" t="s">
        <v>505</v>
      </c>
      <c r="V444" s="253"/>
      <c r="W444" s="232"/>
      <c r="X444" s="253"/>
      <c r="Y444" s="232"/>
      <c r="Z444" s="232"/>
      <c r="AA444" s="232"/>
      <c r="AB444" s="284"/>
      <c r="AC444" s="232"/>
      <c r="AD444" s="284"/>
      <c r="AE444" s="232"/>
      <c r="AF444" s="232"/>
    </row>
    <row r="445" spans="1:32" ht="14.25" customHeight="1">
      <c r="A445" s="232" t="s">
        <v>2024</v>
      </c>
      <c r="B445" s="246" t="str">
        <f t="shared" si="120"/>
        <v>Gorman</v>
      </c>
      <c r="C445" s="238" t="str">
        <f t="shared" si="121"/>
        <v>Nolan</v>
      </c>
      <c r="D445" s="232" t="str">
        <f t="shared" si="122"/>
        <v>N. Gorman</v>
      </c>
      <c r="E445" s="231" t="str">
        <f t="shared" si="123"/>
        <v>Nolan Gorman</v>
      </c>
      <c r="F445" s="254" t="s">
        <v>307</v>
      </c>
      <c r="G445" s="254" t="s">
        <v>1474</v>
      </c>
      <c r="H445" s="254" t="s">
        <v>1464</v>
      </c>
      <c r="I445" s="254" t="s">
        <v>1474</v>
      </c>
      <c r="J445" s="250">
        <v>36656</v>
      </c>
      <c r="K445" s="255" t="s">
        <v>751</v>
      </c>
      <c r="L445" s="249" t="s">
        <v>387</v>
      </c>
      <c r="M445" s="270" t="str">
        <f t="shared" si="109"/>
        <v>min</v>
      </c>
      <c r="N445" s="256" t="s">
        <v>1338</v>
      </c>
      <c r="O445" s="257" t="s">
        <v>2173</v>
      </c>
      <c r="P445" s="231" t="str">
        <f t="shared" si="124"/>
        <v>Gorman, Nolan (min)</v>
      </c>
      <c r="Q445" s="252" t="str">
        <f t="shared" si="110"/>
        <v/>
      </c>
      <c r="R445" s="252" t="str">
        <f t="shared" si="108"/>
        <v/>
      </c>
      <c r="S445" s="252" t="str">
        <f t="shared" si="111"/>
        <v/>
      </c>
      <c r="T445" s="252" t="str">
        <f t="shared" si="118"/>
        <v/>
      </c>
      <c r="U445" s="270" t="s">
        <v>505</v>
      </c>
      <c r="V445" s="253"/>
      <c r="W445" s="232"/>
      <c r="X445" s="253"/>
      <c r="Y445" s="232"/>
      <c r="Z445" s="232"/>
      <c r="AA445" s="232"/>
      <c r="AB445" s="284"/>
      <c r="AC445" s="232"/>
      <c r="AD445" s="284"/>
      <c r="AE445" s="232"/>
      <c r="AF445" s="232"/>
    </row>
    <row r="446" spans="1:32" ht="14.25" customHeight="1">
      <c r="A446" s="158" t="s">
        <v>4172</v>
      </c>
      <c r="B446" s="552" t="str">
        <f t="shared" si="120"/>
        <v>Gott</v>
      </c>
      <c r="C446" s="553" t="str">
        <f t="shared" si="121"/>
        <v>Trevor</v>
      </c>
      <c r="D446" s="158" t="str">
        <f t="shared" si="122"/>
        <v>T. Gott</v>
      </c>
      <c r="E446" s="539" t="str">
        <f t="shared" si="123"/>
        <v>Trevor Gott</v>
      </c>
      <c r="F446" s="558" t="s">
        <v>748</v>
      </c>
      <c r="G446" s="558"/>
      <c r="H446" s="558"/>
      <c r="I446" s="558"/>
      <c r="J446" s="555">
        <v>33842</v>
      </c>
      <c r="K446" s="559" t="s">
        <v>745</v>
      </c>
      <c r="L446" s="554" t="s">
        <v>90</v>
      </c>
      <c r="M446" s="556" t="str">
        <f t="shared" si="109"/>
        <v>1,F3-$2.55M</v>
      </c>
      <c r="N446" s="556" t="s">
        <v>780</v>
      </c>
      <c r="O446" s="557" t="s">
        <v>4160</v>
      </c>
      <c r="P446" s="539" t="str">
        <f t="shared" si="124"/>
        <v>Gott, Trevor (1,F3-$2.55M)</v>
      </c>
      <c r="Q446" s="579">
        <f t="shared" si="110"/>
        <v>850000</v>
      </c>
      <c r="R446" s="579">
        <f t="shared" si="108"/>
        <v>850000</v>
      </c>
      <c r="S446" s="579">
        <f t="shared" si="111"/>
        <v>850000</v>
      </c>
      <c r="T446" s="579" t="str">
        <f t="shared" si="118"/>
        <v/>
      </c>
      <c r="U446" s="270" t="s">
        <v>3161</v>
      </c>
      <c r="V446" s="284">
        <v>850000</v>
      </c>
      <c r="W446" s="232" t="s">
        <v>1584</v>
      </c>
      <c r="X446" s="253">
        <v>850000</v>
      </c>
      <c r="Y446" s="232" t="s">
        <v>1012</v>
      </c>
      <c r="Z446" s="232">
        <v>850000</v>
      </c>
      <c r="AA446" s="232" t="s">
        <v>242</v>
      </c>
      <c r="AB446" s="284"/>
      <c r="AC446" s="232"/>
      <c r="AD446" s="284"/>
      <c r="AE446" s="232"/>
      <c r="AF446" s="232"/>
    </row>
    <row r="447" spans="1:32" ht="14.25" customHeight="1">
      <c r="A447" s="232" t="s">
        <v>220</v>
      </c>
      <c r="B447" s="246" t="str">
        <f t="shared" si="120"/>
        <v>Grandal</v>
      </c>
      <c r="C447" s="238" t="str">
        <f t="shared" si="121"/>
        <v>Yasmani</v>
      </c>
      <c r="D447" s="232" t="str">
        <f t="shared" si="122"/>
        <v>Y. Grandal</v>
      </c>
      <c r="E447" s="231" t="str">
        <f t="shared" si="123"/>
        <v>Yasmani Grandal</v>
      </c>
      <c r="F447" s="249" t="s">
        <v>755</v>
      </c>
      <c r="G447" s="249"/>
      <c r="H447" s="249"/>
      <c r="I447" s="249"/>
      <c r="J447" s="250">
        <v>32455</v>
      </c>
      <c r="K447" s="256" t="s">
        <v>749</v>
      </c>
      <c r="L447" s="249" t="s">
        <v>6</v>
      </c>
      <c r="M447" s="270" t="str">
        <f t="shared" si="109"/>
        <v>1,F5-$19.30M</v>
      </c>
      <c r="N447" s="256" t="s">
        <v>479</v>
      </c>
      <c r="O447" s="257" t="s">
        <v>3510</v>
      </c>
      <c r="P447" s="231" t="str">
        <f t="shared" si="124"/>
        <v>Grandal, Yasmani (1,F5-$19.30M)</v>
      </c>
      <c r="Q447" s="252">
        <f t="shared" si="110"/>
        <v>3859000</v>
      </c>
      <c r="R447" s="252">
        <f t="shared" si="108"/>
        <v>3859000</v>
      </c>
      <c r="S447" s="252">
        <f t="shared" si="111"/>
        <v>3859000</v>
      </c>
      <c r="T447" s="252">
        <f t="shared" si="118"/>
        <v>3859000</v>
      </c>
      <c r="U447" s="270" t="s">
        <v>3230</v>
      </c>
      <c r="V447" s="253">
        <v>3859000</v>
      </c>
      <c r="W447" s="232" t="s">
        <v>3236</v>
      </c>
      <c r="X447" s="253">
        <v>3859000</v>
      </c>
      <c r="Y447" s="270" t="s">
        <v>3238</v>
      </c>
      <c r="Z447" s="253">
        <v>3859000</v>
      </c>
      <c r="AA447" s="270" t="s">
        <v>3240</v>
      </c>
      <c r="AB447" s="253">
        <v>3859000</v>
      </c>
      <c r="AC447" s="270" t="s">
        <v>3242</v>
      </c>
      <c r="AD447" s="253">
        <v>3859000</v>
      </c>
      <c r="AE447" s="232" t="s">
        <v>242</v>
      </c>
      <c r="AF447" s="232"/>
    </row>
    <row r="448" spans="1:32" ht="14.25" customHeight="1">
      <c r="A448" s="232" t="s">
        <v>1497</v>
      </c>
      <c r="B448" s="246" t="str">
        <f t="shared" si="120"/>
        <v>Graterol</v>
      </c>
      <c r="C448" s="238" t="str">
        <f t="shared" si="121"/>
        <v>Brusdar</v>
      </c>
      <c r="D448" s="232" t="str">
        <f t="shared" si="122"/>
        <v>B. Graterol</v>
      </c>
      <c r="E448" s="231" t="str">
        <f t="shared" si="123"/>
        <v>Brusdar Graterol</v>
      </c>
      <c r="F448" s="254"/>
      <c r="G448" s="254">
        <v>152</v>
      </c>
      <c r="H448" s="254" t="s">
        <v>1471</v>
      </c>
      <c r="I448" s="254"/>
      <c r="J448" s="250"/>
      <c r="K448" s="255"/>
      <c r="L448" s="249" t="s">
        <v>90</v>
      </c>
      <c r="M448" s="270" t="str">
        <f t="shared" si="109"/>
        <v>MM</v>
      </c>
      <c r="N448" s="256" t="str">
        <f>Cobb!$AE$2</f>
        <v>Houston</v>
      </c>
      <c r="O448" s="257" t="s">
        <v>1479</v>
      </c>
      <c r="P448" s="231" t="str">
        <f t="shared" si="124"/>
        <v>Graterol, Brusdar (MM)</v>
      </c>
      <c r="Q448" s="252">
        <f t="shared" si="110"/>
        <v>100000</v>
      </c>
      <c r="R448" s="252" t="str">
        <f t="shared" ref="R448:R511" si="125">IF(ISBLANK($X448),"",$X448)</f>
        <v/>
      </c>
      <c r="S448" s="252" t="str">
        <f t="shared" si="111"/>
        <v/>
      </c>
      <c r="T448" s="252" t="str">
        <f t="shared" si="118"/>
        <v/>
      </c>
      <c r="U448" s="270" t="s">
        <v>385</v>
      </c>
      <c r="V448" s="253">
        <v>100000</v>
      </c>
      <c r="W448" s="232"/>
      <c r="X448" s="253"/>
      <c r="Y448" s="232"/>
      <c r="Z448" s="232"/>
      <c r="AA448" s="232"/>
      <c r="AB448" s="284"/>
      <c r="AC448" s="232"/>
      <c r="AD448" s="284"/>
      <c r="AE448" s="232"/>
      <c r="AF448" s="232"/>
    </row>
    <row r="449" spans="1:32" ht="14.25" customHeight="1">
      <c r="A449" s="246" t="s">
        <v>857</v>
      </c>
      <c r="B449" s="246" t="str">
        <f t="shared" si="120"/>
        <v>Gray</v>
      </c>
      <c r="C449" s="238" t="str">
        <f t="shared" si="121"/>
        <v>Jon</v>
      </c>
      <c r="D449" s="232" t="str">
        <f t="shared" si="122"/>
        <v>J. Gray</v>
      </c>
      <c r="E449" s="231" t="str">
        <f t="shared" si="123"/>
        <v>Jon Gray</v>
      </c>
      <c r="F449" s="247" t="s">
        <v>748</v>
      </c>
      <c r="G449" s="247"/>
      <c r="H449" s="247"/>
      <c r="I449" s="247"/>
      <c r="J449" s="258">
        <v>33547</v>
      </c>
      <c r="K449" s="259" t="s">
        <v>90</v>
      </c>
      <c r="L449" s="249" t="s">
        <v>90</v>
      </c>
      <c r="M449" s="270" t="str">
        <f t="shared" si="109"/>
        <v>2,L5-14M</v>
      </c>
      <c r="N449" s="256" t="str">
        <f>Ruth!$A$2</f>
        <v>Plum Island</v>
      </c>
      <c r="O449" s="247" t="s">
        <v>785</v>
      </c>
      <c r="P449" s="231" t="str">
        <f t="shared" si="124"/>
        <v>Gray, Jon (2,L5-14M)</v>
      </c>
      <c r="Q449" s="252">
        <f t="shared" si="110"/>
        <v>2800000</v>
      </c>
      <c r="R449" s="252">
        <f t="shared" si="125"/>
        <v>2800000</v>
      </c>
      <c r="S449" s="252">
        <f t="shared" si="111"/>
        <v>2800000</v>
      </c>
      <c r="T449" s="252">
        <f t="shared" si="118"/>
        <v>2800000</v>
      </c>
      <c r="U449" s="270" t="s">
        <v>494</v>
      </c>
      <c r="V449" s="253">
        <v>2800000</v>
      </c>
      <c r="W449" s="232" t="s">
        <v>232</v>
      </c>
      <c r="X449" s="284">
        <v>2800000</v>
      </c>
      <c r="Y449" s="232" t="s">
        <v>231</v>
      </c>
      <c r="Z449" s="284">
        <v>2800000</v>
      </c>
      <c r="AA449" s="232" t="s">
        <v>462</v>
      </c>
      <c r="AB449" s="284">
        <v>2800000</v>
      </c>
      <c r="AC449" s="232"/>
      <c r="AD449" s="284"/>
      <c r="AE449" s="232"/>
      <c r="AF449" s="232"/>
    </row>
    <row r="450" spans="1:32" ht="14.25" customHeight="1">
      <c r="A450" s="158" t="s">
        <v>3735</v>
      </c>
      <c r="B450" s="246" t="str">
        <f t="shared" si="120"/>
        <v>Gray</v>
      </c>
      <c r="C450" s="238" t="str">
        <f t="shared" si="121"/>
        <v>Josiah</v>
      </c>
      <c r="D450" s="232" t="str">
        <f t="shared" si="122"/>
        <v>J. Gray</v>
      </c>
      <c r="E450" s="231" t="str">
        <f t="shared" si="123"/>
        <v>Josiah Gray</v>
      </c>
      <c r="F450" s="254" t="s">
        <v>748</v>
      </c>
      <c r="G450" s="254">
        <v>38</v>
      </c>
      <c r="H450" s="254">
        <v>2</v>
      </c>
      <c r="I450" s="254" t="s">
        <v>1469</v>
      </c>
      <c r="J450" s="250">
        <v>35785</v>
      </c>
      <c r="K450" s="255" t="s">
        <v>577</v>
      </c>
      <c r="L450" s="249" t="s">
        <v>387</v>
      </c>
      <c r="M450" s="270" t="str">
        <f t="shared" si="109"/>
        <v>min</v>
      </c>
      <c r="N450" s="256" t="s">
        <v>329</v>
      </c>
      <c r="O450" s="257" t="s">
        <v>3574</v>
      </c>
      <c r="P450" s="231" t="str">
        <f>CONCATENATE(A450," (",U450,")")</f>
        <v>Gray, Josiah (min)</v>
      </c>
      <c r="Q450" s="252" t="str">
        <f t="shared" si="110"/>
        <v/>
      </c>
      <c r="R450" s="252" t="str">
        <f t="shared" si="125"/>
        <v/>
      </c>
      <c r="S450" s="252" t="str">
        <f t="shared" si="111"/>
        <v/>
      </c>
      <c r="T450" s="252" t="str">
        <f t="shared" si="118"/>
        <v/>
      </c>
      <c r="U450" s="270" t="s">
        <v>505</v>
      </c>
      <c r="V450" s="253"/>
      <c r="W450" s="232"/>
      <c r="X450" s="253"/>
      <c r="Y450" s="232"/>
      <c r="Z450" s="232"/>
      <c r="AA450" s="232"/>
      <c r="AB450" s="284"/>
      <c r="AC450" s="232"/>
      <c r="AD450" s="284"/>
      <c r="AE450" s="232"/>
      <c r="AF450" s="232"/>
    </row>
    <row r="451" spans="1:32" ht="14.25" customHeight="1">
      <c r="A451" s="232" t="s">
        <v>227</v>
      </c>
      <c r="B451" s="246" t="str">
        <f t="shared" si="120"/>
        <v>Gray</v>
      </c>
      <c r="C451" s="238" t="str">
        <f t="shared" si="121"/>
        <v>Sonny</v>
      </c>
      <c r="D451" s="232" t="str">
        <f t="shared" si="122"/>
        <v>S. Gray</v>
      </c>
      <c r="E451" s="231" t="str">
        <f t="shared" si="123"/>
        <v>Sonny Gray</v>
      </c>
      <c r="F451" s="249" t="s">
        <v>748</v>
      </c>
      <c r="G451" s="249"/>
      <c r="H451" s="249"/>
      <c r="I451" s="249"/>
      <c r="J451" s="250">
        <v>32819</v>
      </c>
      <c r="K451" s="256" t="s">
        <v>577</v>
      </c>
      <c r="L451" s="249" t="s">
        <v>90</v>
      </c>
      <c r="M451" s="270" t="str">
        <f t="shared" ref="M451:M514" si="126">$U451</f>
        <v>3,L4-$16M</v>
      </c>
      <c r="N451" s="256" t="str">
        <f>Ruth!$M$2</f>
        <v>Hoboken</v>
      </c>
      <c r="O451" s="257" t="s">
        <v>230</v>
      </c>
      <c r="P451" s="231" t="str">
        <f>CONCATENATE(A451," (",M451,")")</f>
        <v>Gray, Sonny (3,L4-$16M)</v>
      </c>
      <c r="Q451" s="252">
        <f t="shared" ref="Q451:Q514" si="127">IF(ISBLANK($V451),"",$V451)</f>
        <v>4000000</v>
      </c>
      <c r="R451" s="252">
        <f t="shared" si="125"/>
        <v>4000000</v>
      </c>
      <c r="S451" s="252" t="str">
        <f t="shared" ref="S451:S514" si="128">IF(ISBLANK($Z451),"",$Z451)</f>
        <v/>
      </c>
      <c r="T451" s="252" t="str">
        <f t="shared" si="118"/>
        <v/>
      </c>
      <c r="U451" s="270" t="s">
        <v>1365</v>
      </c>
      <c r="V451" s="253">
        <v>4000000</v>
      </c>
      <c r="W451" s="232" t="s">
        <v>1366</v>
      </c>
      <c r="X451" s="253">
        <v>4000000</v>
      </c>
      <c r="Y451" s="232" t="s">
        <v>242</v>
      </c>
      <c r="Z451" s="232"/>
      <c r="AA451" s="232"/>
      <c r="AB451" s="284"/>
      <c r="AC451" s="232"/>
      <c r="AD451" s="284"/>
      <c r="AE451" s="232"/>
      <c r="AF451" s="232"/>
    </row>
    <row r="452" spans="1:32" ht="14.25" customHeight="1">
      <c r="A452" s="232" t="s">
        <v>1323</v>
      </c>
      <c r="B452" s="246" t="str">
        <f t="shared" si="120"/>
        <v>Green</v>
      </c>
      <c r="C452" s="238" t="str">
        <f t="shared" si="121"/>
        <v>Chad</v>
      </c>
      <c r="D452" s="232" t="str">
        <f t="shared" si="122"/>
        <v>C. Green</v>
      </c>
      <c r="E452" s="231" t="str">
        <f t="shared" si="123"/>
        <v>Chad Green</v>
      </c>
      <c r="F452" s="247" t="s">
        <v>748</v>
      </c>
      <c r="G452" s="232">
        <f>G451+1</f>
        <v>1</v>
      </c>
      <c r="H452" s="232" t="s">
        <v>478</v>
      </c>
      <c r="I452" s="232">
        <v>4</v>
      </c>
      <c r="J452" s="248">
        <v>33382</v>
      </c>
      <c r="K452" s="232" t="s">
        <v>577</v>
      </c>
      <c r="L452" s="249" t="s">
        <v>90</v>
      </c>
      <c r="M452" s="270" t="str">
        <f t="shared" si="126"/>
        <v>ARB-Y4</v>
      </c>
      <c r="N452" s="256" t="s">
        <v>292</v>
      </c>
      <c r="O452" s="249" t="s">
        <v>2439</v>
      </c>
      <c r="P452" s="231" t="str">
        <f>CONCATENATE(A452," (",M452,")")</f>
        <v>Green, Chad (ARB-Y4)</v>
      </c>
      <c r="Q452" s="252">
        <f t="shared" si="127"/>
        <v>760000</v>
      </c>
      <c r="R452" s="252" t="str">
        <f t="shared" si="125"/>
        <v/>
      </c>
      <c r="S452" s="252" t="str">
        <f t="shared" si="128"/>
        <v/>
      </c>
      <c r="T452" s="252" t="str">
        <f t="shared" si="118"/>
        <v/>
      </c>
      <c r="U452" s="270" t="s">
        <v>492</v>
      </c>
      <c r="V452" s="253">
        <v>760000</v>
      </c>
      <c r="W452" s="232" t="s">
        <v>721</v>
      </c>
      <c r="X452" s="232"/>
      <c r="Y452" s="232" t="s">
        <v>722</v>
      </c>
      <c r="Z452" s="232"/>
      <c r="AA452" s="232" t="s">
        <v>723</v>
      </c>
      <c r="AB452" s="284"/>
      <c r="AC452" s="232"/>
      <c r="AD452" s="284"/>
      <c r="AE452" s="232"/>
      <c r="AF452" s="232"/>
    </row>
    <row r="453" spans="1:32" ht="14.25" customHeight="1">
      <c r="A453" s="232" t="s">
        <v>1543</v>
      </c>
      <c r="B453" s="246" t="str">
        <f t="shared" si="120"/>
        <v>Greene</v>
      </c>
      <c r="C453" s="238" t="str">
        <f t="shared" si="121"/>
        <v>Hunter</v>
      </c>
      <c r="D453" s="232" t="str">
        <f t="shared" si="122"/>
        <v>H. Greene</v>
      </c>
      <c r="E453" s="231" t="str">
        <f t="shared" si="123"/>
        <v>Hunter Greene</v>
      </c>
      <c r="F453" s="254" t="s">
        <v>748</v>
      </c>
      <c r="G453" s="254">
        <v>15</v>
      </c>
      <c r="H453" s="254" t="s">
        <v>1464</v>
      </c>
      <c r="I453" s="254"/>
      <c r="J453" s="250">
        <v>36378</v>
      </c>
      <c r="K453" s="255" t="s">
        <v>577</v>
      </c>
      <c r="L453" s="249" t="s">
        <v>387</v>
      </c>
      <c r="M453" s="270" t="str">
        <f t="shared" si="126"/>
        <v>min</v>
      </c>
      <c r="N453" s="256" t="str">
        <f>Mays!$A$2</f>
        <v>Aspen</v>
      </c>
      <c r="O453" s="257" t="s">
        <v>1479</v>
      </c>
      <c r="P453" s="231" t="str">
        <f>CONCATENATE(A453," (",M453,")")</f>
        <v>Greene, Hunter (min)</v>
      </c>
      <c r="Q453" s="252" t="str">
        <f t="shared" si="127"/>
        <v/>
      </c>
      <c r="R453" s="252" t="str">
        <f t="shared" si="125"/>
        <v/>
      </c>
      <c r="S453" s="252" t="str">
        <f t="shared" si="128"/>
        <v/>
      </c>
      <c r="T453" s="252" t="str">
        <f t="shared" si="118"/>
        <v/>
      </c>
      <c r="U453" s="270" t="s">
        <v>505</v>
      </c>
      <c r="V453" s="253"/>
      <c r="W453" s="232"/>
      <c r="X453" s="253"/>
      <c r="Y453" s="232"/>
      <c r="Z453" s="232"/>
      <c r="AA453" s="232"/>
      <c r="AB453" s="284"/>
      <c r="AC453" s="232"/>
      <c r="AD453" s="284"/>
      <c r="AE453" s="232"/>
      <c r="AF453" s="232"/>
    </row>
    <row r="454" spans="1:32" ht="14.25" customHeight="1">
      <c r="A454" s="158" t="s">
        <v>3728</v>
      </c>
      <c r="B454" s="246" t="str">
        <f t="shared" ref="B454:B485" si="129">LEFT(A454,FIND(", ",A454,1)-1)</f>
        <v>Greene</v>
      </c>
      <c r="C454" s="238" t="str">
        <f t="shared" ref="C454:C485" si="130">RIGHT(A454,LEN(A454)-FIND(", ",A454,1)-1)</f>
        <v>Riley</v>
      </c>
      <c r="D454" s="232" t="str">
        <f t="shared" ref="D454:D485" si="131">CONCATENATE(MID(C454,1,1),". ",B454)</f>
        <v>R. Greene</v>
      </c>
      <c r="E454" s="231" t="str">
        <f t="shared" ref="E454:E485" si="132">CONCATENATE(C454," ",B454)</f>
        <v>Riley Greene</v>
      </c>
      <c r="F454" s="254" t="s">
        <v>307</v>
      </c>
      <c r="G454" s="254">
        <v>26</v>
      </c>
      <c r="H454" s="254" t="s">
        <v>1224</v>
      </c>
      <c r="I454" s="254" t="s">
        <v>1465</v>
      </c>
      <c r="J454" s="250">
        <v>36797</v>
      </c>
      <c r="K454" s="255" t="s">
        <v>750</v>
      </c>
      <c r="L454" s="249" t="s">
        <v>387</v>
      </c>
      <c r="M454" s="270" t="str">
        <f t="shared" si="126"/>
        <v>min</v>
      </c>
      <c r="N454" s="256" t="s">
        <v>502</v>
      </c>
      <c r="O454" s="257" t="s">
        <v>3574</v>
      </c>
      <c r="P454" s="231" t="str">
        <f>CONCATENATE(A454," (",U454,")")</f>
        <v>Greene, Riley (min)</v>
      </c>
      <c r="Q454" s="252" t="str">
        <f t="shared" si="127"/>
        <v/>
      </c>
      <c r="R454" s="252" t="str">
        <f t="shared" si="125"/>
        <v/>
      </c>
      <c r="S454" s="252" t="str">
        <f t="shared" si="128"/>
        <v/>
      </c>
      <c r="T454" s="252" t="str">
        <f t="shared" si="118"/>
        <v/>
      </c>
      <c r="U454" s="270" t="s">
        <v>505</v>
      </c>
      <c r="V454" s="253"/>
      <c r="W454" s="232"/>
      <c r="X454" s="253"/>
      <c r="Y454" s="232"/>
      <c r="Z454" s="232"/>
      <c r="AA454" s="232"/>
      <c r="AB454" s="284"/>
      <c r="AC454" s="232"/>
      <c r="AD454" s="284"/>
      <c r="AE454" s="232"/>
      <c r="AF454" s="232"/>
    </row>
    <row r="455" spans="1:32" ht="14.25" customHeight="1">
      <c r="A455" s="233" t="s">
        <v>883</v>
      </c>
      <c r="B455" s="246" t="str">
        <f t="shared" si="129"/>
        <v>Greene</v>
      </c>
      <c r="C455" s="238" t="str">
        <f t="shared" si="130"/>
        <v>Shane</v>
      </c>
      <c r="D455" s="232" t="str">
        <f t="shared" si="131"/>
        <v>S. Greene</v>
      </c>
      <c r="E455" s="231" t="str">
        <f t="shared" si="132"/>
        <v>Shane Greene</v>
      </c>
      <c r="F455" s="249" t="s">
        <v>748</v>
      </c>
      <c r="G455" s="249"/>
      <c r="H455" s="249"/>
      <c r="I455" s="249"/>
      <c r="J455" s="262">
        <v>32464</v>
      </c>
      <c r="K455" s="232" t="s">
        <v>577</v>
      </c>
      <c r="L455" s="249" t="s">
        <v>90</v>
      </c>
      <c r="M455" s="270" t="str">
        <f t="shared" si="126"/>
        <v>ARB-Y6</v>
      </c>
      <c r="N455" s="256" t="str">
        <f>Ruth!$Y$2</f>
        <v xml:space="preserve">New Jersey </v>
      </c>
      <c r="O455" s="249" t="s">
        <v>1024</v>
      </c>
      <c r="P455" s="231" t="str">
        <f t="shared" ref="P455:P460" si="133">CONCATENATE(A455," (",M455,")")</f>
        <v>Greene, Shane (ARB-Y6)</v>
      </c>
      <c r="Q455" s="252">
        <f t="shared" si="127"/>
        <v>2205000</v>
      </c>
      <c r="R455" s="252" t="str">
        <f t="shared" si="125"/>
        <v/>
      </c>
      <c r="S455" s="252" t="str">
        <f t="shared" si="128"/>
        <v/>
      </c>
      <c r="T455" s="252" t="str">
        <f t="shared" si="118"/>
        <v/>
      </c>
      <c r="U455" s="270" t="s">
        <v>722</v>
      </c>
      <c r="V455" s="253">
        <v>2205000</v>
      </c>
      <c r="W455" s="232" t="s">
        <v>723</v>
      </c>
      <c r="X455" s="232"/>
      <c r="Y455" s="232" t="s">
        <v>242</v>
      </c>
      <c r="Z455" s="232"/>
      <c r="AA455" s="232"/>
      <c r="AB455" s="284"/>
      <c r="AC455" s="232"/>
      <c r="AD455" s="284"/>
      <c r="AE455" s="232"/>
      <c r="AF455" s="232"/>
    </row>
    <row r="456" spans="1:32" ht="14.25" customHeight="1">
      <c r="A456" s="232" t="s">
        <v>636</v>
      </c>
      <c r="B456" s="246" t="str">
        <f t="shared" si="129"/>
        <v>Gregorius</v>
      </c>
      <c r="C456" s="238" t="str">
        <f t="shared" si="130"/>
        <v>Didi</v>
      </c>
      <c r="D456" s="232" t="str">
        <f t="shared" si="131"/>
        <v>D. Gregorius</v>
      </c>
      <c r="E456" s="231" t="str">
        <f t="shared" si="132"/>
        <v>Didi Gregorius</v>
      </c>
      <c r="F456" s="249" t="s">
        <v>307</v>
      </c>
      <c r="G456" s="249"/>
      <c r="H456" s="249"/>
      <c r="I456" s="249"/>
      <c r="J456" s="250">
        <v>32922</v>
      </c>
      <c r="K456" s="256" t="s">
        <v>752</v>
      </c>
      <c r="L456" s="249" t="s">
        <v>6</v>
      </c>
      <c r="M456" s="270" t="str">
        <f t="shared" si="126"/>
        <v>1,F5-$10.555M</v>
      </c>
      <c r="N456" s="256" t="s">
        <v>502</v>
      </c>
      <c r="O456" s="257" t="s">
        <v>3510</v>
      </c>
      <c r="P456" s="231" t="str">
        <f t="shared" si="133"/>
        <v>Gregorius, Didi (1,F5-$10.555M)</v>
      </c>
      <c r="Q456" s="252">
        <f t="shared" si="127"/>
        <v>2111000</v>
      </c>
      <c r="R456" s="252">
        <f t="shared" si="125"/>
        <v>2111000</v>
      </c>
      <c r="S456" s="252">
        <f t="shared" si="128"/>
        <v>2111000</v>
      </c>
      <c r="T456" s="252">
        <f t="shared" si="118"/>
        <v>2111000</v>
      </c>
      <c r="U456" s="270" t="s">
        <v>3231</v>
      </c>
      <c r="V456" s="253">
        <v>2111000</v>
      </c>
      <c r="W456" s="232" t="s">
        <v>3237</v>
      </c>
      <c r="X456" s="284">
        <v>2111000</v>
      </c>
      <c r="Y456" s="270" t="s">
        <v>3239</v>
      </c>
      <c r="Z456" s="253">
        <v>2111000</v>
      </c>
      <c r="AA456" s="270" t="s">
        <v>3241</v>
      </c>
      <c r="AB456" s="253">
        <v>2111000</v>
      </c>
      <c r="AC456" s="270" t="s">
        <v>3243</v>
      </c>
      <c r="AD456" s="253">
        <v>2111000</v>
      </c>
      <c r="AE456" s="270" t="s">
        <v>242</v>
      </c>
      <c r="AF456" s="232"/>
    </row>
    <row r="457" spans="1:32" ht="14.25" customHeight="1">
      <c r="A457" s="158" t="s">
        <v>2099</v>
      </c>
      <c r="B457" s="552" t="str">
        <f t="shared" si="129"/>
        <v>Greiner</v>
      </c>
      <c r="C457" s="553" t="str">
        <f t="shared" si="130"/>
        <v>Grayson</v>
      </c>
      <c r="D457" s="158" t="str">
        <f t="shared" si="131"/>
        <v>G. Greiner</v>
      </c>
      <c r="E457" s="539" t="str">
        <f t="shared" si="132"/>
        <v>Grayson Greiner</v>
      </c>
      <c r="F457" s="558" t="s">
        <v>748</v>
      </c>
      <c r="G457" s="558" t="s">
        <v>2254</v>
      </c>
      <c r="H457" s="558" t="s">
        <v>1467</v>
      </c>
      <c r="I457" s="558" t="s">
        <v>1466</v>
      </c>
      <c r="J457" s="555">
        <v>33888</v>
      </c>
      <c r="K457" s="559" t="s">
        <v>749</v>
      </c>
      <c r="L457" s="554" t="s">
        <v>6</v>
      </c>
      <c r="M457" s="556" t="str">
        <f t="shared" si="126"/>
        <v>Y2</v>
      </c>
      <c r="N457" s="540" t="s">
        <v>3576</v>
      </c>
      <c r="O457" s="557" t="s">
        <v>4072</v>
      </c>
      <c r="P457" s="231" t="str">
        <f t="shared" si="133"/>
        <v>Greiner, Grayson (Y2)</v>
      </c>
      <c r="Q457" s="252">
        <f t="shared" si="127"/>
        <v>300000</v>
      </c>
      <c r="R457" s="252">
        <f t="shared" si="125"/>
        <v>400000</v>
      </c>
      <c r="S457" s="252" t="str">
        <f t="shared" si="128"/>
        <v/>
      </c>
      <c r="T457" s="252" t="str">
        <f t="shared" si="118"/>
        <v/>
      </c>
      <c r="U457" s="270" t="s">
        <v>389</v>
      </c>
      <c r="V457" s="253">
        <v>300000</v>
      </c>
      <c r="W457" s="232" t="s">
        <v>278</v>
      </c>
      <c r="X457" s="253">
        <v>400000</v>
      </c>
      <c r="Y457" s="232" t="s">
        <v>492</v>
      </c>
      <c r="Z457" s="232"/>
      <c r="AA457" s="232"/>
      <c r="AB457" s="284"/>
      <c r="AC457" s="232"/>
      <c r="AD457" s="284"/>
      <c r="AE457" s="232"/>
      <c r="AF457" s="232"/>
    </row>
    <row r="458" spans="1:32" ht="14.25" customHeight="1">
      <c r="A458" s="232" t="s">
        <v>261</v>
      </c>
      <c r="B458" s="246" t="str">
        <f t="shared" si="129"/>
        <v>Greinke</v>
      </c>
      <c r="C458" s="238" t="str">
        <f t="shared" si="130"/>
        <v>Zack</v>
      </c>
      <c r="D458" s="232" t="str">
        <f t="shared" si="131"/>
        <v>Z. Greinke</v>
      </c>
      <c r="E458" s="231" t="str">
        <f t="shared" si="132"/>
        <v>Zack Greinke</v>
      </c>
      <c r="F458" s="249" t="s">
        <v>748</v>
      </c>
      <c r="G458" s="249"/>
      <c r="H458" s="249"/>
      <c r="I458" s="249"/>
      <c r="J458" s="250">
        <v>30610</v>
      </c>
      <c r="K458" s="256" t="s">
        <v>577</v>
      </c>
      <c r="L458" s="249" t="s">
        <v>90</v>
      </c>
      <c r="M458" s="270" t="str">
        <f t="shared" si="126"/>
        <v>3,X3-$17.25M</v>
      </c>
      <c r="N458" s="256" t="str">
        <f>Cobb!$AE$2</f>
        <v>Houston</v>
      </c>
      <c r="O458" s="257" t="s">
        <v>645</v>
      </c>
      <c r="P458" s="231" t="str">
        <f t="shared" si="133"/>
        <v>Greinke, Zack (3,X3-$17.25M)</v>
      </c>
      <c r="Q458" s="252">
        <f t="shared" si="127"/>
        <v>5750000</v>
      </c>
      <c r="R458" s="252" t="str">
        <f t="shared" si="125"/>
        <v/>
      </c>
      <c r="S458" s="252" t="str">
        <f t="shared" si="128"/>
        <v/>
      </c>
      <c r="T458" s="252" t="str">
        <f t="shared" si="118"/>
        <v/>
      </c>
      <c r="U458" s="270" t="s">
        <v>1356</v>
      </c>
      <c r="V458" s="253">
        <v>5750000</v>
      </c>
      <c r="W458" s="232" t="s">
        <v>242</v>
      </c>
      <c r="X458" s="232"/>
      <c r="Y458" s="232"/>
      <c r="Z458" s="232"/>
      <c r="AA458" s="232"/>
      <c r="AB458" s="284"/>
      <c r="AC458" s="232"/>
      <c r="AD458" s="284"/>
      <c r="AE458" s="232"/>
      <c r="AF458" s="232"/>
    </row>
    <row r="459" spans="1:32" ht="14.25" customHeight="1">
      <c r="A459" s="233" t="s">
        <v>893</v>
      </c>
      <c r="B459" s="246" t="str">
        <f t="shared" si="129"/>
        <v>Grichuk</v>
      </c>
      <c r="C459" s="238" t="str">
        <f t="shared" si="130"/>
        <v>Randal</v>
      </c>
      <c r="D459" s="232" t="str">
        <f t="shared" si="131"/>
        <v>R. Grichuk</v>
      </c>
      <c r="E459" s="231" t="str">
        <f t="shared" si="132"/>
        <v>Randal Grichuk</v>
      </c>
      <c r="F459" s="249" t="s">
        <v>748</v>
      </c>
      <c r="G459" s="249"/>
      <c r="H459" s="249"/>
      <c r="I459" s="249"/>
      <c r="J459" s="262">
        <v>33463</v>
      </c>
      <c r="K459" s="232" t="s">
        <v>753</v>
      </c>
      <c r="L459" s="249" t="s">
        <v>6</v>
      </c>
      <c r="M459" s="270" t="str">
        <f t="shared" si="126"/>
        <v>ARB-Y6</v>
      </c>
      <c r="N459" s="256" t="str">
        <f>Cobb!$A$2</f>
        <v>Greenville</v>
      </c>
      <c r="O459" s="249" t="s">
        <v>916</v>
      </c>
      <c r="P459" s="231" t="str">
        <f t="shared" si="133"/>
        <v>Grichuk, Randal (ARB-Y6)</v>
      </c>
      <c r="Q459" s="252">
        <f t="shared" si="127"/>
        <v>1911000</v>
      </c>
      <c r="R459" s="252" t="str">
        <f t="shared" si="125"/>
        <v/>
      </c>
      <c r="S459" s="252" t="str">
        <f t="shared" si="128"/>
        <v/>
      </c>
      <c r="T459" s="252" t="str">
        <f t="shared" si="118"/>
        <v/>
      </c>
      <c r="U459" s="270" t="s">
        <v>722</v>
      </c>
      <c r="V459" s="253">
        <v>1911000</v>
      </c>
      <c r="W459" s="232" t="s">
        <v>723</v>
      </c>
      <c r="X459" s="256"/>
      <c r="Y459" s="232" t="s">
        <v>242</v>
      </c>
      <c r="Z459" s="232"/>
      <c r="AA459" s="232"/>
      <c r="AB459" s="284"/>
      <c r="AC459" s="232"/>
      <c r="AD459" s="284"/>
      <c r="AE459" s="232"/>
      <c r="AF459" s="232"/>
    </row>
    <row r="460" spans="1:32" ht="12.75">
      <c r="A460" s="232" t="s">
        <v>2425</v>
      </c>
      <c r="B460" s="246" t="str">
        <f t="shared" si="129"/>
        <v>Grisham</v>
      </c>
      <c r="C460" s="238" t="str">
        <f t="shared" si="130"/>
        <v>Trent</v>
      </c>
      <c r="D460" s="232" t="str">
        <f t="shared" si="131"/>
        <v>T. Grisham</v>
      </c>
      <c r="E460" s="231" t="str">
        <f t="shared" si="132"/>
        <v>Trent Grisham</v>
      </c>
      <c r="F460" s="254"/>
      <c r="G460" s="233">
        <v>63</v>
      </c>
      <c r="H460" s="233">
        <v>3</v>
      </c>
      <c r="I460" s="233">
        <v>14</v>
      </c>
      <c r="J460" s="262">
        <v>35370</v>
      </c>
      <c r="K460" s="255"/>
      <c r="L460" s="249" t="s">
        <v>6</v>
      </c>
      <c r="M460" s="270" t="str">
        <f t="shared" si="126"/>
        <v>Y1</v>
      </c>
      <c r="N460" s="256" t="s">
        <v>173</v>
      </c>
      <c r="O460" s="257" t="s">
        <v>2423</v>
      </c>
      <c r="P460" s="231" t="str">
        <f t="shared" si="133"/>
        <v>Grisham, Trent (Y1)</v>
      </c>
      <c r="Q460" s="252">
        <f t="shared" si="127"/>
        <v>200000</v>
      </c>
      <c r="R460" s="252">
        <f t="shared" si="125"/>
        <v>300000</v>
      </c>
      <c r="S460" s="252">
        <f t="shared" si="128"/>
        <v>400000</v>
      </c>
      <c r="T460" s="252" t="str">
        <f t="shared" si="118"/>
        <v/>
      </c>
      <c r="U460" s="270" t="s">
        <v>388</v>
      </c>
      <c r="V460" s="253">
        <v>200000</v>
      </c>
      <c r="W460" s="232" t="s">
        <v>389</v>
      </c>
      <c r="X460" s="253">
        <v>300000</v>
      </c>
      <c r="Y460" s="232" t="s">
        <v>278</v>
      </c>
      <c r="Z460" s="378">
        <v>400000</v>
      </c>
      <c r="AA460" s="232" t="s">
        <v>492</v>
      </c>
      <c r="AB460" s="284"/>
      <c r="AC460" s="232"/>
      <c r="AD460" s="284"/>
      <c r="AE460" s="232"/>
      <c r="AF460" s="232"/>
    </row>
    <row r="461" spans="1:32" ht="14.25" customHeight="1">
      <c r="A461" s="158" t="s">
        <v>3776</v>
      </c>
      <c r="B461" s="246" t="str">
        <f t="shared" si="129"/>
        <v>Groome</v>
      </c>
      <c r="C461" s="238" t="str">
        <f t="shared" si="130"/>
        <v>Jay</v>
      </c>
      <c r="D461" s="232" t="str">
        <f t="shared" si="131"/>
        <v>J. Groome</v>
      </c>
      <c r="E461" s="231" t="str">
        <f t="shared" si="132"/>
        <v>Jay Groome</v>
      </c>
      <c r="F461" s="254" t="s">
        <v>307</v>
      </c>
      <c r="G461" s="254">
        <v>163</v>
      </c>
      <c r="H461" s="254">
        <v>6</v>
      </c>
      <c r="I461" s="254" t="s">
        <v>2183</v>
      </c>
      <c r="J461" s="250">
        <v>36030</v>
      </c>
      <c r="K461" s="255" t="s">
        <v>577</v>
      </c>
      <c r="L461" s="249" t="s">
        <v>387</v>
      </c>
      <c r="M461" s="270" t="str">
        <f t="shared" si="126"/>
        <v>min</v>
      </c>
      <c r="N461" s="256" t="s">
        <v>780</v>
      </c>
      <c r="O461" s="257" t="s">
        <v>3574</v>
      </c>
      <c r="P461" s="231" t="str">
        <f>CONCATENATE(A461," (",U461,")")</f>
        <v>Groome, Jay (min)</v>
      </c>
      <c r="Q461" s="252" t="str">
        <f t="shared" si="127"/>
        <v/>
      </c>
      <c r="R461" s="252" t="str">
        <f t="shared" si="125"/>
        <v/>
      </c>
      <c r="S461" s="252" t="str">
        <f t="shared" si="128"/>
        <v/>
      </c>
      <c r="T461" s="252" t="str">
        <f t="shared" si="118"/>
        <v/>
      </c>
      <c r="U461" s="270" t="s">
        <v>505</v>
      </c>
      <c r="V461" s="253"/>
      <c r="W461" s="232"/>
      <c r="X461" s="253"/>
      <c r="Y461" s="232"/>
      <c r="Z461" s="232"/>
      <c r="AA461" s="232"/>
      <c r="AB461" s="284"/>
      <c r="AC461" s="232"/>
      <c r="AD461" s="284"/>
      <c r="AE461" s="232"/>
      <c r="AF461" s="232"/>
    </row>
    <row r="462" spans="1:32" ht="12.75">
      <c r="A462" s="232" t="s">
        <v>2068</v>
      </c>
      <c r="B462" s="246" t="str">
        <f t="shared" si="129"/>
        <v>Groshans</v>
      </c>
      <c r="C462" s="238" t="str">
        <f t="shared" si="130"/>
        <v>Jordan</v>
      </c>
      <c r="D462" s="232" t="str">
        <f t="shared" si="131"/>
        <v>J. Groshans</v>
      </c>
      <c r="E462" s="231" t="str">
        <f t="shared" si="132"/>
        <v>Jordan Groshans</v>
      </c>
      <c r="F462" s="254" t="s">
        <v>748</v>
      </c>
      <c r="G462" s="254" t="s">
        <v>2222</v>
      </c>
      <c r="H462" s="254" t="s">
        <v>1466</v>
      </c>
      <c r="I462" s="254" t="s">
        <v>1473</v>
      </c>
      <c r="J462" s="250">
        <v>36474</v>
      </c>
      <c r="K462" s="255" t="s">
        <v>752</v>
      </c>
      <c r="L462" s="249" t="s">
        <v>387</v>
      </c>
      <c r="M462" s="270" t="str">
        <f t="shared" si="126"/>
        <v>min</v>
      </c>
      <c r="N462" s="256" t="s">
        <v>397</v>
      </c>
      <c r="O462" s="257" t="s">
        <v>2173</v>
      </c>
      <c r="P462" s="231" t="str">
        <f>CONCATENATE(A462," (",M462,")")</f>
        <v>Groshans, Jordan (min)</v>
      </c>
      <c r="Q462" s="252" t="str">
        <f t="shared" si="127"/>
        <v/>
      </c>
      <c r="R462" s="252" t="str">
        <f t="shared" si="125"/>
        <v/>
      </c>
      <c r="S462" s="252" t="str">
        <f t="shared" si="128"/>
        <v/>
      </c>
      <c r="T462" s="252" t="str">
        <f t="shared" si="118"/>
        <v/>
      </c>
      <c r="U462" s="270" t="s">
        <v>505</v>
      </c>
      <c r="V462" s="253"/>
      <c r="W462" s="232"/>
      <c r="X462" s="253"/>
      <c r="Y462" s="232"/>
      <c r="Z462" s="232"/>
      <c r="AA462" s="232"/>
      <c r="AB462" s="284"/>
      <c r="AC462" s="232"/>
      <c r="AD462" s="284"/>
      <c r="AE462" s="232"/>
      <c r="AF462" s="232"/>
    </row>
    <row r="463" spans="1:32" ht="14.25" customHeight="1">
      <c r="A463" s="285" t="s">
        <v>627</v>
      </c>
      <c r="B463" s="246" t="str">
        <f t="shared" si="129"/>
        <v>Grossman</v>
      </c>
      <c r="C463" s="238" t="str">
        <f t="shared" si="130"/>
        <v>Robbie</v>
      </c>
      <c r="D463" s="232" t="str">
        <f t="shared" si="131"/>
        <v>R. Grossman</v>
      </c>
      <c r="E463" s="231" t="str">
        <f t="shared" si="132"/>
        <v>Robbie Grossman</v>
      </c>
      <c r="F463" s="286" t="s">
        <v>755</v>
      </c>
      <c r="G463" s="285"/>
      <c r="H463" s="285"/>
      <c r="I463" s="285"/>
      <c r="J463" s="287">
        <v>32767</v>
      </c>
      <c r="K463" s="285" t="s">
        <v>754</v>
      </c>
      <c r="L463" s="286" t="s">
        <v>6</v>
      </c>
      <c r="M463" s="270" t="str">
        <f t="shared" si="126"/>
        <v>1,F3-$3.15M</v>
      </c>
      <c r="N463" s="256" t="s">
        <v>1556</v>
      </c>
      <c r="O463" s="257" t="s">
        <v>3510</v>
      </c>
      <c r="P463" s="231" t="str">
        <f>CONCATENATE(A463," (",M463,")")</f>
        <v>Grossman, Robbie (1,F3-$3.15M)</v>
      </c>
      <c r="Q463" s="252">
        <f t="shared" si="127"/>
        <v>1050000</v>
      </c>
      <c r="R463" s="252">
        <f t="shared" si="125"/>
        <v>1050000</v>
      </c>
      <c r="S463" s="252">
        <f t="shared" si="128"/>
        <v>1050000</v>
      </c>
      <c r="T463" s="252" t="str">
        <f t="shared" si="118"/>
        <v/>
      </c>
      <c r="U463" s="372" t="s">
        <v>3233</v>
      </c>
      <c r="V463" s="253">
        <v>1050000</v>
      </c>
      <c r="W463" s="372" t="s">
        <v>3234</v>
      </c>
      <c r="X463" s="253">
        <v>1050000</v>
      </c>
      <c r="Y463" s="372" t="s">
        <v>3235</v>
      </c>
      <c r="Z463" s="253">
        <v>1050000</v>
      </c>
      <c r="AA463" s="232" t="s">
        <v>242</v>
      </c>
      <c r="AB463" s="284"/>
      <c r="AC463" s="232"/>
      <c r="AD463" s="284"/>
      <c r="AE463" s="232"/>
      <c r="AF463" s="232"/>
    </row>
    <row r="464" spans="1:32" ht="14.25" customHeight="1">
      <c r="A464" s="158" t="s">
        <v>3688</v>
      </c>
      <c r="B464" s="246" t="str">
        <f t="shared" si="129"/>
        <v>Grullon</v>
      </c>
      <c r="C464" s="238" t="str">
        <f t="shared" si="130"/>
        <v>Deivi</v>
      </c>
      <c r="D464" s="232" t="str">
        <f t="shared" si="131"/>
        <v>D. Grullon</v>
      </c>
      <c r="E464" s="231" t="str">
        <f t="shared" si="132"/>
        <v>Deivi Grullon</v>
      </c>
      <c r="F464" s="254" t="s">
        <v>748</v>
      </c>
      <c r="G464" s="254">
        <v>190</v>
      </c>
      <c r="H464" s="254">
        <v>8</v>
      </c>
      <c r="I464" s="254" t="s">
        <v>1470</v>
      </c>
      <c r="J464" s="250">
        <v>35112</v>
      </c>
      <c r="K464" s="255" t="s">
        <v>749</v>
      </c>
      <c r="L464" s="249" t="s">
        <v>6</v>
      </c>
      <c r="M464" s="270" t="str">
        <f t="shared" si="126"/>
        <v>MM</v>
      </c>
      <c r="N464" s="256" t="s">
        <v>2421</v>
      </c>
      <c r="O464" s="257" t="s">
        <v>3574</v>
      </c>
      <c r="P464" s="231" t="str">
        <f>CONCATENATE(A464," (",U464,")")</f>
        <v>Grullon, Deivi (MM)</v>
      </c>
      <c r="Q464" s="252">
        <f t="shared" si="127"/>
        <v>100000</v>
      </c>
      <c r="R464" s="252" t="str">
        <f t="shared" si="125"/>
        <v/>
      </c>
      <c r="S464" s="252" t="str">
        <f t="shared" si="128"/>
        <v/>
      </c>
      <c r="T464" s="252" t="str">
        <f t="shared" si="118"/>
        <v/>
      </c>
      <c r="U464" s="270" t="s">
        <v>385</v>
      </c>
      <c r="V464" s="253">
        <v>100000</v>
      </c>
      <c r="W464" s="232"/>
      <c r="X464" s="253"/>
      <c r="Y464" s="232"/>
      <c r="Z464" s="232"/>
      <c r="AA464" s="232"/>
      <c r="AB464" s="284"/>
      <c r="AC464" s="232"/>
      <c r="AD464" s="284"/>
      <c r="AE464" s="232"/>
      <c r="AF464" s="232"/>
    </row>
    <row r="465" spans="1:32" ht="12.75">
      <c r="A465" s="232" t="s">
        <v>1306</v>
      </c>
      <c r="B465" s="246" t="str">
        <f t="shared" si="129"/>
        <v>Gsellman</v>
      </c>
      <c r="C465" s="238" t="str">
        <f t="shared" si="130"/>
        <v>Robert</v>
      </c>
      <c r="D465" s="232" t="str">
        <f t="shared" si="131"/>
        <v>R. Gsellman</v>
      </c>
      <c r="E465" s="231" t="str">
        <f t="shared" si="132"/>
        <v>Robert Gsellman</v>
      </c>
      <c r="F465" s="247" t="s">
        <v>748</v>
      </c>
      <c r="G465" s="232">
        <f>G464+1</f>
        <v>191</v>
      </c>
      <c r="H465" s="232">
        <v>1</v>
      </c>
      <c r="I465" s="232">
        <v>10</v>
      </c>
      <c r="J465" s="248">
        <v>34168</v>
      </c>
      <c r="K465" s="232" t="s">
        <v>577</v>
      </c>
      <c r="L465" s="249" t="s">
        <v>90</v>
      </c>
      <c r="M465" s="270" t="str">
        <f t="shared" si="126"/>
        <v>ARB-Y4</v>
      </c>
      <c r="N465" s="256" t="str">
        <f>Cobb!$M$2</f>
        <v>Mansfield</v>
      </c>
      <c r="O465" s="249" t="s">
        <v>1214</v>
      </c>
      <c r="P465" s="231" t="str">
        <f>CONCATENATE(A465," (",M465,")")</f>
        <v>Gsellman, Robert (ARB-Y4)</v>
      </c>
      <c r="Q465" s="252">
        <f t="shared" si="127"/>
        <v>600000</v>
      </c>
      <c r="R465" s="252" t="str">
        <f t="shared" si="125"/>
        <v/>
      </c>
      <c r="S465" s="252" t="str">
        <f t="shared" si="128"/>
        <v/>
      </c>
      <c r="T465" s="252" t="str">
        <f t="shared" si="118"/>
        <v/>
      </c>
      <c r="U465" s="270" t="s">
        <v>492</v>
      </c>
      <c r="V465" s="253">
        <v>600000</v>
      </c>
      <c r="W465" s="232" t="s">
        <v>721</v>
      </c>
      <c r="X465" s="232"/>
      <c r="Y465" s="232" t="s">
        <v>722</v>
      </c>
      <c r="Z465" s="232"/>
      <c r="AA465" s="232" t="s">
        <v>723</v>
      </c>
      <c r="AB465" s="284"/>
      <c r="AC465" s="232"/>
      <c r="AD465" s="284"/>
      <c r="AE465" s="232"/>
      <c r="AF465" s="232"/>
    </row>
    <row r="466" spans="1:32" ht="12.75">
      <c r="A466" s="232" t="s">
        <v>1078</v>
      </c>
      <c r="B466" s="246" t="str">
        <f t="shared" si="129"/>
        <v>Guerra</v>
      </c>
      <c r="C466" s="238" t="str">
        <f t="shared" si="130"/>
        <v>Javier Alexis</v>
      </c>
      <c r="D466" s="232" t="str">
        <f t="shared" si="131"/>
        <v>J. Guerra</v>
      </c>
      <c r="E466" s="231" t="str">
        <f t="shared" si="132"/>
        <v>Javier Alexis Guerra</v>
      </c>
      <c r="F466" s="254" t="s">
        <v>307</v>
      </c>
      <c r="G466" s="233">
        <v>45</v>
      </c>
      <c r="H466" s="233">
        <v>2</v>
      </c>
      <c r="I466" s="233">
        <v>21</v>
      </c>
      <c r="J466" s="262">
        <v>34967</v>
      </c>
      <c r="K466" s="255" t="s">
        <v>752</v>
      </c>
      <c r="L466" s="249" t="s">
        <v>6</v>
      </c>
      <c r="M466" s="270" t="str">
        <f t="shared" si="126"/>
        <v>MM</v>
      </c>
      <c r="N466" s="256" t="str">
        <f>Ruth!$Y$2</f>
        <v xml:space="preserve">New Jersey </v>
      </c>
      <c r="O466" s="257" t="s">
        <v>1372</v>
      </c>
      <c r="P466" s="231" t="str">
        <f>CONCATENATE(A466," (",M466,")")</f>
        <v>Guerra, Javier Alexis (MM)</v>
      </c>
      <c r="Q466" s="252">
        <f t="shared" si="127"/>
        <v>100000</v>
      </c>
      <c r="R466" s="252" t="str">
        <f t="shared" si="125"/>
        <v/>
      </c>
      <c r="S466" s="252" t="str">
        <f t="shared" si="128"/>
        <v/>
      </c>
      <c r="T466" s="252" t="str">
        <f t="shared" si="118"/>
        <v/>
      </c>
      <c r="U466" s="270" t="s">
        <v>385</v>
      </c>
      <c r="V466" s="253">
        <v>100000</v>
      </c>
      <c r="W466" s="232"/>
      <c r="X466" s="253"/>
      <c r="Y466" s="232"/>
      <c r="Z466" s="232"/>
      <c r="AA466" s="232"/>
      <c r="AB466" s="284"/>
      <c r="AC466" s="232"/>
      <c r="AD466" s="284"/>
      <c r="AE466" s="232"/>
      <c r="AF466" s="232"/>
    </row>
    <row r="467" spans="1:32" ht="14.25" customHeight="1">
      <c r="A467" s="232" t="s">
        <v>1308</v>
      </c>
      <c r="B467" s="246" t="str">
        <f t="shared" si="129"/>
        <v>Guerra</v>
      </c>
      <c r="C467" s="238" t="str">
        <f t="shared" si="130"/>
        <v>Junior</v>
      </c>
      <c r="D467" s="232" t="str">
        <f t="shared" si="131"/>
        <v>J. Guerra</v>
      </c>
      <c r="E467" s="231" t="str">
        <f t="shared" si="132"/>
        <v>Junior Guerra</v>
      </c>
      <c r="F467" s="247" t="s">
        <v>748</v>
      </c>
      <c r="G467" s="232">
        <f>G466+1</f>
        <v>46</v>
      </c>
      <c r="H467" s="232">
        <v>1</v>
      </c>
      <c r="I467" s="232">
        <v>13</v>
      </c>
      <c r="J467" s="248">
        <v>31063</v>
      </c>
      <c r="K467" s="232" t="s">
        <v>577</v>
      </c>
      <c r="L467" s="249" t="s">
        <v>90</v>
      </c>
      <c r="M467" s="270" t="str">
        <f t="shared" si="126"/>
        <v>ARB-Y4</v>
      </c>
      <c r="N467" s="256" t="str">
        <f>Aaron!$A$2</f>
        <v>Middlesex</v>
      </c>
      <c r="O467" s="249" t="s">
        <v>1371</v>
      </c>
      <c r="P467" s="231" t="str">
        <f>CONCATENATE(A467," (",M467,")")</f>
        <v>Guerra, Junior (ARB-Y4)</v>
      </c>
      <c r="Q467" s="252">
        <f t="shared" si="127"/>
        <v>600000</v>
      </c>
      <c r="R467" s="252" t="str">
        <f t="shared" si="125"/>
        <v/>
      </c>
      <c r="S467" s="252" t="str">
        <f t="shared" si="128"/>
        <v/>
      </c>
      <c r="T467" s="252" t="str">
        <f t="shared" si="118"/>
        <v/>
      </c>
      <c r="U467" s="270" t="s">
        <v>492</v>
      </c>
      <c r="V467" s="253">
        <v>600000</v>
      </c>
      <c r="W467" s="232" t="s">
        <v>721</v>
      </c>
      <c r="X467" s="232"/>
      <c r="Y467" s="232" t="s">
        <v>722</v>
      </c>
      <c r="Z467" s="232"/>
      <c r="AA467" s="232" t="s">
        <v>723</v>
      </c>
      <c r="AB467" s="284"/>
      <c r="AC467" s="232"/>
      <c r="AD467" s="284"/>
      <c r="AE467" s="232"/>
      <c r="AF467" s="232"/>
    </row>
    <row r="468" spans="1:32" ht="14.25" customHeight="1">
      <c r="A468" s="158" t="s">
        <v>4202</v>
      </c>
      <c r="B468" s="552" t="str">
        <f t="shared" si="129"/>
        <v>Guerra</v>
      </c>
      <c r="C468" s="553" t="str">
        <f t="shared" si="130"/>
        <v>Luis Javier</v>
      </c>
      <c r="D468" s="158" t="str">
        <f t="shared" si="131"/>
        <v>L. Guerra</v>
      </c>
      <c r="E468" s="539" t="str">
        <f t="shared" si="132"/>
        <v>Luis Javier Guerra</v>
      </c>
      <c r="F468" s="558" t="s">
        <v>748</v>
      </c>
      <c r="G468" s="558"/>
      <c r="H468" s="558"/>
      <c r="I468" s="558"/>
      <c r="J468" s="555">
        <v>31351</v>
      </c>
      <c r="K468" s="559" t="s">
        <v>745</v>
      </c>
      <c r="L468" s="554" t="s">
        <v>90</v>
      </c>
      <c r="M468" s="556" t="str">
        <f t="shared" si="126"/>
        <v>1,F1-$300K</v>
      </c>
      <c r="N468" s="556" t="s">
        <v>299</v>
      </c>
      <c r="O468" s="557" t="s">
        <v>4160</v>
      </c>
      <c r="P468" s="539" t="str">
        <f>CONCATENATE(A468," (",M468,")")</f>
        <v>Guerra, Luis Javier (1,F1-$300K)</v>
      </c>
      <c r="Q468" s="579">
        <f t="shared" si="127"/>
        <v>300000</v>
      </c>
      <c r="R468" s="579" t="str">
        <f t="shared" si="125"/>
        <v/>
      </c>
      <c r="S468" s="579" t="str">
        <f t="shared" si="128"/>
        <v/>
      </c>
      <c r="T468" s="579" t="str">
        <f t="shared" ref="T468:T531" si="134">IF(ISBLANK($AB468),"",$AB468)</f>
        <v/>
      </c>
      <c r="U468" s="270" t="s">
        <v>2412</v>
      </c>
      <c r="V468" s="284">
        <v>300000</v>
      </c>
      <c r="W468" s="232" t="s">
        <v>242</v>
      </c>
      <c r="X468" s="253"/>
      <c r="Y468" s="232"/>
      <c r="Z468" s="232"/>
      <c r="AA468" s="232"/>
      <c r="AB468" s="284"/>
      <c r="AC468" s="232"/>
      <c r="AD468" s="284"/>
      <c r="AE468" s="232"/>
      <c r="AF468" s="232"/>
    </row>
    <row r="469" spans="1:32" ht="14.25" customHeight="1">
      <c r="A469" s="232" t="s">
        <v>1079</v>
      </c>
      <c r="B469" s="246" t="str">
        <f t="shared" si="129"/>
        <v>Guerrero Jr.</v>
      </c>
      <c r="C469" s="238" t="str">
        <f t="shared" si="130"/>
        <v>Vladimir</v>
      </c>
      <c r="D469" s="232" t="str">
        <f t="shared" si="131"/>
        <v>V. Guerrero Jr.</v>
      </c>
      <c r="E469" s="231" t="str">
        <f t="shared" si="132"/>
        <v>Vladimir Guerrero Jr.</v>
      </c>
      <c r="F469" s="254" t="s">
        <v>748</v>
      </c>
      <c r="G469" s="233">
        <v>68</v>
      </c>
      <c r="H469" s="233">
        <v>3</v>
      </c>
      <c r="I469" s="233">
        <v>19</v>
      </c>
      <c r="J469" s="262">
        <v>36235</v>
      </c>
      <c r="K469" s="255" t="s">
        <v>751</v>
      </c>
      <c r="L469" s="249" t="s">
        <v>6</v>
      </c>
      <c r="M469" s="270" t="str">
        <f t="shared" si="126"/>
        <v>Y1</v>
      </c>
      <c r="N469" s="256" t="str">
        <f>Ruth!$A$2</f>
        <v>Plum Island</v>
      </c>
      <c r="O469" s="257" t="s">
        <v>1058</v>
      </c>
      <c r="P469" s="231" t="str">
        <f>CONCATENATE(A469," (",M469,")")</f>
        <v>Guerrero Jr., Vladimir (Y1)</v>
      </c>
      <c r="Q469" s="252">
        <f t="shared" si="127"/>
        <v>200000</v>
      </c>
      <c r="R469" s="252">
        <f t="shared" si="125"/>
        <v>300000</v>
      </c>
      <c r="S469" s="252">
        <f t="shared" si="128"/>
        <v>400000</v>
      </c>
      <c r="T469" s="252" t="str">
        <f t="shared" si="134"/>
        <v/>
      </c>
      <c r="U469" s="270" t="s">
        <v>388</v>
      </c>
      <c r="V469" s="253">
        <v>200000</v>
      </c>
      <c r="W469" s="232" t="s">
        <v>389</v>
      </c>
      <c r="X469" s="253">
        <v>300000</v>
      </c>
      <c r="Y469" s="232" t="s">
        <v>278</v>
      </c>
      <c r="Z469" s="378">
        <v>400000</v>
      </c>
      <c r="AA469" s="232" t="s">
        <v>492</v>
      </c>
      <c r="AB469" s="284"/>
      <c r="AC469" s="232"/>
      <c r="AD469" s="284"/>
      <c r="AE469" s="232"/>
      <c r="AF469" s="232"/>
    </row>
    <row r="470" spans="1:32" ht="14.25" customHeight="1">
      <c r="A470" s="158" t="s">
        <v>3702</v>
      </c>
      <c r="B470" s="246" t="str">
        <f t="shared" si="129"/>
        <v>Guillorme</v>
      </c>
      <c r="C470" s="238" t="str">
        <f t="shared" si="130"/>
        <v>Luis</v>
      </c>
      <c r="D470" s="232" t="str">
        <f t="shared" si="131"/>
        <v>L. Guillorme</v>
      </c>
      <c r="E470" s="231" t="str">
        <f t="shared" si="132"/>
        <v>Luis Guillorme</v>
      </c>
      <c r="F470" s="254" t="s">
        <v>307</v>
      </c>
      <c r="G470" s="254">
        <v>220</v>
      </c>
      <c r="H470" s="254">
        <v>10</v>
      </c>
      <c r="I470" s="254" t="s">
        <v>1470</v>
      </c>
      <c r="J470" s="250">
        <v>34604</v>
      </c>
      <c r="K470" s="255" t="s">
        <v>751</v>
      </c>
      <c r="L470" s="249" t="s">
        <v>6</v>
      </c>
      <c r="M470" s="270" t="str">
        <f t="shared" si="126"/>
        <v>MM</v>
      </c>
      <c r="N470" s="256" t="s">
        <v>479</v>
      </c>
      <c r="O470" s="257" t="s">
        <v>3574</v>
      </c>
      <c r="P470" s="231" t="str">
        <f>CONCATENATE(A470," (",U470,")")</f>
        <v>Guillorme, Luis (MM)</v>
      </c>
      <c r="Q470" s="252">
        <f t="shared" si="127"/>
        <v>100000</v>
      </c>
      <c r="R470" s="252" t="str">
        <f t="shared" si="125"/>
        <v/>
      </c>
      <c r="S470" s="252" t="str">
        <f t="shared" si="128"/>
        <v/>
      </c>
      <c r="T470" s="252" t="str">
        <f t="shared" si="134"/>
        <v/>
      </c>
      <c r="U470" s="270" t="s">
        <v>385</v>
      </c>
      <c r="V470" s="253">
        <v>100000</v>
      </c>
      <c r="W470" s="232"/>
      <c r="X470" s="253"/>
      <c r="Y470" s="232"/>
      <c r="Z470" s="232"/>
      <c r="AA470" s="232"/>
      <c r="AB470" s="284"/>
      <c r="AC470" s="232"/>
      <c r="AD470" s="284"/>
      <c r="AE470" s="232"/>
      <c r="AF470" s="232"/>
    </row>
    <row r="471" spans="1:32" ht="12.75">
      <c r="A471" s="232" t="s">
        <v>1241</v>
      </c>
      <c r="B471" s="246" t="str">
        <f t="shared" si="129"/>
        <v>Gurriel</v>
      </c>
      <c r="C471" s="238" t="str">
        <f t="shared" si="130"/>
        <v>Lourdes</v>
      </c>
      <c r="D471" s="232" t="str">
        <f t="shared" si="131"/>
        <v>L. Gurriel</v>
      </c>
      <c r="E471" s="231" t="str">
        <f t="shared" si="132"/>
        <v>Lourdes Gurriel</v>
      </c>
      <c r="F471" s="247" t="s">
        <v>748</v>
      </c>
      <c r="G471" s="232" t="e">
        <f>#REF!+1</f>
        <v>#REF!</v>
      </c>
      <c r="H471" s="232">
        <v>3</v>
      </c>
      <c r="I471" s="232">
        <v>12</v>
      </c>
      <c r="J471" s="248">
        <v>34261</v>
      </c>
      <c r="K471" s="232" t="s">
        <v>746</v>
      </c>
      <c r="L471" s="249" t="s">
        <v>6</v>
      </c>
      <c r="M471" s="270" t="str">
        <f t="shared" si="126"/>
        <v>Y2</v>
      </c>
      <c r="N471" s="256" t="str">
        <f>Cobb!$A$2</f>
        <v>Greenville</v>
      </c>
      <c r="O471" s="249" t="s">
        <v>1214</v>
      </c>
      <c r="P471" s="231" t="str">
        <f>CONCATENATE(A471," (",M471,")")</f>
        <v>Gurriel, Lourdes (Y2)</v>
      </c>
      <c r="Q471" s="252">
        <f t="shared" si="127"/>
        <v>300000</v>
      </c>
      <c r="R471" s="252">
        <f t="shared" si="125"/>
        <v>400000</v>
      </c>
      <c r="S471" s="252" t="str">
        <f t="shared" si="128"/>
        <v/>
      </c>
      <c r="T471" s="252" t="str">
        <f t="shared" si="134"/>
        <v/>
      </c>
      <c r="U471" s="270" t="s">
        <v>389</v>
      </c>
      <c r="V471" s="253">
        <v>300000</v>
      </c>
      <c r="W471" s="232" t="s">
        <v>278</v>
      </c>
      <c r="X471" s="253">
        <v>400000</v>
      </c>
      <c r="Y471" s="232" t="s">
        <v>492</v>
      </c>
      <c r="Z471" s="232"/>
      <c r="AA471" s="232"/>
      <c r="AB471" s="284"/>
      <c r="AC471" s="232"/>
      <c r="AD471" s="284"/>
      <c r="AE471" s="232"/>
      <c r="AF471" s="232"/>
    </row>
    <row r="472" spans="1:32" ht="12.75">
      <c r="A472" s="232" t="s">
        <v>1676</v>
      </c>
      <c r="B472" s="246" t="str">
        <f t="shared" si="129"/>
        <v>Gurriel</v>
      </c>
      <c r="C472" s="238" t="str">
        <f t="shared" si="130"/>
        <v>Yuli</v>
      </c>
      <c r="D472" s="232" t="str">
        <f t="shared" si="131"/>
        <v>Y. Gurriel</v>
      </c>
      <c r="E472" s="231" t="str">
        <f t="shared" si="132"/>
        <v>Yuli Gurriel</v>
      </c>
      <c r="F472" s="247" t="s">
        <v>748</v>
      </c>
      <c r="G472" s="232" t="e">
        <f>G471+1</f>
        <v>#REF!</v>
      </c>
      <c r="H472" s="232">
        <v>2</v>
      </c>
      <c r="I472" s="232">
        <v>4</v>
      </c>
      <c r="J472" s="248">
        <v>30872</v>
      </c>
      <c r="K472" s="232" t="s">
        <v>747</v>
      </c>
      <c r="L472" s="249" t="s">
        <v>6</v>
      </c>
      <c r="M472" s="270" t="str">
        <f t="shared" si="126"/>
        <v>ARB-Y4</v>
      </c>
      <c r="N472" s="251" t="s">
        <v>173</v>
      </c>
      <c r="O472" s="249" t="s">
        <v>3132</v>
      </c>
      <c r="P472" s="231" t="str">
        <f>CONCATENATE(A472," (",M472,")")</f>
        <v>Gurriel, Yuli (ARB-Y4)</v>
      </c>
      <c r="Q472" s="252">
        <f t="shared" si="127"/>
        <v>600000</v>
      </c>
      <c r="R472" s="252" t="str">
        <f t="shared" si="125"/>
        <v/>
      </c>
      <c r="S472" s="252" t="str">
        <f t="shared" si="128"/>
        <v/>
      </c>
      <c r="T472" s="252" t="str">
        <f t="shared" si="134"/>
        <v/>
      </c>
      <c r="U472" s="270" t="s">
        <v>492</v>
      </c>
      <c r="V472" s="253">
        <v>600000</v>
      </c>
      <c r="W472" s="232" t="s">
        <v>721</v>
      </c>
      <c r="X472" s="232"/>
      <c r="Y472" s="232" t="s">
        <v>722</v>
      </c>
      <c r="Z472" s="232"/>
      <c r="AA472" s="232" t="s">
        <v>723</v>
      </c>
      <c r="AB472" s="284"/>
      <c r="AC472" s="232"/>
      <c r="AD472" s="284"/>
      <c r="AE472" s="232"/>
      <c r="AF472" s="232"/>
    </row>
    <row r="473" spans="1:32" ht="14.25" customHeight="1">
      <c r="A473" s="158" t="s">
        <v>3635</v>
      </c>
      <c r="B473" s="246" t="str">
        <f t="shared" si="129"/>
        <v>Gustave</v>
      </c>
      <c r="C473" s="238" t="str">
        <f t="shared" si="130"/>
        <v>Jandel</v>
      </c>
      <c r="D473" s="232" t="str">
        <f t="shared" si="131"/>
        <v>J. Gustave</v>
      </c>
      <c r="E473" s="231" t="str">
        <f t="shared" si="132"/>
        <v>Jandel Gustave</v>
      </c>
      <c r="F473" s="254" t="s">
        <v>748</v>
      </c>
      <c r="G473" s="254">
        <v>101</v>
      </c>
      <c r="H473" s="254" t="s">
        <v>478</v>
      </c>
      <c r="I473" s="254" t="s">
        <v>2187</v>
      </c>
      <c r="J473" s="250">
        <v>33889</v>
      </c>
      <c r="K473" s="255" t="s">
        <v>745</v>
      </c>
      <c r="L473" s="249" t="s">
        <v>90</v>
      </c>
      <c r="M473" s="270" t="str">
        <f t="shared" si="126"/>
        <v>Y1</v>
      </c>
      <c r="N473" s="256" t="s">
        <v>299</v>
      </c>
      <c r="O473" s="257" t="s">
        <v>3574</v>
      </c>
      <c r="P473" s="231" t="str">
        <f>CONCATENATE(A473," (",U473,")")</f>
        <v>Gustave, Jandel (Y1)</v>
      </c>
      <c r="Q473" s="252">
        <f t="shared" si="127"/>
        <v>200000</v>
      </c>
      <c r="R473" s="252">
        <f t="shared" si="125"/>
        <v>300000</v>
      </c>
      <c r="S473" s="252">
        <f t="shared" si="128"/>
        <v>400000</v>
      </c>
      <c r="T473" s="252" t="str">
        <f t="shared" si="134"/>
        <v/>
      </c>
      <c r="U473" s="270" t="s">
        <v>388</v>
      </c>
      <c r="V473" s="253">
        <v>200000</v>
      </c>
      <c r="W473" s="232" t="s">
        <v>389</v>
      </c>
      <c r="X473" s="253">
        <v>300000</v>
      </c>
      <c r="Y473" s="232" t="s">
        <v>278</v>
      </c>
      <c r="Z473" s="378">
        <v>400000</v>
      </c>
      <c r="AA473" s="232" t="s">
        <v>492</v>
      </c>
      <c r="AB473" s="284"/>
      <c r="AC473" s="232"/>
      <c r="AD473" s="284"/>
      <c r="AE473" s="232"/>
      <c r="AF473" s="232"/>
    </row>
    <row r="474" spans="1:32" ht="14.25" customHeight="1">
      <c r="A474" s="158" t="s">
        <v>3694</v>
      </c>
      <c r="B474" s="246" t="str">
        <f t="shared" si="129"/>
        <v>Gutierrez</v>
      </c>
      <c r="C474" s="238" t="str">
        <f t="shared" si="130"/>
        <v>Kelvin</v>
      </c>
      <c r="D474" s="232" t="str">
        <f t="shared" si="131"/>
        <v>K. Gutierrez</v>
      </c>
      <c r="E474" s="231" t="str">
        <f t="shared" si="132"/>
        <v>Kelvin Gutierrez</v>
      </c>
      <c r="F474" s="254" t="s">
        <v>748</v>
      </c>
      <c r="G474" s="254">
        <v>204</v>
      </c>
      <c r="H474" s="254">
        <v>9</v>
      </c>
      <c r="I474" s="254" t="s">
        <v>1467</v>
      </c>
      <c r="J474" s="250">
        <v>34574</v>
      </c>
      <c r="K474" s="255" t="s">
        <v>751</v>
      </c>
      <c r="L474" s="249" t="s">
        <v>6</v>
      </c>
      <c r="M474" s="270" t="str">
        <f t="shared" si="126"/>
        <v>MM</v>
      </c>
      <c r="N474" s="256" t="s">
        <v>3576</v>
      </c>
      <c r="O474" s="257" t="s">
        <v>3574</v>
      </c>
      <c r="P474" s="231" t="str">
        <f>CONCATENATE(A474," (",U474,")")</f>
        <v>Gutierrez, Kelvin (MM)</v>
      </c>
      <c r="Q474" s="252">
        <f t="shared" si="127"/>
        <v>100000</v>
      </c>
      <c r="R474" s="252" t="str">
        <f t="shared" si="125"/>
        <v/>
      </c>
      <c r="S474" s="252" t="str">
        <f t="shared" si="128"/>
        <v/>
      </c>
      <c r="T474" s="252" t="str">
        <f t="shared" si="134"/>
        <v/>
      </c>
      <c r="U474" s="270" t="s">
        <v>385</v>
      </c>
      <c r="V474" s="253">
        <v>100000</v>
      </c>
      <c r="W474" s="232"/>
      <c r="X474" s="253"/>
      <c r="Y474" s="232"/>
      <c r="Z474" s="232"/>
      <c r="AA474" s="232"/>
      <c r="AB474" s="284"/>
      <c r="AC474" s="232"/>
      <c r="AD474" s="284"/>
      <c r="AE474" s="232"/>
      <c r="AF474" s="232"/>
    </row>
    <row r="475" spans="1:32" ht="14.25" customHeight="1">
      <c r="A475" s="232" t="s">
        <v>1509</v>
      </c>
      <c r="B475" s="246" t="str">
        <f t="shared" si="129"/>
        <v>Guzman</v>
      </c>
      <c r="C475" s="238" t="str">
        <f t="shared" si="130"/>
        <v>Jorge</v>
      </c>
      <c r="D475" s="232" t="str">
        <f t="shared" si="131"/>
        <v>J. Guzman</v>
      </c>
      <c r="E475" s="231" t="str">
        <f t="shared" si="132"/>
        <v>Jorge Guzman</v>
      </c>
      <c r="F475" s="254"/>
      <c r="G475" s="254">
        <v>111</v>
      </c>
      <c r="H475" s="254" t="s">
        <v>1468</v>
      </c>
      <c r="I475" s="254"/>
      <c r="J475" s="250"/>
      <c r="K475" s="255"/>
      <c r="L475" s="249" t="s">
        <v>387</v>
      </c>
      <c r="M475" s="270" t="str">
        <f t="shared" si="126"/>
        <v>min</v>
      </c>
      <c r="N475" s="256" t="str">
        <f>Cobb!$Y$2</f>
        <v>Gateway</v>
      </c>
      <c r="O475" s="257" t="s">
        <v>1479</v>
      </c>
      <c r="P475" s="231" t="str">
        <f>CONCATENATE(A475," (",M475,")")</f>
        <v>Guzman, Jorge (min)</v>
      </c>
      <c r="Q475" s="252" t="str">
        <f t="shared" si="127"/>
        <v/>
      </c>
      <c r="R475" s="252" t="str">
        <f t="shared" si="125"/>
        <v/>
      </c>
      <c r="S475" s="252" t="str">
        <f t="shared" si="128"/>
        <v/>
      </c>
      <c r="T475" s="252" t="str">
        <f t="shared" si="134"/>
        <v/>
      </c>
      <c r="U475" s="270" t="s">
        <v>505</v>
      </c>
      <c r="V475" s="253"/>
      <c r="W475" s="232"/>
      <c r="X475" s="253"/>
      <c r="Y475" s="232"/>
      <c r="Z475" s="232"/>
      <c r="AA475" s="232"/>
      <c r="AB475" s="284"/>
      <c r="AC475" s="232"/>
      <c r="AD475" s="284"/>
      <c r="AE475" s="232"/>
      <c r="AF475" s="232"/>
    </row>
    <row r="476" spans="1:32" ht="14.25" customHeight="1">
      <c r="A476" s="232" t="s">
        <v>2087</v>
      </c>
      <c r="B476" s="246" t="str">
        <f t="shared" si="129"/>
        <v>Guzman</v>
      </c>
      <c r="C476" s="238" t="str">
        <f t="shared" si="130"/>
        <v>Ronald</v>
      </c>
      <c r="D476" s="232" t="str">
        <f t="shared" si="131"/>
        <v>R. Guzman</v>
      </c>
      <c r="E476" s="231" t="str">
        <f t="shared" si="132"/>
        <v>Ronald Guzman</v>
      </c>
      <c r="F476" s="254" t="s">
        <v>307</v>
      </c>
      <c r="G476" s="254" t="s">
        <v>2241</v>
      </c>
      <c r="H476" s="254" t="s">
        <v>478</v>
      </c>
      <c r="I476" s="254" t="s">
        <v>1470</v>
      </c>
      <c r="J476" s="250">
        <v>34627</v>
      </c>
      <c r="K476" s="255" t="s">
        <v>747</v>
      </c>
      <c r="L476" s="249" t="s">
        <v>6</v>
      </c>
      <c r="M476" s="270" t="str">
        <f t="shared" si="126"/>
        <v>Y2</v>
      </c>
      <c r="N476" s="256" t="s">
        <v>710</v>
      </c>
      <c r="O476" s="257" t="s">
        <v>2173</v>
      </c>
      <c r="P476" s="231" t="str">
        <f>CONCATENATE(A476," (",M476,")")</f>
        <v>Guzman, Ronald (Y2)</v>
      </c>
      <c r="Q476" s="252">
        <f t="shared" si="127"/>
        <v>300000</v>
      </c>
      <c r="R476" s="252">
        <f t="shared" si="125"/>
        <v>400000</v>
      </c>
      <c r="S476" s="252" t="str">
        <f t="shared" si="128"/>
        <v/>
      </c>
      <c r="T476" s="252" t="str">
        <f t="shared" si="134"/>
        <v/>
      </c>
      <c r="U476" s="270" t="s">
        <v>389</v>
      </c>
      <c r="V476" s="253">
        <v>300000</v>
      </c>
      <c r="W476" s="232" t="s">
        <v>278</v>
      </c>
      <c r="X476" s="253">
        <v>400000</v>
      </c>
      <c r="Y476" s="232" t="s">
        <v>492</v>
      </c>
      <c r="Z476" s="232"/>
      <c r="AA476" s="232"/>
      <c r="AB476" s="284"/>
      <c r="AC476" s="232"/>
      <c r="AD476" s="284"/>
      <c r="AE476" s="232"/>
      <c r="AF476" s="232"/>
    </row>
    <row r="477" spans="1:32" ht="14.25" customHeight="1">
      <c r="A477" s="233" t="s">
        <v>964</v>
      </c>
      <c r="B477" s="246" t="str">
        <f t="shared" si="129"/>
        <v>Hader</v>
      </c>
      <c r="C477" s="238" t="str">
        <f t="shared" si="130"/>
        <v>Josh</v>
      </c>
      <c r="D477" s="232" t="str">
        <f t="shared" si="131"/>
        <v>J. Hader</v>
      </c>
      <c r="E477" s="231" t="str">
        <f t="shared" si="132"/>
        <v>Josh Hader</v>
      </c>
      <c r="F477" s="249" t="s">
        <v>307</v>
      </c>
      <c r="G477" s="249"/>
      <c r="H477" s="249"/>
      <c r="I477" s="249"/>
      <c r="J477" s="262">
        <v>34431</v>
      </c>
      <c r="K477" s="232" t="s">
        <v>577</v>
      </c>
      <c r="L477" s="249" t="s">
        <v>90</v>
      </c>
      <c r="M477" s="270" t="str">
        <f t="shared" si="126"/>
        <v>Y3</v>
      </c>
      <c r="N477" s="251" t="str">
        <f>Aaron!$G$2</f>
        <v>Exeter</v>
      </c>
      <c r="O477" s="249" t="s">
        <v>916</v>
      </c>
      <c r="P477" s="231" t="str">
        <f>CONCATENATE(A477," (",M477,")")</f>
        <v>Hader, Josh (Y3)</v>
      </c>
      <c r="Q477" s="252">
        <f t="shared" si="127"/>
        <v>400000</v>
      </c>
      <c r="R477" s="252" t="str">
        <f t="shared" si="125"/>
        <v/>
      </c>
      <c r="S477" s="252" t="str">
        <f t="shared" si="128"/>
        <v/>
      </c>
      <c r="T477" s="252" t="str">
        <f t="shared" si="134"/>
        <v/>
      </c>
      <c r="U477" s="270" t="s">
        <v>278</v>
      </c>
      <c r="V477" s="253">
        <v>400000</v>
      </c>
      <c r="W477" s="232" t="s">
        <v>492</v>
      </c>
      <c r="X477" s="232"/>
      <c r="Y477" s="232"/>
      <c r="Z477" s="232"/>
      <c r="AA477" s="232"/>
      <c r="AB477" s="284"/>
      <c r="AC477" s="232"/>
      <c r="AD477" s="284"/>
      <c r="AE477" s="232"/>
      <c r="AF477" s="232"/>
    </row>
    <row r="478" spans="1:32" ht="14.25" customHeight="1">
      <c r="A478" s="158" t="s">
        <v>4201</v>
      </c>
      <c r="B478" s="552" t="str">
        <f t="shared" si="129"/>
        <v>Hale</v>
      </c>
      <c r="C478" s="553" t="str">
        <f t="shared" si="130"/>
        <v>David</v>
      </c>
      <c r="D478" s="158" t="str">
        <f t="shared" si="131"/>
        <v>D. Hale</v>
      </c>
      <c r="E478" s="539" t="str">
        <f t="shared" si="132"/>
        <v>David Hale</v>
      </c>
      <c r="F478" s="558" t="s">
        <v>748</v>
      </c>
      <c r="G478" s="558"/>
      <c r="H478" s="558"/>
      <c r="I478" s="558"/>
      <c r="J478" s="555">
        <v>32047</v>
      </c>
      <c r="K478" s="559" t="s">
        <v>745</v>
      </c>
      <c r="L478" s="554" t="s">
        <v>90</v>
      </c>
      <c r="M478" s="556" t="str">
        <f t="shared" si="126"/>
        <v>1,F1-$200k</v>
      </c>
      <c r="N478" s="556" t="s">
        <v>429</v>
      </c>
      <c r="O478" s="557" t="s">
        <v>4160</v>
      </c>
      <c r="P478" s="539" t="str">
        <f>CONCATENATE(A478," (",M478,")")</f>
        <v>Hale, David (1,F1-$200k)</v>
      </c>
      <c r="Q478" s="579">
        <f t="shared" si="127"/>
        <v>200000</v>
      </c>
      <c r="R478" s="579" t="str">
        <f t="shared" si="125"/>
        <v/>
      </c>
      <c r="S478" s="579" t="str">
        <f t="shared" si="128"/>
        <v/>
      </c>
      <c r="T478" s="579" t="str">
        <f t="shared" si="134"/>
        <v/>
      </c>
      <c r="U478" s="270" t="s">
        <v>988</v>
      </c>
      <c r="V478" s="284">
        <v>200000</v>
      </c>
      <c r="W478" s="232" t="s">
        <v>242</v>
      </c>
      <c r="X478" s="253"/>
      <c r="Y478" s="232"/>
      <c r="Z478" s="232"/>
      <c r="AA478" s="232"/>
      <c r="AB478" s="284"/>
      <c r="AC478" s="232"/>
      <c r="AD478" s="284"/>
      <c r="AE478" s="232"/>
      <c r="AF478" s="232"/>
    </row>
    <row r="479" spans="1:32" ht="14.25" customHeight="1">
      <c r="A479" s="158" t="s">
        <v>3789</v>
      </c>
      <c r="B479" s="552" t="str">
        <f t="shared" si="129"/>
        <v>Hall</v>
      </c>
      <c r="C479" s="553" t="str">
        <f t="shared" si="130"/>
        <v>Adam</v>
      </c>
      <c r="D479" s="158" t="str">
        <f t="shared" si="131"/>
        <v>A. Hall</v>
      </c>
      <c r="E479" s="539" t="str">
        <f t="shared" si="132"/>
        <v>Adam Hall</v>
      </c>
      <c r="F479" s="558" t="s">
        <v>748</v>
      </c>
      <c r="G479" s="558">
        <v>189</v>
      </c>
      <c r="H479" s="558">
        <v>8</v>
      </c>
      <c r="I479" s="558" t="s">
        <v>1468</v>
      </c>
      <c r="J479" s="555">
        <v>36302</v>
      </c>
      <c r="K479" s="559" t="s">
        <v>752</v>
      </c>
      <c r="L479" s="554" t="s">
        <v>387</v>
      </c>
      <c r="M479" s="556" t="str">
        <f t="shared" si="126"/>
        <v>min</v>
      </c>
      <c r="N479" s="540" t="s">
        <v>173</v>
      </c>
      <c r="O479" s="557" t="s">
        <v>4087</v>
      </c>
      <c r="P479" s="231" t="str">
        <f>CONCATENATE(A479," (",U479,")")</f>
        <v>Hall, Adam (min)</v>
      </c>
      <c r="Q479" s="252" t="str">
        <f t="shared" si="127"/>
        <v/>
      </c>
      <c r="R479" s="252" t="str">
        <f t="shared" si="125"/>
        <v/>
      </c>
      <c r="S479" s="252" t="str">
        <f t="shared" si="128"/>
        <v/>
      </c>
      <c r="T479" s="252" t="str">
        <f t="shared" si="134"/>
        <v/>
      </c>
      <c r="U479" s="270" t="s">
        <v>505</v>
      </c>
      <c r="V479" s="253"/>
      <c r="W479" s="232"/>
      <c r="X479" s="253"/>
      <c r="Y479" s="232"/>
      <c r="Z479" s="232"/>
      <c r="AA479" s="232"/>
      <c r="AB479" s="284"/>
      <c r="AC479" s="232"/>
      <c r="AD479" s="284"/>
      <c r="AE479" s="232"/>
      <c r="AF479" s="232"/>
    </row>
    <row r="480" spans="1:32" ht="14.25" customHeight="1">
      <c r="A480" s="158" t="s">
        <v>2056</v>
      </c>
      <c r="B480" s="552" t="str">
        <f t="shared" si="129"/>
        <v>Hall</v>
      </c>
      <c r="C480" s="553" t="str">
        <f t="shared" si="130"/>
        <v>DL</v>
      </c>
      <c r="D480" s="158" t="str">
        <f t="shared" si="131"/>
        <v>D. Hall</v>
      </c>
      <c r="E480" s="539" t="str">
        <f t="shared" si="132"/>
        <v>DL Hall</v>
      </c>
      <c r="F480" s="558" t="s">
        <v>307</v>
      </c>
      <c r="G480" s="558" t="s">
        <v>2209</v>
      </c>
      <c r="H480" s="558" t="s">
        <v>1465</v>
      </c>
      <c r="I480" s="558" t="s">
        <v>72</v>
      </c>
      <c r="J480" s="555">
        <v>36057</v>
      </c>
      <c r="K480" s="559" t="s">
        <v>577</v>
      </c>
      <c r="L480" s="554" t="s">
        <v>387</v>
      </c>
      <c r="M480" s="556" t="str">
        <f t="shared" si="126"/>
        <v>min</v>
      </c>
      <c r="N480" s="540" t="s">
        <v>292</v>
      </c>
      <c r="O480" s="557" t="s">
        <v>4078</v>
      </c>
      <c r="P480" s="231" t="str">
        <f t="shared" ref="P480:P491" si="135">CONCATENATE(A480," (",M480,")")</f>
        <v>Hall, DL (min)</v>
      </c>
      <c r="Q480" s="252" t="str">
        <f t="shared" si="127"/>
        <v/>
      </c>
      <c r="R480" s="252" t="str">
        <f t="shared" si="125"/>
        <v/>
      </c>
      <c r="S480" s="252" t="str">
        <f t="shared" si="128"/>
        <v/>
      </c>
      <c r="T480" s="252" t="str">
        <f t="shared" si="134"/>
        <v/>
      </c>
      <c r="U480" s="270" t="s">
        <v>505</v>
      </c>
      <c r="V480" s="253"/>
      <c r="W480" s="232"/>
      <c r="X480" s="253"/>
      <c r="Y480" s="232"/>
      <c r="Z480" s="232"/>
      <c r="AA480" s="232"/>
      <c r="AB480" s="284"/>
      <c r="AC480" s="232"/>
      <c r="AD480" s="284"/>
      <c r="AE480" s="232"/>
      <c r="AF480" s="232"/>
    </row>
    <row r="481" spans="1:32" ht="14.25" customHeight="1">
      <c r="A481" s="232" t="s">
        <v>347</v>
      </c>
      <c r="B481" s="246" t="str">
        <f t="shared" si="129"/>
        <v>Hamels</v>
      </c>
      <c r="C481" s="238" t="str">
        <f t="shared" si="130"/>
        <v>Cole</v>
      </c>
      <c r="D481" s="232" t="str">
        <f t="shared" si="131"/>
        <v>C. Hamels</v>
      </c>
      <c r="E481" s="231" t="str">
        <f t="shared" si="132"/>
        <v>Cole Hamels</v>
      </c>
      <c r="F481" s="249" t="s">
        <v>307</v>
      </c>
      <c r="G481" s="249"/>
      <c r="H481" s="249"/>
      <c r="I481" s="249"/>
      <c r="J481" s="250">
        <v>30677</v>
      </c>
      <c r="K481" s="256" t="s">
        <v>577</v>
      </c>
      <c r="L481" s="249" t="s">
        <v>90</v>
      </c>
      <c r="M481" s="270" t="str">
        <f t="shared" si="126"/>
        <v>1,F2-$10.5M</v>
      </c>
      <c r="N481" s="251" t="s">
        <v>502</v>
      </c>
      <c r="O481" s="257" t="s">
        <v>3510</v>
      </c>
      <c r="P481" s="231" t="str">
        <f t="shared" si="135"/>
        <v>Hamels, Cole (1,F2-$10.5M)</v>
      </c>
      <c r="Q481" s="252">
        <f t="shared" si="127"/>
        <v>5250000</v>
      </c>
      <c r="R481" s="252">
        <f t="shared" si="125"/>
        <v>5250000</v>
      </c>
      <c r="S481" s="252" t="str">
        <f t="shared" si="128"/>
        <v/>
      </c>
      <c r="T481" s="252" t="str">
        <f t="shared" si="134"/>
        <v/>
      </c>
      <c r="U481" s="255" t="s">
        <v>3244</v>
      </c>
      <c r="V481" s="253">
        <v>5250000</v>
      </c>
      <c r="W481" s="232" t="s">
        <v>3245</v>
      </c>
      <c r="X481" s="284">
        <v>5250000</v>
      </c>
      <c r="Y481" s="232" t="s">
        <v>242</v>
      </c>
      <c r="Z481" s="284"/>
      <c r="AA481" s="233"/>
      <c r="AB481" s="284"/>
      <c r="AC481" s="232"/>
      <c r="AD481" s="284"/>
      <c r="AE481" s="232"/>
      <c r="AF481" s="232"/>
    </row>
    <row r="482" spans="1:32" ht="14.25" customHeight="1">
      <c r="A482" s="232" t="s">
        <v>213</v>
      </c>
      <c r="B482" s="246" t="str">
        <f t="shared" si="129"/>
        <v>Hamilton</v>
      </c>
      <c r="C482" s="238" t="str">
        <f t="shared" si="130"/>
        <v>Billy</v>
      </c>
      <c r="D482" s="232" t="str">
        <f t="shared" si="131"/>
        <v>B. Hamilton</v>
      </c>
      <c r="E482" s="231" t="str">
        <f t="shared" si="132"/>
        <v>Billy Hamilton</v>
      </c>
      <c r="F482" s="249" t="s">
        <v>755</v>
      </c>
      <c r="G482" s="249"/>
      <c r="H482" s="249"/>
      <c r="I482" s="249"/>
      <c r="J482" s="250">
        <v>33125</v>
      </c>
      <c r="K482" s="256" t="s">
        <v>750</v>
      </c>
      <c r="L482" s="249" t="s">
        <v>6</v>
      </c>
      <c r="M482" s="270" t="str">
        <f t="shared" si="126"/>
        <v>1,F2-$500K</v>
      </c>
      <c r="N482" s="256" t="s">
        <v>263</v>
      </c>
      <c r="O482" s="257" t="s">
        <v>3510</v>
      </c>
      <c r="P482" s="231" t="str">
        <f t="shared" si="135"/>
        <v>Hamilton, Billy (1,F2-$500K)</v>
      </c>
      <c r="Q482" s="252">
        <f t="shared" si="127"/>
        <v>250000</v>
      </c>
      <c r="R482" s="252">
        <f t="shared" si="125"/>
        <v>250000</v>
      </c>
      <c r="S482" s="252" t="str">
        <f t="shared" si="128"/>
        <v/>
      </c>
      <c r="T482" s="252" t="str">
        <f t="shared" si="134"/>
        <v/>
      </c>
      <c r="U482" s="270" t="s">
        <v>1563</v>
      </c>
      <c r="V482" s="253">
        <v>250000</v>
      </c>
      <c r="W482" s="232" t="s">
        <v>1564</v>
      </c>
      <c r="X482" s="284">
        <v>250000</v>
      </c>
      <c r="Y482" s="232" t="s">
        <v>242</v>
      </c>
      <c r="Z482" s="284"/>
      <c r="AA482" s="232"/>
      <c r="AB482" s="284"/>
      <c r="AC482" s="232"/>
      <c r="AD482" s="284"/>
      <c r="AE482" s="232"/>
      <c r="AF482" s="232"/>
    </row>
    <row r="483" spans="1:32" ht="14.25" customHeight="1">
      <c r="A483" s="232" t="s">
        <v>2128</v>
      </c>
      <c r="B483" s="246" t="str">
        <f t="shared" si="129"/>
        <v>Hamilton</v>
      </c>
      <c r="C483" s="238" t="str">
        <f t="shared" si="130"/>
        <v>Ian</v>
      </c>
      <c r="D483" s="232" t="str">
        <f t="shared" si="131"/>
        <v>I. Hamilton</v>
      </c>
      <c r="E483" s="231" t="str">
        <f t="shared" si="132"/>
        <v>Ian Hamilton</v>
      </c>
      <c r="F483" s="254" t="s">
        <v>748</v>
      </c>
      <c r="G483" s="254" t="s">
        <v>2285</v>
      </c>
      <c r="H483" s="254" t="s">
        <v>1468</v>
      </c>
      <c r="I483" s="254" t="s">
        <v>2186</v>
      </c>
      <c r="J483" s="250">
        <v>34866</v>
      </c>
      <c r="K483" s="255" t="s">
        <v>745</v>
      </c>
      <c r="L483" s="249" t="s">
        <v>90</v>
      </c>
      <c r="M483" s="270" t="str">
        <f t="shared" si="126"/>
        <v>MM</v>
      </c>
      <c r="N483" s="256" t="str">
        <f>Mays!$M$2</f>
        <v>Texas</v>
      </c>
      <c r="O483" s="257" t="s">
        <v>2173</v>
      </c>
      <c r="P483" s="231" t="str">
        <f t="shared" si="135"/>
        <v>Hamilton, Ian (MM)</v>
      </c>
      <c r="Q483" s="252">
        <f t="shared" si="127"/>
        <v>100000</v>
      </c>
      <c r="R483" s="252" t="str">
        <f t="shared" si="125"/>
        <v/>
      </c>
      <c r="S483" s="252" t="str">
        <f t="shared" si="128"/>
        <v/>
      </c>
      <c r="T483" s="252" t="str">
        <f t="shared" si="134"/>
        <v/>
      </c>
      <c r="U483" s="270" t="s">
        <v>385</v>
      </c>
      <c r="V483" s="253">
        <v>100000</v>
      </c>
      <c r="W483" s="232"/>
      <c r="X483" s="253"/>
      <c r="Y483" s="232"/>
      <c r="Z483" s="232"/>
      <c r="AA483" s="232"/>
      <c r="AB483" s="284"/>
      <c r="AC483" s="232"/>
      <c r="AD483" s="284"/>
      <c r="AE483" s="232"/>
      <c r="AF483" s="232"/>
    </row>
    <row r="484" spans="1:32" ht="14.25" customHeight="1">
      <c r="A484" s="232" t="s">
        <v>1495</v>
      </c>
      <c r="B484" s="246" t="str">
        <f t="shared" si="129"/>
        <v>Hampson</v>
      </c>
      <c r="C484" s="238" t="str">
        <f t="shared" si="130"/>
        <v>Garrett</v>
      </c>
      <c r="D484" s="232" t="str">
        <f t="shared" si="131"/>
        <v>G. Hampson</v>
      </c>
      <c r="E484" s="231" t="str">
        <f t="shared" si="132"/>
        <v>Garrett Hampson</v>
      </c>
      <c r="F484" s="254"/>
      <c r="G484" s="254">
        <v>159</v>
      </c>
      <c r="H484" s="254" t="s">
        <v>1471</v>
      </c>
      <c r="I484" s="254"/>
      <c r="J484" s="250">
        <v>34617</v>
      </c>
      <c r="K484" s="255" t="s">
        <v>752</v>
      </c>
      <c r="L484" s="249" t="s">
        <v>6</v>
      </c>
      <c r="M484" s="270" t="str">
        <f t="shared" si="126"/>
        <v>Y1</v>
      </c>
      <c r="N484" s="251" t="str">
        <f>Aaron!$G$2</f>
        <v>Exeter</v>
      </c>
      <c r="O484" s="257" t="s">
        <v>1479</v>
      </c>
      <c r="P484" s="231" t="str">
        <f t="shared" si="135"/>
        <v>Hampson, Garrett (Y1)</v>
      </c>
      <c r="Q484" s="252">
        <f t="shared" si="127"/>
        <v>200000</v>
      </c>
      <c r="R484" s="252">
        <f t="shared" si="125"/>
        <v>300000</v>
      </c>
      <c r="S484" s="252">
        <f t="shared" si="128"/>
        <v>400000</v>
      </c>
      <c r="T484" s="252" t="str">
        <f t="shared" si="134"/>
        <v/>
      </c>
      <c r="U484" s="270" t="s">
        <v>388</v>
      </c>
      <c r="V484" s="253">
        <v>200000</v>
      </c>
      <c r="W484" s="232" t="s">
        <v>389</v>
      </c>
      <c r="X484" s="253">
        <v>300000</v>
      </c>
      <c r="Y484" s="232" t="s">
        <v>278</v>
      </c>
      <c r="Z484" s="378">
        <v>400000</v>
      </c>
      <c r="AA484" s="232" t="s">
        <v>492</v>
      </c>
      <c r="AB484" s="284"/>
      <c r="AC484" s="232"/>
      <c r="AD484" s="284"/>
      <c r="AE484" s="232"/>
      <c r="AF484" s="232"/>
    </row>
    <row r="485" spans="1:32" ht="14.25" customHeight="1">
      <c r="A485" s="256" t="s">
        <v>1884</v>
      </c>
      <c r="B485" s="246" t="str">
        <f t="shared" si="129"/>
        <v>Hand</v>
      </c>
      <c r="C485" s="238" t="str">
        <f t="shared" si="130"/>
        <v>Brad*</v>
      </c>
      <c r="D485" s="232" t="str">
        <f t="shared" si="131"/>
        <v>B. Hand</v>
      </c>
      <c r="E485" s="231" t="str">
        <f t="shared" si="132"/>
        <v>Brad* Hand</v>
      </c>
      <c r="F485" s="254" t="s">
        <v>307</v>
      </c>
      <c r="G485" s="254"/>
      <c r="H485" s="254"/>
      <c r="I485" s="254"/>
      <c r="J485" s="250">
        <v>32952</v>
      </c>
      <c r="K485" s="255" t="s">
        <v>577</v>
      </c>
      <c r="L485" s="249" t="s">
        <v>90</v>
      </c>
      <c r="M485" s="270" t="str">
        <f t="shared" si="126"/>
        <v>1,F3-$5.716M</v>
      </c>
      <c r="N485" s="256" t="s">
        <v>479</v>
      </c>
      <c r="O485" s="257" t="s">
        <v>3510</v>
      </c>
      <c r="P485" s="231" t="str">
        <f t="shared" si="135"/>
        <v>Hand, Brad* (1,F3-$5.716M)</v>
      </c>
      <c r="Q485" s="252">
        <f t="shared" si="127"/>
        <v>1906000</v>
      </c>
      <c r="R485" s="252">
        <f t="shared" si="125"/>
        <v>1906000</v>
      </c>
      <c r="S485" s="252">
        <f t="shared" si="128"/>
        <v>1906000</v>
      </c>
      <c r="T485" s="252" t="str">
        <f t="shared" si="134"/>
        <v/>
      </c>
      <c r="U485" s="255" t="s">
        <v>3246</v>
      </c>
      <c r="V485" s="253">
        <v>1906000</v>
      </c>
      <c r="W485" s="255" t="s">
        <v>3247</v>
      </c>
      <c r="X485" s="253">
        <v>1906000</v>
      </c>
      <c r="Y485" s="255" t="s">
        <v>3248</v>
      </c>
      <c r="Z485" s="253">
        <v>1906000</v>
      </c>
      <c r="AA485" s="232" t="s">
        <v>242</v>
      </c>
      <c r="AB485" s="284"/>
      <c r="AC485" s="232"/>
      <c r="AD485" s="284"/>
      <c r="AE485" s="232"/>
      <c r="AF485" s="232"/>
    </row>
    <row r="486" spans="1:32" ht="14.25" customHeight="1">
      <c r="A486" s="266" t="s">
        <v>818</v>
      </c>
      <c r="B486" s="246" t="str">
        <f t="shared" ref="B486:B517" si="136">LEFT(A486,FIND(", ",A486,1)-1)</f>
        <v>Haniger</v>
      </c>
      <c r="C486" s="238" t="str">
        <f t="shared" ref="C486:C518" si="137">RIGHT(A486,LEN(A486)-FIND(", ",A486,1)-1)</f>
        <v>Mitch</v>
      </c>
      <c r="D486" s="232" t="str">
        <f t="shared" ref="D486:D517" si="138">CONCATENATE(MID(C486,1,1),". ",B486)</f>
        <v>M. Haniger</v>
      </c>
      <c r="E486" s="231" t="str">
        <f t="shared" ref="E486:E518" si="139">CONCATENATE(C486," ",B486)</f>
        <v>Mitch Haniger</v>
      </c>
      <c r="F486" s="247" t="s">
        <v>748</v>
      </c>
      <c r="G486" s="247"/>
      <c r="H486" s="247"/>
      <c r="I486" s="247"/>
      <c r="J486" s="310">
        <v>33230</v>
      </c>
      <c r="K486" s="231" t="s">
        <v>750</v>
      </c>
      <c r="L486" s="249" t="s">
        <v>6</v>
      </c>
      <c r="M486" s="270" t="str">
        <f t="shared" si="126"/>
        <v>ARB-Y4</v>
      </c>
      <c r="N486" s="251" t="s">
        <v>52</v>
      </c>
      <c r="O486" s="247" t="s">
        <v>3513</v>
      </c>
      <c r="P486" s="231" t="str">
        <f t="shared" si="135"/>
        <v>Haniger, Mitch (ARB-Y4)</v>
      </c>
      <c r="Q486" s="252">
        <f t="shared" si="127"/>
        <v>600000</v>
      </c>
      <c r="R486" s="252" t="str">
        <f t="shared" si="125"/>
        <v/>
      </c>
      <c r="S486" s="252" t="str">
        <f t="shared" si="128"/>
        <v/>
      </c>
      <c r="T486" s="252" t="str">
        <f t="shared" si="134"/>
        <v/>
      </c>
      <c r="U486" s="270" t="s">
        <v>492</v>
      </c>
      <c r="V486" s="253">
        <v>600000</v>
      </c>
      <c r="W486" s="232" t="s">
        <v>721</v>
      </c>
      <c r="X486" s="232"/>
      <c r="Y486" s="232" t="s">
        <v>722</v>
      </c>
      <c r="Z486" s="253"/>
      <c r="AA486" s="232" t="s">
        <v>723</v>
      </c>
      <c r="AB486" s="284"/>
      <c r="AC486" s="232"/>
      <c r="AD486" s="284"/>
      <c r="AE486" s="232"/>
      <c r="AF486" s="232"/>
    </row>
    <row r="487" spans="1:32" ht="14.25" customHeight="1">
      <c r="A487" s="232" t="s">
        <v>2159</v>
      </c>
      <c r="B487" s="246" t="str">
        <f t="shared" si="136"/>
        <v>Hansen</v>
      </c>
      <c r="C487" s="238" t="str">
        <f t="shared" si="137"/>
        <v>Austin</v>
      </c>
      <c r="D487" s="232" t="str">
        <f t="shared" si="138"/>
        <v>A. Hansen</v>
      </c>
      <c r="E487" s="231" t="str">
        <f t="shared" si="139"/>
        <v>Austin Hansen</v>
      </c>
      <c r="F487" s="254" t="s">
        <v>748</v>
      </c>
      <c r="G487" s="254" t="s">
        <v>2316</v>
      </c>
      <c r="H487" s="254" t="s">
        <v>1472</v>
      </c>
      <c r="I487" s="254" t="s">
        <v>1465</v>
      </c>
      <c r="J487" s="250">
        <v>35302</v>
      </c>
      <c r="K487" s="255" t="s">
        <v>745</v>
      </c>
      <c r="L487" s="249" t="s">
        <v>387</v>
      </c>
      <c r="M487" s="270" t="str">
        <f t="shared" si="126"/>
        <v>min</v>
      </c>
      <c r="N487" s="256" t="str">
        <f>Mays!$M$2</f>
        <v>Texas</v>
      </c>
      <c r="O487" s="257" t="s">
        <v>2173</v>
      </c>
      <c r="P487" s="231" t="str">
        <f t="shared" si="135"/>
        <v>Hansen, Austin (min)</v>
      </c>
      <c r="Q487" s="252" t="str">
        <f t="shared" si="127"/>
        <v/>
      </c>
      <c r="R487" s="252" t="str">
        <f t="shared" si="125"/>
        <v/>
      </c>
      <c r="S487" s="252" t="str">
        <f t="shared" si="128"/>
        <v/>
      </c>
      <c r="T487" s="252" t="str">
        <f t="shared" si="134"/>
        <v/>
      </c>
      <c r="U487" s="270" t="s">
        <v>505</v>
      </c>
      <c r="V487" s="253"/>
      <c r="W487" s="232"/>
      <c r="X487" s="253"/>
      <c r="Y487" s="232"/>
      <c r="Z487" s="232"/>
      <c r="AA487" s="232"/>
      <c r="AB487" s="284"/>
      <c r="AC487" s="232"/>
      <c r="AD487" s="284"/>
      <c r="AE487" s="232"/>
      <c r="AF487" s="232"/>
    </row>
    <row r="488" spans="1:32" ht="14.25" customHeight="1">
      <c r="A488" s="232" t="s">
        <v>1080</v>
      </c>
      <c r="B488" s="246" t="str">
        <f t="shared" si="136"/>
        <v>Happ</v>
      </c>
      <c r="C488" s="238" t="str">
        <f t="shared" si="137"/>
        <v>Ian</v>
      </c>
      <c r="D488" s="232" t="str">
        <f t="shared" si="138"/>
        <v>I. Happ</v>
      </c>
      <c r="E488" s="231" t="str">
        <f t="shared" si="139"/>
        <v>Ian Happ</v>
      </c>
      <c r="F488" s="254" t="s">
        <v>755</v>
      </c>
      <c r="G488" s="233">
        <v>26</v>
      </c>
      <c r="H488" s="233">
        <v>2</v>
      </c>
      <c r="I488" s="233">
        <v>2</v>
      </c>
      <c r="J488" s="262">
        <v>34558</v>
      </c>
      <c r="K488" s="255" t="s">
        <v>750</v>
      </c>
      <c r="L488" s="249" t="s">
        <v>6</v>
      </c>
      <c r="M488" s="270" t="str">
        <f t="shared" si="126"/>
        <v>Y3</v>
      </c>
      <c r="N488" s="251" t="str">
        <f>Ruth!$AE$2</f>
        <v>Williamsburg</v>
      </c>
      <c r="O488" s="257" t="s">
        <v>1058</v>
      </c>
      <c r="P488" s="231" t="str">
        <f t="shared" si="135"/>
        <v>Happ, Ian (Y3)</v>
      </c>
      <c r="Q488" s="252">
        <f t="shared" si="127"/>
        <v>400000</v>
      </c>
      <c r="R488" s="252" t="str">
        <f t="shared" si="125"/>
        <v/>
      </c>
      <c r="S488" s="252" t="str">
        <f t="shared" si="128"/>
        <v/>
      </c>
      <c r="T488" s="252" t="str">
        <f t="shared" si="134"/>
        <v/>
      </c>
      <c r="U488" s="270" t="s">
        <v>278</v>
      </c>
      <c r="V488" s="253">
        <v>400000</v>
      </c>
      <c r="W488" s="232" t="s">
        <v>492</v>
      </c>
      <c r="X488" s="232"/>
      <c r="Y488" s="232"/>
      <c r="Z488" s="232"/>
      <c r="AA488" s="233"/>
      <c r="AB488" s="284"/>
      <c r="AC488" s="232"/>
      <c r="AD488" s="284"/>
      <c r="AE488" s="232"/>
      <c r="AF488" s="232"/>
    </row>
    <row r="489" spans="1:32" ht="14.25" customHeight="1">
      <c r="A489" s="290" t="s">
        <v>1018</v>
      </c>
      <c r="B489" s="246" t="str">
        <f t="shared" si="136"/>
        <v>Happ</v>
      </c>
      <c r="C489" s="238" t="str">
        <f t="shared" si="137"/>
        <v>JA</v>
      </c>
      <c r="D489" s="232" t="str">
        <f t="shared" si="138"/>
        <v>J. Happ</v>
      </c>
      <c r="E489" s="231" t="str">
        <f t="shared" si="139"/>
        <v>JA Happ</v>
      </c>
      <c r="F489" s="249" t="s">
        <v>307</v>
      </c>
      <c r="G489" s="249"/>
      <c r="H489" s="249"/>
      <c r="I489" s="249"/>
      <c r="J489" s="250">
        <v>30243</v>
      </c>
      <c r="K489" s="256" t="s">
        <v>577</v>
      </c>
      <c r="L489" s="249" t="s">
        <v>90</v>
      </c>
      <c r="M489" s="270" t="str">
        <f t="shared" si="126"/>
        <v>3,F3-$11.4M</v>
      </c>
      <c r="N489" s="256" t="str">
        <f>Ruth!$M$2</f>
        <v>Hoboken</v>
      </c>
      <c r="O489" s="257" t="s">
        <v>1376</v>
      </c>
      <c r="P489" s="231" t="str">
        <f t="shared" si="135"/>
        <v>Happ, JA (3,F3-$11.4M)</v>
      </c>
      <c r="Q489" s="252">
        <f t="shared" si="127"/>
        <v>3800000</v>
      </c>
      <c r="R489" s="252" t="str">
        <f t="shared" si="125"/>
        <v/>
      </c>
      <c r="S489" s="252" t="str">
        <f t="shared" si="128"/>
        <v/>
      </c>
      <c r="T489" s="252" t="str">
        <f t="shared" si="134"/>
        <v/>
      </c>
      <c r="U489" s="270" t="s">
        <v>1009</v>
      </c>
      <c r="V489" s="253">
        <v>3800000</v>
      </c>
      <c r="W489" s="253" t="s">
        <v>242</v>
      </c>
      <c r="X489" s="232"/>
      <c r="Y489" s="232"/>
      <c r="Z489" s="232"/>
      <c r="AA489" s="232"/>
      <c r="AB489" s="284"/>
      <c r="AC489" s="232"/>
      <c r="AD489" s="284"/>
      <c r="AE489" s="232"/>
      <c r="AF489" s="232"/>
    </row>
    <row r="490" spans="1:32" ht="14.25" customHeight="1">
      <c r="A490" s="233" t="s">
        <v>909</v>
      </c>
      <c r="B490" s="246" t="str">
        <f t="shared" si="136"/>
        <v>Hardy</v>
      </c>
      <c r="C490" s="238" t="str">
        <f t="shared" si="137"/>
        <v>Blaine*</v>
      </c>
      <c r="D490" s="232" t="str">
        <f t="shared" si="138"/>
        <v>B. Hardy</v>
      </c>
      <c r="E490" s="231" t="str">
        <f t="shared" si="139"/>
        <v>Blaine* Hardy</v>
      </c>
      <c r="F490" s="249" t="s">
        <v>307</v>
      </c>
      <c r="G490" s="249"/>
      <c r="H490" s="249"/>
      <c r="I490" s="249"/>
      <c r="J490" s="262">
        <v>31850</v>
      </c>
      <c r="K490" s="232" t="s">
        <v>745</v>
      </c>
      <c r="L490" s="249" t="s">
        <v>90</v>
      </c>
      <c r="M490" s="270" t="str">
        <f t="shared" si="126"/>
        <v>1,F2-$800K</v>
      </c>
      <c r="N490" s="256" t="s">
        <v>479</v>
      </c>
      <c r="O490" s="257" t="s">
        <v>3510</v>
      </c>
      <c r="P490" s="231" t="str">
        <f t="shared" si="135"/>
        <v>Hardy, Blaine* (1,F2-$800K)</v>
      </c>
      <c r="Q490" s="252">
        <f t="shared" si="127"/>
        <v>400000</v>
      </c>
      <c r="R490" s="252">
        <f t="shared" si="125"/>
        <v>400000</v>
      </c>
      <c r="S490" s="252" t="str">
        <f t="shared" si="128"/>
        <v/>
      </c>
      <c r="T490" s="252" t="str">
        <f t="shared" si="134"/>
        <v/>
      </c>
      <c r="U490" s="270" t="s">
        <v>3249</v>
      </c>
      <c r="V490" s="253">
        <v>400000</v>
      </c>
      <c r="W490" s="232" t="s">
        <v>3250</v>
      </c>
      <c r="X490" s="284">
        <v>400000</v>
      </c>
      <c r="Y490" s="232" t="s">
        <v>242</v>
      </c>
      <c r="Z490" s="284"/>
      <c r="AA490" s="232"/>
      <c r="AB490" s="284"/>
      <c r="AC490" s="232"/>
      <c r="AD490" s="284"/>
      <c r="AE490" s="232"/>
      <c r="AF490" s="232"/>
    </row>
    <row r="491" spans="1:32" ht="14.25" customHeight="1">
      <c r="A491" s="232" t="s">
        <v>84</v>
      </c>
      <c r="B491" s="246" t="str">
        <f t="shared" si="136"/>
        <v>Harper</v>
      </c>
      <c r="C491" s="238" t="str">
        <f t="shared" si="137"/>
        <v>Bryce</v>
      </c>
      <c r="D491" s="232" t="str">
        <f t="shared" si="138"/>
        <v>B. Harper</v>
      </c>
      <c r="E491" s="231" t="str">
        <f t="shared" si="139"/>
        <v>Bryce Harper</v>
      </c>
      <c r="F491" s="249" t="s">
        <v>307</v>
      </c>
      <c r="G491" s="249"/>
      <c r="H491" s="249"/>
      <c r="I491" s="249"/>
      <c r="J491" s="250">
        <v>33893</v>
      </c>
      <c r="K491" s="256" t="s">
        <v>753</v>
      </c>
      <c r="L491" s="249" t="s">
        <v>6</v>
      </c>
      <c r="M491" s="270" t="str">
        <f t="shared" si="126"/>
        <v>5,L5-14M</v>
      </c>
      <c r="N491" s="256" t="str">
        <f>Ruth!$A$2</f>
        <v>Plum Island</v>
      </c>
      <c r="O491" s="257" t="s">
        <v>118</v>
      </c>
      <c r="P491" s="231" t="str">
        <f t="shared" si="135"/>
        <v>Harper, Bryce (5,L5-14M)</v>
      </c>
      <c r="Q491" s="252">
        <f t="shared" si="127"/>
        <v>2800000</v>
      </c>
      <c r="R491" s="252" t="str">
        <f t="shared" si="125"/>
        <v/>
      </c>
      <c r="S491" s="252" t="str">
        <f t="shared" si="128"/>
        <v/>
      </c>
      <c r="T491" s="252" t="str">
        <f t="shared" si="134"/>
        <v/>
      </c>
      <c r="U491" s="255" t="s">
        <v>462</v>
      </c>
      <c r="V491" s="253">
        <v>2800000</v>
      </c>
      <c r="W491" s="232" t="s">
        <v>242</v>
      </c>
      <c r="X491" s="232"/>
      <c r="Y491" s="232"/>
      <c r="Z491" s="253"/>
      <c r="AA491" s="232"/>
      <c r="AB491" s="284"/>
      <c r="AC491" s="232"/>
      <c r="AD491" s="284"/>
      <c r="AE491" s="232"/>
      <c r="AF491" s="232"/>
    </row>
    <row r="492" spans="1:32" ht="14.25" customHeight="1">
      <c r="A492" s="158" t="s">
        <v>3626</v>
      </c>
      <c r="B492" s="246" t="str">
        <f t="shared" si="136"/>
        <v>Harper</v>
      </c>
      <c r="C492" s="238" t="str">
        <f t="shared" si="137"/>
        <v>Ryne</v>
      </c>
      <c r="D492" s="232" t="str">
        <f t="shared" si="138"/>
        <v>R. Harper</v>
      </c>
      <c r="E492" s="231" t="str">
        <f t="shared" si="139"/>
        <v>Ryne Harper</v>
      </c>
      <c r="F492" s="254" t="s">
        <v>748</v>
      </c>
      <c r="G492" s="254">
        <v>89</v>
      </c>
      <c r="H492" s="254" t="s">
        <v>478</v>
      </c>
      <c r="I492" s="254" t="s">
        <v>1473</v>
      </c>
      <c r="J492" s="250">
        <v>32594</v>
      </c>
      <c r="K492" s="255" t="s">
        <v>745</v>
      </c>
      <c r="L492" s="249" t="s">
        <v>90</v>
      </c>
      <c r="M492" s="270" t="str">
        <f t="shared" si="126"/>
        <v>Y1</v>
      </c>
      <c r="N492" s="256" t="s">
        <v>397</v>
      </c>
      <c r="O492" s="257" t="s">
        <v>3574</v>
      </c>
      <c r="P492" s="231" t="str">
        <f>CONCATENATE(A492," (",U492,")")</f>
        <v>Harper, Ryne (Y1)</v>
      </c>
      <c r="Q492" s="252">
        <f t="shared" si="127"/>
        <v>200000</v>
      </c>
      <c r="R492" s="252">
        <f t="shared" si="125"/>
        <v>300000</v>
      </c>
      <c r="S492" s="252">
        <f t="shared" si="128"/>
        <v>400000</v>
      </c>
      <c r="T492" s="252" t="str">
        <f t="shared" si="134"/>
        <v/>
      </c>
      <c r="U492" s="270" t="s">
        <v>388</v>
      </c>
      <c r="V492" s="253">
        <v>200000</v>
      </c>
      <c r="W492" s="232" t="s">
        <v>389</v>
      </c>
      <c r="X492" s="253">
        <v>300000</v>
      </c>
      <c r="Y492" s="232" t="s">
        <v>278</v>
      </c>
      <c r="Z492" s="378">
        <v>400000</v>
      </c>
      <c r="AA492" s="232" t="s">
        <v>492</v>
      </c>
      <c r="AB492" s="284"/>
      <c r="AC492" s="232"/>
      <c r="AD492" s="284"/>
      <c r="AE492" s="232"/>
      <c r="AF492" s="232"/>
    </row>
    <row r="493" spans="1:32" ht="14.25" customHeight="1">
      <c r="A493" s="281" t="s">
        <v>835</v>
      </c>
      <c r="B493" s="246" t="str">
        <f t="shared" si="136"/>
        <v>Harris</v>
      </c>
      <c r="C493" s="238" t="str">
        <f t="shared" si="137"/>
        <v>Will</v>
      </c>
      <c r="D493" s="232" t="str">
        <f t="shared" si="138"/>
        <v>W. Harris</v>
      </c>
      <c r="E493" s="231" t="str">
        <f t="shared" si="139"/>
        <v>Will Harris</v>
      </c>
      <c r="F493" s="282" t="s">
        <v>748</v>
      </c>
      <c r="G493" s="282"/>
      <c r="H493" s="282"/>
      <c r="I493" s="282"/>
      <c r="J493" s="313">
        <v>30922</v>
      </c>
      <c r="K493" s="283" t="s">
        <v>90</v>
      </c>
      <c r="L493" s="249" t="s">
        <v>90</v>
      </c>
      <c r="M493" s="270" t="str">
        <f t="shared" si="126"/>
        <v>ARB-Y6</v>
      </c>
      <c r="N493" s="251" t="s">
        <v>173</v>
      </c>
      <c r="O493" s="247" t="s">
        <v>2008</v>
      </c>
      <c r="P493" s="231" t="str">
        <f>CONCATENATE(A493," (",M493,")")</f>
        <v>Harris, Will (ARB-Y6)</v>
      </c>
      <c r="Q493" s="252">
        <f t="shared" si="127"/>
        <v>1911000</v>
      </c>
      <c r="R493" s="252" t="str">
        <f t="shared" si="125"/>
        <v/>
      </c>
      <c r="S493" s="252" t="str">
        <f t="shared" si="128"/>
        <v/>
      </c>
      <c r="T493" s="252" t="str">
        <f t="shared" si="134"/>
        <v/>
      </c>
      <c r="U493" s="270" t="s">
        <v>722</v>
      </c>
      <c r="V493" s="253">
        <v>1911000</v>
      </c>
      <c r="W493" s="232" t="s">
        <v>723</v>
      </c>
      <c r="X493" s="232"/>
      <c r="Y493" s="232" t="s">
        <v>242</v>
      </c>
      <c r="Z493" s="232"/>
      <c r="AA493" s="232"/>
      <c r="AB493" s="284"/>
      <c r="AC493" s="232"/>
      <c r="AD493" s="284"/>
      <c r="AE493" s="232"/>
      <c r="AF493" s="232"/>
    </row>
    <row r="494" spans="1:32" ht="14.25" customHeight="1">
      <c r="A494" s="232" t="s">
        <v>1523</v>
      </c>
      <c r="B494" s="246" t="str">
        <f t="shared" si="136"/>
        <v>Harrison</v>
      </c>
      <c r="C494" s="238" t="str">
        <f t="shared" si="137"/>
        <v>Monte</v>
      </c>
      <c r="D494" s="232" t="str">
        <f t="shared" si="138"/>
        <v>M. Harrison</v>
      </c>
      <c r="E494" s="231" t="str">
        <f t="shared" si="139"/>
        <v>Monte Harrison</v>
      </c>
      <c r="F494" s="254"/>
      <c r="G494" s="254">
        <v>47</v>
      </c>
      <c r="H494" s="254" t="s">
        <v>1465</v>
      </c>
      <c r="I494" s="254"/>
      <c r="J494" s="250"/>
      <c r="K494" s="255" t="s">
        <v>750</v>
      </c>
      <c r="L494" s="249" t="s">
        <v>387</v>
      </c>
      <c r="M494" s="270" t="str">
        <f t="shared" si="126"/>
        <v>min</v>
      </c>
      <c r="N494" s="256" t="str">
        <f>Mays!$A$2</f>
        <v>Aspen</v>
      </c>
      <c r="O494" s="257" t="s">
        <v>1479</v>
      </c>
      <c r="P494" s="231" t="str">
        <f>CONCATENATE(A494," (",M494,")")</f>
        <v>Harrison, Monte (min)</v>
      </c>
      <c r="Q494" s="252" t="str">
        <f t="shared" si="127"/>
        <v/>
      </c>
      <c r="R494" s="252" t="str">
        <f t="shared" si="125"/>
        <v/>
      </c>
      <c r="S494" s="252" t="str">
        <f t="shared" si="128"/>
        <v/>
      </c>
      <c r="T494" s="252" t="str">
        <f t="shared" si="134"/>
        <v/>
      </c>
      <c r="U494" s="270" t="s">
        <v>505</v>
      </c>
      <c r="V494" s="253"/>
      <c r="W494" s="232"/>
      <c r="X494" s="253"/>
      <c r="Y494" s="232"/>
      <c r="Z494" s="232"/>
      <c r="AA494" s="232"/>
      <c r="AB494" s="284"/>
      <c r="AC494" s="232"/>
      <c r="AD494" s="284"/>
      <c r="AE494" s="232"/>
      <c r="AF494" s="232"/>
    </row>
    <row r="495" spans="1:32" ht="14.25" customHeight="1">
      <c r="A495" s="158" t="s">
        <v>3659</v>
      </c>
      <c r="B495" s="246" t="str">
        <f t="shared" si="136"/>
        <v>Harvey</v>
      </c>
      <c r="C495" s="238" t="str">
        <f t="shared" si="137"/>
        <v>Hunter</v>
      </c>
      <c r="D495" s="232" t="str">
        <f t="shared" si="138"/>
        <v>H. Harvey</v>
      </c>
      <c r="E495" s="231" t="str">
        <f t="shared" si="139"/>
        <v>Hunter Harvey</v>
      </c>
      <c r="F495" s="254" t="s">
        <v>748</v>
      </c>
      <c r="G495" s="254">
        <v>132</v>
      </c>
      <c r="H495" s="254">
        <v>5</v>
      </c>
      <c r="I495" s="254" t="s">
        <v>1469</v>
      </c>
      <c r="J495" s="250">
        <v>34677</v>
      </c>
      <c r="K495" s="255" t="s">
        <v>745</v>
      </c>
      <c r="L495" s="249" t="s">
        <v>90</v>
      </c>
      <c r="M495" s="270" t="str">
        <f t="shared" si="126"/>
        <v>MM</v>
      </c>
      <c r="N495" s="256" t="s">
        <v>329</v>
      </c>
      <c r="O495" s="257" t="s">
        <v>3574</v>
      </c>
      <c r="P495" s="231" t="str">
        <f>CONCATENATE(A495," (",U495,")")</f>
        <v>Harvey, Hunter (MM)</v>
      </c>
      <c r="Q495" s="252">
        <f t="shared" si="127"/>
        <v>100000</v>
      </c>
      <c r="R495" s="252" t="str">
        <f t="shared" si="125"/>
        <v/>
      </c>
      <c r="S495" s="252" t="str">
        <f t="shared" si="128"/>
        <v/>
      </c>
      <c r="T495" s="252" t="str">
        <f t="shared" si="134"/>
        <v/>
      </c>
      <c r="U495" s="270" t="s">
        <v>385</v>
      </c>
      <c r="V495" s="253">
        <v>100000</v>
      </c>
      <c r="W495" s="232"/>
      <c r="X495" s="253"/>
      <c r="Y495" s="232"/>
      <c r="Z495" s="232"/>
      <c r="AA495" s="232"/>
      <c r="AB495" s="284"/>
      <c r="AC495" s="232"/>
      <c r="AD495" s="284"/>
      <c r="AE495" s="232"/>
      <c r="AF495" s="232"/>
    </row>
    <row r="496" spans="1:32" ht="14.25" customHeight="1">
      <c r="A496" s="232" t="s">
        <v>1519</v>
      </c>
      <c r="B496" s="246" t="str">
        <f t="shared" si="136"/>
        <v>Haseley</v>
      </c>
      <c r="C496" s="238" t="str">
        <f t="shared" si="137"/>
        <v>Adam</v>
      </c>
      <c r="D496" s="232" t="str">
        <f t="shared" si="138"/>
        <v>A. Haseley</v>
      </c>
      <c r="E496" s="231" t="str">
        <f t="shared" si="139"/>
        <v>Adam Haseley</v>
      </c>
      <c r="F496" s="254"/>
      <c r="G496" s="254">
        <v>65</v>
      </c>
      <c r="H496" s="254" t="s">
        <v>1466</v>
      </c>
      <c r="I496" s="254"/>
      <c r="J496" s="250">
        <v>35167</v>
      </c>
      <c r="K496" s="255" t="s">
        <v>784</v>
      </c>
      <c r="L496" s="249" t="s">
        <v>6</v>
      </c>
      <c r="M496" s="270" t="str">
        <f t="shared" si="126"/>
        <v>Y1</v>
      </c>
      <c r="N496" s="256" t="str">
        <f>Mays!$A$2</f>
        <v>Aspen</v>
      </c>
      <c r="O496" s="257" t="s">
        <v>1479</v>
      </c>
      <c r="P496" s="231" t="str">
        <f t="shared" ref="P496:P502" si="140">CONCATENATE(A496," (",M496,")")</f>
        <v>Haseley, Adam (Y1)</v>
      </c>
      <c r="Q496" s="252">
        <f t="shared" si="127"/>
        <v>200000</v>
      </c>
      <c r="R496" s="252">
        <f t="shared" si="125"/>
        <v>300000</v>
      </c>
      <c r="S496" s="252">
        <f t="shared" si="128"/>
        <v>400000</v>
      </c>
      <c r="T496" s="252" t="str">
        <f t="shared" si="134"/>
        <v/>
      </c>
      <c r="U496" s="270" t="s">
        <v>388</v>
      </c>
      <c r="V496" s="253">
        <v>200000</v>
      </c>
      <c r="W496" s="232" t="s">
        <v>389</v>
      </c>
      <c r="X496" s="253">
        <v>300000</v>
      </c>
      <c r="Y496" s="232" t="s">
        <v>278</v>
      </c>
      <c r="Z496" s="378">
        <v>400000</v>
      </c>
      <c r="AA496" s="232" t="s">
        <v>492</v>
      </c>
      <c r="AB496" s="284"/>
      <c r="AC496" s="232"/>
      <c r="AD496" s="284"/>
      <c r="AE496" s="232"/>
      <c r="AF496" s="232"/>
    </row>
    <row r="497" spans="1:32" ht="14.25" customHeight="1">
      <c r="A497" s="232" t="s">
        <v>1081</v>
      </c>
      <c r="B497" s="246" t="str">
        <f t="shared" si="136"/>
        <v>Hayes</v>
      </c>
      <c r="C497" s="238" t="str">
        <f t="shared" si="137"/>
        <v>Ke'Bryan</v>
      </c>
      <c r="D497" s="232" t="str">
        <f t="shared" si="138"/>
        <v>K. Hayes</v>
      </c>
      <c r="E497" s="231" t="str">
        <f t="shared" si="139"/>
        <v>Ke'Bryan Hayes</v>
      </c>
      <c r="F497" s="254" t="s">
        <v>748</v>
      </c>
      <c r="G497" s="233">
        <v>142</v>
      </c>
      <c r="H497" s="233">
        <v>6</v>
      </c>
      <c r="I497" s="233">
        <v>3</v>
      </c>
      <c r="J497" s="262">
        <v>35458</v>
      </c>
      <c r="K497" s="255" t="s">
        <v>751</v>
      </c>
      <c r="L497" s="249" t="s">
        <v>387</v>
      </c>
      <c r="M497" s="270" t="str">
        <f t="shared" si="126"/>
        <v>min</v>
      </c>
      <c r="N497" s="256" t="str">
        <f>Ruth!$G$2</f>
        <v>Gotham City</v>
      </c>
      <c r="O497" s="257" t="s">
        <v>1058</v>
      </c>
      <c r="P497" s="231" t="str">
        <f t="shared" si="140"/>
        <v>Hayes, Ke'Bryan (min)</v>
      </c>
      <c r="Q497" s="252" t="str">
        <f t="shared" si="127"/>
        <v/>
      </c>
      <c r="R497" s="252" t="str">
        <f t="shared" si="125"/>
        <v/>
      </c>
      <c r="S497" s="252" t="str">
        <f t="shared" si="128"/>
        <v/>
      </c>
      <c r="T497" s="252" t="str">
        <f t="shared" si="134"/>
        <v/>
      </c>
      <c r="U497" s="270" t="s">
        <v>505</v>
      </c>
      <c r="V497" s="253"/>
      <c r="W497" s="232"/>
      <c r="X497" s="232"/>
      <c r="Y497" s="232"/>
      <c r="Z497" s="232"/>
      <c r="AA497" s="233"/>
      <c r="AB497" s="284"/>
      <c r="AC497" s="232"/>
      <c r="AD497" s="284"/>
      <c r="AE497" s="232"/>
      <c r="AF497" s="232"/>
    </row>
    <row r="498" spans="1:32" ht="14.25" customHeight="1">
      <c r="A498" s="232" t="s">
        <v>1426</v>
      </c>
      <c r="B498" s="246" t="str">
        <f t="shared" si="136"/>
        <v>Hays</v>
      </c>
      <c r="C498" s="238" t="str">
        <f t="shared" si="137"/>
        <v>Austin</v>
      </c>
      <c r="D498" s="232" t="str">
        <f t="shared" si="138"/>
        <v>A. Hays</v>
      </c>
      <c r="E498" s="231" t="str">
        <f t="shared" si="139"/>
        <v>Austin Hays</v>
      </c>
      <c r="F498" s="254" t="s">
        <v>748</v>
      </c>
      <c r="G498" s="254">
        <v>14</v>
      </c>
      <c r="H498" s="254" t="s">
        <v>1464</v>
      </c>
      <c r="I498" s="254"/>
      <c r="J498" s="250">
        <v>34885</v>
      </c>
      <c r="K498" s="255" t="s">
        <v>784</v>
      </c>
      <c r="L498" s="249" t="s">
        <v>6</v>
      </c>
      <c r="M498" s="270" t="str">
        <f t="shared" si="126"/>
        <v>MM</v>
      </c>
      <c r="N498" s="251" t="str">
        <f>Aaron!$G$2</f>
        <v>Exeter</v>
      </c>
      <c r="O498" s="257" t="s">
        <v>1479</v>
      </c>
      <c r="P498" s="231" t="str">
        <f t="shared" si="140"/>
        <v>Hays, Austin (MM)</v>
      </c>
      <c r="Q498" s="252">
        <f t="shared" si="127"/>
        <v>100000</v>
      </c>
      <c r="R498" s="252" t="str">
        <f t="shared" si="125"/>
        <v/>
      </c>
      <c r="S498" s="252" t="str">
        <f t="shared" si="128"/>
        <v/>
      </c>
      <c r="T498" s="252" t="str">
        <f t="shared" si="134"/>
        <v/>
      </c>
      <c r="U498" s="270" t="s">
        <v>385</v>
      </c>
      <c r="V498" s="253">
        <v>100000</v>
      </c>
      <c r="W498" s="232"/>
      <c r="X498" s="253"/>
      <c r="Y498" s="232"/>
      <c r="Z498" s="232"/>
      <c r="AA498" s="232"/>
      <c r="AB498" s="284"/>
      <c r="AC498" s="232"/>
      <c r="AD498" s="284"/>
      <c r="AE498" s="232"/>
      <c r="AF498" s="232"/>
    </row>
    <row r="499" spans="1:32" ht="14.25" customHeight="1">
      <c r="A499" s="232" t="s">
        <v>1313</v>
      </c>
      <c r="B499" s="246" t="str">
        <f t="shared" si="136"/>
        <v>Healy</v>
      </c>
      <c r="C499" s="238" t="str">
        <f t="shared" si="137"/>
        <v>Ryon</v>
      </c>
      <c r="D499" s="232" t="str">
        <f t="shared" si="138"/>
        <v>R. Healy</v>
      </c>
      <c r="E499" s="231" t="str">
        <f t="shared" si="139"/>
        <v>Ryon Healy</v>
      </c>
      <c r="F499" s="247" t="s">
        <v>748</v>
      </c>
      <c r="G499" s="232">
        <f>Cuts!G9+1</f>
        <v>1</v>
      </c>
      <c r="H499" s="232">
        <v>2</v>
      </c>
      <c r="I499" s="232">
        <v>12</v>
      </c>
      <c r="J499" s="248">
        <v>33613</v>
      </c>
      <c r="K499" s="232" t="s">
        <v>751</v>
      </c>
      <c r="L499" s="249" t="s">
        <v>6</v>
      </c>
      <c r="M499" s="270" t="str">
        <f t="shared" si="126"/>
        <v>ARB-Y4</v>
      </c>
      <c r="N499" s="256" t="str">
        <f>Mays!$M$2</f>
        <v>Texas</v>
      </c>
      <c r="O499" s="249" t="s">
        <v>1549</v>
      </c>
      <c r="P499" s="231" t="str">
        <f t="shared" si="140"/>
        <v>Healy, Ryon (ARB-Y4)</v>
      </c>
      <c r="Q499" s="252">
        <f t="shared" si="127"/>
        <v>600000</v>
      </c>
      <c r="R499" s="252" t="str">
        <f t="shared" si="125"/>
        <v/>
      </c>
      <c r="S499" s="252" t="str">
        <f t="shared" si="128"/>
        <v/>
      </c>
      <c r="T499" s="252" t="str">
        <f t="shared" si="134"/>
        <v/>
      </c>
      <c r="U499" s="270" t="s">
        <v>492</v>
      </c>
      <c r="V499" s="253">
        <v>600000</v>
      </c>
      <c r="W499" s="232" t="s">
        <v>721</v>
      </c>
      <c r="X499" s="232"/>
      <c r="Y499" s="232" t="s">
        <v>722</v>
      </c>
      <c r="Z499" s="232"/>
      <c r="AA499" s="232" t="s">
        <v>723</v>
      </c>
      <c r="AB499" s="284"/>
      <c r="AC499" s="232"/>
      <c r="AD499" s="284"/>
      <c r="AE499" s="232"/>
      <c r="AF499" s="232"/>
    </row>
    <row r="500" spans="1:32" ht="14.25" customHeight="1">
      <c r="A500" s="264" t="s">
        <v>695</v>
      </c>
      <c r="B500" s="246" t="str">
        <f t="shared" si="136"/>
        <v>Heaney</v>
      </c>
      <c r="C500" s="238" t="str">
        <f t="shared" si="137"/>
        <v>Andrew</v>
      </c>
      <c r="D500" s="232" t="str">
        <f t="shared" si="138"/>
        <v>A. Heaney</v>
      </c>
      <c r="E500" s="231" t="str">
        <f t="shared" si="139"/>
        <v>Andrew Heaney</v>
      </c>
      <c r="F500" s="249" t="s">
        <v>307</v>
      </c>
      <c r="G500" s="249"/>
      <c r="H500" s="249"/>
      <c r="I500" s="249"/>
      <c r="J500" s="250">
        <v>33394</v>
      </c>
      <c r="K500" s="256" t="s">
        <v>577</v>
      </c>
      <c r="L500" s="249" t="s">
        <v>90</v>
      </c>
      <c r="M500" s="270" t="str">
        <f t="shared" si="126"/>
        <v>Y3</v>
      </c>
      <c r="N500" s="256" t="str">
        <f>Ruth!$G$2</f>
        <v>Gotham City</v>
      </c>
      <c r="O500" s="249" t="s">
        <v>654</v>
      </c>
      <c r="P500" s="231" t="str">
        <f t="shared" si="140"/>
        <v>Heaney, Andrew (Y3)</v>
      </c>
      <c r="Q500" s="252">
        <f t="shared" si="127"/>
        <v>400000</v>
      </c>
      <c r="R500" s="252" t="str">
        <f t="shared" si="125"/>
        <v/>
      </c>
      <c r="S500" s="252" t="str">
        <f t="shared" si="128"/>
        <v/>
      </c>
      <c r="T500" s="252" t="str">
        <f t="shared" si="134"/>
        <v/>
      </c>
      <c r="U500" s="270" t="s">
        <v>278</v>
      </c>
      <c r="V500" s="253">
        <v>400000</v>
      </c>
      <c r="W500" s="232" t="s">
        <v>492</v>
      </c>
      <c r="X500" s="232"/>
      <c r="Y500" s="232"/>
      <c r="Z500" s="232"/>
      <c r="AA500" s="233"/>
      <c r="AB500" s="284"/>
      <c r="AC500" s="232"/>
      <c r="AD500" s="284"/>
      <c r="AE500" s="232"/>
      <c r="AF500" s="232"/>
    </row>
    <row r="501" spans="1:32" ht="14.25" customHeight="1">
      <c r="A501" s="264" t="s">
        <v>674</v>
      </c>
      <c r="B501" s="246" t="str">
        <f t="shared" si="136"/>
        <v>Hechavarria</v>
      </c>
      <c r="C501" s="238" t="str">
        <f t="shared" si="137"/>
        <v>Adeiny</v>
      </c>
      <c r="D501" s="232" t="str">
        <f t="shared" si="138"/>
        <v>A. Hechavarria</v>
      </c>
      <c r="E501" s="231" t="str">
        <f t="shared" si="139"/>
        <v>Adeiny Hechavarria</v>
      </c>
      <c r="F501" s="249" t="s">
        <v>748</v>
      </c>
      <c r="G501" s="249"/>
      <c r="H501" s="249"/>
      <c r="I501" s="249"/>
      <c r="J501" s="250">
        <v>32613</v>
      </c>
      <c r="K501" s="256" t="s">
        <v>752</v>
      </c>
      <c r="L501" s="249" t="s">
        <v>6</v>
      </c>
      <c r="M501" s="270" t="str">
        <f t="shared" si="126"/>
        <v>2,F4-$7.321M</v>
      </c>
      <c r="N501" s="256" t="str">
        <f>Cobb!$M$2</f>
        <v>Mansfield</v>
      </c>
      <c r="O501" s="249" t="s">
        <v>1797</v>
      </c>
      <c r="P501" s="231" t="str">
        <f t="shared" si="140"/>
        <v>Hechavarria, Adeiny (2,F4-$7.321M)</v>
      </c>
      <c r="Q501" s="252">
        <f t="shared" si="127"/>
        <v>1831000</v>
      </c>
      <c r="R501" s="252">
        <f t="shared" si="125"/>
        <v>1831000</v>
      </c>
      <c r="S501" s="252">
        <f t="shared" si="128"/>
        <v>1831000</v>
      </c>
      <c r="T501" s="252" t="str">
        <f t="shared" si="134"/>
        <v/>
      </c>
      <c r="U501" s="270" t="s">
        <v>1889</v>
      </c>
      <c r="V501" s="253">
        <v>1831000</v>
      </c>
      <c r="W501" s="232" t="s">
        <v>1888</v>
      </c>
      <c r="X501" s="260">
        <v>1831000</v>
      </c>
      <c r="Y501" s="232" t="s">
        <v>1887</v>
      </c>
      <c r="Z501" s="260">
        <v>1831000</v>
      </c>
      <c r="AA501" s="232" t="s">
        <v>242</v>
      </c>
      <c r="AB501" s="253"/>
      <c r="AC501" s="232"/>
      <c r="AD501" s="284"/>
      <c r="AE501" s="232"/>
      <c r="AF501" s="232"/>
    </row>
    <row r="502" spans="1:32" ht="14.25" customHeight="1">
      <c r="A502" s="264" t="s">
        <v>688</v>
      </c>
      <c r="B502" s="246" t="str">
        <f t="shared" si="136"/>
        <v>Hedges</v>
      </c>
      <c r="C502" s="238" t="str">
        <f t="shared" si="137"/>
        <v>Austin</v>
      </c>
      <c r="D502" s="232" t="str">
        <f t="shared" si="138"/>
        <v>A. Hedges</v>
      </c>
      <c r="E502" s="231" t="str">
        <f t="shared" si="139"/>
        <v>Austin Hedges</v>
      </c>
      <c r="F502" s="249" t="s">
        <v>748</v>
      </c>
      <c r="G502" s="249"/>
      <c r="H502" s="249"/>
      <c r="I502" s="249"/>
      <c r="J502" s="250">
        <v>33834</v>
      </c>
      <c r="K502" s="256" t="s">
        <v>749</v>
      </c>
      <c r="L502" s="249" t="s">
        <v>6</v>
      </c>
      <c r="M502" s="270" t="str">
        <f t="shared" si="126"/>
        <v>ARB-Y4</v>
      </c>
      <c r="N502" s="256" t="str">
        <f>Mays!$G$2</f>
        <v>Palo Alto</v>
      </c>
      <c r="O502" s="249" t="s">
        <v>654</v>
      </c>
      <c r="P502" s="231" t="str">
        <f t="shared" si="140"/>
        <v>Hedges, Austin (ARB-Y4)</v>
      </c>
      <c r="Q502" s="252">
        <f t="shared" si="127"/>
        <v>700000</v>
      </c>
      <c r="R502" s="252" t="str">
        <f t="shared" si="125"/>
        <v/>
      </c>
      <c r="S502" s="252" t="str">
        <f t="shared" si="128"/>
        <v/>
      </c>
      <c r="T502" s="252" t="str">
        <f t="shared" si="134"/>
        <v/>
      </c>
      <c r="U502" s="270" t="s">
        <v>492</v>
      </c>
      <c r="V502" s="253">
        <v>700000</v>
      </c>
      <c r="W502" s="232" t="s">
        <v>721</v>
      </c>
      <c r="X502" s="232"/>
      <c r="Y502" s="232" t="s">
        <v>722</v>
      </c>
      <c r="Z502" s="232"/>
      <c r="AA502" s="232" t="s">
        <v>723</v>
      </c>
      <c r="AB502" s="284"/>
      <c r="AC502" s="232"/>
      <c r="AD502" s="284"/>
      <c r="AE502" s="232"/>
      <c r="AF502" s="232"/>
    </row>
    <row r="503" spans="1:32" ht="14.25" customHeight="1">
      <c r="A503" s="158" t="s">
        <v>3713</v>
      </c>
      <c r="B503" s="246" t="str">
        <f t="shared" si="136"/>
        <v>Heineman</v>
      </c>
      <c r="C503" s="238" t="str">
        <f t="shared" si="137"/>
        <v>Scott</v>
      </c>
      <c r="D503" s="232" t="str">
        <f t="shared" si="138"/>
        <v>S. Heineman</v>
      </c>
      <c r="E503" s="231" t="str">
        <f t="shared" si="139"/>
        <v>Scott Heineman</v>
      </c>
      <c r="F503" s="254" t="s">
        <v>748</v>
      </c>
      <c r="G503" s="254">
        <v>238</v>
      </c>
      <c r="H503" s="254">
        <v>13</v>
      </c>
      <c r="I503" s="254" t="s">
        <v>1467</v>
      </c>
      <c r="J503" s="250">
        <v>33942</v>
      </c>
      <c r="K503" s="255" t="s">
        <v>784</v>
      </c>
      <c r="L503" s="249" t="s">
        <v>6</v>
      </c>
      <c r="M503" s="270" t="str">
        <f t="shared" si="126"/>
        <v>MM</v>
      </c>
      <c r="N503" s="256" t="s">
        <v>479</v>
      </c>
      <c r="O503" s="257" t="s">
        <v>3574</v>
      </c>
      <c r="P503" s="231" t="str">
        <f>CONCATENATE(A503," (",U503,")")</f>
        <v>Heineman, Scott (MM)</v>
      </c>
      <c r="Q503" s="252">
        <f t="shared" si="127"/>
        <v>100000</v>
      </c>
      <c r="R503" s="252" t="str">
        <f t="shared" si="125"/>
        <v/>
      </c>
      <c r="S503" s="252" t="str">
        <f t="shared" si="128"/>
        <v/>
      </c>
      <c r="T503" s="252" t="str">
        <f t="shared" si="134"/>
        <v/>
      </c>
      <c r="U503" s="270" t="s">
        <v>385</v>
      </c>
      <c r="V503" s="253">
        <v>100000</v>
      </c>
      <c r="W503" s="232"/>
      <c r="X503" s="253"/>
      <c r="Y503" s="232"/>
      <c r="Z503" s="232"/>
      <c r="AA503" s="232"/>
      <c r="AB503" s="284"/>
      <c r="AC503" s="232"/>
      <c r="AD503" s="284"/>
      <c r="AE503" s="232"/>
      <c r="AF503" s="232"/>
    </row>
    <row r="504" spans="1:32" ht="14.25" customHeight="1">
      <c r="A504" s="158" t="s">
        <v>3698</v>
      </c>
      <c r="B504" s="246" t="str">
        <f t="shared" si="136"/>
        <v>Heineman</v>
      </c>
      <c r="C504" s="238" t="str">
        <f t="shared" si="137"/>
        <v>Tyler</v>
      </c>
      <c r="D504" s="232" t="str">
        <f t="shared" si="138"/>
        <v>T. Heineman</v>
      </c>
      <c r="E504" s="231" t="str">
        <f t="shared" si="139"/>
        <v>Tyler Heineman</v>
      </c>
      <c r="F504" s="254" t="s">
        <v>755</v>
      </c>
      <c r="G504" s="254">
        <v>209</v>
      </c>
      <c r="H504" s="254">
        <v>9</v>
      </c>
      <c r="I504" s="254" t="s">
        <v>1472</v>
      </c>
      <c r="J504" s="250">
        <v>33408</v>
      </c>
      <c r="K504" s="255" t="s">
        <v>749</v>
      </c>
      <c r="L504" s="249" t="s">
        <v>6</v>
      </c>
      <c r="M504" s="270" t="str">
        <f t="shared" si="126"/>
        <v>MM</v>
      </c>
      <c r="N504" s="256" t="s">
        <v>349</v>
      </c>
      <c r="O504" s="257" t="s">
        <v>3574</v>
      </c>
      <c r="P504" s="231" t="str">
        <f>CONCATENATE(A504," (",U504,")")</f>
        <v>Heineman, Tyler (MM)</v>
      </c>
      <c r="Q504" s="252">
        <f t="shared" si="127"/>
        <v>100000</v>
      </c>
      <c r="R504" s="252" t="str">
        <f t="shared" si="125"/>
        <v/>
      </c>
      <c r="S504" s="252" t="str">
        <f t="shared" si="128"/>
        <v/>
      </c>
      <c r="T504" s="252" t="str">
        <f t="shared" si="134"/>
        <v/>
      </c>
      <c r="U504" s="270" t="s">
        <v>385</v>
      </c>
      <c r="V504" s="253">
        <v>100000</v>
      </c>
      <c r="W504" s="232"/>
      <c r="X504" s="253"/>
      <c r="Y504" s="232"/>
      <c r="Z504" s="232"/>
      <c r="AA504" s="232"/>
      <c r="AB504" s="284"/>
      <c r="AC504" s="232"/>
      <c r="AD504" s="284"/>
      <c r="AE504" s="232"/>
      <c r="AF504" s="232"/>
    </row>
    <row r="505" spans="1:32" ht="14.25" customHeight="1">
      <c r="A505" s="232" t="s">
        <v>48</v>
      </c>
      <c r="B505" s="246" t="str">
        <f t="shared" si="136"/>
        <v>Hellickson</v>
      </c>
      <c r="C505" s="238" t="str">
        <f t="shared" si="137"/>
        <v>Jeremy</v>
      </c>
      <c r="D505" s="232" t="str">
        <f t="shared" si="138"/>
        <v>J. Hellickson</v>
      </c>
      <c r="E505" s="231" t="str">
        <f t="shared" si="139"/>
        <v>Jeremy Hellickson</v>
      </c>
      <c r="F505" s="249" t="s">
        <v>748</v>
      </c>
      <c r="G505" s="249"/>
      <c r="H505" s="249"/>
      <c r="I505" s="249"/>
      <c r="J505" s="250">
        <v>31875</v>
      </c>
      <c r="K505" s="256" t="s">
        <v>577</v>
      </c>
      <c r="L505" s="249" t="s">
        <v>90</v>
      </c>
      <c r="M505" s="270" t="str">
        <f t="shared" si="126"/>
        <v>3,F3-$6M</v>
      </c>
      <c r="N505" s="256" t="str">
        <f>Cobb!$AE$2</f>
        <v>Houston</v>
      </c>
      <c r="O505" s="257" t="s">
        <v>1376</v>
      </c>
      <c r="P505" s="231" t="str">
        <f>CONCATENATE(A505," (",M505,")")</f>
        <v>Hellickson, Jeremy (3,F3-$6M)</v>
      </c>
      <c r="Q505" s="252">
        <f t="shared" si="127"/>
        <v>2000000</v>
      </c>
      <c r="R505" s="252" t="str">
        <f t="shared" si="125"/>
        <v/>
      </c>
      <c r="S505" s="252" t="str">
        <f t="shared" si="128"/>
        <v/>
      </c>
      <c r="T505" s="252" t="str">
        <f t="shared" si="134"/>
        <v/>
      </c>
      <c r="U505" s="270" t="s">
        <v>1625</v>
      </c>
      <c r="V505" s="253">
        <v>2000000</v>
      </c>
      <c r="W505" s="253" t="s">
        <v>242</v>
      </c>
      <c r="X505" s="232"/>
      <c r="Y505" s="233"/>
      <c r="Z505" s="232"/>
      <c r="AA505" s="232"/>
      <c r="AB505" s="284"/>
      <c r="AC505" s="232"/>
      <c r="AD505" s="284"/>
      <c r="AE505" s="232"/>
      <c r="AF505" s="232"/>
    </row>
    <row r="506" spans="1:32" ht="14.25" customHeight="1">
      <c r="A506" s="158" t="s">
        <v>3607</v>
      </c>
      <c r="B506" s="246" t="str">
        <f t="shared" si="136"/>
        <v>Helsey</v>
      </c>
      <c r="C506" s="238" t="str">
        <f t="shared" si="137"/>
        <v>Ryan</v>
      </c>
      <c r="D506" s="232" t="str">
        <f t="shared" si="138"/>
        <v>R. Helsey</v>
      </c>
      <c r="E506" s="231" t="str">
        <f t="shared" si="139"/>
        <v>Ryan Helsey</v>
      </c>
      <c r="F506" s="254" t="s">
        <v>748</v>
      </c>
      <c r="G506" s="254">
        <v>61</v>
      </c>
      <c r="H506" s="254">
        <v>3</v>
      </c>
      <c r="I506" s="254" t="s">
        <v>1470</v>
      </c>
      <c r="J506" s="250">
        <v>34533</v>
      </c>
      <c r="K506" s="255" t="s">
        <v>745</v>
      </c>
      <c r="L506" s="249" t="s">
        <v>90</v>
      </c>
      <c r="M506" s="270" t="str">
        <f t="shared" si="126"/>
        <v>Y1</v>
      </c>
      <c r="N506" s="256" t="s">
        <v>1338</v>
      </c>
      <c r="O506" s="257" t="s">
        <v>3574</v>
      </c>
      <c r="P506" s="231" t="str">
        <f>CONCATENATE(A506," (",U506,")")</f>
        <v>Helsey, Ryan (Y1)</v>
      </c>
      <c r="Q506" s="252">
        <f t="shared" si="127"/>
        <v>200000</v>
      </c>
      <c r="R506" s="252">
        <f t="shared" si="125"/>
        <v>300000</v>
      </c>
      <c r="S506" s="252">
        <f t="shared" si="128"/>
        <v>400000</v>
      </c>
      <c r="T506" s="252" t="str">
        <f t="shared" si="134"/>
        <v/>
      </c>
      <c r="U506" s="270" t="s">
        <v>388</v>
      </c>
      <c r="V506" s="253">
        <v>200000</v>
      </c>
      <c r="W506" s="232" t="s">
        <v>389</v>
      </c>
      <c r="X506" s="253">
        <v>300000</v>
      </c>
      <c r="Y506" s="232" t="s">
        <v>278</v>
      </c>
      <c r="Z506" s="378">
        <v>400000</v>
      </c>
      <c r="AA506" s="232" t="s">
        <v>492</v>
      </c>
      <c r="AB506" s="284"/>
      <c r="AC506" s="232"/>
      <c r="AD506" s="284"/>
      <c r="AE506" s="232"/>
      <c r="AF506" s="232"/>
    </row>
    <row r="507" spans="1:32" ht="14.25" customHeight="1">
      <c r="A507" s="285" t="s">
        <v>706</v>
      </c>
      <c r="B507" s="246" t="str">
        <f t="shared" si="136"/>
        <v>Hembree</v>
      </c>
      <c r="C507" s="238" t="str">
        <f t="shared" si="137"/>
        <v>Heath</v>
      </c>
      <c r="D507" s="232" t="str">
        <f t="shared" si="138"/>
        <v>H. Hembree</v>
      </c>
      <c r="E507" s="231" t="str">
        <f t="shared" si="139"/>
        <v>Heath Hembree</v>
      </c>
      <c r="F507" s="286" t="s">
        <v>748</v>
      </c>
      <c r="G507" s="285"/>
      <c r="H507" s="285"/>
      <c r="I507" s="285"/>
      <c r="J507" s="287">
        <v>32521</v>
      </c>
      <c r="K507" s="285" t="s">
        <v>745</v>
      </c>
      <c r="L507" s="286" t="s">
        <v>90</v>
      </c>
      <c r="M507" s="270" t="str">
        <f t="shared" si="126"/>
        <v>3,F3-$1.02M</v>
      </c>
      <c r="N507" s="256" t="str">
        <f>Ruth!$G$2</f>
        <v>Gotham City</v>
      </c>
      <c r="O507" s="257" t="s">
        <v>1376</v>
      </c>
      <c r="P507" s="231" t="str">
        <f t="shared" ref="P507:P515" si="141">CONCATENATE(A507," (",M507,")")</f>
        <v>Hembree, Heath (3,F3-$1.02M)</v>
      </c>
      <c r="Q507" s="252">
        <f t="shared" si="127"/>
        <v>340000</v>
      </c>
      <c r="R507" s="252" t="str">
        <f t="shared" si="125"/>
        <v/>
      </c>
      <c r="S507" s="252" t="str">
        <f t="shared" si="128"/>
        <v/>
      </c>
      <c r="T507" s="252" t="str">
        <f t="shared" si="134"/>
        <v/>
      </c>
      <c r="U507" s="270" t="s">
        <v>1605</v>
      </c>
      <c r="V507" s="253">
        <v>340000</v>
      </c>
      <c r="W507" s="253" t="s">
        <v>242</v>
      </c>
      <c r="X507" s="232"/>
      <c r="Y507" s="233"/>
      <c r="Z507" s="232"/>
      <c r="AA507" s="232"/>
      <c r="AB507" s="284"/>
      <c r="AC507" s="232"/>
      <c r="AD507" s="284"/>
      <c r="AE507" s="232"/>
      <c r="AF507" s="232"/>
    </row>
    <row r="508" spans="1:32" ht="14.25" customHeight="1">
      <c r="A508" s="233" t="s">
        <v>910</v>
      </c>
      <c r="B508" s="246" t="str">
        <f t="shared" si="136"/>
        <v>Hendricks</v>
      </c>
      <c r="C508" s="238" t="str">
        <f t="shared" si="137"/>
        <v>Kyle</v>
      </c>
      <c r="D508" s="232" t="str">
        <f t="shared" si="138"/>
        <v>K. Hendricks</v>
      </c>
      <c r="E508" s="231" t="str">
        <f t="shared" si="139"/>
        <v>Kyle Hendricks</v>
      </c>
      <c r="F508" s="249" t="s">
        <v>748</v>
      </c>
      <c r="G508" s="249"/>
      <c r="H508" s="249"/>
      <c r="I508" s="249"/>
      <c r="J508" s="262">
        <v>32849</v>
      </c>
      <c r="K508" s="232" t="s">
        <v>577</v>
      </c>
      <c r="L508" s="249" t="s">
        <v>90</v>
      </c>
      <c r="M508" s="270" t="str">
        <f t="shared" si="126"/>
        <v>ARB-Y6</v>
      </c>
      <c r="N508" s="256" t="s">
        <v>479</v>
      </c>
      <c r="O508" s="249" t="s">
        <v>3521</v>
      </c>
      <c r="P508" s="231" t="str">
        <f t="shared" si="141"/>
        <v>Hendricks, Kyle (ARB-Y6)</v>
      </c>
      <c r="Q508" s="252">
        <f t="shared" si="127"/>
        <v>4320000</v>
      </c>
      <c r="R508" s="252" t="str">
        <f t="shared" si="125"/>
        <v/>
      </c>
      <c r="S508" s="252" t="str">
        <f t="shared" si="128"/>
        <v/>
      </c>
      <c r="T508" s="252" t="str">
        <f t="shared" si="134"/>
        <v/>
      </c>
      <c r="U508" s="270" t="s">
        <v>722</v>
      </c>
      <c r="V508" s="253">
        <v>4320000</v>
      </c>
      <c r="W508" s="232" t="s">
        <v>723</v>
      </c>
      <c r="X508" s="232"/>
      <c r="Y508" s="232" t="s">
        <v>242</v>
      </c>
      <c r="Z508" s="232"/>
      <c r="AA508" s="232"/>
      <c r="AB508" s="284"/>
      <c r="AC508" s="232"/>
      <c r="AD508" s="284"/>
      <c r="AE508" s="232"/>
      <c r="AF508" s="232"/>
    </row>
    <row r="509" spans="1:32" ht="14.25" customHeight="1">
      <c r="A509" s="519" t="s">
        <v>941</v>
      </c>
      <c r="B509" s="246" t="str">
        <f t="shared" si="136"/>
        <v>Hendriks</v>
      </c>
      <c r="C509" s="238" t="str">
        <f t="shared" si="137"/>
        <v>Liam</v>
      </c>
      <c r="D509" s="232" t="str">
        <f t="shared" si="138"/>
        <v>L. Hendriks</v>
      </c>
      <c r="E509" s="231" t="str">
        <f t="shared" si="139"/>
        <v>Liam Hendriks</v>
      </c>
      <c r="F509" s="520" t="s">
        <v>748</v>
      </c>
      <c r="G509" s="271"/>
      <c r="H509" s="271"/>
      <c r="I509" s="271"/>
      <c r="J509" s="521">
        <v>32549</v>
      </c>
      <c r="K509" s="522" t="s">
        <v>745</v>
      </c>
      <c r="L509" s="249" t="s">
        <v>90</v>
      </c>
      <c r="M509" s="270" t="str">
        <f t="shared" si="126"/>
        <v>1,F1-$5.5M</v>
      </c>
      <c r="N509" s="251" t="s">
        <v>504</v>
      </c>
      <c r="O509" s="257" t="s">
        <v>3510</v>
      </c>
      <c r="P509" s="231" t="str">
        <f t="shared" si="141"/>
        <v>Hendriks, Liam (1,F1-$5.5M)</v>
      </c>
      <c r="Q509" s="252">
        <f t="shared" si="127"/>
        <v>5500000</v>
      </c>
      <c r="R509" s="252" t="str">
        <f t="shared" si="125"/>
        <v/>
      </c>
      <c r="S509" s="252" t="str">
        <f t="shared" si="128"/>
        <v/>
      </c>
      <c r="T509" s="252" t="str">
        <f t="shared" si="134"/>
        <v/>
      </c>
      <c r="U509" s="270" t="s">
        <v>3251</v>
      </c>
      <c r="V509" s="253">
        <v>5500000</v>
      </c>
      <c r="W509" s="232" t="s">
        <v>242</v>
      </c>
      <c r="X509" s="284"/>
      <c r="Y509" s="232"/>
      <c r="Z509" s="284"/>
      <c r="AA509" s="232"/>
      <c r="AB509" s="284"/>
      <c r="AC509" s="232"/>
      <c r="AD509" s="284"/>
      <c r="AE509" s="232"/>
      <c r="AF509" s="232"/>
    </row>
    <row r="510" spans="1:32" ht="14.25" customHeight="1">
      <c r="A510" s="232" t="s">
        <v>1332</v>
      </c>
      <c r="B510" s="246" t="str">
        <f t="shared" si="136"/>
        <v>Heredia</v>
      </c>
      <c r="C510" s="238" t="str">
        <f t="shared" si="137"/>
        <v>Guillermo</v>
      </c>
      <c r="D510" s="232" t="str">
        <f t="shared" si="138"/>
        <v>G. Heredia</v>
      </c>
      <c r="E510" s="231" t="str">
        <f t="shared" si="139"/>
        <v>Guillermo Heredia</v>
      </c>
      <c r="F510" s="247" t="s">
        <v>748</v>
      </c>
      <c r="G510" s="232">
        <f>G509+1</f>
        <v>1</v>
      </c>
      <c r="H510" s="232">
        <v>4</v>
      </c>
      <c r="I510" s="232">
        <v>22</v>
      </c>
      <c r="J510" s="248">
        <v>33269</v>
      </c>
      <c r="K510" s="232" t="s">
        <v>750</v>
      </c>
      <c r="L510" s="249" t="s">
        <v>6</v>
      </c>
      <c r="M510" s="270" t="str">
        <f t="shared" si="126"/>
        <v>ARB-Y4</v>
      </c>
      <c r="N510" s="256" t="str">
        <f>Cobb!$S$2</f>
        <v>Waikiki</v>
      </c>
      <c r="O510" s="249" t="s">
        <v>1214</v>
      </c>
      <c r="P510" s="231" t="str">
        <f t="shared" si="141"/>
        <v>Heredia, Guillermo (ARB-Y4)</v>
      </c>
      <c r="Q510" s="252">
        <f t="shared" si="127"/>
        <v>600000</v>
      </c>
      <c r="R510" s="252" t="str">
        <f t="shared" si="125"/>
        <v/>
      </c>
      <c r="S510" s="252" t="str">
        <f t="shared" si="128"/>
        <v/>
      </c>
      <c r="T510" s="252" t="str">
        <f t="shared" si="134"/>
        <v/>
      </c>
      <c r="U510" s="270" t="s">
        <v>492</v>
      </c>
      <c r="V510" s="253">
        <v>600000</v>
      </c>
      <c r="W510" s="232" t="s">
        <v>721</v>
      </c>
      <c r="X510" s="232"/>
      <c r="Y510" s="232" t="s">
        <v>722</v>
      </c>
      <c r="Z510" s="233"/>
      <c r="AA510" s="232" t="s">
        <v>723</v>
      </c>
      <c r="AB510" s="284"/>
      <c r="AC510" s="232"/>
      <c r="AD510" s="284"/>
      <c r="AE510" s="232"/>
      <c r="AF510" s="232"/>
    </row>
    <row r="511" spans="1:32" ht="14.25" customHeight="1">
      <c r="A511" s="246" t="s">
        <v>843</v>
      </c>
      <c r="B511" s="246" t="str">
        <f t="shared" si="136"/>
        <v>Hernandez</v>
      </c>
      <c r="C511" s="238" t="str">
        <f t="shared" si="137"/>
        <v>Cesar</v>
      </c>
      <c r="D511" s="232" t="str">
        <f t="shared" si="138"/>
        <v>C. Hernandez</v>
      </c>
      <c r="E511" s="231" t="str">
        <f t="shared" si="139"/>
        <v>Cesar Hernandez</v>
      </c>
      <c r="F511" s="247" t="s">
        <v>755</v>
      </c>
      <c r="G511" s="247"/>
      <c r="H511" s="247"/>
      <c r="I511" s="247"/>
      <c r="J511" s="258">
        <v>33016</v>
      </c>
      <c r="K511" s="259" t="s">
        <v>791</v>
      </c>
      <c r="L511" s="249" t="s">
        <v>6</v>
      </c>
      <c r="M511" s="270" t="str">
        <f t="shared" si="126"/>
        <v>ARB-Y7</v>
      </c>
      <c r="N511" s="251" t="s">
        <v>429</v>
      </c>
      <c r="O511" s="247" t="s">
        <v>2460</v>
      </c>
      <c r="P511" s="231" t="str">
        <f t="shared" si="141"/>
        <v>Hernandez, Cesar (ARB-Y7)</v>
      </c>
      <c r="Q511" s="252">
        <f t="shared" si="127"/>
        <v>3465000</v>
      </c>
      <c r="R511" s="252" t="str">
        <f t="shared" si="125"/>
        <v/>
      </c>
      <c r="S511" s="252" t="str">
        <f t="shared" si="128"/>
        <v/>
      </c>
      <c r="T511" s="252" t="str">
        <f t="shared" si="134"/>
        <v/>
      </c>
      <c r="U511" s="270" t="s">
        <v>723</v>
      </c>
      <c r="V511" s="253">
        <v>3465000</v>
      </c>
      <c r="W511" s="232" t="s">
        <v>242</v>
      </c>
      <c r="X511" s="232"/>
      <c r="Y511" s="232"/>
      <c r="Z511" s="233"/>
      <c r="AA511" s="232"/>
      <c r="AB511" s="284"/>
      <c r="AC511" s="232"/>
      <c r="AD511" s="284"/>
      <c r="AE511" s="232"/>
      <c r="AF511" s="232"/>
    </row>
    <row r="512" spans="1:32" ht="14.25" customHeight="1">
      <c r="A512" s="232" t="s">
        <v>2177</v>
      </c>
      <c r="B512" s="246" t="str">
        <f t="shared" si="136"/>
        <v>Hernandez</v>
      </c>
      <c r="C512" s="238" t="str">
        <f t="shared" si="137"/>
        <v>Darwinzon</v>
      </c>
      <c r="D512" s="232" t="str">
        <f t="shared" si="138"/>
        <v>D. Hernandez</v>
      </c>
      <c r="E512" s="231" t="str">
        <f t="shared" si="139"/>
        <v>Darwinzon Hernandez</v>
      </c>
      <c r="F512" s="254" t="s">
        <v>307</v>
      </c>
      <c r="G512" s="254" t="s">
        <v>2307</v>
      </c>
      <c r="H512" s="254" t="s">
        <v>1471</v>
      </c>
      <c r="I512" s="254" t="s">
        <v>1473</v>
      </c>
      <c r="J512" s="250">
        <v>35416</v>
      </c>
      <c r="K512" s="255" t="s">
        <v>577</v>
      </c>
      <c r="L512" s="249" t="s">
        <v>90</v>
      </c>
      <c r="M512" s="270" t="str">
        <f t="shared" si="126"/>
        <v>Y1</v>
      </c>
      <c r="N512" s="256" t="s">
        <v>780</v>
      </c>
      <c r="O512" s="257" t="s">
        <v>2173</v>
      </c>
      <c r="P512" s="231" t="str">
        <f t="shared" si="141"/>
        <v>Hernandez, Darwinzon (Y1)</v>
      </c>
      <c r="Q512" s="252">
        <f t="shared" si="127"/>
        <v>200000</v>
      </c>
      <c r="R512" s="252">
        <f t="shared" ref="R512:R575" si="142">IF(ISBLANK($X512),"",$X512)</f>
        <v>300000</v>
      </c>
      <c r="S512" s="252">
        <f t="shared" si="128"/>
        <v>400000</v>
      </c>
      <c r="T512" s="252" t="str">
        <f t="shared" si="134"/>
        <v/>
      </c>
      <c r="U512" s="270" t="s">
        <v>388</v>
      </c>
      <c r="V512" s="253">
        <v>200000</v>
      </c>
      <c r="W512" s="232" t="s">
        <v>389</v>
      </c>
      <c r="X512" s="253">
        <v>300000</v>
      </c>
      <c r="Y512" s="232" t="s">
        <v>278</v>
      </c>
      <c r="Z512" s="378">
        <v>400000</v>
      </c>
      <c r="AA512" s="232" t="s">
        <v>492</v>
      </c>
      <c r="AB512" s="284"/>
      <c r="AC512" s="232"/>
      <c r="AD512" s="284"/>
      <c r="AE512" s="232"/>
      <c r="AF512" s="232"/>
    </row>
    <row r="513" spans="1:32" ht="14.25" customHeight="1">
      <c r="A513" s="232" t="s">
        <v>2174</v>
      </c>
      <c r="B513" s="246" t="str">
        <f t="shared" si="136"/>
        <v>Hernandez</v>
      </c>
      <c r="C513" s="238" t="str">
        <f t="shared" si="137"/>
        <v>Elieser</v>
      </c>
      <c r="D513" s="232" t="str">
        <f t="shared" si="138"/>
        <v>E. Hernandez</v>
      </c>
      <c r="E513" s="231" t="str">
        <f t="shared" si="139"/>
        <v>Elieser Hernandez</v>
      </c>
      <c r="F513" s="254" t="s">
        <v>748</v>
      </c>
      <c r="G513" s="254" t="s">
        <v>2246</v>
      </c>
      <c r="H513" s="254" t="s">
        <v>478</v>
      </c>
      <c r="I513" s="254" t="s">
        <v>1477</v>
      </c>
      <c r="J513" s="250">
        <v>34822</v>
      </c>
      <c r="K513" s="255" t="s">
        <v>745</v>
      </c>
      <c r="L513" s="249" t="s">
        <v>90</v>
      </c>
      <c r="M513" s="270" t="str">
        <f t="shared" si="126"/>
        <v>Y2</v>
      </c>
      <c r="N513" s="256" t="s">
        <v>1401</v>
      </c>
      <c r="O513" s="257" t="s">
        <v>2173</v>
      </c>
      <c r="P513" s="231" t="str">
        <f t="shared" si="141"/>
        <v>Hernandez, Elieser (Y2)</v>
      </c>
      <c r="Q513" s="252">
        <f t="shared" si="127"/>
        <v>300000</v>
      </c>
      <c r="R513" s="252">
        <f t="shared" si="142"/>
        <v>400000</v>
      </c>
      <c r="S513" s="252" t="str">
        <f t="shared" si="128"/>
        <v/>
      </c>
      <c r="T513" s="252" t="str">
        <f t="shared" si="134"/>
        <v/>
      </c>
      <c r="U513" s="270" t="s">
        <v>389</v>
      </c>
      <c r="V513" s="253">
        <v>300000</v>
      </c>
      <c r="W513" s="232" t="s">
        <v>278</v>
      </c>
      <c r="X513" s="253">
        <v>400000</v>
      </c>
      <c r="Y513" s="232" t="s">
        <v>492</v>
      </c>
      <c r="Z513" s="232"/>
      <c r="AA513" s="232"/>
      <c r="AB513" s="284"/>
      <c r="AC513" s="232"/>
      <c r="AD513" s="284"/>
      <c r="AE513" s="232"/>
      <c r="AF513" s="232"/>
    </row>
    <row r="514" spans="1:32" ht="14.25" customHeight="1">
      <c r="A514" s="232" t="s">
        <v>915</v>
      </c>
      <c r="B514" s="246" t="str">
        <f t="shared" si="136"/>
        <v>Hernandez</v>
      </c>
      <c r="C514" s="238" t="str">
        <f t="shared" si="137"/>
        <v>Enrique</v>
      </c>
      <c r="D514" s="232" t="str">
        <f t="shared" si="138"/>
        <v>E. Hernandez</v>
      </c>
      <c r="E514" s="231" t="str">
        <f t="shared" si="139"/>
        <v>Enrique Hernandez</v>
      </c>
      <c r="F514" s="249" t="s">
        <v>748</v>
      </c>
      <c r="G514" s="249"/>
      <c r="H514" s="249"/>
      <c r="I514" s="249"/>
      <c r="J514" s="262">
        <v>33474</v>
      </c>
      <c r="K514" s="232" t="s">
        <v>784</v>
      </c>
      <c r="L514" s="249" t="s">
        <v>6</v>
      </c>
      <c r="M514" s="270" t="str">
        <f t="shared" si="126"/>
        <v>ARB-Y6</v>
      </c>
      <c r="N514" s="251" t="str">
        <f>Ruth!$AE$2</f>
        <v>Williamsburg</v>
      </c>
      <c r="O514" s="249" t="s">
        <v>916</v>
      </c>
      <c r="P514" s="231" t="str">
        <f t="shared" si="141"/>
        <v>Hernandez, Enrique (ARB-Y6)</v>
      </c>
      <c r="Q514" s="252">
        <f t="shared" si="127"/>
        <v>1350000</v>
      </c>
      <c r="R514" s="252" t="str">
        <f t="shared" si="142"/>
        <v/>
      </c>
      <c r="S514" s="252" t="str">
        <f t="shared" si="128"/>
        <v/>
      </c>
      <c r="T514" s="252" t="str">
        <f t="shared" si="134"/>
        <v/>
      </c>
      <c r="U514" s="270" t="s">
        <v>722</v>
      </c>
      <c r="V514" s="253">
        <v>1350000</v>
      </c>
      <c r="W514" s="232" t="s">
        <v>723</v>
      </c>
      <c r="X514" s="232"/>
      <c r="Y514" s="232" t="s">
        <v>242</v>
      </c>
      <c r="Z514" s="233"/>
      <c r="AA514" s="232"/>
      <c r="AB514" s="284"/>
      <c r="AC514" s="232"/>
      <c r="AD514" s="284"/>
      <c r="AE514" s="232"/>
      <c r="AF514" s="232"/>
    </row>
    <row r="515" spans="1:32" s="278" customFormat="1" ht="14.25" customHeight="1">
      <c r="A515" s="291" t="s">
        <v>768</v>
      </c>
      <c r="B515" s="246" t="str">
        <f t="shared" si="136"/>
        <v>Hernandez</v>
      </c>
      <c r="C515" s="238" t="str">
        <f t="shared" si="137"/>
        <v>Felix</v>
      </c>
      <c r="D515" s="232" t="str">
        <f t="shared" si="138"/>
        <v>F. Hernandez</v>
      </c>
      <c r="E515" s="231" t="str">
        <f t="shared" si="139"/>
        <v>Felix Hernandez</v>
      </c>
      <c r="F515" s="292" t="s">
        <v>748</v>
      </c>
      <c r="G515" s="292"/>
      <c r="H515" s="292"/>
      <c r="I515" s="292"/>
      <c r="J515" s="296">
        <v>31510</v>
      </c>
      <c r="K515" s="297" t="s">
        <v>577</v>
      </c>
      <c r="L515" s="249" t="s">
        <v>90</v>
      </c>
      <c r="M515" s="270" t="str">
        <f t="shared" ref="M515:M578" si="143">$U515</f>
        <v>2,F4-$8.216M</v>
      </c>
      <c r="N515" s="256" t="str">
        <f>Ruth!$Y$2</f>
        <v xml:space="preserve">New Jersey </v>
      </c>
      <c r="O515" s="292" t="s">
        <v>1797</v>
      </c>
      <c r="P515" s="231" t="str">
        <f t="shared" si="141"/>
        <v>Hernandez, Felix (2,F4-$8.216M)</v>
      </c>
      <c r="Q515" s="252">
        <f t="shared" ref="Q515:Q578" si="144">IF(ISBLANK($V515),"",$V515)</f>
        <v>2054000</v>
      </c>
      <c r="R515" s="252">
        <f t="shared" si="142"/>
        <v>2054000</v>
      </c>
      <c r="S515" s="252">
        <f t="shared" ref="S515:S578" si="145">IF(ISBLANK($Z515),"",$Z515)</f>
        <v>2054000</v>
      </c>
      <c r="T515" s="252" t="str">
        <f t="shared" si="134"/>
        <v/>
      </c>
      <c r="U515" s="270" t="s">
        <v>1892</v>
      </c>
      <c r="V515" s="260">
        <v>2054000</v>
      </c>
      <c r="W515" s="232" t="s">
        <v>1891</v>
      </c>
      <c r="X515" s="260">
        <v>2054000</v>
      </c>
      <c r="Y515" s="232" t="s">
        <v>1890</v>
      </c>
      <c r="Z515" s="260">
        <v>2054000</v>
      </c>
      <c r="AA515" s="232" t="s">
        <v>242</v>
      </c>
      <c r="AB515" s="284"/>
      <c r="AC515" s="232"/>
      <c r="AD515" s="284"/>
      <c r="AE515" s="232"/>
      <c r="AF515" s="233"/>
    </row>
    <row r="516" spans="1:32" ht="14.25" customHeight="1">
      <c r="A516" s="158" t="s">
        <v>3711</v>
      </c>
      <c r="B516" s="246" t="str">
        <f t="shared" si="136"/>
        <v>Hernandez</v>
      </c>
      <c r="C516" s="238" t="str">
        <f t="shared" si="137"/>
        <v>Marco</v>
      </c>
      <c r="D516" s="232" t="str">
        <f t="shared" si="138"/>
        <v>M. Hernandez</v>
      </c>
      <c r="E516" s="231" t="str">
        <f t="shared" si="139"/>
        <v>Marco Hernandez</v>
      </c>
      <c r="F516" s="254" t="s">
        <v>307</v>
      </c>
      <c r="G516" s="254">
        <v>235</v>
      </c>
      <c r="H516" s="254">
        <v>13</v>
      </c>
      <c r="I516" s="254" t="s">
        <v>1464</v>
      </c>
      <c r="J516" s="250">
        <v>33853</v>
      </c>
      <c r="K516" s="255" t="s">
        <v>3814</v>
      </c>
      <c r="L516" s="249" t="s">
        <v>6</v>
      </c>
      <c r="M516" s="270" t="str">
        <f t="shared" si="143"/>
        <v>Y1</v>
      </c>
      <c r="N516" s="256" t="s">
        <v>710</v>
      </c>
      <c r="O516" s="257" t="s">
        <v>3574</v>
      </c>
      <c r="P516" s="231" t="str">
        <f>CONCATENATE(A516," (",U516,")")</f>
        <v>Hernandez, Marco (Y1)</v>
      </c>
      <c r="Q516" s="252">
        <f t="shared" si="144"/>
        <v>200000</v>
      </c>
      <c r="R516" s="252">
        <f t="shared" si="142"/>
        <v>300000</v>
      </c>
      <c r="S516" s="252">
        <f t="shared" si="145"/>
        <v>400000</v>
      </c>
      <c r="T516" s="252" t="str">
        <f t="shared" si="134"/>
        <v/>
      </c>
      <c r="U516" s="270" t="s">
        <v>388</v>
      </c>
      <c r="V516" s="253">
        <v>200000</v>
      </c>
      <c r="W516" s="232" t="s">
        <v>389</v>
      </c>
      <c r="X516" s="253">
        <v>300000</v>
      </c>
      <c r="Y516" s="232" t="s">
        <v>278</v>
      </c>
      <c r="Z516" s="378">
        <v>400000</v>
      </c>
      <c r="AA516" s="232" t="s">
        <v>492</v>
      </c>
      <c r="AB516" s="284"/>
      <c r="AC516" s="232"/>
      <c r="AD516" s="284"/>
      <c r="AE516" s="232"/>
      <c r="AF516" s="232"/>
    </row>
    <row r="517" spans="1:32" ht="14.25" customHeight="1">
      <c r="A517" s="232" t="s">
        <v>2055</v>
      </c>
      <c r="B517" s="246" t="str">
        <f t="shared" si="136"/>
        <v>Hernandez</v>
      </c>
      <c r="C517" s="238" t="str">
        <f t="shared" si="137"/>
        <v>Ronaldo</v>
      </c>
      <c r="D517" s="232" t="str">
        <f t="shared" si="138"/>
        <v>R. Hernandez</v>
      </c>
      <c r="E517" s="231" t="str">
        <f t="shared" si="139"/>
        <v>Ronaldo Hernandez</v>
      </c>
      <c r="F517" s="254" t="s">
        <v>748</v>
      </c>
      <c r="G517" s="254" t="s">
        <v>2208</v>
      </c>
      <c r="H517" s="254" t="s">
        <v>1465</v>
      </c>
      <c r="I517" s="254" t="s">
        <v>2184</v>
      </c>
      <c r="J517" s="250">
        <v>35745</v>
      </c>
      <c r="K517" s="255" t="s">
        <v>750</v>
      </c>
      <c r="L517" s="249" t="s">
        <v>387</v>
      </c>
      <c r="M517" s="270" t="str">
        <f t="shared" si="143"/>
        <v>min</v>
      </c>
      <c r="N517" s="256" t="s">
        <v>52</v>
      </c>
      <c r="O517" s="257" t="s">
        <v>2173</v>
      </c>
      <c r="P517" s="231" t="str">
        <f>CONCATENATE(A517," (",M517,")")</f>
        <v>Hernandez, Ronaldo (min)</v>
      </c>
      <c r="Q517" s="252" t="str">
        <f t="shared" si="144"/>
        <v/>
      </c>
      <c r="R517" s="252" t="str">
        <f t="shared" si="142"/>
        <v/>
      </c>
      <c r="S517" s="252" t="str">
        <f t="shared" si="145"/>
        <v/>
      </c>
      <c r="T517" s="252" t="str">
        <f t="shared" si="134"/>
        <v/>
      </c>
      <c r="U517" s="270" t="s">
        <v>505</v>
      </c>
      <c r="V517" s="253"/>
      <c r="W517" s="232"/>
      <c r="X517" s="253"/>
      <c r="Y517" s="232"/>
      <c r="Z517" s="232"/>
      <c r="AA517" s="232"/>
      <c r="AB517" s="284"/>
      <c r="AC517" s="232"/>
      <c r="AD517" s="284"/>
      <c r="AE517" s="232"/>
      <c r="AF517" s="232"/>
    </row>
    <row r="518" spans="1:32" ht="14.25" customHeight="1">
      <c r="A518" s="232" t="s">
        <v>1329</v>
      </c>
      <c r="B518" s="246" t="str">
        <f t="shared" ref="B518:B549" si="146">LEFT(A518,FIND(", ",A518,1)-1)</f>
        <v>Hernandez</v>
      </c>
      <c r="C518" s="238" t="str">
        <f t="shared" si="137"/>
        <v>Teoscar</v>
      </c>
      <c r="D518" s="232" t="str">
        <f t="shared" ref="D518:D549" si="147">CONCATENATE(MID(C518,1,1),". ",B518)</f>
        <v>T. Hernandez</v>
      </c>
      <c r="E518" s="231" t="str">
        <f t="shared" si="139"/>
        <v>Teoscar Hernandez</v>
      </c>
      <c r="F518" s="247" t="s">
        <v>748</v>
      </c>
      <c r="G518" s="232" t="e">
        <f>#REF!+1</f>
        <v>#REF!</v>
      </c>
      <c r="H518" s="232">
        <v>4</v>
      </c>
      <c r="I518" s="232">
        <v>8</v>
      </c>
      <c r="J518" s="248">
        <v>33892</v>
      </c>
      <c r="K518" s="232" t="s">
        <v>784</v>
      </c>
      <c r="L518" s="249" t="s">
        <v>6</v>
      </c>
      <c r="M518" s="270" t="str">
        <f t="shared" si="143"/>
        <v>Y3</v>
      </c>
      <c r="N518" s="256" t="str">
        <f>Cobb!$Y$2</f>
        <v>Gateway</v>
      </c>
      <c r="O518" s="249" t="s">
        <v>1214</v>
      </c>
      <c r="P518" s="231" t="str">
        <f>CONCATENATE(A518," (",M518,")")</f>
        <v>Hernandez, Teoscar (Y3)</v>
      </c>
      <c r="Q518" s="252">
        <f t="shared" si="144"/>
        <v>400000</v>
      </c>
      <c r="R518" s="252" t="str">
        <f t="shared" si="142"/>
        <v/>
      </c>
      <c r="S518" s="252" t="str">
        <f t="shared" si="145"/>
        <v/>
      </c>
      <c r="T518" s="252" t="str">
        <f t="shared" si="134"/>
        <v/>
      </c>
      <c r="U518" s="270" t="s">
        <v>278</v>
      </c>
      <c r="V518" s="253">
        <v>400000</v>
      </c>
      <c r="W518" s="232" t="s">
        <v>492</v>
      </c>
      <c r="X518" s="232"/>
      <c r="Y518" s="232"/>
      <c r="Z518" s="232"/>
      <c r="AA518" s="232"/>
      <c r="AB518" s="284"/>
      <c r="AC518" s="232"/>
      <c r="AD518" s="284"/>
      <c r="AE518" s="232"/>
      <c r="AF518" s="232"/>
    </row>
    <row r="519" spans="1:32" ht="14.25" customHeight="1">
      <c r="A519" s="232" t="s">
        <v>2417</v>
      </c>
      <c r="B519" s="270"/>
      <c r="C519" s="270"/>
      <c r="D519" s="270"/>
      <c r="E519" s="270"/>
      <c r="F519" s="254"/>
      <c r="G519" s="254"/>
      <c r="H519" s="254"/>
      <c r="I519" s="254"/>
      <c r="J519" s="250"/>
      <c r="K519" s="255"/>
      <c r="L519" s="249" t="s">
        <v>6</v>
      </c>
      <c r="M519" s="270" t="str">
        <f t="shared" si="143"/>
        <v>2,F2-$600K</v>
      </c>
      <c r="N519" s="256" t="s">
        <v>1556</v>
      </c>
      <c r="O519" s="257" t="s">
        <v>2411</v>
      </c>
      <c r="P519" s="231" t="str">
        <f>CONCATENATE(A519," (",M519,")")</f>
        <v>Hernandez,Gorkys (2,F2-$600K)</v>
      </c>
      <c r="Q519" s="252">
        <f t="shared" si="144"/>
        <v>300000</v>
      </c>
      <c r="R519" s="252" t="str">
        <f t="shared" si="142"/>
        <v/>
      </c>
      <c r="S519" s="252" t="str">
        <f t="shared" si="145"/>
        <v/>
      </c>
      <c r="T519" s="252" t="str">
        <f t="shared" si="134"/>
        <v/>
      </c>
      <c r="U519" s="270" t="s">
        <v>1913</v>
      </c>
      <c r="V519" s="253">
        <v>300000</v>
      </c>
      <c r="W519" s="232" t="s">
        <v>242</v>
      </c>
      <c r="X519" s="253"/>
      <c r="Y519" s="232"/>
      <c r="Z519" s="232"/>
      <c r="AA519" s="232"/>
      <c r="AB519" s="284"/>
      <c r="AC519" s="232"/>
      <c r="AD519" s="284"/>
      <c r="AE519" s="232"/>
      <c r="AF519" s="232"/>
    </row>
    <row r="520" spans="1:32" ht="14.25" customHeight="1">
      <c r="A520" s="158" t="s">
        <v>3758</v>
      </c>
      <c r="B520" s="246" t="str">
        <f t="shared" ref="B520:B551" si="148">LEFT(A520,FIND(", ",A520,1)-1)</f>
        <v>Herrera</v>
      </c>
      <c r="C520" s="238" t="str">
        <f t="shared" ref="C520:C551" si="149">RIGHT(A520,LEN(A520)-FIND(", ",A520,1)-1)</f>
        <v>Ivan</v>
      </c>
      <c r="D520" s="232" t="str">
        <f t="shared" ref="D520:D551" si="150">CONCATENATE(MID(C520,1,1),". ",B520)</f>
        <v>I. Herrera</v>
      </c>
      <c r="E520" s="231" t="str">
        <f t="shared" ref="E520:E551" si="151">CONCATENATE(C520," ",B520)</f>
        <v>Ivan Herrera</v>
      </c>
      <c r="F520" s="254" t="s">
        <v>748</v>
      </c>
      <c r="G520" s="254">
        <v>107</v>
      </c>
      <c r="H520" s="254">
        <v>4</v>
      </c>
      <c r="I520" s="254" t="s">
        <v>1470</v>
      </c>
      <c r="J520" s="250">
        <v>36678</v>
      </c>
      <c r="K520" s="255" t="s">
        <v>749</v>
      </c>
      <c r="L520" s="249" t="s">
        <v>387</v>
      </c>
      <c r="M520" s="270" t="str">
        <f t="shared" si="143"/>
        <v>min</v>
      </c>
      <c r="N520" s="256" t="s">
        <v>1338</v>
      </c>
      <c r="O520" s="257" t="s">
        <v>3574</v>
      </c>
      <c r="P520" s="231" t="str">
        <f>CONCATENATE(A520," (",U520,")")</f>
        <v>Herrera, Ivan (min)</v>
      </c>
      <c r="Q520" s="252" t="str">
        <f t="shared" si="144"/>
        <v/>
      </c>
      <c r="R520" s="252" t="str">
        <f t="shared" si="142"/>
        <v/>
      </c>
      <c r="S520" s="252" t="str">
        <f t="shared" si="145"/>
        <v/>
      </c>
      <c r="T520" s="252" t="str">
        <f t="shared" si="134"/>
        <v/>
      </c>
      <c r="U520" s="270" t="s">
        <v>505</v>
      </c>
      <c r="V520" s="253"/>
      <c r="W520" s="232"/>
      <c r="X520" s="253"/>
      <c r="Y520" s="232"/>
      <c r="Z520" s="232"/>
      <c r="AA520" s="232"/>
      <c r="AB520" s="284"/>
      <c r="AC520" s="232"/>
      <c r="AD520" s="284"/>
      <c r="AE520" s="232"/>
      <c r="AF520" s="232"/>
    </row>
    <row r="521" spans="1:32" ht="14.25" customHeight="1">
      <c r="A521" s="232" t="s">
        <v>2071</v>
      </c>
      <c r="B521" s="246" t="str">
        <f t="shared" si="148"/>
        <v>Hess</v>
      </c>
      <c r="C521" s="238" t="str">
        <f t="shared" si="149"/>
        <v>David</v>
      </c>
      <c r="D521" s="232" t="str">
        <f t="shared" si="150"/>
        <v>D. Hess</v>
      </c>
      <c r="E521" s="231" t="str">
        <f t="shared" si="151"/>
        <v>David Hess</v>
      </c>
      <c r="F521" s="254" t="s">
        <v>748</v>
      </c>
      <c r="G521" s="254" t="s">
        <v>2225</v>
      </c>
      <c r="H521" s="254" t="s">
        <v>1466</v>
      </c>
      <c r="I521" s="254" t="s">
        <v>1476</v>
      </c>
      <c r="J521" s="250">
        <v>34160</v>
      </c>
      <c r="K521" s="255" t="s">
        <v>577</v>
      </c>
      <c r="L521" s="249" t="s">
        <v>90</v>
      </c>
      <c r="M521" s="270" t="str">
        <f t="shared" si="143"/>
        <v>Y2</v>
      </c>
      <c r="N521" s="256" t="s">
        <v>1556</v>
      </c>
      <c r="O521" s="257" t="s">
        <v>2173</v>
      </c>
      <c r="P521" s="231" t="str">
        <f>CONCATENATE(A521," (",M521,")")</f>
        <v>Hess, David (Y2)</v>
      </c>
      <c r="Q521" s="252">
        <f t="shared" si="144"/>
        <v>300000</v>
      </c>
      <c r="R521" s="252">
        <f t="shared" si="142"/>
        <v>400000</v>
      </c>
      <c r="S521" s="252" t="str">
        <f t="shared" si="145"/>
        <v/>
      </c>
      <c r="T521" s="252" t="str">
        <f t="shared" si="134"/>
        <v/>
      </c>
      <c r="U521" s="270" t="s">
        <v>389</v>
      </c>
      <c r="V521" s="253">
        <v>300000</v>
      </c>
      <c r="W521" s="232" t="s">
        <v>278</v>
      </c>
      <c r="X521" s="253">
        <v>400000</v>
      </c>
      <c r="Y521" s="232" t="s">
        <v>492</v>
      </c>
      <c r="Z521" s="232"/>
      <c r="AA521" s="232"/>
      <c r="AB521" s="284"/>
      <c r="AC521" s="232"/>
      <c r="AD521" s="284"/>
      <c r="AE521" s="232"/>
      <c r="AF521" s="232"/>
    </row>
    <row r="522" spans="1:32" ht="14.25" customHeight="1">
      <c r="A522" s="256" t="s">
        <v>51</v>
      </c>
      <c r="B522" s="246" t="str">
        <f t="shared" si="148"/>
        <v>Heyward</v>
      </c>
      <c r="C522" s="238" t="str">
        <f t="shared" si="149"/>
        <v>Jason</v>
      </c>
      <c r="D522" s="232" t="str">
        <f t="shared" si="150"/>
        <v>J. Heyward</v>
      </c>
      <c r="E522" s="231" t="str">
        <f t="shared" si="151"/>
        <v>Jason Heyward</v>
      </c>
      <c r="F522" s="272" t="s">
        <v>307</v>
      </c>
      <c r="G522" s="249"/>
      <c r="H522" s="249"/>
      <c r="I522" s="249"/>
      <c r="J522" s="273">
        <v>32729</v>
      </c>
      <c r="K522" s="274" t="s">
        <v>753</v>
      </c>
      <c r="L522" s="249" t="s">
        <v>6</v>
      </c>
      <c r="M522" s="270" t="str">
        <f t="shared" si="143"/>
        <v>4,F5-$14.438M</v>
      </c>
      <c r="N522" s="256" t="s">
        <v>299</v>
      </c>
      <c r="O522" s="275" t="s">
        <v>3543</v>
      </c>
      <c r="P522" s="231" t="str">
        <f>CONCATENATE(A522," (",M522,")")</f>
        <v>Heyward, Jason (4,F5-$14.438M)</v>
      </c>
      <c r="Q522" s="252">
        <f t="shared" si="144"/>
        <v>2887500</v>
      </c>
      <c r="R522" s="252">
        <f t="shared" si="142"/>
        <v>2887500</v>
      </c>
      <c r="S522" s="252" t="str">
        <f t="shared" si="145"/>
        <v/>
      </c>
      <c r="T522" s="252" t="str">
        <f t="shared" si="134"/>
        <v/>
      </c>
      <c r="U522" s="372" t="s">
        <v>1187</v>
      </c>
      <c r="V522" s="277">
        <v>2887500</v>
      </c>
      <c r="W522" s="276" t="s">
        <v>1188</v>
      </c>
      <c r="X522" s="295">
        <v>2887500</v>
      </c>
      <c r="Y522" s="232" t="s">
        <v>242</v>
      </c>
      <c r="Z522" s="232"/>
      <c r="AA522" s="232"/>
      <c r="AB522" s="284"/>
      <c r="AC522" s="232"/>
      <c r="AD522" s="284"/>
      <c r="AE522" s="232"/>
      <c r="AF522" s="232"/>
    </row>
    <row r="523" spans="1:32" ht="14.25" customHeight="1">
      <c r="A523" s="232" t="s">
        <v>337</v>
      </c>
      <c r="B523" s="246" t="str">
        <f t="shared" si="148"/>
        <v>Hicks</v>
      </c>
      <c r="C523" s="238" t="str">
        <f t="shared" si="149"/>
        <v>Aaron</v>
      </c>
      <c r="D523" s="232" t="str">
        <f t="shared" si="150"/>
        <v>A. Hicks</v>
      </c>
      <c r="E523" s="231" t="str">
        <f t="shared" si="151"/>
        <v>Aaron Hicks</v>
      </c>
      <c r="F523" s="249" t="s">
        <v>755</v>
      </c>
      <c r="G523" s="249"/>
      <c r="H523" s="249"/>
      <c r="I523" s="249"/>
      <c r="J523" s="250">
        <v>32783</v>
      </c>
      <c r="K523" s="256" t="s">
        <v>750</v>
      </c>
      <c r="L523" s="249" t="s">
        <v>6</v>
      </c>
      <c r="M523" s="270" t="str">
        <f t="shared" si="143"/>
        <v>ARB-Y7</v>
      </c>
      <c r="N523" s="251" t="str">
        <f>Ruth!$AE$2</f>
        <v>Williamsburg</v>
      </c>
      <c r="O523" s="257" t="s">
        <v>241</v>
      </c>
      <c r="P523" s="231" t="str">
        <f>CONCATENATE(A523," (",M523,")")</f>
        <v>Hicks, Aaron (ARB-Y7)</v>
      </c>
      <c r="Q523" s="252">
        <f t="shared" si="144"/>
        <v>2660000</v>
      </c>
      <c r="R523" s="252" t="str">
        <f t="shared" si="142"/>
        <v/>
      </c>
      <c r="S523" s="252" t="str">
        <f t="shared" si="145"/>
        <v/>
      </c>
      <c r="T523" s="252" t="str">
        <f t="shared" si="134"/>
        <v/>
      </c>
      <c r="U523" s="270" t="s">
        <v>723</v>
      </c>
      <c r="V523" s="253">
        <v>2660000</v>
      </c>
      <c r="W523" s="232" t="s">
        <v>242</v>
      </c>
      <c r="X523" s="232"/>
      <c r="Y523" s="232"/>
      <c r="Z523" s="232"/>
      <c r="AA523" s="232"/>
      <c r="AB523" s="284"/>
      <c r="AC523" s="232"/>
      <c r="AD523" s="284"/>
      <c r="AE523" s="232"/>
      <c r="AF523" s="232"/>
    </row>
    <row r="524" spans="1:32" ht="14.25" customHeight="1">
      <c r="A524" s="232" t="s">
        <v>1438</v>
      </c>
      <c r="B524" s="246" t="str">
        <f t="shared" si="148"/>
        <v>Hicks</v>
      </c>
      <c r="C524" s="238" t="str">
        <f t="shared" si="149"/>
        <v>John</v>
      </c>
      <c r="D524" s="232" t="str">
        <f t="shared" si="150"/>
        <v>J. Hicks</v>
      </c>
      <c r="E524" s="231" t="str">
        <f t="shared" si="151"/>
        <v>John Hicks</v>
      </c>
      <c r="F524" s="254" t="s">
        <v>748</v>
      </c>
      <c r="G524" s="254">
        <v>63</v>
      </c>
      <c r="H524" s="254" t="s">
        <v>1466</v>
      </c>
      <c r="I524" s="254"/>
      <c r="J524" s="250">
        <v>32751</v>
      </c>
      <c r="K524" s="255" t="s">
        <v>749</v>
      </c>
      <c r="L524" s="249" t="s">
        <v>6</v>
      </c>
      <c r="M524" s="270" t="str">
        <f t="shared" si="143"/>
        <v>Y3</v>
      </c>
      <c r="N524" s="256" t="str">
        <f>Cobb!$Y$2</f>
        <v>Gateway</v>
      </c>
      <c r="O524" s="257" t="s">
        <v>1479</v>
      </c>
      <c r="P524" s="231" t="str">
        <f>CONCATENATE(A524," (",M524,")")</f>
        <v>Hicks, John (Y3)</v>
      </c>
      <c r="Q524" s="252">
        <f t="shared" si="144"/>
        <v>400000</v>
      </c>
      <c r="R524" s="252" t="str">
        <f t="shared" si="142"/>
        <v/>
      </c>
      <c r="S524" s="252" t="str">
        <f t="shared" si="145"/>
        <v/>
      </c>
      <c r="T524" s="252" t="str">
        <f t="shared" si="134"/>
        <v/>
      </c>
      <c r="U524" s="270" t="s">
        <v>278</v>
      </c>
      <c r="V524" s="253">
        <v>400000</v>
      </c>
      <c r="W524" s="232" t="s">
        <v>492</v>
      </c>
      <c r="X524" s="253"/>
      <c r="Y524" s="232"/>
      <c r="Z524" s="232"/>
      <c r="AA524" s="232"/>
      <c r="AB524" s="284"/>
      <c r="AC524" s="232"/>
      <c r="AD524" s="284"/>
      <c r="AE524" s="232"/>
      <c r="AF524" s="232"/>
    </row>
    <row r="525" spans="1:32" ht="14.25" customHeight="1">
      <c r="A525" s="232" t="s">
        <v>1496</v>
      </c>
      <c r="B525" s="246" t="str">
        <f t="shared" si="148"/>
        <v>Hicks</v>
      </c>
      <c r="C525" s="238" t="str">
        <f t="shared" si="149"/>
        <v>Jordan</v>
      </c>
      <c r="D525" s="232" t="str">
        <f t="shared" si="150"/>
        <v>J. Hicks</v>
      </c>
      <c r="E525" s="231" t="str">
        <f t="shared" si="151"/>
        <v>Jordan Hicks</v>
      </c>
      <c r="F525" s="254" t="s">
        <v>748</v>
      </c>
      <c r="G525" s="254">
        <v>156</v>
      </c>
      <c r="H525" s="254" t="s">
        <v>1471</v>
      </c>
      <c r="I525" s="254"/>
      <c r="J525" s="250">
        <v>35314</v>
      </c>
      <c r="K525" s="255" t="s">
        <v>745</v>
      </c>
      <c r="L525" s="249" t="s">
        <v>90</v>
      </c>
      <c r="M525" s="270" t="str">
        <f t="shared" si="143"/>
        <v>Y2</v>
      </c>
      <c r="N525" s="256" t="str">
        <f>Cobb!$M$2</f>
        <v>Mansfield</v>
      </c>
      <c r="O525" s="257" t="s">
        <v>1479</v>
      </c>
      <c r="P525" s="231" t="str">
        <f>CONCATENATE(A525," (",M525,")")</f>
        <v>Hicks, Jordan (Y2)</v>
      </c>
      <c r="Q525" s="252">
        <f t="shared" si="144"/>
        <v>300000</v>
      </c>
      <c r="R525" s="252">
        <f t="shared" si="142"/>
        <v>400000</v>
      </c>
      <c r="S525" s="252" t="str">
        <f t="shared" si="145"/>
        <v/>
      </c>
      <c r="T525" s="252" t="str">
        <f t="shared" si="134"/>
        <v/>
      </c>
      <c r="U525" s="270" t="s">
        <v>389</v>
      </c>
      <c r="V525" s="253">
        <v>300000</v>
      </c>
      <c r="W525" s="232" t="s">
        <v>278</v>
      </c>
      <c r="X525" s="253">
        <v>400000</v>
      </c>
      <c r="Y525" s="232" t="s">
        <v>492</v>
      </c>
      <c r="Z525" s="232"/>
      <c r="AA525" s="232"/>
      <c r="AB525" s="284"/>
      <c r="AC525" s="232"/>
      <c r="AD525" s="284"/>
      <c r="AE525" s="232"/>
      <c r="AF525" s="232"/>
    </row>
    <row r="526" spans="1:32" ht="14.25" customHeight="1">
      <c r="A526" s="158" t="s">
        <v>3690</v>
      </c>
      <c r="B526" s="246" t="str">
        <f t="shared" si="148"/>
        <v>Higashioka</v>
      </c>
      <c r="C526" s="238" t="str">
        <f t="shared" si="149"/>
        <v>Kyle</v>
      </c>
      <c r="D526" s="232" t="str">
        <f t="shared" si="150"/>
        <v>K. Higashioka</v>
      </c>
      <c r="E526" s="231" t="str">
        <f t="shared" si="151"/>
        <v>Kyle Higashioka</v>
      </c>
      <c r="F526" s="254" t="s">
        <v>748</v>
      </c>
      <c r="G526" s="254">
        <v>194</v>
      </c>
      <c r="H526" s="254">
        <v>8</v>
      </c>
      <c r="I526" s="254" t="s">
        <v>1473</v>
      </c>
      <c r="J526" s="250">
        <v>32983</v>
      </c>
      <c r="K526" s="255" t="s">
        <v>749</v>
      </c>
      <c r="L526" s="249" t="s">
        <v>6</v>
      </c>
      <c r="M526" s="270" t="str">
        <f t="shared" si="143"/>
        <v>MM</v>
      </c>
      <c r="N526" s="256" t="s">
        <v>349</v>
      </c>
      <c r="O526" s="257" t="s">
        <v>3574</v>
      </c>
      <c r="P526" s="231" t="str">
        <f>CONCATENATE(A526," (",U526,")")</f>
        <v>Higashioka, Kyle (MM)</v>
      </c>
      <c r="Q526" s="252">
        <f t="shared" si="144"/>
        <v>100000</v>
      </c>
      <c r="R526" s="252" t="str">
        <f t="shared" si="142"/>
        <v/>
      </c>
      <c r="S526" s="252" t="str">
        <f t="shared" si="145"/>
        <v/>
      </c>
      <c r="T526" s="252" t="str">
        <f t="shared" si="134"/>
        <v/>
      </c>
      <c r="U526" s="270" t="s">
        <v>385</v>
      </c>
      <c r="V526" s="253">
        <v>100000</v>
      </c>
      <c r="W526" s="232"/>
      <c r="X526" s="253"/>
      <c r="Y526" s="232"/>
      <c r="Z526" s="232"/>
      <c r="AA526" s="232"/>
      <c r="AB526" s="284"/>
      <c r="AC526" s="232"/>
      <c r="AD526" s="284"/>
      <c r="AE526" s="232"/>
      <c r="AF526" s="232"/>
    </row>
    <row r="527" spans="1:32" ht="14.25" customHeight="1">
      <c r="A527" s="232" t="s">
        <v>1894</v>
      </c>
      <c r="B527" s="246" t="str">
        <f t="shared" si="148"/>
        <v>Hill</v>
      </c>
      <c r="C527" s="238" t="str">
        <f t="shared" si="149"/>
        <v>Rich*</v>
      </c>
      <c r="D527" s="232" t="str">
        <f t="shared" si="150"/>
        <v>R. Hill</v>
      </c>
      <c r="E527" s="231" t="str">
        <f t="shared" si="151"/>
        <v>Rich* Hill</v>
      </c>
      <c r="F527" s="254" t="s">
        <v>307</v>
      </c>
      <c r="G527" s="254"/>
      <c r="H527" s="254"/>
      <c r="I527" s="254"/>
      <c r="J527" s="250">
        <v>29291</v>
      </c>
      <c r="K527" s="255" t="s">
        <v>577</v>
      </c>
      <c r="L527" s="249" t="s">
        <v>90</v>
      </c>
      <c r="M527" s="270" t="str">
        <f t="shared" si="143"/>
        <v>2,F2-$7.182M</v>
      </c>
      <c r="N527" s="256" t="str">
        <f>Aaron!$M$2</f>
        <v>Virginia</v>
      </c>
      <c r="O527" s="257" t="s">
        <v>1797</v>
      </c>
      <c r="P527" s="231" t="str">
        <f>CONCATENATE(A527," (",M527,")")</f>
        <v>Hill, Rich* (2,F2-$7.182M)</v>
      </c>
      <c r="Q527" s="252">
        <f t="shared" si="144"/>
        <v>3780000</v>
      </c>
      <c r="R527" s="252" t="str">
        <f t="shared" si="142"/>
        <v/>
      </c>
      <c r="S527" s="252" t="str">
        <f t="shared" si="145"/>
        <v/>
      </c>
      <c r="T527" s="252" t="str">
        <f t="shared" si="134"/>
        <v/>
      </c>
      <c r="U527" s="270" t="s">
        <v>1893</v>
      </c>
      <c r="V527" s="253">
        <v>3780000</v>
      </c>
      <c r="W527" s="232" t="s">
        <v>242</v>
      </c>
      <c r="X527" s="232"/>
      <c r="Y527" s="232" t="s">
        <v>723</v>
      </c>
      <c r="Z527" s="232"/>
      <c r="AA527" s="232"/>
      <c r="AB527" s="253"/>
      <c r="AC527" s="232"/>
      <c r="AD527" s="284"/>
      <c r="AE527" s="232"/>
      <c r="AF527" s="232"/>
    </row>
    <row r="528" spans="1:32" ht="14.25" customHeight="1">
      <c r="A528" s="232" t="s">
        <v>2145</v>
      </c>
      <c r="B528" s="246" t="str">
        <f t="shared" si="148"/>
        <v>Hill</v>
      </c>
      <c r="C528" s="238" t="str">
        <f t="shared" si="149"/>
        <v>Tim</v>
      </c>
      <c r="D528" s="232" t="str">
        <f t="shared" si="150"/>
        <v>T. Hill</v>
      </c>
      <c r="E528" s="231" t="str">
        <f t="shared" si="151"/>
        <v>Tim Hill</v>
      </c>
      <c r="F528" s="254" t="s">
        <v>307</v>
      </c>
      <c r="G528" s="254" t="s">
        <v>2302</v>
      </c>
      <c r="H528" s="254" t="s">
        <v>1471</v>
      </c>
      <c r="I528" s="254" t="s">
        <v>1467</v>
      </c>
      <c r="J528" s="250">
        <v>32914</v>
      </c>
      <c r="K528" s="255" t="s">
        <v>745</v>
      </c>
      <c r="L528" s="249" t="s">
        <v>90</v>
      </c>
      <c r="M528" s="270" t="str">
        <f t="shared" si="143"/>
        <v>Y2</v>
      </c>
      <c r="N528" s="256" t="s">
        <v>710</v>
      </c>
      <c r="O528" s="257" t="s">
        <v>2173</v>
      </c>
      <c r="P528" s="231" t="str">
        <f>CONCATENATE(A528," (",M528,")")</f>
        <v>Hill, Tim (Y2)</v>
      </c>
      <c r="Q528" s="252">
        <f t="shared" si="144"/>
        <v>300000</v>
      </c>
      <c r="R528" s="252">
        <f t="shared" si="142"/>
        <v>400000</v>
      </c>
      <c r="S528" s="252" t="str">
        <f t="shared" si="145"/>
        <v/>
      </c>
      <c r="T528" s="252" t="str">
        <f t="shared" si="134"/>
        <v/>
      </c>
      <c r="U528" s="270" t="s">
        <v>389</v>
      </c>
      <c r="V528" s="253">
        <v>300000</v>
      </c>
      <c r="W528" s="232" t="s">
        <v>278</v>
      </c>
      <c r="X528" s="253">
        <v>400000</v>
      </c>
      <c r="Y528" s="232" t="s">
        <v>492</v>
      </c>
      <c r="Z528" s="232"/>
      <c r="AA528" s="232"/>
      <c r="AB528" s="284"/>
      <c r="AC528" s="232"/>
      <c r="AD528" s="284"/>
      <c r="AE528" s="232"/>
      <c r="AF528" s="232"/>
    </row>
    <row r="529" spans="1:32" ht="14.25" customHeight="1">
      <c r="A529" s="158" t="s">
        <v>3624</v>
      </c>
      <c r="B529" s="246" t="str">
        <f t="shared" si="148"/>
        <v>Hilliard</v>
      </c>
      <c r="C529" s="238" t="str">
        <f t="shared" si="149"/>
        <v>Sam</v>
      </c>
      <c r="D529" s="232" t="str">
        <f t="shared" si="150"/>
        <v>S. Hilliard</v>
      </c>
      <c r="E529" s="231" t="str">
        <f t="shared" si="151"/>
        <v>Sam Hilliard</v>
      </c>
      <c r="F529" s="254" t="s">
        <v>307</v>
      </c>
      <c r="G529" s="254">
        <v>87</v>
      </c>
      <c r="H529" s="254" t="s">
        <v>478</v>
      </c>
      <c r="I529" s="254" t="s">
        <v>1469</v>
      </c>
      <c r="J529" s="250">
        <v>34386</v>
      </c>
      <c r="K529" s="255" t="s">
        <v>784</v>
      </c>
      <c r="L529" s="249" t="s">
        <v>6</v>
      </c>
      <c r="M529" s="270" t="str">
        <f t="shared" si="143"/>
        <v>MM</v>
      </c>
      <c r="N529" s="256" t="s">
        <v>302</v>
      </c>
      <c r="O529" s="257" t="s">
        <v>3574</v>
      </c>
      <c r="P529" s="231" t="str">
        <f>CONCATENATE(A529," (",U529,")")</f>
        <v>Hilliard, Sam (MM)</v>
      </c>
      <c r="Q529" s="252">
        <f t="shared" si="144"/>
        <v>100000</v>
      </c>
      <c r="R529" s="252" t="str">
        <f t="shared" si="142"/>
        <v/>
      </c>
      <c r="S529" s="252" t="str">
        <f t="shared" si="145"/>
        <v/>
      </c>
      <c r="T529" s="252" t="str">
        <f t="shared" si="134"/>
        <v/>
      </c>
      <c r="U529" s="270" t="s">
        <v>385</v>
      </c>
      <c r="V529" s="253">
        <v>100000</v>
      </c>
      <c r="W529" s="232"/>
      <c r="X529" s="253"/>
      <c r="Y529" s="232"/>
      <c r="Z529" s="232"/>
      <c r="AA529" s="232"/>
      <c r="AB529" s="284"/>
      <c r="AC529" s="232"/>
      <c r="AD529" s="284"/>
      <c r="AE529" s="232"/>
      <c r="AF529" s="232"/>
    </row>
    <row r="530" spans="1:32" ht="14.25" customHeight="1">
      <c r="A530" s="232" t="s">
        <v>2053</v>
      </c>
      <c r="B530" s="246" t="str">
        <f t="shared" si="148"/>
        <v>Hirano</v>
      </c>
      <c r="C530" s="238" t="str">
        <f t="shared" si="149"/>
        <v>Yoshihisa</v>
      </c>
      <c r="D530" s="232" t="str">
        <f t="shared" si="150"/>
        <v>Y. Hirano</v>
      </c>
      <c r="E530" s="231" t="str">
        <f t="shared" si="151"/>
        <v>Yoshihisa Hirano</v>
      </c>
      <c r="F530" s="254" t="s">
        <v>748</v>
      </c>
      <c r="G530" s="254" t="s">
        <v>2206</v>
      </c>
      <c r="H530" s="254" t="s">
        <v>1465</v>
      </c>
      <c r="I530" s="254" t="s">
        <v>2182</v>
      </c>
      <c r="J530" s="250">
        <v>30749</v>
      </c>
      <c r="K530" s="255" t="s">
        <v>745</v>
      </c>
      <c r="L530" s="249" t="s">
        <v>90</v>
      </c>
      <c r="M530" s="270" t="str">
        <f t="shared" si="143"/>
        <v>Y2</v>
      </c>
      <c r="N530" s="256" t="s">
        <v>329</v>
      </c>
      <c r="O530" s="257" t="s">
        <v>2173</v>
      </c>
      <c r="P530" s="231" t="str">
        <f>CONCATENATE(A530," (",M530,")")</f>
        <v>Hirano, Yoshihisa (Y2)</v>
      </c>
      <c r="Q530" s="252">
        <f t="shared" si="144"/>
        <v>300000</v>
      </c>
      <c r="R530" s="252">
        <f t="shared" si="142"/>
        <v>400000</v>
      </c>
      <c r="S530" s="252" t="str">
        <f t="shared" si="145"/>
        <v/>
      </c>
      <c r="T530" s="252" t="str">
        <f t="shared" si="134"/>
        <v/>
      </c>
      <c r="U530" s="270" t="s">
        <v>389</v>
      </c>
      <c r="V530" s="253">
        <v>300000</v>
      </c>
      <c r="W530" s="232" t="s">
        <v>278</v>
      </c>
      <c r="X530" s="253">
        <v>400000</v>
      </c>
      <c r="Y530" s="232" t="s">
        <v>492</v>
      </c>
      <c r="Z530" s="232"/>
      <c r="AA530" s="232"/>
      <c r="AB530" s="284"/>
      <c r="AC530" s="232"/>
      <c r="AD530" s="284"/>
      <c r="AE530" s="232"/>
      <c r="AF530" s="232"/>
    </row>
    <row r="531" spans="1:32" ht="14.25" customHeight="1">
      <c r="A531" s="232" t="s">
        <v>1539</v>
      </c>
      <c r="B531" s="246" t="str">
        <f t="shared" si="148"/>
        <v>Hiura</v>
      </c>
      <c r="C531" s="238" t="str">
        <f t="shared" si="149"/>
        <v>Keston</v>
      </c>
      <c r="D531" s="232" t="str">
        <f t="shared" si="150"/>
        <v>K. Hiura</v>
      </c>
      <c r="E531" s="231" t="str">
        <f t="shared" si="151"/>
        <v>Keston Hiura</v>
      </c>
      <c r="F531" s="254"/>
      <c r="G531" s="254">
        <v>20</v>
      </c>
      <c r="H531" s="254" t="s">
        <v>1464</v>
      </c>
      <c r="I531" s="254"/>
      <c r="J531" s="250"/>
      <c r="K531" s="255"/>
      <c r="L531" s="249" t="s">
        <v>6</v>
      </c>
      <c r="M531" s="270" t="str">
        <f t="shared" si="143"/>
        <v>Y1</v>
      </c>
      <c r="N531" s="256" t="str">
        <f>Cobb!$S$2</f>
        <v>Waikiki</v>
      </c>
      <c r="O531" s="257" t="s">
        <v>1479</v>
      </c>
      <c r="P531" s="231" t="str">
        <f>CONCATENATE(A531," (",M531,")")</f>
        <v>Hiura, Keston (Y1)</v>
      </c>
      <c r="Q531" s="252">
        <f t="shared" si="144"/>
        <v>200000</v>
      </c>
      <c r="R531" s="252">
        <f t="shared" si="142"/>
        <v>300000</v>
      </c>
      <c r="S531" s="252">
        <f t="shared" si="145"/>
        <v>400000</v>
      </c>
      <c r="T531" s="252" t="str">
        <f t="shared" si="134"/>
        <v/>
      </c>
      <c r="U531" s="270" t="s">
        <v>388</v>
      </c>
      <c r="V531" s="253">
        <v>200000</v>
      </c>
      <c r="W531" s="232" t="s">
        <v>389</v>
      </c>
      <c r="X531" s="253">
        <v>300000</v>
      </c>
      <c r="Y531" s="232" t="s">
        <v>278</v>
      </c>
      <c r="Z531" s="378">
        <v>400000</v>
      </c>
      <c r="AA531" s="232" t="s">
        <v>492</v>
      </c>
      <c r="AB531" s="284"/>
      <c r="AC531" s="232"/>
      <c r="AD531" s="284"/>
      <c r="AE531" s="232"/>
      <c r="AF531" s="232"/>
    </row>
    <row r="532" spans="1:32" ht="14.25" customHeight="1">
      <c r="A532" s="232" t="s">
        <v>2074</v>
      </c>
      <c r="B532" s="246" t="str">
        <f t="shared" si="148"/>
        <v>Hoerner</v>
      </c>
      <c r="C532" s="238" t="str">
        <f t="shared" si="149"/>
        <v>Nico</v>
      </c>
      <c r="D532" s="232" t="str">
        <f t="shared" si="150"/>
        <v>N. Hoerner</v>
      </c>
      <c r="E532" s="231" t="str">
        <f t="shared" si="151"/>
        <v>Nico Hoerner</v>
      </c>
      <c r="F532" s="254" t="s">
        <v>748</v>
      </c>
      <c r="G532" s="254" t="s">
        <v>2228</v>
      </c>
      <c r="H532" s="254" t="s">
        <v>1466</v>
      </c>
      <c r="I532" s="254" t="s">
        <v>2181</v>
      </c>
      <c r="J532" s="250">
        <v>35563</v>
      </c>
      <c r="K532" s="255" t="s">
        <v>752</v>
      </c>
      <c r="L532" s="249" t="s">
        <v>6</v>
      </c>
      <c r="M532" s="270" t="str">
        <f t="shared" si="143"/>
        <v>MM</v>
      </c>
      <c r="N532" s="256" t="s">
        <v>52</v>
      </c>
      <c r="O532" s="257" t="s">
        <v>2173</v>
      </c>
      <c r="P532" s="231" t="str">
        <f>CONCATENATE(A532," (",M532,")")</f>
        <v>Hoerner, Nico (MM)</v>
      </c>
      <c r="Q532" s="252">
        <f t="shared" si="144"/>
        <v>100000</v>
      </c>
      <c r="R532" s="252" t="str">
        <f t="shared" si="142"/>
        <v/>
      </c>
      <c r="S532" s="252" t="str">
        <f t="shared" si="145"/>
        <v/>
      </c>
      <c r="T532" s="252" t="str">
        <f t="shared" ref="T532:T595" si="152">IF(ISBLANK($AB532),"",$AB532)</f>
        <v/>
      </c>
      <c r="U532" s="270" t="s">
        <v>385</v>
      </c>
      <c r="V532" s="253">
        <v>100000</v>
      </c>
      <c r="W532" s="232"/>
      <c r="X532" s="253"/>
      <c r="Y532" s="232"/>
      <c r="Z532" s="232"/>
      <c r="AA532" s="232"/>
      <c r="AB532" s="284"/>
      <c r="AC532" s="232"/>
      <c r="AD532" s="284"/>
      <c r="AE532" s="232"/>
      <c r="AF532" s="232"/>
    </row>
    <row r="533" spans="1:32" ht="14.25" customHeight="1">
      <c r="A533" s="158" t="s">
        <v>3738</v>
      </c>
      <c r="B533" s="246" t="str">
        <f t="shared" si="148"/>
        <v>Hoese</v>
      </c>
      <c r="C533" s="238" t="str">
        <f t="shared" si="149"/>
        <v>Kody</v>
      </c>
      <c r="D533" s="232" t="str">
        <f t="shared" si="150"/>
        <v>K. Hoese</v>
      </c>
      <c r="E533" s="231" t="str">
        <f t="shared" si="151"/>
        <v>Kody Hoese</v>
      </c>
      <c r="F533" s="254" t="s">
        <v>748</v>
      </c>
      <c r="G533" s="254">
        <v>45</v>
      </c>
      <c r="H533" s="254">
        <v>2</v>
      </c>
      <c r="I533" s="254" t="s">
        <v>1478</v>
      </c>
      <c r="J533" s="250">
        <v>35624</v>
      </c>
      <c r="K533" s="255" t="s">
        <v>751</v>
      </c>
      <c r="L533" s="249" t="s">
        <v>387</v>
      </c>
      <c r="M533" s="270" t="str">
        <f t="shared" si="143"/>
        <v>min</v>
      </c>
      <c r="N533" s="256" t="s">
        <v>349</v>
      </c>
      <c r="O533" s="257" t="s">
        <v>3574</v>
      </c>
      <c r="P533" s="231" t="str">
        <f>CONCATENATE(A533," (",U533,")")</f>
        <v>Hoese, Kody (min)</v>
      </c>
      <c r="Q533" s="252" t="str">
        <f t="shared" si="144"/>
        <v/>
      </c>
      <c r="R533" s="252" t="str">
        <f t="shared" si="142"/>
        <v/>
      </c>
      <c r="S533" s="252" t="str">
        <f t="shared" si="145"/>
        <v/>
      </c>
      <c r="T533" s="252" t="str">
        <f t="shared" si="152"/>
        <v/>
      </c>
      <c r="U533" s="270" t="s">
        <v>505</v>
      </c>
      <c r="V533" s="253"/>
      <c r="W533" s="232"/>
      <c r="X533" s="253"/>
      <c r="Y533" s="232"/>
      <c r="Z533" s="232"/>
      <c r="AA533" s="232"/>
      <c r="AB533" s="284"/>
      <c r="AC533" s="232"/>
      <c r="AD533" s="284"/>
      <c r="AE533" s="232"/>
      <c r="AF533" s="232"/>
    </row>
    <row r="534" spans="1:32" ht="14.25" customHeight="1">
      <c r="A534" s="158" t="s">
        <v>4192</v>
      </c>
      <c r="B534" s="552" t="str">
        <f t="shared" si="148"/>
        <v>Holaday</v>
      </c>
      <c r="C534" s="553" t="str">
        <f t="shared" si="149"/>
        <v>Bryan</v>
      </c>
      <c r="D534" s="158" t="str">
        <f t="shared" si="150"/>
        <v>B. Holaday</v>
      </c>
      <c r="E534" s="539" t="str">
        <f t="shared" si="151"/>
        <v>Bryan Holaday</v>
      </c>
      <c r="F534" s="558" t="s">
        <v>748</v>
      </c>
      <c r="G534" s="558"/>
      <c r="H534" s="558"/>
      <c r="I534" s="558"/>
      <c r="J534" s="555">
        <v>32100</v>
      </c>
      <c r="K534" s="559" t="s">
        <v>749</v>
      </c>
      <c r="L534" s="554" t="s">
        <v>6</v>
      </c>
      <c r="M534" s="556" t="str">
        <f t="shared" si="143"/>
        <v>1,F2-$500k</v>
      </c>
      <c r="N534" s="556" t="s">
        <v>429</v>
      </c>
      <c r="O534" s="557" t="s">
        <v>4160</v>
      </c>
      <c r="P534" s="539" t="str">
        <f>CONCATENATE(A534," (",M534,")")</f>
        <v>Holaday, Bryan (1,F2-$500k)</v>
      </c>
      <c r="Q534" s="579">
        <f t="shared" si="144"/>
        <v>250000</v>
      </c>
      <c r="R534" s="579">
        <f t="shared" si="142"/>
        <v>250000</v>
      </c>
      <c r="S534" s="579" t="str">
        <f t="shared" si="145"/>
        <v/>
      </c>
      <c r="T534" s="579" t="str">
        <f t="shared" si="152"/>
        <v/>
      </c>
      <c r="U534" s="270" t="s">
        <v>4137</v>
      </c>
      <c r="V534" s="284">
        <v>250000</v>
      </c>
      <c r="W534" s="232" t="s">
        <v>1013</v>
      </c>
      <c r="X534" s="253">
        <v>250000</v>
      </c>
      <c r="Y534" s="232" t="s">
        <v>242</v>
      </c>
      <c r="Z534" s="232"/>
      <c r="AA534" s="232"/>
      <c r="AB534" s="284"/>
      <c r="AC534" s="232"/>
      <c r="AD534" s="284"/>
      <c r="AE534" s="232"/>
      <c r="AF534" s="232"/>
    </row>
    <row r="535" spans="1:32" ht="14.25" customHeight="1">
      <c r="A535" s="232" t="s">
        <v>1297</v>
      </c>
      <c r="B535" s="246" t="str">
        <f t="shared" si="148"/>
        <v>Holder</v>
      </c>
      <c r="C535" s="238" t="str">
        <f t="shared" si="149"/>
        <v>Jonathan</v>
      </c>
      <c r="D535" s="232" t="str">
        <f t="shared" si="150"/>
        <v>J. Holder</v>
      </c>
      <c r="E535" s="231" t="str">
        <f t="shared" si="151"/>
        <v>Jonathan Holder</v>
      </c>
      <c r="F535" s="247" t="s">
        <v>748</v>
      </c>
      <c r="G535" s="232" t="e">
        <f>'Signed FA'!#REF!+1</f>
        <v>#REF!</v>
      </c>
      <c r="H535" s="232">
        <v>5</v>
      </c>
      <c r="I535" s="232">
        <v>4</v>
      </c>
      <c r="J535" s="248">
        <v>34129</v>
      </c>
      <c r="K535" s="232" t="s">
        <v>745</v>
      </c>
      <c r="L535" s="249" t="s">
        <v>90</v>
      </c>
      <c r="M535" s="270" t="str">
        <f t="shared" si="143"/>
        <v>1,F2-$500K</v>
      </c>
      <c r="N535" s="256" t="s">
        <v>52</v>
      </c>
      <c r="O535" s="257" t="s">
        <v>3510</v>
      </c>
      <c r="P535" s="231" t="str">
        <f>CONCATENATE(A535," (",M535,")")</f>
        <v>Holder, Jonathan (1,F2-$500K)</v>
      </c>
      <c r="Q535" s="252">
        <f t="shared" si="144"/>
        <v>250000</v>
      </c>
      <c r="R535" s="252">
        <f t="shared" si="142"/>
        <v>250000</v>
      </c>
      <c r="S535" s="252" t="str">
        <f t="shared" si="145"/>
        <v/>
      </c>
      <c r="T535" s="252" t="str">
        <f t="shared" si="152"/>
        <v/>
      </c>
      <c r="U535" s="270" t="s">
        <v>1563</v>
      </c>
      <c r="V535" s="253">
        <v>250000</v>
      </c>
      <c r="W535" s="232" t="s">
        <v>1564</v>
      </c>
      <c r="X535" s="284">
        <v>250000</v>
      </c>
      <c r="Y535" s="232" t="s">
        <v>242</v>
      </c>
      <c r="Z535" s="284"/>
      <c r="AA535" s="232"/>
      <c r="AB535" s="284"/>
      <c r="AC535" s="232"/>
      <c r="AD535" s="284"/>
      <c r="AE535" s="232"/>
      <c r="AF535" s="232"/>
    </row>
    <row r="536" spans="1:32" ht="14.25" customHeight="1">
      <c r="A536" s="232" t="s">
        <v>1897</v>
      </c>
      <c r="B536" s="246" t="str">
        <f t="shared" si="148"/>
        <v>Holland</v>
      </c>
      <c r="C536" s="238" t="str">
        <f t="shared" si="149"/>
        <v>Derek*</v>
      </c>
      <c r="D536" s="232" t="str">
        <f t="shared" si="150"/>
        <v>D. Holland</v>
      </c>
      <c r="E536" s="231" t="str">
        <f t="shared" si="151"/>
        <v>Derek* Holland</v>
      </c>
      <c r="F536" s="249" t="s">
        <v>307</v>
      </c>
      <c r="G536" s="249"/>
      <c r="H536" s="249"/>
      <c r="I536" s="249"/>
      <c r="J536" s="250">
        <v>31694</v>
      </c>
      <c r="K536" s="256" t="s">
        <v>577</v>
      </c>
      <c r="L536" s="249" t="s">
        <v>90</v>
      </c>
      <c r="M536" s="270" t="str">
        <f t="shared" si="143"/>
        <v>2,F3-$12.825M</v>
      </c>
      <c r="N536" s="256" t="str">
        <f>Aaron!$S$2</f>
        <v>Washington</v>
      </c>
      <c r="O536" s="257" t="s">
        <v>1797</v>
      </c>
      <c r="P536" s="231" t="str">
        <f>CONCATENATE(A536," (",M536,")")</f>
        <v>Holland, Derek* (2,F3-$12.825M)</v>
      </c>
      <c r="Q536" s="252">
        <f t="shared" si="144"/>
        <v>4275000</v>
      </c>
      <c r="R536" s="252">
        <f t="shared" si="142"/>
        <v>4275000</v>
      </c>
      <c r="S536" s="252" t="str">
        <f t="shared" si="145"/>
        <v/>
      </c>
      <c r="T536" s="252" t="str">
        <f t="shared" si="152"/>
        <v/>
      </c>
      <c r="U536" s="375" t="s">
        <v>1896</v>
      </c>
      <c r="V536" s="269">
        <v>4275000</v>
      </c>
      <c r="W536" s="268" t="s">
        <v>1895</v>
      </c>
      <c r="X536" s="269">
        <v>4275000</v>
      </c>
      <c r="Y536" s="232" t="s">
        <v>242</v>
      </c>
      <c r="Z536" s="232"/>
      <c r="AA536" s="232"/>
      <c r="AB536" s="253"/>
      <c r="AC536" s="232"/>
      <c r="AD536" s="284"/>
      <c r="AE536" s="232"/>
      <c r="AF536" s="232"/>
    </row>
    <row r="537" spans="1:32" ht="14.25" customHeight="1">
      <c r="A537" s="158" t="s">
        <v>3704</v>
      </c>
      <c r="B537" s="246" t="str">
        <f t="shared" si="148"/>
        <v>Holmes</v>
      </c>
      <c r="C537" s="238" t="str">
        <f t="shared" si="149"/>
        <v>Clay</v>
      </c>
      <c r="D537" s="232" t="str">
        <f t="shared" si="150"/>
        <v>C. Holmes</v>
      </c>
      <c r="E537" s="231" t="str">
        <f t="shared" si="151"/>
        <v>Clay Holmes</v>
      </c>
      <c r="F537" s="254" t="s">
        <v>748</v>
      </c>
      <c r="G537" s="254">
        <v>224</v>
      </c>
      <c r="H537" s="254">
        <v>11</v>
      </c>
      <c r="I537" s="254" t="s">
        <v>1464</v>
      </c>
      <c r="J537" s="250">
        <v>34055</v>
      </c>
      <c r="K537" s="255" t="s">
        <v>745</v>
      </c>
      <c r="L537" s="249" t="s">
        <v>90</v>
      </c>
      <c r="M537" s="270" t="str">
        <f t="shared" si="143"/>
        <v>Y1</v>
      </c>
      <c r="N537" s="256" t="s">
        <v>504</v>
      </c>
      <c r="O537" s="257" t="s">
        <v>3574</v>
      </c>
      <c r="P537" s="231" t="str">
        <f>CONCATENATE(A537," (",U537,")")</f>
        <v>Holmes, Clay (Y1)</v>
      </c>
      <c r="Q537" s="252">
        <f t="shared" si="144"/>
        <v>200000</v>
      </c>
      <c r="R537" s="252">
        <f t="shared" si="142"/>
        <v>300000</v>
      </c>
      <c r="S537" s="252">
        <f t="shared" si="145"/>
        <v>400000</v>
      </c>
      <c r="T537" s="252" t="str">
        <f t="shared" si="152"/>
        <v/>
      </c>
      <c r="U537" s="270" t="s">
        <v>388</v>
      </c>
      <c r="V537" s="253">
        <v>200000</v>
      </c>
      <c r="W537" s="232" t="s">
        <v>389</v>
      </c>
      <c r="X537" s="253">
        <v>300000</v>
      </c>
      <c r="Y537" s="232" t="s">
        <v>278</v>
      </c>
      <c r="Z537" s="378">
        <v>400000</v>
      </c>
      <c r="AA537" s="232" t="s">
        <v>492</v>
      </c>
      <c r="AB537" s="284"/>
      <c r="AC537" s="232"/>
      <c r="AD537" s="284"/>
      <c r="AE537" s="232"/>
      <c r="AF537" s="232"/>
    </row>
    <row r="538" spans="1:32" ht="12.75">
      <c r="A538" s="232" t="s">
        <v>1898</v>
      </c>
      <c r="B538" s="246" t="str">
        <f t="shared" si="148"/>
        <v>Holt</v>
      </c>
      <c r="C538" s="238" t="str">
        <f t="shared" si="149"/>
        <v>Brock</v>
      </c>
      <c r="D538" s="232" t="str">
        <f t="shared" si="150"/>
        <v>B. Holt</v>
      </c>
      <c r="E538" s="231" t="str">
        <f t="shared" si="151"/>
        <v>Brock Holt</v>
      </c>
      <c r="F538" s="249"/>
      <c r="G538" s="249"/>
      <c r="H538" s="249"/>
      <c r="I538" s="249"/>
      <c r="J538" s="250"/>
      <c r="K538" s="256"/>
      <c r="L538" s="249" t="s">
        <v>6</v>
      </c>
      <c r="M538" s="270" t="str">
        <f t="shared" si="143"/>
        <v>2,F3-$6.6M</v>
      </c>
      <c r="N538" s="256" t="str">
        <f>Ruth!$M$2</f>
        <v>Hoboken</v>
      </c>
      <c r="O538" s="257" t="s">
        <v>1797</v>
      </c>
      <c r="P538" s="231" t="str">
        <f>CONCATENATE(A538," (",M538,")")</f>
        <v>Holt, Brock (2,F3-$6.6M)</v>
      </c>
      <c r="Q538" s="252">
        <f t="shared" si="144"/>
        <v>2200000</v>
      </c>
      <c r="R538" s="252">
        <f t="shared" si="142"/>
        <v>2200000</v>
      </c>
      <c r="S538" s="252" t="str">
        <f t="shared" si="145"/>
        <v/>
      </c>
      <c r="T538" s="252" t="str">
        <f t="shared" si="152"/>
        <v/>
      </c>
      <c r="U538" s="376" t="s">
        <v>1588</v>
      </c>
      <c r="V538" s="253">
        <v>2200000</v>
      </c>
      <c r="W538" s="231" t="s">
        <v>1623</v>
      </c>
      <c r="X538" s="253">
        <v>2200000</v>
      </c>
      <c r="Y538" s="232" t="s">
        <v>242</v>
      </c>
      <c r="Z538" s="232"/>
      <c r="AA538" s="232"/>
      <c r="AB538" s="284"/>
      <c r="AC538" s="232"/>
      <c r="AD538" s="284"/>
      <c r="AE538" s="232"/>
      <c r="AF538" s="232"/>
    </row>
    <row r="539" spans="1:32" ht="14.25" customHeight="1">
      <c r="A539" s="232" t="s">
        <v>1082</v>
      </c>
      <c r="B539" s="246" t="str">
        <f t="shared" si="148"/>
        <v>Honeywell</v>
      </c>
      <c r="C539" s="238" t="str">
        <f t="shared" si="149"/>
        <v>Brent</v>
      </c>
      <c r="D539" s="232" t="str">
        <f t="shared" si="150"/>
        <v>B. Honeywell</v>
      </c>
      <c r="E539" s="231" t="str">
        <f t="shared" si="151"/>
        <v>Brent Honeywell</v>
      </c>
      <c r="F539" s="254" t="s">
        <v>748</v>
      </c>
      <c r="G539" s="233">
        <v>49</v>
      </c>
      <c r="H539" s="233" t="s">
        <v>1035</v>
      </c>
      <c r="I539" s="233">
        <v>1</v>
      </c>
      <c r="J539" s="262">
        <v>34789</v>
      </c>
      <c r="K539" s="255"/>
      <c r="L539" s="249" t="s">
        <v>387</v>
      </c>
      <c r="M539" s="270" t="str">
        <f t="shared" si="143"/>
        <v>min</v>
      </c>
      <c r="N539" s="256" t="str">
        <f>Cobb!$A$2</f>
        <v>Greenville</v>
      </c>
      <c r="O539" s="257" t="s">
        <v>1058</v>
      </c>
      <c r="P539" s="231" t="str">
        <f>CONCATENATE(A539," (",M539,")")</f>
        <v>Honeywell, Brent (min)</v>
      </c>
      <c r="Q539" s="252" t="str">
        <f t="shared" si="144"/>
        <v/>
      </c>
      <c r="R539" s="252" t="str">
        <f t="shared" si="142"/>
        <v/>
      </c>
      <c r="S539" s="252" t="str">
        <f t="shared" si="145"/>
        <v/>
      </c>
      <c r="T539" s="252" t="str">
        <f t="shared" si="152"/>
        <v/>
      </c>
      <c r="U539" s="270" t="s">
        <v>505</v>
      </c>
      <c r="V539" s="253"/>
      <c r="W539" s="232"/>
      <c r="X539" s="232"/>
      <c r="Y539" s="232"/>
      <c r="Z539" s="232"/>
      <c r="AA539" s="232"/>
      <c r="AB539" s="284"/>
      <c r="AC539" s="232"/>
      <c r="AD539" s="284"/>
      <c r="AE539" s="232"/>
      <c r="AF539" s="232"/>
    </row>
    <row r="540" spans="1:32" ht="14.25" customHeight="1">
      <c r="A540" s="232" t="s">
        <v>1258</v>
      </c>
      <c r="B540" s="246" t="str">
        <f t="shared" si="148"/>
        <v>Hoskins</v>
      </c>
      <c r="C540" s="238" t="str">
        <f t="shared" si="149"/>
        <v>Rhys</v>
      </c>
      <c r="D540" s="232" t="str">
        <f t="shared" si="150"/>
        <v>R. Hoskins</v>
      </c>
      <c r="E540" s="231" t="str">
        <f t="shared" si="151"/>
        <v>Rhys Hoskins</v>
      </c>
      <c r="F540" s="247" t="s">
        <v>748</v>
      </c>
      <c r="G540" s="232" t="e">
        <f>#REF!+1</f>
        <v>#REF!</v>
      </c>
      <c r="H540" s="232">
        <v>5</v>
      </c>
      <c r="I540" s="232">
        <v>6</v>
      </c>
      <c r="J540" s="248">
        <v>34045</v>
      </c>
      <c r="K540" s="232" t="s">
        <v>747</v>
      </c>
      <c r="L540" s="249" t="s">
        <v>6</v>
      </c>
      <c r="M540" s="270" t="str">
        <f t="shared" si="143"/>
        <v>Y3</v>
      </c>
      <c r="N540" s="256" t="str">
        <f>Ruth!$M$2</f>
        <v>Hoboken</v>
      </c>
      <c r="O540" s="249" t="s">
        <v>1214</v>
      </c>
      <c r="P540" s="231" t="str">
        <f>CONCATENATE(A540," (",M540,")")</f>
        <v>Hoskins, Rhys (Y3)</v>
      </c>
      <c r="Q540" s="252">
        <f t="shared" si="144"/>
        <v>400000</v>
      </c>
      <c r="R540" s="252" t="str">
        <f t="shared" si="142"/>
        <v/>
      </c>
      <c r="S540" s="252" t="str">
        <f t="shared" si="145"/>
        <v/>
      </c>
      <c r="T540" s="252" t="str">
        <f t="shared" si="152"/>
        <v/>
      </c>
      <c r="U540" s="270" t="s">
        <v>278</v>
      </c>
      <c r="V540" s="253">
        <v>400000</v>
      </c>
      <c r="W540" s="232" t="s">
        <v>492</v>
      </c>
      <c r="X540" s="232"/>
      <c r="Y540" s="232"/>
      <c r="Z540" s="232"/>
      <c r="AA540" s="232"/>
      <c r="AB540" s="284"/>
      <c r="AC540" s="232"/>
      <c r="AD540" s="284"/>
      <c r="AE540" s="232"/>
      <c r="AF540" s="232"/>
    </row>
    <row r="541" spans="1:32" ht="14.25" customHeight="1">
      <c r="A541" s="232" t="s">
        <v>558</v>
      </c>
      <c r="B541" s="246" t="str">
        <f t="shared" si="148"/>
        <v>Hosmer</v>
      </c>
      <c r="C541" s="238" t="str">
        <f t="shared" si="149"/>
        <v>Eric</v>
      </c>
      <c r="D541" s="232" t="str">
        <f t="shared" si="150"/>
        <v>E. Hosmer</v>
      </c>
      <c r="E541" s="231" t="str">
        <f t="shared" si="151"/>
        <v>Eric Hosmer</v>
      </c>
      <c r="F541" s="249" t="s">
        <v>307</v>
      </c>
      <c r="G541" s="249"/>
      <c r="H541" s="249"/>
      <c r="I541" s="249"/>
      <c r="J541" s="250">
        <v>32805</v>
      </c>
      <c r="K541" s="256" t="s">
        <v>747</v>
      </c>
      <c r="L541" s="249" t="s">
        <v>6</v>
      </c>
      <c r="M541" s="270" t="str">
        <f t="shared" si="143"/>
        <v>2,F4-$10.5M</v>
      </c>
      <c r="N541" s="256" t="str">
        <f>Aaron!$M$2</f>
        <v>Virginia</v>
      </c>
      <c r="O541" s="257" t="s">
        <v>1797</v>
      </c>
      <c r="P541" s="231" t="str">
        <f>CONCATENATE(A541," (",M541,")")</f>
        <v>Hosmer, Eric (2,F4-$10.5M)</v>
      </c>
      <c r="Q541" s="252">
        <f t="shared" si="144"/>
        <v>2625000</v>
      </c>
      <c r="R541" s="252">
        <f t="shared" si="142"/>
        <v>2625000</v>
      </c>
      <c r="S541" s="252">
        <f t="shared" si="145"/>
        <v>2625000</v>
      </c>
      <c r="T541" s="252" t="str">
        <f t="shared" si="152"/>
        <v/>
      </c>
      <c r="U541" s="270" t="s">
        <v>1168</v>
      </c>
      <c r="V541" s="253">
        <v>2625000</v>
      </c>
      <c r="W541" s="232" t="s">
        <v>1184</v>
      </c>
      <c r="X541" s="253">
        <v>2625000</v>
      </c>
      <c r="Y541" s="232" t="s">
        <v>1185</v>
      </c>
      <c r="Z541" s="253">
        <v>2625000</v>
      </c>
      <c r="AA541" s="232" t="s">
        <v>242</v>
      </c>
      <c r="AB541" s="253"/>
      <c r="AC541" s="232"/>
      <c r="AD541" s="284"/>
      <c r="AE541" s="232"/>
      <c r="AF541" s="232"/>
    </row>
    <row r="542" spans="1:32" ht="14.25" customHeight="1">
      <c r="A542" s="232" t="s">
        <v>1499</v>
      </c>
      <c r="B542" s="246" t="str">
        <f t="shared" si="148"/>
        <v>Houck</v>
      </c>
      <c r="C542" s="238" t="str">
        <f t="shared" si="149"/>
        <v>Tanner</v>
      </c>
      <c r="D542" s="232" t="str">
        <f t="shared" si="150"/>
        <v>T. Houck</v>
      </c>
      <c r="E542" s="231" t="str">
        <f t="shared" si="151"/>
        <v>Tanner Houck</v>
      </c>
      <c r="F542" s="254"/>
      <c r="G542" s="254">
        <v>144</v>
      </c>
      <c r="H542" s="254" t="s">
        <v>1470</v>
      </c>
      <c r="I542" s="254"/>
      <c r="J542" s="250"/>
      <c r="K542" s="255"/>
      <c r="L542" s="249" t="s">
        <v>387</v>
      </c>
      <c r="M542" s="270" t="str">
        <f t="shared" si="143"/>
        <v>min</v>
      </c>
      <c r="N542" s="256" t="str">
        <f>Cobb!$M$2</f>
        <v>Mansfield</v>
      </c>
      <c r="O542" s="257" t="s">
        <v>1479</v>
      </c>
      <c r="P542" s="231" t="str">
        <f>CONCATENATE(A542," (",M542,")")</f>
        <v>Houck, Tanner (min)</v>
      </c>
      <c r="Q542" s="252" t="str">
        <f t="shared" si="144"/>
        <v/>
      </c>
      <c r="R542" s="252" t="str">
        <f t="shared" si="142"/>
        <v/>
      </c>
      <c r="S542" s="252" t="str">
        <f t="shared" si="145"/>
        <v/>
      </c>
      <c r="T542" s="252" t="str">
        <f t="shared" si="152"/>
        <v/>
      </c>
      <c r="U542" s="270" t="s">
        <v>505</v>
      </c>
      <c r="V542" s="253"/>
      <c r="W542" s="232"/>
      <c r="X542" s="253"/>
      <c r="Y542" s="232"/>
      <c r="Z542" s="232"/>
      <c r="AA542" s="232"/>
      <c r="AB542" s="284"/>
      <c r="AC542" s="232"/>
      <c r="AD542" s="284"/>
      <c r="AE542" s="232"/>
      <c r="AF542" s="232"/>
    </row>
    <row r="543" spans="1:32" ht="14.25" customHeight="1">
      <c r="A543" s="158" t="s">
        <v>3583</v>
      </c>
      <c r="B543" s="246" t="str">
        <f t="shared" si="148"/>
        <v>Houser</v>
      </c>
      <c r="C543" s="238" t="str">
        <f t="shared" si="149"/>
        <v>Adrian</v>
      </c>
      <c r="D543" s="232" t="str">
        <f t="shared" si="150"/>
        <v>A. Houser</v>
      </c>
      <c r="E543" s="231" t="str">
        <f t="shared" si="151"/>
        <v>Adrian Houser</v>
      </c>
      <c r="F543" s="254" t="s">
        <v>748</v>
      </c>
      <c r="G543" s="254">
        <v>13</v>
      </c>
      <c r="H543" s="254">
        <v>1</v>
      </c>
      <c r="I543" s="254" t="s">
        <v>1476</v>
      </c>
      <c r="J543" s="250">
        <v>34002</v>
      </c>
      <c r="K543" s="255" t="s">
        <v>577</v>
      </c>
      <c r="L543" s="249" t="s">
        <v>90</v>
      </c>
      <c r="M543" s="270" t="str">
        <f t="shared" si="143"/>
        <v>Y1</v>
      </c>
      <c r="N543" s="256" t="s">
        <v>429</v>
      </c>
      <c r="O543" s="257" t="s">
        <v>3574</v>
      </c>
      <c r="P543" s="231" t="str">
        <f>CONCATENATE(A543," (",U543,")")</f>
        <v>Houser, Adrian (Y1)</v>
      </c>
      <c r="Q543" s="252">
        <f t="shared" si="144"/>
        <v>200000</v>
      </c>
      <c r="R543" s="252">
        <f t="shared" si="142"/>
        <v>300000</v>
      </c>
      <c r="S543" s="252">
        <f t="shared" si="145"/>
        <v>400000</v>
      </c>
      <c r="T543" s="252" t="str">
        <f t="shared" si="152"/>
        <v/>
      </c>
      <c r="U543" s="270" t="s">
        <v>388</v>
      </c>
      <c r="V543" s="253">
        <v>200000</v>
      </c>
      <c r="W543" s="232" t="s">
        <v>389</v>
      </c>
      <c r="X543" s="253">
        <v>300000</v>
      </c>
      <c r="Y543" s="232" t="s">
        <v>278</v>
      </c>
      <c r="Z543" s="378">
        <v>400000</v>
      </c>
      <c r="AA543" s="232" t="s">
        <v>492</v>
      </c>
      <c r="AB543" s="284"/>
      <c r="AC543" s="232"/>
      <c r="AD543" s="284"/>
      <c r="AE543" s="232"/>
      <c r="AF543" s="232"/>
    </row>
    <row r="544" spans="1:32" ht="14.25" customHeight="1">
      <c r="A544" s="232" t="s">
        <v>2058</v>
      </c>
      <c r="B544" s="246" t="str">
        <f t="shared" si="148"/>
        <v>Howard</v>
      </c>
      <c r="C544" s="238" t="str">
        <f t="shared" si="149"/>
        <v>Spencer</v>
      </c>
      <c r="D544" s="232" t="str">
        <f t="shared" si="150"/>
        <v>S. Howard</v>
      </c>
      <c r="E544" s="231" t="str">
        <f t="shared" si="151"/>
        <v>Spencer Howard</v>
      </c>
      <c r="F544" s="254" t="s">
        <v>748</v>
      </c>
      <c r="G544" s="254" t="s">
        <v>2211</v>
      </c>
      <c r="H544" s="254" t="s">
        <v>1465</v>
      </c>
      <c r="I544" s="254" t="s">
        <v>2186</v>
      </c>
      <c r="J544" s="250">
        <v>35274</v>
      </c>
      <c r="K544" s="255" t="s">
        <v>577</v>
      </c>
      <c r="L544" s="249" t="s">
        <v>387</v>
      </c>
      <c r="M544" s="270" t="str">
        <f t="shared" si="143"/>
        <v>min</v>
      </c>
      <c r="N544" s="256" t="s">
        <v>173</v>
      </c>
      <c r="O544" s="257" t="s">
        <v>2173</v>
      </c>
      <c r="P544" s="231" t="str">
        <f>CONCATENATE(A544," (",M544,")")</f>
        <v>Howard, Spencer (min)</v>
      </c>
      <c r="Q544" s="252" t="str">
        <f t="shared" si="144"/>
        <v/>
      </c>
      <c r="R544" s="252" t="str">
        <f t="shared" si="142"/>
        <v/>
      </c>
      <c r="S544" s="252" t="str">
        <f t="shared" si="145"/>
        <v/>
      </c>
      <c r="T544" s="252" t="str">
        <f t="shared" si="152"/>
        <v/>
      </c>
      <c r="U544" s="270" t="s">
        <v>505</v>
      </c>
      <c r="V544" s="253"/>
      <c r="W544" s="232"/>
      <c r="X544" s="253"/>
      <c r="Y544" s="232"/>
      <c r="Z544" s="232"/>
      <c r="AA544" s="232"/>
      <c r="AB544" s="284"/>
      <c r="AC544" s="232"/>
      <c r="AD544" s="284"/>
      <c r="AE544" s="232"/>
      <c r="AF544" s="232"/>
    </row>
    <row r="545" spans="1:32" ht="14.25" customHeight="1">
      <c r="A545" s="232" t="s">
        <v>1261</v>
      </c>
      <c r="B545" s="246" t="str">
        <f t="shared" si="148"/>
        <v>Hudson</v>
      </c>
      <c r="C545" s="238" t="str">
        <f t="shared" si="149"/>
        <v>Dakota</v>
      </c>
      <c r="D545" s="232" t="str">
        <f t="shared" si="150"/>
        <v>D. Hudson</v>
      </c>
      <c r="E545" s="231" t="str">
        <f t="shared" si="151"/>
        <v>Dakota Hudson</v>
      </c>
      <c r="F545" s="247" t="s">
        <v>748</v>
      </c>
      <c r="G545" s="232">
        <f>Players!G571+1</f>
        <v>1</v>
      </c>
      <c r="H545" s="232">
        <v>5</v>
      </c>
      <c r="I545" s="232">
        <v>19</v>
      </c>
      <c r="J545" s="248">
        <v>34592</v>
      </c>
      <c r="K545" s="232" t="s">
        <v>745</v>
      </c>
      <c r="L545" s="249" t="s">
        <v>90</v>
      </c>
      <c r="M545" s="270" t="str">
        <f t="shared" si="143"/>
        <v>Y2</v>
      </c>
      <c r="N545" s="251" t="str">
        <f>Mays!$S$2</f>
        <v>Thunder Bay</v>
      </c>
      <c r="O545" s="249" t="s">
        <v>1214</v>
      </c>
      <c r="P545" s="231" t="str">
        <f>CONCATENATE(A545," (",M545,")")</f>
        <v>Hudson, Dakota (Y2)</v>
      </c>
      <c r="Q545" s="252">
        <f t="shared" si="144"/>
        <v>300000</v>
      </c>
      <c r="R545" s="252">
        <f t="shared" si="142"/>
        <v>400000</v>
      </c>
      <c r="S545" s="252" t="str">
        <f t="shared" si="145"/>
        <v/>
      </c>
      <c r="T545" s="252" t="str">
        <f t="shared" si="152"/>
        <v/>
      </c>
      <c r="U545" s="270" t="s">
        <v>389</v>
      </c>
      <c r="V545" s="253">
        <v>300000</v>
      </c>
      <c r="W545" s="232" t="s">
        <v>278</v>
      </c>
      <c r="X545" s="253">
        <v>400000</v>
      </c>
      <c r="Y545" s="232" t="s">
        <v>492</v>
      </c>
      <c r="Z545" s="232"/>
      <c r="AA545" s="233"/>
      <c r="AB545" s="284"/>
      <c r="AC545" s="232"/>
      <c r="AD545" s="284"/>
      <c r="AE545" s="232"/>
      <c r="AF545" s="232"/>
    </row>
    <row r="546" spans="1:32" ht="12.75">
      <c r="A546" s="290" t="s">
        <v>1020</v>
      </c>
      <c r="B546" s="246" t="str">
        <f t="shared" si="148"/>
        <v>Hudson</v>
      </c>
      <c r="C546" s="238" t="str">
        <f t="shared" si="149"/>
        <v>Daniel</v>
      </c>
      <c r="D546" s="232" t="str">
        <f t="shared" si="150"/>
        <v>D. Hudson</v>
      </c>
      <c r="E546" s="231" t="str">
        <f t="shared" si="151"/>
        <v>Daniel Hudson</v>
      </c>
      <c r="F546" s="249" t="s">
        <v>748</v>
      </c>
      <c r="G546" s="249"/>
      <c r="H546" s="249"/>
      <c r="I546" s="249"/>
      <c r="J546" s="250">
        <v>31845</v>
      </c>
      <c r="K546" s="256" t="s">
        <v>577</v>
      </c>
      <c r="L546" s="249" t="s">
        <v>90</v>
      </c>
      <c r="M546" s="270" t="str">
        <f t="shared" si="143"/>
        <v>1,F2-$6M</v>
      </c>
      <c r="N546" s="256" t="s">
        <v>504</v>
      </c>
      <c r="O546" s="257" t="s">
        <v>3510</v>
      </c>
      <c r="P546" s="231" t="str">
        <f>CONCATENATE(A546," (",M546,")")</f>
        <v>Hudson, Daniel (1,F2-$6M)</v>
      </c>
      <c r="Q546" s="252">
        <f t="shared" si="144"/>
        <v>3000000</v>
      </c>
      <c r="R546" s="252">
        <f t="shared" si="142"/>
        <v>3000000</v>
      </c>
      <c r="S546" s="252" t="str">
        <f t="shared" si="145"/>
        <v/>
      </c>
      <c r="T546" s="252" t="str">
        <f t="shared" si="152"/>
        <v/>
      </c>
      <c r="U546" s="255" t="s">
        <v>3252</v>
      </c>
      <c r="V546" s="263">
        <v>3000000</v>
      </c>
      <c r="W546" s="233" t="s">
        <v>3253</v>
      </c>
      <c r="X546" s="284">
        <v>3000000</v>
      </c>
      <c r="Y546" s="232" t="s">
        <v>242</v>
      </c>
      <c r="Z546" s="284"/>
      <c r="AA546" s="232"/>
      <c r="AB546" s="284"/>
      <c r="AC546" s="232"/>
      <c r="AD546" s="284"/>
      <c r="AE546" s="232"/>
      <c r="AF546" s="232"/>
    </row>
    <row r="547" spans="1:32" ht="14.25" customHeight="1">
      <c r="A547" s="158" t="s">
        <v>3754</v>
      </c>
      <c r="B547" s="246" t="str">
        <f t="shared" si="148"/>
        <v>Huff</v>
      </c>
      <c r="C547" s="238" t="str">
        <f t="shared" si="149"/>
        <v>Samuel</v>
      </c>
      <c r="D547" s="232" t="str">
        <f t="shared" si="150"/>
        <v>S. Huff</v>
      </c>
      <c r="E547" s="231" t="str">
        <f t="shared" si="151"/>
        <v>Samuel Huff</v>
      </c>
      <c r="F547" s="254" t="s">
        <v>748</v>
      </c>
      <c r="G547" s="254">
        <v>93</v>
      </c>
      <c r="H547" s="254" t="s">
        <v>478</v>
      </c>
      <c r="I547" s="254" t="s">
        <v>1477</v>
      </c>
      <c r="J547" s="250">
        <v>35809</v>
      </c>
      <c r="K547" s="255" t="s">
        <v>749</v>
      </c>
      <c r="L547" s="249" t="s">
        <v>387</v>
      </c>
      <c r="M547" s="270" t="str">
        <f t="shared" si="143"/>
        <v>min</v>
      </c>
      <c r="N547" s="256" t="s">
        <v>349</v>
      </c>
      <c r="O547" s="257" t="s">
        <v>3574</v>
      </c>
      <c r="P547" s="231" t="str">
        <f>CONCATENATE(A547," (",U547,")")</f>
        <v>Huff, Samuel (min)</v>
      </c>
      <c r="Q547" s="252" t="str">
        <f t="shared" si="144"/>
        <v/>
      </c>
      <c r="R547" s="252" t="str">
        <f t="shared" si="142"/>
        <v/>
      </c>
      <c r="S547" s="252" t="str">
        <f t="shared" si="145"/>
        <v/>
      </c>
      <c r="T547" s="252" t="str">
        <f t="shared" si="152"/>
        <v/>
      </c>
      <c r="U547" s="270" t="s">
        <v>505</v>
      </c>
      <c r="V547" s="253"/>
      <c r="W547" s="232"/>
      <c r="X547" s="253"/>
      <c r="Y547" s="232"/>
      <c r="Z547" s="232"/>
      <c r="AA547" s="232"/>
      <c r="AB547" s="284"/>
      <c r="AC547" s="232"/>
      <c r="AD547" s="284"/>
      <c r="AE547" s="232"/>
      <c r="AF547" s="232"/>
    </row>
    <row r="548" spans="1:32" ht="14.25" customHeight="1">
      <c r="A548" s="264" t="s">
        <v>670</v>
      </c>
      <c r="B548" s="246" t="str">
        <f t="shared" si="148"/>
        <v>Hughes</v>
      </c>
      <c r="C548" s="238" t="str">
        <f t="shared" si="149"/>
        <v>Jared</v>
      </c>
      <c r="D548" s="232" t="str">
        <f t="shared" si="150"/>
        <v>J. Hughes</v>
      </c>
      <c r="E548" s="231" t="str">
        <f t="shared" si="151"/>
        <v>Jared Hughes</v>
      </c>
      <c r="F548" s="249" t="s">
        <v>748</v>
      </c>
      <c r="G548" s="249"/>
      <c r="H548" s="249"/>
      <c r="I548" s="249"/>
      <c r="J548" s="250">
        <v>31232</v>
      </c>
      <c r="K548" s="256" t="s">
        <v>745</v>
      </c>
      <c r="L548" s="249" t="s">
        <v>90</v>
      </c>
      <c r="M548" s="270" t="str">
        <f t="shared" si="143"/>
        <v>1,F1-$1.39M</v>
      </c>
      <c r="N548" s="251" t="s">
        <v>173</v>
      </c>
      <c r="O548" s="257" t="s">
        <v>3510</v>
      </c>
      <c r="P548" s="231" t="str">
        <f t="shared" ref="P548:P553" si="153">CONCATENATE(A548," (",M548,")")</f>
        <v>Hughes, Jared (1,F1-$1.39M)</v>
      </c>
      <c r="Q548" s="252">
        <f t="shared" si="144"/>
        <v>1390000</v>
      </c>
      <c r="R548" s="252" t="str">
        <f t="shared" si="142"/>
        <v/>
      </c>
      <c r="S548" s="252" t="str">
        <f t="shared" si="145"/>
        <v/>
      </c>
      <c r="T548" s="252" t="str">
        <f t="shared" si="152"/>
        <v/>
      </c>
      <c r="U548" s="270" t="s">
        <v>3254</v>
      </c>
      <c r="V548" s="253">
        <v>1390000</v>
      </c>
      <c r="W548" s="232" t="s">
        <v>242</v>
      </c>
      <c r="X548" s="284"/>
      <c r="Y548" s="232"/>
      <c r="Z548" s="284"/>
      <c r="AA548" s="232"/>
      <c r="AB548" s="284"/>
      <c r="AC548" s="232"/>
      <c r="AD548" s="284"/>
      <c r="AE548" s="232"/>
      <c r="AF548" s="232"/>
    </row>
    <row r="549" spans="1:32" ht="14.25" customHeight="1">
      <c r="A549" s="232" t="s">
        <v>130</v>
      </c>
      <c r="B549" s="246" t="str">
        <f t="shared" si="148"/>
        <v>Ianetta</v>
      </c>
      <c r="C549" s="238" t="str">
        <f t="shared" si="149"/>
        <v>Chris</v>
      </c>
      <c r="D549" s="232" t="str">
        <f t="shared" si="150"/>
        <v>C. Ianetta</v>
      </c>
      <c r="E549" s="231" t="str">
        <f t="shared" si="151"/>
        <v>Chris Ianetta</v>
      </c>
      <c r="F549" s="249" t="s">
        <v>748</v>
      </c>
      <c r="G549" s="249"/>
      <c r="H549" s="249"/>
      <c r="I549" s="249"/>
      <c r="J549" s="250">
        <v>30414</v>
      </c>
      <c r="K549" s="256" t="s">
        <v>749</v>
      </c>
      <c r="L549" s="249" t="s">
        <v>6</v>
      </c>
      <c r="M549" s="270" t="str">
        <f t="shared" si="143"/>
        <v>2,F3-$4.001M</v>
      </c>
      <c r="N549" s="256" t="s">
        <v>502</v>
      </c>
      <c r="O549" s="257" t="s">
        <v>2458</v>
      </c>
      <c r="P549" s="231" t="str">
        <f t="shared" si="153"/>
        <v>Ianetta, Chris (2,F3-$4.001M)</v>
      </c>
      <c r="Q549" s="252">
        <f t="shared" si="144"/>
        <v>1334000</v>
      </c>
      <c r="R549" s="252">
        <f t="shared" si="142"/>
        <v>1334000</v>
      </c>
      <c r="S549" s="252" t="str">
        <f t="shared" si="145"/>
        <v/>
      </c>
      <c r="T549" s="252" t="str">
        <f t="shared" si="152"/>
        <v/>
      </c>
      <c r="U549" s="375" t="s">
        <v>1901</v>
      </c>
      <c r="V549" s="253">
        <v>1334000</v>
      </c>
      <c r="W549" s="268" t="s">
        <v>1900</v>
      </c>
      <c r="X549" s="253">
        <v>1334000</v>
      </c>
      <c r="Y549" s="232" t="s">
        <v>242</v>
      </c>
      <c r="Z549" s="233"/>
      <c r="AA549" s="232"/>
      <c r="AB549" s="284"/>
      <c r="AC549" s="232"/>
      <c r="AD549" s="284"/>
      <c r="AE549" s="232"/>
      <c r="AF549" s="232"/>
    </row>
    <row r="550" spans="1:32" ht="14.25" customHeight="1">
      <c r="A550" s="232" t="s">
        <v>560</v>
      </c>
      <c r="B550" s="246" t="str">
        <f t="shared" si="148"/>
        <v>Iglesias</v>
      </c>
      <c r="C550" s="238" t="str">
        <f t="shared" si="149"/>
        <v>Jose</v>
      </c>
      <c r="D550" s="232" t="str">
        <f t="shared" si="150"/>
        <v>J. Iglesias</v>
      </c>
      <c r="E550" s="231" t="str">
        <f t="shared" si="151"/>
        <v>Jose Iglesias</v>
      </c>
      <c r="F550" s="249" t="s">
        <v>748</v>
      </c>
      <c r="G550" s="249"/>
      <c r="H550" s="249"/>
      <c r="I550" s="249"/>
      <c r="J550" s="250">
        <v>32878</v>
      </c>
      <c r="K550" s="256" t="s">
        <v>752</v>
      </c>
      <c r="L550" s="249" t="s">
        <v>6</v>
      </c>
      <c r="M550" s="270" t="str">
        <f t="shared" si="143"/>
        <v>ARB-Y6</v>
      </c>
      <c r="N550" s="256" t="str">
        <f>Cobb!$Y$2</f>
        <v>Gateway</v>
      </c>
      <c r="O550" s="257" t="s">
        <v>117</v>
      </c>
      <c r="P550" s="231" t="str">
        <f t="shared" si="153"/>
        <v>Iglesias, Jose (ARB-Y6)</v>
      </c>
      <c r="Q550" s="252">
        <f t="shared" si="144"/>
        <v>1729000</v>
      </c>
      <c r="R550" s="252" t="str">
        <f t="shared" si="142"/>
        <v/>
      </c>
      <c r="S550" s="252" t="str">
        <f t="shared" si="145"/>
        <v/>
      </c>
      <c r="T550" s="252" t="str">
        <f t="shared" si="152"/>
        <v/>
      </c>
      <c r="U550" s="270" t="s">
        <v>722</v>
      </c>
      <c r="V550" s="253">
        <v>1729000</v>
      </c>
      <c r="W550" s="232" t="s">
        <v>723</v>
      </c>
      <c r="X550" s="232"/>
      <c r="Y550" s="232" t="s">
        <v>242</v>
      </c>
      <c r="Z550" s="232"/>
      <c r="AA550" s="232"/>
      <c r="AB550" s="284"/>
      <c r="AC550" s="232"/>
      <c r="AD550" s="284"/>
      <c r="AE550" s="232"/>
      <c r="AF550" s="232"/>
    </row>
    <row r="551" spans="1:32" ht="14.25" customHeight="1">
      <c r="A551" s="233" t="s">
        <v>981</v>
      </c>
      <c r="B551" s="246" t="str">
        <f t="shared" si="148"/>
        <v>Iglesias</v>
      </c>
      <c r="C551" s="238" t="str">
        <f t="shared" si="149"/>
        <v>Raisel</v>
      </c>
      <c r="D551" s="232" t="str">
        <f t="shared" si="150"/>
        <v>R. Iglesias</v>
      </c>
      <c r="E551" s="231" t="str">
        <f t="shared" si="151"/>
        <v>Raisel Iglesias</v>
      </c>
      <c r="F551" s="249" t="s">
        <v>748</v>
      </c>
      <c r="G551" s="249"/>
      <c r="H551" s="249"/>
      <c r="I551" s="249"/>
      <c r="J551" s="262">
        <v>32964</v>
      </c>
      <c r="K551" s="232" t="s">
        <v>745</v>
      </c>
      <c r="L551" s="249" t="s">
        <v>90</v>
      </c>
      <c r="M551" s="270" t="str">
        <f t="shared" si="143"/>
        <v>ARB-Y5</v>
      </c>
      <c r="N551" s="256" t="str">
        <f>Mays!$A$2</f>
        <v>Aspen</v>
      </c>
      <c r="O551" s="249" t="s">
        <v>916</v>
      </c>
      <c r="P551" s="231" t="str">
        <f t="shared" si="153"/>
        <v>Iglesias, Raisel (ARB-Y5)</v>
      </c>
      <c r="Q551" s="252">
        <f t="shared" si="144"/>
        <v>1092000</v>
      </c>
      <c r="R551" s="252" t="str">
        <f t="shared" si="142"/>
        <v/>
      </c>
      <c r="S551" s="252" t="str">
        <f t="shared" si="145"/>
        <v/>
      </c>
      <c r="T551" s="252" t="str">
        <f t="shared" si="152"/>
        <v/>
      </c>
      <c r="U551" s="270" t="s">
        <v>721</v>
      </c>
      <c r="V551" s="253">
        <v>1092000</v>
      </c>
      <c r="W551" s="232" t="s">
        <v>722</v>
      </c>
      <c r="X551" s="232"/>
      <c r="Y551" s="232" t="s">
        <v>723</v>
      </c>
      <c r="Z551" s="232"/>
      <c r="AA551" s="232" t="s">
        <v>242</v>
      </c>
      <c r="AB551" s="284"/>
      <c r="AC551" s="232"/>
      <c r="AD551" s="284"/>
      <c r="AE551" s="232"/>
      <c r="AF551" s="232"/>
    </row>
    <row r="552" spans="1:32" ht="14.25" customHeight="1">
      <c r="A552" s="233" t="s">
        <v>888</v>
      </c>
      <c r="B552" s="246" t="str">
        <f t="shared" ref="B552:B583" si="154">LEFT(A552,FIND(", ",A552,1)-1)</f>
        <v>Inciarte</v>
      </c>
      <c r="C552" s="238" t="str">
        <f t="shared" ref="C552:C577" si="155">RIGHT(A552,LEN(A552)-FIND(", ",A552,1)-1)</f>
        <v>Ender*</v>
      </c>
      <c r="D552" s="232" t="str">
        <f t="shared" ref="D552:D583" si="156">CONCATENATE(MID(C552,1,1),". ",B552)</f>
        <v>E. Inciarte</v>
      </c>
      <c r="E552" s="231" t="str">
        <f t="shared" ref="E552:E577" si="157">CONCATENATE(C552," ",B552)</f>
        <v>Ender* Inciarte</v>
      </c>
      <c r="F552" s="249" t="s">
        <v>307</v>
      </c>
      <c r="G552" s="249"/>
      <c r="H552" s="249"/>
      <c r="I552" s="249"/>
      <c r="J552" s="262">
        <v>33175</v>
      </c>
      <c r="K552" s="232" t="s">
        <v>750</v>
      </c>
      <c r="L552" s="249" t="s">
        <v>6</v>
      </c>
      <c r="M552" s="270" t="str">
        <f t="shared" si="143"/>
        <v>ARB-Y6</v>
      </c>
      <c r="N552" s="251" t="str">
        <f>Aaron!$G$2</f>
        <v>Exeter</v>
      </c>
      <c r="O552" s="249" t="s">
        <v>1415</v>
      </c>
      <c r="P552" s="231" t="str">
        <f t="shared" si="153"/>
        <v>Inciarte, Ender* (ARB-Y6)</v>
      </c>
      <c r="Q552" s="252">
        <f t="shared" si="144"/>
        <v>1890000</v>
      </c>
      <c r="R552" s="252" t="str">
        <f t="shared" si="142"/>
        <v/>
      </c>
      <c r="S552" s="252" t="str">
        <f t="shared" si="145"/>
        <v/>
      </c>
      <c r="T552" s="252" t="str">
        <f t="shared" si="152"/>
        <v/>
      </c>
      <c r="U552" s="270" t="s">
        <v>722</v>
      </c>
      <c r="V552" s="253">
        <v>1890000</v>
      </c>
      <c r="W552" s="232" t="s">
        <v>723</v>
      </c>
      <c r="X552" s="232"/>
      <c r="Y552" s="232" t="s">
        <v>242</v>
      </c>
      <c r="Z552" s="232"/>
      <c r="AA552" s="233"/>
      <c r="AB552" s="284"/>
      <c r="AC552" s="232"/>
      <c r="AD552" s="284"/>
      <c r="AE552" s="232"/>
      <c r="AF552" s="232"/>
    </row>
    <row r="553" spans="1:32" ht="14.25" customHeight="1">
      <c r="A553" s="232" t="s">
        <v>2036</v>
      </c>
      <c r="B553" s="246" t="str">
        <f t="shared" si="154"/>
        <v>India</v>
      </c>
      <c r="C553" s="238" t="str">
        <f t="shared" si="155"/>
        <v>Jonathan</v>
      </c>
      <c r="D553" s="232" t="str">
        <f t="shared" si="156"/>
        <v>J. India</v>
      </c>
      <c r="E553" s="231" t="str">
        <f t="shared" si="157"/>
        <v>Jonathan India</v>
      </c>
      <c r="F553" s="254" t="s">
        <v>748</v>
      </c>
      <c r="G553" s="254" t="s">
        <v>2189</v>
      </c>
      <c r="H553" s="254" t="s">
        <v>2332</v>
      </c>
      <c r="I553" s="254" t="s">
        <v>1464</v>
      </c>
      <c r="J553" s="250">
        <v>35414</v>
      </c>
      <c r="K553" s="255" t="s">
        <v>751</v>
      </c>
      <c r="L553" s="249" t="s">
        <v>387</v>
      </c>
      <c r="M553" s="270" t="str">
        <f t="shared" si="143"/>
        <v>min</v>
      </c>
      <c r="N553" s="256" t="s">
        <v>329</v>
      </c>
      <c r="O553" s="257" t="s">
        <v>2173</v>
      </c>
      <c r="P553" s="231" t="str">
        <f t="shared" si="153"/>
        <v>India, Jonathan (min)</v>
      </c>
      <c r="Q553" s="252" t="str">
        <f t="shared" si="144"/>
        <v/>
      </c>
      <c r="R553" s="252" t="str">
        <f t="shared" si="142"/>
        <v/>
      </c>
      <c r="S553" s="252" t="str">
        <f t="shared" si="145"/>
        <v/>
      </c>
      <c r="T553" s="252" t="str">
        <f t="shared" si="152"/>
        <v/>
      </c>
      <c r="U553" s="270" t="s">
        <v>505</v>
      </c>
      <c r="V553" s="253"/>
      <c r="W553" s="232"/>
      <c r="X553" s="253"/>
      <c r="Y553" s="232"/>
      <c r="Z553" s="232"/>
      <c r="AA553" s="232"/>
      <c r="AB553" s="284"/>
      <c r="AC553" s="232"/>
      <c r="AD553" s="284"/>
      <c r="AE553" s="232"/>
      <c r="AF553" s="232"/>
    </row>
    <row r="554" spans="1:32" ht="14.25" customHeight="1">
      <c r="A554" s="158" t="s">
        <v>2153</v>
      </c>
      <c r="B554" s="246" t="str">
        <f t="shared" si="154"/>
        <v>Irvin</v>
      </c>
      <c r="C554" s="238" t="str">
        <f t="shared" si="155"/>
        <v>Cole</v>
      </c>
      <c r="D554" s="232" t="str">
        <f t="shared" si="156"/>
        <v>C. Irvin</v>
      </c>
      <c r="E554" s="231" t="str">
        <f t="shared" si="157"/>
        <v>Cole Irvin</v>
      </c>
      <c r="F554" s="254" t="s">
        <v>307</v>
      </c>
      <c r="G554" s="254">
        <v>184</v>
      </c>
      <c r="H554" s="254">
        <v>7</v>
      </c>
      <c r="I554" s="254" t="s">
        <v>2184</v>
      </c>
      <c r="J554" s="250">
        <v>34365</v>
      </c>
      <c r="K554" s="255" t="s">
        <v>745</v>
      </c>
      <c r="L554" s="249" t="s">
        <v>90</v>
      </c>
      <c r="M554" s="270" t="str">
        <f t="shared" si="143"/>
        <v>Y1</v>
      </c>
      <c r="N554" s="256" t="s">
        <v>299</v>
      </c>
      <c r="O554" s="257" t="s">
        <v>3574</v>
      </c>
      <c r="P554" s="231" t="str">
        <f>CONCATENATE(A554," (",U554,")")</f>
        <v>Irvin, Cole (Y1)</v>
      </c>
      <c r="Q554" s="252">
        <f t="shared" si="144"/>
        <v>200000</v>
      </c>
      <c r="R554" s="252">
        <f t="shared" si="142"/>
        <v>300000</v>
      </c>
      <c r="S554" s="252">
        <f t="shared" si="145"/>
        <v>400000</v>
      </c>
      <c r="T554" s="252" t="str">
        <f t="shared" si="152"/>
        <v/>
      </c>
      <c r="U554" s="270" t="s">
        <v>388</v>
      </c>
      <c r="V554" s="253">
        <v>200000</v>
      </c>
      <c r="W554" s="232" t="s">
        <v>389</v>
      </c>
      <c r="X554" s="253">
        <v>300000</v>
      </c>
      <c r="Y554" s="232" t="s">
        <v>278</v>
      </c>
      <c r="Z554" s="378">
        <v>400000</v>
      </c>
      <c r="AA554" s="232" t="s">
        <v>492</v>
      </c>
      <c r="AB554" s="284"/>
      <c r="AC554" s="232"/>
      <c r="AD554" s="284"/>
      <c r="AE554" s="232"/>
      <c r="AF554" s="232"/>
    </row>
    <row r="555" spans="1:32" ht="14.25" customHeight="1">
      <c r="A555" s="158" t="s">
        <v>3800</v>
      </c>
      <c r="B555" s="246" t="str">
        <f t="shared" si="154"/>
        <v>Isbel</v>
      </c>
      <c r="C555" s="238" t="str">
        <f t="shared" si="155"/>
        <v>Kyle</v>
      </c>
      <c r="D555" s="232" t="str">
        <f t="shared" si="156"/>
        <v>K. Isbel</v>
      </c>
      <c r="E555" s="231" t="str">
        <f t="shared" si="157"/>
        <v>Kyle Isbel</v>
      </c>
      <c r="F555" s="254" t="s">
        <v>307</v>
      </c>
      <c r="G555" s="254">
        <v>215</v>
      </c>
      <c r="H555" s="254">
        <v>10</v>
      </c>
      <c r="I555" s="254" t="s">
        <v>1464</v>
      </c>
      <c r="J555" s="250">
        <v>35492</v>
      </c>
      <c r="K555" s="255" t="s">
        <v>750</v>
      </c>
      <c r="L555" s="249" t="s">
        <v>387</v>
      </c>
      <c r="M555" s="270" t="str">
        <f t="shared" si="143"/>
        <v>min</v>
      </c>
      <c r="N555" s="256" t="s">
        <v>504</v>
      </c>
      <c r="O555" s="257" t="s">
        <v>3574</v>
      </c>
      <c r="P555" s="231" t="str">
        <f>CONCATENATE(A555," (",U555,")")</f>
        <v>Isbel, Kyle (min)</v>
      </c>
      <c r="Q555" s="252" t="str">
        <f t="shared" si="144"/>
        <v/>
      </c>
      <c r="R555" s="252" t="str">
        <f t="shared" si="142"/>
        <v/>
      </c>
      <c r="S555" s="252" t="str">
        <f t="shared" si="145"/>
        <v/>
      </c>
      <c r="T555" s="252" t="str">
        <f t="shared" si="152"/>
        <v/>
      </c>
      <c r="U555" s="270" t="s">
        <v>505</v>
      </c>
      <c r="V555" s="253"/>
      <c r="W555" s="232"/>
      <c r="X555" s="253"/>
      <c r="Y555" s="232"/>
      <c r="Z555" s="232"/>
      <c r="AA555" s="232"/>
      <c r="AB555" s="284"/>
      <c r="AC555" s="232"/>
      <c r="AD555" s="284"/>
      <c r="AE555" s="232"/>
      <c r="AF555" s="232"/>
    </row>
    <row r="556" spans="1:32" ht="14.25" customHeight="1">
      <c r="A556" s="233" t="s">
        <v>945</v>
      </c>
      <c r="B556" s="246" t="str">
        <f t="shared" si="154"/>
        <v>Jackson</v>
      </c>
      <c r="C556" s="238" t="str">
        <f t="shared" si="155"/>
        <v>Alex</v>
      </c>
      <c r="D556" s="232" t="str">
        <f t="shared" si="156"/>
        <v>A. Jackson</v>
      </c>
      <c r="E556" s="231" t="str">
        <f t="shared" si="157"/>
        <v>Alex Jackson</v>
      </c>
      <c r="F556" s="249" t="s">
        <v>748</v>
      </c>
      <c r="G556" s="249"/>
      <c r="H556" s="249"/>
      <c r="I556" s="249"/>
      <c r="J556" s="262">
        <v>35058</v>
      </c>
      <c r="K556" s="232" t="s">
        <v>753</v>
      </c>
      <c r="L556" s="249" t="s">
        <v>6</v>
      </c>
      <c r="M556" s="270" t="str">
        <f t="shared" si="143"/>
        <v>MM</v>
      </c>
      <c r="N556" s="256" t="str">
        <f>Ruth!$G$2</f>
        <v>Gotham City</v>
      </c>
      <c r="O556" s="249" t="s">
        <v>916</v>
      </c>
      <c r="P556" s="231" t="str">
        <f>CONCATENATE(A556," (",M556,")")</f>
        <v>Jackson, Alex (MM)</v>
      </c>
      <c r="Q556" s="252">
        <f t="shared" si="144"/>
        <v>100000</v>
      </c>
      <c r="R556" s="252" t="str">
        <f t="shared" si="142"/>
        <v/>
      </c>
      <c r="S556" s="252" t="str">
        <f t="shared" si="145"/>
        <v/>
      </c>
      <c r="T556" s="252" t="str">
        <f t="shared" si="152"/>
        <v/>
      </c>
      <c r="U556" s="270" t="s">
        <v>385</v>
      </c>
      <c r="V556" s="253">
        <v>100000</v>
      </c>
      <c r="W556" s="232"/>
      <c r="X556" s="232"/>
      <c r="Y556" s="232"/>
      <c r="Z556" s="232"/>
      <c r="AA556" s="232"/>
      <c r="AB556" s="284"/>
      <c r="AC556" s="232"/>
      <c r="AD556" s="284"/>
      <c r="AE556" s="232"/>
      <c r="AF556" s="232"/>
    </row>
    <row r="557" spans="1:32" ht="14.25" customHeight="1">
      <c r="A557" s="232" t="s">
        <v>280</v>
      </c>
      <c r="B557" s="246" t="str">
        <f t="shared" si="154"/>
        <v>Jackson</v>
      </c>
      <c r="C557" s="238" t="str">
        <f t="shared" si="155"/>
        <v>Edwin</v>
      </c>
      <c r="D557" s="232" t="str">
        <f t="shared" si="156"/>
        <v>E. Jackson</v>
      </c>
      <c r="E557" s="231" t="str">
        <f t="shared" si="157"/>
        <v>Edwin Jackson</v>
      </c>
      <c r="F557" s="249" t="s">
        <v>748</v>
      </c>
      <c r="G557" s="249"/>
      <c r="H557" s="249"/>
      <c r="I557" s="249"/>
      <c r="J557" s="250">
        <v>30568</v>
      </c>
      <c r="K557" s="256" t="s">
        <v>577</v>
      </c>
      <c r="L557" s="249" t="s">
        <v>90</v>
      </c>
      <c r="M557" s="270" t="str">
        <f t="shared" si="143"/>
        <v>1,F1-200k</v>
      </c>
      <c r="N557" s="256" t="s">
        <v>1556</v>
      </c>
      <c r="O557" s="257" t="s">
        <v>3510</v>
      </c>
      <c r="P557" s="231" t="str">
        <f>CONCATENATE(A557," (",M557,")")</f>
        <v>Jackson, Edwin (1,F1-200k)</v>
      </c>
      <c r="Q557" s="252">
        <f t="shared" si="144"/>
        <v>200000</v>
      </c>
      <c r="R557" s="252" t="str">
        <f t="shared" si="142"/>
        <v/>
      </c>
      <c r="S557" s="252" t="str">
        <f t="shared" si="145"/>
        <v/>
      </c>
      <c r="T557" s="252" t="str">
        <f t="shared" si="152"/>
        <v/>
      </c>
      <c r="U557" s="270" t="s">
        <v>1570</v>
      </c>
      <c r="V557" s="253">
        <v>200000</v>
      </c>
      <c r="W557" s="232" t="s">
        <v>242</v>
      </c>
      <c r="X557" s="253"/>
      <c r="Y557" s="232"/>
      <c r="Z557" s="253"/>
      <c r="AA557" s="232"/>
      <c r="AB557" s="284"/>
      <c r="AC557" s="232"/>
      <c r="AD557" s="284"/>
      <c r="AE557" s="232"/>
      <c r="AF557" s="232"/>
    </row>
    <row r="558" spans="1:32" ht="14.25" customHeight="1">
      <c r="A558" s="158" t="s">
        <v>3783</v>
      </c>
      <c r="B558" s="246" t="str">
        <f t="shared" si="154"/>
        <v>Jackson</v>
      </c>
      <c r="C558" s="238" t="str">
        <f t="shared" si="155"/>
        <v>Jeremiah</v>
      </c>
      <c r="D558" s="232" t="str">
        <f t="shared" si="156"/>
        <v>J. Jackson</v>
      </c>
      <c r="E558" s="231" t="str">
        <f t="shared" si="157"/>
        <v>Jeremiah Jackson</v>
      </c>
      <c r="F558" s="254" t="s">
        <v>748</v>
      </c>
      <c r="G558" s="254">
        <v>181</v>
      </c>
      <c r="H558" s="254">
        <v>7</v>
      </c>
      <c r="I558" s="254" t="s">
        <v>1477</v>
      </c>
      <c r="J558" s="250">
        <v>36611</v>
      </c>
      <c r="K558" s="255" t="s">
        <v>752</v>
      </c>
      <c r="L558" s="249" t="s">
        <v>387</v>
      </c>
      <c r="M558" s="270" t="str">
        <f t="shared" si="143"/>
        <v>min</v>
      </c>
      <c r="N558" s="256" t="s">
        <v>429</v>
      </c>
      <c r="O558" s="257" t="s">
        <v>3574</v>
      </c>
      <c r="P558" s="231" t="str">
        <f>CONCATENATE(A558," (",U558,")")</f>
        <v>Jackson, Jeremiah (min)</v>
      </c>
      <c r="Q558" s="252" t="str">
        <f t="shared" si="144"/>
        <v/>
      </c>
      <c r="R558" s="252" t="str">
        <f t="shared" si="142"/>
        <v/>
      </c>
      <c r="S558" s="252" t="str">
        <f t="shared" si="145"/>
        <v/>
      </c>
      <c r="T558" s="252" t="str">
        <f t="shared" si="152"/>
        <v/>
      </c>
      <c r="U558" s="270" t="s">
        <v>505</v>
      </c>
      <c r="V558" s="253"/>
      <c r="W558" s="232"/>
      <c r="X558" s="253"/>
      <c r="Y558" s="232"/>
      <c r="Z558" s="232"/>
      <c r="AA558" s="232"/>
      <c r="AB558" s="284"/>
      <c r="AC558" s="232"/>
      <c r="AD558" s="284"/>
      <c r="AE558" s="232"/>
      <c r="AF558" s="232"/>
    </row>
    <row r="559" spans="1:32" ht="14.25" customHeight="1">
      <c r="A559" s="158" t="s">
        <v>4170</v>
      </c>
      <c r="B559" s="552" t="str">
        <f t="shared" si="154"/>
        <v>Jackson</v>
      </c>
      <c r="C559" s="553" t="str">
        <f t="shared" si="155"/>
        <v>Luke</v>
      </c>
      <c r="D559" s="158" t="str">
        <f t="shared" si="156"/>
        <v>L. Jackson</v>
      </c>
      <c r="E559" s="539" t="str">
        <f t="shared" si="157"/>
        <v>Luke Jackson</v>
      </c>
      <c r="F559" s="558" t="s">
        <v>748</v>
      </c>
      <c r="G559" s="558"/>
      <c r="H559" s="558"/>
      <c r="I559" s="558"/>
      <c r="J559" s="555">
        <v>33474</v>
      </c>
      <c r="K559" s="559" t="s">
        <v>745</v>
      </c>
      <c r="L559" s="554" t="s">
        <v>90</v>
      </c>
      <c r="M559" s="556" t="str">
        <f t="shared" si="143"/>
        <v>1,F3-$2.925M</v>
      </c>
      <c r="N559" s="556" t="s">
        <v>52</v>
      </c>
      <c r="O559" s="557" t="s">
        <v>4160</v>
      </c>
      <c r="P559" s="539" t="str">
        <f>CONCATENATE(A559," (",M559,")")</f>
        <v>Jackson, Luke (1,F3-$2.925M)</v>
      </c>
      <c r="Q559" s="579">
        <f t="shared" si="144"/>
        <v>975000</v>
      </c>
      <c r="R559" s="579">
        <f t="shared" si="142"/>
        <v>975000</v>
      </c>
      <c r="S559" s="579">
        <f t="shared" si="145"/>
        <v>975000</v>
      </c>
      <c r="T559" s="579" t="str">
        <f t="shared" si="152"/>
        <v/>
      </c>
      <c r="U559" s="270" t="s">
        <v>3277</v>
      </c>
      <c r="V559" s="284">
        <v>975000</v>
      </c>
      <c r="W559" s="232" t="s">
        <v>3278</v>
      </c>
      <c r="X559" s="253">
        <v>975000</v>
      </c>
      <c r="Y559" s="232" t="s">
        <v>3279</v>
      </c>
      <c r="Z559" s="232">
        <v>975000</v>
      </c>
      <c r="AA559" s="232" t="s">
        <v>242</v>
      </c>
      <c r="AB559" s="284"/>
      <c r="AC559" s="232"/>
      <c r="AD559" s="284"/>
      <c r="AE559" s="232"/>
      <c r="AF559" s="232"/>
    </row>
    <row r="560" spans="1:32" ht="14.25" customHeight="1">
      <c r="A560" s="232" t="s">
        <v>2035</v>
      </c>
      <c r="B560" s="246" t="str">
        <f t="shared" si="154"/>
        <v>James</v>
      </c>
      <c r="C560" s="238" t="str">
        <f t="shared" si="155"/>
        <v>Josh</v>
      </c>
      <c r="D560" s="232" t="str">
        <f t="shared" si="156"/>
        <v>J. James</v>
      </c>
      <c r="E560" s="231" t="str">
        <f t="shared" si="157"/>
        <v>Josh James</v>
      </c>
      <c r="F560" s="254" t="s">
        <v>748</v>
      </c>
      <c r="G560" s="254" t="s">
        <v>2188</v>
      </c>
      <c r="H560" s="254" t="s">
        <v>1464</v>
      </c>
      <c r="I560" s="254" t="s">
        <v>2188</v>
      </c>
      <c r="J560" s="250">
        <v>34036</v>
      </c>
      <c r="K560" s="255" t="s">
        <v>577</v>
      </c>
      <c r="L560" s="249" t="s">
        <v>90</v>
      </c>
      <c r="M560" s="270" t="str">
        <f t="shared" si="143"/>
        <v>Y1</v>
      </c>
      <c r="N560" s="256" t="s">
        <v>263</v>
      </c>
      <c r="O560" s="257" t="s">
        <v>2173</v>
      </c>
      <c r="P560" s="231" t="str">
        <f>CONCATENATE(A560," (",M560,")")</f>
        <v>James, Josh (Y1)</v>
      </c>
      <c r="Q560" s="252">
        <f t="shared" si="144"/>
        <v>200000</v>
      </c>
      <c r="R560" s="252">
        <f t="shared" si="142"/>
        <v>300000</v>
      </c>
      <c r="S560" s="252">
        <f t="shared" si="145"/>
        <v>400000</v>
      </c>
      <c r="T560" s="252" t="str">
        <f t="shared" si="152"/>
        <v/>
      </c>
      <c r="U560" s="270" t="s">
        <v>388</v>
      </c>
      <c r="V560" s="253">
        <v>200000</v>
      </c>
      <c r="W560" s="232" t="s">
        <v>389</v>
      </c>
      <c r="X560" s="253">
        <v>300000</v>
      </c>
      <c r="Y560" s="232" t="s">
        <v>278</v>
      </c>
      <c r="Z560" s="378">
        <v>400000</v>
      </c>
      <c r="AA560" s="232" t="s">
        <v>492</v>
      </c>
      <c r="AB560" s="284"/>
      <c r="AC560" s="232"/>
      <c r="AD560" s="284"/>
      <c r="AE560" s="232"/>
      <c r="AF560" s="232"/>
    </row>
    <row r="561" spans="1:32" ht="14.25" customHeight="1">
      <c r="A561" s="232" t="s">
        <v>1525</v>
      </c>
      <c r="B561" s="246" t="str">
        <f t="shared" si="154"/>
        <v>Jansen</v>
      </c>
      <c r="C561" s="238" t="str">
        <f t="shared" si="155"/>
        <v>Danny</v>
      </c>
      <c r="D561" s="232" t="str">
        <f t="shared" si="156"/>
        <v>D. Jansen</v>
      </c>
      <c r="E561" s="231" t="str">
        <f t="shared" si="157"/>
        <v>Danny Jansen</v>
      </c>
      <c r="F561" s="254"/>
      <c r="G561" s="254">
        <v>42</v>
      </c>
      <c r="H561" s="254" t="s">
        <v>1465</v>
      </c>
      <c r="I561" s="254"/>
      <c r="J561" s="250"/>
      <c r="K561" s="255"/>
      <c r="L561" s="249" t="s">
        <v>6</v>
      </c>
      <c r="M561" s="270" t="str">
        <f t="shared" si="143"/>
        <v>Y1</v>
      </c>
      <c r="N561" s="256" t="str">
        <f>Mays!$AE$2</f>
        <v>West Oakland</v>
      </c>
      <c r="O561" s="257" t="s">
        <v>1479</v>
      </c>
      <c r="P561" s="231" t="str">
        <f>CONCATENATE(A561," (",M561,")")</f>
        <v>Jansen, Danny (Y1)</v>
      </c>
      <c r="Q561" s="252">
        <f t="shared" si="144"/>
        <v>200000</v>
      </c>
      <c r="R561" s="252">
        <f t="shared" si="142"/>
        <v>300000</v>
      </c>
      <c r="S561" s="252">
        <f t="shared" si="145"/>
        <v>400000</v>
      </c>
      <c r="T561" s="252" t="str">
        <f t="shared" si="152"/>
        <v/>
      </c>
      <c r="U561" s="270" t="s">
        <v>388</v>
      </c>
      <c r="V561" s="253">
        <v>200000</v>
      </c>
      <c r="W561" s="232" t="s">
        <v>389</v>
      </c>
      <c r="X561" s="253">
        <v>300000</v>
      </c>
      <c r="Y561" s="232" t="s">
        <v>278</v>
      </c>
      <c r="Z561" s="378">
        <v>400000</v>
      </c>
      <c r="AA561" s="232" t="s">
        <v>492</v>
      </c>
      <c r="AB561" s="284"/>
      <c r="AC561" s="232"/>
      <c r="AD561" s="284"/>
      <c r="AE561" s="232"/>
      <c r="AF561" s="232"/>
    </row>
    <row r="562" spans="1:32" ht="14.25" customHeight="1">
      <c r="A562" s="232" t="s">
        <v>381</v>
      </c>
      <c r="B562" s="246" t="str">
        <f t="shared" si="154"/>
        <v>Jansen</v>
      </c>
      <c r="C562" s="238" t="str">
        <f t="shared" si="155"/>
        <v>Kenley</v>
      </c>
      <c r="D562" s="232" t="str">
        <f t="shared" si="156"/>
        <v>K. Jansen</v>
      </c>
      <c r="E562" s="231" t="str">
        <f t="shared" si="157"/>
        <v>Kenley Jansen</v>
      </c>
      <c r="F562" s="249" t="s">
        <v>748</v>
      </c>
      <c r="G562" s="249"/>
      <c r="H562" s="249"/>
      <c r="I562" s="249"/>
      <c r="J562" s="250">
        <v>32050</v>
      </c>
      <c r="K562" s="256" t="s">
        <v>1400</v>
      </c>
      <c r="L562" s="249" t="s">
        <v>90</v>
      </c>
      <c r="M562" s="270" t="str">
        <f t="shared" si="143"/>
        <v>3,F5-$15.75M</v>
      </c>
      <c r="N562" s="256" t="str">
        <f>Aaron!$AE$2</f>
        <v>Pismo Beach</v>
      </c>
      <c r="O562" s="257" t="s">
        <v>1376</v>
      </c>
      <c r="P562" s="231" t="str">
        <f>CONCATENATE(A562," (",M562,")")</f>
        <v>Jansen, Kenley (3,F5-$15.75M)</v>
      </c>
      <c r="Q562" s="252">
        <f t="shared" si="144"/>
        <v>3150000</v>
      </c>
      <c r="R562" s="252">
        <f t="shared" si="142"/>
        <v>3150000</v>
      </c>
      <c r="S562" s="252">
        <f t="shared" si="145"/>
        <v>3150000</v>
      </c>
      <c r="T562" s="252" t="str">
        <f t="shared" si="152"/>
        <v/>
      </c>
      <c r="U562" s="270" t="s">
        <v>1641</v>
      </c>
      <c r="V562" s="253">
        <v>3150000</v>
      </c>
      <c r="W562" s="250" t="s">
        <v>1657</v>
      </c>
      <c r="X562" s="253">
        <v>3150000</v>
      </c>
      <c r="Y562" s="250" t="s">
        <v>1663</v>
      </c>
      <c r="Z562" s="253">
        <v>3150000</v>
      </c>
      <c r="AA562" s="232" t="s">
        <v>242</v>
      </c>
      <c r="AB562" s="284"/>
      <c r="AC562" s="232"/>
      <c r="AD562" s="284"/>
      <c r="AE562" s="232"/>
      <c r="AF562" s="232"/>
    </row>
    <row r="563" spans="1:32" ht="14.25" customHeight="1">
      <c r="A563" s="158" t="s">
        <v>3774</v>
      </c>
      <c r="B563" s="246" t="str">
        <f t="shared" si="154"/>
        <v>Javier</v>
      </c>
      <c r="C563" s="238" t="str">
        <f t="shared" si="155"/>
        <v>Cristian</v>
      </c>
      <c r="D563" s="232" t="str">
        <f t="shared" si="156"/>
        <v>C. Javier</v>
      </c>
      <c r="E563" s="231" t="str">
        <f t="shared" si="157"/>
        <v>Cristian Javier</v>
      </c>
      <c r="F563" s="254" t="s">
        <v>748</v>
      </c>
      <c r="G563" s="254">
        <v>158</v>
      </c>
      <c r="H563" s="254">
        <v>6</v>
      </c>
      <c r="I563" s="254" t="s">
        <v>1474</v>
      </c>
      <c r="J563" s="250">
        <v>35515</v>
      </c>
      <c r="K563" s="255" t="s">
        <v>577</v>
      </c>
      <c r="L563" s="249" t="s">
        <v>387</v>
      </c>
      <c r="M563" s="270" t="str">
        <f t="shared" si="143"/>
        <v>min</v>
      </c>
      <c r="N563" s="256" t="s">
        <v>397</v>
      </c>
      <c r="O563" s="257" t="s">
        <v>3574</v>
      </c>
      <c r="P563" s="231" t="str">
        <f>CONCATENATE(A563," (",U563,")")</f>
        <v>Javier, Cristian (min)</v>
      </c>
      <c r="Q563" s="252" t="str">
        <f t="shared" si="144"/>
        <v/>
      </c>
      <c r="R563" s="252" t="str">
        <f t="shared" si="142"/>
        <v/>
      </c>
      <c r="S563" s="252" t="str">
        <f t="shared" si="145"/>
        <v/>
      </c>
      <c r="T563" s="252" t="str">
        <f t="shared" si="152"/>
        <v/>
      </c>
      <c r="U563" s="270" t="s">
        <v>505</v>
      </c>
      <c r="V563" s="253"/>
      <c r="W563" s="232"/>
      <c r="X563" s="253"/>
      <c r="Y563" s="232"/>
      <c r="Z563" s="232"/>
      <c r="AA563" s="232"/>
      <c r="AB563" s="284"/>
      <c r="AC563" s="232"/>
      <c r="AD563" s="284"/>
      <c r="AE563" s="232"/>
      <c r="AF563" s="232"/>
    </row>
    <row r="564" spans="1:32" ht="14.25" customHeight="1">
      <c r="A564" s="232" t="s">
        <v>1515</v>
      </c>
      <c r="B564" s="246" t="str">
        <f t="shared" si="154"/>
        <v>Javier</v>
      </c>
      <c r="C564" s="238" t="str">
        <f t="shared" si="155"/>
        <v>Wander</v>
      </c>
      <c r="D564" s="232" t="str">
        <f t="shared" si="156"/>
        <v>W. Javier</v>
      </c>
      <c r="E564" s="231" t="str">
        <f t="shared" si="157"/>
        <v>Wander Javier</v>
      </c>
      <c r="F564" s="254"/>
      <c r="G564" s="254">
        <v>79</v>
      </c>
      <c r="H564" s="254" t="s">
        <v>1467</v>
      </c>
      <c r="I564" s="254"/>
      <c r="J564" s="250"/>
      <c r="K564" s="255"/>
      <c r="L564" s="249" t="s">
        <v>387</v>
      </c>
      <c r="M564" s="270" t="str">
        <f t="shared" si="143"/>
        <v>min</v>
      </c>
      <c r="N564" s="256" t="str">
        <f>Mays!$G$2</f>
        <v>Palo Alto</v>
      </c>
      <c r="O564" s="257" t="s">
        <v>1479</v>
      </c>
      <c r="P564" s="231" t="str">
        <f>CONCATENATE(A564," (",M564,")")</f>
        <v>Javier, Wander (min)</v>
      </c>
      <c r="Q564" s="252" t="str">
        <f t="shared" si="144"/>
        <v/>
      </c>
      <c r="R564" s="252" t="str">
        <f t="shared" si="142"/>
        <v/>
      </c>
      <c r="S564" s="252" t="str">
        <f t="shared" si="145"/>
        <v/>
      </c>
      <c r="T564" s="252" t="str">
        <f t="shared" si="152"/>
        <v/>
      </c>
      <c r="U564" s="270" t="s">
        <v>505</v>
      </c>
      <c r="V564" s="253"/>
      <c r="W564" s="232"/>
      <c r="X564" s="253"/>
      <c r="Y564" s="232"/>
      <c r="Z564" s="232"/>
      <c r="AA564" s="232"/>
      <c r="AB564" s="284"/>
      <c r="AC564" s="232"/>
      <c r="AD564" s="284"/>
      <c r="AE564" s="232"/>
      <c r="AF564" s="232"/>
    </row>
    <row r="565" spans="1:32" ht="14.25" customHeight="1">
      <c r="A565" s="232" t="s">
        <v>382</v>
      </c>
      <c r="B565" s="246" t="str">
        <f t="shared" si="154"/>
        <v>Jeffress</v>
      </c>
      <c r="C565" s="238" t="str">
        <f t="shared" si="155"/>
        <v>Jeremy</v>
      </c>
      <c r="D565" s="232" t="str">
        <f t="shared" si="156"/>
        <v>J. Jeffress</v>
      </c>
      <c r="E565" s="231" t="str">
        <f t="shared" si="157"/>
        <v>Jeremy Jeffress</v>
      </c>
      <c r="F565" s="249" t="s">
        <v>748</v>
      </c>
      <c r="G565" s="249"/>
      <c r="H565" s="249"/>
      <c r="I565" s="249"/>
      <c r="J565" s="250">
        <v>32041</v>
      </c>
      <c r="K565" s="256" t="s">
        <v>745</v>
      </c>
      <c r="L565" s="249" t="s">
        <v>90</v>
      </c>
      <c r="M565" s="270" t="str">
        <f t="shared" si="143"/>
        <v>1,F2-$610k</v>
      </c>
      <c r="N565" s="256" t="s">
        <v>299</v>
      </c>
      <c r="O565" s="257" t="s">
        <v>3510</v>
      </c>
      <c r="P565" s="231" t="str">
        <f>CONCATENATE(A565," (",M565,")")</f>
        <v>Jeffress, Jeremy (1,F2-$610k)</v>
      </c>
      <c r="Q565" s="252">
        <f t="shared" si="144"/>
        <v>305000</v>
      </c>
      <c r="R565" s="252">
        <f t="shared" si="142"/>
        <v>305000</v>
      </c>
      <c r="S565" s="252" t="str">
        <f t="shared" si="145"/>
        <v/>
      </c>
      <c r="T565" s="252" t="str">
        <f t="shared" si="152"/>
        <v/>
      </c>
      <c r="U565" s="270" t="s">
        <v>3255</v>
      </c>
      <c r="V565" s="253">
        <v>305000</v>
      </c>
      <c r="W565" s="232" t="s">
        <v>3256</v>
      </c>
      <c r="X565" s="284">
        <v>305000</v>
      </c>
      <c r="Y565" s="232" t="s">
        <v>242</v>
      </c>
      <c r="Z565" s="284"/>
      <c r="AA565" s="232"/>
      <c r="AB565" s="284"/>
      <c r="AC565" s="232"/>
      <c r="AD565" s="284"/>
      <c r="AE565" s="232"/>
      <c r="AF565" s="232"/>
    </row>
    <row r="566" spans="1:32" ht="14.25" customHeight="1">
      <c r="A566" s="158" t="s">
        <v>3799</v>
      </c>
      <c r="B566" s="246" t="str">
        <f t="shared" si="154"/>
        <v>Jensen</v>
      </c>
      <c r="C566" s="238" t="str">
        <f t="shared" si="155"/>
        <v>Ryan</v>
      </c>
      <c r="D566" s="232" t="str">
        <f t="shared" si="156"/>
        <v>R. Jensen</v>
      </c>
      <c r="E566" s="231" t="str">
        <f t="shared" si="157"/>
        <v>Ryan Jensen</v>
      </c>
      <c r="F566" s="254" t="s">
        <v>748</v>
      </c>
      <c r="G566" s="254">
        <v>214</v>
      </c>
      <c r="H566" s="254">
        <v>9</v>
      </c>
      <c r="I566" s="254" t="s">
        <v>1477</v>
      </c>
      <c r="J566" s="250">
        <v>35757</v>
      </c>
      <c r="K566" s="255" t="s">
        <v>577</v>
      </c>
      <c r="L566" s="249" t="s">
        <v>387</v>
      </c>
      <c r="M566" s="270" t="str">
        <f t="shared" si="143"/>
        <v>min</v>
      </c>
      <c r="N566" s="256" t="s">
        <v>299</v>
      </c>
      <c r="O566" s="257" t="s">
        <v>3574</v>
      </c>
      <c r="P566" s="231" t="str">
        <f>CONCATENATE(A566," (",U566,")")</f>
        <v>Jensen, Ryan (min)</v>
      </c>
      <c r="Q566" s="252" t="str">
        <f t="shared" si="144"/>
        <v/>
      </c>
      <c r="R566" s="252" t="str">
        <f t="shared" si="142"/>
        <v/>
      </c>
      <c r="S566" s="252" t="str">
        <f t="shared" si="145"/>
        <v/>
      </c>
      <c r="T566" s="252" t="str">
        <f t="shared" si="152"/>
        <v/>
      </c>
      <c r="U566" s="270" t="s">
        <v>505</v>
      </c>
      <c r="V566" s="253"/>
      <c r="W566" s="232"/>
      <c r="X566" s="253"/>
      <c r="Y566" s="232"/>
      <c r="Z566" s="232"/>
      <c r="AA566" s="232"/>
      <c r="AB566" s="284"/>
      <c r="AC566" s="232"/>
      <c r="AD566" s="284"/>
      <c r="AE566" s="232"/>
      <c r="AF566" s="232"/>
    </row>
    <row r="567" spans="1:32" ht="14.25" customHeight="1">
      <c r="A567" s="232" t="s">
        <v>1084</v>
      </c>
      <c r="B567" s="246" t="str">
        <f t="shared" si="154"/>
        <v>Jimenez</v>
      </c>
      <c r="C567" s="238" t="str">
        <f t="shared" si="155"/>
        <v>Eloy</v>
      </c>
      <c r="D567" s="232" t="str">
        <f t="shared" si="156"/>
        <v>E. Jimenez</v>
      </c>
      <c r="E567" s="231" t="str">
        <f t="shared" si="157"/>
        <v>Eloy Jimenez</v>
      </c>
      <c r="F567" s="254" t="s">
        <v>748</v>
      </c>
      <c r="G567" s="233">
        <v>221</v>
      </c>
      <c r="H567" s="233">
        <v>14</v>
      </c>
      <c r="I567" s="233">
        <v>20</v>
      </c>
      <c r="J567" s="262">
        <v>35396</v>
      </c>
      <c r="K567" s="255"/>
      <c r="L567" s="249" t="s">
        <v>6</v>
      </c>
      <c r="M567" s="270" t="str">
        <f t="shared" si="143"/>
        <v>Y1</v>
      </c>
      <c r="N567" s="256" t="str">
        <f>Aaron!$S$2</f>
        <v>Washington</v>
      </c>
      <c r="O567" s="257" t="s">
        <v>1058</v>
      </c>
      <c r="P567" s="231" t="str">
        <f>CONCATENATE(A567," (",M567,")")</f>
        <v>Jimenez, Eloy (Y1)</v>
      </c>
      <c r="Q567" s="252">
        <f t="shared" si="144"/>
        <v>200000</v>
      </c>
      <c r="R567" s="252">
        <f t="shared" si="142"/>
        <v>300000</v>
      </c>
      <c r="S567" s="252">
        <f t="shared" si="145"/>
        <v>400000</v>
      </c>
      <c r="T567" s="252" t="str">
        <f t="shared" si="152"/>
        <v/>
      </c>
      <c r="U567" s="270" t="s">
        <v>388</v>
      </c>
      <c r="V567" s="253">
        <v>200000</v>
      </c>
      <c r="W567" s="232" t="s">
        <v>389</v>
      </c>
      <c r="X567" s="253">
        <v>300000</v>
      </c>
      <c r="Y567" s="232" t="s">
        <v>278</v>
      </c>
      <c r="Z567" s="378">
        <v>400000</v>
      </c>
      <c r="AA567" s="232" t="s">
        <v>492</v>
      </c>
      <c r="AB567" s="284"/>
      <c r="AC567" s="232"/>
      <c r="AD567" s="284"/>
      <c r="AE567" s="232"/>
      <c r="AF567" s="232"/>
    </row>
    <row r="568" spans="1:32" ht="14.25" customHeight="1">
      <c r="A568" s="232" t="s">
        <v>1085</v>
      </c>
      <c r="B568" s="246" t="str">
        <f t="shared" si="154"/>
        <v>Jimenez</v>
      </c>
      <c r="C568" s="238" t="str">
        <f t="shared" si="155"/>
        <v>Joe</v>
      </c>
      <c r="D568" s="232" t="str">
        <f t="shared" si="156"/>
        <v>J. Jimenez</v>
      </c>
      <c r="E568" s="231" t="str">
        <f t="shared" si="157"/>
        <v>Joe Jimenez</v>
      </c>
      <c r="F568" s="254" t="s">
        <v>748</v>
      </c>
      <c r="G568" s="233">
        <v>211</v>
      </c>
      <c r="H568" s="233">
        <v>10</v>
      </c>
      <c r="I568" s="233">
        <v>6</v>
      </c>
      <c r="J568" s="262">
        <v>34716</v>
      </c>
      <c r="K568" s="255" t="s">
        <v>745</v>
      </c>
      <c r="L568" s="249" t="s">
        <v>90</v>
      </c>
      <c r="M568" s="270" t="str">
        <f t="shared" si="143"/>
        <v>Y2</v>
      </c>
      <c r="N568" s="256" t="str">
        <f>Mays!$A$2</f>
        <v>Aspen</v>
      </c>
      <c r="O568" s="257" t="s">
        <v>1058</v>
      </c>
      <c r="P568" s="231" t="str">
        <f>CONCATENATE(A568," (",M568,")")</f>
        <v>Jimenez, Joe (Y2)</v>
      </c>
      <c r="Q568" s="252">
        <f t="shared" si="144"/>
        <v>300000</v>
      </c>
      <c r="R568" s="252">
        <f t="shared" si="142"/>
        <v>400000</v>
      </c>
      <c r="S568" s="252" t="str">
        <f t="shared" si="145"/>
        <v/>
      </c>
      <c r="T568" s="252" t="str">
        <f t="shared" si="152"/>
        <v/>
      </c>
      <c r="U568" s="270" t="s">
        <v>389</v>
      </c>
      <c r="V568" s="253">
        <v>300000</v>
      </c>
      <c r="W568" s="232" t="s">
        <v>278</v>
      </c>
      <c r="X568" s="253">
        <v>400000</v>
      </c>
      <c r="Y568" s="232" t="s">
        <v>492</v>
      </c>
      <c r="Z568" s="232"/>
      <c r="AA568" s="233"/>
      <c r="AB568" s="284"/>
      <c r="AC568" s="232"/>
      <c r="AD568" s="284"/>
      <c r="AE568" s="232"/>
      <c r="AF568" s="232"/>
    </row>
    <row r="569" spans="1:32" ht="14.25" customHeight="1">
      <c r="A569" s="158" t="s">
        <v>3808</v>
      </c>
      <c r="B569" s="246" t="str">
        <f t="shared" si="154"/>
        <v>Johnson</v>
      </c>
      <c r="C569" s="238" t="str">
        <f t="shared" si="155"/>
        <v>Daniel</v>
      </c>
      <c r="D569" s="232" t="str">
        <f t="shared" si="156"/>
        <v>D. Johnson</v>
      </c>
      <c r="E569" s="231" t="str">
        <f t="shared" si="157"/>
        <v>Daniel Johnson</v>
      </c>
      <c r="F569" s="254" t="s">
        <v>307</v>
      </c>
      <c r="G569" s="254">
        <v>234</v>
      </c>
      <c r="H569" s="254">
        <v>12</v>
      </c>
      <c r="I569" s="254" t="s">
        <v>1467</v>
      </c>
      <c r="J569" s="250">
        <v>34891</v>
      </c>
      <c r="K569" s="255" t="s">
        <v>784</v>
      </c>
      <c r="L569" s="249" t="s">
        <v>387</v>
      </c>
      <c r="M569" s="270" t="str">
        <f t="shared" si="143"/>
        <v>min</v>
      </c>
      <c r="N569" s="256" t="s">
        <v>479</v>
      </c>
      <c r="O569" s="257" t="s">
        <v>3574</v>
      </c>
      <c r="P569" s="231" t="str">
        <f>CONCATENATE(A569," (",U569,")")</f>
        <v>Johnson, Daniel (min)</v>
      </c>
      <c r="Q569" s="252" t="str">
        <f t="shared" si="144"/>
        <v/>
      </c>
      <c r="R569" s="252" t="str">
        <f t="shared" si="142"/>
        <v/>
      </c>
      <c r="S569" s="252" t="str">
        <f t="shared" si="145"/>
        <v/>
      </c>
      <c r="T569" s="252" t="str">
        <f t="shared" si="152"/>
        <v/>
      </c>
      <c r="U569" s="270" t="s">
        <v>505</v>
      </c>
      <c r="V569" s="253"/>
      <c r="W569" s="232"/>
      <c r="X569" s="253"/>
      <c r="Y569" s="232"/>
      <c r="Z569" s="232"/>
      <c r="AA569" s="232"/>
      <c r="AB569" s="284"/>
      <c r="AC569" s="232"/>
      <c r="AD569" s="284"/>
      <c r="AE569" s="232"/>
      <c r="AF569" s="232"/>
    </row>
    <row r="570" spans="1:32" ht="14.25" customHeight="1">
      <c r="A570" s="158" t="s">
        <v>3794</v>
      </c>
      <c r="B570" s="246" t="str">
        <f t="shared" si="154"/>
        <v>Johnson</v>
      </c>
      <c r="C570" s="238" t="str">
        <f t="shared" si="155"/>
        <v>Seth</v>
      </c>
      <c r="D570" s="232" t="str">
        <f t="shared" si="156"/>
        <v>S. Johnson</v>
      </c>
      <c r="E570" s="231" t="str">
        <f t="shared" si="157"/>
        <v>Seth Johnson</v>
      </c>
      <c r="F570" s="254" t="s">
        <v>748</v>
      </c>
      <c r="G570" s="254">
        <v>200</v>
      </c>
      <c r="H570" s="254">
        <v>8</v>
      </c>
      <c r="I570" s="254" t="s">
        <v>2181</v>
      </c>
      <c r="J570" s="250">
        <v>36057</v>
      </c>
      <c r="K570" s="255" t="s">
        <v>577</v>
      </c>
      <c r="L570" s="249" t="s">
        <v>387</v>
      </c>
      <c r="M570" s="270" t="str">
        <f t="shared" si="143"/>
        <v>min</v>
      </c>
      <c r="N570" s="256" t="s">
        <v>299</v>
      </c>
      <c r="O570" s="257" t="s">
        <v>3574</v>
      </c>
      <c r="P570" s="231" t="str">
        <f>CONCATENATE(A570," (",U570,")")</f>
        <v>Johnson, Seth (min)</v>
      </c>
      <c r="Q570" s="252" t="str">
        <f t="shared" si="144"/>
        <v/>
      </c>
      <c r="R570" s="252" t="str">
        <f t="shared" si="142"/>
        <v/>
      </c>
      <c r="S570" s="252" t="str">
        <f t="shared" si="145"/>
        <v/>
      </c>
      <c r="T570" s="252" t="str">
        <f t="shared" si="152"/>
        <v/>
      </c>
      <c r="U570" s="270" t="s">
        <v>505</v>
      </c>
      <c r="V570" s="253"/>
      <c r="W570" s="232"/>
      <c r="X570" s="253"/>
      <c r="Y570" s="232"/>
      <c r="Z570" s="232"/>
      <c r="AA570" s="232"/>
      <c r="AB570" s="284"/>
      <c r="AC570" s="232"/>
      <c r="AD570" s="284"/>
      <c r="AE570" s="232"/>
      <c r="AF570" s="232"/>
    </row>
    <row r="571" spans="1:32" ht="14.25" customHeight="1">
      <c r="A571" s="256" t="s">
        <v>516</v>
      </c>
      <c r="B571" s="246" t="str">
        <f t="shared" si="154"/>
        <v>Jones</v>
      </c>
      <c r="C571" s="238" t="str">
        <f t="shared" si="155"/>
        <v>Adam</v>
      </c>
      <c r="D571" s="232" t="str">
        <f t="shared" si="156"/>
        <v>A. Jones</v>
      </c>
      <c r="E571" s="231" t="str">
        <f t="shared" si="157"/>
        <v>Adam Jones</v>
      </c>
      <c r="F571" s="272" t="s">
        <v>748</v>
      </c>
      <c r="G571" s="249"/>
      <c r="H571" s="249"/>
      <c r="I571" s="249"/>
      <c r="J571" s="273">
        <v>31260</v>
      </c>
      <c r="K571" s="274" t="s">
        <v>750</v>
      </c>
      <c r="L571" s="249" t="s">
        <v>6</v>
      </c>
      <c r="M571" s="270" t="str">
        <f t="shared" si="143"/>
        <v>4,F5-$12.5M</v>
      </c>
      <c r="N571" s="256" t="str">
        <f>Aaron!$A$2</f>
        <v>Middlesex</v>
      </c>
      <c r="O571" s="275" t="s">
        <v>1141</v>
      </c>
      <c r="P571" s="231" t="str">
        <f>CONCATENATE(A571," (",M571,")")</f>
        <v>Jones, Adam (4,F5-$12.5M)</v>
      </c>
      <c r="Q571" s="252">
        <f t="shared" si="144"/>
        <v>2500000</v>
      </c>
      <c r="R571" s="252">
        <f t="shared" si="142"/>
        <v>2500000</v>
      </c>
      <c r="S571" s="252" t="str">
        <f t="shared" si="145"/>
        <v/>
      </c>
      <c r="T571" s="252" t="str">
        <f t="shared" si="152"/>
        <v/>
      </c>
      <c r="U571" s="372" t="s">
        <v>1182</v>
      </c>
      <c r="V571" s="277">
        <v>2500000</v>
      </c>
      <c r="W571" s="276" t="s">
        <v>1183</v>
      </c>
      <c r="X571" s="295">
        <v>2500000</v>
      </c>
      <c r="Y571" s="232" t="s">
        <v>242</v>
      </c>
      <c r="Z571" s="232"/>
      <c r="AA571" s="232"/>
      <c r="AB571" s="284"/>
      <c r="AC571" s="232"/>
      <c r="AD571" s="284"/>
      <c r="AE571" s="232"/>
      <c r="AF571" s="232"/>
    </row>
    <row r="572" spans="1:32" ht="14.25" customHeight="1">
      <c r="A572" s="158" t="s">
        <v>3782</v>
      </c>
      <c r="B572" s="246" t="str">
        <f t="shared" si="154"/>
        <v>Jones</v>
      </c>
      <c r="C572" s="238" t="str">
        <f t="shared" si="155"/>
        <v>Greg</v>
      </c>
      <c r="D572" s="232" t="str">
        <f t="shared" si="156"/>
        <v>G. Jones</v>
      </c>
      <c r="E572" s="231" t="str">
        <f t="shared" si="157"/>
        <v>Greg Jones</v>
      </c>
      <c r="F572" s="254" t="s">
        <v>755</v>
      </c>
      <c r="G572" s="254">
        <v>176</v>
      </c>
      <c r="H572" s="254">
        <v>7</v>
      </c>
      <c r="I572" s="254" t="s">
        <v>1472</v>
      </c>
      <c r="J572" s="250">
        <v>35861</v>
      </c>
      <c r="K572" s="255" t="s">
        <v>752</v>
      </c>
      <c r="L572" s="249" t="s">
        <v>387</v>
      </c>
      <c r="M572" s="270" t="str">
        <f t="shared" si="143"/>
        <v>min</v>
      </c>
      <c r="N572" s="256" t="s">
        <v>397</v>
      </c>
      <c r="O572" s="257" t="s">
        <v>3574</v>
      </c>
      <c r="P572" s="231" t="str">
        <f>CONCATENATE(A572," (",U572,")")</f>
        <v>Jones, Greg (min)</v>
      </c>
      <c r="Q572" s="252" t="str">
        <f t="shared" si="144"/>
        <v/>
      </c>
      <c r="R572" s="252" t="str">
        <f t="shared" si="142"/>
        <v/>
      </c>
      <c r="S572" s="252" t="str">
        <f t="shared" si="145"/>
        <v/>
      </c>
      <c r="T572" s="252" t="str">
        <f t="shared" si="152"/>
        <v/>
      </c>
      <c r="U572" s="270" t="s">
        <v>505</v>
      </c>
      <c r="V572" s="253"/>
      <c r="W572" s="232"/>
      <c r="X572" s="253"/>
      <c r="Y572" s="232"/>
      <c r="Z572" s="232"/>
      <c r="AA572" s="232"/>
      <c r="AB572" s="284"/>
      <c r="AC572" s="232"/>
      <c r="AD572" s="284"/>
      <c r="AE572" s="232"/>
      <c r="AF572" s="232"/>
    </row>
    <row r="573" spans="1:32" ht="14.25" customHeight="1">
      <c r="A573" s="232" t="s">
        <v>1086</v>
      </c>
      <c r="B573" s="246" t="str">
        <f t="shared" si="154"/>
        <v>Jones</v>
      </c>
      <c r="C573" s="238" t="str">
        <f t="shared" si="155"/>
        <v>JaCoby</v>
      </c>
      <c r="D573" s="232" t="str">
        <f t="shared" si="156"/>
        <v>J. Jones</v>
      </c>
      <c r="E573" s="231" t="str">
        <f t="shared" si="157"/>
        <v>JaCoby Jones</v>
      </c>
      <c r="F573" s="254" t="s">
        <v>748</v>
      </c>
      <c r="G573" s="233">
        <v>199</v>
      </c>
      <c r="H573" s="233">
        <v>9</v>
      </c>
      <c r="I573" s="233">
        <v>9</v>
      </c>
      <c r="J573" s="262">
        <v>33734</v>
      </c>
      <c r="K573" s="255" t="s">
        <v>751</v>
      </c>
      <c r="L573" s="249" t="s">
        <v>6</v>
      </c>
      <c r="M573" s="270" t="str">
        <f t="shared" si="143"/>
        <v>Y3</v>
      </c>
      <c r="N573" s="256" t="str">
        <f>Cobb!$AE$2</f>
        <v>Houston</v>
      </c>
      <c r="O573" s="257" t="s">
        <v>1058</v>
      </c>
      <c r="P573" s="231" t="str">
        <f>CONCATENATE(A573," (",M573,")")</f>
        <v>Jones, JaCoby (Y3)</v>
      </c>
      <c r="Q573" s="252">
        <f t="shared" si="144"/>
        <v>400000</v>
      </c>
      <c r="R573" s="252" t="str">
        <f t="shared" si="142"/>
        <v/>
      </c>
      <c r="S573" s="252" t="str">
        <f t="shared" si="145"/>
        <v/>
      </c>
      <c r="T573" s="252" t="str">
        <f t="shared" si="152"/>
        <v/>
      </c>
      <c r="U573" s="270" t="s">
        <v>278</v>
      </c>
      <c r="V573" s="253">
        <v>400000</v>
      </c>
      <c r="W573" s="232" t="s">
        <v>492</v>
      </c>
      <c r="X573" s="232"/>
      <c r="Y573" s="232"/>
      <c r="Z573" s="232"/>
      <c r="AA573" s="232"/>
      <c r="AB573" s="284"/>
      <c r="AC573" s="232"/>
      <c r="AD573" s="284"/>
      <c r="AE573" s="232"/>
      <c r="AF573" s="232"/>
    </row>
    <row r="574" spans="1:32" ht="14.25" customHeight="1">
      <c r="A574" s="232" t="s">
        <v>1087</v>
      </c>
      <c r="B574" s="246" t="str">
        <f t="shared" si="154"/>
        <v>Jones</v>
      </c>
      <c r="C574" s="238" t="str">
        <f t="shared" si="155"/>
        <v>Jahmai</v>
      </c>
      <c r="D574" s="232" t="str">
        <f t="shared" si="156"/>
        <v>J. Jones</v>
      </c>
      <c r="E574" s="231" t="str">
        <f t="shared" si="157"/>
        <v>Jahmai Jones</v>
      </c>
      <c r="F574" s="254" t="s">
        <v>748</v>
      </c>
      <c r="G574" s="233">
        <v>169</v>
      </c>
      <c r="H574" s="233">
        <v>7</v>
      </c>
      <c r="I574" s="233">
        <v>9</v>
      </c>
      <c r="J574" s="262">
        <v>35646</v>
      </c>
      <c r="K574" s="255"/>
      <c r="L574" s="249" t="s">
        <v>387</v>
      </c>
      <c r="M574" s="270" t="str">
        <f t="shared" si="143"/>
        <v>min</v>
      </c>
      <c r="N574" s="256" t="str">
        <f>Ruth!$S$2</f>
        <v>New York</v>
      </c>
      <c r="O574" s="257" t="s">
        <v>1347</v>
      </c>
      <c r="P574" s="231" t="str">
        <f>CONCATENATE(A574," (",M574,")")</f>
        <v>Jones, Jahmai (min)</v>
      </c>
      <c r="Q574" s="252" t="str">
        <f t="shared" si="144"/>
        <v/>
      </c>
      <c r="R574" s="252" t="str">
        <f t="shared" si="142"/>
        <v/>
      </c>
      <c r="S574" s="252" t="str">
        <f t="shared" si="145"/>
        <v/>
      </c>
      <c r="T574" s="252" t="str">
        <f t="shared" si="152"/>
        <v/>
      </c>
      <c r="U574" s="270" t="s">
        <v>505</v>
      </c>
      <c r="V574" s="253"/>
      <c r="W574" s="232"/>
      <c r="X574" s="253"/>
      <c r="Y574" s="232"/>
      <c r="Z574" s="378"/>
      <c r="AA574" s="232"/>
      <c r="AB574" s="284"/>
      <c r="AC574" s="232"/>
      <c r="AD574" s="284"/>
      <c r="AE574" s="232"/>
      <c r="AF574" s="232"/>
    </row>
    <row r="575" spans="1:32" ht="14.25" customHeight="1">
      <c r="A575" s="232" t="s">
        <v>1286</v>
      </c>
      <c r="B575" s="246" t="str">
        <f t="shared" si="154"/>
        <v>Jones</v>
      </c>
      <c r="C575" s="238" t="str">
        <f t="shared" si="155"/>
        <v>Nolan</v>
      </c>
      <c r="D575" s="232" t="str">
        <f t="shared" si="156"/>
        <v>N. Jones</v>
      </c>
      <c r="E575" s="231" t="str">
        <f t="shared" si="157"/>
        <v>Nolan Jones</v>
      </c>
      <c r="F575" s="247" t="s">
        <v>307</v>
      </c>
      <c r="G575" s="232">
        <f>G574+1</f>
        <v>170</v>
      </c>
      <c r="H575" s="232">
        <v>11</v>
      </c>
      <c r="I575" s="232">
        <v>7</v>
      </c>
      <c r="J575" s="248">
        <v>35922</v>
      </c>
      <c r="K575" s="232" t="s">
        <v>757</v>
      </c>
      <c r="L575" s="249" t="s">
        <v>387</v>
      </c>
      <c r="M575" s="270" t="str">
        <f t="shared" si="143"/>
        <v>min</v>
      </c>
      <c r="N575" s="256" t="str">
        <f>Aaron!$S$2</f>
        <v>Washington</v>
      </c>
      <c r="O575" s="249" t="s">
        <v>1214</v>
      </c>
      <c r="P575" s="231" t="str">
        <f>CONCATENATE(A575," (",M575,")")</f>
        <v>Jones, Nolan (min)</v>
      </c>
      <c r="Q575" s="252" t="str">
        <f t="shared" si="144"/>
        <v/>
      </c>
      <c r="R575" s="252" t="str">
        <f t="shared" si="142"/>
        <v/>
      </c>
      <c r="S575" s="252" t="str">
        <f t="shared" si="145"/>
        <v/>
      </c>
      <c r="T575" s="252" t="str">
        <f t="shared" si="152"/>
        <v/>
      </c>
      <c r="U575" s="270" t="s">
        <v>505</v>
      </c>
      <c r="V575" s="253"/>
      <c r="W575" s="232"/>
      <c r="X575" s="232"/>
      <c r="Y575" s="232"/>
      <c r="Z575" s="232"/>
      <c r="AA575" s="232"/>
      <c r="AB575" s="284"/>
      <c r="AC575" s="232"/>
      <c r="AD575" s="284"/>
      <c r="AE575" s="232"/>
      <c r="AF575" s="232"/>
    </row>
    <row r="576" spans="1:32" ht="14.25" customHeight="1">
      <c r="A576" s="158" t="s">
        <v>3790</v>
      </c>
      <c r="B576" s="246" t="str">
        <f t="shared" si="154"/>
        <v>Jones</v>
      </c>
      <c r="C576" s="238" t="str">
        <f t="shared" si="155"/>
        <v>Taylor</v>
      </c>
      <c r="D576" s="232" t="str">
        <f t="shared" si="156"/>
        <v>T. Jones</v>
      </c>
      <c r="E576" s="231" t="str">
        <f t="shared" si="157"/>
        <v>Taylor Jones</v>
      </c>
      <c r="F576" s="254" t="s">
        <v>748</v>
      </c>
      <c r="G576" s="254">
        <v>193</v>
      </c>
      <c r="H576" s="254">
        <v>8</v>
      </c>
      <c r="I576" s="254" t="s">
        <v>1472</v>
      </c>
      <c r="J576" s="250">
        <v>34309</v>
      </c>
      <c r="K576" s="255" t="s">
        <v>747</v>
      </c>
      <c r="L576" s="249" t="s">
        <v>387</v>
      </c>
      <c r="M576" s="270" t="str">
        <f t="shared" si="143"/>
        <v>min</v>
      </c>
      <c r="N576" s="256" t="s">
        <v>479</v>
      </c>
      <c r="O576" s="257" t="s">
        <v>3574</v>
      </c>
      <c r="P576" s="231" t="str">
        <f>CONCATENATE(A576," (",U576,")")</f>
        <v>Jones, Taylor (min)</v>
      </c>
      <c r="Q576" s="252" t="str">
        <f t="shared" si="144"/>
        <v/>
      </c>
      <c r="R576" s="252" t="str">
        <f t="shared" ref="R576:R639" si="158">IF(ISBLANK($X576),"",$X576)</f>
        <v/>
      </c>
      <c r="S576" s="252" t="str">
        <f t="shared" si="145"/>
        <v/>
      </c>
      <c r="T576" s="252" t="str">
        <f t="shared" si="152"/>
        <v/>
      </c>
      <c r="U576" s="270" t="s">
        <v>505</v>
      </c>
      <c r="V576" s="253"/>
      <c r="W576" s="232"/>
      <c r="X576" s="253"/>
      <c r="Y576" s="232"/>
      <c r="Z576" s="232"/>
      <c r="AA576" s="232"/>
      <c r="AB576" s="284"/>
      <c r="AC576" s="232"/>
      <c r="AD576" s="284"/>
      <c r="AE576" s="232"/>
      <c r="AF576" s="232"/>
    </row>
    <row r="577" spans="1:32" ht="14.25" customHeight="1">
      <c r="A577" s="232" t="s">
        <v>1349</v>
      </c>
      <c r="B577" s="246" t="str">
        <f t="shared" si="154"/>
        <v>Joseph</v>
      </c>
      <c r="C577" s="238" t="str">
        <f t="shared" si="155"/>
        <v>Caleb</v>
      </c>
      <c r="D577" s="232" t="str">
        <f t="shared" si="156"/>
        <v>C. Joseph</v>
      </c>
      <c r="E577" s="231" t="str">
        <f t="shared" si="157"/>
        <v>Caleb Joseph</v>
      </c>
      <c r="F577" s="247" t="s">
        <v>748</v>
      </c>
      <c r="G577" s="232"/>
      <c r="H577" s="232"/>
      <c r="I577" s="232"/>
      <c r="J577" s="248">
        <v>31581</v>
      </c>
      <c r="K577" s="232" t="s">
        <v>749</v>
      </c>
      <c r="L577" s="249" t="s">
        <v>6</v>
      </c>
      <c r="M577" s="270" t="str">
        <f t="shared" si="143"/>
        <v>3,F3-$1.665M</v>
      </c>
      <c r="N577" s="256" t="s">
        <v>1556</v>
      </c>
      <c r="O577" s="257" t="s">
        <v>2009</v>
      </c>
      <c r="P577" s="231" t="str">
        <f>CONCATENATE(A577," (",M577,")")</f>
        <v>Joseph, Caleb (3,F3-$1.665M)</v>
      </c>
      <c r="Q577" s="252">
        <f t="shared" si="144"/>
        <v>555000</v>
      </c>
      <c r="R577" s="252" t="str">
        <f t="shared" si="158"/>
        <v/>
      </c>
      <c r="S577" s="252" t="str">
        <f t="shared" si="145"/>
        <v/>
      </c>
      <c r="T577" s="252" t="str">
        <f t="shared" si="152"/>
        <v/>
      </c>
      <c r="U577" s="270" t="s">
        <v>1609</v>
      </c>
      <c r="V577" s="253">
        <v>555000</v>
      </c>
      <c r="W577" s="253" t="s">
        <v>242</v>
      </c>
      <c r="X577" s="232"/>
      <c r="Y577" s="232"/>
      <c r="Z577" s="232"/>
      <c r="AA577" s="232"/>
      <c r="AB577" s="284"/>
      <c r="AC577" s="232"/>
      <c r="AD577" s="284"/>
      <c r="AE577" s="232"/>
      <c r="AF577" s="232"/>
    </row>
    <row r="578" spans="1:32" ht="14.25" customHeight="1">
      <c r="A578" s="232" t="s">
        <v>3374</v>
      </c>
      <c r="B578" s="233"/>
      <c r="C578" s="233"/>
      <c r="D578" s="233"/>
      <c r="E578" s="233"/>
      <c r="F578" s="233"/>
      <c r="G578" s="233"/>
      <c r="H578" s="233"/>
      <c r="I578" s="233"/>
      <c r="J578" s="233"/>
      <c r="K578" s="233"/>
      <c r="L578" s="249" t="s">
        <v>6</v>
      </c>
      <c r="M578" s="270" t="str">
        <f t="shared" si="143"/>
        <v>1,F1-$1.68M</v>
      </c>
      <c r="N578" s="233" t="s">
        <v>502</v>
      </c>
      <c r="O578" s="257" t="s">
        <v>3510</v>
      </c>
      <c r="P578" s="231" t="str">
        <f>CONCATENATE(A578," (",M578,")")</f>
        <v>Joyce, Matthew (1,F1-$1.68M)</v>
      </c>
      <c r="Q578" s="252">
        <f t="shared" si="144"/>
        <v>1680000</v>
      </c>
      <c r="R578" s="252" t="str">
        <f t="shared" si="158"/>
        <v/>
      </c>
      <c r="S578" s="252" t="str">
        <f t="shared" si="145"/>
        <v/>
      </c>
      <c r="T578" s="252" t="str">
        <f t="shared" si="152"/>
        <v/>
      </c>
      <c r="U578" s="232" t="s">
        <v>3375</v>
      </c>
      <c r="V578" s="253">
        <v>1680000</v>
      </c>
      <c r="W578" s="232" t="s">
        <v>242</v>
      </c>
      <c r="X578" s="269"/>
      <c r="Y578" s="233"/>
      <c r="Z578" s="269"/>
      <c r="AA578" s="233"/>
      <c r="AB578" s="269"/>
      <c r="AC578" s="233"/>
      <c r="AD578" s="269"/>
      <c r="AE578" s="233"/>
      <c r="AF578" s="232"/>
    </row>
    <row r="579" spans="1:32" ht="14.25" customHeight="1">
      <c r="A579" s="233" t="s">
        <v>944</v>
      </c>
      <c r="B579" s="246" t="str">
        <f t="shared" ref="B579:B594" si="159">LEFT(A579,FIND(", ",A579,1)-1)</f>
        <v>Judge</v>
      </c>
      <c r="C579" s="238" t="str">
        <f t="shared" ref="C579:C594" si="160">RIGHT(A579,LEN(A579)-FIND(", ",A579,1)-1)</f>
        <v>Aaron</v>
      </c>
      <c r="D579" s="232" t="str">
        <f t="shared" ref="D579:D594" si="161">CONCATENATE(MID(C579,1,1),". ",B579)</f>
        <v>A. Judge</v>
      </c>
      <c r="E579" s="231" t="str">
        <f t="shared" ref="E579:E594" si="162">CONCATENATE(C579," ",B579)</f>
        <v>Aaron Judge</v>
      </c>
      <c r="F579" s="249" t="s">
        <v>748</v>
      </c>
      <c r="G579" s="249"/>
      <c r="H579" s="249"/>
      <c r="I579" s="249"/>
      <c r="J579" s="262">
        <v>33720</v>
      </c>
      <c r="K579" s="232" t="s">
        <v>753</v>
      </c>
      <c r="L579" s="249" t="s">
        <v>6</v>
      </c>
      <c r="M579" s="270" t="str">
        <f t="shared" ref="M579:M642" si="163">$U579</f>
        <v>Y3</v>
      </c>
      <c r="N579" s="256" t="str">
        <f>Mays!$AE$2</f>
        <v>West Oakland</v>
      </c>
      <c r="O579" s="249" t="s">
        <v>916</v>
      </c>
      <c r="P579" s="231" t="str">
        <f>CONCATENATE(A579," (",M579,")")</f>
        <v>Judge, Aaron (Y3)</v>
      </c>
      <c r="Q579" s="252">
        <f t="shared" ref="Q579:Q642" si="164">IF(ISBLANK($V579),"",$V579)</f>
        <v>400000</v>
      </c>
      <c r="R579" s="252" t="str">
        <f t="shared" si="158"/>
        <v/>
      </c>
      <c r="S579" s="252" t="str">
        <f t="shared" ref="S579:S642" si="165">IF(ISBLANK($Z579),"",$Z579)</f>
        <v/>
      </c>
      <c r="T579" s="252" t="str">
        <f t="shared" si="152"/>
        <v/>
      </c>
      <c r="U579" s="270" t="s">
        <v>278</v>
      </c>
      <c r="V579" s="253">
        <v>400000</v>
      </c>
      <c r="W579" s="232" t="s">
        <v>492</v>
      </c>
      <c r="X579" s="232"/>
      <c r="Y579" s="232"/>
      <c r="Z579" s="232"/>
      <c r="AA579" s="232"/>
      <c r="AB579" s="284"/>
      <c r="AC579" s="232"/>
      <c r="AD579" s="284"/>
      <c r="AE579" s="232"/>
      <c r="AF579" s="232"/>
    </row>
    <row r="580" spans="1:32" ht="14.25" customHeight="1">
      <c r="A580" s="158" t="s">
        <v>3740</v>
      </c>
      <c r="B580" s="246" t="str">
        <f t="shared" si="159"/>
        <v>Jung</v>
      </c>
      <c r="C580" s="238" t="str">
        <f t="shared" si="160"/>
        <v>Josh</v>
      </c>
      <c r="D580" s="232" t="str">
        <f t="shared" si="161"/>
        <v>J. Jung</v>
      </c>
      <c r="E580" s="231" t="str">
        <f t="shared" si="162"/>
        <v>Josh Jung</v>
      </c>
      <c r="F580" s="254" t="s">
        <v>748</v>
      </c>
      <c r="G580" s="254">
        <v>49</v>
      </c>
      <c r="H580" s="254">
        <v>2</v>
      </c>
      <c r="I580" s="254" t="s">
        <v>2184</v>
      </c>
      <c r="J580" s="250">
        <v>35838</v>
      </c>
      <c r="K580" s="255" t="s">
        <v>751</v>
      </c>
      <c r="L580" s="249" t="s">
        <v>387</v>
      </c>
      <c r="M580" s="270" t="str">
        <f t="shared" si="163"/>
        <v>min</v>
      </c>
      <c r="N580" s="256" t="s">
        <v>864</v>
      </c>
      <c r="O580" s="257" t="s">
        <v>3574</v>
      </c>
      <c r="P580" s="231" t="str">
        <f>CONCATENATE(A580," (",U580,")")</f>
        <v>Jung, Josh (min)</v>
      </c>
      <c r="Q580" s="252" t="str">
        <f t="shared" si="164"/>
        <v/>
      </c>
      <c r="R580" s="252" t="str">
        <f t="shared" si="158"/>
        <v/>
      </c>
      <c r="S580" s="252" t="str">
        <f t="shared" si="165"/>
        <v/>
      </c>
      <c r="T580" s="252" t="str">
        <f t="shared" si="152"/>
        <v/>
      </c>
      <c r="U580" s="270" t="s">
        <v>505</v>
      </c>
      <c r="V580" s="253"/>
      <c r="W580" s="232"/>
      <c r="X580" s="253"/>
      <c r="Y580" s="232"/>
      <c r="Z580" s="232"/>
      <c r="AA580" s="232"/>
      <c r="AB580" s="284"/>
      <c r="AC580" s="232"/>
      <c r="AD580" s="284"/>
      <c r="AE580" s="232"/>
      <c r="AF580" s="232"/>
    </row>
    <row r="581" spans="1:32" ht="14.25" customHeight="1">
      <c r="A581" s="232" t="s">
        <v>1427</v>
      </c>
      <c r="B581" s="246" t="str">
        <f t="shared" si="159"/>
        <v>Junis</v>
      </c>
      <c r="C581" s="238" t="str">
        <f t="shared" si="160"/>
        <v>Jakob</v>
      </c>
      <c r="D581" s="232" t="str">
        <f t="shared" si="161"/>
        <v>J. Junis</v>
      </c>
      <c r="E581" s="231" t="str">
        <f t="shared" si="162"/>
        <v>Jakob Junis</v>
      </c>
      <c r="F581" s="254" t="s">
        <v>748</v>
      </c>
      <c r="G581" s="254">
        <v>19</v>
      </c>
      <c r="H581" s="254" t="s">
        <v>1464</v>
      </c>
      <c r="I581" s="254"/>
      <c r="J581" s="250">
        <v>33863</v>
      </c>
      <c r="K581" s="255" t="s">
        <v>577</v>
      </c>
      <c r="L581" s="249" t="s">
        <v>90</v>
      </c>
      <c r="M581" s="270" t="str">
        <f t="shared" si="163"/>
        <v>Y3</v>
      </c>
      <c r="N581" s="256" t="str">
        <f>Mays!$A$2</f>
        <v>Aspen</v>
      </c>
      <c r="O581" s="257" t="s">
        <v>1479</v>
      </c>
      <c r="P581" s="231" t="str">
        <f>CONCATENATE(A581," (",M581,")")</f>
        <v>Junis, Jakob (Y3)</v>
      </c>
      <c r="Q581" s="252">
        <f t="shared" si="164"/>
        <v>400000</v>
      </c>
      <c r="R581" s="252" t="str">
        <f t="shared" si="158"/>
        <v/>
      </c>
      <c r="S581" s="252" t="str">
        <f t="shared" si="165"/>
        <v/>
      </c>
      <c r="T581" s="252" t="str">
        <f t="shared" si="152"/>
        <v/>
      </c>
      <c r="U581" s="270" t="s">
        <v>278</v>
      </c>
      <c r="V581" s="253">
        <v>400000</v>
      </c>
      <c r="W581" s="232" t="s">
        <v>492</v>
      </c>
      <c r="X581" s="253"/>
      <c r="Y581" s="232"/>
      <c r="Z581" s="232"/>
      <c r="AA581" s="232"/>
      <c r="AB581" s="284"/>
      <c r="AC581" s="232"/>
      <c r="AD581" s="284"/>
      <c r="AE581" s="232"/>
      <c r="AF581" s="232"/>
    </row>
    <row r="582" spans="1:32" ht="14.25" customHeight="1">
      <c r="A582" s="232" t="s">
        <v>1245</v>
      </c>
      <c r="B582" s="246" t="str">
        <f t="shared" si="159"/>
        <v>Jurado</v>
      </c>
      <c r="C582" s="238" t="str">
        <f t="shared" si="160"/>
        <v>Ariel</v>
      </c>
      <c r="D582" s="232" t="str">
        <f t="shared" si="161"/>
        <v>A. Jurado</v>
      </c>
      <c r="E582" s="231" t="str">
        <f t="shared" si="162"/>
        <v>Ariel Jurado</v>
      </c>
      <c r="F582" s="247" t="s">
        <v>748</v>
      </c>
      <c r="G582" s="232" t="e">
        <f>Cuts!#REF!+1</f>
        <v>#REF!</v>
      </c>
      <c r="H582" s="232" t="s">
        <v>478</v>
      </c>
      <c r="I582" s="232">
        <v>3</v>
      </c>
      <c r="J582" s="248">
        <v>35094</v>
      </c>
      <c r="K582" s="232" t="s">
        <v>577</v>
      </c>
      <c r="L582" s="249" t="s">
        <v>90</v>
      </c>
      <c r="M582" s="270" t="str">
        <f t="shared" si="163"/>
        <v>Y2</v>
      </c>
      <c r="N582" s="256" t="str">
        <f>Cobb!$A$2</f>
        <v>Greenville</v>
      </c>
      <c r="O582" s="249" t="s">
        <v>1214</v>
      </c>
      <c r="P582" s="231" t="str">
        <f>CONCATENATE(A582," (",M582,")")</f>
        <v>Jurado, Ariel (Y2)</v>
      </c>
      <c r="Q582" s="252">
        <f t="shared" si="164"/>
        <v>300000</v>
      </c>
      <c r="R582" s="252">
        <f t="shared" si="158"/>
        <v>400000</v>
      </c>
      <c r="S582" s="252" t="str">
        <f t="shared" si="165"/>
        <v/>
      </c>
      <c r="T582" s="252" t="str">
        <f t="shared" si="152"/>
        <v/>
      </c>
      <c r="U582" s="270" t="s">
        <v>389</v>
      </c>
      <c r="V582" s="253">
        <v>300000</v>
      </c>
      <c r="W582" s="232" t="s">
        <v>278</v>
      </c>
      <c r="X582" s="253">
        <v>400000</v>
      </c>
      <c r="Y582" s="232" t="s">
        <v>492</v>
      </c>
      <c r="Z582" s="232"/>
      <c r="AA582" s="232"/>
      <c r="AB582" s="284"/>
      <c r="AC582" s="232"/>
      <c r="AD582" s="284"/>
      <c r="AE582" s="232"/>
      <c r="AF582" s="232"/>
    </row>
    <row r="583" spans="1:32" ht="14.25" customHeight="1">
      <c r="A583" s="158" t="s">
        <v>1388</v>
      </c>
      <c r="B583" s="552" t="str">
        <f t="shared" si="159"/>
        <v>Kahnle</v>
      </c>
      <c r="C583" s="553" t="str">
        <f t="shared" si="160"/>
        <v>Tommy</v>
      </c>
      <c r="D583" s="158" t="str">
        <f t="shared" si="161"/>
        <v>T. Kahnle</v>
      </c>
      <c r="E583" s="539" t="str">
        <f t="shared" si="162"/>
        <v>Tommy Kahnle</v>
      </c>
      <c r="F583" s="558" t="s">
        <v>748</v>
      </c>
      <c r="G583" s="558"/>
      <c r="H583" s="558"/>
      <c r="I583" s="558"/>
      <c r="J583" s="555">
        <v>32727</v>
      </c>
      <c r="K583" s="559" t="s">
        <v>745</v>
      </c>
      <c r="L583" s="554" t="s">
        <v>90</v>
      </c>
      <c r="M583" s="556" t="str">
        <f t="shared" si="163"/>
        <v>1,F4-$4M</v>
      </c>
      <c r="N583" s="556" t="s">
        <v>52</v>
      </c>
      <c r="O583" s="557" t="s">
        <v>4160</v>
      </c>
      <c r="P583" s="539" t="str">
        <f>CONCATENATE(A583," (",M583,")")</f>
        <v>Kahnle, Tommy (1,F4-$4M)</v>
      </c>
      <c r="Q583" s="579">
        <f t="shared" si="164"/>
        <v>1000000</v>
      </c>
      <c r="R583" s="579">
        <f t="shared" si="158"/>
        <v>1000000</v>
      </c>
      <c r="S583" s="579">
        <f t="shared" si="165"/>
        <v>1000000</v>
      </c>
      <c r="T583" s="579">
        <f t="shared" si="152"/>
        <v>1000000</v>
      </c>
      <c r="U583" s="270" t="s">
        <v>3195</v>
      </c>
      <c r="V583" s="284">
        <v>1000000</v>
      </c>
      <c r="W583" s="232" t="s">
        <v>3196</v>
      </c>
      <c r="X583" s="253">
        <v>1000000</v>
      </c>
      <c r="Y583" s="232" t="s">
        <v>1157</v>
      </c>
      <c r="Z583" s="232">
        <v>1000000</v>
      </c>
      <c r="AA583" s="232" t="s">
        <v>1159</v>
      </c>
      <c r="AB583" s="284">
        <v>1000000</v>
      </c>
      <c r="AC583" s="232" t="s">
        <v>242</v>
      </c>
      <c r="AD583" s="284"/>
      <c r="AE583" s="232"/>
      <c r="AF583" s="232"/>
    </row>
    <row r="584" spans="1:32" ht="14.25" customHeight="1">
      <c r="A584" s="232" t="s">
        <v>1088</v>
      </c>
      <c r="B584" s="246" t="str">
        <f t="shared" si="159"/>
        <v>Kaprielian</v>
      </c>
      <c r="C584" s="238" t="str">
        <f t="shared" si="160"/>
        <v>James</v>
      </c>
      <c r="D584" s="232" t="str">
        <f t="shared" si="161"/>
        <v>J. Kaprielian</v>
      </c>
      <c r="E584" s="231" t="str">
        <f t="shared" si="162"/>
        <v>James Kaprielian</v>
      </c>
      <c r="F584" s="254" t="s">
        <v>748</v>
      </c>
      <c r="G584" s="233">
        <v>128</v>
      </c>
      <c r="H584" s="233">
        <v>5</v>
      </c>
      <c r="I584" s="233">
        <v>12</v>
      </c>
      <c r="J584" s="262">
        <v>34395</v>
      </c>
      <c r="K584" s="255"/>
      <c r="L584" s="249" t="s">
        <v>387</v>
      </c>
      <c r="M584" s="270" t="str">
        <f t="shared" si="163"/>
        <v>min</v>
      </c>
      <c r="N584" s="256" t="str">
        <f>Cobb!$Y$2</f>
        <v>Gateway</v>
      </c>
      <c r="O584" s="257" t="s">
        <v>1058</v>
      </c>
      <c r="P584" s="231" t="str">
        <f>CONCATENATE(A584," (",M584,")")</f>
        <v>Kaprielian, James (min)</v>
      </c>
      <c r="Q584" s="252" t="str">
        <f t="shared" si="164"/>
        <v/>
      </c>
      <c r="R584" s="252" t="str">
        <f t="shared" si="158"/>
        <v/>
      </c>
      <c r="S584" s="252" t="str">
        <f t="shared" si="165"/>
        <v/>
      </c>
      <c r="T584" s="252" t="str">
        <f t="shared" si="152"/>
        <v/>
      </c>
      <c r="U584" s="270" t="s">
        <v>505</v>
      </c>
      <c r="V584" s="253"/>
      <c r="W584" s="232"/>
      <c r="X584" s="233"/>
      <c r="Y584" s="232"/>
      <c r="Z584" s="232"/>
      <c r="AA584" s="232"/>
      <c r="AB584" s="284"/>
      <c r="AC584" s="232"/>
      <c r="AD584" s="284"/>
      <c r="AE584" s="232"/>
      <c r="AF584" s="232"/>
    </row>
    <row r="585" spans="1:32" ht="14.25" customHeight="1">
      <c r="A585" s="158" t="s">
        <v>3611</v>
      </c>
      <c r="B585" s="246" t="str">
        <f t="shared" si="159"/>
        <v>Karinchak</v>
      </c>
      <c r="C585" s="238" t="str">
        <f t="shared" si="160"/>
        <v>James</v>
      </c>
      <c r="D585" s="232" t="str">
        <f t="shared" si="161"/>
        <v>J. Karinchak</v>
      </c>
      <c r="E585" s="231" t="str">
        <f t="shared" si="162"/>
        <v>James Karinchak</v>
      </c>
      <c r="F585" s="254" t="s">
        <v>748</v>
      </c>
      <c r="G585" s="254">
        <v>70</v>
      </c>
      <c r="H585" s="254">
        <v>3</v>
      </c>
      <c r="I585" s="254" t="s">
        <v>1478</v>
      </c>
      <c r="J585" s="250">
        <v>34964</v>
      </c>
      <c r="K585" s="255" t="s">
        <v>745</v>
      </c>
      <c r="L585" s="249" t="s">
        <v>90</v>
      </c>
      <c r="M585" s="270" t="str">
        <f t="shared" si="163"/>
        <v>MM</v>
      </c>
      <c r="N585" s="256" t="s">
        <v>349</v>
      </c>
      <c r="O585" s="257" t="s">
        <v>3574</v>
      </c>
      <c r="P585" s="231" t="str">
        <f>CONCATENATE(A585," (",U585,")")</f>
        <v>Karinchak, James (MM)</v>
      </c>
      <c r="Q585" s="252">
        <f t="shared" si="164"/>
        <v>100000</v>
      </c>
      <c r="R585" s="252" t="str">
        <f t="shared" si="158"/>
        <v/>
      </c>
      <c r="S585" s="252" t="str">
        <f t="shared" si="165"/>
        <v/>
      </c>
      <c r="T585" s="252" t="str">
        <f t="shared" si="152"/>
        <v/>
      </c>
      <c r="U585" s="270" t="s">
        <v>385</v>
      </c>
      <c r="V585" s="253">
        <v>100000</v>
      </c>
      <c r="W585" s="232"/>
      <c r="X585" s="253"/>
      <c r="Y585" s="232"/>
      <c r="Z585" s="232"/>
      <c r="AA585" s="232"/>
      <c r="AB585" s="284"/>
      <c r="AC585" s="232"/>
      <c r="AD585" s="284"/>
      <c r="AE585" s="232"/>
      <c r="AF585" s="232"/>
    </row>
    <row r="586" spans="1:32" ht="12.75">
      <c r="A586" s="158" t="s">
        <v>3634</v>
      </c>
      <c r="B586" s="246" t="str">
        <f t="shared" si="159"/>
        <v>Kay</v>
      </c>
      <c r="C586" s="238" t="str">
        <f t="shared" si="160"/>
        <v>Anthony</v>
      </c>
      <c r="D586" s="232" t="str">
        <f t="shared" si="161"/>
        <v>A. Kay</v>
      </c>
      <c r="E586" s="231" t="str">
        <f t="shared" si="162"/>
        <v>Anthony Kay</v>
      </c>
      <c r="F586" s="254" t="s">
        <v>307</v>
      </c>
      <c r="G586" s="254">
        <v>100</v>
      </c>
      <c r="H586" s="254" t="s">
        <v>478</v>
      </c>
      <c r="I586" s="254" t="s">
        <v>2186</v>
      </c>
      <c r="J586" s="250">
        <v>34779</v>
      </c>
      <c r="K586" s="255" t="s">
        <v>577</v>
      </c>
      <c r="L586" s="249" t="s">
        <v>90</v>
      </c>
      <c r="M586" s="270" t="str">
        <f t="shared" si="163"/>
        <v>MM</v>
      </c>
      <c r="N586" s="256" t="s">
        <v>173</v>
      </c>
      <c r="O586" s="257" t="s">
        <v>3574</v>
      </c>
      <c r="P586" s="231" t="str">
        <f>CONCATENATE(A586," (",U586,")")</f>
        <v>Kay, Anthony (MM)</v>
      </c>
      <c r="Q586" s="252">
        <f t="shared" si="164"/>
        <v>100000</v>
      </c>
      <c r="R586" s="252" t="str">
        <f t="shared" si="158"/>
        <v/>
      </c>
      <c r="S586" s="252" t="str">
        <f t="shared" si="165"/>
        <v/>
      </c>
      <c r="T586" s="252" t="str">
        <f t="shared" si="152"/>
        <v/>
      </c>
      <c r="U586" s="270" t="s">
        <v>385</v>
      </c>
      <c r="V586" s="253">
        <v>100000</v>
      </c>
      <c r="W586" s="232"/>
      <c r="X586" s="253"/>
      <c r="Y586" s="232"/>
      <c r="Z586" s="232"/>
      <c r="AA586" s="232"/>
      <c r="AB586" s="284"/>
      <c r="AC586" s="232"/>
      <c r="AD586" s="284"/>
      <c r="AE586" s="232"/>
      <c r="AF586" s="232"/>
    </row>
    <row r="587" spans="1:32" ht="14.25" customHeight="1">
      <c r="A587" s="158" t="s">
        <v>1053</v>
      </c>
      <c r="B587" s="552" t="str">
        <f t="shared" si="159"/>
        <v>Kela</v>
      </c>
      <c r="C587" s="553" t="str">
        <f t="shared" si="160"/>
        <v>Keone</v>
      </c>
      <c r="D587" s="158" t="str">
        <f t="shared" si="161"/>
        <v>K. Kela</v>
      </c>
      <c r="E587" s="539" t="str">
        <f t="shared" si="162"/>
        <v>Keone Kela</v>
      </c>
      <c r="F587" s="558" t="s">
        <v>748</v>
      </c>
      <c r="G587" s="558"/>
      <c r="H587" s="558"/>
      <c r="I587" s="558"/>
      <c r="J587" s="555">
        <v>34075</v>
      </c>
      <c r="K587" s="559" t="s">
        <v>745</v>
      </c>
      <c r="L587" s="554" t="s">
        <v>90</v>
      </c>
      <c r="M587" s="556" t="str">
        <f t="shared" si="163"/>
        <v>1,F3-$1.8M</v>
      </c>
      <c r="N587" s="556" t="s">
        <v>397</v>
      </c>
      <c r="O587" s="557" t="s">
        <v>4160</v>
      </c>
      <c r="P587" s="539" t="str">
        <f t="shared" ref="P587:P604" si="166">CONCATENATE(A587," (",M587,")")</f>
        <v>Kela, Keone (1,F3-$1.8M)</v>
      </c>
      <c r="Q587" s="579">
        <f t="shared" si="164"/>
        <v>600000</v>
      </c>
      <c r="R587" s="579">
        <f t="shared" si="158"/>
        <v>600000</v>
      </c>
      <c r="S587" s="579">
        <f t="shared" si="165"/>
        <v>600000</v>
      </c>
      <c r="T587" s="579" t="str">
        <f t="shared" si="152"/>
        <v/>
      </c>
      <c r="U587" s="270" t="s">
        <v>1842</v>
      </c>
      <c r="V587" s="284">
        <v>600000</v>
      </c>
      <c r="W587" s="232" t="s">
        <v>1843</v>
      </c>
      <c r="X587" s="253">
        <v>600000</v>
      </c>
      <c r="Y587" s="232" t="s">
        <v>1844</v>
      </c>
      <c r="Z587" s="232">
        <v>600000</v>
      </c>
      <c r="AA587" s="232" t="s">
        <v>242</v>
      </c>
      <c r="AB587" s="284"/>
      <c r="AC587" s="232"/>
      <c r="AD587" s="284"/>
      <c r="AE587" s="232"/>
      <c r="AF587" s="232"/>
    </row>
    <row r="588" spans="1:32" ht="14.25" customHeight="1">
      <c r="A588" s="232" t="s">
        <v>2039</v>
      </c>
      <c r="B588" s="246" t="str">
        <f t="shared" si="159"/>
        <v>Kelenic</v>
      </c>
      <c r="C588" s="238" t="str">
        <f t="shared" si="160"/>
        <v>Jarred</v>
      </c>
      <c r="D588" s="232" t="str">
        <f t="shared" si="161"/>
        <v>J. Kelenic</v>
      </c>
      <c r="E588" s="231" t="str">
        <f t="shared" si="162"/>
        <v>Jarred Kelenic</v>
      </c>
      <c r="F588" s="254" t="s">
        <v>307</v>
      </c>
      <c r="G588" s="254" t="s">
        <v>2192</v>
      </c>
      <c r="H588" s="254" t="s">
        <v>1465</v>
      </c>
      <c r="I588" s="254" t="s">
        <v>1465</v>
      </c>
      <c r="J588" s="250">
        <v>36357</v>
      </c>
      <c r="K588" s="255" t="s">
        <v>750</v>
      </c>
      <c r="L588" s="249" t="s">
        <v>387</v>
      </c>
      <c r="M588" s="270" t="str">
        <f t="shared" si="163"/>
        <v>min</v>
      </c>
      <c r="N588" s="256" t="s">
        <v>504</v>
      </c>
      <c r="O588" s="257" t="s">
        <v>2173</v>
      </c>
      <c r="P588" s="231" t="str">
        <f t="shared" si="166"/>
        <v>Kelenic, Jarred (min)</v>
      </c>
      <c r="Q588" s="252" t="str">
        <f t="shared" si="164"/>
        <v/>
      </c>
      <c r="R588" s="252" t="str">
        <f t="shared" si="158"/>
        <v/>
      </c>
      <c r="S588" s="252" t="str">
        <f t="shared" si="165"/>
        <v/>
      </c>
      <c r="T588" s="252" t="str">
        <f t="shared" si="152"/>
        <v/>
      </c>
      <c r="U588" s="270" t="s">
        <v>505</v>
      </c>
      <c r="V588" s="253"/>
      <c r="W588" s="232"/>
      <c r="X588" s="253"/>
      <c r="Y588" s="232"/>
      <c r="Z588" s="232"/>
      <c r="AA588" s="232"/>
      <c r="AB588" s="284"/>
      <c r="AC588" s="232"/>
      <c r="AD588" s="284"/>
      <c r="AE588" s="232"/>
      <c r="AF588" s="232"/>
    </row>
    <row r="589" spans="1:32" ht="14.25" customHeight="1">
      <c r="A589" s="232" t="s">
        <v>2017</v>
      </c>
      <c r="B589" s="246" t="str">
        <f t="shared" si="159"/>
        <v>Keller</v>
      </c>
      <c r="C589" s="238" t="str">
        <f t="shared" si="160"/>
        <v>Brad</v>
      </c>
      <c r="D589" s="232" t="str">
        <f t="shared" si="161"/>
        <v>B. Keller</v>
      </c>
      <c r="E589" s="231" t="str">
        <f t="shared" si="162"/>
        <v>Brad Keller</v>
      </c>
      <c r="F589" s="254" t="s">
        <v>748</v>
      </c>
      <c r="G589" s="254" t="s">
        <v>1467</v>
      </c>
      <c r="H589" s="254" t="s">
        <v>1464</v>
      </c>
      <c r="I589" s="254" t="s">
        <v>1467</v>
      </c>
      <c r="J589" s="250">
        <v>34907</v>
      </c>
      <c r="K589" s="255" t="s">
        <v>577</v>
      </c>
      <c r="L589" s="249" t="s">
        <v>90</v>
      </c>
      <c r="M589" s="270" t="str">
        <f t="shared" si="163"/>
        <v>Y2</v>
      </c>
      <c r="N589" s="256" t="s">
        <v>868</v>
      </c>
      <c r="O589" s="257" t="s">
        <v>2173</v>
      </c>
      <c r="P589" s="231" t="str">
        <f t="shared" si="166"/>
        <v>Keller, Brad (Y2)</v>
      </c>
      <c r="Q589" s="252">
        <f t="shared" si="164"/>
        <v>300000</v>
      </c>
      <c r="R589" s="252">
        <f t="shared" si="158"/>
        <v>400000</v>
      </c>
      <c r="S589" s="252" t="str">
        <f t="shared" si="165"/>
        <v/>
      </c>
      <c r="T589" s="252" t="str">
        <f t="shared" si="152"/>
        <v/>
      </c>
      <c r="U589" s="270" t="s">
        <v>389</v>
      </c>
      <c r="V589" s="253">
        <v>300000</v>
      </c>
      <c r="W589" s="232" t="s">
        <v>278</v>
      </c>
      <c r="X589" s="253">
        <v>400000</v>
      </c>
      <c r="Y589" s="232" t="s">
        <v>492</v>
      </c>
      <c r="Z589" s="232"/>
      <c r="AA589" s="232"/>
      <c r="AB589" s="284"/>
      <c r="AC589" s="232"/>
      <c r="AD589" s="284"/>
      <c r="AE589" s="232"/>
      <c r="AF589" s="232"/>
    </row>
    <row r="590" spans="1:32" ht="14.25" customHeight="1">
      <c r="A590" s="232" t="s">
        <v>1218</v>
      </c>
      <c r="B590" s="246" t="str">
        <f t="shared" si="159"/>
        <v>Keller</v>
      </c>
      <c r="C590" s="238" t="str">
        <f t="shared" si="160"/>
        <v>Mitch</v>
      </c>
      <c r="D590" s="232" t="str">
        <f t="shared" si="161"/>
        <v>M. Keller</v>
      </c>
      <c r="E590" s="231" t="str">
        <f t="shared" si="162"/>
        <v>Mitch Keller</v>
      </c>
      <c r="F590" s="247" t="s">
        <v>748</v>
      </c>
      <c r="G590" s="232">
        <f>G589+1</f>
        <v>5</v>
      </c>
      <c r="H590" s="232">
        <v>1</v>
      </c>
      <c r="I590" s="232">
        <v>15</v>
      </c>
      <c r="J590" s="248">
        <v>35159</v>
      </c>
      <c r="K590" s="232" t="s">
        <v>577</v>
      </c>
      <c r="L590" s="249" t="s">
        <v>90</v>
      </c>
      <c r="M590" s="270" t="str">
        <f t="shared" si="163"/>
        <v>Y1</v>
      </c>
      <c r="N590" s="256" t="str">
        <f>Ruth!$G$2</f>
        <v>Gotham City</v>
      </c>
      <c r="O590" s="249" t="s">
        <v>1214</v>
      </c>
      <c r="P590" s="231" t="str">
        <f t="shared" si="166"/>
        <v>Keller, Mitch (Y1)</v>
      </c>
      <c r="Q590" s="252">
        <f t="shared" si="164"/>
        <v>200000</v>
      </c>
      <c r="R590" s="252">
        <f t="shared" si="158"/>
        <v>300000</v>
      </c>
      <c r="S590" s="252">
        <f t="shared" si="165"/>
        <v>400000</v>
      </c>
      <c r="T590" s="252" t="str">
        <f t="shared" si="152"/>
        <v/>
      </c>
      <c r="U590" s="270" t="s">
        <v>388</v>
      </c>
      <c r="V590" s="253">
        <v>200000</v>
      </c>
      <c r="W590" s="232" t="s">
        <v>389</v>
      </c>
      <c r="X590" s="253">
        <v>300000</v>
      </c>
      <c r="Y590" s="232" t="s">
        <v>278</v>
      </c>
      <c r="Z590" s="378">
        <v>400000</v>
      </c>
      <c r="AA590" s="232" t="s">
        <v>492</v>
      </c>
      <c r="AB590" s="284"/>
      <c r="AC590" s="232"/>
      <c r="AD590" s="284"/>
      <c r="AE590" s="232"/>
      <c r="AF590" s="232"/>
    </row>
    <row r="591" spans="1:32" ht="14.25" customHeight="1">
      <c r="A591" s="232" t="s">
        <v>1904</v>
      </c>
      <c r="B591" s="246" t="str">
        <f t="shared" si="159"/>
        <v>Kelley</v>
      </c>
      <c r="C591" s="238" t="str">
        <f t="shared" si="160"/>
        <v>Shawn</v>
      </c>
      <c r="D591" s="232" t="str">
        <f t="shared" si="161"/>
        <v>S. Kelley</v>
      </c>
      <c r="E591" s="231" t="str">
        <f t="shared" si="162"/>
        <v>Shawn Kelley</v>
      </c>
      <c r="F591" s="247"/>
      <c r="G591" s="232"/>
      <c r="H591" s="232"/>
      <c r="I591" s="232"/>
      <c r="J591" s="248"/>
      <c r="K591" s="232"/>
      <c r="L591" s="249" t="s">
        <v>90</v>
      </c>
      <c r="M591" s="270" t="str">
        <f t="shared" si="163"/>
        <v>2,F2-$2.5M</v>
      </c>
      <c r="N591" s="256" t="str">
        <f>Mays!$A$2</f>
        <v>Aspen</v>
      </c>
      <c r="O591" s="249" t="s">
        <v>1797</v>
      </c>
      <c r="P591" s="231" t="str">
        <f t="shared" si="166"/>
        <v>Kelley, Shawn (2,F2-$2.5M)</v>
      </c>
      <c r="Q591" s="252">
        <f t="shared" si="164"/>
        <v>1250000</v>
      </c>
      <c r="R591" s="252" t="str">
        <f t="shared" si="158"/>
        <v/>
      </c>
      <c r="S591" s="252" t="str">
        <f t="shared" si="165"/>
        <v/>
      </c>
      <c r="T591" s="252" t="str">
        <f t="shared" si="152"/>
        <v/>
      </c>
      <c r="U591" s="270" t="s">
        <v>1802</v>
      </c>
      <c r="V591" s="253">
        <v>1250000</v>
      </c>
      <c r="W591" s="232" t="s">
        <v>242</v>
      </c>
      <c r="X591" s="232"/>
      <c r="Y591" s="232"/>
      <c r="Z591" s="232"/>
      <c r="AA591" s="232"/>
      <c r="AB591" s="284"/>
      <c r="AC591" s="232"/>
      <c r="AD591" s="284"/>
      <c r="AE591" s="232"/>
      <c r="AF591" s="232"/>
    </row>
    <row r="592" spans="1:32" ht="14.25" customHeight="1">
      <c r="A592" s="232" t="s">
        <v>1089</v>
      </c>
      <c r="B592" s="246" t="str">
        <f t="shared" si="159"/>
        <v>Kelly</v>
      </c>
      <c r="C592" s="238" t="str">
        <f t="shared" si="160"/>
        <v>Carson</v>
      </c>
      <c r="D592" s="232" t="str">
        <f t="shared" si="161"/>
        <v>C. Kelly</v>
      </c>
      <c r="E592" s="231" t="str">
        <f t="shared" si="162"/>
        <v>Carson Kelly</v>
      </c>
      <c r="F592" s="254" t="s">
        <v>748</v>
      </c>
      <c r="G592" s="233">
        <v>198</v>
      </c>
      <c r="H592" s="233">
        <v>9</v>
      </c>
      <c r="I592" s="233">
        <v>6</v>
      </c>
      <c r="J592" s="262">
        <v>34529</v>
      </c>
      <c r="K592" s="255" t="s">
        <v>749</v>
      </c>
      <c r="L592" s="249" t="s">
        <v>6</v>
      </c>
      <c r="M592" s="270" t="str">
        <f t="shared" si="163"/>
        <v>Y1</v>
      </c>
      <c r="N592" s="256" t="str">
        <f>Ruth!$S$2</f>
        <v>New York</v>
      </c>
      <c r="O592" s="257" t="s">
        <v>1134</v>
      </c>
      <c r="P592" s="231" t="str">
        <f t="shared" si="166"/>
        <v>Kelly, Carson (Y1)</v>
      </c>
      <c r="Q592" s="252">
        <f t="shared" si="164"/>
        <v>200000</v>
      </c>
      <c r="R592" s="252">
        <f t="shared" si="158"/>
        <v>300000</v>
      </c>
      <c r="S592" s="252">
        <f t="shared" si="165"/>
        <v>400000</v>
      </c>
      <c r="T592" s="252" t="str">
        <f t="shared" si="152"/>
        <v/>
      </c>
      <c r="U592" s="270" t="s">
        <v>388</v>
      </c>
      <c r="V592" s="253">
        <v>200000</v>
      </c>
      <c r="W592" s="232" t="s">
        <v>389</v>
      </c>
      <c r="X592" s="253">
        <v>300000</v>
      </c>
      <c r="Y592" s="232" t="s">
        <v>278</v>
      </c>
      <c r="Z592" s="378">
        <v>400000</v>
      </c>
      <c r="AA592" s="232" t="s">
        <v>492</v>
      </c>
      <c r="AB592" s="284"/>
      <c r="AC592" s="232"/>
      <c r="AD592" s="284"/>
      <c r="AE592" s="232"/>
      <c r="AF592" s="232"/>
    </row>
    <row r="593" spans="1:32" ht="14.25" customHeight="1">
      <c r="A593" s="288" t="s">
        <v>675</v>
      </c>
      <c r="B593" s="246" t="str">
        <f t="shared" si="159"/>
        <v>Kelly</v>
      </c>
      <c r="C593" s="238" t="str">
        <f t="shared" si="160"/>
        <v>Joe</v>
      </c>
      <c r="D593" s="232" t="str">
        <f t="shared" si="161"/>
        <v>J. Kelly</v>
      </c>
      <c r="E593" s="231" t="str">
        <f t="shared" si="162"/>
        <v>Joe Kelly</v>
      </c>
      <c r="F593" s="272" t="s">
        <v>748</v>
      </c>
      <c r="G593" s="249"/>
      <c r="H593" s="249"/>
      <c r="I593" s="249"/>
      <c r="J593" s="273">
        <v>32303</v>
      </c>
      <c r="K593" s="274" t="s">
        <v>745</v>
      </c>
      <c r="L593" s="249" t="s">
        <v>90</v>
      </c>
      <c r="M593" s="270" t="str">
        <f t="shared" si="163"/>
        <v>1,F3-$1.919M</v>
      </c>
      <c r="N593" s="256" t="s">
        <v>864</v>
      </c>
      <c r="O593" s="257" t="s">
        <v>3510</v>
      </c>
      <c r="P593" s="231" t="str">
        <f t="shared" si="166"/>
        <v>Kelly, Joe (1,F3-$1.919M)</v>
      </c>
      <c r="Q593" s="252">
        <f t="shared" si="164"/>
        <v>640000</v>
      </c>
      <c r="R593" s="252">
        <f t="shared" si="158"/>
        <v>640000</v>
      </c>
      <c r="S593" s="252">
        <f t="shared" si="165"/>
        <v>640000</v>
      </c>
      <c r="T593" s="252" t="str">
        <f t="shared" si="152"/>
        <v/>
      </c>
      <c r="U593" s="270" t="s">
        <v>3257</v>
      </c>
      <c r="V593" s="253">
        <v>640000</v>
      </c>
      <c r="W593" s="232" t="s">
        <v>3258</v>
      </c>
      <c r="X593" s="284">
        <v>640000</v>
      </c>
      <c r="Y593" s="270" t="s">
        <v>3259</v>
      </c>
      <c r="Z593" s="253">
        <v>640000</v>
      </c>
      <c r="AA593" s="232" t="s">
        <v>242</v>
      </c>
      <c r="AB593" s="284"/>
      <c r="AC593" s="232"/>
      <c r="AD593" s="284"/>
      <c r="AE593" s="232"/>
      <c r="AF593" s="232"/>
    </row>
    <row r="594" spans="1:32" ht="14.25" customHeight="1">
      <c r="A594" s="232" t="s">
        <v>2134</v>
      </c>
      <c r="B594" s="246" t="str">
        <f t="shared" si="159"/>
        <v>Kelly</v>
      </c>
      <c r="C594" s="238" t="str">
        <f t="shared" si="160"/>
        <v>Merrill</v>
      </c>
      <c r="D594" s="232" t="str">
        <f t="shared" si="161"/>
        <v>M. Kelly</v>
      </c>
      <c r="E594" s="231" t="str">
        <f t="shared" si="162"/>
        <v>Merrill Kelly</v>
      </c>
      <c r="F594" s="254" t="s">
        <v>748</v>
      </c>
      <c r="G594" s="254" t="s">
        <v>2290</v>
      </c>
      <c r="H594" s="254" t="s">
        <v>1470</v>
      </c>
      <c r="I594" s="254" t="s">
        <v>1472</v>
      </c>
      <c r="J594" s="250">
        <v>32430</v>
      </c>
      <c r="K594" s="255" t="s">
        <v>577</v>
      </c>
      <c r="L594" s="249" t="s">
        <v>90</v>
      </c>
      <c r="M594" s="270" t="str">
        <f t="shared" si="163"/>
        <v>Y1</v>
      </c>
      <c r="N594" s="256" t="s">
        <v>479</v>
      </c>
      <c r="O594" s="257" t="s">
        <v>2173</v>
      </c>
      <c r="P594" s="231" t="str">
        <f t="shared" si="166"/>
        <v>Kelly, Merrill (Y1)</v>
      </c>
      <c r="Q594" s="252">
        <f t="shared" si="164"/>
        <v>200000</v>
      </c>
      <c r="R594" s="252">
        <f t="shared" si="158"/>
        <v>300000</v>
      </c>
      <c r="S594" s="252">
        <f t="shared" si="165"/>
        <v>400000</v>
      </c>
      <c r="T594" s="252" t="str">
        <f t="shared" si="152"/>
        <v/>
      </c>
      <c r="U594" s="270" t="s">
        <v>388</v>
      </c>
      <c r="V594" s="253">
        <v>200000</v>
      </c>
      <c r="W594" s="232" t="s">
        <v>389</v>
      </c>
      <c r="X594" s="253">
        <v>300000</v>
      </c>
      <c r="Y594" s="232" t="s">
        <v>278</v>
      </c>
      <c r="Z594" s="378">
        <v>400000</v>
      </c>
      <c r="AA594" s="232" t="s">
        <v>492</v>
      </c>
      <c r="AB594" s="284"/>
      <c r="AC594" s="232"/>
      <c r="AD594" s="284"/>
      <c r="AE594" s="232"/>
      <c r="AF594" s="232"/>
    </row>
    <row r="595" spans="1:32" ht="14.25" customHeight="1">
      <c r="A595" s="232" t="s">
        <v>1905</v>
      </c>
      <c r="B595" s="246"/>
      <c r="C595" s="238"/>
      <c r="D595" s="232"/>
      <c r="E595" s="231"/>
      <c r="F595" s="249"/>
      <c r="G595" s="249"/>
      <c r="H595" s="249"/>
      <c r="I595" s="249"/>
      <c r="J595" s="250"/>
      <c r="K595" s="256"/>
      <c r="L595" s="249" t="s">
        <v>6</v>
      </c>
      <c r="M595" s="270" t="str">
        <f t="shared" si="163"/>
        <v>1,F1-200k</v>
      </c>
      <c r="N595" s="256" t="s">
        <v>1401</v>
      </c>
      <c r="O595" s="257" t="s">
        <v>3510</v>
      </c>
      <c r="P595" s="231" t="str">
        <f t="shared" si="166"/>
        <v>Kemp, Tony (1,F1-200k)</v>
      </c>
      <c r="Q595" s="252">
        <f t="shared" si="164"/>
        <v>200000</v>
      </c>
      <c r="R595" s="252" t="str">
        <f t="shared" si="158"/>
        <v/>
      </c>
      <c r="S595" s="252" t="str">
        <f t="shared" si="165"/>
        <v/>
      </c>
      <c r="T595" s="252" t="str">
        <f t="shared" si="152"/>
        <v/>
      </c>
      <c r="U595" s="270" t="s">
        <v>1570</v>
      </c>
      <c r="V595" s="253">
        <v>200000</v>
      </c>
      <c r="W595" s="232" t="s">
        <v>242</v>
      </c>
      <c r="X595" s="284"/>
      <c r="Y595" s="232"/>
      <c r="Z595" s="284"/>
      <c r="AA595" s="232"/>
      <c r="AB595" s="284"/>
      <c r="AC595" s="232"/>
      <c r="AD595" s="284"/>
      <c r="AE595" s="232"/>
      <c r="AF595" s="232"/>
    </row>
    <row r="596" spans="1:32" ht="14.25" customHeight="1">
      <c r="A596" s="291" t="s">
        <v>774</v>
      </c>
      <c r="B596" s="246" t="str">
        <f t="shared" ref="B596:B627" si="167">LEFT(A596,FIND(", ",A596,1)-1)</f>
        <v>Kendrick</v>
      </c>
      <c r="C596" s="238" t="str">
        <f t="shared" ref="C596:C627" si="168">RIGHT(A596,LEN(A596)-FIND(", ",A596,1)-1)</f>
        <v>Howie</v>
      </c>
      <c r="D596" s="232" t="str">
        <f t="shared" ref="D596:D627" si="169">CONCATENATE(MID(C596,1,1),". ",B596)</f>
        <v>H. Kendrick</v>
      </c>
      <c r="E596" s="231" t="str">
        <f t="shared" ref="E596:E627" si="170">CONCATENATE(C596," ",B596)</f>
        <v>Howie Kendrick</v>
      </c>
      <c r="F596" s="292" t="s">
        <v>748</v>
      </c>
      <c r="G596" s="292"/>
      <c r="H596" s="292"/>
      <c r="I596" s="292"/>
      <c r="J596" s="293">
        <v>30509</v>
      </c>
      <c r="K596" s="294" t="s">
        <v>746</v>
      </c>
      <c r="L596" s="249" t="s">
        <v>6</v>
      </c>
      <c r="M596" s="270" t="str">
        <f t="shared" si="163"/>
        <v>2,F2-$500K</v>
      </c>
      <c r="N596" s="256" t="str">
        <f>Ruth!$M$2</f>
        <v>Hoboken</v>
      </c>
      <c r="O596" s="292" t="s">
        <v>1797</v>
      </c>
      <c r="P596" s="231" t="str">
        <f t="shared" si="166"/>
        <v>Kendrick, Howie (2,F2-$500K)</v>
      </c>
      <c r="Q596" s="252">
        <f t="shared" si="164"/>
        <v>250000</v>
      </c>
      <c r="R596" s="252" t="str">
        <f t="shared" si="158"/>
        <v/>
      </c>
      <c r="S596" s="252" t="str">
        <f t="shared" si="165"/>
        <v/>
      </c>
      <c r="T596" s="252" t="str">
        <f t="shared" ref="T596:T659" si="171">IF(ISBLANK($AB596),"",$AB596)</f>
        <v/>
      </c>
      <c r="U596" s="270" t="s">
        <v>1564</v>
      </c>
      <c r="V596" s="253">
        <v>250000</v>
      </c>
      <c r="W596" s="232" t="s">
        <v>242</v>
      </c>
      <c r="X596" s="232"/>
      <c r="Y596" s="232"/>
      <c r="Z596" s="233"/>
      <c r="AA596" s="232"/>
      <c r="AB596" s="284"/>
      <c r="AC596" s="232"/>
      <c r="AD596" s="284"/>
      <c r="AE596" s="232"/>
      <c r="AF596" s="232"/>
    </row>
    <row r="597" spans="1:32" ht="14.25" customHeight="1">
      <c r="A597" s="256" t="s">
        <v>61</v>
      </c>
      <c r="B597" s="246" t="str">
        <f t="shared" si="167"/>
        <v>Kennedy</v>
      </c>
      <c r="C597" s="238" t="str">
        <f t="shared" si="168"/>
        <v>Ian</v>
      </c>
      <c r="D597" s="232" t="str">
        <f t="shared" si="169"/>
        <v>I. Kennedy</v>
      </c>
      <c r="E597" s="231" t="str">
        <f t="shared" si="170"/>
        <v>Ian Kennedy</v>
      </c>
      <c r="F597" s="272" t="s">
        <v>748</v>
      </c>
      <c r="G597" s="249"/>
      <c r="H597" s="249"/>
      <c r="I597" s="249"/>
      <c r="J597" s="273">
        <v>31035</v>
      </c>
      <c r="K597" s="274" t="s">
        <v>577</v>
      </c>
      <c r="L597" s="249" t="s">
        <v>90</v>
      </c>
      <c r="M597" s="270" t="str">
        <f t="shared" si="163"/>
        <v>4,F4-$14.175M</v>
      </c>
      <c r="N597" s="256" t="str">
        <f>Cobb!$M$2</f>
        <v>Mansfield</v>
      </c>
      <c r="O597" s="275" t="s">
        <v>1141</v>
      </c>
      <c r="P597" s="231" t="str">
        <f t="shared" si="166"/>
        <v>Kennedy, Ian (4,F4-$14.175M)</v>
      </c>
      <c r="Q597" s="252">
        <f t="shared" si="164"/>
        <v>3543750</v>
      </c>
      <c r="R597" s="252" t="str">
        <f t="shared" si="158"/>
        <v/>
      </c>
      <c r="S597" s="252" t="str">
        <f t="shared" si="165"/>
        <v/>
      </c>
      <c r="T597" s="252" t="str">
        <f t="shared" si="171"/>
        <v/>
      </c>
      <c r="U597" s="372" t="s">
        <v>1191</v>
      </c>
      <c r="V597" s="277">
        <v>3543750</v>
      </c>
      <c r="W597" s="232" t="s">
        <v>242</v>
      </c>
      <c r="X597" s="232"/>
      <c r="Y597" s="232"/>
      <c r="Z597" s="253"/>
      <c r="AA597" s="232"/>
      <c r="AB597" s="284"/>
      <c r="AC597" s="232"/>
      <c r="AD597" s="284"/>
      <c r="AE597" s="232"/>
      <c r="AF597" s="232"/>
    </row>
    <row r="598" spans="1:32" ht="14.25" customHeight="1">
      <c r="A598" s="233" t="s">
        <v>1040</v>
      </c>
      <c r="B598" s="246" t="str">
        <f t="shared" si="167"/>
        <v>Kepler</v>
      </c>
      <c r="C598" s="238" t="str">
        <f t="shared" si="168"/>
        <v>Max*</v>
      </c>
      <c r="D598" s="232" t="str">
        <f t="shared" si="169"/>
        <v>M. Kepler</v>
      </c>
      <c r="E598" s="231" t="str">
        <f t="shared" si="170"/>
        <v>Max* Kepler</v>
      </c>
      <c r="F598" s="254" t="s">
        <v>307</v>
      </c>
      <c r="G598" s="233">
        <v>18</v>
      </c>
      <c r="H598" s="233">
        <v>1</v>
      </c>
      <c r="I598" s="233">
        <v>18</v>
      </c>
      <c r="J598" s="262">
        <v>34010</v>
      </c>
      <c r="K598" s="255" t="s">
        <v>784</v>
      </c>
      <c r="L598" s="249" t="s">
        <v>6</v>
      </c>
      <c r="M598" s="270" t="str">
        <f t="shared" si="163"/>
        <v>1,L5-14M</v>
      </c>
      <c r="N598" s="256" t="str">
        <f>Cobb!$S$2</f>
        <v>Waikiki</v>
      </c>
      <c r="O598" s="257" t="s">
        <v>1058</v>
      </c>
      <c r="P598" s="231" t="str">
        <f t="shared" si="166"/>
        <v>Kepler, Max* (1,L5-14M)</v>
      </c>
      <c r="Q598" s="252">
        <f t="shared" si="164"/>
        <v>2800000</v>
      </c>
      <c r="R598" s="252">
        <f t="shared" si="158"/>
        <v>2800000</v>
      </c>
      <c r="S598" s="252">
        <f t="shared" si="165"/>
        <v>2800000</v>
      </c>
      <c r="T598" s="252">
        <f t="shared" si="171"/>
        <v>2800000</v>
      </c>
      <c r="U598" s="270" t="s">
        <v>1792</v>
      </c>
      <c r="V598" s="253">
        <v>2800000</v>
      </c>
      <c r="W598" s="232" t="s">
        <v>494</v>
      </c>
      <c r="X598" s="233">
        <v>2800000</v>
      </c>
      <c r="Y598" s="232" t="s">
        <v>232</v>
      </c>
      <c r="Z598" s="232">
        <v>2800000</v>
      </c>
      <c r="AA598" s="232" t="s">
        <v>231</v>
      </c>
      <c r="AB598" s="284">
        <v>2800000</v>
      </c>
      <c r="AC598" s="232" t="s">
        <v>462</v>
      </c>
      <c r="AD598" s="284">
        <v>2800000</v>
      </c>
      <c r="AE598" s="232"/>
      <c r="AF598" s="232"/>
    </row>
    <row r="599" spans="1:32" ht="14.25" customHeight="1">
      <c r="A599" s="256" t="s">
        <v>474</v>
      </c>
      <c r="B599" s="246" t="str">
        <f t="shared" si="167"/>
        <v>Kershaw</v>
      </c>
      <c r="C599" s="238" t="str">
        <f t="shared" si="168"/>
        <v>Clayton</v>
      </c>
      <c r="D599" s="232" t="str">
        <f t="shared" si="169"/>
        <v>C. Kershaw</v>
      </c>
      <c r="E599" s="231" t="str">
        <f t="shared" si="170"/>
        <v>Clayton Kershaw</v>
      </c>
      <c r="F599" s="272" t="s">
        <v>307</v>
      </c>
      <c r="G599" s="249" t="s">
        <v>1121</v>
      </c>
      <c r="H599" s="249" t="s">
        <v>1121</v>
      </c>
      <c r="I599" s="249" t="s">
        <v>1121</v>
      </c>
      <c r="J599" s="273">
        <v>32221</v>
      </c>
      <c r="K599" s="274" t="s">
        <v>577</v>
      </c>
      <c r="L599" s="249" t="s">
        <v>90</v>
      </c>
      <c r="M599" s="270" t="str">
        <f t="shared" si="163"/>
        <v>4,F5-$42.5M</v>
      </c>
      <c r="N599" s="256" t="s">
        <v>780</v>
      </c>
      <c r="O599" s="275" t="s">
        <v>3557</v>
      </c>
      <c r="P599" s="231" t="str">
        <f t="shared" si="166"/>
        <v>Kershaw, Clayton (4,F5-$42.5M)</v>
      </c>
      <c r="Q599" s="252">
        <f t="shared" si="164"/>
        <v>8500000</v>
      </c>
      <c r="R599" s="252">
        <f t="shared" si="158"/>
        <v>8500000</v>
      </c>
      <c r="S599" s="252" t="str">
        <f t="shared" si="165"/>
        <v/>
      </c>
      <c r="T599" s="252" t="str">
        <f t="shared" si="171"/>
        <v/>
      </c>
      <c r="U599" s="372" t="s">
        <v>1202</v>
      </c>
      <c r="V599" s="277">
        <v>8500000</v>
      </c>
      <c r="W599" s="276" t="s">
        <v>1203</v>
      </c>
      <c r="X599" s="295">
        <v>8500000</v>
      </c>
      <c r="Y599" s="232" t="s">
        <v>242</v>
      </c>
      <c r="Z599" s="232"/>
      <c r="AA599" s="232"/>
      <c r="AB599" s="284"/>
      <c r="AC599" s="232"/>
      <c r="AD599" s="284"/>
      <c r="AE599" s="232"/>
      <c r="AF599" s="232"/>
    </row>
    <row r="600" spans="1:32" ht="14.25" customHeight="1">
      <c r="A600" s="264" t="s">
        <v>671</v>
      </c>
      <c r="B600" s="246" t="str">
        <f t="shared" si="167"/>
        <v>Keuchel</v>
      </c>
      <c r="C600" s="238" t="str">
        <f t="shared" si="168"/>
        <v>Dallas</v>
      </c>
      <c r="D600" s="232" t="str">
        <f t="shared" si="169"/>
        <v>D. Keuchel</v>
      </c>
      <c r="E600" s="231" t="str">
        <f t="shared" si="170"/>
        <v>Dallas Keuchel</v>
      </c>
      <c r="F600" s="249" t="s">
        <v>307</v>
      </c>
      <c r="G600" s="249"/>
      <c r="H600" s="249"/>
      <c r="I600" s="249"/>
      <c r="J600" s="250">
        <v>32143</v>
      </c>
      <c r="K600" s="256" t="s">
        <v>577</v>
      </c>
      <c r="L600" s="249" t="s">
        <v>90</v>
      </c>
      <c r="M600" s="270" t="str">
        <f t="shared" si="163"/>
        <v>5,L5-14M</v>
      </c>
      <c r="N600" s="251" t="s">
        <v>173</v>
      </c>
      <c r="O600" s="249" t="s">
        <v>2008</v>
      </c>
      <c r="P600" s="231" t="str">
        <f t="shared" si="166"/>
        <v>Keuchel, Dallas (5,L5-14M)</v>
      </c>
      <c r="Q600" s="252">
        <f t="shared" si="164"/>
        <v>2800000</v>
      </c>
      <c r="R600" s="252" t="str">
        <f t="shared" si="158"/>
        <v/>
      </c>
      <c r="S600" s="252" t="str">
        <f t="shared" si="165"/>
        <v/>
      </c>
      <c r="T600" s="252" t="str">
        <f t="shared" si="171"/>
        <v/>
      </c>
      <c r="U600" s="255" t="s">
        <v>462</v>
      </c>
      <c r="V600" s="253">
        <v>2800000</v>
      </c>
      <c r="W600" s="232" t="s">
        <v>242</v>
      </c>
      <c r="X600" s="233"/>
      <c r="Y600" s="232"/>
      <c r="Z600" s="253"/>
      <c r="AA600" s="232"/>
      <c r="AB600" s="284"/>
      <c r="AC600" s="232"/>
      <c r="AD600" s="284"/>
      <c r="AE600" s="232"/>
      <c r="AF600" s="232"/>
    </row>
    <row r="601" spans="1:32" ht="14.25" customHeight="1">
      <c r="A601" s="232" t="s">
        <v>1262</v>
      </c>
      <c r="B601" s="246" t="str">
        <f t="shared" si="167"/>
        <v>Kieboom</v>
      </c>
      <c r="C601" s="238" t="str">
        <f t="shared" si="168"/>
        <v>Carter</v>
      </c>
      <c r="D601" s="232" t="str">
        <f t="shared" si="169"/>
        <v>C. Kieboom</v>
      </c>
      <c r="E601" s="231" t="str">
        <f t="shared" si="170"/>
        <v>Carter Kieboom</v>
      </c>
      <c r="F601" s="247" t="s">
        <v>748</v>
      </c>
      <c r="G601" s="232">
        <f>G600+1</f>
        <v>1</v>
      </c>
      <c r="H601" s="232">
        <v>6</v>
      </c>
      <c r="I601" s="232">
        <v>3</v>
      </c>
      <c r="J601" s="248">
        <v>35676</v>
      </c>
      <c r="K601" s="232" t="s">
        <v>752</v>
      </c>
      <c r="L601" s="249" t="s">
        <v>6</v>
      </c>
      <c r="M601" s="270" t="str">
        <f t="shared" si="163"/>
        <v>MM</v>
      </c>
      <c r="N601" s="251" t="s">
        <v>710</v>
      </c>
      <c r="O601" s="249" t="s">
        <v>2440</v>
      </c>
      <c r="P601" s="231" t="str">
        <f t="shared" si="166"/>
        <v>Kieboom, Carter (MM)</v>
      </c>
      <c r="Q601" s="252">
        <f t="shared" si="164"/>
        <v>100000</v>
      </c>
      <c r="R601" s="252" t="str">
        <f t="shared" si="158"/>
        <v/>
      </c>
      <c r="S601" s="252" t="str">
        <f t="shared" si="165"/>
        <v/>
      </c>
      <c r="T601" s="252" t="str">
        <f t="shared" si="171"/>
        <v/>
      </c>
      <c r="U601" s="270" t="s">
        <v>385</v>
      </c>
      <c r="V601" s="253">
        <v>100000</v>
      </c>
      <c r="W601" s="232"/>
      <c r="X601" s="232"/>
      <c r="Y601" s="232"/>
      <c r="Z601" s="232"/>
      <c r="AA601" s="232"/>
      <c r="AB601" s="284"/>
      <c r="AC601" s="232"/>
      <c r="AD601" s="284"/>
      <c r="AE601" s="232"/>
      <c r="AF601" s="232"/>
    </row>
    <row r="602" spans="1:32" ht="14.25" customHeight="1">
      <c r="A602" s="233" t="s">
        <v>903</v>
      </c>
      <c r="B602" s="246" t="str">
        <f t="shared" si="167"/>
        <v>Kiermaier</v>
      </c>
      <c r="C602" s="238" t="str">
        <f t="shared" si="168"/>
        <v>Kevin*</v>
      </c>
      <c r="D602" s="232" t="str">
        <f t="shared" si="169"/>
        <v>K. Kiermaier</v>
      </c>
      <c r="E602" s="231" t="str">
        <f t="shared" si="170"/>
        <v>Kevin* Kiermaier</v>
      </c>
      <c r="F602" s="249" t="s">
        <v>307</v>
      </c>
      <c r="G602" s="249"/>
      <c r="H602" s="249"/>
      <c r="I602" s="249"/>
      <c r="J602" s="262">
        <v>32985</v>
      </c>
      <c r="K602" s="232" t="s">
        <v>784</v>
      </c>
      <c r="L602" s="249" t="s">
        <v>6</v>
      </c>
      <c r="M602" s="270" t="str">
        <f t="shared" si="163"/>
        <v>1,F4-$9.6M</v>
      </c>
      <c r="N602" s="256" t="s">
        <v>2421</v>
      </c>
      <c r="O602" s="257" t="s">
        <v>3510</v>
      </c>
      <c r="P602" s="231" t="str">
        <f t="shared" si="166"/>
        <v>Kiermaier, Kevin* (1,F4-$9.6M)</v>
      </c>
      <c r="Q602" s="252">
        <f t="shared" si="164"/>
        <v>2400000</v>
      </c>
      <c r="R602" s="252">
        <f t="shared" si="158"/>
        <v>2400000</v>
      </c>
      <c r="S602" s="252">
        <f t="shared" si="165"/>
        <v>2400000</v>
      </c>
      <c r="T602" s="252">
        <f t="shared" si="171"/>
        <v>2400000</v>
      </c>
      <c r="U602" s="270" t="s">
        <v>3260</v>
      </c>
      <c r="V602" s="253">
        <v>2400000</v>
      </c>
      <c r="W602" s="270" t="s">
        <v>3261</v>
      </c>
      <c r="X602" s="253">
        <v>2400000</v>
      </c>
      <c r="Y602" s="270" t="s">
        <v>3262</v>
      </c>
      <c r="Z602" s="253">
        <v>2400000</v>
      </c>
      <c r="AA602" s="270" t="s">
        <v>3263</v>
      </c>
      <c r="AB602" s="253">
        <v>2400000</v>
      </c>
      <c r="AC602" s="232" t="s">
        <v>242</v>
      </c>
      <c r="AD602" s="284"/>
      <c r="AE602" s="232"/>
      <c r="AF602" s="232"/>
    </row>
    <row r="603" spans="1:32" ht="14.25" customHeight="1">
      <c r="A603" s="232" t="s">
        <v>2022</v>
      </c>
      <c r="B603" s="246" t="str">
        <f t="shared" si="167"/>
        <v>Kikuchi</v>
      </c>
      <c r="C603" s="238" t="str">
        <f t="shared" si="168"/>
        <v>Yusei</v>
      </c>
      <c r="D603" s="232" t="str">
        <f t="shared" si="169"/>
        <v>Y. Kikuchi</v>
      </c>
      <c r="E603" s="231" t="str">
        <f t="shared" si="170"/>
        <v>Yusei Kikuchi</v>
      </c>
      <c r="F603" s="254" t="s">
        <v>307</v>
      </c>
      <c r="G603" s="254" t="s">
        <v>1472</v>
      </c>
      <c r="H603" s="254" t="s">
        <v>1464</v>
      </c>
      <c r="I603" s="254" t="s">
        <v>1472</v>
      </c>
      <c r="J603" s="250">
        <v>33406</v>
      </c>
      <c r="K603" s="255" t="s">
        <v>577</v>
      </c>
      <c r="L603" s="249" t="s">
        <v>90</v>
      </c>
      <c r="M603" s="270" t="str">
        <f t="shared" si="163"/>
        <v>Y1</v>
      </c>
      <c r="N603" s="256" t="s">
        <v>479</v>
      </c>
      <c r="O603" s="257" t="s">
        <v>2173</v>
      </c>
      <c r="P603" s="231" t="str">
        <f t="shared" si="166"/>
        <v>Kikuchi, Yusei (Y1)</v>
      </c>
      <c r="Q603" s="252">
        <f t="shared" si="164"/>
        <v>200000</v>
      </c>
      <c r="R603" s="252">
        <f t="shared" si="158"/>
        <v>300000</v>
      </c>
      <c r="S603" s="252">
        <f t="shared" si="165"/>
        <v>400000</v>
      </c>
      <c r="T603" s="252" t="str">
        <f t="shared" si="171"/>
        <v/>
      </c>
      <c r="U603" s="270" t="s">
        <v>388</v>
      </c>
      <c r="V603" s="253">
        <v>200000</v>
      </c>
      <c r="W603" s="232" t="s">
        <v>389</v>
      </c>
      <c r="X603" s="253">
        <v>300000</v>
      </c>
      <c r="Y603" s="232" t="s">
        <v>278</v>
      </c>
      <c r="Z603" s="378">
        <v>400000</v>
      </c>
      <c r="AA603" s="232" t="s">
        <v>492</v>
      </c>
      <c r="AB603" s="284"/>
      <c r="AC603" s="232"/>
      <c r="AD603" s="284"/>
      <c r="AE603" s="232"/>
      <c r="AF603" s="232"/>
    </row>
    <row r="604" spans="1:32" ht="14.25" customHeight="1">
      <c r="A604" s="232" t="s">
        <v>1090</v>
      </c>
      <c r="B604" s="246" t="str">
        <f t="shared" si="167"/>
        <v>Kilome</v>
      </c>
      <c r="C604" s="238" t="str">
        <f t="shared" si="168"/>
        <v>Franklyn</v>
      </c>
      <c r="D604" s="232" t="str">
        <f t="shared" si="169"/>
        <v>F. Kilome</v>
      </c>
      <c r="E604" s="231" t="str">
        <f t="shared" si="170"/>
        <v>Franklyn Kilome</v>
      </c>
      <c r="F604" s="254" t="s">
        <v>748</v>
      </c>
      <c r="G604" s="233">
        <v>84</v>
      </c>
      <c r="H604" s="233" t="s">
        <v>478</v>
      </c>
      <c r="I604" s="233">
        <v>12</v>
      </c>
      <c r="J604" s="262">
        <v>34875</v>
      </c>
      <c r="K604" s="255"/>
      <c r="L604" s="249" t="s">
        <v>387</v>
      </c>
      <c r="M604" s="270" t="str">
        <f t="shared" si="163"/>
        <v>min</v>
      </c>
      <c r="N604" s="256" t="str">
        <f>Cobb!$Y$2</f>
        <v>Gateway</v>
      </c>
      <c r="O604" s="257" t="s">
        <v>1058</v>
      </c>
      <c r="P604" s="231" t="str">
        <f t="shared" si="166"/>
        <v>Kilome, Franklyn (min)</v>
      </c>
      <c r="Q604" s="252" t="str">
        <f t="shared" si="164"/>
        <v/>
      </c>
      <c r="R604" s="252" t="str">
        <f t="shared" si="158"/>
        <v/>
      </c>
      <c r="S604" s="252" t="str">
        <f t="shared" si="165"/>
        <v/>
      </c>
      <c r="T604" s="252" t="str">
        <f t="shared" si="171"/>
        <v/>
      </c>
      <c r="U604" s="270" t="s">
        <v>505</v>
      </c>
      <c r="V604" s="253"/>
      <c r="W604" s="232"/>
      <c r="X604" s="233"/>
      <c r="Y604" s="232"/>
      <c r="Z604" s="233"/>
      <c r="AA604" s="232"/>
      <c r="AB604" s="284"/>
      <c r="AC604" s="232"/>
      <c r="AD604" s="284"/>
      <c r="AE604" s="232"/>
      <c r="AF604" s="232"/>
    </row>
    <row r="605" spans="1:32" ht="14.25" customHeight="1">
      <c r="A605" s="158" t="s">
        <v>3810</v>
      </c>
      <c r="B605" s="246" t="str">
        <f t="shared" si="167"/>
        <v>Kim</v>
      </c>
      <c r="C605" s="238" t="str">
        <f t="shared" si="168"/>
        <v>Gwang-Hyun</v>
      </c>
      <c r="D605" s="232" t="str">
        <f t="shared" si="169"/>
        <v>G. Kim</v>
      </c>
      <c r="E605" s="231" t="str">
        <f t="shared" si="170"/>
        <v>Gwang-Hyun Kim</v>
      </c>
      <c r="F605" s="254" t="s">
        <v>307</v>
      </c>
      <c r="G605" s="254">
        <v>69</v>
      </c>
      <c r="H605" s="254">
        <v>3</v>
      </c>
      <c r="I605" s="254" t="s">
        <v>1477</v>
      </c>
      <c r="J605" s="250">
        <v>32346</v>
      </c>
      <c r="K605" s="255" t="s">
        <v>577</v>
      </c>
      <c r="L605" s="249" t="s">
        <v>387</v>
      </c>
      <c r="M605" s="270" t="str">
        <f t="shared" si="163"/>
        <v>min</v>
      </c>
      <c r="N605" s="256" t="s">
        <v>479</v>
      </c>
      <c r="O605" s="257" t="s">
        <v>3574</v>
      </c>
      <c r="P605" s="231" t="str">
        <f>CONCATENATE(A605," (",U605,")")</f>
        <v>Kim, Gwang-Hyun (min)</v>
      </c>
      <c r="Q605" s="252" t="str">
        <f t="shared" si="164"/>
        <v/>
      </c>
      <c r="R605" s="252" t="str">
        <f t="shared" si="158"/>
        <v/>
      </c>
      <c r="S605" s="252" t="str">
        <f t="shared" si="165"/>
        <v/>
      </c>
      <c r="T605" s="252" t="str">
        <f t="shared" si="171"/>
        <v/>
      </c>
      <c r="U605" s="270" t="s">
        <v>505</v>
      </c>
      <c r="V605" s="253"/>
      <c r="W605" s="232"/>
      <c r="X605" s="253"/>
      <c r="Y605" s="232"/>
      <c r="Z605" s="232"/>
      <c r="AA605" s="232"/>
      <c r="AB605" s="284"/>
      <c r="AC605" s="232"/>
      <c r="AD605" s="284"/>
      <c r="AE605" s="232"/>
      <c r="AF605" s="232"/>
    </row>
    <row r="606" spans="1:32" ht="14.25" customHeight="1">
      <c r="A606" s="232" t="s">
        <v>529</v>
      </c>
      <c r="B606" s="246" t="str">
        <f t="shared" si="167"/>
        <v>Kimbrel</v>
      </c>
      <c r="C606" s="238" t="str">
        <f t="shared" si="168"/>
        <v>Craig</v>
      </c>
      <c r="D606" s="232" t="str">
        <f t="shared" si="169"/>
        <v>C. Kimbrel</v>
      </c>
      <c r="E606" s="231" t="str">
        <f t="shared" si="170"/>
        <v>Craig Kimbrel</v>
      </c>
      <c r="F606" s="249" t="s">
        <v>748</v>
      </c>
      <c r="G606" s="249"/>
      <c r="H606" s="249"/>
      <c r="I606" s="249"/>
      <c r="J606" s="250">
        <v>32291</v>
      </c>
      <c r="K606" s="256" t="s">
        <v>745</v>
      </c>
      <c r="L606" s="249" t="s">
        <v>90</v>
      </c>
      <c r="M606" s="270" t="str">
        <f t="shared" si="163"/>
        <v>2,F3-$11.026M</v>
      </c>
      <c r="N606" s="256" t="str">
        <f>Mays!$G$2</f>
        <v>Palo Alto</v>
      </c>
      <c r="O606" s="257" t="s">
        <v>1797</v>
      </c>
      <c r="P606" s="231" t="str">
        <f>CONCATENATE(A606," (",M606,")")</f>
        <v>Kimbrel, Craig (2,F3-$11.026M)</v>
      </c>
      <c r="Q606" s="252">
        <f t="shared" si="164"/>
        <v>3676000</v>
      </c>
      <c r="R606" s="252">
        <f t="shared" si="158"/>
        <v>3676000</v>
      </c>
      <c r="S606" s="252" t="str">
        <f t="shared" si="165"/>
        <v/>
      </c>
      <c r="T606" s="252" t="str">
        <f t="shared" si="171"/>
        <v/>
      </c>
      <c r="U606" s="270" t="s">
        <v>1908</v>
      </c>
      <c r="V606" s="253">
        <v>3676000</v>
      </c>
      <c r="W606" s="232" t="s">
        <v>1907</v>
      </c>
      <c r="X606" s="253">
        <v>3676000</v>
      </c>
      <c r="Y606" s="232" t="s">
        <v>242</v>
      </c>
      <c r="Z606" s="232"/>
      <c r="AA606" s="232"/>
      <c r="AB606" s="284"/>
      <c r="AC606" s="232"/>
      <c r="AD606" s="284"/>
      <c r="AE606" s="232"/>
      <c r="AF606" s="232"/>
    </row>
    <row r="607" spans="1:32" ht="14.25" customHeight="1">
      <c r="A607" s="232" t="s">
        <v>2019</v>
      </c>
      <c r="B607" s="246" t="str">
        <f t="shared" si="167"/>
        <v>Kiner-Falefa</v>
      </c>
      <c r="C607" s="238" t="str">
        <f t="shared" si="168"/>
        <v>Isiah</v>
      </c>
      <c r="D607" s="232" t="str">
        <f t="shared" si="169"/>
        <v>I. Kiner-Falefa</v>
      </c>
      <c r="E607" s="231" t="str">
        <f t="shared" si="170"/>
        <v>Isiah Kiner-Falefa</v>
      </c>
      <c r="F607" s="254" t="s">
        <v>748</v>
      </c>
      <c r="G607" s="254" t="s">
        <v>1470</v>
      </c>
      <c r="H607" s="254" t="s">
        <v>1464</v>
      </c>
      <c r="I607" s="254" t="s">
        <v>1470</v>
      </c>
      <c r="J607" s="250">
        <v>34781</v>
      </c>
      <c r="K607" s="255" t="s">
        <v>749</v>
      </c>
      <c r="L607" s="249" t="s">
        <v>6</v>
      </c>
      <c r="M607" s="270" t="str">
        <f t="shared" si="163"/>
        <v>Y2</v>
      </c>
      <c r="N607" s="256" t="s">
        <v>710</v>
      </c>
      <c r="O607" s="257" t="s">
        <v>2173</v>
      </c>
      <c r="P607" s="231" t="str">
        <f>CONCATENATE(A607," (",M607,")")</f>
        <v>Kiner-Falefa, Isiah (Y2)</v>
      </c>
      <c r="Q607" s="252">
        <f t="shared" si="164"/>
        <v>300000</v>
      </c>
      <c r="R607" s="252">
        <f t="shared" si="158"/>
        <v>400000</v>
      </c>
      <c r="S607" s="252" t="str">
        <f t="shared" si="165"/>
        <v/>
      </c>
      <c r="T607" s="252" t="str">
        <f t="shared" si="171"/>
        <v/>
      </c>
      <c r="U607" s="270" t="s">
        <v>389</v>
      </c>
      <c r="V607" s="253">
        <v>300000</v>
      </c>
      <c r="W607" s="232" t="s">
        <v>278</v>
      </c>
      <c r="X607" s="253">
        <v>400000</v>
      </c>
      <c r="Y607" s="232" t="s">
        <v>492</v>
      </c>
      <c r="Z607" s="232"/>
      <c r="AA607" s="232"/>
      <c r="AB607" s="284"/>
      <c r="AC607" s="232"/>
      <c r="AD607" s="284"/>
      <c r="AE607" s="232"/>
      <c r="AF607" s="232"/>
    </row>
    <row r="608" spans="1:32" ht="14.25" customHeight="1">
      <c r="A608" s="232" t="s">
        <v>2162</v>
      </c>
      <c r="B608" s="246" t="str">
        <f t="shared" si="167"/>
        <v>King</v>
      </c>
      <c r="C608" s="238" t="str">
        <f t="shared" si="168"/>
        <v>Mike</v>
      </c>
      <c r="D608" s="232" t="str">
        <f t="shared" si="169"/>
        <v>M. King</v>
      </c>
      <c r="E608" s="231" t="str">
        <f t="shared" si="170"/>
        <v>Mike King</v>
      </c>
      <c r="F608" s="254" t="s">
        <v>748</v>
      </c>
      <c r="G608" s="254" t="s">
        <v>2319</v>
      </c>
      <c r="H608" s="254" t="s">
        <v>1472</v>
      </c>
      <c r="I608" s="254" t="s">
        <v>1471</v>
      </c>
      <c r="J608" s="250">
        <v>34844</v>
      </c>
      <c r="K608" s="255" t="s">
        <v>577</v>
      </c>
      <c r="L608" s="249" t="s">
        <v>90</v>
      </c>
      <c r="M608" s="270" t="str">
        <f t="shared" si="163"/>
        <v>MM</v>
      </c>
      <c r="N608" s="256" t="s">
        <v>780</v>
      </c>
      <c r="O608" s="257" t="s">
        <v>2173</v>
      </c>
      <c r="P608" s="231" t="str">
        <f>CONCATENATE(A608," (",M608,")")</f>
        <v>King, Mike (MM)</v>
      </c>
      <c r="Q608" s="252">
        <f t="shared" si="164"/>
        <v>100000</v>
      </c>
      <c r="R608" s="252" t="str">
        <f t="shared" si="158"/>
        <v/>
      </c>
      <c r="S608" s="252" t="str">
        <f t="shared" si="165"/>
        <v/>
      </c>
      <c r="T608" s="252" t="str">
        <f t="shared" si="171"/>
        <v/>
      </c>
      <c r="U608" s="270" t="s">
        <v>385</v>
      </c>
      <c r="V608" s="253">
        <v>100000</v>
      </c>
      <c r="W608" s="232"/>
      <c r="X608" s="253"/>
      <c r="Y608" s="232"/>
      <c r="Z608" s="232"/>
      <c r="AA608" s="232"/>
      <c r="AB608" s="284"/>
      <c r="AC608" s="232"/>
      <c r="AD608" s="284"/>
      <c r="AE608" s="232"/>
      <c r="AF608" s="232"/>
    </row>
    <row r="609" spans="1:32" ht="14.25" customHeight="1">
      <c r="A609" s="232" t="s">
        <v>1091</v>
      </c>
      <c r="B609" s="246" t="str">
        <f t="shared" si="167"/>
        <v>Kingery</v>
      </c>
      <c r="C609" s="238" t="str">
        <f t="shared" si="168"/>
        <v>Scott</v>
      </c>
      <c r="D609" s="232" t="str">
        <f t="shared" si="169"/>
        <v>S. Kingery</v>
      </c>
      <c r="E609" s="231" t="str">
        <f t="shared" si="170"/>
        <v>Scott Kingery</v>
      </c>
      <c r="F609" s="254" t="s">
        <v>748</v>
      </c>
      <c r="G609" s="233">
        <v>178</v>
      </c>
      <c r="H609" s="233">
        <v>7</v>
      </c>
      <c r="I609" s="233">
        <v>21</v>
      </c>
      <c r="J609" s="262">
        <v>34453</v>
      </c>
      <c r="K609" s="255" t="s">
        <v>752</v>
      </c>
      <c r="L609" s="249" t="s">
        <v>6</v>
      </c>
      <c r="M609" s="270" t="str">
        <f t="shared" si="163"/>
        <v>Y2</v>
      </c>
      <c r="N609" s="256" t="str">
        <f>Cobb!$S$2</f>
        <v>Waikiki</v>
      </c>
      <c r="O609" s="257" t="s">
        <v>1058</v>
      </c>
      <c r="P609" s="231" t="str">
        <f>CONCATENATE(A609," (",M609,")")</f>
        <v>Kingery, Scott (Y2)</v>
      </c>
      <c r="Q609" s="252">
        <f t="shared" si="164"/>
        <v>300000</v>
      </c>
      <c r="R609" s="252">
        <f t="shared" si="158"/>
        <v>400000</v>
      </c>
      <c r="S609" s="252" t="str">
        <f t="shared" si="165"/>
        <v/>
      </c>
      <c r="T609" s="252" t="str">
        <f t="shared" si="171"/>
        <v/>
      </c>
      <c r="U609" s="270" t="s">
        <v>389</v>
      </c>
      <c r="V609" s="253">
        <v>300000</v>
      </c>
      <c r="W609" s="232" t="s">
        <v>278</v>
      </c>
      <c r="X609" s="253">
        <v>400000</v>
      </c>
      <c r="Y609" s="232" t="s">
        <v>492</v>
      </c>
      <c r="Z609" s="253"/>
      <c r="AA609" s="232"/>
      <c r="AB609" s="284"/>
      <c r="AC609" s="232"/>
      <c r="AD609" s="284"/>
      <c r="AE609" s="232"/>
      <c r="AF609" s="232"/>
    </row>
    <row r="610" spans="1:32" ht="14.25" customHeight="1">
      <c r="A610" s="232" t="s">
        <v>1283</v>
      </c>
      <c r="B610" s="246" t="str">
        <f t="shared" si="167"/>
        <v>Kingham</v>
      </c>
      <c r="C610" s="238" t="str">
        <f t="shared" si="168"/>
        <v>Nick</v>
      </c>
      <c r="D610" s="232" t="str">
        <f t="shared" si="169"/>
        <v>N. Kingham</v>
      </c>
      <c r="E610" s="231" t="str">
        <f t="shared" si="170"/>
        <v>Nick Kingham</v>
      </c>
      <c r="F610" s="247" t="s">
        <v>748</v>
      </c>
      <c r="G610" s="232">
        <f>G609+1</f>
        <v>179</v>
      </c>
      <c r="H610" s="232">
        <v>10</v>
      </c>
      <c r="I610" s="232">
        <v>7</v>
      </c>
      <c r="J610" s="248">
        <v>33550</v>
      </c>
      <c r="K610" s="232" t="s">
        <v>577</v>
      </c>
      <c r="L610" s="249" t="s">
        <v>90</v>
      </c>
      <c r="M610" s="270" t="str">
        <f t="shared" si="163"/>
        <v>Y2</v>
      </c>
      <c r="N610" s="251" t="str">
        <f>Aaron!$G$2</f>
        <v>Exeter</v>
      </c>
      <c r="O610" s="249" t="s">
        <v>1415</v>
      </c>
      <c r="P610" s="231" t="str">
        <f>CONCATENATE(A610," (",M610,")")</f>
        <v>Kingham, Nick (Y2)</v>
      </c>
      <c r="Q610" s="252">
        <f t="shared" si="164"/>
        <v>300000</v>
      </c>
      <c r="R610" s="252">
        <f t="shared" si="158"/>
        <v>400000</v>
      </c>
      <c r="S610" s="252" t="str">
        <f t="shared" si="165"/>
        <v/>
      </c>
      <c r="T610" s="252" t="str">
        <f t="shared" si="171"/>
        <v/>
      </c>
      <c r="U610" s="270" t="s">
        <v>389</v>
      </c>
      <c r="V610" s="253">
        <v>300000</v>
      </c>
      <c r="W610" s="232" t="s">
        <v>278</v>
      </c>
      <c r="X610" s="253">
        <v>400000</v>
      </c>
      <c r="Y610" s="232" t="s">
        <v>492</v>
      </c>
      <c r="Z610" s="232"/>
      <c r="AA610" s="232"/>
      <c r="AB610" s="284"/>
      <c r="AC610" s="232"/>
      <c r="AD610" s="284"/>
      <c r="AE610" s="232"/>
      <c r="AF610" s="232"/>
    </row>
    <row r="611" spans="1:32" ht="14.25" customHeight="1">
      <c r="A611" s="158" t="s">
        <v>3673</v>
      </c>
      <c r="B611" s="246" t="str">
        <f t="shared" si="167"/>
        <v>Kinley</v>
      </c>
      <c r="C611" s="238" t="str">
        <f t="shared" si="168"/>
        <v>Tyler</v>
      </c>
      <c r="D611" s="232" t="str">
        <f t="shared" si="169"/>
        <v>T. Kinley</v>
      </c>
      <c r="E611" s="231" t="str">
        <f t="shared" si="170"/>
        <v>Tyler Kinley</v>
      </c>
      <c r="F611" s="254" t="s">
        <v>748</v>
      </c>
      <c r="G611" s="254">
        <v>157</v>
      </c>
      <c r="H611" s="254">
        <v>6</v>
      </c>
      <c r="I611" s="254" t="s">
        <v>1473</v>
      </c>
      <c r="J611" s="250">
        <v>33269</v>
      </c>
      <c r="K611" s="255" t="s">
        <v>745</v>
      </c>
      <c r="L611" s="249" t="s">
        <v>90</v>
      </c>
      <c r="M611" s="270" t="str">
        <f t="shared" si="163"/>
        <v>Y1</v>
      </c>
      <c r="N611" s="256" t="s">
        <v>868</v>
      </c>
      <c r="O611" s="257" t="s">
        <v>3574</v>
      </c>
      <c r="P611" s="231" t="str">
        <f>CONCATENATE(A611," (",U611,")")</f>
        <v>Kinley, Tyler (Y1)</v>
      </c>
      <c r="Q611" s="252">
        <f t="shared" si="164"/>
        <v>200000</v>
      </c>
      <c r="R611" s="252">
        <f t="shared" si="158"/>
        <v>300000</v>
      </c>
      <c r="S611" s="252">
        <f t="shared" si="165"/>
        <v>400000</v>
      </c>
      <c r="T611" s="252" t="str">
        <f t="shared" si="171"/>
        <v/>
      </c>
      <c r="U611" s="270" t="s">
        <v>388</v>
      </c>
      <c r="V611" s="253">
        <v>200000</v>
      </c>
      <c r="W611" s="232" t="s">
        <v>389</v>
      </c>
      <c r="X611" s="253">
        <v>300000</v>
      </c>
      <c r="Y611" s="232" t="s">
        <v>278</v>
      </c>
      <c r="Z611" s="378">
        <v>400000</v>
      </c>
      <c r="AA611" s="232" t="s">
        <v>492</v>
      </c>
      <c r="AB611" s="284"/>
      <c r="AC611" s="232"/>
      <c r="AD611" s="284"/>
      <c r="AE611" s="232"/>
      <c r="AF611" s="232"/>
    </row>
    <row r="612" spans="1:32" ht="14.25" customHeight="1">
      <c r="A612" s="563" t="s">
        <v>836</v>
      </c>
      <c r="B612" s="552" t="str">
        <f t="shared" si="167"/>
        <v>Kintzler</v>
      </c>
      <c r="C612" s="553" t="str">
        <f t="shared" si="168"/>
        <v>Brandon</v>
      </c>
      <c r="D612" s="158" t="str">
        <f t="shared" si="169"/>
        <v>B. Kintzler</v>
      </c>
      <c r="E612" s="539" t="str">
        <f t="shared" si="170"/>
        <v>Brandon Kintzler</v>
      </c>
      <c r="F612" s="564" t="s">
        <v>748</v>
      </c>
      <c r="G612" s="563"/>
      <c r="H612" s="563"/>
      <c r="I612" s="563"/>
      <c r="J612" s="565">
        <v>30895</v>
      </c>
      <c r="K612" s="563" t="s">
        <v>745</v>
      </c>
      <c r="L612" s="564" t="s">
        <v>90</v>
      </c>
      <c r="M612" s="556" t="str">
        <f t="shared" si="163"/>
        <v>2,F2-$700K</v>
      </c>
      <c r="N612" s="540" t="s">
        <v>429</v>
      </c>
      <c r="O612" s="566" t="s">
        <v>4075</v>
      </c>
      <c r="P612" s="231" t="str">
        <f>CONCATENATE(A612," (",M612,")")</f>
        <v>Kintzler, Brandon (2,F2-$700K)</v>
      </c>
      <c r="Q612" s="252">
        <f t="shared" si="164"/>
        <v>350000</v>
      </c>
      <c r="R612" s="252" t="str">
        <f t="shared" si="158"/>
        <v/>
      </c>
      <c r="S612" s="252" t="str">
        <f t="shared" si="165"/>
        <v/>
      </c>
      <c r="T612" s="252" t="str">
        <f t="shared" si="171"/>
        <v/>
      </c>
      <c r="U612" s="270" t="s">
        <v>1910</v>
      </c>
      <c r="V612" s="253">
        <v>350000</v>
      </c>
      <c r="W612" s="232" t="s">
        <v>242</v>
      </c>
      <c r="X612" s="232"/>
      <c r="Y612" s="232"/>
      <c r="Z612" s="232"/>
      <c r="AA612" s="232"/>
      <c r="AB612" s="284"/>
      <c r="AC612" s="232"/>
      <c r="AD612" s="284"/>
      <c r="AE612" s="232"/>
      <c r="AF612" s="232"/>
    </row>
    <row r="613" spans="1:32" ht="14.25" customHeight="1">
      <c r="A613" s="232" t="s">
        <v>210</v>
      </c>
      <c r="B613" s="246" t="str">
        <f t="shared" si="167"/>
        <v>Kipnis</v>
      </c>
      <c r="C613" s="238" t="str">
        <f t="shared" si="168"/>
        <v>Jason</v>
      </c>
      <c r="D613" s="232" t="str">
        <f t="shared" si="169"/>
        <v>J. Kipnis</v>
      </c>
      <c r="E613" s="231" t="str">
        <f t="shared" si="170"/>
        <v>Jason Kipnis</v>
      </c>
      <c r="F613" s="249" t="s">
        <v>307</v>
      </c>
      <c r="G613" s="249"/>
      <c r="H613" s="249"/>
      <c r="I613" s="249"/>
      <c r="J613" s="250">
        <v>31870</v>
      </c>
      <c r="K613" s="256" t="s">
        <v>746</v>
      </c>
      <c r="L613" s="249" t="s">
        <v>6</v>
      </c>
      <c r="M613" s="270" t="str">
        <f t="shared" si="163"/>
        <v xml:space="preserve">3,F3-$2.7M </v>
      </c>
      <c r="N613" s="251" t="str">
        <f>Ruth!$AE$2</f>
        <v>Williamsburg</v>
      </c>
      <c r="O613" s="257" t="s">
        <v>1376</v>
      </c>
      <c r="P613" s="231" t="str">
        <f>CONCATENATE(A613," (",M613,")")</f>
        <v>Kipnis, Jason (3,F3-$2.7M )</v>
      </c>
      <c r="Q613" s="252">
        <f t="shared" si="164"/>
        <v>900000</v>
      </c>
      <c r="R613" s="252" t="str">
        <f t="shared" si="158"/>
        <v/>
      </c>
      <c r="S613" s="252" t="str">
        <f t="shared" si="165"/>
        <v/>
      </c>
      <c r="T613" s="252" t="str">
        <f t="shared" si="171"/>
        <v/>
      </c>
      <c r="U613" s="270" t="s">
        <v>1616</v>
      </c>
      <c r="V613" s="253">
        <v>900000</v>
      </c>
      <c r="W613" s="253" t="s">
        <v>242</v>
      </c>
      <c r="X613" s="253"/>
      <c r="Y613" s="232"/>
      <c r="Z613" s="232"/>
      <c r="AA613" s="233"/>
      <c r="AB613" s="284"/>
      <c r="AC613" s="232"/>
      <c r="AD613" s="284"/>
      <c r="AE613" s="232"/>
      <c r="AF613" s="232"/>
    </row>
    <row r="614" spans="1:32" ht="14.25" customHeight="1">
      <c r="A614" s="158" t="s">
        <v>3751</v>
      </c>
      <c r="B614" s="246" t="str">
        <f t="shared" si="167"/>
        <v>Kirby</v>
      </c>
      <c r="C614" s="238" t="str">
        <f t="shared" si="168"/>
        <v>George</v>
      </c>
      <c r="D614" s="232" t="str">
        <f t="shared" si="169"/>
        <v>G. Kirby</v>
      </c>
      <c r="E614" s="231" t="str">
        <f t="shared" si="170"/>
        <v>George Kirby</v>
      </c>
      <c r="F614" s="254" t="s">
        <v>748</v>
      </c>
      <c r="G614" s="254">
        <v>75</v>
      </c>
      <c r="H614" s="254">
        <v>3</v>
      </c>
      <c r="I614" s="254" t="s">
        <v>72</v>
      </c>
      <c r="J614" s="250">
        <v>35830</v>
      </c>
      <c r="K614" s="255" t="s">
        <v>577</v>
      </c>
      <c r="L614" s="249" t="s">
        <v>387</v>
      </c>
      <c r="M614" s="270" t="str">
        <f t="shared" si="163"/>
        <v>min</v>
      </c>
      <c r="N614" s="256" t="s">
        <v>253</v>
      </c>
      <c r="O614" s="257" t="s">
        <v>3574</v>
      </c>
      <c r="P614" s="231" t="str">
        <f>CONCATENATE(A614," (",U614,")")</f>
        <v>Kirby, George (min)</v>
      </c>
      <c r="Q614" s="252" t="str">
        <f t="shared" si="164"/>
        <v/>
      </c>
      <c r="R614" s="252" t="str">
        <f t="shared" si="158"/>
        <v/>
      </c>
      <c r="S614" s="252" t="str">
        <f t="shared" si="165"/>
        <v/>
      </c>
      <c r="T614" s="252" t="str">
        <f t="shared" si="171"/>
        <v/>
      </c>
      <c r="U614" s="270" t="s">
        <v>505</v>
      </c>
      <c r="V614" s="253"/>
      <c r="W614" s="232"/>
      <c r="X614" s="253"/>
      <c r="Y614" s="232"/>
      <c r="Z614" s="232"/>
      <c r="AA614" s="232"/>
      <c r="AB614" s="284"/>
      <c r="AC614" s="232"/>
      <c r="AD614" s="284"/>
      <c r="AE614" s="232"/>
      <c r="AF614" s="232"/>
    </row>
    <row r="615" spans="1:32" ht="14.25" customHeight="1">
      <c r="A615" s="158" t="s">
        <v>1257</v>
      </c>
      <c r="B615" s="552" t="str">
        <f t="shared" si="167"/>
        <v>Kirilloff</v>
      </c>
      <c r="C615" s="553" t="str">
        <f t="shared" si="168"/>
        <v>Alex</v>
      </c>
      <c r="D615" s="158" t="str">
        <f t="shared" si="169"/>
        <v>A. Kirilloff</v>
      </c>
      <c r="E615" s="539" t="str">
        <f t="shared" si="170"/>
        <v>Alex Kirilloff</v>
      </c>
      <c r="F615" s="567" t="s">
        <v>307</v>
      </c>
      <c r="G615" s="158" t="e">
        <f>Players!#REF!+1</f>
        <v>#REF!</v>
      </c>
      <c r="H615" s="158">
        <v>5</v>
      </c>
      <c r="I615" s="158">
        <v>3</v>
      </c>
      <c r="J615" s="568">
        <v>35743</v>
      </c>
      <c r="K615" s="158" t="s">
        <v>753</v>
      </c>
      <c r="L615" s="554" t="s">
        <v>387</v>
      </c>
      <c r="M615" s="556" t="str">
        <f t="shared" si="163"/>
        <v>min</v>
      </c>
      <c r="N615" s="570" t="s">
        <v>292</v>
      </c>
      <c r="O615" s="554" t="s">
        <v>4078</v>
      </c>
      <c r="P615" s="231" t="str">
        <f>CONCATENATE(A615," (",M615,")")</f>
        <v>Kirilloff, Alex (min)</v>
      </c>
      <c r="Q615" s="252" t="str">
        <f t="shared" si="164"/>
        <v/>
      </c>
      <c r="R615" s="252" t="str">
        <f t="shared" si="158"/>
        <v/>
      </c>
      <c r="S615" s="252" t="str">
        <f t="shared" si="165"/>
        <v/>
      </c>
      <c r="T615" s="252" t="str">
        <f t="shared" si="171"/>
        <v/>
      </c>
      <c r="U615" s="270" t="s">
        <v>505</v>
      </c>
      <c r="V615" s="253"/>
      <c r="W615" s="232"/>
      <c r="X615" s="232"/>
      <c r="Y615" s="232"/>
      <c r="Z615" s="232"/>
      <c r="AA615" s="232"/>
      <c r="AB615" s="284"/>
      <c r="AC615" s="232"/>
      <c r="AD615" s="284"/>
      <c r="AE615" s="232"/>
      <c r="AF615" s="232"/>
    </row>
    <row r="616" spans="1:32" ht="14.25" customHeight="1">
      <c r="A616" s="158" t="s">
        <v>4194</v>
      </c>
      <c r="B616" s="552" t="str">
        <f t="shared" si="167"/>
        <v>Kittredge</v>
      </c>
      <c r="C616" s="553" t="str">
        <f t="shared" si="168"/>
        <v>Andrew</v>
      </c>
      <c r="D616" s="158" t="str">
        <f t="shared" si="169"/>
        <v>A. Kittredge</v>
      </c>
      <c r="E616" s="539" t="str">
        <f t="shared" si="170"/>
        <v>Andrew Kittredge</v>
      </c>
      <c r="F616" s="558" t="s">
        <v>748</v>
      </c>
      <c r="G616" s="558"/>
      <c r="H616" s="558"/>
      <c r="I616" s="558"/>
      <c r="J616" s="555">
        <v>32949</v>
      </c>
      <c r="K616" s="559" t="s">
        <v>745</v>
      </c>
      <c r="L616" s="554" t="s">
        <v>90</v>
      </c>
      <c r="M616" s="556" t="str">
        <f t="shared" si="163"/>
        <v>1,F2-$500k</v>
      </c>
      <c r="N616" s="556" t="s">
        <v>502</v>
      </c>
      <c r="O616" s="557" t="s">
        <v>4160</v>
      </c>
      <c r="P616" s="539" t="str">
        <f>CONCATENATE(A616," (",M616,")")</f>
        <v>Kittredge, Andrew (1,F2-$500k)</v>
      </c>
      <c r="Q616" s="579">
        <f t="shared" si="164"/>
        <v>250000</v>
      </c>
      <c r="R616" s="579">
        <f t="shared" si="158"/>
        <v>250000</v>
      </c>
      <c r="S616" s="579" t="str">
        <f t="shared" si="165"/>
        <v/>
      </c>
      <c r="T616" s="579" t="str">
        <f t="shared" si="171"/>
        <v/>
      </c>
      <c r="U616" s="270" t="s">
        <v>4137</v>
      </c>
      <c r="V616" s="284">
        <v>250000</v>
      </c>
      <c r="W616" s="232" t="s">
        <v>1013</v>
      </c>
      <c r="X616" s="253">
        <v>250000</v>
      </c>
      <c r="Y616" s="232" t="s">
        <v>242</v>
      </c>
      <c r="Z616" s="232"/>
      <c r="AA616" s="232"/>
      <c r="AB616" s="284"/>
      <c r="AC616" s="232"/>
      <c r="AD616" s="284"/>
      <c r="AE616" s="232"/>
      <c r="AF616" s="232"/>
    </row>
    <row r="617" spans="1:32" ht="14.25" customHeight="1">
      <c r="A617" s="158" t="s">
        <v>3710</v>
      </c>
      <c r="B617" s="246" t="str">
        <f t="shared" si="167"/>
        <v>Kline</v>
      </c>
      <c r="C617" s="238" t="str">
        <f t="shared" si="168"/>
        <v>Branden</v>
      </c>
      <c r="D617" s="232" t="str">
        <f t="shared" si="169"/>
        <v>B. Kline</v>
      </c>
      <c r="E617" s="231" t="str">
        <f t="shared" si="170"/>
        <v>Branden Kline</v>
      </c>
      <c r="F617" s="254" t="s">
        <v>748</v>
      </c>
      <c r="G617" s="254">
        <v>232</v>
      </c>
      <c r="H617" s="254">
        <v>12</v>
      </c>
      <c r="I617" s="254" t="s">
        <v>1465</v>
      </c>
      <c r="J617" s="250">
        <v>33510</v>
      </c>
      <c r="K617" s="255" t="s">
        <v>745</v>
      </c>
      <c r="L617" s="249" t="s">
        <v>90</v>
      </c>
      <c r="M617" s="270" t="str">
        <f t="shared" si="163"/>
        <v>Y1</v>
      </c>
      <c r="N617" s="256" t="s">
        <v>3576</v>
      </c>
      <c r="O617" s="257" t="s">
        <v>3574</v>
      </c>
      <c r="P617" s="231" t="str">
        <f>CONCATENATE(A617," (",U617,")")</f>
        <v>Kline, Branden (Y1)</v>
      </c>
      <c r="Q617" s="252">
        <f t="shared" si="164"/>
        <v>200000</v>
      </c>
      <c r="R617" s="252">
        <f t="shared" si="158"/>
        <v>300000</v>
      </c>
      <c r="S617" s="252">
        <f t="shared" si="165"/>
        <v>400000</v>
      </c>
      <c r="T617" s="252" t="str">
        <f t="shared" si="171"/>
        <v/>
      </c>
      <c r="U617" s="270" t="s">
        <v>388</v>
      </c>
      <c r="V617" s="253">
        <v>200000</v>
      </c>
      <c r="W617" s="232" t="s">
        <v>389</v>
      </c>
      <c r="X617" s="253">
        <v>300000</v>
      </c>
      <c r="Y617" s="232" t="s">
        <v>278</v>
      </c>
      <c r="Z617" s="378">
        <v>400000</v>
      </c>
      <c r="AA617" s="232" t="s">
        <v>492</v>
      </c>
      <c r="AB617" s="284"/>
      <c r="AC617" s="232"/>
      <c r="AD617" s="284"/>
      <c r="AE617" s="232"/>
      <c r="AF617" s="232"/>
    </row>
    <row r="618" spans="1:32" ht="14.25" customHeight="1">
      <c r="A618" s="264" t="s">
        <v>661</v>
      </c>
      <c r="B618" s="246" t="str">
        <f t="shared" si="167"/>
        <v>Kluber</v>
      </c>
      <c r="C618" s="238" t="str">
        <f t="shared" si="168"/>
        <v>Corey</v>
      </c>
      <c r="D618" s="232" t="str">
        <f t="shared" si="169"/>
        <v>C. Kluber</v>
      </c>
      <c r="E618" s="231" t="str">
        <f t="shared" si="170"/>
        <v>Corey Kluber</v>
      </c>
      <c r="F618" s="249" t="s">
        <v>748</v>
      </c>
      <c r="G618" s="249"/>
      <c r="H618" s="249"/>
      <c r="I618" s="249"/>
      <c r="J618" s="250">
        <v>31512</v>
      </c>
      <c r="K618" s="256"/>
      <c r="L618" s="249" t="s">
        <v>90</v>
      </c>
      <c r="M618" s="270" t="str">
        <f t="shared" si="163"/>
        <v>5,L5-14M</v>
      </c>
      <c r="N618" s="256" t="str">
        <f>Aaron!$AE$2</f>
        <v>Pismo Beach</v>
      </c>
      <c r="O618" s="249" t="s">
        <v>654</v>
      </c>
      <c r="P618" s="231" t="str">
        <f t="shared" ref="P618:P626" si="172">CONCATENATE(A618," (",M618,")")</f>
        <v>Kluber, Corey (5,L5-14M)</v>
      </c>
      <c r="Q618" s="252">
        <f t="shared" si="164"/>
        <v>2800000</v>
      </c>
      <c r="R618" s="252" t="str">
        <f t="shared" si="158"/>
        <v/>
      </c>
      <c r="S618" s="252" t="str">
        <f t="shared" si="165"/>
        <v/>
      </c>
      <c r="T618" s="252" t="str">
        <f t="shared" si="171"/>
        <v/>
      </c>
      <c r="U618" s="255" t="s">
        <v>462</v>
      </c>
      <c r="V618" s="253">
        <v>2800000</v>
      </c>
      <c r="W618" s="232" t="s">
        <v>242</v>
      </c>
      <c r="X618" s="232"/>
      <c r="Y618" s="232"/>
      <c r="Z618" s="232"/>
      <c r="AA618" s="232"/>
      <c r="AB618" s="284"/>
      <c r="AC618" s="232"/>
      <c r="AD618" s="284"/>
      <c r="AE618" s="232"/>
      <c r="AF618" s="232"/>
    </row>
    <row r="619" spans="1:32" ht="14.25" customHeight="1">
      <c r="A619" s="232" t="s">
        <v>1092</v>
      </c>
      <c r="B619" s="246" t="str">
        <f t="shared" si="167"/>
        <v>Knapp</v>
      </c>
      <c r="C619" s="238" t="str">
        <f t="shared" si="168"/>
        <v>Andrew</v>
      </c>
      <c r="D619" s="232" t="str">
        <f t="shared" si="169"/>
        <v>A. Knapp</v>
      </c>
      <c r="E619" s="231" t="str">
        <f t="shared" si="170"/>
        <v>Andrew Knapp</v>
      </c>
      <c r="F619" s="254" t="s">
        <v>755</v>
      </c>
      <c r="G619" s="233">
        <v>134</v>
      </c>
      <c r="H619" s="233">
        <v>5</v>
      </c>
      <c r="I619" s="233">
        <v>18</v>
      </c>
      <c r="J619" s="262">
        <v>33551</v>
      </c>
      <c r="K619" s="255"/>
      <c r="L619" s="249" t="s">
        <v>6</v>
      </c>
      <c r="M619" s="270" t="str">
        <f t="shared" si="163"/>
        <v>1,F1-$210K</v>
      </c>
      <c r="N619" s="256" t="s">
        <v>864</v>
      </c>
      <c r="O619" s="257" t="s">
        <v>3510</v>
      </c>
      <c r="P619" s="231" t="str">
        <f t="shared" si="172"/>
        <v>Knapp, Andrew (1,F1-$210K)</v>
      </c>
      <c r="Q619" s="252">
        <f t="shared" si="164"/>
        <v>210000</v>
      </c>
      <c r="R619" s="252" t="str">
        <f t="shared" si="158"/>
        <v/>
      </c>
      <c r="S619" s="252" t="str">
        <f t="shared" si="165"/>
        <v/>
      </c>
      <c r="T619" s="252" t="str">
        <f t="shared" si="171"/>
        <v/>
      </c>
      <c r="U619" s="270" t="s">
        <v>1985</v>
      </c>
      <c r="V619" s="253">
        <v>210000</v>
      </c>
      <c r="W619" s="232" t="s">
        <v>242</v>
      </c>
      <c r="X619" s="284"/>
      <c r="Y619" s="233"/>
      <c r="Z619" s="284"/>
      <c r="AA619" s="232"/>
      <c r="AB619" s="284"/>
      <c r="AC619" s="232"/>
      <c r="AD619" s="284"/>
      <c r="AE619" s="232"/>
      <c r="AF619" s="232"/>
    </row>
    <row r="620" spans="1:32" ht="14.25" customHeight="1">
      <c r="A620" s="232" t="s">
        <v>2120</v>
      </c>
      <c r="B620" s="246" t="str">
        <f t="shared" si="167"/>
        <v>Knight</v>
      </c>
      <c r="C620" s="238" t="str">
        <f t="shared" si="168"/>
        <v>Blaine</v>
      </c>
      <c r="D620" s="232" t="str">
        <f t="shared" si="169"/>
        <v>B. Knight</v>
      </c>
      <c r="E620" s="231" t="str">
        <f t="shared" si="170"/>
        <v>Blaine Knight</v>
      </c>
      <c r="F620" s="254" t="s">
        <v>748</v>
      </c>
      <c r="G620" s="254" t="s">
        <v>2276</v>
      </c>
      <c r="H620" s="254" t="s">
        <v>1468</v>
      </c>
      <c r="I620" s="254" t="s">
        <v>1474</v>
      </c>
      <c r="J620" s="250">
        <v>35244</v>
      </c>
      <c r="K620" s="255" t="s">
        <v>577</v>
      </c>
      <c r="L620" s="249" t="s">
        <v>387</v>
      </c>
      <c r="M620" s="270" t="str">
        <f t="shared" si="163"/>
        <v>min</v>
      </c>
      <c r="N620" s="256" t="s">
        <v>502</v>
      </c>
      <c r="O620" s="257" t="s">
        <v>2173</v>
      </c>
      <c r="P620" s="231" t="str">
        <f t="shared" si="172"/>
        <v>Knight, Blaine (min)</v>
      </c>
      <c r="Q620" s="252" t="str">
        <f t="shared" si="164"/>
        <v/>
      </c>
      <c r="R620" s="252" t="str">
        <f t="shared" si="158"/>
        <v/>
      </c>
      <c r="S620" s="252" t="str">
        <f t="shared" si="165"/>
        <v/>
      </c>
      <c r="T620" s="252" t="str">
        <f t="shared" si="171"/>
        <v/>
      </c>
      <c r="U620" s="270" t="s">
        <v>505</v>
      </c>
      <c r="V620" s="253"/>
      <c r="W620" s="232"/>
      <c r="X620" s="253"/>
      <c r="Y620" s="232"/>
      <c r="Z620" s="232"/>
      <c r="AA620" s="232"/>
      <c r="AB620" s="284"/>
      <c r="AC620" s="232"/>
      <c r="AD620" s="284"/>
      <c r="AE620" s="232"/>
      <c r="AF620" s="232"/>
    </row>
    <row r="621" spans="1:32" ht="14.25" customHeight="1">
      <c r="A621" s="232" t="s">
        <v>2175</v>
      </c>
      <c r="B621" s="246" t="str">
        <f t="shared" si="167"/>
        <v>Knizner</v>
      </c>
      <c r="C621" s="238" t="str">
        <f t="shared" si="168"/>
        <v>Andrew</v>
      </c>
      <c r="D621" s="232" t="str">
        <f t="shared" si="169"/>
        <v>A. Knizner</v>
      </c>
      <c r="E621" s="231" t="str">
        <f t="shared" si="170"/>
        <v>Andrew Knizner</v>
      </c>
      <c r="F621" s="254" t="s">
        <v>748</v>
      </c>
      <c r="G621" s="254" t="s">
        <v>2258</v>
      </c>
      <c r="H621" s="254" t="s">
        <v>1467</v>
      </c>
      <c r="I621" s="254" t="s">
        <v>1472</v>
      </c>
      <c r="J621" s="250">
        <v>34733</v>
      </c>
      <c r="K621" s="255" t="s">
        <v>749</v>
      </c>
      <c r="L621" s="249" t="s">
        <v>6</v>
      </c>
      <c r="M621" s="270" t="str">
        <f t="shared" si="163"/>
        <v>MM</v>
      </c>
      <c r="N621" s="256" t="s">
        <v>349</v>
      </c>
      <c r="O621" s="257" t="s">
        <v>2173</v>
      </c>
      <c r="P621" s="231" t="str">
        <f t="shared" si="172"/>
        <v>Knizner, Andrew (MM)</v>
      </c>
      <c r="Q621" s="252">
        <f t="shared" si="164"/>
        <v>100000</v>
      </c>
      <c r="R621" s="252" t="str">
        <f t="shared" si="158"/>
        <v/>
      </c>
      <c r="S621" s="252" t="str">
        <f t="shared" si="165"/>
        <v/>
      </c>
      <c r="T621" s="252" t="str">
        <f t="shared" si="171"/>
        <v/>
      </c>
      <c r="U621" s="270" t="s">
        <v>385</v>
      </c>
      <c r="V621" s="253">
        <v>100000</v>
      </c>
      <c r="W621" s="232"/>
      <c r="X621" s="253"/>
      <c r="Y621" s="232"/>
      <c r="Z621" s="232"/>
      <c r="AA621" s="232"/>
      <c r="AB621" s="284"/>
      <c r="AC621" s="232"/>
      <c r="AD621" s="284"/>
      <c r="AE621" s="232"/>
      <c r="AF621" s="232"/>
    </row>
    <row r="622" spans="1:32" ht="14.25" customHeight="1">
      <c r="A622" s="232" t="s">
        <v>2139</v>
      </c>
      <c r="B622" s="246" t="str">
        <f t="shared" si="167"/>
        <v>Kolarek</v>
      </c>
      <c r="C622" s="238" t="str">
        <f t="shared" si="168"/>
        <v>Adam</v>
      </c>
      <c r="D622" s="232" t="str">
        <f t="shared" si="169"/>
        <v>A. Kolarek</v>
      </c>
      <c r="E622" s="231" t="str">
        <f t="shared" si="170"/>
        <v>Adam Kolarek</v>
      </c>
      <c r="F622" s="254" t="s">
        <v>307</v>
      </c>
      <c r="G622" s="254" t="s">
        <v>2295</v>
      </c>
      <c r="H622" s="254" t="s">
        <v>1470</v>
      </c>
      <c r="I622" s="254" t="s">
        <v>1478</v>
      </c>
      <c r="J622" s="250">
        <v>32522</v>
      </c>
      <c r="K622" s="255" t="s">
        <v>745</v>
      </c>
      <c r="L622" s="249" t="s">
        <v>90</v>
      </c>
      <c r="M622" s="270" t="str">
        <f t="shared" si="163"/>
        <v>Y2</v>
      </c>
      <c r="N622" s="256" t="s">
        <v>302</v>
      </c>
      <c r="O622" s="257" t="s">
        <v>2173</v>
      </c>
      <c r="P622" s="231" t="str">
        <f t="shared" si="172"/>
        <v>Kolarek, Adam (Y2)</v>
      </c>
      <c r="Q622" s="252">
        <f t="shared" si="164"/>
        <v>300000</v>
      </c>
      <c r="R622" s="252">
        <f t="shared" si="158"/>
        <v>400000</v>
      </c>
      <c r="S622" s="252" t="str">
        <f t="shared" si="165"/>
        <v/>
      </c>
      <c r="T622" s="252" t="str">
        <f t="shared" si="171"/>
        <v/>
      </c>
      <c r="U622" s="270" t="s">
        <v>389</v>
      </c>
      <c r="V622" s="253">
        <v>300000</v>
      </c>
      <c r="W622" s="232" t="s">
        <v>278</v>
      </c>
      <c r="X622" s="253">
        <v>400000</v>
      </c>
      <c r="Y622" s="232" t="s">
        <v>492</v>
      </c>
      <c r="Z622" s="232"/>
      <c r="AA622" s="232"/>
      <c r="AB622" s="284"/>
      <c r="AC622" s="232"/>
      <c r="AD622" s="284"/>
      <c r="AE622" s="232"/>
      <c r="AF622" s="232"/>
    </row>
    <row r="623" spans="1:32" ht="14.25" customHeight="1">
      <c r="A623" s="232" t="s">
        <v>1093</v>
      </c>
      <c r="B623" s="246" t="str">
        <f t="shared" si="167"/>
        <v>Kopech</v>
      </c>
      <c r="C623" s="238" t="str">
        <f t="shared" si="168"/>
        <v>Michael</v>
      </c>
      <c r="D623" s="232" t="str">
        <f t="shared" si="169"/>
        <v>M. Kopech</v>
      </c>
      <c r="E623" s="231" t="str">
        <f t="shared" si="170"/>
        <v>Michael Kopech</v>
      </c>
      <c r="F623" s="254" t="s">
        <v>748</v>
      </c>
      <c r="G623" s="233">
        <v>89</v>
      </c>
      <c r="H623" s="233" t="s">
        <v>478</v>
      </c>
      <c r="I623" s="233">
        <v>19</v>
      </c>
      <c r="J623" s="262">
        <v>35185</v>
      </c>
      <c r="K623" s="255" t="s">
        <v>577</v>
      </c>
      <c r="L623" s="249" t="s">
        <v>90</v>
      </c>
      <c r="M623" s="270" t="str">
        <f t="shared" si="163"/>
        <v>MM</v>
      </c>
      <c r="N623" s="256" t="str">
        <f>Ruth!$M$2</f>
        <v>Hoboken</v>
      </c>
      <c r="O623" s="257" t="s">
        <v>1058</v>
      </c>
      <c r="P623" s="231" t="str">
        <f t="shared" si="172"/>
        <v>Kopech, Michael (MM)</v>
      </c>
      <c r="Q623" s="252">
        <f t="shared" si="164"/>
        <v>100000</v>
      </c>
      <c r="R623" s="252" t="str">
        <f t="shared" si="158"/>
        <v/>
      </c>
      <c r="S623" s="252" t="str">
        <f t="shared" si="165"/>
        <v/>
      </c>
      <c r="T623" s="252" t="str">
        <f t="shared" si="171"/>
        <v/>
      </c>
      <c r="U623" s="270" t="s">
        <v>385</v>
      </c>
      <c r="V623" s="253">
        <v>100000</v>
      </c>
      <c r="W623" s="232"/>
      <c r="X623" s="232"/>
      <c r="Y623" s="233"/>
      <c r="Z623" s="232"/>
      <c r="AA623" s="232"/>
      <c r="AB623" s="284"/>
      <c r="AC623" s="232"/>
      <c r="AD623" s="284"/>
      <c r="AE623" s="232"/>
      <c r="AF623" s="232"/>
    </row>
    <row r="624" spans="1:32" ht="14.25" customHeight="1">
      <c r="A624" s="232" t="s">
        <v>2118</v>
      </c>
      <c r="B624" s="246" t="str">
        <f t="shared" si="167"/>
        <v>Kowar</v>
      </c>
      <c r="C624" s="238" t="str">
        <f t="shared" si="168"/>
        <v>Jackson</v>
      </c>
      <c r="D624" s="232" t="str">
        <f t="shared" si="169"/>
        <v>J. Kowar</v>
      </c>
      <c r="E624" s="231" t="str">
        <f t="shared" si="170"/>
        <v>Jackson Kowar</v>
      </c>
      <c r="F624" s="254" t="s">
        <v>748</v>
      </c>
      <c r="G624" s="254" t="s">
        <v>2274</v>
      </c>
      <c r="H624" s="254" t="s">
        <v>1468</v>
      </c>
      <c r="I624" s="254" t="s">
        <v>1472</v>
      </c>
      <c r="J624" s="250">
        <v>35342</v>
      </c>
      <c r="K624" s="255" t="s">
        <v>577</v>
      </c>
      <c r="L624" s="249" t="s">
        <v>387</v>
      </c>
      <c r="M624" s="270" t="str">
        <f t="shared" si="163"/>
        <v>min</v>
      </c>
      <c r="N624" s="256" t="s">
        <v>502</v>
      </c>
      <c r="O624" s="257" t="s">
        <v>2173</v>
      </c>
      <c r="P624" s="231" t="str">
        <f t="shared" si="172"/>
        <v>Kowar, Jackson (min)</v>
      </c>
      <c r="Q624" s="252" t="str">
        <f t="shared" si="164"/>
        <v/>
      </c>
      <c r="R624" s="252" t="str">
        <f t="shared" si="158"/>
        <v/>
      </c>
      <c r="S624" s="252" t="str">
        <f t="shared" si="165"/>
        <v/>
      </c>
      <c r="T624" s="252" t="str">
        <f t="shared" si="171"/>
        <v/>
      </c>
      <c r="U624" s="270" t="s">
        <v>505</v>
      </c>
      <c r="V624" s="253"/>
      <c r="W624" s="232"/>
      <c r="X624" s="253"/>
      <c r="Y624" s="232"/>
      <c r="Z624" s="232"/>
      <c r="AA624" s="232"/>
      <c r="AB624" s="284"/>
      <c r="AC624" s="232"/>
      <c r="AD624" s="284"/>
      <c r="AE624" s="232"/>
      <c r="AF624" s="232"/>
    </row>
    <row r="625" spans="1:34" ht="14.25" customHeight="1">
      <c r="A625" s="232" t="s">
        <v>2110</v>
      </c>
      <c r="B625" s="246" t="str">
        <f t="shared" si="167"/>
        <v>Kramer</v>
      </c>
      <c r="C625" s="238" t="str">
        <f t="shared" si="168"/>
        <v>Kevin</v>
      </c>
      <c r="D625" s="232" t="str">
        <f t="shared" si="169"/>
        <v>K. Kramer</v>
      </c>
      <c r="E625" s="231" t="str">
        <f t="shared" si="170"/>
        <v>Kevin Kramer</v>
      </c>
      <c r="F625" s="254" t="s">
        <v>307</v>
      </c>
      <c r="G625" s="254" t="s">
        <v>2265</v>
      </c>
      <c r="H625" s="254" t="s">
        <v>1467</v>
      </c>
      <c r="I625" s="254" t="s">
        <v>2184</v>
      </c>
      <c r="J625" s="250">
        <v>34245</v>
      </c>
      <c r="K625" s="255" t="s">
        <v>751</v>
      </c>
      <c r="L625" s="249" t="s">
        <v>6</v>
      </c>
      <c r="M625" s="270" t="str">
        <f t="shared" si="163"/>
        <v>MM</v>
      </c>
      <c r="N625" s="256" t="s">
        <v>292</v>
      </c>
      <c r="O625" s="257" t="s">
        <v>2173</v>
      </c>
      <c r="P625" s="231" t="str">
        <f t="shared" si="172"/>
        <v>Kramer, Kevin (MM)</v>
      </c>
      <c r="Q625" s="252">
        <f t="shared" si="164"/>
        <v>100000</v>
      </c>
      <c r="R625" s="252" t="str">
        <f t="shared" si="158"/>
        <v/>
      </c>
      <c r="S625" s="252" t="str">
        <f t="shared" si="165"/>
        <v/>
      </c>
      <c r="T625" s="252" t="str">
        <f t="shared" si="171"/>
        <v/>
      </c>
      <c r="U625" s="270" t="s">
        <v>385</v>
      </c>
      <c r="V625" s="253">
        <v>100000</v>
      </c>
      <c r="W625" s="232"/>
      <c r="X625" s="253"/>
      <c r="Y625" s="232"/>
      <c r="Z625" s="232"/>
      <c r="AA625" s="232"/>
      <c r="AB625" s="284"/>
      <c r="AC625" s="232"/>
      <c r="AD625" s="284"/>
      <c r="AE625" s="232"/>
      <c r="AF625" s="232"/>
    </row>
    <row r="626" spans="1:34" ht="14.25" customHeight="1">
      <c r="A626" s="232" t="s">
        <v>1911</v>
      </c>
      <c r="B626" s="246" t="str">
        <f t="shared" si="167"/>
        <v>Kratz</v>
      </c>
      <c r="C626" s="238" t="str">
        <f t="shared" si="168"/>
        <v>Erik</v>
      </c>
      <c r="D626" s="232" t="str">
        <f t="shared" si="169"/>
        <v>E. Kratz</v>
      </c>
      <c r="E626" s="231" t="str">
        <f t="shared" si="170"/>
        <v>Erik Kratz</v>
      </c>
      <c r="F626" s="254"/>
      <c r="G626" s="233"/>
      <c r="H626" s="233"/>
      <c r="I626" s="233"/>
      <c r="J626" s="262"/>
      <c r="K626" s="255"/>
      <c r="L626" s="249" t="s">
        <v>6</v>
      </c>
      <c r="M626" s="270" t="str">
        <f t="shared" si="163"/>
        <v>2,F2-$600K</v>
      </c>
      <c r="N626" s="256" t="str">
        <f>Ruth!$G$2</f>
        <v>Gotham City</v>
      </c>
      <c r="O626" s="257" t="s">
        <v>1797</v>
      </c>
      <c r="P626" s="231" t="str">
        <f t="shared" si="172"/>
        <v>Kratz, Erik (2,F2-$600K)</v>
      </c>
      <c r="Q626" s="252">
        <f t="shared" si="164"/>
        <v>300000</v>
      </c>
      <c r="R626" s="252" t="str">
        <f t="shared" si="158"/>
        <v/>
      </c>
      <c r="S626" s="252" t="str">
        <f t="shared" si="165"/>
        <v/>
      </c>
      <c r="T626" s="252" t="str">
        <f t="shared" si="171"/>
        <v/>
      </c>
      <c r="U626" s="270" t="s">
        <v>1913</v>
      </c>
      <c r="V626" s="253">
        <v>300000</v>
      </c>
      <c r="W626" s="232" t="s">
        <v>242</v>
      </c>
      <c r="X626" s="232"/>
      <c r="Y626" s="233"/>
      <c r="Z626" s="232"/>
      <c r="AA626" s="232"/>
      <c r="AB626" s="284"/>
      <c r="AC626" s="232"/>
      <c r="AD626" s="284"/>
      <c r="AE626" s="232"/>
      <c r="AF626" s="232"/>
    </row>
    <row r="627" spans="1:34" ht="14.25" customHeight="1">
      <c r="A627" s="158" t="s">
        <v>3757</v>
      </c>
      <c r="B627" s="246" t="str">
        <f t="shared" si="167"/>
        <v>Kremer</v>
      </c>
      <c r="C627" s="238" t="str">
        <f t="shared" si="168"/>
        <v>Dean</v>
      </c>
      <c r="D627" s="232" t="str">
        <f t="shared" si="169"/>
        <v>D. Kremer</v>
      </c>
      <c r="E627" s="231" t="str">
        <f t="shared" si="170"/>
        <v>Dean Kremer</v>
      </c>
      <c r="F627" s="254" t="s">
        <v>748</v>
      </c>
      <c r="G627" s="254">
        <v>104</v>
      </c>
      <c r="H627" s="254">
        <v>4</v>
      </c>
      <c r="I627" s="254" t="s">
        <v>1466</v>
      </c>
      <c r="J627" s="250">
        <v>35071</v>
      </c>
      <c r="K627" s="255" t="s">
        <v>577</v>
      </c>
      <c r="L627" s="249" t="s">
        <v>387</v>
      </c>
      <c r="M627" s="270" t="str">
        <f t="shared" si="163"/>
        <v>min</v>
      </c>
      <c r="N627" s="256" t="s">
        <v>864</v>
      </c>
      <c r="O627" s="257" t="s">
        <v>3574</v>
      </c>
      <c r="P627" s="231" t="str">
        <f>CONCATENATE(A627," (",U627,")")</f>
        <v>Kremer, Dean (min)</v>
      </c>
      <c r="Q627" s="252" t="str">
        <f t="shared" si="164"/>
        <v/>
      </c>
      <c r="R627" s="252" t="str">
        <f t="shared" si="158"/>
        <v/>
      </c>
      <c r="S627" s="252" t="str">
        <f t="shared" si="165"/>
        <v/>
      </c>
      <c r="T627" s="252" t="str">
        <f t="shared" si="171"/>
        <v/>
      </c>
      <c r="U627" s="270" t="s">
        <v>505</v>
      </c>
      <c r="V627" s="253"/>
      <c r="W627" s="232"/>
      <c r="X627" s="253"/>
      <c r="Y627" s="232"/>
      <c r="Z627" s="232"/>
      <c r="AA627" s="232"/>
      <c r="AB627" s="284"/>
      <c r="AC627" s="232"/>
      <c r="AD627" s="284"/>
      <c r="AE627" s="232"/>
      <c r="AF627" s="232"/>
    </row>
    <row r="628" spans="1:34" ht="14.25" customHeight="1">
      <c r="A628" s="232" t="s">
        <v>1310</v>
      </c>
      <c r="B628" s="246" t="str">
        <f t="shared" ref="B628:B659" si="173">LEFT(A628,FIND(", ",A628,1)-1)</f>
        <v>Kuhl</v>
      </c>
      <c r="C628" s="238" t="str">
        <f t="shared" ref="C628:C659" si="174">RIGHT(A628,LEN(A628)-FIND(", ",A628,1)-1)</f>
        <v>Chad</v>
      </c>
      <c r="D628" s="232" t="str">
        <f t="shared" ref="D628:D659" si="175">CONCATENATE(MID(C628,1,1),". ",B628)</f>
        <v>C. Kuhl</v>
      </c>
      <c r="E628" s="231" t="str">
        <f t="shared" ref="E628:E659" si="176">CONCATENATE(C628," ",B628)</f>
        <v>Chad Kuhl</v>
      </c>
      <c r="F628" s="247" t="s">
        <v>748</v>
      </c>
      <c r="G628" s="232">
        <f>Players!G1224+1</f>
        <v>1</v>
      </c>
      <c r="H628" s="232">
        <v>1</v>
      </c>
      <c r="I628" s="232">
        <v>23</v>
      </c>
      <c r="J628" s="248">
        <v>33857</v>
      </c>
      <c r="K628" s="232" t="s">
        <v>577</v>
      </c>
      <c r="L628" s="249" t="s">
        <v>90</v>
      </c>
      <c r="M628" s="270" t="str">
        <f t="shared" si="163"/>
        <v>1,F2-$700K</v>
      </c>
      <c r="N628" s="251" t="s">
        <v>504</v>
      </c>
      <c r="O628" s="257" t="s">
        <v>3510</v>
      </c>
      <c r="P628" s="231" t="str">
        <f>CONCATENATE(A628," (",M628,")")</f>
        <v>Kuhl, Chad (1,F2-$700K)</v>
      </c>
      <c r="Q628" s="252">
        <f t="shared" si="164"/>
        <v>350000</v>
      </c>
      <c r="R628" s="252">
        <f t="shared" si="158"/>
        <v>350000</v>
      </c>
      <c r="S628" s="252" t="str">
        <f t="shared" si="165"/>
        <v/>
      </c>
      <c r="T628" s="252" t="str">
        <f t="shared" si="171"/>
        <v/>
      </c>
      <c r="U628" s="270" t="s">
        <v>1909</v>
      </c>
      <c r="V628" s="253">
        <v>350000</v>
      </c>
      <c r="W628" s="232" t="s">
        <v>1910</v>
      </c>
      <c r="X628" s="284">
        <v>350000</v>
      </c>
      <c r="Y628" s="232" t="s">
        <v>242</v>
      </c>
      <c r="Z628" s="284"/>
      <c r="AA628" s="232"/>
      <c r="AB628" s="284"/>
      <c r="AC628" s="232"/>
      <c r="AD628" s="284"/>
      <c r="AE628" s="232"/>
      <c r="AF628" s="232"/>
    </row>
    <row r="629" spans="1:34" ht="14.25" customHeight="1">
      <c r="A629" s="246" t="s">
        <v>825</v>
      </c>
      <c r="B629" s="246" t="str">
        <f t="shared" si="173"/>
        <v>La Stella</v>
      </c>
      <c r="C629" s="238" t="str">
        <f t="shared" si="174"/>
        <v>Tommy</v>
      </c>
      <c r="D629" s="232" t="str">
        <f t="shared" si="175"/>
        <v>T. La Stella</v>
      </c>
      <c r="E629" s="231" t="str">
        <f t="shared" si="176"/>
        <v>Tommy La Stella</v>
      </c>
      <c r="F629" s="247" t="s">
        <v>307</v>
      </c>
      <c r="G629" s="247"/>
      <c r="H629" s="247"/>
      <c r="I629" s="247"/>
      <c r="J629" s="258">
        <v>31078</v>
      </c>
      <c r="K629" s="259" t="s">
        <v>746</v>
      </c>
      <c r="L629" s="249" t="s">
        <v>6</v>
      </c>
      <c r="M629" s="270" t="str">
        <f t="shared" si="163"/>
        <v>ARB-Y5</v>
      </c>
      <c r="N629" s="251" t="str">
        <f>Ruth!$AE$2</f>
        <v>Williamsburg</v>
      </c>
      <c r="O629" s="247" t="s">
        <v>785</v>
      </c>
      <c r="P629" s="231" t="str">
        <f>CONCATENATE(A629," (",M629,")")</f>
        <v>La Stella, Tommy (ARB-Y5)</v>
      </c>
      <c r="Q629" s="252">
        <f t="shared" si="164"/>
        <v>780000</v>
      </c>
      <c r="R629" s="252" t="str">
        <f t="shared" si="158"/>
        <v/>
      </c>
      <c r="S629" s="252" t="str">
        <f t="shared" si="165"/>
        <v/>
      </c>
      <c r="T629" s="252" t="str">
        <f t="shared" si="171"/>
        <v/>
      </c>
      <c r="U629" s="270" t="s">
        <v>721</v>
      </c>
      <c r="V629" s="253">
        <v>780000</v>
      </c>
      <c r="W629" s="232" t="s">
        <v>722</v>
      </c>
      <c r="X629" s="232"/>
      <c r="Y629" s="232" t="s">
        <v>723</v>
      </c>
      <c r="Z629" s="232"/>
      <c r="AA629" s="232" t="s">
        <v>242</v>
      </c>
      <c r="AB629" s="284"/>
      <c r="AC629" s="232"/>
      <c r="AD629" s="284"/>
      <c r="AE629" s="232"/>
      <c r="AF629" s="232"/>
    </row>
    <row r="630" spans="1:34" ht="14.25" customHeight="1">
      <c r="A630" s="232" t="s">
        <v>2169</v>
      </c>
      <c r="B630" s="246" t="str">
        <f t="shared" si="173"/>
        <v>Lakins</v>
      </c>
      <c r="C630" s="238" t="str">
        <f t="shared" si="174"/>
        <v>Travis</v>
      </c>
      <c r="D630" s="232" t="str">
        <f t="shared" si="175"/>
        <v>T. Lakins</v>
      </c>
      <c r="E630" s="231" t="str">
        <f t="shared" si="176"/>
        <v>Travis Lakins</v>
      </c>
      <c r="F630" s="254" t="s">
        <v>748</v>
      </c>
      <c r="G630" s="254" t="s">
        <v>2327</v>
      </c>
      <c r="H630" s="254" t="s">
        <v>1475</v>
      </c>
      <c r="I630" s="254" t="s">
        <v>1465</v>
      </c>
      <c r="J630" s="250">
        <v>34514</v>
      </c>
      <c r="K630" s="255" t="s">
        <v>745</v>
      </c>
      <c r="L630" s="249" t="s">
        <v>90</v>
      </c>
      <c r="M630" s="270" t="str">
        <f t="shared" si="163"/>
        <v>MM</v>
      </c>
      <c r="N630" s="256" t="s">
        <v>710</v>
      </c>
      <c r="O630" s="257" t="s">
        <v>2173</v>
      </c>
      <c r="P630" s="231" t="str">
        <f>CONCATENATE(A630," (",M630,")")</f>
        <v>Lakins, Travis (MM)</v>
      </c>
      <c r="Q630" s="252">
        <f t="shared" si="164"/>
        <v>100000</v>
      </c>
      <c r="R630" s="252" t="str">
        <f t="shared" si="158"/>
        <v/>
      </c>
      <c r="S630" s="252" t="str">
        <f t="shared" si="165"/>
        <v/>
      </c>
      <c r="T630" s="252" t="str">
        <f t="shared" si="171"/>
        <v/>
      </c>
      <c r="U630" s="270" t="s">
        <v>385</v>
      </c>
      <c r="V630" s="253">
        <v>100000</v>
      </c>
      <c r="W630" s="232"/>
      <c r="X630" s="253"/>
      <c r="Y630" s="232"/>
      <c r="Z630" s="232"/>
      <c r="AA630" s="232"/>
      <c r="AB630" s="284"/>
      <c r="AC630" s="232"/>
      <c r="AD630" s="284"/>
      <c r="AE630" s="232"/>
      <c r="AF630" s="232"/>
    </row>
    <row r="631" spans="1:34" ht="14.25" customHeight="1">
      <c r="A631" s="233" t="s">
        <v>900</v>
      </c>
      <c r="B631" s="246" t="str">
        <f t="shared" si="173"/>
        <v>Lamb</v>
      </c>
      <c r="C631" s="238" t="str">
        <f t="shared" si="174"/>
        <v>Jake*</v>
      </c>
      <c r="D631" s="232" t="str">
        <f t="shared" si="175"/>
        <v>J. Lamb</v>
      </c>
      <c r="E631" s="231" t="str">
        <f t="shared" si="176"/>
        <v>Jake* Lamb</v>
      </c>
      <c r="F631" s="249" t="s">
        <v>307</v>
      </c>
      <c r="G631" s="249"/>
      <c r="H631" s="249"/>
      <c r="I631" s="249"/>
      <c r="J631" s="262">
        <v>33155</v>
      </c>
      <c r="K631" s="232" t="s">
        <v>751</v>
      </c>
      <c r="L631" s="249" t="s">
        <v>6</v>
      </c>
      <c r="M631" s="270" t="str">
        <f t="shared" si="163"/>
        <v>3,L5-$14M</v>
      </c>
      <c r="N631" s="256" t="str">
        <f>Aaron!$AE$2</f>
        <v>Pismo Beach</v>
      </c>
      <c r="O631" s="249" t="s">
        <v>916</v>
      </c>
      <c r="P631" s="231" t="str">
        <f>CONCATENATE(A631," (",M631,")")</f>
        <v>Lamb, Jake* (3,L5-$14M)</v>
      </c>
      <c r="Q631" s="252">
        <f t="shared" si="164"/>
        <v>2800000</v>
      </c>
      <c r="R631" s="252">
        <f t="shared" si="158"/>
        <v>2800000</v>
      </c>
      <c r="S631" s="252">
        <f t="shared" si="165"/>
        <v>2800000</v>
      </c>
      <c r="T631" s="252" t="str">
        <f t="shared" si="171"/>
        <v/>
      </c>
      <c r="U631" s="270" t="s">
        <v>1367</v>
      </c>
      <c r="V631" s="269">
        <v>2800000</v>
      </c>
      <c r="W631" s="232" t="s">
        <v>1368</v>
      </c>
      <c r="X631" s="269">
        <v>2800000</v>
      </c>
      <c r="Y631" s="232" t="s">
        <v>1369</v>
      </c>
      <c r="Z631" s="269">
        <v>2800000</v>
      </c>
      <c r="AA631" s="232" t="s">
        <v>242</v>
      </c>
      <c r="AB631" s="284"/>
      <c r="AC631" s="232"/>
      <c r="AD631" s="284"/>
      <c r="AE631" s="232"/>
      <c r="AF631" s="232"/>
    </row>
    <row r="632" spans="1:34" ht="14.25" customHeight="1">
      <c r="A632" s="158" t="s">
        <v>3619</v>
      </c>
      <c r="B632" s="246" t="str">
        <f t="shared" si="173"/>
        <v>Lambert</v>
      </c>
      <c r="C632" s="238" t="str">
        <f t="shared" si="174"/>
        <v>Peter</v>
      </c>
      <c r="D632" s="232" t="str">
        <f t="shared" si="175"/>
        <v>P. Lambert</v>
      </c>
      <c r="E632" s="231" t="str">
        <f t="shared" si="176"/>
        <v>Peter Lambert</v>
      </c>
      <c r="F632" s="254" t="s">
        <v>748</v>
      </c>
      <c r="G632" s="254">
        <v>81</v>
      </c>
      <c r="H632" s="254" t="s">
        <v>478</v>
      </c>
      <c r="I632" s="254" t="s">
        <v>1465</v>
      </c>
      <c r="J632" s="250">
        <v>35538</v>
      </c>
      <c r="K632" s="255" t="s">
        <v>577</v>
      </c>
      <c r="L632" s="249" t="s">
        <v>90</v>
      </c>
      <c r="M632" s="270" t="str">
        <f t="shared" si="163"/>
        <v>Y1</v>
      </c>
      <c r="N632" s="256" t="s">
        <v>710</v>
      </c>
      <c r="O632" s="257" t="s">
        <v>3574</v>
      </c>
      <c r="P632" s="231" t="str">
        <f>CONCATENATE(A632," (",U632,")")</f>
        <v>Lambert, Peter (Y1)</v>
      </c>
      <c r="Q632" s="252">
        <f t="shared" si="164"/>
        <v>200000</v>
      </c>
      <c r="R632" s="252">
        <f t="shared" si="158"/>
        <v>300000</v>
      </c>
      <c r="S632" s="252">
        <f t="shared" si="165"/>
        <v>400000</v>
      </c>
      <c r="T632" s="252" t="str">
        <f t="shared" si="171"/>
        <v/>
      </c>
      <c r="U632" s="270" t="s">
        <v>388</v>
      </c>
      <c r="V632" s="253">
        <v>200000</v>
      </c>
      <c r="W632" s="232" t="s">
        <v>389</v>
      </c>
      <c r="X632" s="253">
        <v>300000</v>
      </c>
      <c r="Y632" s="232" t="s">
        <v>278</v>
      </c>
      <c r="Z632" s="378">
        <v>400000</v>
      </c>
      <c r="AA632" s="232" t="s">
        <v>492</v>
      </c>
      <c r="AB632" s="284"/>
      <c r="AC632" s="232"/>
      <c r="AD632" s="284"/>
      <c r="AE632" s="232"/>
      <c r="AF632" s="232"/>
    </row>
    <row r="633" spans="1:34" ht="14.25" customHeight="1">
      <c r="A633" s="232" t="s">
        <v>1420</v>
      </c>
      <c r="B633" s="246" t="str">
        <f t="shared" si="173"/>
        <v>Lamet</v>
      </c>
      <c r="C633" s="238" t="str">
        <f t="shared" si="174"/>
        <v>Dinelson</v>
      </c>
      <c r="D633" s="232" t="str">
        <f t="shared" si="175"/>
        <v>D. Lamet</v>
      </c>
      <c r="E633" s="231" t="str">
        <f t="shared" si="176"/>
        <v>Dinelson Lamet</v>
      </c>
      <c r="F633" s="254" t="s">
        <v>748</v>
      </c>
      <c r="G633" s="254">
        <v>5</v>
      </c>
      <c r="H633" s="254" t="s">
        <v>1464</v>
      </c>
      <c r="I633" s="254"/>
      <c r="J633" s="250">
        <v>33803</v>
      </c>
      <c r="K633" s="255" t="s">
        <v>577</v>
      </c>
      <c r="L633" s="249" t="s">
        <v>90</v>
      </c>
      <c r="M633" s="270" t="str">
        <f t="shared" si="163"/>
        <v>Y2</v>
      </c>
      <c r="N633" s="256" t="str">
        <f>Mays!$G$2</f>
        <v>Palo Alto</v>
      </c>
      <c r="O633" s="257" t="s">
        <v>1479</v>
      </c>
      <c r="P633" s="231" t="str">
        <f>CONCATENATE(A633," (",M633,")")</f>
        <v>Lamet, Dinelson (Y2)</v>
      </c>
      <c r="Q633" s="252">
        <f t="shared" si="164"/>
        <v>300000</v>
      </c>
      <c r="R633" s="252">
        <f t="shared" si="158"/>
        <v>400000</v>
      </c>
      <c r="S633" s="252" t="str">
        <f t="shared" si="165"/>
        <v/>
      </c>
      <c r="T633" s="252" t="str">
        <f t="shared" si="171"/>
        <v/>
      </c>
      <c r="U633" s="270" t="s">
        <v>389</v>
      </c>
      <c r="V633" s="253">
        <v>300000</v>
      </c>
      <c r="W633" s="232" t="s">
        <v>278</v>
      </c>
      <c r="X633" s="253">
        <v>400000</v>
      </c>
      <c r="Y633" s="232" t="s">
        <v>492</v>
      </c>
      <c r="Z633" s="232"/>
      <c r="AA633" s="232"/>
      <c r="AB633" s="284"/>
      <c r="AC633" s="232"/>
      <c r="AD633" s="284"/>
      <c r="AE633" s="232"/>
      <c r="AF633" s="232"/>
    </row>
    <row r="634" spans="1:34" ht="14.25" customHeight="1">
      <c r="A634" s="232" t="s">
        <v>1514</v>
      </c>
      <c r="B634" s="246" t="str">
        <f t="shared" si="173"/>
        <v>Lange</v>
      </c>
      <c r="C634" s="238" t="str">
        <f t="shared" si="174"/>
        <v>Alex</v>
      </c>
      <c r="D634" s="232" t="str">
        <f t="shared" si="175"/>
        <v>A. Lange</v>
      </c>
      <c r="E634" s="231" t="str">
        <f t="shared" si="176"/>
        <v>Alex Lange</v>
      </c>
      <c r="F634" s="254"/>
      <c r="G634" s="254">
        <v>89</v>
      </c>
      <c r="H634" s="254" t="s">
        <v>1467</v>
      </c>
      <c r="I634" s="254"/>
      <c r="J634" s="250">
        <v>34974</v>
      </c>
      <c r="K634" s="255" t="s">
        <v>577</v>
      </c>
      <c r="L634" s="249" t="s">
        <v>387</v>
      </c>
      <c r="M634" s="270" t="str">
        <f t="shared" si="163"/>
        <v>min</v>
      </c>
      <c r="N634" s="256" t="str">
        <f>Cobb!$A$2</f>
        <v>Greenville</v>
      </c>
      <c r="O634" s="257" t="s">
        <v>1479</v>
      </c>
      <c r="P634" s="231" t="str">
        <f>CONCATENATE(A634," (",M634,")")</f>
        <v>Lange, Alex (min)</v>
      </c>
      <c r="Q634" s="252" t="str">
        <f t="shared" si="164"/>
        <v/>
      </c>
      <c r="R634" s="252" t="str">
        <f t="shared" si="158"/>
        <v/>
      </c>
      <c r="S634" s="252" t="str">
        <f t="shared" si="165"/>
        <v/>
      </c>
      <c r="T634" s="252" t="str">
        <f t="shared" si="171"/>
        <v/>
      </c>
      <c r="U634" s="270" t="s">
        <v>505</v>
      </c>
      <c r="V634" s="253"/>
      <c r="W634" s="232"/>
      <c r="X634" s="253"/>
      <c r="Y634" s="232"/>
      <c r="Z634" s="232"/>
      <c r="AA634" s="232"/>
      <c r="AB634" s="284"/>
      <c r="AC634" s="232"/>
      <c r="AD634" s="284"/>
      <c r="AE634" s="232"/>
      <c r="AF634" s="232"/>
    </row>
    <row r="635" spans="1:34" ht="14.25" customHeight="1">
      <c r="A635" s="158" t="s">
        <v>3759</v>
      </c>
      <c r="B635" s="246" t="str">
        <f t="shared" si="173"/>
        <v>Langeliers</v>
      </c>
      <c r="C635" s="238" t="str">
        <f t="shared" si="174"/>
        <v>Shea</v>
      </c>
      <c r="D635" s="232" t="str">
        <f t="shared" si="175"/>
        <v>S. Langeliers</v>
      </c>
      <c r="E635" s="231" t="str">
        <f t="shared" si="176"/>
        <v>Shea Langeliers</v>
      </c>
      <c r="F635" s="254" t="s">
        <v>748</v>
      </c>
      <c r="G635" s="254">
        <v>109</v>
      </c>
      <c r="H635" s="254">
        <v>4</v>
      </c>
      <c r="I635" s="254" t="s">
        <v>1469</v>
      </c>
      <c r="J635" s="250">
        <v>35752</v>
      </c>
      <c r="K635" s="255" t="s">
        <v>749</v>
      </c>
      <c r="L635" s="249" t="s">
        <v>387</v>
      </c>
      <c r="M635" s="270" t="str">
        <f t="shared" si="163"/>
        <v>min</v>
      </c>
      <c r="N635" s="256" t="s">
        <v>329</v>
      </c>
      <c r="O635" s="257" t="s">
        <v>3574</v>
      </c>
      <c r="P635" s="231" t="str">
        <f>CONCATENATE(A635," (",U635,")")</f>
        <v>Langeliers, Shea (min)</v>
      </c>
      <c r="Q635" s="252" t="str">
        <f t="shared" si="164"/>
        <v/>
      </c>
      <c r="R635" s="252" t="str">
        <f t="shared" si="158"/>
        <v/>
      </c>
      <c r="S635" s="252" t="str">
        <f t="shared" si="165"/>
        <v/>
      </c>
      <c r="T635" s="252" t="str">
        <f t="shared" si="171"/>
        <v/>
      </c>
      <c r="U635" s="270" t="s">
        <v>505</v>
      </c>
      <c r="V635" s="253"/>
      <c r="W635" s="232"/>
      <c r="X635" s="253"/>
      <c r="Y635" s="232"/>
      <c r="Z635" s="232"/>
      <c r="AA635" s="232"/>
      <c r="AB635" s="284"/>
      <c r="AC635" s="232"/>
      <c r="AD635" s="284"/>
      <c r="AE635" s="232"/>
      <c r="AF635" s="232"/>
    </row>
    <row r="636" spans="1:34" ht="14.25" customHeight="1">
      <c r="A636" s="232" t="s">
        <v>2082</v>
      </c>
      <c r="B636" s="246" t="str">
        <f t="shared" si="173"/>
        <v>Larnach</v>
      </c>
      <c r="C636" s="238" t="str">
        <f t="shared" si="174"/>
        <v>Trevor</v>
      </c>
      <c r="D636" s="232" t="str">
        <f t="shared" si="175"/>
        <v>T. Larnach</v>
      </c>
      <c r="E636" s="231" t="str">
        <f t="shared" si="176"/>
        <v>Trevor Larnach</v>
      </c>
      <c r="F636" s="254" t="s">
        <v>307</v>
      </c>
      <c r="G636" s="254" t="s">
        <v>2236</v>
      </c>
      <c r="H636" s="254" t="s">
        <v>478</v>
      </c>
      <c r="I636" s="254" t="s">
        <v>1464</v>
      </c>
      <c r="J636" s="250">
        <v>35487</v>
      </c>
      <c r="K636" s="255" t="s">
        <v>753</v>
      </c>
      <c r="L636" s="249" t="s">
        <v>387</v>
      </c>
      <c r="M636" s="270" t="str">
        <f t="shared" si="163"/>
        <v>min</v>
      </c>
      <c r="N636" s="256" t="s">
        <v>253</v>
      </c>
      <c r="O636" s="257" t="s">
        <v>2173</v>
      </c>
      <c r="P636" s="231" t="str">
        <f t="shared" ref="P636:P653" si="177">CONCATENATE(A636," (",M636,")")</f>
        <v>Larnach, Trevor (min)</v>
      </c>
      <c r="Q636" s="252" t="str">
        <f t="shared" si="164"/>
        <v/>
      </c>
      <c r="R636" s="252" t="str">
        <f t="shared" si="158"/>
        <v/>
      </c>
      <c r="S636" s="252" t="str">
        <f t="shared" si="165"/>
        <v/>
      </c>
      <c r="T636" s="252" t="str">
        <f t="shared" si="171"/>
        <v/>
      </c>
      <c r="U636" s="270" t="s">
        <v>505</v>
      </c>
      <c r="V636" s="253"/>
      <c r="W636" s="232"/>
      <c r="X636" s="253"/>
      <c r="Y636" s="232"/>
      <c r="Z636" s="232"/>
      <c r="AA636" s="232"/>
      <c r="AB636" s="284"/>
      <c r="AC636" s="232"/>
      <c r="AD636" s="284"/>
      <c r="AE636" s="232"/>
      <c r="AF636" s="232"/>
      <c r="AG636" s="316"/>
      <c r="AH636" s="232"/>
    </row>
    <row r="637" spans="1:34" ht="14.25" customHeight="1">
      <c r="A637" s="232" t="s">
        <v>2040</v>
      </c>
      <c r="B637" s="246" t="str">
        <f t="shared" si="173"/>
        <v>Lauer</v>
      </c>
      <c r="C637" s="238" t="str">
        <f t="shared" si="174"/>
        <v>Eric</v>
      </c>
      <c r="D637" s="232" t="str">
        <f t="shared" si="175"/>
        <v>E. Lauer</v>
      </c>
      <c r="E637" s="231" t="str">
        <f t="shared" si="176"/>
        <v>Eric Lauer</v>
      </c>
      <c r="F637" s="254" t="s">
        <v>307</v>
      </c>
      <c r="G637" s="254" t="s">
        <v>2193</v>
      </c>
      <c r="H637" s="254" t="s">
        <v>1465</v>
      </c>
      <c r="I637" s="254" t="s">
        <v>1466</v>
      </c>
      <c r="J637" s="250">
        <v>34853</v>
      </c>
      <c r="K637" s="255" t="s">
        <v>577</v>
      </c>
      <c r="L637" s="249" t="s">
        <v>90</v>
      </c>
      <c r="M637" s="270" t="str">
        <f t="shared" si="163"/>
        <v>Y2</v>
      </c>
      <c r="N637" s="256" t="str">
        <f>Mays!$M$2</f>
        <v>Texas</v>
      </c>
      <c r="O637" s="257" t="s">
        <v>2173</v>
      </c>
      <c r="P637" s="231" t="str">
        <f t="shared" si="177"/>
        <v>Lauer, Eric (Y2)</v>
      </c>
      <c r="Q637" s="252">
        <f t="shared" si="164"/>
        <v>300000</v>
      </c>
      <c r="R637" s="252">
        <f t="shared" si="158"/>
        <v>400000</v>
      </c>
      <c r="S637" s="252" t="str">
        <f t="shared" si="165"/>
        <v/>
      </c>
      <c r="T637" s="252" t="str">
        <f t="shared" si="171"/>
        <v/>
      </c>
      <c r="U637" s="270" t="s">
        <v>389</v>
      </c>
      <c r="V637" s="253">
        <v>300000</v>
      </c>
      <c r="W637" s="232" t="s">
        <v>278</v>
      </c>
      <c r="X637" s="253">
        <v>400000</v>
      </c>
      <c r="Y637" s="232" t="s">
        <v>492</v>
      </c>
      <c r="Z637" s="232"/>
      <c r="AA637" s="232"/>
      <c r="AB637" s="284"/>
      <c r="AC637" s="232"/>
      <c r="AD637" s="284"/>
      <c r="AE637" s="232"/>
      <c r="AF637" s="232"/>
    </row>
    <row r="638" spans="1:34" ht="14.25" customHeight="1">
      <c r="A638" s="232" t="s">
        <v>2033</v>
      </c>
      <c r="B638" s="246" t="str">
        <f t="shared" si="173"/>
        <v>Laureano</v>
      </c>
      <c r="C638" s="238" t="str">
        <f t="shared" si="174"/>
        <v>Ramon</v>
      </c>
      <c r="D638" s="232" t="str">
        <f t="shared" si="175"/>
        <v>R. Laureano</v>
      </c>
      <c r="E638" s="231" t="str">
        <f t="shared" si="176"/>
        <v>Ramon Laureano</v>
      </c>
      <c r="F638" s="254" t="s">
        <v>748</v>
      </c>
      <c r="G638" s="254" t="s">
        <v>2186</v>
      </c>
      <c r="H638" s="254" t="s">
        <v>1464</v>
      </c>
      <c r="I638" s="254" t="s">
        <v>2186</v>
      </c>
      <c r="J638" s="250">
        <v>34530</v>
      </c>
      <c r="K638" s="255" t="s">
        <v>750</v>
      </c>
      <c r="L638" s="249" t="s">
        <v>6</v>
      </c>
      <c r="M638" s="270" t="str">
        <f t="shared" si="163"/>
        <v>Y2</v>
      </c>
      <c r="N638" s="256" t="s">
        <v>429</v>
      </c>
      <c r="O638" s="257" t="s">
        <v>2173</v>
      </c>
      <c r="P638" s="231" t="str">
        <f t="shared" si="177"/>
        <v>Laureano, Ramon (Y2)</v>
      </c>
      <c r="Q638" s="252">
        <f t="shared" si="164"/>
        <v>300000</v>
      </c>
      <c r="R638" s="252">
        <f t="shared" si="158"/>
        <v>400000</v>
      </c>
      <c r="S638" s="252" t="str">
        <f t="shared" si="165"/>
        <v/>
      </c>
      <c r="T638" s="252" t="str">
        <f t="shared" si="171"/>
        <v/>
      </c>
      <c r="U638" s="270" t="s">
        <v>389</v>
      </c>
      <c r="V638" s="253">
        <v>300000</v>
      </c>
      <c r="W638" s="232" t="s">
        <v>278</v>
      </c>
      <c r="X638" s="253">
        <v>400000</v>
      </c>
      <c r="Y638" s="232" t="s">
        <v>492</v>
      </c>
      <c r="Z638" s="232"/>
      <c r="AA638" s="232"/>
      <c r="AB638" s="284"/>
      <c r="AC638" s="232"/>
      <c r="AD638" s="284"/>
      <c r="AE638" s="232"/>
      <c r="AF638" s="232"/>
    </row>
    <row r="639" spans="1:34" ht="14.25" customHeight="1">
      <c r="A639" s="232" t="s">
        <v>325</v>
      </c>
      <c r="B639" s="246" t="str">
        <f t="shared" si="173"/>
        <v>Leake</v>
      </c>
      <c r="C639" s="238" t="str">
        <f t="shared" si="174"/>
        <v>Mike</v>
      </c>
      <c r="D639" s="232" t="str">
        <f t="shared" si="175"/>
        <v>M. Leake</v>
      </c>
      <c r="E639" s="231" t="str">
        <f t="shared" si="176"/>
        <v>Mike Leake</v>
      </c>
      <c r="F639" s="249" t="s">
        <v>748</v>
      </c>
      <c r="G639" s="249"/>
      <c r="H639" s="249"/>
      <c r="I639" s="249"/>
      <c r="J639" s="250">
        <v>32093</v>
      </c>
      <c r="K639" s="256"/>
      <c r="L639" s="249" t="s">
        <v>90</v>
      </c>
      <c r="M639" s="270" t="str">
        <f t="shared" si="163"/>
        <v>2,F3-$11.5M</v>
      </c>
      <c r="N639" s="256" t="str">
        <f>Aaron!$M$2</f>
        <v>Virginia</v>
      </c>
      <c r="O639" s="257" t="s">
        <v>1797</v>
      </c>
      <c r="P639" s="231" t="str">
        <f t="shared" si="177"/>
        <v>Leake, Mike (2,F3-$11.5M)</v>
      </c>
      <c r="Q639" s="252">
        <f t="shared" si="164"/>
        <v>3833000</v>
      </c>
      <c r="R639" s="252">
        <f t="shared" si="158"/>
        <v>3833000</v>
      </c>
      <c r="S639" s="252" t="str">
        <f t="shared" si="165"/>
        <v/>
      </c>
      <c r="T639" s="252" t="str">
        <f t="shared" si="171"/>
        <v/>
      </c>
      <c r="U639" s="270" t="s">
        <v>1915</v>
      </c>
      <c r="V639" s="253">
        <v>3833000</v>
      </c>
      <c r="W639" s="232" t="s">
        <v>1914</v>
      </c>
      <c r="X639" s="253">
        <v>3833000</v>
      </c>
      <c r="Y639" s="232" t="s">
        <v>242</v>
      </c>
      <c r="Z639" s="232"/>
      <c r="AA639" s="232"/>
      <c r="AB639" s="269"/>
      <c r="AC639" s="233"/>
      <c r="AD639" s="284"/>
      <c r="AE639" s="232"/>
      <c r="AF639" s="232"/>
    </row>
    <row r="640" spans="1:34" ht="14.25" customHeight="1">
      <c r="A640" s="285" t="s">
        <v>1411</v>
      </c>
      <c r="B640" s="246" t="str">
        <f t="shared" si="173"/>
        <v>LeBlanc</v>
      </c>
      <c r="C640" s="238" t="str">
        <f t="shared" si="174"/>
        <v xml:space="preserve">Wade </v>
      </c>
      <c r="D640" s="232" t="str">
        <f t="shared" si="175"/>
        <v>W. LeBlanc</v>
      </c>
      <c r="E640" s="231" t="str">
        <f t="shared" si="176"/>
        <v>Wade  LeBlanc</v>
      </c>
      <c r="F640" s="286" t="s">
        <v>307</v>
      </c>
      <c r="G640" s="285"/>
      <c r="H640" s="285"/>
      <c r="I640" s="285"/>
      <c r="J640" s="287">
        <v>30901</v>
      </c>
      <c r="K640" s="285" t="s">
        <v>577</v>
      </c>
      <c r="L640" s="286" t="s">
        <v>90</v>
      </c>
      <c r="M640" s="270" t="str">
        <f t="shared" si="163"/>
        <v>1,F1-$250K</v>
      </c>
      <c r="N640" s="256" t="s">
        <v>292</v>
      </c>
      <c r="O640" s="257" t="s">
        <v>3510</v>
      </c>
      <c r="P640" s="231" t="str">
        <f t="shared" si="177"/>
        <v>LeBlanc, Wade  (1,F1-$250K)</v>
      </c>
      <c r="Q640" s="252">
        <f t="shared" si="164"/>
        <v>250000</v>
      </c>
      <c r="R640" s="252" t="str">
        <f t="shared" ref="R640:R703" si="178">IF(ISBLANK($X640),"",$X640)</f>
        <v/>
      </c>
      <c r="S640" s="252" t="str">
        <f t="shared" si="165"/>
        <v/>
      </c>
      <c r="T640" s="252" t="str">
        <f t="shared" si="171"/>
        <v/>
      </c>
      <c r="U640" s="270" t="s">
        <v>3165</v>
      </c>
      <c r="V640" s="253">
        <v>250000</v>
      </c>
      <c r="W640" s="232" t="s">
        <v>242</v>
      </c>
      <c r="X640" s="284"/>
      <c r="Y640" s="232"/>
      <c r="Z640" s="284"/>
      <c r="AA640" s="232"/>
      <c r="AB640" s="284"/>
      <c r="AC640" s="232"/>
      <c r="AD640" s="284"/>
      <c r="AE640" s="232"/>
      <c r="AF640" s="232"/>
    </row>
    <row r="641" spans="1:32" ht="14.25" customHeight="1">
      <c r="A641" s="232" t="s">
        <v>1447</v>
      </c>
      <c r="B641" s="246" t="str">
        <f t="shared" si="173"/>
        <v>Leclerc</v>
      </c>
      <c r="C641" s="238" t="str">
        <f t="shared" si="174"/>
        <v>Jose</v>
      </c>
      <c r="D641" s="232" t="str">
        <f t="shared" si="175"/>
        <v>J. Leclerc</v>
      </c>
      <c r="E641" s="231" t="str">
        <f t="shared" si="176"/>
        <v>Jose Leclerc</v>
      </c>
      <c r="F641" s="254" t="s">
        <v>748</v>
      </c>
      <c r="G641" s="254">
        <v>112</v>
      </c>
      <c r="H641" s="254" t="s">
        <v>1468</v>
      </c>
      <c r="I641" s="254"/>
      <c r="J641" s="250">
        <v>34322</v>
      </c>
      <c r="K641" s="255" t="s">
        <v>745</v>
      </c>
      <c r="L641" s="249" t="s">
        <v>90</v>
      </c>
      <c r="M641" s="270" t="str">
        <f t="shared" si="163"/>
        <v>Y3</v>
      </c>
      <c r="N641" s="256" t="s">
        <v>780</v>
      </c>
      <c r="O641" s="257" t="s">
        <v>3570</v>
      </c>
      <c r="P641" s="231" t="str">
        <f t="shared" si="177"/>
        <v>Leclerc, Jose (Y3)</v>
      </c>
      <c r="Q641" s="252">
        <f t="shared" si="164"/>
        <v>400000</v>
      </c>
      <c r="R641" s="252" t="str">
        <f t="shared" si="178"/>
        <v/>
      </c>
      <c r="S641" s="252" t="str">
        <f t="shared" si="165"/>
        <v/>
      </c>
      <c r="T641" s="252" t="str">
        <f t="shared" si="171"/>
        <v/>
      </c>
      <c r="U641" s="270" t="s">
        <v>278</v>
      </c>
      <c r="V641" s="253">
        <v>400000</v>
      </c>
      <c r="W641" s="232" t="s">
        <v>492</v>
      </c>
      <c r="X641" s="253"/>
      <c r="Y641" s="232"/>
      <c r="Z641" s="232"/>
      <c r="AA641" s="232"/>
      <c r="AB641" s="284"/>
      <c r="AC641" s="232"/>
      <c r="AD641" s="284"/>
      <c r="AE641" s="232"/>
      <c r="AF641" s="232"/>
    </row>
    <row r="642" spans="1:32" ht="14.25" customHeight="1">
      <c r="A642" s="232" t="s">
        <v>2127</v>
      </c>
      <c r="B642" s="246" t="str">
        <f t="shared" si="173"/>
        <v>Lee</v>
      </c>
      <c r="C642" s="238" t="str">
        <f t="shared" si="174"/>
        <v>Khalil</v>
      </c>
      <c r="D642" s="232" t="str">
        <f t="shared" si="175"/>
        <v>K. Lee</v>
      </c>
      <c r="E642" s="231" t="str">
        <f t="shared" si="176"/>
        <v>Khalil Lee</v>
      </c>
      <c r="F642" s="254" t="s">
        <v>307</v>
      </c>
      <c r="G642" s="254" t="s">
        <v>2284</v>
      </c>
      <c r="H642" s="254" t="s">
        <v>1468</v>
      </c>
      <c r="I642" s="254" t="s">
        <v>2185</v>
      </c>
      <c r="J642" s="250">
        <v>35972</v>
      </c>
      <c r="K642" s="255" t="s">
        <v>784</v>
      </c>
      <c r="L642" s="249" t="s">
        <v>387</v>
      </c>
      <c r="M642" s="270" t="str">
        <f t="shared" si="163"/>
        <v>min</v>
      </c>
      <c r="N642" s="256" t="s">
        <v>263</v>
      </c>
      <c r="O642" s="257" t="s">
        <v>2173</v>
      </c>
      <c r="P642" s="231" t="str">
        <f t="shared" si="177"/>
        <v>Lee, Khalil (min)</v>
      </c>
      <c r="Q642" s="252" t="str">
        <f t="shared" si="164"/>
        <v/>
      </c>
      <c r="R642" s="252" t="str">
        <f t="shared" si="178"/>
        <v/>
      </c>
      <c r="S642" s="252" t="str">
        <f t="shared" si="165"/>
        <v/>
      </c>
      <c r="T642" s="252" t="str">
        <f t="shared" si="171"/>
        <v/>
      </c>
      <c r="U642" s="270" t="s">
        <v>505</v>
      </c>
      <c r="V642" s="253"/>
      <c r="W642" s="232"/>
      <c r="X642" s="253"/>
      <c r="Y642" s="232"/>
      <c r="Z642" s="232"/>
      <c r="AA642" s="232"/>
      <c r="AB642" s="284"/>
      <c r="AC642" s="232"/>
      <c r="AD642" s="284"/>
      <c r="AE642" s="232"/>
      <c r="AF642" s="232"/>
    </row>
    <row r="643" spans="1:32" ht="14.25" customHeight="1">
      <c r="A643" s="264" t="s">
        <v>672</v>
      </c>
      <c r="B643" s="246" t="str">
        <f t="shared" si="173"/>
        <v>LeMahieu</v>
      </c>
      <c r="C643" s="238" t="str">
        <f t="shared" si="174"/>
        <v>DJ</v>
      </c>
      <c r="D643" s="232" t="str">
        <f t="shared" si="175"/>
        <v>D. LeMahieu</v>
      </c>
      <c r="E643" s="231" t="str">
        <f t="shared" si="176"/>
        <v>DJ LeMahieu</v>
      </c>
      <c r="F643" s="249" t="s">
        <v>748</v>
      </c>
      <c r="G643" s="249"/>
      <c r="H643" s="249"/>
      <c r="I643" s="249"/>
      <c r="J643" s="250">
        <v>32337</v>
      </c>
      <c r="K643" s="256"/>
      <c r="L643" s="249" t="s">
        <v>6</v>
      </c>
      <c r="M643" s="270" t="str">
        <f t="shared" ref="M643:M706" si="179">$U643</f>
        <v>1,F5-$41.202M</v>
      </c>
      <c r="N643" s="256" t="s">
        <v>780</v>
      </c>
      <c r="O643" s="257" t="s">
        <v>3510</v>
      </c>
      <c r="P643" s="231" t="str">
        <f t="shared" si="177"/>
        <v>LeMahieu, DJ (1,F5-$41.202M)</v>
      </c>
      <c r="Q643" s="252">
        <f t="shared" ref="Q643:Q706" si="180">IF(ISBLANK($V643),"",$V643)</f>
        <v>8241000</v>
      </c>
      <c r="R643" s="252">
        <f t="shared" si="178"/>
        <v>8241000</v>
      </c>
      <c r="S643" s="252">
        <f t="shared" ref="S643:S706" si="181">IF(ISBLANK($Z643),"",$Z643)</f>
        <v>8241000</v>
      </c>
      <c r="T643" s="252">
        <f t="shared" si="171"/>
        <v>8241000</v>
      </c>
      <c r="U643" s="233" t="s">
        <v>3264</v>
      </c>
      <c r="V643" s="253">
        <v>8241000</v>
      </c>
      <c r="W643" s="233" t="s">
        <v>3265</v>
      </c>
      <c r="X643" s="253">
        <v>8241000</v>
      </c>
      <c r="Y643" s="233" t="s">
        <v>3266</v>
      </c>
      <c r="Z643" s="253">
        <v>8241000</v>
      </c>
      <c r="AA643" s="233" t="s">
        <v>3267</v>
      </c>
      <c r="AB643" s="253">
        <v>8241000</v>
      </c>
      <c r="AC643" s="233" t="s">
        <v>3268</v>
      </c>
      <c r="AD643" s="253">
        <v>8241000</v>
      </c>
      <c r="AE643" s="232" t="s">
        <v>242</v>
      </c>
      <c r="AF643" s="232"/>
    </row>
    <row r="644" spans="1:32" ht="14.25" customHeight="1">
      <c r="A644" s="233" t="s">
        <v>905</v>
      </c>
      <c r="B644" s="246" t="str">
        <f t="shared" si="173"/>
        <v>Leon</v>
      </c>
      <c r="C644" s="238" t="str">
        <f t="shared" si="174"/>
        <v>Sandy+</v>
      </c>
      <c r="D644" s="232" t="str">
        <f t="shared" si="175"/>
        <v>S. Leon</v>
      </c>
      <c r="E644" s="231" t="str">
        <f t="shared" si="176"/>
        <v>Sandy+ Leon</v>
      </c>
      <c r="F644" s="249" t="s">
        <v>755</v>
      </c>
      <c r="G644" s="249"/>
      <c r="H644" s="249"/>
      <c r="I644" s="249"/>
      <c r="J644" s="262">
        <v>32580</v>
      </c>
      <c r="K644" s="232" t="s">
        <v>749</v>
      </c>
      <c r="L644" s="249" t="s">
        <v>6</v>
      </c>
      <c r="M644" s="270" t="str">
        <f t="shared" si="179"/>
        <v>ARB-Y5</v>
      </c>
      <c r="N644" s="256" t="str">
        <f>Aaron!$M$2</f>
        <v>Virginia</v>
      </c>
      <c r="O644" s="249" t="s">
        <v>1122</v>
      </c>
      <c r="P644" s="231" t="str">
        <f t="shared" si="177"/>
        <v>Leon, Sandy+ (ARB-Y5)</v>
      </c>
      <c r="Q644" s="252">
        <f t="shared" si="180"/>
        <v>780000</v>
      </c>
      <c r="R644" s="252" t="str">
        <f t="shared" si="178"/>
        <v/>
      </c>
      <c r="S644" s="252" t="str">
        <f t="shared" si="181"/>
        <v/>
      </c>
      <c r="T644" s="252" t="str">
        <f t="shared" si="171"/>
        <v/>
      </c>
      <c r="U644" s="270" t="s">
        <v>721</v>
      </c>
      <c r="V644" s="253">
        <v>780000</v>
      </c>
      <c r="W644" s="232" t="s">
        <v>722</v>
      </c>
      <c r="X644" s="232"/>
      <c r="Y644" s="232" t="s">
        <v>723</v>
      </c>
      <c r="Z644" s="233"/>
      <c r="AA644" s="232" t="s">
        <v>242</v>
      </c>
      <c r="AB644" s="284"/>
      <c r="AC644" s="232"/>
      <c r="AD644" s="284"/>
      <c r="AE644" s="232"/>
      <c r="AF644" s="232"/>
    </row>
    <row r="645" spans="1:32" ht="14.25" customHeight="1">
      <c r="A645" s="232" t="s">
        <v>284</v>
      </c>
      <c r="B645" s="246" t="str">
        <f t="shared" si="173"/>
        <v>Lester</v>
      </c>
      <c r="C645" s="238" t="str">
        <f t="shared" si="174"/>
        <v>Jon</v>
      </c>
      <c r="D645" s="232" t="str">
        <f t="shared" si="175"/>
        <v>J. Lester</v>
      </c>
      <c r="E645" s="231" t="str">
        <f t="shared" si="176"/>
        <v>Jon Lester</v>
      </c>
      <c r="F645" s="249" t="s">
        <v>307</v>
      </c>
      <c r="G645" s="249"/>
      <c r="H645" s="249"/>
      <c r="I645" s="249"/>
      <c r="J645" s="250">
        <v>30688</v>
      </c>
      <c r="K645" s="256"/>
      <c r="L645" s="249" t="s">
        <v>90</v>
      </c>
      <c r="M645" s="270" t="str">
        <f t="shared" si="179"/>
        <v>1,F2-$5.8M</v>
      </c>
      <c r="N645" s="256" t="s">
        <v>171</v>
      </c>
      <c r="O645" s="257" t="s">
        <v>3510</v>
      </c>
      <c r="P645" s="231" t="str">
        <f t="shared" si="177"/>
        <v>Lester, Jon (1,F2-$5.8M)</v>
      </c>
      <c r="Q645" s="252">
        <f t="shared" si="180"/>
        <v>2950000</v>
      </c>
      <c r="R645" s="252">
        <f t="shared" si="178"/>
        <v>2950000</v>
      </c>
      <c r="S645" s="252" t="str">
        <f t="shared" si="181"/>
        <v/>
      </c>
      <c r="T645" s="252" t="str">
        <f t="shared" si="171"/>
        <v/>
      </c>
      <c r="U645" s="233" t="s">
        <v>3269</v>
      </c>
      <c r="V645" s="253">
        <v>2950000</v>
      </c>
      <c r="W645" s="233" t="s">
        <v>3270</v>
      </c>
      <c r="X645" s="253">
        <v>2950000</v>
      </c>
      <c r="Y645" s="232" t="s">
        <v>242</v>
      </c>
      <c r="Z645" s="284"/>
      <c r="AA645" s="232"/>
      <c r="AB645" s="284"/>
      <c r="AC645" s="232"/>
      <c r="AD645" s="284"/>
      <c r="AE645" s="232"/>
      <c r="AF645" s="232"/>
    </row>
    <row r="646" spans="1:32" ht="14.25" customHeight="1">
      <c r="A646" s="232" t="s">
        <v>1217</v>
      </c>
      <c r="B646" s="246" t="str">
        <f t="shared" si="173"/>
        <v>Lewis</v>
      </c>
      <c r="C646" s="238" t="str">
        <f t="shared" si="174"/>
        <v>Kyle</v>
      </c>
      <c r="D646" s="232" t="str">
        <f t="shared" si="175"/>
        <v>K. Lewis</v>
      </c>
      <c r="E646" s="231" t="str">
        <f t="shared" si="176"/>
        <v>Kyle Lewis</v>
      </c>
      <c r="F646" s="247" t="s">
        <v>748</v>
      </c>
      <c r="G646" s="232" t="e">
        <f>Cuts!#REF!+1</f>
        <v>#REF!</v>
      </c>
      <c r="H646" s="232">
        <v>1</v>
      </c>
      <c r="I646" s="232">
        <v>8</v>
      </c>
      <c r="J646" s="248">
        <v>34893</v>
      </c>
      <c r="K646" s="232" t="s">
        <v>784</v>
      </c>
      <c r="L646" s="249" t="s">
        <v>6</v>
      </c>
      <c r="M646" s="270" t="str">
        <f t="shared" si="179"/>
        <v>MM</v>
      </c>
      <c r="N646" s="256" t="str">
        <f>Cobb!$Y$2</f>
        <v>Gateway</v>
      </c>
      <c r="O646" s="249" t="s">
        <v>1214</v>
      </c>
      <c r="P646" s="231" t="str">
        <f t="shared" si="177"/>
        <v>Lewis, Kyle (MM)</v>
      </c>
      <c r="Q646" s="252">
        <f t="shared" si="180"/>
        <v>100000</v>
      </c>
      <c r="R646" s="252" t="str">
        <f t="shared" si="178"/>
        <v/>
      </c>
      <c r="S646" s="252" t="str">
        <f t="shared" si="181"/>
        <v/>
      </c>
      <c r="T646" s="252" t="str">
        <f t="shared" si="171"/>
        <v/>
      </c>
      <c r="U646" s="270" t="s">
        <v>385</v>
      </c>
      <c r="V646" s="253">
        <v>100000</v>
      </c>
      <c r="W646" s="232"/>
      <c r="X646" s="232"/>
      <c r="Y646" s="232"/>
      <c r="Z646" s="232"/>
      <c r="AA646" s="232"/>
      <c r="AB646" s="284"/>
      <c r="AC646" s="232"/>
      <c r="AD646" s="284"/>
      <c r="AE646" s="232"/>
      <c r="AF646" s="232"/>
    </row>
    <row r="647" spans="1:32" ht="14.25" customHeight="1">
      <c r="A647" s="232" t="s">
        <v>1544</v>
      </c>
      <c r="B647" s="246" t="str">
        <f t="shared" si="173"/>
        <v>Lewis</v>
      </c>
      <c r="C647" s="238" t="str">
        <f t="shared" si="174"/>
        <v>Royce</v>
      </c>
      <c r="D647" s="232" t="str">
        <f t="shared" si="175"/>
        <v>R. Lewis</v>
      </c>
      <c r="E647" s="231" t="str">
        <f t="shared" si="176"/>
        <v>Royce Lewis</v>
      </c>
      <c r="F647" s="254" t="s">
        <v>748</v>
      </c>
      <c r="G647" s="254">
        <v>11</v>
      </c>
      <c r="H647" s="254" t="s">
        <v>1464</v>
      </c>
      <c r="I647" s="254"/>
      <c r="J647" s="250">
        <v>36316</v>
      </c>
      <c r="K647" s="255" t="s">
        <v>752</v>
      </c>
      <c r="L647" s="249" t="s">
        <v>387</v>
      </c>
      <c r="M647" s="270" t="str">
        <f t="shared" si="179"/>
        <v>min</v>
      </c>
      <c r="N647" s="256" t="str">
        <f>Ruth!$M$2</f>
        <v>Hoboken</v>
      </c>
      <c r="O647" s="257" t="s">
        <v>1479</v>
      </c>
      <c r="P647" s="231" t="str">
        <f t="shared" si="177"/>
        <v>Lewis, Royce (min)</v>
      </c>
      <c r="Q647" s="252" t="str">
        <f t="shared" si="180"/>
        <v/>
      </c>
      <c r="R647" s="252" t="str">
        <f t="shared" si="178"/>
        <v/>
      </c>
      <c r="S647" s="252" t="str">
        <f t="shared" si="181"/>
        <v/>
      </c>
      <c r="T647" s="252" t="str">
        <f t="shared" si="171"/>
        <v/>
      </c>
      <c r="U647" s="270" t="s">
        <v>505</v>
      </c>
      <c r="V647" s="253"/>
      <c r="W647" s="232"/>
      <c r="X647" s="253"/>
      <c r="Y647" s="232"/>
      <c r="Z647" s="232"/>
      <c r="AA647" s="232"/>
      <c r="AB647" s="284"/>
      <c r="AC647" s="232"/>
      <c r="AD647" s="284"/>
      <c r="AE647" s="232"/>
      <c r="AF647" s="232"/>
    </row>
    <row r="648" spans="1:32" ht="14.25" customHeight="1">
      <c r="A648" s="232" t="s">
        <v>1268</v>
      </c>
      <c r="B648" s="246" t="str">
        <f t="shared" si="173"/>
        <v>Leyba</v>
      </c>
      <c r="C648" s="238" t="str">
        <f t="shared" si="174"/>
        <v>Domingo</v>
      </c>
      <c r="D648" s="232" t="str">
        <f t="shared" si="175"/>
        <v>D. Leyba</v>
      </c>
      <c r="E648" s="231" t="str">
        <f t="shared" si="176"/>
        <v>Domingo Leyba</v>
      </c>
      <c r="F648" s="247" t="s">
        <v>755</v>
      </c>
      <c r="G648" s="232">
        <f>G647+1</f>
        <v>12</v>
      </c>
      <c r="H648" s="232">
        <v>6</v>
      </c>
      <c r="I648" s="232">
        <v>15</v>
      </c>
      <c r="J648" s="248">
        <v>34953</v>
      </c>
      <c r="K648" s="232" t="s">
        <v>752</v>
      </c>
      <c r="L648" s="249" t="s">
        <v>6</v>
      </c>
      <c r="M648" s="270" t="str">
        <f t="shared" si="179"/>
        <v>MM</v>
      </c>
      <c r="N648" s="256" t="str">
        <f>Mays!$A$2</f>
        <v>Aspen</v>
      </c>
      <c r="O648" s="249" t="s">
        <v>1214</v>
      </c>
      <c r="P648" s="231" t="str">
        <f t="shared" si="177"/>
        <v>Leyba, Domingo (MM)</v>
      </c>
      <c r="Q648" s="252">
        <f t="shared" si="180"/>
        <v>100000</v>
      </c>
      <c r="R648" s="252" t="str">
        <f t="shared" si="178"/>
        <v/>
      </c>
      <c r="S648" s="252" t="str">
        <f t="shared" si="181"/>
        <v/>
      </c>
      <c r="T648" s="252" t="str">
        <f t="shared" si="171"/>
        <v/>
      </c>
      <c r="U648" s="270" t="s">
        <v>385</v>
      </c>
      <c r="V648" s="253">
        <v>100000</v>
      </c>
      <c r="W648" s="232"/>
      <c r="X648" s="232"/>
      <c r="Y648" s="232"/>
      <c r="Z648" s="232"/>
      <c r="AA648" s="232"/>
      <c r="AB648" s="284"/>
      <c r="AC648" s="232"/>
      <c r="AD648" s="284"/>
      <c r="AE648" s="232"/>
      <c r="AF648" s="232"/>
    </row>
    <row r="649" spans="1:32" ht="14.25" customHeight="1">
      <c r="A649" s="232" t="s">
        <v>2043</v>
      </c>
      <c r="B649" s="246" t="str">
        <f t="shared" si="173"/>
        <v>Liberatore</v>
      </c>
      <c r="C649" s="238" t="str">
        <f t="shared" si="174"/>
        <v>Matthew</v>
      </c>
      <c r="D649" s="232" t="str">
        <f t="shared" si="175"/>
        <v>M. Liberatore</v>
      </c>
      <c r="E649" s="231" t="str">
        <f t="shared" si="176"/>
        <v>Matthew Liberatore</v>
      </c>
      <c r="F649" s="254" t="s">
        <v>307</v>
      </c>
      <c r="G649" s="254" t="s">
        <v>2196</v>
      </c>
      <c r="H649" s="254" t="s">
        <v>1465</v>
      </c>
      <c r="I649" s="254" t="s">
        <v>1470</v>
      </c>
      <c r="J649" s="250">
        <v>36470</v>
      </c>
      <c r="K649" s="255" t="s">
        <v>577</v>
      </c>
      <c r="L649" s="249" t="s">
        <v>387</v>
      </c>
      <c r="M649" s="270" t="str">
        <f t="shared" si="179"/>
        <v>min</v>
      </c>
      <c r="N649" s="256" t="s">
        <v>710</v>
      </c>
      <c r="O649" s="257" t="s">
        <v>2173</v>
      </c>
      <c r="P649" s="231" t="str">
        <f t="shared" si="177"/>
        <v>Liberatore, Matthew (min)</v>
      </c>
      <c r="Q649" s="252" t="str">
        <f t="shared" si="180"/>
        <v/>
      </c>
      <c r="R649" s="252" t="str">
        <f t="shared" si="178"/>
        <v/>
      </c>
      <c r="S649" s="252" t="str">
        <f t="shared" si="181"/>
        <v/>
      </c>
      <c r="T649" s="252" t="str">
        <f t="shared" si="171"/>
        <v/>
      </c>
      <c r="U649" s="270" t="s">
        <v>505</v>
      </c>
      <c r="V649" s="253"/>
      <c r="W649" s="232"/>
      <c r="X649" s="253"/>
      <c r="Y649" s="232"/>
      <c r="Z649" s="232"/>
      <c r="AA649" s="232"/>
      <c r="AB649" s="284"/>
      <c r="AC649" s="232"/>
      <c r="AD649" s="284"/>
      <c r="AE649" s="232"/>
      <c r="AF649" s="232"/>
    </row>
    <row r="650" spans="1:32" ht="14.25" customHeight="1">
      <c r="A650" s="232" t="s">
        <v>2141</v>
      </c>
      <c r="B650" s="246" t="str">
        <f t="shared" si="173"/>
        <v>Lin</v>
      </c>
      <c r="C650" s="238" t="str">
        <f t="shared" si="174"/>
        <v>Tzu-Wei</v>
      </c>
      <c r="D650" s="232" t="str">
        <f t="shared" si="175"/>
        <v>T. Lin</v>
      </c>
      <c r="E650" s="231" t="str">
        <f t="shared" si="176"/>
        <v>Tzu-Wei Lin</v>
      </c>
      <c r="F650" s="254" t="s">
        <v>307</v>
      </c>
      <c r="G650" s="254" t="s">
        <v>2297</v>
      </c>
      <c r="H650" s="254" t="s">
        <v>1470</v>
      </c>
      <c r="I650" s="254" t="s">
        <v>2182</v>
      </c>
      <c r="J650" s="250">
        <v>34380</v>
      </c>
      <c r="K650" s="255" t="s">
        <v>746</v>
      </c>
      <c r="L650" s="249" t="s">
        <v>6</v>
      </c>
      <c r="M650" s="270" t="str">
        <f t="shared" si="179"/>
        <v>MM</v>
      </c>
      <c r="N650" s="256" t="s">
        <v>429</v>
      </c>
      <c r="O650" s="257" t="s">
        <v>2173</v>
      </c>
      <c r="P650" s="231" t="str">
        <f t="shared" si="177"/>
        <v>Lin, Tzu-Wei (MM)</v>
      </c>
      <c r="Q650" s="252">
        <f t="shared" si="180"/>
        <v>100000</v>
      </c>
      <c r="R650" s="252" t="str">
        <f t="shared" si="178"/>
        <v/>
      </c>
      <c r="S650" s="252" t="str">
        <f t="shared" si="181"/>
        <v/>
      </c>
      <c r="T650" s="252" t="str">
        <f t="shared" si="171"/>
        <v/>
      </c>
      <c r="U650" s="270" t="s">
        <v>385</v>
      </c>
      <c r="V650" s="253">
        <v>100000</v>
      </c>
      <c r="W650" s="232"/>
      <c r="X650" s="253"/>
      <c r="Y650" s="232"/>
      <c r="Z650" s="232"/>
      <c r="AA650" s="232"/>
      <c r="AB650" s="284"/>
      <c r="AC650" s="232"/>
      <c r="AD650" s="284"/>
      <c r="AE650" s="232"/>
      <c r="AF650" s="232"/>
    </row>
    <row r="651" spans="1:32" ht="14.25" customHeight="1">
      <c r="A651" s="232" t="s">
        <v>581</v>
      </c>
      <c r="B651" s="246" t="str">
        <f t="shared" si="173"/>
        <v>Lindor</v>
      </c>
      <c r="C651" s="238" t="str">
        <f t="shared" si="174"/>
        <v>Francisco</v>
      </c>
      <c r="D651" s="232" t="str">
        <f t="shared" si="175"/>
        <v>F. Lindor</v>
      </c>
      <c r="E651" s="231" t="str">
        <f t="shared" si="176"/>
        <v>Francisco Lindor</v>
      </c>
      <c r="F651" s="249" t="s">
        <v>755</v>
      </c>
      <c r="G651" s="249"/>
      <c r="H651" s="249"/>
      <c r="I651" s="249"/>
      <c r="J651" s="250">
        <v>34287</v>
      </c>
      <c r="K651" s="256" t="s">
        <v>752</v>
      </c>
      <c r="L651" s="249" t="s">
        <v>6</v>
      </c>
      <c r="M651" s="270" t="str">
        <f t="shared" si="179"/>
        <v>2,L5-14M</v>
      </c>
      <c r="N651" s="256" t="str">
        <f>Mays!$A$2</f>
        <v>Aspen</v>
      </c>
      <c r="O651" s="257" t="s">
        <v>846</v>
      </c>
      <c r="P651" s="231" t="str">
        <f t="shared" si="177"/>
        <v>Lindor, Francisco (2,L5-14M)</v>
      </c>
      <c r="Q651" s="252">
        <f t="shared" si="180"/>
        <v>2800000</v>
      </c>
      <c r="R651" s="252">
        <f t="shared" si="178"/>
        <v>2800000</v>
      </c>
      <c r="S651" s="252">
        <f t="shared" si="181"/>
        <v>2800000</v>
      </c>
      <c r="T651" s="252">
        <f t="shared" si="171"/>
        <v>2800000</v>
      </c>
      <c r="U651" s="270" t="s">
        <v>494</v>
      </c>
      <c r="V651" s="253">
        <v>2800000</v>
      </c>
      <c r="W651" s="232" t="s">
        <v>232</v>
      </c>
      <c r="X651" s="284">
        <v>2800000</v>
      </c>
      <c r="Y651" s="232" t="s">
        <v>231</v>
      </c>
      <c r="Z651" s="284">
        <v>2800000</v>
      </c>
      <c r="AA651" s="232" t="s">
        <v>462</v>
      </c>
      <c r="AB651" s="284">
        <v>2800000</v>
      </c>
      <c r="AC651" s="232"/>
      <c r="AD651" s="284"/>
      <c r="AE651" s="232"/>
      <c r="AF651" s="232"/>
    </row>
    <row r="652" spans="1:32" ht="14.25" customHeight="1">
      <c r="A652" s="232" t="s">
        <v>1279</v>
      </c>
      <c r="B652" s="246" t="str">
        <f t="shared" si="173"/>
        <v>Lindsay</v>
      </c>
      <c r="C652" s="238" t="str">
        <f t="shared" si="174"/>
        <v>Desmond</v>
      </c>
      <c r="D652" s="232" t="str">
        <f t="shared" si="175"/>
        <v>D. Lindsay</v>
      </c>
      <c r="E652" s="231" t="str">
        <f t="shared" si="176"/>
        <v>Desmond Lindsay</v>
      </c>
      <c r="F652" s="247" t="s">
        <v>748</v>
      </c>
      <c r="G652" s="232">
        <f>G651+1</f>
        <v>1</v>
      </c>
      <c r="H652" s="232">
        <v>9</v>
      </c>
      <c r="I652" s="232">
        <v>6</v>
      </c>
      <c r="J652" s="248">
        <v>35445</v>
      </c>
      <c r="K652" s="232" t="s">
        <v>784</v>
      </c>
      <c r="L652" s="249" t="s">
        <v>387</v>
      </c>
      <c r="M652" s="270" t="str">
        <f t="shared" si="179"/>
        <v>min</v>
      </c>
      <c r="N652" s="256" t="str">
        <f>Cobb!$AE$2</f>
        <v>Houston</v>
      </c>
      <c r="O652" s="249" t="s">
        <v>1214</v>
      </c>
      <c r="P652" s="231" t="str">
        <f t="shared" si="177"/>
        <v>Lindsay, Desmond (min)</v>
      </c>
      <c r="Q652" s="252" t="str">
        <f t="shared" si="180"/>
        <v/>
      </c>
      <c r="R652" s="252" t="str">
        <f t="shared" si="178"/>
        <v/>
      </c>
      <c r="S652" s="252" t="str">
        <f t="shared" si="181"/>
        <v/>
      </c>
      <c r="T652" s="252" t="str">
        <f t="shared" si="171"/>
        <v/>
      </c>
      <c r="U652" s="270" t="s">
        <v>505</v>
      </c>
      <c r="V652" s="253"/>
      <c r="W652" s="232"/>
      <c r="X652" s="232"/>
      <c r="Y652" s="232"/>
      <c r="Z652" s="232"/>
      <c r="AA652" s="232"/>
      <c r="AB652" s="284"/>
      <c r="AC652" s="232"/>
      <c r="AD652" s="284"/>
      <c r="AE652" s="232"/>
      <c r="AF652" s="232"/>
    </row>
    <row r="653" spans="1:32" ht="14.25" customHeight="1">
      <c r="A653" s="251" t="s">
        <v>761</v>
      </c>
      <c r="B653" s="246" t="str">
        <f t="shared" si="173"/>
        <v>Liriano</v>
      </c>
      <c r="C653" s="238" t="str">
        <f t="shared" si="174"/>
        <v>Francisco</v>
      </c>
      <c r="D653" s="232" t="str">
        <f t="shared" si="175"/>
        <v>F. Liriano</v>
      </c>
      <c r="E653" s="231" t="str">
        <f t="shared" si="176"/>
        <v>Francisco Liriano</v>
      </c>
      <c r="F653" s="306" t="s">
        <v>307</v>
      </c>
      <c r="G653" s="292"/>
      <c r="H653" s="292"/>
      <c r="I653" s="292"/>
      <c r="J653" s="308">
        <v>30615</v>
      </c>
      <c r="K653" s="309" t="s">
        <v>577</v>
      </c>
      <c r="L653" s="249" t="s">
        <v>90</v>
      </c>
      <c r="M653" s="270" t="str">
        <f t="shared" si="179"/>
        <v>1,F1-$945K</v>
      </c>
      <c r="N653" s="256" t="s">
        <v>173</v>
      </c>
      <c r="O653" s="257" t="s">
        <v>3510</v>
      </c>
      <c r="P653" s="231" t="str">
        <f t="shared" si="177"/>
        <v>Liriano, Francisco (1,F1-$945K)</v>
      </c>
      <c r="Q653" s="252">
        <f t="shared" si="180"/>
        <v>945000</v>
      </c>
      <c r="R653" s="252" t="str">
        <f t="shared" si="178"/>
        <v/>
      </c>
      <c r="S653" s="252" t="str">
        <f t="shared" si="181"/>
        <v/>
      </c>
      <c r="T653" s="252" t="str">
        <f t="shared" si="171"/>
        <v/>
      </c>
      <c r="U653" s="270" t="s">
        <v>3271</v>
      </c>
      <c r="V653" s="253">
        <v>945000</v>
      </c>
      <c r="W653" s="232" t="s">
        <v>242</v>
      </c>
      <c r="X653" s="284"/>
      <c r="Y653" s="232"/>
      <c r="Z653" s="284"/>
      <c r="AA653" s="232"/>
      <c r="AB653" s="284"/>
      <c r="AC653" s="232"/>
      <c r="AD653" s="284"/>
      <c r="AE653" s="232"/>
      <c r="AF653" s="232"/>
    </row>
    <row r="654" spans="1:32" ht="14.25" customHeight="1">
      <c r="A654" s="158" t="s">
        <v>3616</v>
      </c>
      <c r="B654" s="246" t="str">
        <f t="shared" si="173"/>
        <v>Littell</v>
      </c>
      <c r="C654" s="238" t="str">
        <f t="shared" si="174"/>
        <v>Zack</v>
      </c>
      <c r="D654" s="232" t="str">
        <f t="shared" si="175"/>
        <v>Z. Littell</v>
      </c>
      <c r="E654" s="231" t="str">
        <f t="shared" si="176"/>
        <v>Zack Littell</v>
      </c>
      <c r="F654" s="254" t="s">
        <v>748</v>
      </c>
      <c r="G654" s="254">
        <v>78</v>
      </c>
      <c r="H654" s="254">
        <v>3</v>
      </c>
      <c r="I654" s="254" t="s">
        <v>2187</v>
      </c>
      <c r="J654" s="250">
        <v>34977</v>
      </c>
      <c r="K654" s="255" t="s">
        <v>745</v>
      </c>
      <c r="L654" s="249" t="s">
        <v>90</v>
      </c>
      <c r="M654" s="270" t="str">
        <f t="shared" si="179"/>
        <v>Y1</v>
      </c>
      <c r="N654" s="256" t="s">
        <v>173</v>
      </c>
      <c r="O654" s="257" t="s">
        <v>3574</v>
      </c>
      <c r="P654" s="231" t="str">
        <f>CONCATENATE(A654," (",U654,")")</f>
        <v>Littell, Zack (Y1)</v>
      </c>
      <c r="Q654" s="252">
        <f t="shared" si="180"/>
        <v>200000</v>
      </c>
      <c r="R654" s="252">
        <f t="shared" si="178"/>
        <v>300000</v>
      </c>
      <c r="S654" s="252">
        <f t="shared" si="181"/>
        <v>400000</v>
      </c>
      <c r="T654" s="252" t="str">
        <f t="shared" si="171"/>
        <v/>
      </c>
      <c r="U654" s="270" t="s">
        <v>388</v>
      </c>
      <c r="V654" s="253">
        <v>200000</v>
      </c>
      <c r="W654" s="232" t="s">
        <v>389</v>
      </c>
      <c r="X654" s="253">
        <v>300000</v>
      </c>
      <c r="Y654" s="232" t="s">
        <v>278</v>
      </c>
      <c r="Z654" s="378">
        <v>400000</v>
      </c>
      <c r="AA654" s="232" t="s">
        <v>492</v>
      </c>
      <c r="AB654" s="284"/>
      <c r="AC654" s="232"/>
      <c r="AD654" s="284"/>
      <c r="AE654" s="232"/>
      <c r="AF654" s="232"/>
    </row>
    <row r="655" spans="1:32" ht="14.25" customHeight="1">
      <c r="A655" s="232" t="s">
        <v>2086</v>
      </c>
      <c r="B655" s="246" t="str">
        <f t="shared" si="173"/>
        <v>Loaisiga</v>
      </c>
      <c r="C655" s="238" t="str">
        <f t="shared" si="174"/>
        <v>Jonathan</v>
      </c>
      <c r="D655" s="232" t="str">
        <f t="shared" si="175"/>
        <v>J. Loaisiga</v>
      </c>
      <c r="E655" s="231" t="str">
        <f t="shared" si="176"/>
        <v>Jonathan Loaisiga</v>
      </c>
      <c r="F655" s="254" t="s">
        <v>748</v>
      </c>
      <c r="G655" s="254" t="s">
        <v>2240</v>
      </c>
      <c r="H655" s="254" t="s">
        <v>478</v>
      </c>
      <c r="I655" s="254" t="s">
        <v>1468</v>
      </c>
      <c r="J655" s="250">
        <v>34640</v>
      </c>
      <c r="K655" s="255" t="s">
        <v>577</v>
      </c>
      <c r="L655" s="249" t="s">
        <v>90</v>
      </c>
      <c r="M655" s="270" t="str">
        <f t="shared" si="179"/>
        <v>Y1</v>
      </c>
      <c r="N655" s="256" t="str">
        <f>Cobb!$AE$2</f>
        <v>Houston</v>
      </c>
      <c r="O655" s="257" t="s">
        <v>2173</v>
      </c>
      <c r="P655" s="231" t="str">
        <f>CONCATENATE(A655," (",M655,")")</f>
        <v>Loaisiga, Jonathan (Y1)</v>
      </c>
      <c r="Q655" s="252">
        <f t="shared" si="180"/>
        <v>200000</v>
      </c>
      <c r="R655" s="252">
        <f t="shared" si="178"/>
        <v>300000</v>
      </c>
      <c r="S655" s="252">
        <f t="shared" si="181"/>
        <v>400000</v>
      </c>
      <c r="T655" s="252" t="str">
        <f t="shared" si="171"/>
        <v/>
      </c>
      <c r="U655" s="270" t="s">
        <v>388</v>
      </c>
      <c r="V655" s="253">
        <v>200000</v>
      </c>
      <c r="W655" s="232" t="s">
        <v>389</v>
      </c>
      <c r="X655" s="253">
        <v>300000</v>
      </c>
      <c r="Y655" s="232" t="s">
        <v>278</v>
      </c>
      <c r="Z655" s="378">
        <v>400000</v>
      </c>
      <c r="AA655" s="232" t="s">
        <v>492</v>
      </c>
      <c r="AB655" s="284"/>
      <c r="AC655" s="232"/>
      <c r="AD655" s="284"/>
      <c r="AE655" s="232"/>
      <c r="AF655" s="232"/>
    </row>
    <row r="656" spans="1:32" ht="14.25" customHeight="1">
      <c r="A656" s="158" t="s">
        <v>3612</v>
      </c>
      <c r="B656" s="246" t="str">
        <f t="shared" si="173"/>
        <v>Locastro</v>
      </c>
      <c r="C656" s="238" t="str">
        <f t="shared" si="174"/>
        <v>Tim</v>
      </c>
      <c r="D656" s="232" t="str">
        <f t="shared" si="175"/>
        <v>T. Locastro</v>
      </c>
      <c r="E656" s="231" t="str">
        <f t="shared" si="176"/>
        <v>Tim Locastro</v>
      </c>
      <c r="F656" s="254" t="s">
        <v>748</v>
      </c>
      <c r="G656" s="254">
        <v>73</v>
      </c>
      <c r="H656" s="254">
        <v>3</v>
      </c>
      <c r="I656" s="254" t="s">
        <v>2183</v>
      </c>
      <c r="J656" s="250">
        <v>33799</v>
      </c>
      <c r="K656" s="255" t="s">
        <v>784</v>
      </c>
      <c r="L656" s="249" t="s">
        <v>6</v>
      </c>
      <c r="M656" s="270" t="str">
        <f t="shared" si="179"/>
        <v>Y1</v>
      </c>
      <c r="N656" s="256" t="s">
        <v>429</v>
      </c>
      <c r="O656" s="257" t="s">
        <v>3574</v>
      </c>
      <c r="P656" s="231" t="str">
        <f>CONCATENATE(A656," (",U656,")")</f>
        <v>Locastro, Tim (Y1)</v>
      </c>
      <c r="Q656" s="252">
        <f t="shared" si="180"/>
        <v>200000</v>
      </c>
      <c r="R656" s="252">
        <f t="shared" si="178"/>
        <v>300000</v>
      </c>
      <c r="S656" s="252">
        <f t="shared" si="181"/>
        <v>400000</v>
      </c>
      <c r="T656" s="252" t="str">
        <f t="shared" si="171"/>
        <v/>
      </c>
      <c r="U656" s="270" t="s">
        <v>388</v>
      </c>
      <c r="V656" s="253">
        <v>200000</v>
      </c>
      <c r="W656" s="232" t="s">
        <v>389</v>
      </c>
      <c r="X656" s="253">
        <v>300000</v>
      </c>
      <c r="Y656" s="232" t="s">
        <v>278</v>
      </c>
      <c r="Z656" s="378">
        <v>400000</v>
      </c>
      <c r="AA656" s="232" t="s">
        <v>492</v>
      </c>
      <c r="AB656" s="284"/>
      <c r="AC656" s="232"/>
      <c r="AD656" s="284"/>
      <c r="AE656" s="232"/>
      <c r="AF656" s="232"/>
    </row>
    <row r="657" spans="1:32" ht="14.25" customHeight="1">
      <c r="A657" s="158" t="s">
        <v>3705</v>
      </c>
      <c r="B657" s="246" t="str">
        <f t="shared" si="173"/>
        <v>Lockett</v>
      </c>
      <c r="C657" s="238" t="str">
        <f t="shared" si="174"/>
        <v>Walker</v>
      </c>
      <c r="D657" s="232" t="str">
        <f t="shared" si="175"/>
        <v>W. Lockett</v>
      </c>
      <c r="E657" s="231" t="str">
        <f t="shared" si="176"/>
        <v>Walker Lockett</v>
      </c>
      <c r="F657" s="254" t="s">
        <v>748</v>
      </c>
      <c r="G657" s="254">
        <v>225</v>
      </c>
      <c r="H657" s="254">
        <v>11</v>
      </c>
      <c r="I657" s="254" t="s">
        <v>1465</v>
      </c>
      <c r="J657" s="250">
        <v>34457</v>
      </c>
      <c r="K657" s="255" t="s">
        <v>745</v>
      </c>
      <c r="L657" s="249" t="s">
        <v>90</v>
      </c>
      <c r="M657" s="270" t="str">
        <f t="shared" si="179"/>
        <v>MM</v>
      </c>
      <c r="N657" s="256" t="s">
        <v>710</v>
      </c>
      <c r="O657" s="257" t="s">
        <v>3574</v>
      </c>
      <c r="P657" s="231" t="str">
        <f>CONCATENATE(A657," (",U657,")")</f>
        <v>Lockett, Walker (MM)</v>
      </c>
      <c r="Q657" s="252">
        <f t="shared" si="180"/>
        <v>100000</v>
      </c>
      <c r="R657" s="252" t="str">
        <f t="shared" si="178"/>
        <v/>
      </c>
      <c r="S657" s="252" t="str">
        <f t="shared" si="181"/>
        <v/>
      </c>
      <c r="T657" s="252" t="str">
        <f t="shared" si="171"/>
        <v/>
      </c>
      <c r="U657" s="270" t="s">
        <v>385</v>
      </c>
      <c r="V657" s="253">
        <v>100000</v>
      </c>
      <c r="W657" s="232"/>
      <c r="X657" s="253"/>
      <c r="Y657" s="232"/>
      <c r="Z657" s="232"/>
      <c r="AA657" s="232"/>
      <c r="AB657" s="284"/>
      <c r="AC657" s="232"/>
      <c r="AD657" s="284"/>
      <c r="AE657" s="232"/>
      <c r="AF657" s="232"/>
    </row>
    <row r="658" spans="1:32" ht="14.25" customHeight="1">
      <c r="A658" s="158" t="s">
        <v>3730</v>
      </c>
      <c r="B658" s="246" t="str">
        <f t="shared" si="173"/>
        <v>Lodolo</v>
      </c>
      <c r="C658" s="238" t="str">
        <f t="shared" si="174"/>
        <v>Nick</v>
      </c>
      <c r="D658" s="232" t="str">
        <f t="shared" si="175"/>
        <v>N. Lodolo</v>
      </c>
      <c r="E658" s="231" t="str">
        <f t="shared" si="176"/>
        <v>Nick Lodolo</v>
      </c>
      <c r="F658" s="254" t="s">
        <v>307</v>
      </c>
      <c r="G658" s="254">
        <v>28</v>
      </c>
      <c r="H658" s="254" t="s">
        <v>1224</v>
      </c>
      <c r="I658" s="254" t="s">
        <v>1467</v>
      </c>
      <c r="J658" s="250">
        <v>35831</v>
      </c>
      <c r="K658" s="255" t="s">
        <v>577</v>
      </c>
      <c r="L658" s="249" t="s">
        <v>387</v>
      </c>
      <c r="M658" s="270" t="str">
        <f t="shared" si="179"/>
        <v>min</v>
      </c>
      <c r="N658" s="256" t="s">
        <v>292</v>
      </c>
      <c r="O658" s="257" t="s">
        <v>3574</v>
      </c>
      <c r="P658" s="231" t="str">
        <f>CONCATENATE(A658," (",U658,")")</f>
        <v>Lodolo, Nick (min)</v>
      </c>
      <c r="Q658" s="252" t="str">
        <f t="shared" si="180"/>
        <v/>
      </c>
      <c r="R658" s="252" t="str">
        <f t="shared" si="178"/>
        <v/>
      </c>
      <c r="S658" s="252" t="str">
        <f t="shared" si="181"/>
        <v/>
      </c>
      <c r="T658" s="252" t="str">
        <f t="shared" si="171"/>
        <v/>
      </c>
      <c r="U658" s="270" t="s">
        <v>505</v>
      </c>
      <c r="V658" s="253"/>
      <c r="W658" s="232"/>
      <c r="X658" s="253"/>
      <c r="Y658" s="232"/>
      <c r="Z658" s="232"/>
      <c r="AA658" s="232"/>
      <c r="AB658" s="284"/>
      <c r="AC658" s="232"/>
      <c r="AD658" s="284"/>
      <c r="AE658" s="232"/>
      <c r="AF658" s="232"/>
    </row>
    <row r="659" spans="1:32" ht="14.25" customHeight="1">
      <c r="A659" s="232" t="s">
        <v>1517</v>
      </c>
      <c r="B659" s="246" t="str">
        <f t="shared" si="173"/>
        <v>Long</v>
      </c>
      <c r="C659" s="238" t="str">
        <f t="shared" si="174"/>
        <v>Shed</v>
      </c>
      <c r="D659" s="232" t="str">
        <f t="shared" si="175"/>
        <v>S. Long</v>
      </c>
      <c r="E659" s="231" t="str">
        <f t="shared" si="176"/>
        <v>Shed Long</v>
      </c>
      <c r="F659" s="254"/>
      <c r="G659" s="254">
        <v>71</v>
      </c>
      <c r="H659" s="254" t="s">
        <v>1466</v>
      </c>
      <c r="I659" s="254"/>
      <c r="J659" s="250">
        <v>34933</v>
      </c>
      <c r="K659" s="255" t="s">
        <v>746</v>
      </c>
      <c r="L659" s="249" t="s">
        <v>6</v>
      </c>
      <c r="M659" s="270" t="str">
        <f t="shared" si="179"/>
        <v>Y1</v>
      </c>
      <c r="N659" s="256" t="str">
        <f>Cobb!$G$2</f>
        <v>Alaska</v>
      </c>
      <c r="O659" s="257" t="s">
        <v>1479</v>
      </c>
      <c r="P659" s="231" t="str">
        <f>CONCATENATE(A659," (",M659,")")</f>
        <v>Long, Shed (Y1)</v>
      </c>
      <c r="Q659" s="252">
        <f t="shared" si="180"/>
        <v>200000</v>
      </c>
      <c r="R659" s="252">
        <f t="shared" si="178"/>
        <v>300000</v>
      </c>
      <c r="S659" s="252">
        <f t="shared" si="181"/>
        <v>400000</v>
      </c>
      <c r="T659" s="252" t="str">
        <f t="shared" si="171"/>
        <v/>
      </c>
      <c r="U659" s="270" t="s">
        <v>388</v>
      </c>
      <c r="V659" s="253">
        <v>200000</v>
      </c>
      <c r="W659" s="232" t="s">
        <v>389</v>
      </c>
      <c r="X659" s="253">
        <v>300000</v>
      </c>
      <c r="Y659" s="232" t="s">
        <v>278</v>
      </c>
      <c r="Z659" s="378">
        <v>400000</v>
      </c>
      <c r="AA659" s="232" t="s">
        <v>492</v>
      </c>
      <c r="AB659" s="284"/>
      <c r="AC659" s="232"/>
      <c r="AD659" s="284"/>
      <c r="AE659" s="232"/>
      <c r="AF659" s="232"/>
    </row>
    <row r="660" spans="1:32" ht="14.25" customHeight="1">
      <c r="A660" s="256" t="s">
        <v>69</v>
      </c>
      <c r="B660" s="246" t="str">
        <f t="shared" ref="B660:B691" si="182">LEFT(A660,FIND(", ",A660,1)-1)</f>
        <v>Longoria</v>
      </c>
      <c r="C660" s="238" t="str">
        <f t="shared" ref="C660:C691" si="183">RIGHT(A660,LEN(A660)-FIND(", ",A660,1)-1)</f>
        <v>Evan</v>
      </c>
      <c r="D660" s="232" t="str">
        <f t="shared" ref="D660:D691" si="184">CONCATENATE(MID(C660,1,1),". ",B660)</f>
        <v>E. Longoria</v>
      </c>
      <c r="E660" s="231" t="str">
        <f t="shared" ref="E660:E691" si="185">CONCATENATE(C660," ",B660)</f>
        <v>Evan Longoria</v>
      </c>
      <c r="F660" s="272" t="s">
        <v>748</v>
      </c>
      <c r="G660" s="249"/>
      <c r="H660" s="249"/>
      <c r="I660" s="249"/>
      <c r="J660" s="273">
        <v>31327</v>
      </c>
      <c r="K660" s="274" t="s">
        <v>751</v>
      </c>
      <c r="L660" s="249" t="s">
        <v>6</v>
      </c>
      <c r="M660" s="270" t="str">
        <f t="shared" si="179"/>
        <v>3,F3-$6M</v>
      </c>
      <c r="N660" s="256" t="str">
        <f>Ruth!$G$2</f>
        <v>Gotham City</v>
      </c>
      <c r="O660" s="257" t="s">
        <v>1376</v>
      </c>
      <c r="P660" s="231" t="str">
        <f>CONCATENATE(A660," (",M660,")")</f>
        <v>Longoria, Evan (3,F3-$6M)</v>
      </c>
      <c r="Q660" s="252">
        <f t="shared" si="180"/>
        <v>2000000</v>
      </c>
      <c r="R660" s="252" t="str">
        <f t="shared" si="178"/>
        <v/>
      </c>
      <c r="S660" s="252" t="str">
        <f t="shared" si="181"/>
        <v/>
      </c>
      <c r="T660" s="252" t="str">
        <f t="shared" ref="T660:T723" si="186">IF(ISBLANK($AB660),"",$AB660)</f>
        <v/>
      </c>
      <c r="U660" s="270" t="s">
        <v>1625</v>
      </c>
      <c r="V660" s="253">
        <v>2000000</v>
      </c>
      <c r="W660" s="253" t="s">
        <v>242</v>
      </c>
      <c r="X660" s="232"/>
      <c r="Y660" s="232"/>
      <c r="Z660" s="232"/>
      <c r="AA660" s="232"/>
      <c r="AB660" s="269"/>
      <c r="AC660" s="233"/>
      <c r="AD660" s="253"/>
      <c r="AE660" s="232"/>
      <c r="AF660" s="232"/>
    </row>
    <row r="661" spans="1:32" ht="14.25" customHeight="1">
      <c r="A661" s="158" t="s">
        <v>3662</v>
      </c>
      <c r="B661" s="246" t="str">
        <f t="shared" si="182"/>
        <v>Lopes</v>
      </c>
      <c r="C661" s="238" t="str">
        <f t="shared" si="183"/>
        <v>Tim</v>
      </c>
      <c r="D661" s="232" t="str">
        <f t="shared" si="184"/>
        <v>T. Lopes</v>
      </c>
      <c r="E661" s="231" t="str">
        <f t="shared" si="185"/>
        <v>Tim Lopes</v>
      </c>
      <c r="F661" s="254" t="s">
        <v>748</v>
      </c>
      <c r="G661" s="254">
        <v>136</v>
      </c>
      <c r="H661" s="254">
        <v>5</v>
      </c>
      <c r="I661" s="254" t="s">
        <v>1475</v>
      </c>
      <c r="J661" s="250">
        <v>34509</v>
      </c>
      <c r="K661" s="255" t="s">
        <v>754</v>
      </c>
      <c r="L661" s="249" t="s">
        <v>6</v>
      </c>
      <c r="M661" s="270" t="str">
        <f t="shared" si="179"/>
        <v>Y1</v>
      </c>
      <c r="N661" s="256" t="s">
        <v>263</v>
      </c>
      <c r="O661" s="257" t="s">
        <v>3574</v>
      </c>
      <c r="P661" s="231" t="str">
        <f>CONCATENATE(A661," (",U661,")")</f>
        <v>Lopes, Tim (Y1)</v>
      </c>
      <c r="Q661" s="252">
        <f t="shared" si="180"/>
        <v>200000</v>
      </c>
      <c r="R661" s="252">
        <f t="shared" si="178"/>
        <v>300000</v>
      </c>
      <c r="S661" s="252">
        <f t="shared" si="181"/>
        <v>400000</v>
      </c>
      <c r="T661" s="252" t="str">
        <f t="shared" si="186"/>
        <v/>
      </c>
      <c r="U661" s="270" t="s">
        <v>388</v>
      </c>
      <c r="V661" s="253">
        <v>200000</v>
      </c>
      <c r="W661" s="232" t="s">
        <v>389</v>
      </c>
      <c r="X661" s="253">
        <v>300000</v>
      </c>
      <c r="Y661" s="232" t="s">
        <v>278</v>
      </c>
      <c r="Z661" s="378">
        <v>400000</v>
      </c>
      <c r="AA661" s="232" t="s">
        <v>492</v>
      </c>
      <c r="AB661" s="284"/>
      <c r="AC661" s="232"/>
      <c r="AD661" s="284"/>
      <c r="AE661" s="232"/>
      <c r="AF661" s="232"/>
    </row>
    <row r="662" spans="1:32" ht="14.25" customHeight="1">
      <c r="A662" s="233" t="s">
        <v>1041</v>
      </c>
      <c r="B662" s="246" t="str">
        <f t="shared" si="182"/>
        <v>Lopez</v>
      </c>
      <c r="C662" s="238" t="str">
        <f t="shared" si="183"/>
        <v>Jorge</v>
      </c>
      <c r="D662" s="232" t="str">
        <f t="shared" si="184"/>
        <v>J. Lopez</v>
      </c>
      <c r="E662" s="231" t="str">
        <f t="shared" si="185"/>
        <v>Jorge Lopez</v>
      </c>
      <c r="F662" s="254" t="s">
        <v>748</v>
      </c>
      <c r="G662" s="233">
        <v>21</v>
      </c>
      <c r="H662" s="233">
        <v>1</v>
      </c>
      <c r="I662" s="233">
        <v>21</v>
      </c>
      <c r="J662" s="262">
        <v>34010</v>
      </c>
      <c r="K662" s="255" t="s">
        <v>577</v>
      </c>
      <c r="L662" s="249" t="s">
        <v>90</v>
      </c>
      <c r="M662" s="270" t="str">
        <f t="shared" si="179"/>
        <v>Y2</v>
      </c>
      <c r="N662" s="256" t="str">
        <f>Cobb!$S$2</f>
        <v>Waikiki</v>
      </c>
      <c r="O662" s="257" t="s">
        <v>1058</v>
      </c>
      <c r="P662" s="231" t="str">
        <f t="shared" ref="P662:P667" si="187">CONCATENATE(A662," (",M662,")")</f>
        <v>Lopez, Jorge (Y2)</v>
      </c>
      <c r="Q662" s="252">
        <f t="shared" si="180"/>
        <v>300000</v>
      </c>
      <c r="R662" s="252">
        <f t="shared" si="178"/>
        <v>400000</v>
      </c>
      <c r="S662" s="252" t="str">
        <f t="shared" si="181"/>
        <v/>
      </c>
      <c r="T662" s="252" t="str">
        <f t="shared" si="186"/>
        <v/>
      </c>
      <c r="U662" s="270" t="s">
        <v>389</v>
      </c>
      <c r="V662" s="253">
        <v>300000</v>
      </c>
      <c r="W662" s="232" t="s">
        <v>278</v>
      </c>
      <c r="X662" s="253">
        <v>400000</v>
      </c>
      <c r="Y662" s="232" t="s">
        <v>492</v>
      </c>
      <c r="Z662" s="232"/>
      <c r="AA662" s="232"/>
      <c r="AB662" s="284"/>
      <c r="AC662" s="232"/>
      <c r="AD662" s="284"/>
      <c r="AE662" s="232"/>
      <c r="AF662" s="232"/>
    </row>
    <row r="663" spans="1:32" ht="14.25" customHeight="1">
      <c r="A663" s="232" t="s">
        <v>1485</v>
      </c>
      <c r="B663" s="246" t="str">
        <f t="shared" si="182"/>
        <v>Lopez</v>
      </c>
      <c r="C663" s="238" t="str">
        <f t="shared" si="183"/>
        <v>Nicky</v>
      </c>
      <c r="D663" s="232" t="str">
        <f t="shared" si="184"/>
        <v>N. Lopez</v>
      </c>
      <c r="E663" s="231" t="str">
        <f t="shared" si="185"/>
        <v>Nicky Lopez</v>
      </c>
      <c r="F663" s="254"/>
      <c r="G663" s="254">
        <v>200</v>
      </c>
      <c r="H663" s="254" t="s">
        <v>1473</v>
      </c>
      <c r="I663" s="254"/>
      <c r="J663" s="250"/>
      <c r="K663" s="255"/>
      <c r="L663" s="249" t="s">
        <v>6</v>
      </c>
      <c r="M663" s="270" t="str">
        <f t="shared" si="179"/>
        <v>Y1</v>
      </c>
      <c r="N663" s="256" t="str">
        <f>Aaron!$AE$2</f>
        <v>Pismo Beach</v>
      </c>
      <c r="O663" s="257" t="s">
        <v>1479</v>
      </c>
      <c r="P663" s="231" t="str">
        <f t="shared" si="187"/>
        <v>Lopez, Nicky (Y1)</v>
      </c>
      <c r="Q663" s="252">
        <f t="shared" si="180"/>
        <v>200000</v>
      </c>
      <c r="R663" s="252">
        <f t="shared" si="178"/>
        <v>300000</v>
      </c>
      <c r="S663" s="252">
        <f t="shared" si="181"/>
        <v>400000</v>
      </c>
      <c r="T663" s="252" t="str">
        <f t="shared" si="186"/>
        <v/>
      </c>
      <c r="U663" s="270" t="s">
        <v>388</v>
      </c>
      <c r="V663" s="253">
        <v>200000</v>
      </c>
      <c r="W663" s="232" t="s">
        <v>389</v>
      </c>
      <c r="X663" s="253">
        <v>300000</v>
      </c>
      <c r="Y663" s="232" t="s">
        <v>278</v>
      </c>
      <c r="Z663" s="378">
        <v>400000</v>
      </c>
      <c r="AA663" s="232" t="s">
        <v>492</v>
      </c>
      <c r="AB663" s="284"/>
      <c r="AC663" s="232"/>
      <c r="AD663" s="284"/>
      <c r="AE663" s="232"/>
      <c r="AF663" s="232"/>
    </row>
    <row r="664" spans="1:32" ht="14.25" customHeight="1">
      <c r="A664" s="232" t="s">
        <v>2070</v>
      </c>
      <c r="B664" s="246" t="str">
        <f t="shared" si="182"/>
        <v>Lopez</v>
      </c>
      <c r="C664" s="238" t="str">
        <f t="shared" si="183"/>
        <v>Pablo</v>
      </c>
      <c r="D664" s="232" t="str">
        <f t="shared" si="184"/>
        <v>P. Lopez</v>
      </c>
      <c r="E664" s="231" t="str">
        <f t="shared" si="185"/>
        <v>Pablo Lopez</v>
      </c>
      <c r="F664" s="254" t="s">
        <v>748</v>
      </c>
      <c r="G664" s="254" t="s">
        <v>2224</v>
      </c>
      <c r="H664" s="254" t="s">
        <v>1466</v>
      </c>
      <c r="I664" s="254" t="s">
        <v>1475</v>
      </c>
      <c r="J664" s="250">
        <v>35131</v>
      </c>
      <c r="K664" s="255" t="s">
        <v>577</v>
      </c>
      <c r="L664" s="249" t="s">
        <v>90</v>
      </c>
      <c r="M664" s="270" t="str">
        <f t="shared" si="179"/>
        <v>Y2</v>
      </c>
      <c r="N664" s="256" t="s">
        <v>479</v>
      </c>
      <c r="O664" s="257" t="s">
        <v>2173</v>
      </c>
      <c r="P664" s="231" t="str">
        <f t="shared" si="187"/>
        <v>Lopez, Pablo (Y2)</v>
      </c>
      <c r="Q664" s="252">
        <f t="shared" si="180"/>
        <v>300000</v>
      </c>
      <c r="R664" s="252">
        <f t="shared" si="178"/>
        <v>400000</v>
      </c>
      <c r="S664" s="252" t="str">
        <f t="shared" si="181"/>
        <v/>
      </c>
      <c r="T664" s="252" t="str">
        <f t="shared" si="186"/>
        <v/>
      </c>
      <c r="U664" s="270" t="s">
        <v>389</v>
      </c>
      <c r="V664" s="253">
        <v>300000</v>
      </c>
      <c r="W664" s="232" t="s">
        <v>278</v>
      </c>
      <c r="X664" s="253">
        <v>400000</v>
      </c>
      <c r="Y664" s="232" t="s">
        <v>492</v>
      </c>
      <c r="Z664" s="232"/>
      <c r="AA664" s="232"/>
      <c r="AB664" s="284"/>
      <c r="AC664" s="232"/>
      <c r="AD664" s="284"/>
      <c r="AE664" s="232"/>
      <c r="AF664" s="232"/>
    </row>
    <row r="665" spans="1:32" ht="14.25" customHeight="1">
      <c r="A665" s="233" t="s">
        <v>983</v>
      </c>
      <c r="B665" s="246" t="str">
        <f t="shared" si="182"/>
        <v>Lopez</v>
      </c>
      <c r="C665" s="238" t="str">
        <f t="shared" si="183"/>
        <v>Reynaldo</v>
      </c>
      <c r="D665" s="232" t="str">
        <f t="shared" si="184"/>
        <v>R. Lopez</v>
      </c>
      <c r="E665" s="231" t="str">
        <f t="shared" si="185"/>
        <v>Reynaldo Lopez</v>
      </c>
      <c r="F665" s="249" t="s">
        <v>748</v>
      </c>
      <c r="G665" s="249"/>
      <c r="H665" s="249"/>
      <c r="I665" s="249"/>
      <c r="J665" s="262">
        <v>34338</v>
      </c>
      <c r="K665" s="232" t="s">
        <v>577</v>
      </c>
      <c r="L665" s="249" t="s">
        <v>90</v>
      </c>
      <c r="M665" s="270" t="str">
        <f t="shared" si="179"/>
        <v>ARB-Y4</v>
      </c>
      <c r="N665" s="256" t="s">
        <v>263</v>
      </c>
      <c r="O665" s="249" t="s">
        <v>2011</v>
      </c>
      <c r="P665" s="231" t="str">
        <f t="shared" si="187"/>
        <v>Lopez, Reynaldo (ARB-Y4)</v>
      </c>
      <c r="Q665" s="252">
        <f t="shared" si="180"/>
        <v>600000</v>
      </c>
      <c r="R665" s="252" t="str">
        <f t="shared" si="178"/>
        <v/>
      </c>
      <c r="S665" s="252" t="str">
        <f t="shared" si="181"/>
        <v/>
      </c>
      <c r="T665" s="252" t="str">
        <f t="shared" si="186"/>
        <v/>
      </c>
      <c r="U665" s="270" t="s">
        <v>492</v>
      </c>
      <c r="V665" s="253">
        <v>600000</v>
      </c>
      <c r="W665" s="232" t="s">
        <v>721</v>
      </c>
      <c r="X665" s="232"/>
      <c r="Y665" s="232" t="s">
        <v>722</v>
      </c>
      <c r="Z665" s="232"/>
      <c r="AA665" s="232" t="s">
        <v>723</v>
      </c>
      <c r="AB665" s="284"/>
      <c r="AC665" s="232"/>
      <c r="AD665" s="284"/>
      <c r="AE665" s="232"/>
      <c r="AF665" s="232"/>
    </row>
    <row r="666" spans="1:32" ht="14.25" customHeight="1">
      <c r="A666" s="232" t="s">
        <v>2014</v>
      </c>
      <c r="B666" s="246" t="str">
        <f t="shared" si="182"/>
        <v>Lopez</v>
      </c>
      <c r="C666" s="238" t="str">
        <f t="shared" si="183"/>
        <v>Yoan</v>
      </c>
      <c r="D666" s="232" t="str">
        <f t="shared" si="184"/>
        <v>Y. Lopez</v>
      </c>
      <c r="E666" s="231" t="str">
        <f t="shared" si="185"/>
        <v>Yoan Lopez</v>
      </c>
      <c r="F666" s="249" t="s">
        <v>748</v>
      </c>
      <c r="G666" s="249"/>
      <c r="H666" s="249"/>
      <c r="I666" s="249"/>
      <c r="J666" s="262">
        <v>34335</v>
      </c>
      <c r="K666" s="233"/>
      <c r="L666" s="249" t="s">
        <v>90</v>
      </c>
      <c r="M666" s="270" t="str">
        <f t="shared" si="179"/>
        <v>Y1</v>
      </c>
      <c r="N666" s="256" t="str">
        <f>Ruth!$A$2</f>
        <v>Plum Island</v>
      </c>
      <c r="O666" s="249" t="s">
        <v>916</v>
      </c>
      <c r="P666" s="231" t="str">
        <f t="shared" si="187"/>
        <v>Lopez, Yoan (Y1)</v>
      </c>
      <c r="Q666" s="252">
        <f t="shared" si="180"/>
        <v>200000</v>
      </c>
      <c r="R666" s="252">
        <f t="shared" si="178"/>
        <v>300000</v>
      </c>
      <c r="S666" s="252">
        <f t="shared" si="181"/>
        <v>400000</v>
      </c>
      <c r="T666" s="252" t="str">
        <f t="shared" si="186"/>
        <v/>
      </c>
      <c r="U666" s="270" t="s">
        <v>388</v>
      </c>
      <c r="V666" s="253">
        <v>200000</v>
      </c>
      <c r="W666" s="232" t="s">
        <v>389</v>
      </c>
      <c r="X666" s="253">
        <v>300000</v>
      </c>
      <c r="Y666" s="232" t="s">
        <v>278</v>
      </c>
      <c r="Z666" s="378">
        <v>400000</v>
      </c>
      <c r="AA666" s="232" t="s">
        <v>492</v>
      </c>
      <c r="AB666" s="284"/>
      <c r="AC666" s="232"/>
      <c r="AD666" s="284"/>
      <c r="AE666" s="232"/>
      <c r="AF666" s="232"/>
    </row>
    <row r="667" spans="1:32" ht="14.25" customHeight="1">
      <c r="A667" s="233" t="s">
        <v>976</v>
      </c>
      <c r="B667" s="246" t="str">
        <f t="shared" si="182"/>
        <v>Lorenzen</v>
      </c>
      <c r="C667" s="238" t="str">
        <f t="shared" si="183"/>
        <v>Michael</v>
      </c>
      <c r="D667" s="232" t="str">
        <f t="shared" si="184"/>
        <v>M. Lorenzen</v>
      </c>
      <c r="E667" s="231" t="str">
        <f t="shared" si="185"/>
        <v>Michael Lorenzen</v>
      </c>
      <c r="F667" s="249" t="s">
        <v>748</v>
      </c>
      <c r="G667" s="249"/>
      <c r="H667" s="249"/>
      <c r="I667" s="249"/>
      <c r="J667" s="262">
        <v>33607</v>
      </c>
      <c r="K667" s="232" t="s">
        <v>577</v>
      </c>
      <c r="L667" s="249" t="s">
        <v>90</v>
      </c>
      <c r="M667" s="270" t="str">
        <f t="shared" si="179"/>
        <v>ARB-Y5</v>
      </c>
      <c r="N667" s="256" t="str">
        <f>Ruth!$M$2</f>
        <v>Hoboken</v>
      </c>
      <c r="O667" s="249" t="s">
        <v>916</v>
      </c>
      <c r="P667" s="231" t="str">
        <f t="shared" si="187"/>
        <v>Lorenzen, Michael (ARB-Y5)</v>
      </c>
      <c r="Q667" s="252">
        <f t="shared" si="180"/>
        <v>1200000</v>
      </c>
      <c r="R667" s="252" t="str">
        <f t="shared" si="178"/>
        <v/>
      </c>
      <c r="S667" s="252" t="str">
        <f t="shared" si="181"/>
        <v/>
      </c>
      <c r="T667" s="252" t="str">
        <f t="shared" si="186"/>
        <v/>
      </c>
      <c r="U667" s="270" t="s">
        <v>721</v>
      </c>
      <c r="V667" s="253">
        <v>1200000</v>
      </c>
      <c r="W667" s="232" t="s">
        <v>722</v>
      </c>
      <c r="X667" s="232"/>
      <c r="Y667" s="232" t="s">
        <v>723</v>
      </c>
      <c r="Z667" s="232"/>
      <c r="AA667" s="232" t="s">
        <v>242</v>
      </c>
      <c r="AB667" s="284"/>
      <c r="AC667" s="232"/>
      <c r="AD667" s="284"/>
      <c r="AE667" s="232"/>
      <c r="AF667" s="232"/>
    </row>
    <row r="668" spans="1:32" ht="14.25" customHeight="1">
      <c r="A668" s="158" t="s">
        <v>3691</v>
      </c>
      <c r="B668" s="246" t="str">
        <f t="shared" si="182"/>
        <v>Lovelady</v>
      </c>
      <c r="C668" s="238" t="str">
        <f t="shared" si="183"/>
        <v>Richard</v>
      </c>
      <c r="D668" s="232" t="str">
        <f t="shared" si="184"/>
        <v>R. Lovelady</v>
      </c>
      <c r="E668" s="231" t="str">
        <f t="shared" si="185"/>
        <v>Richard Lovelady</v>
      </c>
      <c r="F668" s="254" t="s">
        <v>307</v>
      </c>
      <c r="G668" s="254">
        <v>198</v>
      </c>
      <c r="H668" s="254">
        <v>8</v>
      </c>
      <c r="I668" s="254" t="s">
        <v>1477</v>
      </c>
      <c r="J668" s="250">
        <v>34887</v>
      </c>
      <c r="K668" s="255" t="s">
        <v>745</v>
      </c>
      <c r="L668" s="249" t="s">
        <v>90</v>
      </c>
      <c r="M668" s="270" t="str">
        <f t="shared" si="179"/>
        <v>Y1</v>
      </c>
      <c r="N668" s="256" t="s">
        <v>502</v>
      </c>
      <c r="O668" s="257" t="s">
        <v>3574</v>
      </c>
      <c r="P668" s="231" t="str">
        <f>CONCATENATE(A668," (",U668,")")</f>
        <v>Lovelady, Richard (Y1)</v>
      </c>
      <c r="Q668" s="252">
        <f t="shared" si="180"/>
        <v>200000</v>
      </c>
      <c r="R668" s="252">
        <f t="shared" si="178"/>
        <v>300000</v>
      </c>
      <c r="S668" s="252">
        <f t="shared" si="181"/>
        <v>400000</v>
      </c>
      <c r="T668" s="252" t="str">
        <f t="shared" si="186"/>
        <v/>
      </c>
      <c r="U668" s="270" t="s">
        <v>388</v>
      </c>
      <c r="V668" s="253">
        <v>200000</v>
      </c>
      <c r="W668" s="232" t="s">
        <v>389</v>
      </c>
      <c r="X668" s="253">
        <v>300000</v>
      </c>
      <c r="Y668" s="232" t="s">
        <v>278</v>
      </c>
      <c r="Z668" s="378">
        <v>400000</v>
      </c>
      <c r="AA668" s="232" t="s">
        <v>492</v>
      </c>
      <c r="AB668" s="284"/>
      <c r="AC668" s="232"/>
      <c r="AD668" s="284"/>
      <c r="AE668" s="232"/>
      <c r="AF668" s="232"/>
    </row>
    <row r="669" spans="1:32" ht="14.25" customHeight="1">
      <c r="A669" s="232" t="s">
        <v>2052</v>
      </c>
      <c r="B669" s="246" t="str">
        <f t="shared" si="182"/>
        <v>Lowe</v>
      </c>
      <c r="C669" s="238" t="str">
        <f t="shared" si="183"/>
        <v>Brandon</v>
      </c>
      <c r="D669" s="232" t="str">
        <f t="shared" si="184"/>
        <v>B. Lowe</v>
      </c>
      <c r="E669" s="231" t="str">
        <f t="shared" si="185"/>
        <v>Brandon Lowe</v>
      </c>
      <c r="F669" s="254" t="s">
        <v>307</v>
      </c>
      <c r="G669" s="254" t="s">
        <v>2205</v>
      </c>
      <c r="H669" s="254" t="s">
        <v>1465</v>
      </c>
      <c r="I669" s="254" t="s">
        <v>2181</v>
      </c>
      <c r="J669" s="250">
        <v>34521</v>
      </c>
      <c r="K669" s="255" t="s">
        <v>746</v>
      </c>
      <c r="L669" s="249" t="s">
        <v>6</v>
      </c>
      <c r="M669" s="270" t="str">
        <f t="shared" si="179"/>
        <v>Y2</v>
      </c>
      <c r="N669" s="256" t="s">
        <v>302</v>
      </c>
      <c r="O669" s="257" t="s">
        <v>2173</v>
      </c>
      <c r="P669" s="231" t="str">
        <f>CONCATENATE(A669," (",M669,")")</f>
        <v>Lowe, Brandon (Y2)</v>
      </c>
      <c r="Q669" s="252">
        <f t="shared" si="180"/>
        <v>300000</v>
      </c>
      <c r="R669" s="252">
        <f t="shared" si="178"/>
        <v>400000</v>
      </c>
      <c r="S669" s="252" t="str">
        <f t="shared" si="181"/>
        <v/>
      </c>
      <c r="T669" s="252" t="str">
        <f t="shared" si="186"/>
        <v/>
      </c>
      <c r="U669" s="270" t="s">
        <v>389</v>
      </c>
      <c r="V669" s="253">
        <v>300000</v>
      </c>
      <c r="W669" s="232" t="s">
        <v>278</v>
      </c>
      <c r="X669" s="253">
        <v>400000</v>
      </c>
      <c r="Y669" s="232" t="s">
        <v>492</v>
      </c>
      <c r="Z669" s="232"/>
      <c r="AA669" s="232"/>
      <c r="AB669" s="284"/>
      <c r="AC669" s="232"/>
      <c r="AD669" s="284"/>
      <c r="AE669" s="232"/>
      <c r="AF669" s="232"/>
    </row>
    <row r="670" spans="1:32" ht="14.25" customHeight="1">
      <c r="A670" s="158" t="s">
        <v>3744</v>
      </c>
      <c r="B670" s="246" t="str">
        <f t="shared" si="182"/>
        <v>Lowe</v>
      </c>
      <c r="C670" s="238" t="str">
        <f t="shared" si="183"/>
        <v>Josh</v>
      </c>
      <c r="D670" s="232" t="str">
        <f t="shared" si="184"/>
        <v>J. Lowe</v>
      </c>
      <c r="E670" s="231" t="str">
        <f t="shared" si="185"/>
        <v>Josh Lowe</v>
      </c>
      <c r="F670" s="254" t="s">
        <v>307</v>
      </c>
      <c r="G670" s="254">
        <v>58</v>
      </c>
      <c r="H670" s="254">
        <v>3</v>
      </c>
      <c r="I670" s="254" t="s">
        <v>1466</v>
      </c>
      <c r="J670" s="250">
        <v>35828</v>
      </c>
      <c r="K670" s="255" t="s">
        <v>750</v>
      </c>
      <c r="L670" s="249" t="s">
        <v>387</v>
      </c>
      <c r="M670" s="270" t="str">
        <f t="shared" si="179"/>
        <v>min</v>
      </c>
      <c r="N670" s="256" t="s">
        <v>864</v>
      </c>
      <c r="O670" s="257" t="s">
        <v>3574</v>
      </c>
      <c r="P670" s="231" t="str">
        <f>CONCATENATE(A670," (",U670,")")</f>
        <v>Lowe, Josh (min)</v>
      </c>
      <c r="Q670" s="252" t="str">
        <f t="shared" si="180"/>
        <v/>
      </c>
      <c r="R670" s="252" t="str">
        <f t="shared" si="178"/>
        <v/>
      </c>
      <c r="S670" s="252" t="str">
        <f t="shared" si="181"/>
        <v/>
      </c>
      <c r="T670" s="252" t="str">
        <f t="shared" si="186"/>
        <v/>
      </c>
      <c r="U670" s="270" t="s">
        <v>505</v>
      </c>
      <c r="V670" s="253"/>
      <c r="W670" s="232"/>
      <c r="X670" s="253"/>
      <c r="Y670" s="232"/>
      <c r="Z670" s="232"/>
      <c r="AA670" s="232"/>
      <c r="AB670" s="284"/>
      <c r="AC670" s="232"/>
      <c r="AD670" s="284"/>
      <c r="AE670" s="232"/>
      <c r="AF670" s="232"/>
    </row>
    <row r="671" spans="1:32" ht="14.25" customHeight="1">
      <c r="A671" s="232" t="s">
        <v>2076</v>
      </c>
      <c r="B671" s="246" t="str">
        <f t="shared" si="182"/>
        <v>Lowe</v>
      </c>
      <c r="C671" s="238" t="str">
        <f t="shared" si="183"/>
        <v>Nate</v>
      </c>
      <c r="D671" s="232" t="str">
        <f t="shared" si="184"/>
        <v>N. Lowe</v>
      </c>
      <c r="E671" s="231" t="str">
        <f t="shared" si="185"/>
        <v>Nate Lowe</v>
      </c>
      <c r="F671" s="254" t="s">
        <v>307</v>
      </c>
      <c r="G671" s="254" t="s">
        <v>2230</v>
      </c>
      <c r="H671" s="254" t="s">
        <v>1466</v>
      </c>
      <c r="I671" s="254" t="s">
        <v>72</v>
      </c>
      <c r="J671" s="250">
        <v>34887</v>
      </c>
      <c r="K671" s="255" t="s">
        <v>747</v>
      </c>
      <c r="L671" s="249" t="s">
        <v>6</v>
      </c>
      <c r="M671" s="270" t="str">
        <f t="shared" si="179"/>
        <v>Y1</v>
      </c>
      <c r="N671" s="256" t="s">
        <v>292</v>
      </c>
      <c r="O671" s="257" t="s">
        <v>2173</v>
      </c>
      <c r="P671" s="231" t="str">
        <f>CONCATENATE(A671," (",M671,")")</f>
        <v>Lowe, Nate (Y1)</v>
      </c>
      <c r="Q671" s="252">
        <f t="shared" si="180"/>
        <v>200000</v>
      </c>
      <c r="R671" s="252">
        <f t="shared" si="178"/>
        <v>300000</v>
      </c>
      <c r="S671" s="252">
        <f t="shared" si="181"/>
        <v>400000</v>
      </c>
      <c r="T671" s="252" t="str">
        <f t="shared" si="186"/>
        <v/>
      </c>
      <c r="U671" s="270" t="s">
        <v>388</v>
      </c>
      <c r="V671" s="253">
        <v>200000</v>
      </c>
      <c r="W671" s="232" t="s">
        <v>389</v>
      </c>
      <c r="X671" s="253">
        <v>300000</v>
      </c>
      <c r="Y671" s="232" t="s">
        <v>278</v>
      </c>
      <c r="Z671" s="378">
        <v>400000</v>
      </c>
      <c r="AA671" s="232" t="s">
        <v>492</v>
      </c>
      <c r="AB671" s="284"/>
      <c r="AC671" s="232"/>
      <c r="AD671" s="284"/>
      <c r="AE671" s="232"/>
      <c r="AF671" s="232"/>
    </row>
    <row r="672" spans="1:32" ht="14.25" customHeight="1">
      <c r="A672" s="290" t="s">
        <v>441</v>
      </c>
      <c r="B672" s="246" t="str">
        <f t="shared" si="182"/>
        <v>Lowrie</v>
      </c>
      <c r="C672" s="238" t="str">
        <f t="shared" si="183"/>
        <v>Jed</v>
      </c>
      <c r="D672" s="232" t="str">
        <f t="shared" si="184"/>
        <v>J. Lowrie</v>
      </c>
      <c r="E672" s="231" t="str">
        <f t="shared" si="185"/>
        <v>Jed Lowrie</v>
      </c>
      <c r="F672" s="272" t="s">
        <v>755</v>
      </c>
      <c r="G672" s="256"/>
      <c r="H672" s="256"/>
      <c r="I672" s="256"/>
      <c r="J672" s="273">
        <v>30789</v>
      </c>
      <c r="K672" s="317" t="s">
        <v>746</v>
      </c>
      <c r="L672" s="249" t="s">
        <v>6</v>
      </c>
      <c r="M672" s="270" t="str">
        <f t="shared" si="179"/>
        <v>3,F3-$7.003536M</v>
      </c>
      <c r="N672" s="256" t="str">
        <f>Cobb!$Y$2</f>
        <v>Gateway</v>
      </c>
      <c r="O672" s="257" t="s">
        <v>1376</v>
      </c>
      <c r="P672" s="231" t="str">
        <f>CONCATENATE(A672," (",M672,")")</f>
        <v>Lowrie, Jed (3,F3-$7.003536M)</v>
      </c>
      <c r="Q672" s="252">
        <f t="shared" si="180"/>
        <v>2335000</v>
      </c>
      <c r="R672" s="252" t="str">
        <f t="shared" si="178"/>
        <v/>
      </c>
      <c r="S672" s="252" t="str">
        <f t="shared" si="181"/>
        <v/>
      </c>
      <c r="T672" s="252" t="str">
        <f t="shared" si="186"/>
        <v/>
      </c>
      <c r="U672" s="270" t="s">
        <v>1626</v>
      </c>
      <c r="V672" s="265">
        <v>2335000</v>
      </c>
      <c r="W672" s="253" t="s">
        <v>242</v>
      </c>
      <c r="X672" s="253"/>
      <c r="Y672" s="232"/>
      <c r="Z672" s="232"/>
      <c r="AA672" s="232"/>
      <c r="AB672" s="284"/>
      <c r="AC672" s="232"/>
      <c r="AD672" s="284"/>
      <c r="AE672" s="232"/>
      <c r="AF672" s="232"/>
    </row>
    <row r="673" spans="1:32" ht="14.25" customHeight="1">
      <c r="A673" s="232" t="s">
        <v>1503</v>
      </c>
      <c r="B673" s="246" t="str">
        <f t="shared" si="182"/>
        <v>Lucchesi</v>
      </c>
      <c r="C673" s="238" t="str">
        <f t="shared" si="183"/>
        <v>Joey</v>
      </c>
      <c r="D673" s="232" t="str">
        <f t="shared" si="184"/>
        <v>J. Lucchesi</v>
      </c>
      <c r="E673" s="231" t="str">
        <f t="shared" si="185"/>
        <v>Joey Lucchesi</v>
      </c>
      <c r="F673" s="254"/>
      <c r="G673" s="254">
        <v>138</v>
      </c>
      <c r="H673" s="254" t="s">
        <v>1470</v>
      </c>
      <c r="I673" s="254"/>
      <c r="J673" s="250">
        <v>34126</v>
      </c>
      <c r="K673" s="255" t="s">
        <v>577</v>
      </c>
      <c r="L673" s="249" t="s">
        <v>90</v>
      </c>
      <c r="M673" s="270" t="str">
        <f t="shared" si="179"/>
        <v>Y2</v>
      </c>
      <c r="N673" s="251" t="str">
        <f>Aaron!$G$2</f>
        <v>Exeter</v>
      </c>
      <c r="O673" s="257" t="s">
        <v>1479</v>
      </c>
      <c r="P673" s="231" t="str">
        <f>CONCATENATE(A673," (",M673,")")</f>
        <v>Lucchesi, Joey (Y2)</v>
      </c>
      <c r="Q673" s="252">
        <f t="shared" si="180"/>
        <v>300000</v>
      </c>
      <c r="R673" s="252">
        <f t="shared" si="178"/>
        <v>400000</v>
      </c>
      <c r="S673" s="252" t="str">
        <f t="shared" si="181"/>
        <v/>
      </c>
      <c r="T673" s="252" t="str">
        <f t="shared" si="186"/>
        <v/>
      </c>
      <c r="U673" s="270" t="s">
        <v>389</v>
      </c>
      <c r="V673" s="253">
        <v>300000</v>
      </c>
      <c r="W673" s="232" t="s">
        <v>278</v>
      </c>
      <c r="X673" s="253">
        <v>400000</v>
      </c>
      <c r="Y673" s="232" t="s">
        <v>492</v>
      </c>
      <c r="Z673" s="232"/>
      <c r="AA673" s="232"/>
      <c r="AB673" s="284"/>
      <c r="AC673" s="232"/>
      <c r="AD673" s="284"/>
      <c r="AE673" s="232"/>
      <c r="AF673" s="232"/>
    </row>
    <row r="674" spans="1:32" ht="14.25" customHeight="1">
      <c r="A674" s="158" t="s">
        <v>3700</v>
      </c>
      <c r="B674" s="246" t="str">
        <f t="shared" si="182"/>
        <v>Luciano</v>
      </c>
      <c r="C674" s="238" t="str">
        <f t="shared" si="183"/>
        <v>Elvis</v>
      </c>
      <c r="D674" s="232" t="str">
        <f t="shared" si="184"/>
        <v>E. Luciano</v>
      </c>
      <c r="E674" s="231" t="str">
        <f t="shared" si="185"/>
        <v>Elvis Luciano</v>
      </c>
      <c r="F674" s="254" t="s">
        <v>748</v>
      </c>
      <c r="G674" s="254">
        <v>217</v>
      </c>
      <c r="H674" s="254">
        <v>10</v>
      </c>
      <c r="I674" s="254" t="s">
        <v>1466</v>
      </c>
      <c r="J674" s="250">
        <v>36571</v>
      </c>
      <c r="K674" s="255" t="s">
        <v>745</v>
      </c>
      <c r="L674" s="249" t="s">
        <v>90</v>
      </c>
      <c r="M674" s="270" t="str">
        <f t="shared" si="179"/>
        <v>Y1</v>
      </c>
      <c r="N674" s="256" t="s">
        <v>3576</v>
      </c>
      <c r="O674" s="257" t="s">
        <v>3574</v>
      </c>
      <c r="P674" s="231" t="str">
        <f>CONCATENATE(A674," (",U674,")")</f>
        <v>Luciano, Elvis (Y1)</v>
      </c>
      <c r="Q674" s="252">
        <f t="shared" si="180"/>
        <v>200000</v>
      </c>
      <c r="R674" s="252">
        <f t="shared" si="178"/>
        <v>300000</v>
      </c>
      <c r="S674" s="252">
        <f t="shared" si="181"/>
        <v>400000</v>
      </c>
      <c r="T674" s="252" t="str">
        <f t="shared" si="186"/>
        <v/>
      </c>
      <c r="U674" s="270" t="s">
        <v>388</v>
      </c>
      <c r="V674" s="253">
        <v>200000</v>
      </c>
      <c r="W674" s="232" t="s">
        <v>389</v>
      </c>
      <c r="X674" s="253">
        <v>300000</v>
      </c>
      <c r="Y674" s="232" t="s">
        <v>278</v>
      </c>
      <c r="Z674" s="378">
        <v>400000</v>
      </c>
      <c r="AA674" s="232" t="s">
        <v>492</v>
      </c>
      <c r="AB674" s="284"/>
      <c r="AC674" s="232"/>
      <c r="AD674" s="284"/>
      <c r="AE674" s="232"/>
      <c r="AF674" s="232"/>
    </row>
    <row r="675" spans="1:32" ht="14.25" customHeight="1">
      <c r="A675" s="158" t="s">
        <v>3723</v>
      </c>
      <c r="B675" s="246" t="str">
        <f t="shared" si="182"/>
        <v>Luciano</v>
      </c>
      <c r="C675" s="238" t="str">
        <f t="shared" si="183"/>
        <v>Marco</v>
      </c>
      <c r="D675" s="232" t="str">
        <f t="shared" si="184"/>
        <v>M. Luciano</v>
      </c>
      <c r="E675" s="231" t="str">
        <f t="shared" si="185"/>
        <v>Marco Luciano</v>
      </c>
      <c r="F675" s="254" t="s">
        <v>748</v>
      </c>
      <c r="G675" s="254">
        <v>17</v>
      </c>
      <c r="H675" s="254">
        <v>1</v>
      </c>
      <c r="I675" s="254" t="s">
        <v>2182</v>
      </c>
      <c r="J675" s="250">
        <v>37144</v>
      </c>
      <c r="K675" s="255" t="s">
        <v>752</v>
      </c>
      <c r="L675" s="249" t="s">
        <v>387</v>
      </c>
      <c r="M675" s="270" t="str">
        <f t="shared" si="179"/>
        <v>min</v>
      </c>
      <c r="N675" s="256" t="s">
        <v>292</v>
      </c>
      <c r="O675" s="257" t="s">
        <v>3574</v>
      </c>
      <c r="P675" s="231" t="str">
        <f>CONCATENATE(A675," (",U675,")")</f>
        <v>Luciano, Marco (min)</v>
      </c>
      <c r="Q675" s="252" t="str">
        <f t="shared" si="180"/>
        <v/>
      </c>
      <c r="R675" s="252" t="str">
        <f t="shared" si="178"/>
        <v/>
      </c>
      <c r="S675" s="252" t="str">
        <f t="shared" si="181"/>
        <v/>
      </c>
      <c r="T675" s="252" t="str">
        <f t="shared" si="186"/>
        <v/>
      </c>
      <c r="U675" s="270" t="s">
        <v>505</v>
      </c>
      <c r="V675" s="253"/>
      <c r="W675" s="232"/>
      <c r="X675" s="253"/>
      <c r="Y675" s="232"/>
      <c r="Z675" s="232"/>
      <c r="AA675" s="232"/>
      <c r="AB675" s="284"/>
      <c r="AC675" s="232"/>
      <c r="AD675" s="284"/>
      <c r="AE675" s="232"/>
      <c r="AF675" s="232"/>
    </row>
    <row r="676" spans="1:32" ht="14.25" customHeight="1">
      <c r="A676" s="232" t="s">
        <v>8</v>
      </c>
      <c r="B676" s="246" t="str">
        <f t="shared" si="182"/>
        <v>Lucroy</v>
      </c>
      <c r="C676" s="238" t="str">
        <f t="shared" si="183"/>
        <v>Jonathan</v>
      </c>
      <c r="D676" s="232" t="str">
        <f t="shared" si="184"/>
        <v>J. Lucroy</v>
      </c>
      <c r="E676" s="231" t="str">
        <f t="shared" si="185"/>
        <v>Jonathan Lucroy</v>
      </c>
      <c r="F676" s="249" t="s">
        <v>748</v>
      </c>
      <c r="G676" s="249"/>
      <c r="H676" s="249"/>
      <c r="I676" s="249"/>
      <c r="J676" s="250">
        <v>31576</v>
      </c>
      <c r="K676" s="256"/>
      <c r="L676" s="249" t="s">
        <v>6</v>
      </c>
      <c r="M676" s="270" t="str">
        <f t="shared" si="179"/>
        <v>2,F4-6.3M</v>
      </c>
      <c r="N676" s="256" t="str">
        <f>Aaron!$A$2</f>
        <v>Middlesex</v>
      </c>
      <c r="O676" s="257" t="s">
        <v>1797</v>
      </c>
      <c r="P676" s="231" t="str">
        <f t="shared" ref="P676:P694" si="188">CONCATENATE(A676," (",M676,")")</f>
        <v>Lucroy, Jonathan (2,F4-6.3M)</v>
      </c>
      <c r="Q676" s="252">
        <f t="shared" si="180"/>
        <v>1575000</v>
      </c>
      <c r="R676" s="252">
        <f t="shared" si="178"/>
        <v>1575000</v>
      </c>
      <c r="S676" s="252">
        <f t="shared" si="181"/>
        <v>1575000</v>
      </c>
      <c r="T676" s="252" t="str">
        <f t="shared" si="186"/>
        <v/>
      </c>
      <c r="U676" s="270" t="s">
        <v>1918</v>
      </c>
      <c r="V676" s="253">
        <v>1575000</v>
      </c>
      <c r="W676" s="232" t="s">
        <v>1917</v>
      </c>
      <c r="X676" s="253">
        <v>1575000</v>
      </c>
      <c r="Y676" s="232" t="s">
        <v>1916</v>
      </c>
      <c r="Z676" s="253">
        <v>1575000</v>
      </c>
      <c r="AA676" s="232" t="s">
        <v>242</v>
      </c>
      <c r="AB676" s="269"/>
      <c r="AC676" s="233"/>
      <c r="AD676" s="284"/>
      <c r="AE676" s="232"/>
      <c r="AF676" s="232"/>
    </row>
    <row r="677" spans="1:32" ht="14.25" customHeight="1">
      <c r="A677" s="232" t="s">
        <v>1266</v>
      </c>
      <c r="B677" s="246" t="str">
        <f t="shared" si="182"/>
        <v>Lugo</v>
      </c>
      <c r="C677" s="238" t="str">
        <f t="shared" si="183"/>
        <v>Dawel</v>
      </c>
      <c r="D677" s="232" t="str">
        <f t="shared" si="184"/>
        <v>D. Lugo</v>
      </c>
      <c r="E677" s="231" t="str">
        <f t="shared" si="185"/>
        <v>Dawel Lugo</v>
      </c>
      <c r="F677" s="247" t="s">
        <v>748</v>
      </c>
      <c r="G677" s="232">
        <f>G675+1</f>
        <v>18</v>
      </c>
      <c r="H677" s="232">
        <v>6</v>
      </c>
      <c r="I677" s="232">
        <v>10</v>
      </c>
      <c r="J677" s="248">
        <v>34699</v>
      </c>
      <c r="K677" s="232" t="s">
        <v>746</v>
      </c>
      <c r="L677" s="249" t="s">
        <v>6</v>
      </c>
      <c r="M677" s="270" t="str">
        <f t="shared" si="179"/>
        <v>Y2</v>
      </c>
      <c r="N677" s="256" t="str">
        <f>Aaron!$M$2</f>
        <v>Virginia</v>
      </c>
      <c r="O677" s="249" t="s">
        <v>1214</v>
      </c>
      <c r="P677" s="231" t="str">
        <f t="shared" si="188"/>
        <v>Lugo, Dawel (Y2)</v>
      </c>
      <c r="Q677" s="252">
        <f t="shared" si="180"/>
        <v>300000</v>
      </c>
      <c r="R677" s="252">
        <f t="shared" si="178"/>
        <v>400000</v>
      </c>
      <c r="S677" s="252" t="str">
        <f t="shared" si="181"/>
        <v/>
      </c>
      <c r="T677" s="252" t="str">
        <f t="shared" si="186"/>
        <v/>
      </c>
      <c r="U677" s="270" t="s">
        <v>389</v>
      </c>
      <c r="V677" s="253">
        <v>300000</v>
      </c>
      <c r="W677" s="232" t="s">
        <v>278</v>
      </c>
      <c r="X677" s="253">
        <v>400000</v>
      </c>
      <c r="Y677" s="232" t="s">
        <v>492</v>
      </c>
      <c r="Z677" s="232"/>
      <c r="AA677" s="232"/>
      <c r="AB677" s="284"/>
      <c r="AC677" s="232"/>
      <c r="AD677" s="284"/>
      <c r="AE677" s="232"/>
      <c r="AF677" s="232"/>
    </row>
    <row r="678" spans="1:32" ht="14.25" customHeight="1">
      <c r="A678" s="232" t="s">
        <v>1312</v>
      </c>
      <c r="B678" s="246" t="str">
        <f t="shared" si="182"/>
        <v>Lugo</v>
      </c>
      <c r="C678" s="238" t="str">
        <f t="shared" si="183"/>
        <v>Seth</v>
      </c>
      <c r="D678" s="232" t="str">
        <f t="shared" si="184"/>
        <v>S. Lugo</v>
      </c>
      <c r="E678" s="231" t="str">
        <f t="shared" si="185"/>
        <v>Seth Lugo</v>
      </c>
      <c r="F678" s="247" t="s">
        <v>748</v>
      </c>
      <c r="G678" s="232">
        <f>G677+1</f>
        <v>19</v>
      </c>
      <c r="H678" s="232">
        <v>2</v>
      </c>
      <c r="I678" s="232">
        <v>10</v>
      </c>
      <c r="J678" s="248">
        <v>32829</v>
      </c>
      <c r="K678" s="232" t="s">
        <v>745</v>
      </c>
      <c r="L678" s="249" t="s">
        <v>90</v>
      </c>
      <c r="M678" s="270" t="str">
        <f t="shared" si="179"/>
        <v>ARB-Y4</v>
      </c>
      <c r="N678" s="256" t="str">
        <f>Cobb!$M$2</f>
        <v>Mansfield</v>
      </c>
      <c r="O678" s="249" t="s">
        <v>1214</v>
      </c>
      <c r="P678" s="231" t="str">
        <f t="shared" si="188"/>
        <v>Lugo, Seth (ARB-Y4)</v>
      </c>
      <c r="Q678" s="252">
        <f t="shared" si="180"/>
        <v>1000000</v>
      </c>
      <c r="R678" s="252" t="str">
        <f t="shared" si="178"/>
        <v/>
      </c>
      <c r="S678" s="252" t="str">
        <f t="shared" si="181"/>
        <v/>
      </c>
      <c r="T678" s="252" t="str">
        <f t="shared" si="186"/>
        <v/>
      </c>
      <c r="U678" s="270" t="s">
        <v>492</v>
      </c>
      <c r="V678" s="253">
        <v>1000000</v>
      </c>
      <c r="W678" s="232" t="s">
        <v>721</v>
      </c>
      <c r="X678" s="232"/>
      <c r="Y678" s="232" t="s">
        <v>722</v>
      </c>
      <c r="Z678" s="232"/>
      <c r="AA678" s="232" t="s">
        <v>723</v>
      </c>
      <c r="AB678" s="284"/>
      <c r="AC678" s="232"/>
      <c r="AD678" s="284"/>
      <c r="AE678" s="232"/>
      <c r="AF678" s="232"/>
    </row>
    <row r="679" spans="1:32" ht="14.25" customHeight="1">
      <c r="A679" s="232" t="s">
        <v>2098</v>
      </c>
      <c r="B679" s="246" t="str">
        <f t="shared" si="182"/>
        <v>Luplow</v>
      </c>
      <c r="C679" s="238" t="str">
        <f t="shared" si="183"/>
        <v>Jordan</v>
      </c>
      <c r="D679" s="232" t="str">
        <f t="shared" si="184"/>
        <v>J. Luplow</v>
      </c>
      <c r="E679" s="231" t="str">
        <f t="shared" si="185"/>
        <v>Jordan Luplow</v>
      </c>
      <c r="F679" s="254" t="s">
        <v>748</v>
      </c>
      <c r="G679" s="254" t="s">
        <v>2253</v>
      </c>
      <c r="H679" s="254" t="s">
        <v>1467</v>
      </c>
      <c r="I679" s="254" t="s">
        <v>1465</v>
      </c>
      <c r="J679" s="250">
        <v>34238</v>
      </c>
      <c r="K679" s="255" t="s">
        <v>784</v>
      </c>
      <c r="L679" s="249" t="s">
        <v>6</v>
      </c>
      <c r="M679" s="270" t="str">
        <f t="shared" si="179"/>
        <v>Y2</v>
      </c>
      <c r="N679" s="256" t="s">
        <v>504</v>
      </c>
      <c r="O679" s="257" t="s">
        <v>2173</v>
      </c>
      <c r="P679" s="231" t="str">
        <f t="shared" si="188"/>
        <v>Luplow, Jordan (Y2)</v>
      </c>
      <c r="Q679" s="252">
        <f t="shared" si="180"/>
        <v>300000</v>
      </c>
      <c r="R679" s="252">
        <f t="shared" si="178"/>
        <v>400000</v>
      </c>
      <c r="S679" s="252" t="str">
        <f t="shared" si="181"/>
        <v/>
      </c>
      <c r="T679" s="252" t="str">
        <f t="shared" si="186"/>
        <v/>
      </c>
      <c r="U679" s="270" t="s">
        <v>389</v>
      </c>
      <c r="V679" s="253">
        <v>300000</v>
      </c>
      <c r="W679" s="232" t="s">
        <v>278</v>
      </c>
      <c r="X679" s="253">
        <v>400000</v>
      </c>
      <c r="Y679" s="232" t="s">
        <v>492</v>
      </c>
      <c r="Z679" s="232"/>
      <c r="AA679" s="232"/>
      <c r="AB679" s="284"/>
      <c r="AC679" s="232"/>
      <c r="AD679" s="284"/>
      <c r="AE679" s="232"/>
      <c r="AF679" s="232"/>
    </row>
    <row r="680" spans="1:32" ht="14.25" customHeight="1">
      <c r="A680" s="232" t="s">
        <v>2031</v>
      </c>
      <c r="B680" s="246" t="str">
        <f t="shared" si="182"/>
        <v>Lux</v>
      </c>
      <c r="C680" s="238" t="str">
        <f t="shared" si="183"/>
        <v>Gavin</v>
      </c>
      <c r="D680" s="232" t="str">
        <f t="shared" si="184"/>
        <v>G. Lux</v>
      </c>
      <c r="E680" s="231" t="str">
        <f t="shared" si="185"/>
        <v>Gavin Lux</v>
      </c>
      <c r="F680" s="254" t="s">
        <v>307</v>
      </c>
      <c r="G680" s="254" t="s">
        <v>72</v>
      </c>
      <c r="H680" s="254" t="s">
        <v>1464</v>
      </c>
      <c r="I680" s="254" t="s">
        <v>72</v>
      </c>
      <c r="J680" s="250">
        <v>35757</v>
      </c>
      <c r="K680" s="255" t="s">
        <v>752</v>
      </c>
      <c r="L680" s="249" t="s">
        <v>6</v>
      </c>
      <c r="M680" s="270" t="str">
        <f t="shared" si="179"/>
        <v>MM</v>
      </c>
      <c r="N680" s="256" t="s">
        <v>292</v>
      </c>
      <c r="O680" s="257" t="s">
        <v>2173</v>
      </c>
      <c r="P680" s="231" t="str">
        <f t="shared" si="188"/>
        <v>Lux, Gavin (MM)</v>
      </c>
      <c r="Q680" s="252">
        <f t="shared" si="180"/>
        <v>100000</v>
      </c>
      <c r="R680" s="252" t="str">
        <f t="shared" si="178"/>
        <v/>
      </c>
      <c r="S680" s="252" t="str">
        <f t="shared" si="181"/>
        <v/>
      </c>
      <c r="T680" s="252" t="str">
        <f t="shared" si="186"/>
        <v/>
      </c>
      <c r="U680" s="270" t="s">
        <v>385</v>
      </c>
      <c r="V680" s="253">
        <v>100000</v>
      </c>
      <c r="W680" s="232"/>
      <c r="X680" s="253"/>
      <c r="Y680" s="232"/>
      <c r="Z680" s="232"/>
      <c r="AA680" s="232"/>
      <c r="AB680" s="284"/>
      <c r="AC680" s="232"/>
      <c r="AD680" s="284"/>
      <c r="AE680" s="232"/>
      <c r="AF680" s="232"/>
    </row>
    <row r="681" spans="1:32" ht="14.25" customHeight="1">
      <c r="A681" s="232" t="s">
        <v>1530</v>
      </c>
      <c r="B681" s="246" t="str">
        <f t="shared" si="182"/>
        <v>Luzardo</v>
      </c>
      <c r="C681" s="238" t="str">
        <f t="shared" si="183"/>
        <v>Jesus</v>
      </c>
      <c r="D681" s="232" t="str">
        <f t="shared" si="184"/>
        <v>J. Luzardo</v>
      </c>
      <c r="E681" s="231" t="str">
        <f t="shared" si="185"/>
        <v>Jesus Luzardo</v>
      </c>
      <c r="F681" s="254"/>
      <c r="G681" s="254">
        <v>32</v>
      </c>
      <c r="H681" s="254" t="s">
        <v>1465</v>
      </c>
      <c r="I681" s="254"/>
      <c r="J681" s="250"/>
      <c r="K681" s="255"/>
      <c r="L681" s="249" t="s">
        <v>90</v>
      </c>
      <c r="M681" s="270" t="str">
        <f t="shared" si="179"/>
        <v>MM</v>
      </c>
      <c r="N681" s="251" t="s">
        <v>302</v>
      </c>
      <c r="O681" s="257" t="s">
        <v>2350</v>
      </c>
      <c r="P681" s="231" t="str">
        <f t="shared" si="188"/>
        <v>Luzardo, Jesus (MM)</v>
      </c>
      <c r="Q681" s="252">
        <f t="shared" si="180"/>
        <v>100000</v>
      </c>
      <c r="R681" s="252" t="str">
        <f t="shared" si="178"/>
        <v/>
      </c>
      <c r="S681" s="252" t="str">
        <f t="shared" si="181"/>
        <v/>
      </c>
      <c r="T681" s="252" t="str">
        <f t="shared" si="186"/>
        <v/>
      </c>
      <c r="U681" s="270" t="s">
        <v>385</v>
      </c>
      <c r="V681" s="253">
        <v>100000</v>
      </c>
      <c r="W681" s="232"/>
      <c r="X681" s="253"/>
      <c r="Y681" s="232"/>
      <c r="Z681" s="232"/>
      <c r="AA681" s="232"/>
      <c r="AB681" s="284"/>
      <c r="AC681" s="232"/>
      <c r="AD681" s="284"/>
      <c r="AE681" s="232"/>
      <c r="AF681" s="232"/>
    </row>
    <row r="682" spans="1:32" ht="14.25" customHeight="1">
      <c r="A682" s="232" t="s">
        <v>552</v>
      </c>
      <c r="B682" s="246" t="str">
        <f t="shared" si="182"/>
        <v>Lyles</v>
      </c>
      <c r="C682" s="238" t="str">
        <f t="shared" si="183"/>
        <v>Jordan</v>
      </c>
      <c r="D682" s="232" t="str">
        <f t="shared" si="184"/>
        <v>J. Lyles</v>
      </c>
      <c r="E682" s="231" t="str">
        <f t="shared" si="185"/>
        <v>Jordan Lyles</v>
      </c>
      <c r="F682" s="247" t="s">
        <v>748</v>
      </c>
      <c r="G682" s="232"/>
      <c r="H682" s="232"/>
      <c r="I682" s="232"/>
      <c r="J682" s="248">
        <v>33165</v>
      </c>
      <c r="K682" s="232" t="s">
        <v>745</v>
      </c>
      <c r="L682" s="249" t="s">
        <v>90</v>
      </c>
      <c r="M682" s="270" t="str">
        <f t="shared" si="179"/>
        <v>2,F2-$3.35M</v>
      </c>
      <c r="N682" s="256" t="s">
        <v>429</v>
      </c>
      <c r="O682" s="257" t="s">
        <v>3517</v>
      </c>
      <c r="P682" s="231" t="str">
        <f t="shared" si="188"/>
        <v>Lyles, Jordan (2,F2-$3.35M)</v>
      </c>
      <c r="Q682" s="252">
        <f t="shared" si="180"/>
        <v>1675000</v>
      </c>
      <c r="R682" s="252" t="str">
        <f t="shared" si="178"/>
        <v/>
      </c>
      <c r="S682" s="252" t="str">
        <f t="shared" si="181"/>
        <v/>
      </c>
      <c r="T682" s="252" t="str">
        <f t="shared" si="186"/>
        <v/>
      </c>
      <c r="U682" s="375" t="s">
        <v>1165</v>
      </c>
      <c r="V682" s="253">
        <v>1675000</v>
      </c>
      <c r="W682" s="232" t="s">
        <v>242</v>
      </c>
      <c r="X682" s="232"/>
      <c r="Y682" s="232"/>
      <c r="Z682" s="232"/>
      <c r="AA682" s="232"/>
      <c r="AB682" s="284"/>
      <c r="AC682" s="232"/>
      <c r="AD682" s="284"/>
      <c r="AE682" s="232"/>
      <c r="AF682" s="232"/>
    </row>
    <row r="683" spans="1:32" ht="14.25" customHeight="1">
      <c r="A683" s="232" t="s">
        <v>2079</v>
      </c>
      <c r="B683" s="246" t="str">
        <f t="shared" si="182"/>
        <v>Lynch</v>
      </c>
      <c r="C683" s="238" t="str">
        <f t="shared" si="183"/>
        <v>Daniel</v>
      </c>
      <c r="D683" s="232" t="str">
        <f t="shared" si="184"/>
        <v>D. Lynch</v>
      </c>
      <c r="E683" s="231" t="str">
        <f t="shared" si="185"/>
        <v>Daniel Lynch</v>
      </c>
      <c r="F683" s="254" t="s">
        <v>307</v>
      </c>
      <c r="G683" s="254" t="s">
        <v>2233</v>
      </c>
      <c r="H683" s="254" t="s">
        <v>2333</v>
      </c>
      <c r="I683" s="254" t="s">
        <v>1464</v>
      </c>
      <c r="J683" s="250">
        <v>35386</v>
      </c>
      <c r="K683" s="255" t="s">
        <v>577</v>
      </c>
      <c r="L683" s="249" t="s">
        <v>387</v>
      </c>
      <c r="M683" s="270" t="str">
        <f t="shared" si="179"/>
        <v>min</v>
      </c>
      <c r="N683" s="256" t="s">
        <v>173</v>
      </c>
      <c r="O683" s="257" t="s">
        <v>2173</v>
      </c>
      <c r="P683" s="231" t="str">
        <f t="shared" si="188"/>
        <v>Lynch, Daniel (min)</v>
      </c>
      <c r="Q683" s="252" t="str">
        <f t="shared" si="180"/>
        <v/>
      </c>
      <c r="R683" s="252" t="str">
        <f t="shared" si="178"/>
        <v/>
      </c>
      <c r="S683" s="252" t="str">
        <f t="shared" si="181"/>
        <v/>
      </c>
      <c r="T683" s="252" t="str">
        <f t="shared" si="186"/>
        <v/>
      </c>
      <c r="U683" s="270" t="s">
        <v>505</v>
      </c>
      <c r="V683" s="253"/>
      <c r="W683" s="232"/>
      <c r="X683" s="253"/>
      <c r="Y683" s="232"/>
      <c r="Z683" s="232"/>
      <c r="AA683" s="232"/>
      <c r="AB683" s="284"/>
      <c r="AC683" s="232"/>
      <c r="AD683" s="284"/>
      <c r="AE683" s="232"/>
      <c r="AF683" s="232"/>
    </row>
    <row r="684" spans="1:32" ht="14.25" customHeight="1">
      <c r="A684" s="232" t="s">
        <v>3</v>
      </c>
      <c r="B684" s="246" t="str">
        <f t="shared" si="182"/>
        <v>Lynn</v>
      </c>
      <c r="C684" s="238" t="str">
        <f t="shared" si="183"/>
        <v>Lance</v>
      </c>
      <c r="D684" s="232" t="str">
        <f t="shared" si="184"/>
        <v>L. Lynn</v>
      </c>
      <c r="E684" s="231" t="str">
        <f t="shared" si="185"/>
        <v>Lance Lynn</v>
      </c>
      <c r="F684" s="249" t="s">
        <v>748</v>
      </c>
      <c r="G684" s="249"/>
      <c r="H684" s="249"/>
      <c r="I684" s="249"/>
      <c r="J684" s="250">
        <v>31909</v>
      </c>
      <c r="K684" s="256"/>
      <c r="L684" s="249" t="s">
        <v>90</v>
      </c>
      <c r="M684" s="270" t="str">
        <f t="shared" si="179"/>
        <v>1,F5-$21.375M</v>
      </c>
      <c r="N684" s="251" t="s">
        <v>52</v>
      </c>
      <c r="O684" s="257" t="s">
        <v>3510</v>
      </c>
      <c r="P684" s="231" t="str">
        <f t="shared" si="188"/>
        <v>Lynn, Lance (1,F5-$21.375M)</v>
      </c>
      <c r="Q684" s="252">
        <f t="shared" si="180"/>
        <v>4275000</v>
      </c>
      <c r="R684" s="252">
        <f t="shared" si="178"/>
        <v>4275000</v>
      </c>
      <c r="S684" s="252">
        <f t="shared" si="181"/>
        <v>4275000</v>
      </c>
      <c r="T684" s="252">
        <f t="shared" si="186"/>
        <v>4275000</v>
      </c>
      <c r="U684" s="233" t="s">
        <v>3272</v>
      </c>
      <c r="V684" s="253">
        <v>4275000</v>
      </c>
      <c r="W684" s="233" t="s">
        <v>3273</v>
      </c>
      <c r="X684" s="253">
        <v>4275000</v>
      </c>
      <c r="Y684" s="233" t="s">
        <v>3274</v>
      </c>
      <c r="Z684" s="253">
        <v>4275000</v>
      </c>
      <c r="AA684" s="233" t="s">
        <v>3275</v>
      </c>
      <c r="AB684" s="253">
        <v>4275000</v>
      </c>
      <c r="AC684" s="233" t="s">
        <v>3276</v>
      </c>
      <c r="AD684" s="253">
        <v>4275000</v>
      </c>
      <c r="AE684" s="232" t="s">
        <v>242</v>
      </c>
      <c r="AF684" s="232"/>
    </row>
    <row r="685" spans="1:32" ht="14.25" customHeight="1">
      <c r="A685" s="232" t="s">
        <v>1281</v>
      </c>
      <c r="B685" s="246" t="str">
        <f t="shared" si="182"/>
        <v>Machado</v>
      </c>
      <c r="C685" s="238" t="str">
        <f t="shared" si="183"/>
        <v>Jonatan</v>
      </c>
      <c r="D685" s="232" t="str">
        <f t="shared" si="184"/>
        <v>J. Machado</v>
      </c>
      <c r="E685" s="231" t="str">
        <f t="shared" si="185"/>
        <v>Jonatan Machado</v>
      </c>
      <c r="F685" s="247" t="s">
        <v>307</v>
      </c>
      <c r="G685" s="232">
        <f>Players!G546+1</f>
        <v>1</v>
      </c>
      <c r="H685" s="232">
        <v>10</v>
      </c>
      <c r="I685" s="232">
        <v>4</v>
      </c>
      <c r="J685" s="248">
        <v>36181</v>
      </c>
      <c r="K685" s="232" t="s">
        <v>784</v>
      </c>
      <c r="L685" s="249" t="s">
        <v>387</v>
      </c>
      <c r="M685" s="270" t="str">
        <f t="shared" si="179"/>
        <v>min</v>
      </c>
      <c r="N685" s="256" t="str">
        <f>Cobb!$AE$2</f>
        <v>Houston</v>
      </c>
      <c r="O685" s="249" t="s">
        <v>1214</v>
      </c>
      <c r="P685" s="231" t="str">
        <f t="shared" si="188"/>
        <v>Machado, Jonatan (min)</v>
      </c>
      <c r="Q685" s="252" t="str">
        <f t="shared" si="180"/>
        <v/>
      </c>
      <c r="R685" s="252" t="str">
        <f t="shared" si="178"/>
        <v/>
      </c>
      <c r="S685" s="252" t="str">
        <f t="shared" si="181"/>
        <v/>
      </c>
      <c r="T685" s="252" t="str">
        <f t="shared" si="186"/>
        <v/>
      </c>
      <c r="U685" s="270" t="s">
        <v>505</v>
      </c>
      <c r="V685" s="253"/>
      <c r="W685" s="232"/>
      <c r="X685" s="232"/>
      <c r="Y685" s="232"/>
      <c r="Z685" s="232"/>
      <c r="AA685" s="232"/>
      <c r="AB685" s="284"/>
      <c r="AC685" s="232"/>
      <c r="AD685" s="284"/>
      <c r="AE685" s="232"/>
      <c r="AF685" s="232"/>
    </row>
    <row r="686" spans="1:32" ht="14.25" customHeight="1">
      <c r="A686" s="232" t="s">
        <v>207</v>
      </c>
      <c r="B686" s="246" t="str">
        <f t="shared" si="182"/>
        <v>Machado</v>
      </c>
      <c r="C686" s="238" t="str">
        <f t="shared" si="183"/>
        <v>Manny</v>
      </c>
      <c r="D686" s="232" t="str">
        <f t="shared" si="184"/>
        <v>M. Machado</v>
      </c>
      <c r="E686" s="231" t="str">
        <f t="shared" si="185"/>
        <v>Manny Machado</v>
      </c>
      <c r="F686" s="249" t="s">
        <v>748</v>
      </c>
      <c r="G686" s="249"/>
      <c r="H686" s="249"/>
      <c r="I686" s="249"/>
      <c r="J686" s="250">
        <v>33791</v>
      </c>
      <c r="K686" s="256"/>
      <c r="L686" s="249" t="s">
        <v>6</v>
      </c>
      <c r="M686" s="270" t="str">
        <f t="shared" si="179"/>
        <v>5,L5-14M</v>
      </c>
      <c r="N686" s="251" t="str">
        <f>Aaron!$G$2</f>
        <v>Exeter</v>
      </c>
      <c r="O686" s="257" t="s">
        <v>230</v>
      </c>
      <c r="P686" s="231" t="str">
        <f t="shared" si="188"/>
        <v>Machado, Manny (5,L5-14M)</v>
      </c>
      <c r="Q686" s="252">
        <f t="shared" si="180"/>
        <v>2800000</v>
      </c>
      <c r="R686" s="252" t="str">
        <f t="shared" si="178"/>
        <v/>
      </c>
      <c r="S686" s="252" t="str">
        <f t="shared" si="181"/>
        <v/>
      </c>
      <c r="T686" s="252" t="str">
        <f t="shared" si="186"/>
        <v/>
      </c>
      <c r="U686" s="255" t="s">
        <v>462</v>
      </c>
      <c r="V686" s="253">
        <v>2800000</v>
      </c>
      <c r="W686" s="232" t="s">
        <v>242</v>
      </c>
      <c r="X686" s="232"/>
      <c r="Y686" s="232"/>
      <c r="Z686" s="232"/>
      <c r="AA686" s="232"/>
      <c r="AB686" s="284"/>
      <c r="AC686" s="232"/>
      <c r="AD686" s="284"/>
      <c r="AE686" s="232"/>
      <c r="AF686" s="232"/>
    </row>
    <row r="687" spans="1:32" ht="14.25" customHeight="1">
      <c r="A687" s="232" t="s">
        <v>2028</v>
      </c>
      <c r="B687" s="246" t="str">
        <f t="shared" si="182"/>
        <v>Madrigal</v>
      </c>
      <c r="C687" s="238" t="str">
        <f t="shared" si="183"/>
        <v>Nick</v>
      </c>
      <c r="D687" s="232" t="str">
        <f t="shared" si="184"/>
        <v>N. Madrigal</v>
      </c>
      <c r="E687" s="231" t="str">
        <f t="shared" si="185"/>
        <v>Nick Madrigal</v>
      </c>
      <c r="F687" s="254" t="s">
        <v>748</v>
      </c>
      <c r="G687" s="254" t="s">
        <v>2181</v>
      </c>
      <c r="H687" s="254" t="s">
        <v>1464</v>
      </c>
      <c r="I687" s="254" t="s">
        <v>2181</v>
      </c>
      <c r="J687" s="250">
        <v>35494</v>
      </c>
      <c r="K687" s="255" t="s">
        <v>746</v>
      </c>
      <c r="L687" s="249" t="s">
        <v>387</v>
      </c>
      <c r="M687" s="270" t="str">
        <f t="shared" si="179"/>
        <v>min</v>
      </c>
      <c r="N687" s="256" t="s">
        <v>171</v>
      </c>
      <c r="O687" s="257" t="s">
        <v>2173</v>
      </c>
      <c r="P687" s="231" t="str">
        <f t="shared" si="188"/>
        <v>Madrigal, Nick (min)</v>
      </c>
      <c r="Q687" s="252" t="str">
        <f t="shared" si="180"/>
        <v/>
      </c>
      <c r="R687" s="252" t="str">
        <f t="shared" si="178"/>
        <v/>
      </c>
      <c r="S687" s="252" t="str">
        <f t="shared" si="181"/>
        <v/>
      </c>
      <c r="T687" s="252" t="str">
        <f t="shared" si="186"/>
        <v/>
      </c>
      <c r="U687" s="270" t="s">
        <v>505</v>
      </c>
      <c r="V687" s="253"/>
      <c r="W687" s="232"/>
      <c r="X687" s="253"/>
      <c r="Y687" s="232"/>
      <c r="Z687" s="232"/>
      <c r="AA687" s="232"/>
      <c r="AB687" s="284"/>
      <c r="AC687" s="232"/>
      <c r="AD687" s="284"/>
      <c r="AE687" s="232"/>
      <c r="AF687" s="232"/>
    </row>
    <row r="688" spans="1:32" ht="14.25" customHeight="1">
      <c r="A688" s="232" t="s">
        <v>1120</v>
      </c>
      <c r="B688" s="246" t="str">
        <f t="shared" si="182"/>
        <v>Madson</v>
      </c>
      <c r="C688" s="238" t="str">
        <f t="shared" si="183"/>
        <v>Ryan</v>
      </c>
      <c r="D688" s="232" t="str">
        <f t="shared" si="184"/>
        <v>R. Madson</v>
      </c>
      <c r="E688" s="231" t="str">
        <f t="shared" si="185"/>
        <v>Ryan Madson</v>
      </c>
      <c r="F688" s="254" t="s">
        <v>748</v>
      </c>
      <c r="G688" s="254"/>
      <c r="H688" s="254"/>
      <c r="I688" s="254"/>
      <c r="J688" s="250">
        <v>29461</v>
      </c>
      <c r="K688" s="255" t="s">
        <v>745</v>
      </c>
      <c r="L688" s="249" t="s">
        <v>90</v>
      </c>
      <c r="M688" s="270" t="str">
        <f t="shared" si="179"/>
        <v>2,F2-$600K</v>
      </c>
      <c r="N688" s="256" t="str">
        <f>Ruth!$G$2</f>
        <v>Gotham City</v>
      </c>
      <c r="O688" s="292" t="s">
        <v>1797</v>
      </c>
      <c r="P688" s="231" t="str">
        <f t="shared" si="188"/>
        <v>Madson, Ryan (2,F2-$600K)</v>
      </c>
      <c r="Q688" s="252">
        <f t="shared" si="180"/>
        <v>300000</v>
      </c>
      <c r="R688" s="252" t="str">
        <f t="shared" si="178"/>
        <v/>
      </c>
      <c r="S688" s="252" t="str">
        <f t="shared" si="181"/>
        <v/>
      </c>
      <c r="T688" s="252" t="str">
        <f t="shared" si="186"/>
        <v/>
      </c>
      <c r="U688" s="270" t="s">
        <v>1913</v>
      </c>
      <c r="V688" s="253">
        <v>300000</v>
      </c>
      <c r="W688" s="232" t="s">
        <v>242</v>
      </c>
      <c r="X688" s="232"/>
      <c r="Y688" s="232"/>
      <c r="Z688" s="232"/>
      <c r="AA688" s="232"/>
      <c r="AB688" s="284"/>
      <c r="AC688" s="232"/>
      <c r="AD688" s="284"/>
      <c r="AE688" s="232"/>
      <c r="AF688" s="232"/>
    </row>
    <row r="689" spans="1:32" ht="14.25" customHeight="1">
      <c r="A689" s="232" t="s">
        <v>1094</v>
      </c>
      <c r="B689" s="246" t="str">
        <f t="shared" si="182"/>
        <v>Maeda</v>
      </c>
      <c r="C689" s="238" t="str">
        <f t="shared" si="183"/>
        <v>Kenta</v>
      </c>
      <c r="D689" s="232" t="str">
        <f t="shared" si="184"/>
        <v>K. Maeda</v>
      </c>
      <c r="E689" s="231" t="str">
        <f t="shared" si="185"/>
        <v>Kenta Maeda</v>
      </c>
      <c r="F689" s="254" t="s">
        <v>748</v>
      </c>
      <c r="G689" s="233">
        <v>9</v>
      </c>
      <c r="H689" s="233">
        <v>1</v>
      </c>
      <c r="I689" s="233">
        <v>9</v>
      </c>
      <c r="J689" s="262">
        <v>32244</v>
      </c>
      <c r="K689" s="255"/>
      <c r="L689" s="249" t="s">
        <v>90</v>
      </c>
      <c r="M689" s="270" t="str">
        <f t="shared" si="179"/>
        <v>ARB-Y4</v>
      </c>
      <c r="N689" s="256" t="str">
        <f>Mays!$A$2</f>
        <v>Aspen</v>
      </c>
      <c r="O689" s="257" t="s">
        <v>1058</v>
      </c>
      <c r="P689" s="231" t="str">
        <f t="shared" si="188"/>
        <v>Maeda, Kenta (ARB-Y4)</v>
      </c>
      <c r="Q689" s="252">
        <f t="shared" si="180"/>
        <v>1000000</v>
      </c>
      <c r="R689" s="252" t="str">
        <f t="shared" si="178"/>
        <v/>
      </c>
      <c r="S689" s="252" t="str">
        <f t="shared" si="181"/>
        <v/>
      </c>
      <c r="T689" s="252" t="str">
        <f t="shared" si="186"/>
        <v/>
      </c>
      <c r="U689" s="270" t="s">
        <v>492</v>
      </c>
      <c r="V689" s="253">
        <v>1000000</v>
      </c>
      <c r="W689" s="232" t="s">
        <v>721</v>
      </c>
      <c r="X689" s="232"/>
      <c r="Y689" s="232" t="s">
        <v>722</v>
      </c>
      <c r="Z689" s="232"/>
      <c r="AA689" s="232" t="s">
        <v>723</v>
      </c>
      <c r="AB689" s="284"/>
      <c r="AC689" s="232"/>
      <c r="AD689" s="284"/>
      <c r="AE689" s="232"/>
      <c r="AF689" s="232"/>
    </row>
    <row r="690" spans="1:32" ht="14.25" customHeight="1">
      <c r="A690" s="232" t="s">
        <v>2119</v>
      </c>
      <c r="B690" s="246" t="str">
        <f t="shared" si="182"/>
        <v>Magill</v>
      </c>
      <c r="C690" s="238" t="str">
        <f t="shared" si="183"/>
        <v>Matt</v>
      </c>
      <c r="D690" s="232" t="str">
        <f t="shared" si="184"/>
        <v>M. Magill</v>
      </c>
      <c r="E690" s="231" t="str">
        <f t="shared" si="185"/>
        <v>Matt Magill</v>
      </c>
      <c r="F690" s="254" t="s">
        <v>748</v>
      </c>
      <c r="G690" s="254" t="s">
        <v>2275</v>
      </c>
      <c r="H690" s="254" t="s">
        <v>1468</v>
      </c>
      <c r="I690" s="254" t="s">
        <v>1473</v>
      </c>
      <c r="J690" s="250">
        <v>32822</v>
      </c>
      <c r="K690" s="255" t="s">
        <v>745</v>
      </c>
      <c r="L690" s="249" t="s">
        <v>90</v>
      </c>
      <c r="M690" s="270" t="str">
        <f t="shared" si="179"/>
        <v>Y2</v>
      </c>
      <c r="N690" s="256" t="s">
        <v>397</v>
      </c>
      <c r="O690" s="257" t="s">
        <v>2173</v>
      </c>
      <c r="P690" s="231" t="str">
        <f t="shared" si="188"/>
        <v>Magill, Matt (Y2)</v>
      </c>
      <c r="Q690" s="252">
        <f t="shared" si="180"/>
        <v>300000</v>
      </c>
      <c r="R690" s="252">
        <f t="shared" si="178"/>
        <v>400000</v>
      </c>
      <c r="S690" s="252" t="str">
        <f t="shared" si="181"/>
        <v/>
      </c>
      <c r="T690" s="252" t="str">
        <f t="shared" si="186"/>
        <v/>
      </c>
      <c r="U690" s="270" t="s">
        <v>389</v>
      </c>
      <c r="V690" s="253">
        <v>300000</v>
      </c>
      <c r="W690" s="232" t="s">
        <v>278</v>
      </c>
      <c r="X690" s="253">
        <v>400000</v>
      </c>
      <c r="Y690" s="232" t="s">
        <v>492</v>
      </c>
      <c r="Z690" s="232"/>
      <c r="AA690" s="232"/>
      <c r="AB690" s="284"/>
      <c r="AC690" s="232"/>
      <c r="AD690" s="284"/>
      <c r="AE690" s="232"/>
      <c r="AF690" s="232"/>
    </row>
    <row r="691" spans="1:32" ht="14.25" customHeight="1">
      <c r="A691" s="232" t="s">
        <v>1422</v>
      </c>
      <c r="B691" s="246" t="str">
        <f t="shared" si="182"/>
        <v>Mahle</v>
      </c>
      <c r="C691" s="238" t="str">
        <f t="shared" si="183"/>
        <v>Tyler</v>
      </c>
      <c r="D691" s="232" t="str">
        <f t="shared" si="184"/>
        <v>T. Mahle</v>
      </c>
      <c r="E691" s="231" t="str">
        <f t="shared" si="185"/>
        <v>Tyler Mahle</v>
      </c>
      <c r="F691" s="254" t="s">
        <v>748</v>
      </c>
      <c r="G691" s="254">
        <v>9</v>
      </c>
      <c r="H691" s="254" t="s">
        <v>1464</v>
      </c>
      <c r="I691" s="254"/>
      <c r="J691" s="250">
        <v>34606</v>
      </c>
      <c r="K691" s="255" t="s">
        <v>577</v>
      </c>
      <c r="L691" s="249" t="s">
        <v>90</v>
      </c>
      <c r="M691" s="270" t="str">
        <f t="shared" si="179"/>
        <v>Y2</v>
      </c>
      <c r="N691" s="256" t="str">
        <f>Aaron!$AE$2</f>
        <v>Pismo Beach</v>
      </c>
      <c r="O691" s="257" t="s">
        <v>1479</v>
      </c>
      <c r="P691" s="231" t="str">
        <f t="shared" si="188"/>
        <v>Mahle, Tyler (Y2)</v>
      </c>
      <c r="Q691" s="252">
        <f t="shared" si="180"/>
        <v>300000</v>
      </c>
      <c r="R691" s="252">
        <f t="shared" si="178"/>
        <v>400000</v>
      </c>
      <c r="S691" s="252" t="str">
        <f t="shared" si="181"/>
        <v/>
      </c>
      <c r="T691" s="252" t="str">
        <f t="shared" si="186"/>
        <v/>
      </c>
      <c r="U691" s="270" t="s">
        <v>389</v>
      </c>
      <c r="V691" s="253">
        <v>300000</v>
      </c>
      <c r="W691" s="232" t="s">
        <v>278</v>
      </c>
      <c r="X691" s="253">
        <v>400000</v>
      </c>
      <c r="Y691" s="232" t="s">
        <v>492</v>
      </c>
      <c r="Z691" s="232"/>
      <c r="AA691" s="232"/>
      <c r="AB691" s="284"/>
      <c r="AC691" s="232"/>
      <c r="AD691" s="284"/>
      <c r="AE691" s="232"/>
      <c r="AF691" s="232"/>
    </row>
    <row r="692" spans="1:32" ht="14.25" customHeight="1">
      <c r="A692" s="232" t="s">
        <v>1919</v>
      </c>
      <c r="B692" s="246" t="str">
        <f t="shared" ref="B692:B723" si="189">LEFT(A692,FIND(", ",A692,1)-1)</f>
        <v>Maile</v>
      </c>
      <c r="C692" s="238" t="str">
        <f t="shared" ref="C692:C723" si="190">RIGHT(A692,LEN(A692)-FIND(", ",A692,1)-1)</f>
        <v>Luke</v>
      </c>
      <c r="D692" s="232" t="str">
        <f t="shared" ref="D692:D723" si="191">CONCATENATE(MID(C692,1,1),". ",B692)</f>
        <v>L. Maile</v>
      </c>
      <c r="E692" s="231" t="str">
        <f t="shared" ref="E692:E723" si="192">CONCATENATE(C692," ",B692)</f>
        <v>Luke Maile</v>
      </c>
      <c r="F692" s="254"/>
      <c r="G692" s="254"/>
      <c r="H692" s="254"/>
      <c r="I692" s="254"/>
      <c r="J692" s="250"/>
      <c r="K692" s="255"/>
      <c r="L692" s="249" t="s">
        <v>6</v>
      </c>
      <c r="M692" s="270" t="str">
        <f t="shared" si="179"/>
        <v>2,F3-$2.985M</v>
      </c>
      <c r="N692" s="256" t="str">
        <f>Cobb!$AE$2</f>
        <v>Houston</v>
      </c>
      <c r="O692" s="257" t="s">
        <v>1797</v>
      </c>
      <c r="P692" s="231" t="str">
        <f t="shared" si="188"/>
        <v>Maile, Luke (2,F3-$2.985M)</v>
      </c>
      <c r="Q692" s="252">
        <f t="shared" si="180"/>
        <v>995000</v>
      </c>
      <c r="R692" s="252">
        <f t="shared" si="178"/>
        <v>995000</v>
      </c>
      <c r="S692" s="252" t="str">
        <f t="shared" si="181"/>
        <v/>
      </c>
      <c r="T692" s="252" t="str">
        <f t="shared" si="186"/>
        <v/>
      </c>
      <c r="U692" s="270" t="s">
        <v>1921</v>
      </c>
      <c r="V692" s="253">
        <v>995000</v>
      </c>
      <c r="W692" s="232" t="s">
        <v>1920</v>
      </c>
      <c r="X692" s="253">
        <v>995000</v>
      </c>
      <c r="Y692" s="232" t="s">
        <v>242</v>
      </c>
      <c r="Z692" s="232"/>
      <c r="AA692" s="232"/>
      <c r="AB692" s="284"/>
      <c r="AC692" s="232"/>
      <c r="AD692" s="284"/>
      <c r="AE692" s="232"/>
      <c r="AF692" s="232"/>
    </row>
    <row r="693" spans="1:32" ht="14.25" customHeight="1">
      <c r="A693" s="232" t="s">
        <v>1215</v>
      </c>
      <c r="B693" s="246" t="str">
        <f t="shared" si="189"/>
        <v>Maitan</v>
      </c>
      <c r="C693" s="238" t="str">
        <f t="shared" si="190"/>
        <v>Kevin</v>
      </c>
      <c r="D693" s="232" t="str">
        <f t="shared" si="191"/>
        <v>K. Maitan</v>
      </c>
      <c r="E693" s="231" t="str">
        <f t="shared" si="192"/>
        <v>Kevin Maitan</v>
      </c>
      <c r="F693" s="247" t="s">
        <v>755</v>
      </c>
      <c r="G693" s="232" t="e">
        <f>#REF!+1</f>
        <v>#REF!</v>
      </c>
      <c r="H693" s="232">
        <v>1</v>
      </c>
      <c r="I693" s="232">
        <v>4</v>
      </c>
      <c r="J693" s="248">
        <v>36568</v>
      </c>
      <c r="K693" s="232" t="s">
        <v>752</v>
      </c>
      <c r="L693" s="249" t="s">
        <v>387</v>
      </c>
      <c r="M693" s="270" t="str">
        <f t="shared" si="179"/>
        <v>min</v>
      </c>
      <c r="N693" s="251" t="str">
        <f>Aaron!$Y$2</f>
        <v>Columbus</v>
      </c>
      <c r="O693" s="249" t="s">
        <v>1214</v>
      </c>
      <c r="P693" s="231" t="str">
        <f t="shared" si="188"/>
        <v>Maitan, Kevin (min)</v>
      </c>
      <c r="Q693" s="252" t="str">
        <f t="shared" si="180"/>
        <v/>
      </c>
      <c r="R693" s="252" t="str">
        <f t="shared" si="178"/>
        <v/>
      </c>
      <c r="S693" s="252" t="str">
        <f t="shared" si="181"/>
        <v/>
      </c>
      <c r="T693" s="252" t="str">
        <f t="shared" si="186"/>
        <v/>
      </c>
      <c r="U693" s="270" t="s">
        <v>505</v>
      </c>
      <c r="V693" s="253"/>
      <c r="W693" s="232"/>
      <c r="X693" s="232"/>
      <c r="Y693" s="232"/>
      <c r="Z693" s="232"/>
      <c r="AA693" s="232"/>
      <c r="AB693" s="284"/>
      <c r="AC693" s="232"/>
      <c r="AD693" s="284"/>
      <c r="AE693" s="232"/>
      <c r="AF693" s="232"/>
    </row>
    <row r="694" spans="1:32" ht="14.25" customHeight="1">
      <c r="A694" s="256" t="s">
        <v>852</v>
      </c>
      <c r="B694" s="246" t="str">
        <f t="shared" si="189"/>
        <v>Maldonado</v>
      </c>
      <c r="C694" s="238" t="str">
        <f t="shared" si="190"/>
        <v>Martin</v>
      </c>
      <c r="D694" s="232" t="str">
        <f t="shared" si="191"/>
        <v>M. Maldonado</v>
      </c>
      <c r="E694" s="231" t="str">
        <f t="shared" si="192"/>
        <v>Martin Maldonado</v>
      </c>
      <c r="F694" s="272" t="s">
        <v>748</v>
      </c>
      <c r="G694" s="249"/>
      <c r="H694" s="249"/>
      <c r="I694" s="249"/>
      <c r="J694" s="273">
        <v>31640</v>
      </c>
      <c r="K694" s="274" t="s">
        <v>749</v>
      </c>
      <c r="L694" s="249" t="s">
        <v>6</v>
      </c>
      <c r="M694" s="270" t="str">
        <f t="shared" si="179"/>
        <v>1,F3-$2.925M</v>
      </c>
      <c r="N694" s="251" t="s">
        <v>171</v>
      </c>
      <c r="O694" s="257" t="s">
        <v>3510</v>
      </c>
      <c r="P694" s="231" t="str">
        <f t="shared" si="188"/>
        <v>Maldonado, Martin (1,F3-$2.925M)</v>
      </c>
      <c r="Q694" s="252">
        <f t="shared" si="180"/>
        <v>975000</v>
      </c>
      <c r="R694" s="252">
        <f t="shared" si="178"/>
        <v>975000</v>
      </c>
      <c r="S694" s="252">
        <f t="shared" si="181"/>
        <v>975000</v>
      </c>
      <c r="T694" s="252" t="str">
        <f t="shared" si="186"/>
        <v/>
      </c>
      <c r="U694" s="270" t="s">
        <v>3277</v>
      </c>
      <c r="V694" s="253">
        <v>975000</v>
      </c>
      <c r="W694" s="270" t="s">
        <v>3278</v>
      </c>
      <c r="X694" s="253">
        <v>975000</v>
      </c>
      <c r="Y694" s="270" t="s">
        <v>3279</v>
      </c>
      <c r="Z694" s="253">
        <v>975000</v>
      </c>
      <c r="AA694" s="232" t="s">
        <v>242</v>
      </c>
      <c r="AB694" s="284"/>
      <c r="AC694" s="232"/>
      <c r="AD694" s="284"/>
      <c r="AE694" s="232"/>
      <c r="AF694" s="232"/>
    </row>
    <row r="695" spans="1:32" ht="14.25" customHeight="1">
      <c r="A695" s="158" t="s">
        <v>3804</v>
      </c>
      <c r="B695" s="246" t="str">
        <f t="shared" si="189"/>
        <v>Malone</v>
      </c>
      <c r="C695" s="238" t="str">
        <f t="shared" si="190"/>
        <v>Brennan</v>
      </c>
      <c r="D695" s="232" t="str">
        <f t="shared" si="191"/>
        <v>B. Malone</v>
      </c>
      <c r="E695" s="231" t="str">
        <f t="shared" si="192"/>
        <v>Brennan Malone</v>
      </c>
      <c r="F695" s="254" t="s">
        <v>748</v>
      </c>
      <c r="G695" s="254">
        <v>223</v>
      </c>
      <c r="H695" s="254">
        <v>10</v>
      </c>
      <c r="I695" s="254" t="s">
        <v>1472</v>
      </c>
      <c r="J695" s="250">
        <v>36777</v>
      </c>
      <c r="K695" s="255" t="s">
        <v>745</v>
      </c>
      <c r="L695" s="249" t="s">
        <v>387</v>
      </c>
      <c r="M695" s="270" t="str">
        <f t="shared" si="179"/>
        <v>min</v>
      </c>
      <c r="N695" s="256" t="s">
        <v>780</v>
      </c>
      <c r="O695" s="257" t="s">
        <v>3574</v>
      </c>
      <c r="P695" s="231" t="str">
        <f>CONCATENATE(A695," (",U695,")")</f>
        <v>Malone, Brennan (min)</v>
      </c>
      <c r="Q695" s="252" t="str">
        <f t="shared" si="180"/>
        <v/>
      </c>
      <c r="R695" s="252" t="str">
        <f t="shared" si="178"/>
        <v/>
      </c>
      <c r="S695" s="252" t="str">
        <f t="shared" si="181"/>
        <v/>
      </c>
      <c r="T695" s="252" t="str">
        <f t="shared" si="186"/>
        <v/>
      </c>
      <c r="U695" s="270" t="s">
        <v>505</v>
      </c>
      <c r="V695" s="253"/>
      <c r="W695" s="232"/>
      <c r="X695" s="253"/>
      <c r="Y695" s="232"/>
      <c r="Z695" s="232"/>
      <c r="AA695" s="232"/>
      <c r="AB695" s="284"/>
      <c r="AC695" s="232"/>
      <c r="AD695" s="284"/>
      <c r="AE695" s="232"/>
      <c r="AF695" s="232"/>
    </row>
    <row r="696" spans="1:32" ht="14.25" customHeight="1">
      <c r="A696" s="264" t="s">
        <v>683</v>
      </c>
      <c r="B696" s="246" t="str">
        <f t="shared" si="189"/>
        <v>Manaea</v>
      </c>
      <c r="C696" s="238" t="str">
        <f t="shared" si="190"/>
        <v>Sean</v>
      </c>
      <c r="D696" s="232" t="str">
        <f t="shared" si="191"/>
        <v>S. Manaea</v>
      </c>
      <c r="E696" s="231" t="str">
        <f t="shared" si="192"/>
        <v>Sean Manaea</v>
      </c>
      <c r="F696" s="249" t="s">
        <v>307</v>
      </c>
      <c r="G696" s="249"/>
      <c r="H696" s="249"/>
      <c r="I696" s="249"/>
      <c r="J696" s="250">
        <v>33635</v>
      </c>
      <c r="K696" s="256" t="s">
        <v>577</v>
      </c>
      <c r="L696" s="249" t="s">
        <v>90</v>
      </c>
      <c r="M696" s="270" t="str">
        <f t="shared" si="179"/>
        <v>ARB-Y4</v>
      </c>
      <c r="N696" s="251" t="str">
        <f>Ruth!$AE$2</f>
        <v>Williamsburg</v>
      </c>
      <c r="O696" s="249" t="s">
        <v>654</v>
      </c>
      <c r="P696" s="231" t="str">
        <f>CONCATENATE(A696," (",M696,")")</f>
        <v>Manaea, Sean (ARB-Y4)</v>
      </c>
      <c r="Q696" s="252">
        <f t="shared" si="180"/>
        <v>600000</v>
      </c>
      <c r="R696" s="252" t="str">
        <f t="shared" si="178"/>
        <v/>
      </c>
      <c r="S696" s="252" t="str">
        <f t="shared" si="181"/>
        <v/>
      </c>
      <c r="T696" s="252" t="str">
        <f t="shared" si="186"/>
        <v/>
      </c>
      <c r="U696" s="270" t="s">
        <v>492</v>
      </c>
      <c r="V696" s="253">
        <v>600000</v>
      </c>
      <c r="W696" s="232" t="s">
        <v>721</v>
      </c>
      <c r="X696" s="232"/>
      <c r="Y696" s="232" t="s">
        <v>722</v>
      </c>
      <c r="Z696" s="232"/>
      <c r="AA696" s="232" t="s">
        <v>723</v>
      </c>
      <c r="AB696" s="284"/>
      <c r="AC696" s="232"/>
      <c r="AD696" s="284"/>
      <c r="AE696" s="232"/>
      <c r="AF696" s="232"/>
    </row>
    <row r="697" spans="1:32" ht="14.25" customHeight="1">
      <c r="A697" s="232" t="s">
        <v>1095</v>
      </c>
      <c r="B697" s="246" t="str">
        <f t="shared" si="189"/>
        <v>Mancini</v>
      </c>
      <c r="C697" s="238" t="str">
        <f t="shared" si="190"/>
        <v>Trey</v>
      </c>
      <c r="D697" s="232" t="str">
        <f t="shared" si="191"/>
        <v>T. Mancini</v>
      </c>
      <c r="E697" s="231" t="str">
        <f t="shared" si="192"/>
        <v>Trey Mancini</v>
      </c>
      <c r="F697" s="254" t="s">
        <v>748</v>
      </c>
      <c r="G697" s="233">
        <v>122</v>
      </c>
      <c r="H697" s="233">
        <v>5</v>
      </c>
      <c r="I697" s="233">
        <v>6</v>
      </c>
      <c r="J697" s="262">
        <v>33681</v>
      </c>
      <c r="K697" s="255" t="s">
        <v>754</v>
      </c>
      <c r="L697" s="249" t="s">
        <v>6</v>
      </c>
      <c r="M697" s="270" t="str">
        <f t="shared" si="179"/>
        <v>Y3</v>
      </c>
      <c r="N697" s="256" t="str">
        <f>Cobb!$M$2</f>
        <v>Mansfield</v>
      </c>
      <c r="O697" s="257" t="s">
        <v>1058</v>
      </c>
      <c r="P697" s="231" t="str">
        <f>CONCATENATE(A697," (",M697,")")</f>
        <v>Mancini, Trey (Y3)</v>
      </c>
      <c r="Q697" s="252">
        <f t="shared" si="180"/>
        <v>400000</v>
      </c>
      <c r="R697" s="252" t="str">
        <f t="shared" si="178"/>
        <v/>
      </c>
      <c r="S697" s="252" t="str">
        <f t="shared" si="181"/>
        <v/>
      </c>
      <c r="T697" s="252" t="str">
        <f t="shared" si="186"/>
        <v/>
      </c>
      <c r="U697" s="270" t="s">
        <v>278</v>
      </c>
      <c r="V697" s="253">
        <v>400000</v>
      </c>
      <c r="W697" s="232" t="s">
        <v>492</v>
      </c>
      <c r="X697" s="232"/>
      <c r="Y697" s="232"/>
      <c r="Z697" s="232"/>
      <c r="AA697" s="232"/>
      <c r="AB697" s="284"/>
      <c r="AC697" s="232"/>
      <c r="AD697" s="284"/>
      <c r="AE697" s="232"/>
      <c r="AF697" s="232"/>
    </row>
    <row r="698" spans="1:32" ht="14.25" customHeight="1">
      <c r="A698" s="232" t="s">
        <v>1222</v>
      </c>
      <c r="B698" s="246" t="str">
        <f t="shared" si="189"/>
        <v>Manning</v>
      </c>
      <c r="C698" s="238" t="str">
        <f t="shared" si="190"/>
        <v>Matt</v>
      </c>
      <c r="D698" s="232" t="str">
        <f t="shared" si="191"/>
        <v>M. Manning</v>
      </c>
      <c r="E698" s="231" t="str">
        <f t="shared" si="192"/>
        <v>Matt Manning</v>
      </c>
      <c r="F698" s="247" t="s">
        <v>748</v>
      </c>
      <c r="G698" s="232">
        <f>G697+1</f>
        <v>123</v>
      </c>
      <c r="H698" s="232">
        <v>1</v>
      </c>
      <c r="I698" s="232">
        <v>24</v>
      </c>
      <c r="J698" s="248">
        <v>35823</v>
      </c>
      <c r="K698" s="232" t="s">
        <v>577</v>
      </c>
      <c r="L698" s="249" t="s">
        <v>387</v>
      </c>
      <c r="M698" s="270" t="str">
        <f t="shared" si="179"/>
        <v>min</v>
      </c>
      <c r="N698" s="256" t="str">
        <f>Ruth!$G$2</f>
        <v>Gotham City</v>
      </c>
      <c r="O698" s="249" t="s">
        <v>1214</v>
      </c>
      <c r="P698" s="231" t="str">
        <f>CONCATENATE(A698," (",M698,")")</f>
        <v>Manning, Matt (min)</v>
      </c>
      <c r="Q698" s="252" t="str">
        <f t="shared" si="180"/>
        <v/>
      </c>
      <c r="R698" s="252" t="str">
        <f t="shared" si="178"/>
        <v/>
      </c>
      <c r="S698" s="252" t="str">
        <f t="shared" si="181"/>
        <v/>
      </c>
      <c r="T698" s="252" t="str">
        <f t="shared" si="186"/>
        <v/>
      </c>
      <c r="U698" s="270" t="s">
        <v>505</v>
      </c>
      <c r="V698" s="253"/>
      <c r="W698" s="232"/>
      <c r="X698" s="232"/>
      <c r="Y698" s="232"/>
      <c r="Z698" s="232"/>
      <c r="AA698" s="232"/>
      <c r="AB698" s="284"/>
      <c r="AC698" s="232"/>
      <c r="AD698" s="284"/>
      <c r="AE698" s="232"/>
      <c r="AF698" s="232"/>
    </row>
    <row r="699" spans="1:32" ht="14.25" customHeight="1">
      <c r="A699" s="158" t="s">
        <v>3752</v>
      </c>
      <c r="B699" s="246" t="str">
        <f t="shared" si="189"/>
        <v>Manoah</v>
      </c>
      <c r="C699" s="238" t="str">
        <f t="shared" si="190"/>
        <v>Alek</v>
      </c>
      <c r="D699" s="232" t="str">
        <f t="shared" si="191"/>
        <v>A. Manoah</v>
      </c>
      <c r="E699" s="231" t="str">
        <f t="shared" si="192"/>
        <v>Alek Manoah</v>
      </c>
      <c r="F699" s="254" t="s">
        <v>748</v>
      </c>
      <c r="G699" s="254">
        <v>86</v>
      </c>
      <c r="H699" s="254" t="s">
        <v>478</v>
      </c>
      <c r="I699" s="254" t="s">
        <v>1471</v>
      </c>
      <c r="J699" s="250">
        <v>35804</v>
      </c>
      <c r="K699" s="255" t="s">
        <v>577</v>
      </c>
      <c r="L699" s="249" t="s">
        <v>387</v>
      </c>
      <c r="M699" s="270" t="str">
        <f t="shared" si="179"/>
        <v>min</v>
      </c>
      <c r="N699" s="256" t="s">
        <v>329</v>
      </c>
      <c r="O699" s="257" t="s">
        <v>3574</v>
      </c>
      <c r="P699" s="231" t="str">
        <f>CONCATENATE(A699," (",U699,")")</f>
        <v>Manoah, Alek (min)</v>
      </c>
      <c r="Q699" s="252" t="str">
        <f t="shared" si="180"/>
        <v/>
      </c>
      <c r="R699" s="252" t="str">
        <f t="shared" si="178"/>
        <v/>
      </c>
      <c r="S699" s="252" t="str">
        <f t="shared" si="181"/>
        <v/>
      </c>
      <c r="T699" s="252" t="str">
        <f t="shared" si="186"/>
        <v/>
      </c>
      <c r="U699" s="270" t="s">
        <v>505</v>
      </c>
      <c r="V699" s="253"/>
      <c r="W699" s="232"/>
      <c r="X699" s="253"/>
      <c r="Y699" s="232"/>
      <c r="Z699" s="232"/>
      <c r="AA699" s="232"/>
      <c r="AB699" s="284"/>
      <c r="AC699" s="232"/>
      <c r="AD699" s="284"/>
      <c r="AE699" s="232"/>
      <c r="AF699" s="232"/>
    </row>
    <row r="700" spans="1:32" ht="14.25" customHeight="1">
      <c r="A700" s="158" t="s">
        <v>3663</v>
      </c>
      <c r="B700" s="246" t="str">
        <f t="shared" si="189"/>
        <v>Margevicius</v>
      </c>
      <c r="C700" s="238" t="str">
        <f t="shared" si="190"/>
        <v>Nick</v>
      </c>
      <c r="D700" s="232" t="str">
        <f t="shared" si="191"/>
        <v>N. Margevicius</v>
      </c>
      <c r="E700" s="231" t="str">
        <f t="shared" si="192"/>
        <v>Nick Margevicius</v>
      </c>
      <c r="F700" s="254" t="s">
        <v>307</v>
      </c>
      <c r="G700" s="254">
        <v>137</v>
      </c>
      <c r="H700" s="254">
        <v>5</v>
      </c>
      <c r="I700" s="254" t="s">
        <v>1476</v>
      </c>
      <c r="J700" s="250">
        <v>35234</v>
      </c>
      <c r="K700" s="255" t="s">
        <v>577</v>
      </c>
      <c r="L700" s="249" t="s">
        <v>90</v>
      </c>
      <c r="M700" s="270" t="str">
        <f t="shared" si="179"/>
        <v>Y1</v>
      </c>
      <c r="N700" s="256" t="s">
        <v>710</v>
      </c>
      <c r="O700" s="257" t="s">
        <v>3574</v>
      </c>
      <c r="P700" s="231" t="str">
        <f>CONCATENATE(A700," (",U700,")")</f>
        <v>Margevicius, Nick (Y1)</v>
      </c>
      <c r="Q700" s="252">
        <f t="shared" si="180"/>
        <v>200000</v>
      </c>
      <c r="R700" s="252">
        <f t="shared" si="178"/>
        <v>300000</v>
      </c>
      <c r="S700" s="252">
        <f t="shared" si="181"/>
        <v>400000</v>
      </c>
      <c r="T700" s="252" t="str">
        <f t="shared" si="186"/>
        <v/>
      </c>
      <c r="U700" s="270" t="s">
        <v>388</v>
      </c>
      <c r="V700" s="253">
        <v>200000</v>
      </c>
      <c r="W700" s="232" t="s">
        <v>389</v>
      </c>
      <c r="X700" s="253">
        <v>300000</v>
      </c>
      <c r="Y700" s="232" t="s">
        <v>278</v>
      </c>
      <c r="Z700" s="378">
        <v>400000</v>
      </c>
      <c r="AA700" s="232" t="s">
        <v>492</v>
      </c>
      <c r="AB700" s="284"/>
      <c r="AC700" s="232"/>
      <c r="AD700" s="284"/>
      <c r="AE700" s="232"/>
      <c r="AF700" s="232"/>
    </row>
    <row r="701" spans="1:32" ht="14.25" customHeight="1">
      <c r="A701" s="233" t="s">
        <v>972</v>
      </c>
      <c r="B701" s="246" t="str">
        <f t="shared" si="189"/>
        <v>Margot</v>
      </c>
      <c r="C701" s="238" t="str">
        <f t="shared" si="190"/>
        <v>Manuel</v>
      </c>
      <c r="D701" s="232" t="str">
        <f t="shared" si="191"/>
        <v>M. Margot</v>
      </c>
      <c r="E701" s="231" t="str">
        <f t="shared" si="192"/>
        <v>Manuel Margot</v>
      </c>
      <c r="F701" s="249" t="s">
        <v>748</v>
      </c>
      <c r="G701" s="249"/>
      <c r="H701" s="249"/>
      <c r="I701" s="249"/>
      <c r="J701" s="262">
        <v>34605</v>
      </c>
      <c r="K701" s="232" t="s">
        <v>750</v>
      </c>
      <c r="L701" s="249" t="s">
        <v>6</v>
      </c>
      <c r="M701" s="270" t="str">
        <f t="shared" si="179"/>
        <v>Y3</v>
      </c>
      <c r="N701" s="256" t="str">
        <f>Ruth!$M$2</f>
        <v>Hoboken</v>
      </c>
      <c r="O701" s="249" t="s">
        <v>916</v>
      </c>
      <c r="P701" s="231" t="str">
        <f t="shared" ref="P701:P707" si="193">CONCATENATE(A701," (",M701,")")</f>
        <v>Margot, Manuel (Y3)</v>
      </c>
      <c r="Q701" s="252">
        <f t="shared" si="180"/>
        <v>400000</v>
      </c>
      <c r="R701" s="252" t="str">
        <f t="shared" si="178"/>
        <v/>
      </c>
      <c r="S701" s="252" t="str">
        <f t="shared" si="181"/>
        <v/>
      </c>
      <c r="T701" s="252" t="str">
        <f t="shared" si="186"/>
        <v/>
      </c>
      <c r="U701" s="270" t="s">
        <v>278</v>
      </c>
      <c r="V701" s="253">
        <v>400000</v>
      </c>
      <c r="W701" s="232" t="s">
        <v>492</v>
      </c>
      <c r="X701" s="232"/>
      <c r="Y701" s="232"/>
      <c r="Z701" s="232"/>
      <c r="AA701" s="232"/>
      <c r="AB701" s="284"/>
      <c r="AC701" s="232"/>
      <c r="AD701" s="284"/>
      <c r="AE701" s="232"/>
      <c r="AF701" s="232"/>
    </row>
    <row r="702" spans="1:32" ht="14.25" customHeight="1">
      <c r="A702" s="232" t="s">
        <v>628</v>
      </c>
      <c r="B702" s="246" t="str">
        <f t="shared" si="189"/>
        <v>Marisnick</v>
      </c>
      <c r="C702" s="238" t="str">
        <f t="shared" si="190"/>
        <v>Jake</v>
      </c>
      <c r="D702" s="232" t="str">
        <f t="shared" si="191"/>
        <v>J. Marisnick</v>
      </c>
      <c r="E702" s="231" t="str">
        <f t="shared" si="192"/>
        <v>Jake Marisnick</v>
      </c>
      <c r="F702" s="249" t="s">
        <v>748</v>
      </c>
      <c r="G702" s="249"/>
      <c r="H702" s="249"/>
      <c r="I702" s="249"/>
      <c r="J702" s="250">
        <v>33327</v>
      </c>
      <c r="K702" s="256"/>
      <c r="L702" s="249" t="s">
        <v>6</v>
      </c>
      <c r="M702" s="270" t="str">
        <f t="shared" si="179"/>
        <v>1,F4-$4M</v>
      </c>
      <c r="N702" s="256" t="s">
        <v>52</v>
      </c>
      <c r="O702" s="257" t="s">
        <v>3510</v>
      </c>
      <c r="P702" s="231" t="str">
        <f t="shared" si="193"/>
        <v>Marisnick, Jake (1,F4-$4M)</v>
      </c>
      <c r="Q702" s="252">
        <f t="shared" si="180"/>
        <v>1000000</v>
      </c>
      <c r="R702" s="252">
        <f t="shared" si="178"/>
        <v>1000000</v>
      </c>
      <c r="S702" s="252">
        <f t="shared" si="181"/>
        <v>1000000</v>
      </c>
      <c r="T702" s="252">
        <f t="shared" si="186"/>
        <v>1000000</v>
      </c>
      <c r="U702" s="270" t="s">
        <v>3195</v>
      </c>
      <c r="V702" s="253">
        <v>1000000</v>
      </c>
      <c r="W702" s="270" t="s">
        <v>3196</v>
      </c>
      <c r="X702" s="253">
        <v>1000000</v>
      </c>
      <c r="Y702" s="270" t="s">
        <v>1157</v>
      </c>
      <c r="Z702" s="253">
        <v>1000000</v>
      </c>
      <c r="AA702" s="270" t="s">
        <v>1159</v>
      </c>
      <c r="AB702" s="253">
        <v>1000000</v>
      </c>
      <c r="AC702" s="232" t="s">
        <v>242</v>
      </c>
      <c r="AD702" s="284"/>
      <c r="AE702" s="232"/>
      <c r="AF702" s="232"/>
    </row>
    <row r="703" spans="1:32" ht="14.25" customHeight="1">
      <c r="A703" s="232" t="s">
        <v>339</v>
      </c>
      <c r="B703" s="246" t="str">
        <f t="shared" si="189"/>
        <v>Markakis</v>
      </c>
      <c r="C703" s="238" t="str">
        <f t="shared" si="190"/>
        <v>Nick</v>
      </c>
      <c r="D703" s="232" t="str">
        <f t="shared" si="191"/>
        <v>N. Markakis</v>
      </c>
      <c r="E703" s="231" t="str">
        <f t="shared" si="192"/>
        <v>Nick Markakis</v>
      </c>
      <c r="F703" s="249" t="s">
        <v>307</v>
      </c>
      <c r="G703" s="249"/>
      <c r="H703" s="249"/>
      <c r="I703" s="249"/>
      <c r="J703" s="250">
        <v>30637</v>
      </c>
      <c r="K703" s="256"/>
      <c r="L703" s="249" t="s">
        <v>6</v>
      </c>
      <c r="M703" s="270" t="str">
        <f t="shared" si="179"/>
        <v>1,F2-$1.398M</v>
      </c>
      <c r="N703" s="256" t="s">
        <v>479</v>
      </c>
      <c r="O703" s="257" t="s">
        <v>3510</v>
      </c>
      <c r="P703" s="231" t="str">
        <f t="shared" si="193"/>
        <v>Markakis, Nick (1,F2-$1.398M)</v>
      </c>
      <c r="Q703" s="252">
        <f t="shared" si="180"/>
        <v>699000</v>
      </c>
      <c r="R703" s="252">
        <f t="shared" si="178"/>
        <v>699000</v>
      </c>
      <c r="S703" s="252" t="str">
        <f t="shared" si="181"/>
        <v/>
      </c>
      <c r="T703" s="252" t="str">
        <f t="shared" si="186"/>
        <v/>
      </c>
      <c r="U703" s="233" t="s">
        <v>3280</v>
      </c>
      <c r="V703" s="513">
        <v>699000</v>
      </c>
      <c r="W703" s="233" t="s">
        <v>3281</v>
      </c>
      <c r="X703" s="513">
        <v>699000</v>
      </c>
      <c r="Y703" s="232" t="s">
        <v>242</v>
      </c>
      <c r="Z703" s="284"/>
      <c r="AA703" s="232"/>
      <c r="AB703" s="284"/>
      <c r="AC703" s="232"/>
      <c r="AD703" s="269"/>
      <c r="AE703" s="233"/>
      <c r="AF703" s="232"/>
    </row>
    <row r="704" spans="1:32" ht="14.25" customHeight="1">
      <c r="A704" s="232" t="s">
        <v>2131</v>
      </c>
      <c r="B704" s="246" t="str">
        <f t="shared" si="189"/>
        <v>Marquez</v>
      </c>
      <c r="C704" s="238" t="str">
        <f t="shared" si="190"/>
        <v>Brailyn</v>
      </c>
      <c r="D704" s="232" t="str">
        <f t="shared" si="191"/>
        <v>B. Marquez</v>
      </c>
      <c r="E704" s="231" t="str">
        <f t="shared" si="192"/>
        <v>Brailyn Marquez</v>
      </c>
      <c r="F704" s="254" t="s">
        <v>307</v>
      </c>
      <c r="G704" s="254" t="s">
        <v>2287</v>
      </c>
      <c r="H704" s="254" t="s">
        <v>1470</v>
      </c>
      <c r="I704" s="254" t="s">
        <v>1466</v>
      </c>
      <c r="J704" s="250">
        <v>36190</v>
      </c>
      <c r="K704" s="255" t="s">
        <v>577</v>
      </c>
      <c r="L704" s="249" t="s">
        <v>387</v>
      </c>
      <c r="M704" s="270" t="str">
        <f t="shared" si="179"/>
        <v>min</v>
      </c>
      <c r="N704" s="256" t="str">
        <f>Mays!$M$2</f>
        <v>Texas</v>
      </c>
      <c r="O704" s="257" t="s">
        <v>2173</v>
      </c>
      <c r="P704" s="231" t="str">
        <f t="shared" si="193"/>
        <v>Marquez, Brailyn (min)</v>
      </c>
      <c r="Q704" s="252" t="str">
        <f t="shared" si="180"/>
        <v/>
      </c>
      <c r="R704" s="252" t="str">
        <f t="shared" ref="R704:R767" si="194">IF(ISBLANK($X704),"",$X704)</f>
        <v/>
      </c>
      <c r="S704" s="252" t="str">
        <f t="shared" si="181"/>
        <v/>
      </c>
      <c r="T704" s="252" t="str">
        <f t="shared" si="186"/>
        <v/>
      </c>
      <c r="U704" s="270" t="s">
        <v>505</v>
      </c>
      <c r="V704" s="253"/>
      <c r="W704" s="232"/>
      <c r="X704" s="253"/>
      <c r="Y704" s="232"/>
      <c r="Z704" s="232"/>
      <c r="AA704" s="232"/>
      <c r="AB704" s="284"/>
      <c r="AC704" s="232"/>
      <c r="AD704" s="284"/>
      <c r="AE704" s="232"/>
      <c r="AF704" s="232"/>
    </row>
    <row r="705" spans="1:32" ht="14.25" customHeight="1">
      <c r="A705" s="232" t="s">
        <v>1292</v>
      </c>
      <c r="B705" s="246" t="str">
        <f t="shared" si="189"/>
        <v>Marquez</v>
      </c>
      <c r="C705" s="238" t="str">
        <f t="shared" si="190"/>
        <v>German</v>
      </c>
      <c r="D705" s="232" t="str">
        <f t="shared" si="191"/>
        <v>G. Marquez</v>
      </c>
      <c r="E705" s="231" t="str">
        <f t="shared" si="192"/>
        <v>German Marquez</v>
      </c>
      <c r="F705" s="247" t="s">
        <v>748</v>
      </c>
      <c r="G705" s="232">
        <f>G704+1</f>
        <v>151</v>
      </c>
      <c r="H705" s="232">
        <v>2</v>
      </c>
      <c r="I705" s="232">
        <v>21</v>
      </c>
      <c r="J705" s="248">
        <v>34752</v>
      </c>
      <c r="K705" s="232" t="s">
        <v>577</v>
      </c>
      <c r="L705" s="249" t="s">
        <v>90</v>
      </c>
      <c r="M705" s="270" t="str">
        <f t="shared" si="179"/>
        <v>Y3</v>
      </c>
      <c r="N705" s="256" t="str">
        <f>Ruth!$S$2</f>
        <v>New York</v>
      </c>
      <c r="O705" s="249" t="s">
        <v>1214</v>
      </c>
      <c r="P705" s="231" t="str">
        <f t="shared" si="193"/>
        <v>Marquez, German (Y3)</v>
      </c>
      <c r="Q705" s="252">
        <f t="shared" si="180"/>
        <v>400000</v>
      </c>
      <c r="R705" s="252" t="str">
        <f t="shared" si="194"/>
        <v/>
      </c>
      <c r="S705" s="252" t="str">
        <f t="shared" si="181"/>
        <v/>
      </c>
      <c r="T705" s="252" t="str">
        <f t="shared" si="186"/>
        <v/>
      </c>
      <c r="U705" s="270" t="s">
        <v>278</v>
      </c>
      <c r="V705" s="253">
        <v>400000</v>
      </c>
      <c r="W705" s="232" t="s">
        <v>492</v>
      </c>
      <c r="X705" s="232"/>
      <c r="Y705" s="232"/>
      <c r="Z705" s="232"/>
      <c r="AA705" s="232"/>
      <c r="AB705" s="284"/>
      <c r="AC705" s="232"/>
      <c r="AD705" s="284"/>
      <c r="AE705" s="232"/>
      <c r="AF705" s="232"/>
    </row>
    <row r="706" spans="1:32" ht="14.25" customHeight="1">
      <c r="A706" s="232" t="s">
        <v>1290</v>
      </c>
      <c r="B706" s="246" t="str">
        <f t="shared" si="189"/>
        <v>Marsh</v>
      </c>
      <c r="C706" s="238" t="str">
        <f t="shared" si="190"/>
        <v>Brandon</v>
      </c>
      <c r="D706" s="232" t="str">
        <f t="shared" si="191"/>
        <v>B. Marsh</v>
      </c>
      <c r="E706" s="231" t="str">
        <f t="shared" si="192"/>
        <v>Brandon Marsh</v>
      </c>
      <c r="F706" s="247" t="s">
        <v>307</v>
      </c>
      <c r="G706" s="232">
        <v>229</v>
      </c>
      <c r="H706" s="232">
        <v>17</v>
      </c>
      <c r="I706" s="232">
        <v>1</v>
      </c>
      <c r="J706" s="248">
        <v>35782</v>
      </c>
      <c r="K706" s="232"/>
      <c r="L706" s="249" t="s">
        <v>387</v>
      </c>
      <c r="M706" s="270" t="str">
        <f t="shared" si="179"/>
        <v>min</v>
      </c>
      <c r="N706" s="256" t="str">
        <f>Ruth!$Y$2</f>
        <v xml:space="preserve">New Jersey </v>
      </c>
      <c r="O706" s="249" t="s">
        <v>1214</v>
      </c>
      <c r="P706" s="231" t="str">
        <f t="shared" si="193"/>
        <v>Marsh, Brandon (min)</v>
      </c>
      <c r="Q706" s="252" t="str">
        <f t="shared" si="180"/>
        <v/>
      </c>
      <c r="R706" s="252" t="str">
        <f t="shared" si="194"/>
        <v/>
      </c>
      <c r="S706" s="252" t="str">
        <f t="shared" si="181"/>
        <v/>
      </c>
      <c r="T706" s="252" t="str">
        <f t="shared" si="186"/>
        <v/>
      </c>
      <c r="U706" s="270" t="s">
        <v>505</v>
      </c>
      <c r="V706" s="253"/>
      <c r="W706" s="232"/>
      <c r="X706" s="232"/>
      <c r="Y706" s="232"/>
      <c r="Z706" s="232"/>
      <c r="AA706" s="232"/>
      <c r="AB706" s="284"/>
      <c r="AC706" s="232"/>
      <c r="AD706" s="284"/>
      <c r="AE706" s="232"/>
      <c r="AF706" s="232"/>
    </row>
    <row r="707" spans="1:32" ht="14.25" customHeight="1">
      <c r="A707" s="233" t="s">
        <v>966</v>
      </c>
      <c r="B707" s="246" t="str">
        <f t="shared" si="189"/>
        <v>Marte</v>
      </c>
      <c r="C707" s="238" t="str">
        <f t="shared" si="190"/>
        <v>Ketel</v>
      </c>
      <c r="D707" s="232" t="str">
        <f t="shared" si="191"/>
        <v>K. Marte</v>
      </c>
      <c r="E707" s="231" t="str">
        <f t="shared" si="192"/>
        <v>Ketel Marte</v>
      </c>
      <c r="F707" s="249" t="s">
        <v>755</v>
      </c>
      <c r="G707" s="249"/>
      <c r="H707" s="249"/>
      <c r="I707" s="249"/>
      <c r="J707" s="262">
        <v>34254</v>
      </c>
      <c r="K707" s="232" t="s">
        <v>752</v>
      </c>
      <c r="L707" s="249" t="s">
        <v>6</v>
      </c>
      <c r="M707" s="270" t="str">
        <f t="shared" ref="M707:M770" si="195">$U707</f>
        <v>ARB-Y5</v>
      </c>
      <c r="N707" s="256" t="str">
        <f>Mays!$G$2</f>
        <v>Palo Alto</v>
      </c>
      <c r="O707" s="249" t="s">
        <v>916</v>
      </c>
      <c r="P707" s="231" t="str">
        <f t="shared" si="193"/>
        <v>Marte, Ketel (ARB-Y5)</v>
      </c>
      <c r="Q707" s="252">
        <f t="shared" ref="Q707:Q770" si="196">IF(ISBLANK($V707),"",$V707)</f>
        <v>1890000</v>
      </c>
      <c r="R707" s="252" t="str">
        <f t="shared" si="194"/>
        <v/>
      </c>
      <c r="S707" s="252" t="str">
        <f t="shared" ref="S707:S770" si="197">IF(ISBLANK($Z707),"",$Z707)</f>
        <v/>
      </c>
      <c r="T707" s="252" t="str">
        <f t="shared" si="186"/>
        <v/>
      </c>
      <c r="U707" s="270" t="s">
        <v>721</v>
      </c>
      <c r="V707" s="253">
        <v>1890000</v>
      </c>
      <c r="W707" s="232" t="s">
        <v>722</v>
      </c>
      <c r="X707" s="232"/>
      <c r="Y707" s="232" t="s">
        <v>723</v>
      </c>
      <c r="Z707" s="232"/>
      <c r="AA707" s="232" t="s">
        <v>242</v>
      </c>
      <c r="AB707" s="284"/>
      <c r="AC707" s="232"/>
      <c r="AD707" s="284"/>
      <c r="AE707" s="232"/>
      <c r="AF707" s="232"/>
    </row>
    <row r="708" spans="1:32" ht="14.25" customHeight="1">
      <c r="A708" s="158" t="s">
        <v>3750</v>
      </c>
      <c r="B708" s="246" t="str">
        <f t="shared" si="189"/>
        <v>Marte</v>
      </c>
      <c r="C708" s="238" t="str">
        <f t="shared" si="190"/>
        <v>Noelvi</v>
      </c>
      <c r="D708" s="232" t="str">
        <f t="shared" si="191"/>
        <v>N. Marte</v>
      </c>
      <c r="E708" s="231" t="str">
        <f t="shared" si="192"/>
        <v>Noelvi Marte</v>
      </c>
      <c r="F708" s="254" t="s">
        <v>748</v>
      </c>
      <c r="G708" s="254">
        <v>72</v>
      </c>
      <c r="H708" s="254">
        <v>3</v>
      </c>
      <c r="I708" s="254" t="s">
        <v>2182</v>
      </c>
      <c r="J708" s="250">
        <v>37180</v>
      </c>
      <c r="K708" s="255" t="s">
        <v>752</v>
      </c>
      <c r="L708" s="249" t="s">
        <v>387</v>
      </c>
      <c r="M708" s="270" t="str">
        <f t="shared" si="195"/>
        <v>min</v>
      </c>
      <c r="N708" s="256" t="s">
        <v>292</v>
      </c>
      <c r="O708" s="257" t="s">
        <v>3574</v>
      </c>
      <c r="P708" s="231" t="str">
        <f>CONCATENATE(A708," (",U708,")")</f>
        <v>Marte, Noelvi (min)</v>
      </c>
      <c r="Q708" s="252" t="str">
        <f t="shared" si="196"/>
        <v/>
      </c>
      <c r="R708" s="252" t="str">
        <f t="shared" si="194"/>
        <v/>
      </c>
      <c r="S708" s="252" t="str">
        <f t="shared" si="197"/>
        <v/>
      </c>
      <c r="T708" s="252" t="str">
        <f t="shared" si="186"/>
        <v/>
      </c>
      <c r="U708" s="270" t="s">
        <v>505</v>
      </c>
      <c r="V708" s="253"/>
      <c r="W708" s="232"/>
      <c r="X708" s="253"/>
      <c r="Y708" s="232"/>
      <c r="Z708" s="232"/>
      <c r="AA708" s="232"/>
      <c r="AB708" s="284"/>
      <c r="AC708" s="232"/>
      <c r="AD708" s="284"/>
      <c r="AE708" s="232"/>
      <c r="AF708" s="232"/>
    </row>
    <row r="709" spans="1:32" ht="14.25" customHeight="1">
      <c r="A709" s="232" t="s">
        <v>591</v>
      </c>
      <c r="B709" s="246" t="str">
        <f t="shared" si="189"/>
        <v>Marte</v>
      </c>
      <c r="C709" s="238" t="str">
        <f t="shared" si="190"/>
        <v>Starling</v>
      </c>
      <c r="D709" s="232" t="str">
        <f t="shared" si="191"/>
        <v>S. Marte</v>
      </c>
      <c r="E709" s="231" t="str">
        <f t="shared" si="192"/>
        <v>Starling Marte</v>
      </c>
      <c r="F709" s="249" t="s">
        <v>748</v>
      </c>
      <c r="G709" s="249"/>
      <c r="H709" s="249"/>
      <c r="I709" s="249"/>
      <c r="J709" s="250">
        <v>32425</v>
      </c>
      <c r="K709" s="256"/>
      <c r="L709" s="249" t="s">
        <v>6</v>
      </c>
      <c r="M709" s="270" t="str">
        <f t="shared" si="195"/>
        <v>5,L5-14M</v>
      </c>
      <c r="N709" s="256" t="str">
        <f>Cobb!$A$2</f>
        <v>Greenville</v>
      </c>
      <c r="O709" s="257" t="s">
        <v>633</v>
      </c>
      <c r="P709" s="231" t="str">
        <f>CONCATENATE(A709," (",M709,")")</f>
        <v>Marte, Starling (5,L5-14M)</v>
      </c>
      <c r="Q709" s="252">
        <f t="shared" si="196"/>
        <v>2800000</v>
      </c>
      <c r="R709" s="252" t="str">
        <f t="shared" si="194"/>
        <v/>
      </c>
      <c r="S709" s="252" t="str">
        <f t="shared" si="197"/>
        <v/>
      </c>
      <c r="T709" s="252" t="str">
        <f t="shared" si="186"/>
        <v/>
      </c>
      <c r="U709" s="255" t="s">
        <v>462</v>
      </c>
      <c r="V709" s="253">
        <v>2800000</v>
      </c>
      <c r="W709" s="232" t="s">
        <v>242</v>
      </c>
      <c r="X709" s="232"/>
      <c r="Y709" s="232"/>
      <c r="Z709" s="232"/>
      <c r="AA709" s="232"/>
      <c r="AB709" s="284"/>
      <c r="AC709" s="232"/>
      <c r="AD709" s="284"/>
      <c r="AE709" s="232"/>
      <c r="AF709" s="232"/>
    </row>
    <row r="710" spans="1:32" ht="14.25" customHeight="1">
      <c r="A710" s="158" t="s">
        <v>3647</v>
      </c>
      <c r="B710" s="246" t="str">
        <f t="shared" si="189"/>
        <v>Martin</v>
      </c>
      <c r="C710" s="238" t="str">
        <f t="shared" si="190"/>
        <v>Brett</v>
      </c>
      <c r="D710" s="232" t="str">
        <f t="shared" si="191"/>
        <v>B. Martin</v>
      </c>
      <c r="E710" s="231" t="str">
        <f t="shared" si="192"/>
        <v>Brett Martin</v>
      </c>
      <c r="F710" s="254" t="s">
        <v>307</v>
      </c>
      <c r="G710" s="254">
        <v>118</v>
      </c>
      <c r="H710" s="254">
        <v>4</v>
      </c>
      <c r="I710" s="254" t="s">
        <v>2182</v>
      </c>
      <c r="J710" s="250">
        <v>34817</v>
      </c>
      <c r="K710" s="255" t="s">
        <v>745</v>
      </c>
      <c r="L710" s="249" t="s">
        <v>90</v>
      </c>
      <c r="M710" s="270" t="str">
        <f t="shared" si="195"/>
        <v>Y1</v>
      </c>
      <c r="N710" s="256" t="s">
        <v>397</v>
      </c>
      <c r="O710" s="257" t="s">
        <v>3574</v>
      </c>
      <c r="P710" s="231" t="str">
        <f>CONCATENATE(A710," (",U710,")")</f>
        <v>Martin, Brett (Y1)</v>
      </c>
      <c r="Q710" s="252">
        <f t="shared" si="196"/>
        <v>200000</v>
      </c>
      <c r="R710" s="252">
        <f t="shared" si="194"/>
        <v>300000</v>
      </c>
      <c r="S710" s="252">
        <f t="shared" si="197"/>
        <v>400000</v>
      </c>
      <c r="T710" s="252" t="str">
        <f t="shared" si="186"/>
        <v/>
      </c>
      <c r="U710" s="270" t="s">
        <v>388</v>
      </c>
      <c r="V710" s="253">
        <v>200000</v>
      </c>
      <c r="W710" s="232" t="s">
        <v>389</v>
      </c>
      <c r="X710" s="253">
        <v>300000</v>
      </c>
      <c r="Y710" s="232" t="s">
        <v>278</v>
      </c>
      <c r="Z710" s="378">
        <v>400000</v>
      </c>
      <c r="AA710" s="232" t="s">
        <v>492</v>
      </c>
      <c r="AB710" s="284"/>
      <c r="AC710" s="232"/>
      <c r="AD710" s="284"/>
      <c r="AE710" s="232"/>
      <c r="AF710" s="232"/>
    </row>
    <row r="711" spans="1:32" ht="14.25" customHeight="1">
      <c r="A711" s="232" t="s">
        <v>1922</v>
      </c>
      <c r="B711" s="246" t="str">
        <f t="shared" si="189"/>
        <v>Martin</v>
      </c>
      <c r="C711" s="238" t="str">
        <f t="shared" si="190"/>
        <v>Chris</v>
      </c>
      <c r="D711" s="232" t="str">
        <f t="shared" si="191"/>
        <v>C. Martin</v>
      </c>
      <c r="E711" s="231" t="str">
        <f t="shared" si="192"/>
        <v>Chris Martin</v>
      </c>
      <c r="F711" s="254"/>
      <c r="G711" s="233"/>
      <c r="H711" s="233"/>
      <c r="I711" s="233"/>
      <c r="J711" s="262"/>
      <c r="K711" s="255"/>
      <c r="L711" s="249" t="s">
        <v>90</v>
      </c>
      <c r="M711" s="270" t="str">
        <f t="shared" si="195"/>
        <v>1,F3-$3.242M</v>
      </c>
      <c r="N711" s="256" t="s">
        <v>349</v>
      </c>
      <c r="O711" s="257" t="s">
        <v>3510</v>
      </c>
      <c r="P711" s="231" t="str">
        <f t="shared" ref="P711:P719" si="198">CONCATENATE(A711," (",M711,")")</f>
        <v>Martin, Chris (1,F3-$3.242M)</v>
      </c>
      <c r="Q711" s="252">
        <f t="shared" si="196"/>
        <v>1414000</v>
      </c>
      <c r="R711" s="252">
        <f t="shared" si="194"/>
        <v>1414000</v>
      </c>
      <c r="S711" s="252">
        <f t="shared" si="197"/>
        <v>1414000</v>
      </c>
      <c r="T711" s="252" t="str">
        <f t="shared" si="186"/>
        <v/>
      </c>
      <c r="U711" s="233" t="s">
        <v>3282</v>
      </c>
      <c r="V711" s="253">
        <v>1414000</v>
      </c>
      <c r="W711" s="233" t="s">
        <v>3284</v>
      </c>
      <c r="X711" s="253">
        <v>1414000</v>
      </c>
      <c r="Y711" s="233" t="s">
        <v>3285</v>
      </c>
      <c r="Z711" s="253">
        <v>1414000</v>
      </c>
      <c r="AA711" s="232" t="s">
        <v>242</v>
      </c>
      <c r="AB711" s="269"/>
      <c r="AC711" s="233"/>
      <c r="AD711" s="284"/>
      <c r="AE711" s="232"/>
      <c r="AF711" s="232"/>
    </row>
    <row r="712" spans="1:32" ht="14.25" customHeight="1">
      <c r="A712" s="232" t="s">
        <v>2048</v>
      </c>
      <c r="B712" s="246" t="str">
        <f t="shared" si="189"/>
        <v>Martin</v>
      </c>
      <c r="C712" s="238" t="str">
        <f t="shared" si="190"/>
        <v>Corbin</v>
      </c>
      <c r="D712" s="232" t="str">
        <f t="shared" si="191"/>
        <v>C. Martin</v>
      </c>
      <c r="E712" s="231" t="str">
        <f t="shared" si="192"/>
        <v>Corbin Martin</v>
      </c>
      <c r="F712" s="254" t="s">
        <v>748</v>
      </c>
      <c r="G712" s="254" t="s">
        <v>2201</v>
      </c>
      <c r="H712" s="254" t="s">
        <v>1465</v>
      </c>
      <c r="I712" s="254" t="s">
        <v>1474</v>
      </c>
      <c r="J712" s="250">
        <v>35061</v>
      </c>
      <c r="K712" s="255" t="s">
        <v>577</v>
      </c>
      <c r="L712" s="249" t="s">
        <v>90</v>
      </c>
      <c r="M712" s="270" t="str">
        <f t="shared" si="195"/>
        <v>MM</v>
      </c>
      <c r="N712" s="256" t="s">
        <v>1338</v>
      </c>
      <c r="O712" s="257" t="s">
        <v>2173</v>
      </c>
      <c r="P712" s="231" t="str">
        <f t="shared" si="198"/>
        <v>Martin, Corbin (MM)</v>
      </c>
      <c r="Q712" s="252">
        <f t="shared" si="196"/>
        <v>100000</v>
      </c>
      <c r="R712" s="252" t="str">
        <f t="shared" si="194"/>
        <v/>
      </c>
      <c r="S712" s="252" t="str">
        <f t="shared" si="197"/>
        <v/>
      </c>
      <c r="T712" s="252" t="str">
        <f t="shared" si="186"/>
        <v/>
      </c>
      <c r="U712" s="270" t="s">
        <v>385</v>
      </c>
      <c r="V712" s="253">
        <v>100000</v>
      </c>
      <c r="W712" s="232"/>
      <c r="X712" s="253"/>
      <c r="Y712" s="232"/>
      <c r="Z712" s="232"/>
      <c r="AA712" s="232"/>
      <c r="AB712" s="284"/>
      <c r="AC712" s="232"/>
      <c r="AD712" s="284"/>
      <c r="AE712" s="232"/>
      <c r="AF712" s="232"/>
    </row>
    <row r="713" spans="1:32" ht="14.25" customHeight="1">
      <c r="A713" s="232" t="s">
        <v>589</v>
      </c>
      <c r="B713" s="246" t="str">
        <f t="shared" si="189"/>
        <v>Martin</v>
      </c>
      <c r="C713" s="238" t="str">
        <f t="shared" si="190"/>
        <v>Leonys</v>
      </c>
      <c r="D713" s="232" t="str">
        <f t="shared" si="191"/>
        <v>L. Martin</v>
      </c>
      <c r="E713" s="231" t="str">
        <f t="shared" si="192"/>
        <v>Leonys Martin</v>
      </c>
      <c r="F713" s="249"/>
      <c r="G713" s="249"/>
      <c r="H713" s="249"/>
      <c r="I713" s="249"/>
      <c r="J713" s="250"/>
      <c r="K713" s="256"/>
      <c r="L713" s="249" t="s">
        <v>6</v>
      </c>
      <c r="M713" s="270" t="str">
        <f t="shared" si="195"/>
        <v>4,L5-14M</v>
      </c>
      <c r="N713" s="256" t="str">
        <f>Ruth!$Y$2</f>
        <v xml:space="preserve">New Jersey </v>
      </c>
      <c r="O713" s="257" t="s">
        <v>1023</v>
      </c>
      <c r="P713" s="231" t="str">
        <f t="shared" si="198"/>
        <v>Martin, Leonys (4,L5-14M)</v>
      </c>
      <c r="Q713" s="252">
        <f t="shared" si="196"/>
        <v>2800000</v>
      </c>
      <c r="R713" s="252">
        <f t="shared" si="194"/>
        <v>2800000</v>
      </c>
      <c r="S713" s="252" t="str">
        <f t="shared" si="197"/>
        <v/>
      </c>
      <c r="T713" s="252" t="str">
        <f t="shared" si="186"/>
        <v/>
      </c>
      <c r="U713" s="270" t="s">
        <v>231</v>
      </c>
      <c r="V713" s="253">
        <v>2800000</v>
      </c>
      <c r="W713" s="232" t="s">
        <v>462</v>
      </c>
      <c r="X713" s="253">
        <v>2800000</v>
      </c>
      <c r="Y713" s="232" t="s">
        <v>242</v>
      </c>
      <c r="Z713" s="232"/>
      <c r="AA713" s="232"/>
      <c r="AB713" s="284"/>
      <c r="AC713" s="232"/>
      <c r="AD713" s="284"/>
      <c r="AE713" s="232"/>
      <c r="AF713" s="232"/>
    </row>
    <row r="714" spans="1:32" ht="14.25" customHeight="1">
      <c r="A714" s="232" t="s">
        <v>1096</v>
      </c>
      <c r="B714" s="246" t="str">
        <f t="shared" si="189"/>
        <v>Martin</v>
      </c>
      <c r="C714" s="238" t="str">
        <f t="shared" si="190"/>
        <v>Richie</v>
      </c>
      <c r="D714" s="232" t="str">
        <f t="shared" si="191"/>
        <v>R. Martin</v>
      </c>
      <c r="E714" s="231" t="str">
        <f t="shared" si="192"/>
        <v>Richie Martin</v>
      </c>
      <c r="F714" s="254"/>
      <c r="G714" s="233">
        <v>115</v>
      </c>
      <c r="H714" s="233">
        <v>4</v>
      </c>
      <c r="I714" s="233">
        <v>22</v>
      </c>
      <c r="J714" s="262">
        <v>34690</v>
      </c>
      <c r="K714" s="255" t="s">
        <v>752</v>
      </c>
      <c r="L714" s="249" t="s">
        <v>6</v>
      </c>
      <c r="M714" s="270" t="str">
        <f t="shared" si="195"/>
        <v>Y1</v>
      </c>
      <c r="N714" s="256" t="str">
        <f>Cobb!$Y$2</f>
        <v>Gateway</v>
      </c>
      <c r="O714" s="257" t="s">
        <v>1058</v>
      </c>
      <c r="P714" s="231" t="str">
        <f t="shared" si="198"/>
        <v>Martin, Richie (Y1)</v>
      </c>
      <c r="Q714" s="252">
        <f t="shared" si="196"/>
        <v>200000</v>
      </c>
      <c r="R714" s="252">
        <f t="shared" si="194"/>
        <v>300000</v>
      </c>
      <c r="S714" s="252">
        <f t="shared" si="197"/>
        <v>400000</v>
      </c>
      <c r="T714" s="252" t="str">
        <f t="shared" si="186"/>
        <v/>
      </c>
      <c r="U714" s="270" t="s">
        <v>388</v>
      </c>
      <c r="V714" s="253">
        <v>200000</v>
      </c>
      <c r="W714" s="232" t="s">
        <v>389</v>
      </c>
      <c r="X714" s="253">
        <v>300000</v>
      </c>
      <c r="Y714" s="232" t="s">
        <v>278</v>
      </c>
      <c r="Z714" s="378">
        <v>400000</v>
      </c>
      <c r="AA714" s="232" t="s">
        <v>492</v>
      </c>
      <c r="AB714" s="284"/>
      <c r="AC714" s="232"/>
      <c r="AD714" s="284"/>
      <c r="AE714" s="232"/>
      <c r="AF714" s="232"/>
    </row>
    <row r="715" spans="1:32" ht="12.75">
      <c r="A715" s="290" t="s">
        <v>427</v>
      </c>
      <c r="B715" s="246" t="str">
        <f t="shared" si="189"/>
        <v>Martin</v>
      </c>
      <c r="C715" s="238" t="str">
        <f t="shared" si="190"/>
        <v>Russell</v>
      </c>
      <c r="D715" s="232" t="str">
        <f t="shared" si="191"/>
        <v>R. Martin</v>
      </c>
      <c r="E715" s="231" t="str">
        <f t="shared" si="192"/>
        <v>Russell Martin</v>
      </c>
      <c r="F715" s="249"/>
      <c r="G715" s="256"/>
      <c r="H715" s="256"/>
      <c r="I715" s="256"/>
      <c r="J715" s="312"/>
      <c r="K715" s="232"/>
      <c r="L715" s="249" t="s">
        <v>6</v>
      </c>
      <c r="M715" s="270" t="str">
        <f t="shared" si="195"/>
        <v>5,F5-$15.9M</v>
      </c>
      <c r="N715" s="256" t="str">
        <f>Cobb!$A$2</f>
        <v>Greenville</v>
      </c>
      <c r="O715" s="265" t="s">
        <v>1131</v>
      </c>
      <c r="P715" s="231" t="str">
        <f t="shared" si="198"/>
        <v>Martin, Russell (5,F5-$15.9M)</v>
      </c>
      <c r="Q715" s="252">
        <f t="shared" si="196"/>
        <v>3180000</v>
      </c>
      <c r="R715" s="252" t="str">
        <f t="shared" si="194"/>
        <v/>
      </c>
      <c r="S715" s="252" t="str">
        <f t="shared" si="197"/>
        <v/>
      </c>
      <c r="T715" s="252" t="str">
        <f t="shared" si="186"/>
        <v/>
      </c>
      <c r="U715" s="373" t="s">
        <v>993</v>
      </c>
      <c r="V715" s="263">
        <v>3180000</v>
      </c>
      <c r="W715" s="232" t="s">
        <v>242</v>
      </c>
      <c r="X715" s="232"/>
      <c r="Y715" s="232"/>
      <c r="Z715" s="232"/>
      <c r="AA715" s="232"/>
      <c r="AB715" s="284"/>
      <c r="AC715" s="232"/>
      <c r="AD715" s="284"/>
      <c r="AE715" s="232"/>
      <c r="AF715" s="232"/>
    </row>
    <row r="716" spans="1:32" ht="14.25" customHeight="1">
      <c r="A716" s="232" t="s">
        <v>858</v>
      </c>
      <c r="B716" s="246" t="str">
        <f t="shared" si="189"/>
        <v>Martinez</v>
      </c>
      <c r="C716" s="238" t="str">
        <f t="shared" si="190"/>
        <v>Carlos Ernesto</v>
      </c>
      <c r="D716" s="232" t="str">
        <f t="shared" si="191"/>
        <v>C. Martinez</v>
      </c>
      <c r="E716" s="231" t="str">
        <f t="shared" si="192"/>
        <v>Carlos Ernesto Martinez</v>
      </c>
      <c r="F716" s="249"/>
      <c r="G716" s="249"/>
      <c r="H716" s="249"/>
      <c r="I716" s="249"/>
      <c r="J716" s="250"/>
      <c r="K716" s="256"/>
      <c r="L716" s="249" t="s">
        <v>90</v>
      </c>
      <c r="M716" s="270" t="str">
        <f t="shared" si="195"/>
        <v>3,L5-$14M</v>
      </c>
      <c r="N716" s="251" t="str">
        <f>Ruth!$AE$2</f>
        <v>Williamsburg</v>
      </c>
      <c r="O716" s="257" t="s">
        <v>230</v>
      </c>
      <c r="P716" s="231" t="str">
        <f t="shared" si="198"/>
        <v>Martinez, Carlos Ernesto (3,L5-$14M)</v>
      </c>
      <c r="Q716" s="252">
        <f t="shared" si="196"/>
        <v>2800000</v>
      </c>
      <c r="R716" s="252">
        <f t="shared" si="194"/>
        <v>2800000</v>
      </c>
      <c r="S716" s="252">
        <f t="shared" si="197"/>
        <v>2800000</v>
      </c>
      <c r="T716" s="252" t="str">
        <f t="shared" si="186"/>
        <v/>
      </c>
      <c r="U716" s="270" t="s">
        <v>1367</v>
      </c>
      <c r="V716" s="253">
        <v>2800000</v>
      </c>
      <c r="W716" s="232" t="s">
        <v>1368</v>
      </c>
      <c r="X716" s="253">
        <v>2800000</v>
      </c>
      <c r="Y716" s="232" t="s">
        <v>1369</v>
      </c>
      <c r="Z716" s="253">
        <v>2800000</v>
      </c>
      <c r="AA716" s="232" t="s">
        <v>242</v>
      </c>
      <c r="AB716" s="284"/>
      <c r="AC716" s="232"/>
      <c r="AD716" s="284"/>
      <c r="AE716" s="232"/>
      <c r="AF716" s="232"/>
    </row>
    <row r="717" spans="1:32" ht="14.25" customHeight="1">
      <c r="A717" s="304" t="s">
        <v>940</v>
      </c>
      <c r="B717" s="246" t="str">
        <f t="shared" si="189"/>
        <v>Martinez</v>
      </c>
      <c r="C717" s="238" t="str">
        <f t="shared" si="190"/>
        <v>JD</v>
      </c>
      <c r="D717" s="232" t="str">
        <f t="shared" si="191"/>
        <v>J. Martinez</v>
      </c>
      <c r="E717" s="231" t="str">
        <f t="shared" si="192"/>
        <v>JD Martinez</v>
      </c>
      <c r="F717" s="271"/>
      <c r="G717" s="271"/>
      <c r="H717" s="271"/>
      <c r="I717" s="271"/>
      <c r="J717" s="305"/>
      <c r="K717" s="304"/>
      <c r="L717" s="249" t="s">
        <v>6</v>
      </c>
      <c r="M717" s="270" t="str">
        <f t="shared" si="195"/>
        <v>1,X3-$15M</v>
      </c>
      <c r="N717" s="251" t="s">
        <v>780</v>
      </c>
      <c r="O717" s="271" t="s">
        <v>2440</v>
      </c>
      <c r="P717" s="231" t="str">
        <f t="shared" si="198"/>
        <v>Martinez, JD (1,X3-$15M)</v>
      </c>
      <c r="Q717" s="252">
        <f t="shared" si="196"/>
        <v>5000000</v>
      </c>
      <c r="R717" s="252">
        <f t="shared" si="194"/>
        <v>5000000</v>
      </c>
      <c r="S717" s="252">
        <f t="shared" si="197"/>
        <v>5000000</v>
      </c>
      <c r="T717" s="252" t="str">
        <f t="shared" si="186"/>
        <v/>
      </c>
      <c r="U717" s="255" t="s">
        <v>2463</v>
      </c>
      <c r="V717" s="253">
        <v>5000000</v>
      </c>
      <c r="W717" s="232" t="s">
        <v>1359</v>
      </c>
      <c r="X717" s="253">
        <v>5000000</v>
      </c>
      <c r="Y717" s="253" t="s">
        <v>1360</v>
      </c>
      <c r="Z717" s="253">
        <v>5000000</v>
      </c>
      <c r="AA717" s="232" t="s">
        <v>242</v>
      </c>
      <c r="AB717" s="284"/>
      <c r="AC717" s="232"/>
      <c r="AD717" s="284"/>
      <c r="AE717" s="232"/>
      <c r="AF717" s="232"/>
    </row>
    <row r="718" spans="1:32" ht="14.25" customHeight="1">
      <c r="A718" s="232" t="s">
        <v>1677</v>
      </c>
      <c r="B718" s="246" t="str">
        <f t="shared" si="189"/>
        <v>Martinez</v>
      </c>
      <c r="C718" s="238" t="str">
        <f t="shared" si="190"/>
        <v>Jose Alberto</v>
      </c>
      <c r="D718" s="232" t="str">
        <f t="shared" si="191"/>
        <v>J. Martinez</v>
      </c>
      <c r="E718" s="231" t="str">
        <f t="shared" si="192"/>
        <v>Jose Alberto Martinez</v>
      </c>
      <c r="F718" s="254" t="s">
        <v>748</v>
      </c>
      <c r="G718" s="254">
        <v>23</v>
      </c>
      <c r="H718" s="254" t="s">
        <v>1464</v>
      </c>
      <c r="I718" s="254"/>
      <c r="J718" s="250">
        <v>32349</v>
      </c>
      <c r="K718" s="255" t="s">
        <v>784</v>
      </c>
      <c r="L718" s="249" t="s">
        <v>6</v>
      </c>
      <c r="M718" s="270" t="str">
        <f t="shared" si="195"/>
        <v>Y3</v>
      </c>
      <c r="N718" s="256" t="str">
        <f>Cobb!$AE$2</f>
        <v>Houston</v>
      </c>
      <c r="O718" s="257" t="s">
        <v>1479</v>
      </c>
      <c r="P718" s="231" t="str">
        <f t="shared" si="198"/>
        <v>Martinez, Jose Alberto (Y3)</v>
      </c>
      <c r="Q718" s="252">
        <f t="shared" si="196"/>
        <v>400000</v>
      </c>
      <c r="R718" s="252" t="str">
        <f t="shared" si="194"/>
        <v/>
      </c>
      <c r="S718" s="252" t="str">
        <f t="shared" si="197"/>
        <v/>
      </c>
      <c r="T718" s="252" t="str">
        <f t="shared" si="186"/>
        <v/>
      </c>
      <c r="U718" s="270" t="s">
        <v>278</v>
      </c>
      <c r="V718" s="253">
        <v>400000</v>
      </c>
      <c r="W718" s="232" t="s">
        <v>492</v>
      </c>
      <c r="X718" s="253"/>
      <c r="Y718" s="232"/>
      <c r="Z718" s="232"/>
      <c r="AA718" s="232"/>
      <c r="AB718" s="284"/>
      <c r="AC718" s="232"/>
      <c r="AD718" s="284"/>
      <c r="AE718" s="232"/>
      <c r="AF718" s="232"/>
    </row>
    <row r="719" spans="1:32" ht="14.25" customHeight="1">
      <c r="A719" s="232" t="s">
        <v>2090</v>
      </c>
      <c r="B719" s="246" t="str">
        <f t="shared" si="189"/>
        <v>Martinez</v>
      </c>
      <c r="C719" s="238" t="str">
        <f t="shared" si="190"/>
        <v>Julio Pablo</v>
      </c>
      <c r="D719" s="232" t="str">
        <f t="shared" si="191"/>
        <v>J. Martinez</v>
      </c>
      <c r="E719" s="231" t="str">
        <f t="shared" si="192"/>
        <v>Julio Pablo Martinez</v>
      </c>
      <c r="F719" s="254" t="s">
        <v>307</v>
      </c>
      <c r="G719" s="254" t="s">
        <v>2244</v>
      </c>
      <c r="H719" s="254" t="s">
        <v>478</v>
      </c>
      <c r="I719" s="254" t="s">
        <v>1473</v>
      </c>
      <c r="J719" s="250">
        <v>35145</v>
      </c>
      <c r="K719" s="255" t="s">
        <v>750</v>
      </c>
      <c r="L719" s="249" t="s">
        <v>387</v>
      </c>
      <c r="M719" s="270" t="str">
        <f t="shared" si="195"/>
        <v>min</v>
      </c>
      <c r="N719" s="256" t="s">
        <v>397</v>
      </c>
      <c r="O719" s="257" t="s">
        <v>2173</v>
      </c>
      <c r="P719" s="231" t="str">
        <f t="shared" si="198"/>
        <v>Martinez, Julio Pablo (min)</v>
      </c>
      <c r="Q719" s="252" t="str">
        <f t="shared" si="196"/>
        <v/>
      </c>
      <c r="R719" s="252" t="str">
        <f t="shared" si="194"/>
        <v/>
      </c>
      <c r="S719" s="252" t="str">
        <f t="shared" si="197"/>
        <v/>
      </c>
      <c r="T719" s="252" t="str">
        <f t="shared" si="186"/>
        <v/>
      </c>
      <c r="U719" s="270" t="s">
        <v>505</v>
      </c>
      <c r="V719" s="253"/>
      <c r="W719" s="232"/>
      <c r="X719" s="253"/>
      <c r="Y719" s="232"/>
      <c r="Z719" s="232"/>
      <c r="AA719" s="232"/>
      <c r="AB719" s="284"/>
      <c r="AC719" s="232"/>
      <c r="AD719" s="284"/>
      <c r="AE719" s="232"/>
      <c r="AF719" s="232"/>
    </row>
    <row r="720" spans="1:32" ht="14.25" customHeight="1">
      <c r="A720" s="158" t="s">
        <v>3768</v>
      </c>
      <c r="B720" s="246" t="str">
        <f t="shared" si="189"/>
        <v>Martinez</v>
      </c>
      <c r="C720" s="238" t="str">
        <f t="shared" si="190"/>
        <v>Orelvis</v>
      </c>
      <c r="D720" s="232" t="str">
        <f t="shared" si="191"/>
        <v>O. Martinez</v>
      </c>
      <c r="E720" s="231" t="str">
        <f t="shared" si="192"/>
        <v>Orelvis Martinez</v>
      </c>
      <c r="F720" s="254" t="s">
        <v>748</v>
      </c>
      <c r="G720" s="254">
        <v>143</v>
      </c>
      <c r="H720" s="254">
        <v>5</v>
      </c>
      <c r="I720" s="254" t="s">
        <v>72</v>
      </c>
      <c r="J720" s="250">
        <v>37214</v>
      </c>
      <c r="K720" s="255" t="s">
        <v>752</v>
      </c>
      <c r="L720" s="249" t="s">
        <v>387</v>
      </c>
      <c r="M720" s="270" t="str">
        <f t="shared" si="195"/>
        <v>min</v>
      </c>
      <c r="N720" s="256" t="s">
        <v>253</v>
      </c>
      <c r="O720" s="257" t="s">
        <v>3574</v>
      </c>
      <c r="P720" s="231" t="str">
        <f>CONCATENATE(A720," (",U720,")")</f>
        <v>Martinez, Orelvis (min)</v>
      </c>
      <c r="Q720" s="252" t="str">
        <f t="shared" si="196"/>
        <v/>
      </c>
      <c r="R720" s="252" t="str">
        <f t="shared" si="194"/>
        <v/>
      </c>
      <c r="S720" s="252" t="str">
        <f t="shared" si="197"/>
        <v/>
      </c>
      <c r="T720" s="252" t="str">
        <f t="shared" si="186"/>
        <v/>
      </c>
      <c r="U720" s="270" t="s">
        <v>505</v>
      </c>
      <c r="V720" s="253"/>
      <c r="W720" s="232"/>
      <c r="X720" s="253"/>
      <c r="Y720" s="232"/>
      <c r="Z720" s="232"/>
      <c r="AA720" s="232"/>
      <c r="AB720" s="284"/>
      <c r="AC720" s="232"/>
      <c r="AD720" s="284"/>
      <c r="AE720" s="232"/>
      <c r="AF720" s="232"/>
    </row>
    <row r="721" spans="1:32" ht="14.25" customHeight="1">
      <c r="A721" s="232" t="s">
        <v>2096</v>
      </c>
      <c r="B721" s="246" t="str">
        <f t="shared" si="189"/>
        <v>Martini</v>
      </c>
      <c r="C721" s="238" t="str">
        <f t="shared" si="190"/>
        <v>Nick</v>
      </c>
      <c r="D721" s="232" t="str">
        <f t="shared" si="191"/>
        <v>N. Martini</v>
      </c>
      <c r="E721" s="231" t="str">
        <f t="shared" si="192"/>
        <v>Nick Martini</v>
      </c>
      <c r="F721" s="254" t="s">
        <v>307</v>
      </c>
      <c r="G721" s="254" t="s">
        <v>2251</v>
      </c>
      <c r="H721" s="254" t="s">
        <v>478</v>
      </c>
      <c r="I721" s="254" t="s">
        <v>2186</v>
      </c>
      <c r="J721" s="250">
        <v>33051</v>
      </c>
      <c r="K721" s="255" t="s">
        <v>754</v>
      </c>
      <c r="L721" s="249" t="s">
        <v>6</v>
      </c>
      <c r="M721" s="270" t="str">
        <f t="shared" si="195"/>
        <v>Y2</v>
      </c>
      <c r="N721" s="256" t="s">
        <v>429</v>
      </c>
      <c r="O721" s="257" t="s">
        <v>2173</v>
      </c>
      <c r="P721" s="231" t="str">
        <f>CONCATENATE(A721," (",M721,")")</f>
        <v>Martini, Nick (Y2)</v>
      </c>
      <c r="Q721" s="252">
        <f t="shared" si="196"/>
        <v>300000</v>
      </c>
      <c r="R721" s="252">
        <f t="shared" si="194"/>
        <v>400000</v>
      </c>
      <c r="S721" s="252" t="str">
        <f t="shared" si="197"/>
        <v/>
      </c>
      <c r="T721" s="252" t="str">
        <f t="shared" si="186"/>
        <v/>
      </c>
      <c r="U721" s="270" t="s">
        <v>389</v>
      </c>
      <c r="V721" s="253">
        <v>300000</v>
      </c>
      <c r="W721" s="232" t="s">
        <v>278</v>
      </c>
      <c r="X721" s="253">
        <v>400000</v>
      </c>
      <c r="Y721" s="232" t="s">
        <v>492</v>
      </c>
      <c r="Z721" s="232"/>
      <c r="AA721" s="232"/>
      <c r="AB721" s="284"/>
      <c r="AC721" s="232"/>
      <c r="AD721" s="284"/>
      <c r="AE721" s="232"/>
      <c r="AF721" s="232"/>
    </row>
    <row r="722" spans="1:32" ht="14.25" customHeight="1">
      <c r="A722" s="158" t="s">
        <v>3766</v>
      </c>
      <c r="B722" s="246" t="str">
        <f t="shared" si="189"/>
        <v>Mata</v>
      </c>
      <c r="C722" s="238" t="str">
        <f t="shared" si="190"/>
        <v>Bryan</v>
      </c>
      <c r="D722" s="232" t="str">
        <f t="shared" si="191"/>
        <v>B. Mata</v>
      </c>
      <c r="E722" s="231" t="str">
        <f t="shared" si="192"/>
        <v>Bryan Mata</v>
      </c>
      <c r="F722" s="254" t="s">
        <v>748</v>
      </c>
      <c r="G722" s="254">
        <v>139</v>
      </c>
      <c r="H722" s="254">
        <v>5</v>
      </c>
      <c r="I722" s="254" t="s">
        <v>1478</v>
      </c>
      <c r="J722" s="250">
        <v>36283</v>
      </c>
      <c r="K722" s="255" t="s">
        <v>577</v>
      </c>
      <c r="L722" s="249" t="s">
        <v>387</v>
      </c>
      <c r="M722" s="270" t="str">
        <f t="shared" si="195"/>
        <v>min</v>
      </c>
      <c r="N722" s="256" t="s">
        <v>349</v>
      </c>
      <c r="O722" s="257" t="s">
        <v>3574</v>
      </c>
      <c r="P722" s="231" t="str">
        <f>CONCATENATE(A722," (",U722,")")</f>
        <v>Mata, Bryan (min)</v>
      </c>
      <c r="Q722" s="252" t="str">
        <f t="shared" si="196"/>
        <v/>
      </c>
      <c r="R722" s="252" t="str">
        <f t="shared" si="194"/>
        <v/>
      </c>
      <c r="S722" s="252" t="str">
        <f t="shared" si="197"/>
        <v/>
      </c>
      <c r="T722" s="252" t="str">
        <f t="shared" si="186"/>
        <v/>
      </c>
      <c r="U722" s="270" t="s">
        <v>505</v>
      </c>
      <c r="V722" s="253"/>
      <c r="W722" s="232"/>
      <c r="X722" s="253"/>
      <c r="Y722" s="232"/>
      <c r="Z722" s="232"/>
      <c r="AA722" s="232"/>
      <c r="AB722" s="284"/>
      <c r="AC722" s="232"/>
      <c r="AD722" s="284"/>
      <c r="AE722" s="232"/>
      <c r="AF722" s="232"/>
    </row>
    <row r="723" spans="1:32" ht="14.25" customHeight="1">
      <c r="A723" s="233" t="s">
        <v>961</v>
      </c>
      <c r="B723" s="246" t="str">
        <f t="shared" si="189"/>
        <v>Mateo</v>
      </c>
      <c r="C723" s="238" t="str">
        <f t="shared" si="190"/>
        <v>Jorge</v>
      </c>
      <c r="D723" s="232" t="str">
        <f t="shared" si="191"/>
        <v>J. Mateo</v>
      </c>
      <c r="E723" s="231" t="str">
        <f t="shared" si="192"/>
        <v>Jorge Mateo</v>
      </c>
      <c r="F723" s="249" t="s">
        <v>748</v>
      </c>
      <c r="G723" s="249"/>
      <c r="H723" s="249"/>
      <c r="I723" s="249"/>
      <c r="J723" s="262">
        <v>34873</v>
      </c>
      <c r="K723" s="232" t="s">
        <v>752</v>
      </c>
      <c r="L723" s="249" t="s">
        <v>387</v>
      </c>
      <c r="M723" s="270" t="str">
        <f t="shared" si="195"/>
        <v>min</v>
      </c>
      <c r="N723" s="256" t="str">
        <f>Mays!$AE$2</f>
        <v>West Oakland</v>
      </c>
      <c r="O723" s="249" t="s">
        <v>916</v>
      </c>
      <c r="P723" s="231" t="str">
        <f t="shared" ref="P723:P732" si="199">CONCATENATE(A723," (",M723,")")</f>
        <v>Mateo, Jorge (min)</v>
      </c>
      <c r="Q723" s="252" t="str">
        <f t="shared" si="196"/>
        <v/>
      </c>
      <c r="R723" s="252" t="str">
        <f t="shared" si="194"/>
        <v/>
      </c>
      <c r="S723" s="252" t="str">
        <f t="shared" si="197"/>
        <v/>
      </c>
      <c r="T723" s="252" t="str">
        <f t="shared" si="186"/>
        <v/>
      </c>
      <c r="U723" s="270" t="s">
        <v>505</v>
      </c>
      <c r="V723" s="253"/>
      <c r="W723" s="232"/>
      <c r="X723" s="232"/>
      <c r="Y723" s="232"/>
      <c r="Z723" s="232"/>
      <c r="AA723" s="232"/>
      <c r="AB723" s="284"/>
      <c r="AC723" s="232"/>
      <c r="AD723" s="284"/>
      <c r="AE723" s="232"/>
      <c r="AF723" s="232"/>
    </row>
    <row r="724" spans="1:32" ht="14.25" customHeight="1">
      <c r="A724" s="285" t="s">
        <v>151</v>
      </c>
      <c r="B724" s="246" t="str">
        <f t="shared" ref="B724:B755" si="200">LEFT(A724,FIND(", ",A724,1)-1)</f>
        <v>Mathis</v>
      </c>
      <c r="C724" s="238" t="str">
        <f t="shared" ref="C724:C735" si="201">RIGHT(A724,LEN(A724)-FIND(", ",A724,1)-1)</f>
        <v>Jeff</v>
      </c>
      <c r="D724" s="232" t="str">
        <f t="shared" ref="D724:D755" si="202">CONCATENATE(MID(C724,1,1),". ",B724)</f>
        <v>J. Mathis</v>
      </c>
      <c r="E724" s="231" t="str">
        <f t="shared" ref="E724:E735" si="203">CONCATENATE(C724," ",B724)</f>
        <v>Jeff Mathis</v>
      </c>
      <c r="F724" s="286" t="s">
        <v>748</v>
      </c>
      <c r="G724" s="285"/>
      <c r="H724" s="285"/>
      <c r="I724" s="285"/>
      <c r="J724" s="287">
        <v>30406</v>
      </c>
      <c r="K724" s="285" t="s">
        <v>749</v>
      </c>
      <c r="L724" s="286" t="s">
        <v>6</v>
      </c>
      <c r="M724" s="270" t="str">
        <f t="shared" si="195"/>
        <v>1,F1-200k</v>
      </c>
      <c r="N724" s="256" t="s">
        <v>1556</v>
      </c>
      <c r="O724" s="257" t="s">
        <v>3510</v>
      </c>
      <c r="P724" s="231" t="str">
        <f t="shared" si="199"/>
        <v>Mathis, Jeff (1,F1-200k)</v>
      </c>
      <c r="Q724" s="252">
        <f t="shared" si="196"/>
        <v>200000</v>
      </c>
      <c r="R724" s="252" t="str">
        <f t="shared" si="194"/>
        <v/>
      </c>
      <c r="S724" s="252" t="str">
        <f t="shared" si="197"/>
        <v/>
      </c>
      <c r="T724" s="252" t="str">
        <f t="shared" ref="T724:T787" si="204">IF(ISBLANK($AB724),"",$AB724)</f>
        <v/>
      </c>
      <c r="U724" s="270" t="s">
        <v>1570</v>
      </c>
      <c r="V724" s="253">
        <v>200000</v>
      </c>
      <c r="W724" s="232" t="s">
        <v>242</v>
      </c>
      <c r="X724" s="284"/>
      <c r="Y724" s="232"/>
      <c r="Z724" s="284"/>
      <c r="AA724" s="232"/>
      <c r="AB724" s="284"/>
      <c r="AC724" s="233"/>
      <c r="AD724" s="284"/>
      <c r="AE724" s="232"/>
      <c r="AF724" s="232"/>
    </row>
    <row r="725" spans="1:32" ht="14.25" customHeight="1">
      <c r="A725" s="232" t="s">
        <v>1489</v>
      </c>
      <c r="B725" s="246" t="str">
        <f t="shared" si="200"/>
        <v>Matias</v>
      </c>
      <c r="C725" s="238" t="str">
        <f t="shared" si="201"/>
        <v>Seuly</v>
      </c>
      <c r="D725" s="232" t="str">
        <f t="shared" si="202"/>
        <v>S. Matias</v>
      </c>
      <c r="E725" s="231" t="str">
        <f t="shared" si="203"/>
        <v>Seuly Matias</v>
      </c>
      <c r="F725" s="254"/>
      <c r="G725" s="254">
        <v>180</v>
      </c>
      <c r="H725" s="254" t="s">
        <v>1469</v>
      </c>
      <c r="I725" s="254"/>
      <c r="J725" s="250"/>
      <c r="K725" s="255" t="s">
        <v>753</v>
      </c>
      <c r="L725" s="249" t="s">
        <v>387</v>
      </c>
      <c r="M725" s="270" t="str">
        <f t="shared" si="195"/>
        <v>min</v>
      </c>
      <c r="N725" s="256" t="str">
        <f>Aaron!$M$2</f>
        <v>Virginia</v>
      </c>
      <c r="O725" s="257" t="s">
        <v>1479</v>
      </c>
      <c r="P725" s="231" t="str">
        <f t="shared" si="199"/>
        <v>Matias, Seuly (min)</v>
      </c>
      <c r="Q725" s="252" t="str">
        <f t="shared" si="196"/>
        <v/>
      </c>
      <c r="R725" s="252" t="str">
        <f t="shared" si="194"/>
        <v/>
      </c>
      <c r="S725" s="252" t="str">
        <f t="shared" si="197"/>
        <v/>
      </c>
      <c r="T725" s="252" t="str">
        <f t="shared" si="204"/>
        <v/>
      </c>
      <c r="U725" s="270" t="s">
        <v>505</v>
      </c>
      <c r="V725" s="253"/>
      <c r="W725" s="232"/>
      <c r="X725" s="253"/>
      <c r="Y725" s="232"/>
      <c r="Z725" s="232"/>
      <c r="AA725" s="232"/>
      <c r="AB725" s="284"/>
      <c r="AC725" s="232"/>
      <c r="AD725" s="284"/>
      <c r="AE725" s="232"/>
      <c r="AF725" s="232"/>
    </row>
    <row r="726" spans="1:32" ht="14.25" customHeight="1">
      <c r="A726" s="233" t="s">
        <v>1409</v>
      </c>
      <c r="B726" s="246" t="str">
        <f t="shared" si="200"/>
        <v>Matz</v>
      </c>
      <c r="C726" s="238" t="str">
        <f t="shared" si="201"/>
        <v>Steven</v>
      </c>
      <c r="D726" s="232" t="str">
        <f t="shared" si="202"/>
        <v>S. Matz</v>
      </c>
      <c r="E726" s="231" t="str">
        <f t="shared" si="203"/>
        <v>Steven Matz</v>
      </c>
      <c r="F726" s="249" t="s">
        <v>307</v>
      </c>
      <c r="G726" s="249"/>
      <c r="H726" s="249"/>
      <c r="I726" s="249"/>
      <c r="J726" s="262">
        <v>33387</v>
      </c>
      <c r="K726" s="232" t="s">
        <v>577</v>
      </c>
      <c r="L726" s="249" t="s">
        <v>90</v>
      </c>
      <c r="M726" s="270" t="str">
        <f t="shared" si="195"/>
        <v>ARB-Y5</v>
      </c>
      <c r="N726" s="251" t="str">
        <f>Ruth!$AE$2</f>
        <v>Williamsburg</v>
      </c>
      <c r="O726" s="249" t="s">
        <v>916</v>
      </c>
      <c r="P726" s="231" t="str">
        <f t="shared" si="199"/>
        <v>Matz, Steven (ARB-Y5)</v>
      </c>
      <c r="Q726" s="252">
        <f t="shared" si="196"/>
        <v>2000000</v>
      </c>
      <c r="R726" s="252" t="str">
        <f t="shared" si="194"/>
        <v/>
      </c>
      <c r="S726" s="252" t="str">
        <f t="shared" si="197"/>
        <v/>
      </c>
      <c r="T726" s="252" t="str">
        <f t="shared" si="204"/>
        <v/>
      </c>
      <c r="U726" s="270" t="s">
        <v>721</v>
      </c>
      <c r="V726" s="253">
        <v>2000000</v>
      </c>
      <c r="W726" s="232" t="s">
        <v>722</v>
      </c>
      <c r="X726" s="232"/>
      <c r="Y726" s="232" t="s">
        <v>723</v>
      </c>
      <c r="Z726" s="232"/>
      <c r="AA726" s="232" t="s">
        <v>242</v>
      </c>
      <c r="AB726" s="284"/>
      <c r="AC726" s="232"/>
      <c r="AD726" s="284"/>
      <c r="AE726" s="232"/>
      <c r="AF726" s="232"/>
    </row>
    <row r="727" spans="1:32" ht="14.25" customHeight="1">
      <c r="A727" s="232" t="s">
        <v>2163</v>
      </c>
      <c r="B727" s="246" t="str">
        <f t="shared" si="200"/>
        <v>Mauricio</v>
      </c>
      <c r="C727" s="238" t="str">
        <f t="shared" si="201"/>
        <v>Ronny</v>
      </c>
      <c r="D727" s="232" t="str">
        <f t="shared" si="202"/>
        <v>R. Mauricio</v>
      </c>
      <c r="E727" s="231" t="str">
        <f t="shared" si="203"/>
        <v>Ronny Mauricio</v>
      </c>
      <c r="F727" s="254" t="s">
        <v>755</v>
      </c>
      <c r="G727" s="254" t="s">
        <v>2320</v>
      </c>
      <c r="H727" s="254" t="s">
        <v>1472</v>
      </c>
      <c r="I727" s="254" t="s">
        <v>1472</v>
      </c>
      <c r="J727" s="250">
        <v>36985</v>
      </c>
      <c r="K727" s="255" t="s">
        <v>752</v>
      </c>
      <c r="L727" s="249" t="s">
        <v>387</v>
      </c>
      <c r="M727" s="270" t="str">
        <f t="shared" si="195"/>
        <v>min</v>
      </c>
      <c r="N727" s="256" t="s">
        <v>263</v>
      </c>
      <c r="O727" s="257" t="s">
        <v>2173</v>
      </c>
      <c r="P727" s="231" t="str">
        <f t="shared" si="199"/>
        <v>Mauricio, Ronny (min)</v>
      </c>
      <c r="Q727" s="252" t="str">
        <f t="shared" si="196"/>
        <v/>
      </c>
      <c r="R727" s="252" t="str">
        <f t="shared" si="194"/>
        <v/>
      </c>
      <c r="S727" s="252" t="str">
        <f t="shared" si="197"/>
        <v/>
      </c>
      <c r="T727" s="252" t="str">
        <f t="shared" si="204"/>
        <v/>
      </c>
      <c r="U727" s="270" t="s">
        <v>505</v>
      </c>
      <c r="V727" s="253"/>
      <c r="W727" s="232"/>
      <c r="X727" s="253"/>
      <c r="Y727" s="232"/>
      <c r="Z727" s="232"/>
      <c r="AA727" s="232"/>
      <c r="AB727" s="284"/>
      <c r="AC727" s="232"/>
      <c r="AD727" s="284"/>
      <c r="AE727" s="232"/>
      <c r="AF727" s="232"/>
    </row>
    <row r="728" spans="1:32" ht="14.25" customHeight="1">
      <c r="A728" s="232" t="s">
        <v>1487</v>
      </c>
      <c r="B728" s="246" t="str">
        <f t="shared" si="200"/>
        <v>May</v>
      </c>
      <c r="C728" s="238" t="str">
        <f t="shared" si="201"/>
        <v>Dustin</v>
      </c>
      <c r="D728" s="232" t="str">
        <f t="shared" si="202"/>
        <v>D. May</v>
      </c>
      <c r="E728" s="231" t="str">
        <f t="shared" si="203"/>
        <v>Dustin May</v>
      </c>
      <c r="F728" s="254"/>
      <c r="G728" s="254">
        <v>197</v>
      </c>
      <c r="H728" s="254" t="s">
        <v>1473</v>
      </c>
      <c r="I728" s="254"/>
      <c r="J728" s="250"/>
      <c r="K728" s="255"/>
      <c r="L728" s="249" t="s">
        <v>90</v>
      </c>
      <c r="M728" s="270" t="str">
        <f t="shared" si="195"/>
        <v>Y1</v>
      </c>
      <c r="N728" s="256" t="str">
        <f>Aaron!$AE$2</f>
        <v>Pismo Beach</v>
      </c>
      <c r="O728" s="257" t="s">
        <v>1479</v>
      </c>
      <c r="P728" s="231" t="str">
        <f t="shared" si="199"/>
        <v>May, Dustin (Y1)</v>
      </c>
      <c r="Q728" s="252">
        <f t="shared" si="196"/>
        <v>200000</v>
      </c>
      <c r="R728" s="252">
        <f t="shared" si="194"/>
        <v>300000</v>
      </c>
      <c r="S728" s="252">
        <f t="shared" si="197"/>
        <v>400000</v>
      </c>
      <c r="T728" s="252" t="str">
        <f t="shared" si="204"/>
        <v/>
      </c>
      <c r="U728" s="270" t="s">
        <v>388</v>
      </c>
      <c r="V728" s="253">
        <v>200000</v>
      </c>
      <c r="W728" s="232" t="s">
        <v>389</v>
      </c>
      <c r="X728" s="253">
        <v>300000</v>
      </c>
      <c r="Y728" s="232" t="s">
        <v>278</v>
      </c>
      <c r="Z728" s="378">
        <v>400000</v>
      </c>
      <c r="AA728" s="232" t="s">
        <v>492</v>
      </c>
      <c r="AB728" s="284"/>
      <c r="AC728" s="232"/>
      <c r="AD728" s="284"/>
      <c r="AE728" s="232"/>
      <c r="AF728" s="232"/>
    </row>
    <row r="729" spans="1:32" ht="14.25" customHeight="1">
      <c r="A729" s="232" t="s">
        <v>1924</v>
      </c>
      <c r="B729" s="246" t="str">
        <f t="shared" si="200"/>
        <v>May</v>
      </c>
      <c r="C729" s="238" t="str">
        <f t="shared" si="201"/>
        <v>Trevor</v>
      </c>
      <c r="D729" s="232" t="str">
        <f t="shared" si="202"/>
        <v>T. May</v>
      </c>
      <c r="E729" s="231" t="str">
        <f t="shared" si="203"/>
        <v>Trevor May</v>
      </c>
      <c r="F729" s="254"/>
      <c r="G729" s="254"/>
      <c r="H729" s="254"/>
      <c r="I729" s="254"/>
      <c r="J729" s="250"/>
      <c r="K729" s="255"/>
      <c r="L729" s="249" t="s">
        <v>90</v>
      </c>
      <c r="M729" s="270" t="str">
        <f t="shared" si="195"/>
        <v>2,F2-$950K</v>
      </c>
      <c r="N729" s="256" t="str">
        <f>Ruth!$A$2</f>
        <v>Plum Island</v>
      </c>
      <c r="O729" s="257" t="s">
        <v>1797</v>
      </c>
      <c r="P729" s="231" t="str">
        <f t="shared" si="199"/>
        <v>May, Trevor (2,F2-$950K)</v>
      </c>
      <c r="Q729" s="252">
        <f t="shared" si="196"/>
        <v>475000</v>
      </c>
      <c r="R729" s="252" t="str">
        <f t="shared" si="194"/>
        <v/>
      </c>
      <c r="S729" s="252" t="str">
        <f t="shared" si="197"/>
        <v/>
      </c>
      <c r="T729" s="252" t="str">
        <f t="shared" si="204"/>
        <v/>
      </c>
      <c r="U729" s="270" t="s">
        <v>1925</v>
      </c>
      <c r="V729" s="253">
        <v>475000</v>
      </c>
      <c r="W729" s="232" t="s">
        <v>242</v>
      </c>
      <c r="X729" s="253"/>
      <c r="Y729" s="232"/>
      <c r="Z729" s="232"/>
      <c r="AA729" s="232"/>
      <c r="AB729" s="284"/>
      <c r="AC729" s="232"/>
      <c r="AD729" s="284"/>
      <c r="AE729" s="232"/>
      <c r="AF729" s="232"/>
    </row>
    <row r="730" spans="1:32" ht="14.25" customHeight="1">
      <c r="A730" s="232" t="s">
        <v>279</v>
      </c>
      <c r="B730" s="246" t="str">
        <f t="shared" si="200"/>
        <v>Maybin</v>
      </c>
      <c r="C730" s="238" t="str">
        <f t="shared" si="201"/>
        <v>Cameron</v>
      </c>
      <c r="D730" s="232" t="str">
        <f t="shared" si="202"/>
        <v>C. Maybin</v>
      </c>
      <c r="E730" s="231" t="str">
        <f t="shared" si="203"/>
        <v>Cameron Maybin</v>
      </c>
      <c r="F730" s="249" t="s">
        <v>748</v>
      </c>
      <c r="G730" s="249"/>
      <c r="H730" s="249"/>
      <c r="I730" s="249"/>
      <c r="J730" s="250">
        <v>31871</v>
      </c>
      <c r="K730" s="256" t="s">
        <v>750</v>
      </c>
      <c r="L730" s="249" t="s">
        <v>6</v>
      </c>
      <c r="M730" s="270" t="str">
        <f t="shared" si="195"/>
        <v>3,F3-$1.693218M</v>
      </c>
      <c r="N730" s="256" t="str">
        <f>Cobb!$Y$2</f>
        <v>Gateway</v>
      </c>
      <c r="O730" s="257" t="s">
        <v>1376</v>
      </c>
      <c r="P730" s="231" t="str">
        <f t="shared" si="199"/>
        <v>Maybin, Cameron (3,F3-$1.693218M)</v>
      </c>
      <c r="Q730" s="252">
        <f t="shared" si="196"/>
        <v>565000</v>
      </c>
      <c r="R730" s="252" t="str">
        <f t="shared" si="194"/>
        <v/>
      </c>
      <c r="S730" s="252" t="str">
        <f t="shared" si="197"/>
        <v/>
      </c>
      <c r="T730" s="252" t="str">
        <f t="shared" si="204"/>
        <v/>
      </c>
      <c r="U730" s="270" t="s">
        <v>1610</v>
      </c>
      <c r="V730" s="265">
        <v>565000</v>
      </c>
      <c r="W730" s="253" t="s">
        <v>242</v>
      </c>
      <c r="X730" s="253"/>
      <c r="Y730" s="232"/>
      <c r="Z730" s="232"/>
      <c r="AA730" s="232"/>
      <c r="AB730" s="284"/>
      <c r="AC730" s="232"/>
      <c r="AD730" s="284"/>
      <c r="AE730" s="232"/>
      <c r="AF730" s="232"/>
    </row>
    <row r="731" spans="1:32" ht="14.25" customHeight="1">
      <c r="A731" s="232" t="s">
        <v>1449</v>
      </c>
      <c r="B731" s="246" t="str">
        <f t="shared" si="200"/>
        <v>Mayza</v>
      </c>
      <c r="C731" s="238" t="str">
        <f t="shared" si="201"/>
        <v>Tim</v>
      </c>
      <c r="D731" s="232" t="str">
        <f t="shared" si="202"/>
        <v>T. Mayza</v>
      </c>
      <c r="E731" s="231" t="str">
        <f t="shared" si="203"/>
        <v>Tim Mayza</v>
      </c>
      <c r="F731" s="254" t="s">
        <v>307</v>
      </c>
      <c r="G731" s="254">
        <v>116</v>
      </c>
      <c r="H731" s="254" t="s">
        <v>1468</v>
      </c>
      <c r="I731" s="254"/>
      <c r="J731" s="250">
        <v>33618</v>
      </c>
      <c r="K731" s="255" t="s">
        <v>745</v>
      </c>
      <c r="L731" s="249" t="s">
        <v>90</v>
      </c>
      <c r="M731" s="270" t="str">
        <f t="shared" si="195"/>
        <v>Y2</v>
      </c>
      <c r="N731" s="256" t="str">
        <f>Mays!$Y$2</f>
        <v>Los Angeles</v>
      </c>
      <c r="O731" s="257" t="s">
        <v>1479</v>
      </c>
      <c r="P731" s="231" t="str">
        <f t="shared" si="199"/>
        <v>Mayza, Tim (Y2)</v>
      </c>
      <c r="Q731" s="252">
        <f t="shared" si="196"/>
        <v>300000</v>
      </c>
      <c r="R731" s="252">
        <f t="shared" si="194"/>
        <v>400000</v>
      </c>
      <c r="S731" s="252" t="str">
        <f t="shared" si="197"/>
        <v/>
      </c>
      <c r="T731" s="252" t="str">
        <f t="shared" si="204"/>
        <v/>
      </c>
      <c r="U731" s="270" t="s">
        <v>389</v>
      </c>
      <c r="V731" s="253">
        <v>300000</v>
      </c>
      <c r="W731" s="232" t="s">
        <v>278</v>
      </c>
      <c r="X731" s="253">
        <v>400000</v>
      </c>
      <c r="Y731" s="232" t="s">
        <v>492</v>
      </c>
      <c r="Z731" s="232"/>
      <c r="AA731" s="232"/>
      <c r="AB731" s="284"/>
      <c r="AC731" s="232"/>
      <c r="AD731" s="284"/>
      <c r="AE731" s="232"/>
      <c r="AF731" s="232"/>
    </row>
    <row r="732" spans="1:32" ht="14.25" customHeight="1">
      <c r="A732" s="233" t="s">
        <v>978</v>
      </c>
      <c r="B732" s="246" t="str">
        <f t="shared" si="200"/>
        <v>Mazara</v>
      </c>
      <c r="C732" s="238" t="str">
        <f t="shared" si="201"/>
        <v>Nomar</v>
      </c>
      <c r="D732" s="232" t="str">
        <f t="shared" si="202"/>
        <v>N. Mazara</v>
      </c>
      <c r="E732" s="231" t="str">
        <f t="shared" si="203"/>
        <v>Nomar Mazara</v>
      </c>
      <c r="F732" s="249" t="s">
        <v>307</v>
      </c>
      <c r="G732" s="249"/>
      <c r="H732" s="249"/>
      <c r="I732" s="249"/>
      <c r="J732" s="262">
        <v>34815</v>
      </c>
      <c r="K732" s="232" t="s">
        <v>753</v>
      </c>
      <c r="L732" s="249" t="s">
        <v>6</v>
      </c>
      <c r="M732" s="270" t="str">
        <f t="shared" si="195"/>
        <v>ARB-Y4</v>
      </c>
      <c r="N732" s="256" t="str">
        <f>Ruth!$M$2</f>
        <v>Hoboken</v>
      </c>
      <c r="O732" s="249" t="s">
        <v>916</v>
      </c>
      <c r="P732" s="231" t="str">
        <f t="shared" si="199"/>
        <v>Mazara, Nomar (ARB-Y4)</v>
      </c>
      <c r="Q732" s="252">
        <f t="shared" si="196"/>
        <v>840000</v>
      </c>
      <c r="R732" s="252" t="str">
        <f t="shared" si="194"/>
        <v/>
      </c>
      <c r="S732" s="252" t="str">
        <f t="shared" si="197"/>
        <v/>
      </c>
      <c r="T732" s="252" t="str">
        <f t="shared" si="204"/>
        <v/>
      </c>
      <c r="U732" s="270" t="s">
        <v>492</v>
      </c>
      <c r="V732" s="253">
        <v>840000</v>
      </c>
      <c r="W732" s="232" t="s">
        <v>721</v>
      </c>
      <c r="X732" s="232"/>
      <c r="Y732" s="232" t="s">
        <v>722</v>
      </c>
      <c r="Z732" s="232"/>
      <c r="AA732" s="232" t="s">
        <v>723</v>
      </c>
      <c r="AB732" s="284"/>
      <c r="AC732" s="232"/>
      <c r="AD732" s="284"/>
      <c r="AE732" s="232"/>
      <c r="AF732" s="232"/>
    </row>
    <row r="733" spans="1:32" ht="14.25" customHeight="1">
      <c r="A733" s="158" t="s">
        <v>3680</v>
      </c>
      <c r="B733" s="246" t="str">
        <f t="shared" si="200"/>
        <v>McBroom</v>
      </c>
      <c r="C733" s="238" t="str">
        <f t="shared" si="201"/>
        <v>Ryan</v>
      </c>
      <c r="D733" s="232" t="str">
        <f t="shared" si="202"/>
        <v>R. McBroom</v>
      </c>
      <c r="E733" s="231" t="str">
        <f t="shared" si="203"/>
        <v>Ryan McBroom</v>
      </c>
      <c r="F733" s="254" t="s">
        <v>748</v>
      </c>
      <c r="G733" s="254">
        <v>169</v>
      </c>
      <c r="H733" s="254">
        <v>7</v>
      </c>
      <c r="I733" s="254" t="s">
        <v>1465</v>
      </c>
      <c r="J733" s="250">
        <v>33703</v>
      </c>
      <c r="K733" s="255" t="s">
        <v>747</v>
      </c>
      <c r="L733" s="249" t="s">
        <v>6</v>
      </c>
      <c r="M733" s="270" t="str">
        <f t="shared" si="195"/>
        <v>MM</v>
      </c>
      <c r="N733" s="256" t="s">
        <v>710</v>
      </c>
      <c r="O733" s="257" t="s">
        <v>3574</v>
      </c>
      <c r="P733" s="231" t="str">
        <f>CONCATENATE(A733," (",U733,")")</f>
        <v>McBroom, Ryan (MM)</v>
      </c>
      <c r="Q733" s="252">
        <f t="shared" si="196"/>
        <v>100000</v>
      </c>
      <c r="R733" s="252" t="str">
        <f t="shared" si="194"/>
        <v/>
      </c>
      <c r="S733" s="252" t="str">
        <f t="shared" si="197"/>
        <v/>
      </c>
      <c r="T733" s="252" t="str">
        <f t="shared" si="204"/>
        <v/>
      </c>
      <c r="U733" s="270" t="s">
        <v>385</v>
      </c>
      <c r="V733" s="253">
        <v>100000</v>
      </c>
      <c r="W733" s="232"/>
      <c r="X733" s="253"/>
      <c r="Y733" s="232"/>
      <c r="Z733" s="232"/>
      <c r="AA733" s="232"/>
      <c r="AB733" s="284"/>
      <c r="AC733" s="232"/>
      <c r="AD733" s="284"/>
      <c r="AE733" s="232"/>
      <c r="AF733" s="232"/>
    </row>
    <row r="734" spans="1:32" ht="14.25" customHeight="1">
      <c r="A734" s="291" t="s">
        <v>772</v>
      </c>
      <c r="B734" s="246" t="str">
        <f t="shared" si="200"/>
        <v>McCann</v>
      </c>
      <c r="C734" s="238" t="str">
        <f t="shared" si="201"/>
        <v>Brian</v>
      </c>
      <c r="D734" s="232" t="str">
        <f t="shared" si="202"/>
        <v>B. McCann</v>
      </c>
      <c r="E734" s="231" t="str">
        <f t="shared" si="203"/>
        <v>Brian McCann</v>
      </c>
      <c r="F734" s="292" t="s">
        <v>307</v>
      </c>
      <c r="G734" s="292"/>
      <c r="H734" s="292"/>
      <c r="I734" s="292"/>
      <c r="J734" s="318">
        <v>30732</v>
      </c>
      <c r="K734" s="319" t="s">
        <v>749</v>
      </c>
      <c r="L734" s="249" t="s">
        <v>6</v>
      </c>
      <c r="M734" s="270" t="str">
        <f t="shared" si="195"/>
        <v>2,F2-$670K</v>
      </c>
      <c r="N734" s="251" t="str">
        <f>Ruth!$AE$2</f>
        <v>Williamsburg</v>
      </c>
      <c r="O734" s="292" t="s">
        <v>1797</v>
      </c>
      <c r="P734" s="231" t="str">
        <f>CONCATENATE(A734," (",M734,")")</f>
        <v>McCann, Brian (2,F2-$670K)</v>
      </c>
      <c r="Q734" s="252">
        <f t="shared" si="196"/>
        <v>335000</v>
      </c>
      <c r="R734" s="252" t="str">
        <f t="shared" si="194"/>
        <v/>
      </c>
      <c r="S734" s="252" t="str">
        <f t="shared" si="197"/>
        <v/>
      </c>
      <c r="T734" s="252" t="str">
        <f t="shared" si="204"/>
        <v/>
      </c>
      <c r="U734" s="270" t="s">
        <v>1926</v>
      </c>
      <c r="V734" s="253">
        <v>335000</v>
      </c>
      <c r="W734" s="232" t="s">
        <v>242</v>
      </c>
      <c r="X734" s="232"/>
      <c r="Y734" s="232"/>
      <c r="Z734" s="232"/>
      <c r="AA734" s="232"/>
      <c r="AB734" s="284"/>
      <c r="AC734" s="232"/>
      <c r="AD734" s="284"/>
      <c r="AE734" s="232"/>
      <c r="AF734" s="232"/>
    </row>
    <row r="735" spans="1:32" ht="14.25" customHeight="1">
      <c r="A735" s="233" t="s">
        <v>913</v>
      </c>
      <c r="B735" s="246" t="str">
        <f t="shared" si="200"/>
        <v>McCann</v>
      </c>
      <c r="C735" s="238" t="str">
        <f t="shared" si="201"/>
        <v>James</v>
      </c>
      <c r="D735" s="232" t="str">
        <f t="shared" si="202"/>
        <v>J. McCann</v>
      </c>
      <c r="E735" s="231" t="str">
        <f t="shared" si="203"/>
        <v>James McCann</v>
      </c>
      <c r="F735" s="249" t="s">
        <v>748</v>
      </c>
      <c r="G735" s="249"/>
      <c r="H735" s="249"/>
      <c r="I735" s="249"/>
      <c r="J735" s="262">
        <v>33037</v>
      </c>
      <c r="K735" s="232" t="s">
        <v>749</v>
      </c>
      <c r="L735" s="249" t="s">
        <v>6</v>
      </c>
      <c r="M735" s="270" t="str">
        <f t="shared" si="195"/>
        <v>ARB-Y5</v>
      </c>
      <c r="N735" s="256" t="s">
        <v>710</v>
      </c>
      <c r="O735" s="249" t="s">
        <v>2440</v>
      </c>
      <c r="P735" s="231" t="str">
        <f>CONCATENATE(A735," (",M735,")")</f>
        <v>McCann, James (ARB-Y5)</v>
      </c>
      <c r="Q735" s="252">
        <f t="shared" si="196"/>
        <v>780000</v>
      </c>
      <c r="R735" s="252" t="str">
        <f t="shared" si="194"/>
        <v/>
      </c>
      <c r="S735" s="252" t="str">
        <f t="shared" si="197"/>
        <v/>
      </c>
      <c r="T735" s="252" t="str">
        <f t="shared" si="204"/>
        <v/>
      </c>
      <c r="U735" s="270" t="s">
        <v>721</v>
      </c>
      <c r="V735" s="253">
        <v>780000</v>
      </c>
      <c r="W735" s="232" t="s">
        <v>722</v>
      </c>
      <c r="X735" s="232"/>
      <c r="Y735" s="232" t="s">
        <v>723</v>
      </c>
      <c r="Z735" s="232"/>
      <c r="AA735" s="232" t="s">
        <v>242</v>
      </c>
      <c r="AB735" s="284"/>
      <c r="AC735" s="232"/>
      <c r="AD735" s="284"/>
      <c r="AE735" s="232"/>
      <c r="AF735" s="232"/>
    </row>
    <row r="736" spans="1:32" ht="14.25" customHeight="1">
      <c r="A736" s="285" t="s">
        <v>1927</v>
      </c>
      <c r="B736" s="246"/>
      <c r="C736" s="238"/>
      <c r="D736" s="232"/>
      <c r="E736" s="231"/>
      <c r="F736" s="286"/>
      <c r="G736" s="285"/>
      <c r="H736" s="285"/>
      <c r="I736" s="285"/>
      <c r="J736" s="287"/>
      <c r="K736" s="285"/>
      <c r="L736" s="286" t="s">
        <v>90</v>
      </c>
      <c r="M736" s="270" t="str">
        <f t="shared" si="195"/>
        <v>2,F2-$1.35M</v>
      </c>
      <c r="N736" s="256" t="str">
        <f>Ruth!$A$2</f>
        <v>Plum Island</v>
      </c>
      <c r="O736" s="275" t="s">
        <v>1797</v>
      </c>
      <c r="P736" s="231" t="str">
        <f>CONCATENATE(A736," (",M736,")")</f>
        <v>McCarthy, Kevin (2,F2-$1.35M)</v>
      </c>
      <c r="Q736" s="252">
        <f t="shared" si="196"/>
        <v>675000</v>
      </c>
      <c r="R736" s="252" t="str">
        <f t="shared" si="194"/>
        <v/>
      </c>
      <c r="S736" s="252" t="str">
        <f t="shared" si="197"/>
        <v/>
      </c>
      <c r="T736" s="252" t="str">
        <f t="shared" si="204"/>
        <v/>
      </c>
      <c r="U736" s="270" t="s">
        <v>1874</v>
      </c>
      <c r="V736" s="253">
        <v>675000</v>
      </c>
      <c r="W736" s="232" t="s">
        <v>242</v>
      </c>
      <c r="X736" s="232"/>
      <c r="Y736" s="232"/>
      <c r="Z736" s="232"/>
      <c r="AA736" s="232"/>
      <c r="AB736" s="284"/>
      <c r="AC736" s="232"/>
      <c r="AD736" s="284"/>
      <c r="AE736" s="232"/>
      <c r="AF736" s="232"/>
    </row>
    <row r="737" spans="1:32" ht="14.25" customHeight="1">
      <c r="A737" s="158" t="s">
        <v>3729</v>
      </c>
      <c r="B737" s="246" t="str">
        <f t="shared" ref="B737:B762" si="205">LEFT(A737,FIND(", ",A737,1)-1)</f>
        <v>McClanahan</v>
      </c>
      <c r="C737" s="238" t="str">
        <f t="shared" ref="C737:C762" si="206">RIGHT(A737,LEN(A737)-FIND(", ",A737,1)-1)</f>
        <v>Shane</v>
      </c>
      <c r="D737" s="232" t="str">
        <f t="shared" ref="D737:D762" si="207">CONCATENATE(MID(C737,1,1),". ",B737)</f>
        <v>S. McClanahan</v>
      </c>
      <c r="E737" s="231" t="str">
        <f t="shared" ref="E737:E762" si="208">CONCATENATE(C737," ",B737)</f>
        <v>Shane McClanahan</v>
      </c>
      <c r="F737" s="254" t="s">
        <v>307</v>
      </c>
      <c r="G737" s="254">
        <v>27</v>
      </c>
      <c r="H737" s="254" t="s">
        <v>1224</v>
      </c>
      <c r="I737" s="254" t="s">
        <v>1466</v>
      </c>
      <c r="J737" s="250">
        <v>35548</v>
      </c>
      <c r="K737" s="255" t="s">
        <v>577</v>
      </c>
      <c r="L737" s="249" t="s">
        <v>387</v>
      </c>
      <c r="M737" s="270" t="str">
        <f t="shared" si="195"/>
        <v>min</v>
      </c>
      <c r="N737" s="256" t="s">
        <v>502</v>
      </c>
      <c r="O737" s="257" t="s">
        <v>3574</v>
      </c>
      <c r="P737" s="231" t="str">
        <f>CONCATENATE(A737," (",U737,")")</f>
        <v>McClanahan, Shane (min)</v>
      </c>
      <c r="Q737" s="252" t="str">
        <f t="shared" si="196"/>
        <v/>
      </c>
      <c r="R737" s="252" t="str">
        <f t="shared" si="194"/>
        <v/>
      </c>
      <c r="S737" s="252" t="str">
        <f t="shared" si="197"/>
        <v/>
      </c>
      <c r="T737" s="252" t="str">
        <f t="shared" si="204"/>
        <v/>
      </c>
      <c r="U737" s="270" t="s">
        <v>505</v>
      </c>
      <c r="V737" s="253"/>
      <c r="W737" s="232"/>
      <c r="X737" s="253"/>
      <c r="Y737" s="232"/>
      <c r="Z737" s="232"/>
      <c r="AA737" s="232"/>
      <c r="AB737" s="284"/>
      <c r="AC737" s="232"/>
      <c r="AD737" s="284"/>
      <c r="AE737" s="232"/>
      <c r="AF737" s="232"/>
    </row>
    <row r="738" spans="1:32" ht="14.25" customHeight="1">
      <c r="A738" s="232" t="s">
        <v>457</v>
      </c>
      <c r="B738" s="246" t="str">
        <f t="shared" si="205"/>
        <v>McCutchen</v>
      </c>
      <c r="C738" s="238" t="str">
        <f t="shared" si="206"/>
        <v>Andrew</v>
      </c>
      <c r="D738" s="232" t="str">
        <f t="shared" si="207"/>
        <v>A. McCutchen</v>
      </c>
      <c r="E738" s="231" t="str">
        <f t="shared" si="208"/>
        <v>Andrew McCutchen</v>
      </c>
      <c r="F738" s="249" t="s">
        <v>748</v>
      </c>
      <c r="G738" s="249"/>
      <c r="H738" s="249"/>
      <c r="I738" s="249"/>
      <c r="J738" s="250">
        <v>31695</v>
      </c>
      <c r="K738" s="256" t="s">
        <v>750</v>
      </c>
      <c r="L738" s="249" t="s">
        <v>6</v>
      </c>
      <c r="M738" s="270" t="str">
        <f t="shared" si="195"/>
        <v>3,F4-$18M</v>
      </c>
      <c r="N738" s="256" t="str">
        <f>Ruth!$S$2</f>
        <v>New York</v>
      </c>
      <c r="O738" s="257" t="s">
        <v>1376</v>
      </c>
      <c r="P738" s="231" t="str">
        <f t="shared" ref="P738:P748" si="209">CONCATENATE(A738," (",M738,")")</f>
        <v>McCutchen, Andrew (3,F4-$18M)</v>
      </c>
      <c r="Q738" s="252">
        <f t="shared" si="196"/>
        <v>4500000</v>
      </c>
      <c r="R738" s="252">
        <f t="shared" si="194"/>
        <v>4500000</v>
      </c>
      <c r="S738" s="252" t="str">
        <f t="shared" si="197"/>
        <v/>
      </c>
      <c r="T738" s="252" t="str">
        <f t="shared" si="204"/>
        <v/>
      </c>
      <c r="U738" s="270" t="s">
        <v>1632</v>
      </c>
      <c r="V738" s="253">
        <v>4500000</v>
      </c>
      <c r="W738" s="250" t="s">
        <v>1648</v>
      </c>
      <c r="X738" s="253">
        <v>4500000</v>
      </c>
      <c r="Y738" s="232" t="s">
        <v>242</v>
      </c>
      <c r="Z738" s="233"/>
      <c r="AA738" s="232"/>
      <c r="AB738" s="284"/>
      <c r="AC738" s="232"/>
      <c r="AD738" s="284"/>
      <c r="AE738" s="232"/>
      <c r="AF738" s="232"/>
    </row>
    <row r="739" spans="1:32" ht="14.25" customHeight="1">
      <c r="A739" s="264" t="s">
        <v>684</v>
      </c>
      <c r="B739" s="246" t="str">
        <f t="shared" si="205"/>
        <v>McGuire</v>
      </c>
      <c r="C739" s="238" t="str">
        <f t="shared" si="206"/>
        <v>Reese</v>
      </c>
      <c r="D739" s="232" t="str">
        <f t="shared" si="207"/>
        <v>R. McGuire</v>
      </c>
      <c r="E739" s="231" t="str">
        <f t="shared" si="208"/>
        <v>Reese McGuire</v>
      </c>
      <c r="F739" s="249"/>
      <c r="G739" s="249"/>
      <c r="H739" s="249"/>
      <c r="I739" s="249"/>
      <c r="J739" s="250">
        <v>34760</v>
      </c>
      <c r="K739" s="256" t="s">
        <v>749</v>
      </c>
      <c r="L739" s="249" t="s">
        <v>6</v>
      </c>
      <c r="M739" s="270" t="str">
        <f t="shared" si="195"/>
        <v>Y1</v>
      </c>
      <c r="N739" s="251" t="str">
        <f>Ruth!$AE$2</f>
        <v>Williamsburg</v>
      </c>
      <c r="O739" s="249" t="s">
        <v>654</v>
      </c>
      <c r="P739" s="231" t="str">
        <f t="shared" si="209"/>
        <v>McGuire, Reese (Y1)</v>
      </c>
      <c r="Q739" s="252">
        <f t="shared" si="196"/>
        <v>200000</v>
      </c>
      <c r="R739" s="252">
        <f t="shared" si="194"/>
        <v>300000</v>
      </c>
      <c r="S739" s="252">
        <f t="shared" si="197"/>
        <v>400000</v>
      </c>
      <c r="T739" s="252" t="str">
        <f t="shared" si="204"/>
        <v/>
      </c>
      <c r="U739" s="270" t="s">
        <v>388</v>
      </c>
      <c r="V739" s="253">
        <v>200000</v>
      </c>
      <c r="W739" s="232" t="s">
        <v>389</v>
      </c>
      <c r="X739" s="253">
        <v>300000</v>
      </c>
      <c r="Y739" s="232" t="s">
        <v>278</v>
      </c>
      <c r="Z739" s="378">
        <v>400000</v>
      </c>
      <c r="AA739" s="232" t="s">
        <v>492</v>
      </c>
      <c r="AB739" s="284"/>
      <c r="AC739" s="232"/>
      <c r="AD739" s="284"/>
      <c r="AE739" s="232"/>
      <c r="AF739" s="232"/>
    </row>
    <row r="740" spans="1:32" ht="14.25" customHeight="1">
      <c r="A740" s="177" t="s">
        <v>890</v>
      </c>
      <c r="B740" s="552" t="str">
        <f t="shared" si="205"/>
        <v>McHugh</v>
      </c>
      <c r="C740" s="553" t="str">
        <f t="shared" si="206"/>
        <v>Collin</v>
      </c>
      <c r="D740" s="158" t="str">
        <f t="shared" si="207"/>
        <v>C. McHugh</v>
      </c>
      <c r="E740" s="539" t="str">
        <f t="shared" si="208"/>
        <v>Collin McHugh</v>
      </c>
      <c r="F740" s="554" t="s">
        <v>748</v>
      </c>
      <c r="G740" s="554"/>
      <c r="H740" s="554"/>
      <c r="I740" s="554"/>
      <c r="J740" s="560">
        <v>31947</v>
      </c>
      <c r="K740" s="158" t="s">
        <v>577</v>
      </c>
      <c r="L740" s="554" t="s">
        <v>90</v>
      </c>
      <c r="M740" s="556" t="str">
        <f t="shared" si="195"/>
        <v>ARB-Y6</v>
      </c>
      <c r="N740" s="570" t="s">
        <v>502</v>
      </c>
      <c r="O740" s="554" t="s">
        <v>4104</v>
      </c>
      <c r="P740" s="231" t="str">
        <f t="shared" si="209"/>
        <v>McHugh, Collin (ARB-Y6)</v>
      </c>
      <c r="Q740" s="252">
        <f t="shared" si="196"/>
        <v>1674000</v>
      </c>
      <c r="R740" s="252" t="str">
        <f t="shared" si="194"/>
        <v/>
      </c>
      <c r="S740" s="252" t="str">
        <f t="shared" si="197"/>
        <v/>
      </c>
      <c r="T740" s="252" t="str">
        <f t="shared" si="204"/>
        <v/>
      </c>
      <c r="U740" s="270" t="s">
        <v>722</v>
      </c>
      <c r="V740" s="253">
        <v>1674000</v>
      </c>
      <c r="W740" s="232" t="s">
        <v>723</v>
      </c>
      <c r="X740" s="232"/>
      <c r="Y740" s="232" t="s">
        <v>242</v>
      </c>
      <c r="Z740" s="232"/>
      <c r="AA740" s="232"/>
      <c r="AB740" s="284"/>
      <c r="AC740" s="232"/>
      <c r="AD740" s="284"/>
      <c r="AE740" s="232"/>
      <c r="AF740" s="232"/>
    </row>
    <row r="741" spans="1:32" ht="14.25" customHeight="1">
      <c r="A741" s="232" t="s">
        <v>1542</v>
      </c>
      <c r="B741" s="246" t="str">
        <f t="shared" si="205"/>
        <v>McKay</v>
      </c>
      <c r="C741" s="238" t="str">
        <f t="shared" si="206"/>
        <v>Brendan</v>
      </c>
      <c r="D741" s="232" t="str">
        <f t="shared" si="207"/>
        <v>B. McKay</v>
      </c>
      <c r="E741" s="231" t="str">
        <f t="shared" si="208"/>
        <v>Brendan McKay</v>
      </c>
      <c r="F741" s="254" t="s">
        <v>307</v>
      </c>
      <c r="G741" s="254">
        <v>16</v>
      </c>
      <c r="H741" s="254" t="s">
        <v>1464</v>
      </c>
      <c r="I741" s="254"/>
      <c r="J741" s="250">
        <v>35051</v>
      </c>
      <c r="K741" s="255" t="s">
        <v>747</v>
      </c>
      <c r="L741" s="249" t="s">
        <v>90</v>
      </c>
      <c r="M741" s="270" t="str">
        <f t="shared" si="195"/>
        <v>Y1</v>
      </c>
      <c r="N741" s="256" t="str">
        <f>Mays!$AE$2</f>
        <v>West Oakland</v>
      </c>
      <c r="O741" s="257" t="s">
        <v>1479</v>
      </c>
      <c r="P741" s="231" t="str">
        <f t="shared" si="209"/>
        <v>McKay, Brendan (Y1)</v>
      </c>
      <c r="Q741" s="252">
        <f t="shared" si="196"/>
        <v>200000</v>
      </c>
      <c r="R741" s="252">
        <f t="shared" si="194"/>
        <v>300000</v>
      </c>
      <c r="S741" s="252">
        <f t="shared" si="197"/>
        <v>400000</v>
      </c>
      <c r="T741" s="252" t="str">
        <f t="shared" si="204"/>
        <v/>
      </c>
      <c r="U741" s="270" t="s">
        <v>388</v>
      </c>
      <c r="V741" s="253">
        <v>200000</v>
      </c>
      <c r="W741" s="232" t="s">
        <v>389</v>
      </c>
      <c r="X741" s="253">
        <v>300000</v>
      </c>
      <c r="Y741" s="232" t="s">
        <v>278</v>
      </c>
      <c r="Z741" s="378">
        <v>400000</v>
      </c>
      <c r="AA741" s="232" t="s">
        <v>492</v>
      </c>
      <c r="AB741" s="284"/>
      <c r="AC741" s="232"/>
      <c r="AD741" s="284"/>
      <c r="AE741" s="232"/>
      <c r="AF741" s="232"/>
    </row>
    <row r="742" spans="1:32" ht="14.25" customHeight="1">
      <c r="A742" s="232" t="s">
        <v>2092</v>
      </c>
      <c r="B742" s="246" t="str">
        <f t="shared" si="205"/>
        <v>McKenna</v>
      </c>
      <c r="C742" s="238" t="str">
        <f t="shared" si="206"/>
        <v>Ryan</v>
      </c>
      <c r="D742" s="232" t="str">
        <f t="shared" si="207"/>
        <v>R. McKenna</v>
      </c>
      <c r="E742" s="231" t="str">
        <f t="shared" si="208"/>
        <v>Ryan McKenna</v>
      </c>
      <c r="F742" s="254" t="s">
        <v>748</v>
      </c>
      <c r="G742" s="254" t="s">
        <v>2247</v>
      </c>
      <c r="H742" s="254" t="s">
        <v>478</v>
      </c>
      <c r="I742" s="254" t="s">
        <v>1478</v>
      </c>
      <c r="J742" s="250">
        <v>35475</v>
      </c>
      <c r="K742" s="255" t="s">
        <v>750</v>
      </c>
      <c r="L742" s="249" t="s">
        <v>387</v>
      </c>
      <c r="M742" s="270" t="str">
        <f t="shared" si="195"/>
        <v>min</v>
      </c>
      <c r="N742" s="256" t="s">
        <v>864</v>
      </c>
      <c r="O742" s="257" t="s">
        <v>2173</v>
      </c>
      <c r="P742" s="231" t="str">
        <f t="shared" si="209"/>
        <v>McKenna, Ryan (min)</v>
      </c>
      <c r="Q742" s="252" t="str">
        <f t="shared" si="196"/>
        <v/>
      </c>
      <c r="R742" s="252" t="str">
        <f t="shared" si="194"/>
        <v/>
      </c>
      <c r="S742" s="252" t="str">
        <f t="shared" si="197"/>
        <v/>
      </c>
      <c r="T742" s="252" t="str">
        <f t="shared" si="204"/>
        <v/>
      </c>
      <c r="U742" s="270" t="s">
        <v>505</v>
      </c>
      <c r="V742" s="253"/>
      <c r="W742" s="232"/>
      <c r="X742" s="253"/>
      <c r="Y742" s="232"/>
      <c r="Z742" s="232"/>
      <c r="AA742" s="232"/>
      <c r="AB742" s="284"/>
      <c r="AC742" s="232"/>
      <c r="AD742" s="284"/>
      <c r="AE742" s="232"/>
      <c r="AF742" s="232"/>
    </row>
    <row r="743" spans="1:32" ht="14.25" customHeight="1">
      <c r="A743" s="232" t="s">
        <v>1221</v>
      </c>
      <c r="B743" s="246" t="str">
        <f t="shared" si="205"/>
        <v>McKenzie</v>
      </c>
      <c r="C743" s="238" t="str">
        <f t="shared" si="206"/>
        <v>Triston</v>
      </c>
      <c r="D743" s="232" t="str">
        <f t="shared" si="207"/>
        <v>T. McKenzie</v>
      </c>
      <c r="E743" s="231" t="str">
        <f t="shared" si="208"/>
        <v>Triston McKenzie</v>
      </c>
      <c r="F743" s="247" t="s">
        <v>748</v>
      </c>
      <c r="G743" s="232">
        <f>G742+1</f>
        <v>94</v>
      </c>
      <c r="H743" s="232">
        <v>1</v>
      </c>
      <c r="I743" s="232">
        <v>20</v>
      </c>
      <c r="J743" s="248">
        <v>35644</v>
      </c>
      <c r="K743" s="232" t="s">
        <v>577</v>
      </c>
      <c r="L743" s="249" t="s">
        <v>387</v>
      </c>
      <c r="M743" s="270" t="str">
        <f t="shared" si="195"/>
        <v>min</v>
      </c>
      <c r="N743" s="256" t="str">
        <f>Cobb!$G$2</f>
        <v>Alaska</v>
      </c>
      <c r="O743" s="249" t="s">
        <v>1214</v>
      </c>
      <c r="P743" s="231" t="str">
        <f t="shared" si="209"/>
        <v>McKenzie, Triston (min)</v>
      </c>
      <c r="Q743" s="252" t="str">
        <f t="shared" si="196"/>
        <v/>
      </c>
      <c r="R743" s="252" t="str">
        <f t="shared" si="194"/>
        <v/>
      </c>
      <c r="S743" s="252" t="str">
        <f t="shared" si="197"/>
        <v/>
      </c>
      <c r="T743" s="252" t="str">
        <f t="shared" si="204"/>
        <v/>
      </c>
      <c r="U743" s="270" t="s">
        <v>505</v>
      </c>
      <c r="V743" s="253"/>
      <c r="W743" s="232"/>
      <c r="X743" s="232"/>
      <c r="Y743" s="232"/>
      <c r="Z743" s="231"/>
      <c r="AA743" s="232"/>
      <c r="AB743" s="284"/>
      <c r="AC743" s="232"/>
      <c r="AD743" s="284"/>
      <c r="AE743" s="232"/>
      <c r="AF743" s="232"/>
    </row>
    <row r="744" spans="1:32" ht="14.25" customHeight="1">
      <c r="A744" s="246" t="s">
        <v>796</v>
      </c>
      <c r="B744" s="246" t="str">
        <f t="shared" si="205"/>
        <v>McKinney</v>
      </c>
      <c r="C744" s="238" t="str">
        <f t="shared" si="206"/>
        <v>Billy</v>
      </c>
      <c r="D744" s="232" t="str">
        <f t="shared" si="207"/>
        <v>B. McKinney</v>
      </c>
      <c r="E744" s="231" t="str">
        <f t="shared" si="208"/>
        <v>Billy McKinney</v>
      </c>
      <c r="F744" s="247" t="s">
        <v>307</v>
      </c>
      <c r="G744" s="247"/>
      <c r="H744" s="247"/>
      <c r="I744" s="247"/>
      <c r="J744" s="258">
        <v>34569</v>
      </c>
      <c r="K744" s="259" t="s">
        <v>754</v>
      </c>
      <c r="L744" s="249" t="s">
        <v>6</v>
      </c>
      <c r="M744" s="270" t="str">
        <f t="shared" si="195"/>
        <v>Y2</v>
      </c>
      <c r="N744" s="256" t="str">
        <f>Ruth!$Y$2</f>
        <v xml:space="preserve">New Jersey </v>
      </c>
      <c r="O744" s="247" t="s">
        <v>785</v>
      </c>
      <c r="P744" s="231" t="str">
        <f t="shared" si="209"/>
        <v>McKinney, Billy (Y2)</v>
      </c>
      <c r="Q744" s="252">
        <f t="shared" si="196"/>
        <v>300000</v>
      </c>
      <c r="R744" s="252">
        <f t="shared" si="194"/>
        <v>400000</v>
      </c>
      <c r="S744" s="252" t="str">
        <f t="shared" si="197"/>
        <v/>
      </c>
      <c r="T744" s="252" t="str">
        <f t="shared" si="204"/>
        <v/>
      </c>
      <c r="U744" s="270" t="s">
        <v>389</v>
      </c>
      <c r="V744" s="253">
        <v>300000</v>
      </c>
      <c r="W744" s="232" t="s">
        <v>278</v>
      </c>
      <c r="X744" s="253">
        <v>400000</v>
      </c>
      <c r="Y744" s="232" t="s">
        <v>492</v>
      </c>
      <c r="Z744" s="233"/>
      <c r="AA744" s="232"/>
      <c r="AB744" s="284"/>
      <c r="AC744" s="232"/>
      <c r="AD744" s="284"/>
      <c r="AE744" s="232"/>
      <c r="AF744" s="232"/>
    </row>
    <row r="745" spans="1:32" ht="14.25" customHeight="1">
      <c r="A745" s="233" t="s">
        <v>939</v>
      </c>
      <c r="B745" s="246" t="str">
        <f t="shared" si="205"/>
        <v>McMahon</v>
      </c>
      <c r="C745" s="238" t="str">
        <f t="shared" si="206"/>
        <v>Ryan</v>
      </c>
      <c r="D745" s="232" t="str">
        <f t="shared" si="207"/>
        <v>R. McMahon</v>
      </c>
      <c r="E745" s="231" t="str">
        <f t="shared" si="208"/>
        <v>Ryan McMahon</v>
      </c>
      <c r="F745" s="249" t="s">
        <v>307</v>
      </c>
      <c r="G745" s="249"/>
      <c r="H745" s="249"/>
      <c r="I745" s="249"/>
      <c r="J745" s="262">
        <v>34682</v>
      </c>
      <c r="K745" s="232" t="s">
        <v>751</v>
      </c>
      <c r="L745" s="249" t="s">
        <v>6</v>
      </c>
      <c r="M745" s="270" t="str">
        <f t="shared" si="195"/>
        <v>Y2</v>
      </c>
      <c r="N745" s="256" t="str">
        <f>Cobb!$G$2</f>
        <v>Alaska</v>
      </c>
      <c r="O745" s="249" t="s">
        <v>1404</v>
      </c>
      <c r="P745" s="231" t="str">
        <f t="shared" si="209"/>
        <v>McMahon, Ryan (Y2)</v>
      </c>
      <c r="Q745" s="252">
        <f t="shared" si="196"/>
        <v>300000</v>
      </c>
      <c r="R745" s="252">
        <f t="shared" si="194"/>
        <v>400000</v>
      </c>
      <c r="S745" s="252" t="str">
        <f t="shared" si="197"/>
        <v/>
      </c>
      <c r="T745" s="252" t="str">
        <f t="shared" si="204"/>
        <v/>
      </c>
      <c r="U745" s="270" t="s">
        <v>389</v>
      </c>
      <c r="V745" s="253">
        <v>300000</v>
      </c>
      <c r="W745" s="232" t="s">
        <v>278</v>
      </c>
      <c r="X745" s="253">
        <v>400000</v>
      </c>
      <c r="Y745" s="232" t="s">
        <v>492</v>
      </c>
      <c r="Z745" s="233"/>
      <c r="AA745" s="232"/>
      <c r="AB745" s="284"/>
      <c r="AC745" s="232"/>
      <c r="AD745" s="284"/>
      <c r="AE745" s="232"/>
      <c r="AF745" s="232"/>
    </row>
    <row r="746" spans="1:32" ht="14.25" customHeight="1">
      <c r="A746" s="232" t="s">
        <v>2015</v>
      </c>
      <c r="B746" s="246" t="str">
        <f t="shared" si="205"/>
        <v>McNeil</v>
      </c>
      <c r="C746" s="238" t="str">
        <f t="shared" si="206"/>
        <v>Jeff</v>
      </c>
      <c r="D746" s="232" t="str">
        <f t="shared" si="207"/>
        <v>J. McNeil</v>
      </c>
      <c r="E746" s="231" t="str">
        <f t="shared" si="208"/>
        <v>Jeff McNeil</v>
      </c>
      <c r="F746" s="254" t="s">
        <v>307</v>
      </c>
      <c r="G746" s="254" t="s">
        <v>1464</v>
      </c>
      <c r="H746" s="254" t="s">
        <v>1464</v>
      </c>
      <c r="I746" s="254" t="s">
        <v>1464</v>
      </c>
      <c r="J746" s="250">
        <v>33702</v>
      </c>
      <c r="K746" s="255" t="s">
        <v>746</v>
      </c>
      <c r="L746" s="249" t="s">
        <v>6</v>
      </c>
      <c r="M746" s="270" t="str">
        <f t="shared" si="195"/>
        <v>Y2</v>
      </c>
      <c r="N746" s="256" t="s">
        <v>253</v>
      </c>
      <c r="O746" s="257" t="s">
        <v>2173</v>
      </c>
      <c r="P746" s="231" t="str">
        <f t="shared" si="209"/>
        <v>McNeil, Jeff (Y2)</v>
      </c>
      <c r="Q746" s="252">
        <f t="shared" si="196"/>
        <v>300000</v>
      </c>
      <c r="R746" s="252">
        <f t="shared" si="194"/>
        <v>400000</v>
      </c>
      <c r="S746" s="252" t="str">
        <f t="shared" si="197"/>
        <v/>
      </c>
      <c r="T746" s="252" t="str">
        <f t="shared" si="204"/>
        <v/>
      </c>
      <c r="U746" s="270" t="s">
        <v>389</v>
      </c>
      <c r="V746" s="253">
        <v>300000</v>
      </c>
      <c r="W746" s="232" t="s">
        <v>278</v>
      </c>
      <c r="X746" s="253">
        <v>400000</v>
      </c>
      <c r="Y746" s="232" t="s">
        <v>492</v>
      </c>
      <c r="Z746" s="232"/>
      <c r="AA746" s="232"/>
      <c r="AB746" s="284"/>
      <c r="AC746" s="232"/>
      <c r="AD746" s="284"/>
      <c r="AE746" s="232"/>
      <c r="AF746" s="232"/>
    </row>
    <row r="747" spans="1:32" ht="14.25" customHeight="1">
      <c r="A747" s="266" t="s">
        <v>798</v>
      </c>
      <c r="B747" s="246" t="str">
        <f t="shared" si="205"/>
        <v>Meadows</v>
      </c>
      <c r="C747" s="238" t="str">
        <f t="shared" si="206"/>
        <v>Austin</v>
      </c>
      <c r="D747" s="232" t="str">
        <f t="shared" si="207"/>
        <v>A. Meadows</v>
      </c>
      <c r="E747" s="231" t="str">
        <f t="shared" si="208"/>
        <v>Austin Meadows</v>
      </c>
      <c r="F747" s="267" t="s">
        <v>307</v>
      </c>
      <c r="G747" s="267"/>
      <c r="H747" s="267"/>
      <c r="I747" s="267"/>
      <c r="J747" s="310">
        <v>34822</v>
      </c>
      <c r="K747" s="231" t="s">
        <v>784</v>
      </c>
      <c r="L747" s="249" t="s">
        <v>6</v>
      </c>
      <c r="M747" s="270" t="str">
        <f t="shared" si="195"/>
        <v>Y2</v>
      </c>
      <c r="N747" s="256" t="str">
        <f>Ruth!$G$2</f>
        <v>Gotham City</v>
      </c>
      <c r="O747" s="247" t="s">
        <v>785</v>
      </c>
      <c r="P747" s="231" t="str">
        <f t="shared" si="209"/>
        <v>Meadows, Austin (Y2)</v>
      </c>
      <c r="Q747" s="252">
        <f t="shared" si="196"/>
        <v>300000</v>
      </c>
      <c r="R747" s="252">
        <f t="shared" si="194"/>
        <v>400000</v>
      </c>
      <c r="S747" s="252" t="str">
        <f t="shared" si="197"/>
        <v/>
      </c>
      <c r="T747" s="252" t="str">
        <f t="shared" si="204"/>
        <v/>
      </c>
      <c r="U747" s="270" t="s">
        <v>389</v>
      </c>
      <c r="V747" s="253">
        <v>300000</v>
      </c>
      <c r="W747" s="232" t="s">
        <v>278</v>
      </c>
      <c r="X747" s="253">
        <v>400000</v>
      </c>
      <c r="Y747" s="232" t="s">
        <v>492</v>
      </c>
      <c r="Z747" s="233"/>
      <c r="AA747" s="232"/>
      <c r="AB747" s="284"/>
      <c r="AC747" s="232"/>
      <c r="AD747" s="284"/>
      <c r="AE747" s="232"/>
      <c r="AF747" s="232"/>
    </row>
    <row r="748" spans="1:32" ht="14.25" customHeight="1">
      <c r="A748" s="232" t="s">
        <v>2135</v>
      </c>
      <c r="B748" s="246" t="str">
        <f t="shared" si="205"/>
        <v>Meadows</v>
      </c>
      <c r="C748" s="238" t="str">
        <f t="shared" si="206"/>
        <v>Parker</v>
      </c>
      <c r="D748" s="232" t="str">
        <f t="shared" si="207"/>
        <v>P. Meadows</v>
      </c>
      <c r="E748" s="231" t="str">
        <f t="shared" si="208"/>
        <v>Parker Meadows</v>
      </c>
      <c r="F748" s="254" t="s">
        <v>307</v>
      </c>
      <c r="G748" s="254" t="s">
        <v>2291</v>
      </c>
      <c r="H748" s="254" t="s">
        <v>1470</v>
      </c>
      <c r="I748" s="254" t="s">
        <v>1473</v>
      </c>
      <c r="J748" s="250">
        <v>36466</v>
      </c>
      <c r="K748" s="255" t="s">
        <v>750</v>
      </c>
      <c r="L748" s="249" t="s">
        <v>387</v>
      </c>
      <c r="M748" s="270" t="str">
        <f t="shared" si="195"/>
        <v>min</v>
      </c>
      <c r="N748" s="256" t="s">
        <v>1401</v>
      </c>
      <c r="O748" s="257" t="s">
        <v>2173</v>
      </c>
      <c r="P748" s="231" t="str">
        <f t="shared" si="209"/>
        <v>Meadows, Parker (min)</v>
      </c>
      <c r="Q748" s="252" t="str">
        <f t="shared" si="196"/>
        <v/>
      </c>
      <c r="R748" s="252" t="str">
        <f t="shared" si="194"/>
        <v/>
      </c>
      <c r="S748" s="252" t="str">
        <f t="shared" si="197"/>
        <v/>
      </c>
      <c r="T748" s="252" t="str">
        <f t="shared" si="204"/>
        <v/>
      </c>
      <c r="U748" s="270" t="s">
        <v>505</v>
      </c>
      <c r="V748" s="253"/>
      <c r="W748" s="232"/>
      <c r="X748" s="253"/>
      <c r="Y748" s="232"/>
      <c r="Z748" s="232"/>
      <c r="AA748" s="232"/>
      <c r="AB748" s="284"/>
      <c r="AC748" s="232"/>
      <c r="AD748" s="284"/>
      <c r="AE748" s="232"/>
      <c r="AF748" s="232"/>
    </row>
    <row r="749" spans="1:32" ht="14.25" customHeight="1">
      <c r="A749" s="158" t="s">
        <v>3582</v>
      </c>
      <c r="B749" s="246" t="str">
        <f t="shared" si="205"/>
        <v>Means</v>
      </c>
      <c r="C749" s="238" t="str">
        <f t="shared" si="206"/>
        <v>John</v>
      </c>
      <c r="D749" s="232" t="str">
        <f t="shared" si="207"/>
        <v>J. Means</v>
      </c>
      <c r="E749" s="231" t="str">
        <f t="shared" si="208"/>
        <v>John Means</v>
      </c>
      <c r="F749" s="254" t="s">
        <v>307</v>
      </c>
      <c r="G749" s="254">
        <v>12</v>
      </c>
      <c r="H749" s="254">
        <v>1</v>
      </c>
      <c r="I749" s="254" t="s">
        <v>1475</v>
      </c>
      <c r="J749" s="250">
        <v>34083</v>
      </c>
      <c r="K749" s="255" t="s">
        <v>577</v>
      </c>
      <c r="L749" s="249" t="s">
        <v>90</v>
      </c>
      <c r="M749" s="270" t="str">
        <f t="shared" si="195"/>
        <v>Y1</v>
      </c>
      <c r="N749" s="256" t="s">
        <v>263</v>
      </c>
      <c r="O749" s="257" t="s">
        <v>3574</v>
      </c>
      <c r="P749" s="231" t="str">
        <f>CONCATENATE(A749," (",U749,")")</f>
        <v>Means, John (Y1)</v>
      </c>
      <c r="Q749" s="252">
        <f t="shared" si="196"/>
        <v>200000</v>
      </c>
      <c r="R749" s="252">
        <f t="shared" si="194"/>
        <v>300000</v>
      </c>
      <c r="S749" s="252">
        <f t="shared" si="197"/>
        <v>400000</v>
      </c>
      <c r="T749" s="252" t="str">
        <f t="shared" si="204"/>
        <v/>
      </c>
      <c r="U749" s="270" t="s">
        <v>388</v>
      </c>
      <c r="V749" s="253">
        <v>200000</v>
      </c>
      <c r="W749" s="232" t="s">
        <v>389</v>
      </c>
      <c r="X749" s="253">
        <v>300000</v>
      </c>
      <c r="Y749" s="232" t="s">
        <v>278</v>
      </c>
      <c r="Z749" s="378">
        <v>400000</v>
      </c>
      <c r="AA749" s="232" t="s">
        <v>492</v>
      </c>
      <c r="AB749" s="284"/>
      <c r="AC749" s="232"/>
      <c r="AD749" s="284"/>
      <c r="AE749" s="232"/>
      <c r="AF749" s="232"/>
    </row>
    <row r="750" spans="1:32" ht="14.25" customHeight="1">
      <c r="A750" s="232" t="s">
        <v>1528</v>
      </c>
      <c r="B750" s="246" t="str">
        <f t="shared" si="205"/>
        <v>Medina</v>
      </c>
      <c r="C750" s="238" t="str">
        <f t="shared" si="206"/>
        <v>Adonis</v>
      </c>
      <c r="D750" s="232" t="str">
        <f t="shared" si="207"/>
        <v>A. Medina</v>
      </c>
      <c r="E750" s="231" t="str">
        <f t="shared" si="208"/>
        <v>Adonis Medina</v>
      </c>
      <c r="F750" s="254"/>
      <c r="G750" s="254">
        <v>34</v>
      </c>
      <c r="H750" s="254" t="s">
        <v>1465</v>
      </c>
      <c r="I750" s="254"/>
      <c r="J750" s="250"/>
      <c r="K750" s="255" t="s">
        <v>577</v>
      </c>
      <c r="L750" s="249" t="s">
        <v>387</v>
      </c>
      <c r="M750" s="270" t="str">
        <f t="shared" si="195"/>
        <v>min</v>
      </c>
      <c r="N750" s="251" t="str">
        <f>Ruth!$AE$2</f>
        <v>Williamsburg</v>
      </c>
      <c r="O750" s="257" t="s">
        <v>1479</v>
      </c>
      <c r="P750" s="231" t="str">
        <f>CONCATENATE(A750," (",M750,")")</f>
        <v>Medina, Adonis (min)</v>
      </c>
      <c r="Q750" s="252" t="str">
        <f t="shared" si="196"/>
        <v/>
      </c>
      <c r="R750" s="252" t="str">
        <f t="shared" si="194"/>
        <v/>
      </c>
      <c r="S750" s="252" t="str">
        <f t="shared" si="197"/>
        <v/>
      </c>
      <c r="T750" s="252" t="str">
        <f t="shared" si="204"/>
        <v/>
      </c>
      <c r="U750" s="270" t="s">
        <v>505</v>
      </c>
      <c r="V750" s="253"/>
      <c r="W750" s="232"/>
      <c r="X750" s="253"/>
      <c r="Y750" s="232"/>
      <c r="Z750" s="232"/>
      <c r="AA750" s="232"/>
      <c r="AB750" s="284"/>
      <c r="AC750" s="232"/>
      <c r="AD750" s="284"/>
      <c r="AE750" s="232"/>
      <c r="AF750" s="232"/>
    </row>
    <row r="751" spans="1:32" ht="14.25" customHeight="1">
      <c r="A751" s="232" t="s">
        <v>1097</v>
      </c>
      <c r="B751" s="246" t="str">
        <f t="shared" si="205"/>
        <v>Meisner</v>
      </c>
      <c r="C751" s="238" t="str">
        <f t="shared" si="206"/>
        <v>Casey</v>
      </c>
      <c r="D751" s="232" t="str">
        <f t="shared" si="207"/>
        <v>C. Meisner</v>
      </c>
      <c r="E751" s="231" t="str">
        <f t="shared" si="208"/>
        <v>Casey Meisner</v>
      </c>
      <c r="F751" s="254"/>
      <c r="G751" s="233">
        <v>207</v>
      </c>
      <c r="H751" s="233">
        <v>9</v>
      </c>
      <c r="I751" s="233">
        <v>20</v>
      </c>
      <c r="J751" s="262">
        <v>34841</v>
      </c>
      <c r="K751" s="255" t="s">
        <v>577</v>
      </c>
      <c r="L751" s="249" t="s">
        <v>387</v>
      </c>
      <c r="M751" s="270" t="str">
        <f t="shared" si="195"/>
        <v>min</v>
      </c>
      <c r="N751" s="256" t="str">
        <f>Aaron!$S$2</f>
        <v>Washington</v>
      </c>
      <c r="O751" s="257" t="s">
        <v>1058</v>
      </c>
      <c r="P751" s="231" t="str">
        <f>CONCATENATE(A751," (",M751,")")</f>
        <v>Meisner, Casey (min)</v>
      </c>
      <c r="Q751" s="252" t="str">
        <f t="shared" si="196"/>
        <v/>
      </c>
      <c r="R751" s="252" t="str">
        <f t="shared" si="194"/>
        <v/>
      </c>
      <c r="S751" s="252" t="str">
        <f t="shared" si="197"/>
        <v/>
      </c>
      <c r="T751" s="252" t="str">
        <f t="shared" si="204"/>
        <v/>
      </c>
      <c r="U751" s="270" t="s">
        <v>505</v>
      </c>
      <c r="V751" s="253"/>
      <c r="W751" s="232"/>
      <c r="X751" s="232"/>
      <c r="Y751" s="232"/>
      <c r="Z751" s="233"/>
      <c r="AA751" s="232"/>
      <c r="AB751" s="284"/>
      <c r="AC751" s="232"/>
      <c r="AD751" s="284"/>
      <c r="AE751" s="232"/>
      <c r="AF751" s="232"/>
    </row>
    <row r="752" spans="1:32" ht="14.25" customHeight="1">
      <c r="A752" s="232" t="s">
        <v>1296</v>
      </c>
      <c r="B752" s="246" t="str">
        <f t="shared" si="205"/>
        <v>Mejia</v>
      </c>
      <c r="C752" s="238" t="str">
        <f t="shared" si="206"/>
        <v>Adalberto</v>
      </c>
      <c r="D752" s="232" t="str">
        <f t="shared" si="207"/>
        <v>A. Mejia</v>
      </c>
      <c r="E752" s="231" t="str">
        <f t="shared" si="208"/>
        <v>Adalberto Mejia</v>
      </c>
      <c r="F752" s="247" t="s">
        <v>307</v>
      </c>
      <c r="G752" s="232" t="e">
        <f>#REF!+1</f>
        <v>#REF!</v>
      </c>
      <c r="H752" s="232" t="s">
        <v>478</v>
      </c>
      <c r="I752" s="232">
        <v>9</v>
      </c>
      <c r="J752" s="248">
        <v>34140</v>
      </c>
      <c r="K752" s="232" t="s">
        <v>577</v>
      </c>
      <c r="L752" s="249" t="s">
        <v>90</v>
      </c>
      <c r="M752" s="270" t="str">
        <f t="shared" si="195"/>
        <v>2,F2-$510K</v>
      </c>
      <c r="N752" s="256" t="str">
        <f>Ruth!$A$2</f>
        <v>Plum Island</v>
      </c>
      <c r="O752" s="249" t="s">
        <v>1797</v>
      </c>
      <c r="P752" s="231" t="str">
        <f>CONCATENATE(A752," (",M752,")")</f>
        <v>Mejia, Adalberto (2,F2-$510K)</v>
      </c>
      <c r="Q752" s="252">
        <f t="shared" si="196"/>
        <v>255000</v>
      </c>
      <c r="R752" s="252" t="str">
        <f t="shared" si="194"/>
        <v/>
      </c>
      <c r="S752" s="252" t="str">
        <f t="shared" si="197"/>
        <v/>
      </c>
      <c r="T752" s="252" t="str">
        <f t="shared" si="204"/>
        <v/>
      </c>
      <c r="U752" s="270" t="s">
        <v>1876</v>
      </c>
      <c r="V752" s="253">
        <v>255000</v>
      </c>
      <c r="W752" s="232" t="s">
        <v>242</v>
      </c>
      <c r="X752" s="253"/>
      <c r="Y752" s="232"/>
      <c r="Z752" s="232"/>
      <c r="AA752" s="232"/>
      <c r="AB752" s="284"/>
      <c r="AC752" s="232"/>
      <c r="AD752" s="284"/>
      <c r="AE752" s="232"/>
      <c r="AF752" s="232"/>
    </row>
    <row r="753" spans="1:32" ht="14.25" customHeight="1">
      <c r="A753" s="233" t="s">
        <v>957</v>
      </c>
      <c r="B753" s="246" t="str">
        <f t="shared" si="205"/>
        <v>Mejia</v>
      </c>
      <c r="C753" s="238" t="str">
        <f t="shared" si="206"/>
        <v>Francisco</v>
      </c>
      <c r="D753" s="232" t="str">
        <f t="shared" si="207"/>
        <v>F. Mejia</v>
      </c>
      <c r="E753" s="231" t="str">
        <f t="shared" si="208"/>
        <v>Francisco Mejia</v>
      </c>
      <c r="F753" s="249" t="s">
        <v>755</v>
      </c>
      <c r="G753" s="249"/>
      <c r="H753" s="249"/>
      <c r="I753" s="249"/>
      <c r="J753" s="262">
        <v>34999</v>
      </c>
      <c r="K753" s="232" t="s">
        <v>749</v>
      </c>
      <c r="L753" s="249" t="s">
        <v>6</v>
      </c>
      <c r="M753" s="270" t="str">
        <f t="shared" si="195"/>
        <v>Y1</v>
      </c>
      <c r="N753" s="256" t="str">
        <f>Cobb!$Y$2</f>
        <v>Gateway</v>
      </c>
      <c r="O753" s="249" t="s">
        <v>916</v>
      </c>
      <c r="P753" s="231" t="str">
        <f>CONCATENATE(A753," (",M753,")")</f>
        <v>Mejia, Francisco (Y1)</v>
      </c>
      <c r="Q753" s="252">
        <f t="shared" si="196"/>
        <v>200000</v>
      </c>
      <c r="R753" s="252">
        <f t="shared" si="194"/>
        <v>300000</v>
      </c>
      <c r="S753" s="252">
        <f t="shared" si="197"/>
        <v>400000</v>
      </c>
      <c r="T753" s="252" t="str">
        <f t="shared" si="204"/>
        <v/>
      </c>
      <c r="U753" s="270" t="s">
        <v>388</v>
      </c>
      <c r="V753" s="253">
        <v>200000</v>
      </c>
      <c r="W753" s="232" t="s">
        <v>389</v>
      </c>
      <c r="X753" s="253">
        <v>300000</v>
      </c>
      <c r="Y753" s="232" t="s">
        <v>278</v>
      </c>
      <c r="Z753" s="378">
        <v>400000</v>
      </c>
      <c r="AA753" s="232" t="s">
        <v>492</v>
      </c>
      <c r="AB753" s="284"/>
      <c r="AC753" s="232"/>
      <c r="AD753" s="284"/>
      <c r="AE753" s="232"/>
      <c r="AF753" s="232"/>
    </row>
    <row r="754" spans="1:32" ht="14.25" customHeight="1">
      <c r="A754" s="232" t="s">
        <v>537</v>
      </c>
      <c r="B754" s="246" t="str">
        <f t="shared" si="205"/>
        <v>Melancon</v>
      </c>
      <c r="C754" s="238" t="str">
        <f t="shared" si="206"/>
        <v>Mark</v>
      </c>
      <c r="D754" s="232" t="str">
        <f t="shared" si="207"/>
        <v>M. Melancon</v>
      </c>
      <c r="E754" s="231" t="str">
        <f t="shared" si="208"/>
        <v>Mark Melancon</v>
      </c>
      <c r="F754" s="249" t="s">
        <v>748</v>
      </c>
      <c r="G754" s="249"/>
      <c r="H754" s="249"/>
      <c r="I754" s="249"/>
      <c r="J754" s="250">
        <v>31134</v>
      </c>
      <c r="K754" s="256" t="s">
        <v>1400</v>
      </c>
      <c r="L754" s="249" t="s">
        <v>90</v>
      </c>
      <c r="M754" s="270" t="str">
        <f t="shared" si="195"/>
        <v>3,F3-$1.2731M</v>
      </c>
      <c r="N754" s="256" t="str">
        <f>Cobb!$G$2</f>
        <v>Alaska</v>
      </c>
      <c r="O754" s="257" t="s">
        <v>1376</v>
      </c>
      <c r="P754" s="231" t="str">
        <f>CONCATENATE(A754," (",M754,")")</f>
        <v>Melancon, Mark (3,F3-$1.2731M)</v>
      </c>
      <c r="Q754" s="252">
        <f t="shared" si="196"/>
        <v>425000</v>
      </c>
      <c r="R754" s="252" t="str">
        <f t="shared" si="194"/>
        <v/>
      </c>
      <c r="S754" s="252" t="str">
        <f t="shared" si="197"/>
        <v/>
      </c>
      <c r="T754" s="252" t="str">
        <f t="shared" si="204"/>
        <v/>
      </c>
      <c r="U754" s="270" t="s">
        <v>1607</v>
      </c>
      <c r="V754" s="265">
        <v>425000</v>
      </c>
      <c r="W754" s="253" t="s">
        <v>242</v>
      </c>
      <c r="X754" s="232"/>
      <c r="Y754" s="232"/>
      <c r="Z754" s="233"/>
      <c r="AA754" s="232"/>
      <c r="AB754" s="284"/>
      <c r="AC754" s="232"/>
      <c r="AD754" s="284"/>
      <c r="AE754" s="232"/>
      <c r="AF754" s="232"/>
    </row>
    <row r="755" spans="1:32" ht="14.25" customHeight="1">
      <c r="A755" s="158" t="s">
        <v>3706</v>
      </c>
      <c r="B755" s="246" t="str">
        <f t="shared" si="205"/>
        <v>Melville</v>
      </c>
      <c r="C755" s="238" t="str">
        <f t="shared" si="206"/>
        <v>Tim</v>
      </c>
      <c r="D755" s="232" t="str">
        <f t="shared" si="207"/>
        <v>T. Melville</v>
      </c>
      <c r="E755" s="231" t="str">
        <f t="shared" si="208"/>
        <v>Tim Melville</v>
      </c>
      <c r="F755" s="254" t="s">
        <v>748</v>
      </c>
      <c r="G755" s="254">
        <v>226</v>
      </c>
      <c r="H755" s="254">
        <v>11</v>
      </c>
      <c r="I755" s="254" t="s">
        <v>1466</v>
      </c>
      <c r="J755" s="250">
        <v>32790</v>
      </c>
      <c r="K755" s="255" t="s">
        <v>577</v>
      </c>
      <c r="L755" s="249" t="s">
        <v>90</v>
      </c>
      <c r="M755" s="270" t="str">
        <f t="shared" si="195"/>
        <v>Y1</v>
      </c>
      <c r="N755" s="256" t="s">
        <v>3576</v>
      </c>
      <c r="O755" s="257" t="s">
        <v>3574</v>
      </c>
      <c r="P755" s="231" t="str">
        <f>CONCATENATE(A755," (",U755,")")</f>
        <v>Melville, Tim (Y1)</v>
      </c>
      <c r="Q755" s="252">
        <f t="shared" si="196"/>
        <v>200000</v>
      </c>
      <c r="R755" s="252">
        <f t="shared" si="194"/>
        <v>300000</v>
      </c>
      <c r="S755" s="252">
        <f t="shared" si="197"/>
        <v>400000</v>
      </c>
      <c r="T755" s="252" t="str">
        <f t="shared" si="204"/>
        <v/>
      </c>
      <c r="U755" s="270" t="s">
        <v>388</v>
      </c>
      <c r="V755" s="253">
        <v>200000</v>
      </c>
      <c r="W755" s="232" t="s">
        <v>389</v>
      </c>
      <c r="X755" s="253">
        <v>300000</v>
      </c>
      <c r="Y755" s="232" t="s">
        <v>278</v>
      </c>
      <c r="Z755" s="378">
        <v>400000</v>
      </c>
      <c r="AA755" s="232" t="s">
        <v>492</v>
      </c>
      <c r="AB755" s="284"/>
      <c r="AC755" s="232"/>
      <c r="AD755" s="284"/>
      <c r="AE755" s="232"/>
      <c r="AF755" s="232"/>
    </row>
    <row r="756" spans="1:32" ht="14.25" customHeight="1">
      <c r="A756" s="158" t="s">
        <v>3653</v>
      </c>
      <c r="B756" s="246" t="str">
        <f t="shared" si="205"/>
        <v>Mendick</v>
      </c>
      <c r="C756" s="238" t="str">
        <f t="shared" si="206"/>
        <v>Danny</v>
      </c>
      <c r="D756" s="232" t="str">
        <f t="shared" si="207"/>
        <v>D. Mendick</v>
      </c>
      <c r="E756" s="231" t="str">
        <f t="shared" si="208"/>
        <v>Danny Mendick</v>
      </c>
      <c r="F756" s="254" t="s">
        <v>748</v>
      </c>
      <c r="G756" s="254">
        <v>123</v>
      </c>
      <c r="H756" s="254">
        <v>4</v>
      </c>
      <c r="I756" s="254" t="s">
        <v>2187</v>
      </c>
      <c r="J756" s="250">
        <v>34240</v>
      </c>
      <c r="K756" s="255" t="s">
        <v>752</v>
      </c>
      <c r="L756" s="249" t="s">
        <v>6</v>
      </c>
      <c r="M756" s="270" t="str">
        <f t="shared" si="195"/>
        <v>MM</v>
      </c>
      <c r="N756" s="256" t="s">
        <v>1556</v>
      </c>
      <c r="O756" s="257" t="s">
        <v>3574</v>
      </c>
      <c r="P756" s="231" t="str">
        <f>CONCATENATE(A756," (",U756,")")</f>
        <v>Mendick, Danny (MM)</v>
      </c>
      <c r="Q756" s="252">
        <f t="shared" si="196"/>
        <v>100000</v>
      </c>
      <c r="R756" s="252" t="str">
        <f t="shared" si="194"/>
        <v/>
      </c>
      <c r="S756" s="252" t="str">
        <f t="shared" si="197"/>
        <v/>
      </c>
      <c r="T756" s="252" t="str">
        <f t="shared" si="204"/>
        <v/>
      </c>
      <c r="U756" s="270" t="s">
        <v>385</v>
      </c>
      <c r="V756" s="253">
        <v>100000</v>
      </c>
      <c r="W756" s="232"/>
      <c r="X756" s="253"/>
      <c r="Y756" s="232"/>
      <c r="Z756" s="232"/>
      <c r="AA756" s="232"/>
      <c r="AB756" s="284"/>
      <c r="AC756" s="232"/>
      <c r="AD756" s="284"/>
      <c r="AE756" s="232"/>
      <c r="AF756" s="232"/>
    </row>
    <row r="757" spans="1:32" ht="14.25" customHeight="1">
      <c r="A757" s="290" t="s">
        <v>1337</v>
      </c>
      <c r="B757" s="246" t="str">
        <f t="shared" si="205"/>
        <v>Mengden</v>
      </c>
      <c r="C757" s="238" t="str">
        <f t="shared" si="206"/>
        <v>Daniel</v>
      </c>
      <c r="D757" s="232" t="str">
        <f t="shared" si="207"/>
        <v>D. Mengden</v>
      </c>
      <c r="E757" s="231" t="str">
        <f t="shared" si="208"/>
        <v>Daniel Mengden</v>
      </c>
      <c r="F757" s="254" t="s">
        <v>748</v>
      </c>
      <c r="G757" s="254"/>
      <c r="H757" s="254"/>
      <c r="I757" s="254"/>
      <c r="J757" s="250">
        <v>34019</v>
      </c>
      <c r="K757" s="255" t="s">
        <v>745</v>
      </c>
      <c r="L757" s="249" t="s">
        <v>90</v>
      </c>
      <c r="M757" s="270" t="str">
        <f t="shared" si="195"/>
        <v>3,F4-$4.41M</v>
      </c>
      <c r="N757" s="256" t="str">
        <f>Cobb!$M$2</f>
        <v>Mansfield</v>
      </c>
      <c r="O757" s="257" t="s">
        <v>1376</v>
      </c>
      <c r="P757" s="231" t="str">
        <f>CONCATENATE(A757," (",M757,")")</f>
        <v>Mengden, Daniel (3,F4-$4.41M)</v>
      </c>
      <c r="Q757" s="252">
        <f t="shared" si="196"/>
        <v>1103000</v>
      </c>
      <c r="R757" s="252">
        <f t="shared" si="194"/>
        <v>1103000</v>
      </c>
      <c r="S757" s="252" t="str">
        <f t="shared" si="197"/>
        <v/>
      </c>
      <c r="T757" s="252" t="str">
        <f t="shared" si="204"/>
        <v/>
      </c>
      <c r="U757" s="270" t="s">
        <v>1162</v>
      </c>
      <c r="V757" s="253">
        <v>1103000</v>
      </c>
      <c r="W757" s="250" t="s">
        <v>1163</v>
      </c>
      <c r="X757" s="253">
        <v>1103000</v>
      </c>
      <c r="Y757" s="232" t="s">
        <v>242</v>
      </c>
      <c r="Z757" s="232"/>
      <c r="AA757" s="232"/>
      <c r="AB757" s="284"/>
      <c r="AC757" s="232"/>
      <c r="AD757" s="284"/>
      <c r="AE757" s="232"/>
      <c r="AF757" s="232"/>
    </row>
    <row r="758" spans="1:32" ht="14.25" customHeight="1">
      <c r="A758" s="158" t="s">
        <v>3584</v>
      </c>
      <c r="B758" s="246" t="str">
        <f t="shared" si="205"/>
        <v>Mercado</v>
      </c>
      <c r="C758" s="238" t="str">
        <f t="shared" si="206"/>
        <v>Oscar</v>
      </c>
      <c r="D758" s="232" t="str">
        <f t="shared" si="207"/>
        <v>O. Mercado</v>
      </c>
      <c r="E758" s="231" t="str">
        <f t="shared" si="208"/>
        <v>Oscar Mercado</v>
      </c>
      <c r="F758" s="254" t="s">
        <v>748</v>
      </c>
      <c r="G758" s="254">
        <v>14</v>
      </c>
      <c r="H758" s="254">
        <v>1</v>
      </c>
      <c r="I758" s="254" t="s">
        <v>1477</v>
      </c>
      <c r="J758" s="250">
        <v>34684</v>
      </c>
      <c r="K758" s="255" t="s">
        <v>750</v>
      </c>
      <c r="L758" s="249" t="s">
        <v>6</v>
      </c>
      <c r="M758" s="270" t="str">
        <f t="shared" si="195"/>
        <v>Y1</v>
      </c>
      <c r="N758" s="256" t="s">
        <v>479</v>
      </c>
      <c r="O758" s="257" t="s">
        <v>3574</v>
      </c>
      <c r="P758" s="231" t="str">
        <f>CONCATENATE(A758," (",U758,")")</f>
        <v>Mercado, Oscar (Y1)</v>
      </c>
      <c r="Q758" s="252">
        <f t="shared" si="196"/>
        <v>200000</v>
      </c>
      <c r="R758" s="252">
        <f t="shared" si="194"/>
        <v>300000</v>
      </c>
      <c r="S758" s="252">
        <f t="shared" si="197"/>
        <v>400000</v>
      </c>
      <c r="T758" s="252" t="str">
        <f t="shared" si="204"/>
        <v/>
      </c>
      <c r="U758" s="270" t="s">
        <v>388</v>
      </c>
      <c r="V758" s="253">
        <v>200000</v>
      </c>
      <c r="W758" s="232" t="s">
        <v>389</v>
      </c>
      <c r="X758" s="253">
        <v>300000</v>
      </c>
      <c r="Y758" s="232" t="s">
        <v>278</v>
      </c>
      <c r="Z758" s="378">
        <v>400000</v>
      </c>
      <c r="AA758" s="232" t="s">
        <v>492</v>
      </c>
      <c r="AB758" s="284"/>
      <c r="AC758" s="232"/>
      <c r="AD758" s="284"/>
      <c r="AE758" s="232"/>
      <c r="AF758" s="232"/>
    </row>
    <row r="759" spans="1:32" ht="14.25" customHeight="1">
      <c r="A759" s="264" t="s">
        <v>656</v>
      </c>
      <c r="B759" s="246" t="str">
        <f t="shared" si="205"/>
        <v>Mercer</v>
      </c>
      <c r="C759" s="238" t="str">
        <f t="shared" si="206"/>
        <v>Jordy</v>
      </c>
      <c r="D759" s="232" t="str">
        <f t="shared" si="207"/>
        <v>J. Mercer</v>
      </c>
      <c r="E759" s="231" t="str">
        <f t="shared" si="208"/>
        <v>Jordy Mercer</v>
      </c>
      <c r="F759" s="249"/>
      <c r="G759" s="249"/>
      <c r="H759" s="249"/>
      <c r="I759" s="249"/>
      <c r="J759" s="250"/>
      <c r="K759" s="256"/>
      <c r="L759" s="249" t="s">
        <v>6</v>
      </c>
      <c r="M759" s="270" t="str">
        <f t="shared" si="195"/>
        <v>2,F3-$3.957M</v>
      </c>
      <c r="N759" s="256" t="str">
        <f>Cobb!$M$2</f>
        <v>Mansfield</v>
      </c>
      <c r="O759" s="249" t="s">
        <v>1797</v>
      </c>
      <c r="P759" s="231" t="str">
        <f t="shared" ref="P759:P765" si="210">CONCATENATE(A759," (",M759,")")</f>
        <v>Mercer, Jordy (2,F3-$3.957M)</v>
      </c>
      <c r="Q759" s="252">
        <f t="shared" si="196"/>
        <v>1319000</v>
      </c>
      <c r="R759" s="252">
        <f t="shared" si="194"/>
        <v>1319000</v>
      </c>
      <c r="S759" s="252" t="str">
        <f t="shared" si="197"/>
        <v/>
      </c>
      <c r="T759" s="252" t="str">
        <f t="shared" si="204"/>
        <v/>
      </c>
      <c r="U759" s="270" t="s">
        <v>1929</v>
      </c>
      <c r="V759" s="253">
        <v>1319000</v>
      </c>
      <c r="W759" s="232" t="s">
        <v>1928</v>
      </c>
      <c r="X759" s="253">
        <v>1319000</v>
      </c>
      <c r="Y759" s="232" t="s">
        <v>242</v>
      </c>
      <c r="Z759" s="232"/>
      <c r="AA759" s="232"/>
      <c r="AB759" s="284"/>
      <c r="AC759" s="232"/>
      <c r="AD759" s="284"/>
      <c r="AE759" s="232"/>
      <c r="AF759" s="232"/>
    </row>
    <row r="760" spans="1:32" ht="14.25" customHeight="1">
      <c r="A760" s="232" t="s">
        <v>1317</v>
      </c>
      <c r="B760" s="246" t="str">
        <f t="shared" si="205"/>
        <v>Merrifield</v>
      </c>
      <c r="C760" s="238" t="str">
        <f t="shared" si="206"/>
        <v>Whit</v>
      </c>
      <c r="D760" s="232" t="str">
        <f t="shared" si="207"/>
        <v>W. Merrifield</v>
      </c>
      <c r="E760" s="231" t="str">
        <f t="shared" si="208"/>
        <v>Whit Merrifield</v>
      </c>
      <c r="F760" s="247" t="s">
        <v>748</v>
      </c>
      <c r="G760" s="232" t="e">
        <f>#REF!+1</f>
        <v>#REF!</v>
      </c>
      <c r="H760" s="232">
        <v>3</v>
      </c>
      <c r="I760" s="232">
        <v>10</v>
      </c>
      <c r="J760" s="248">
        <v>32532</v>
      </c>
      <c r="K760" s="232" t="s">
        <v>746</v>
      </c>
      <c r="L760" s="249" t="s">
        <v>6</v>
      </c>
      <c r="M760" s="270" t="str">
        <f t="shared" si="195"/>
        <v>ARB-Y4</v>
      </c>
      <c r="N760" s="256" t="str">
        <f>Cobb!$M$2</f>
        <v>Mansfield</v>
      </c>
      <c r="O760" s="249" t="s">
        <v>1214</v>
      </c>
      <c r="P760" s="231" t="str">
        <f t="shared" si="210"/>
        <v>Merrifield, Whit (ARB-Y4)</v>
      </c>
      <c r="Q760" s="252">
        <f t="shared" si="196"/>
        <v>1000000</v>
      </c>
      <c r="R760" s="252" t="str">
        <f t="shared" si="194"/>
        <v/>
      </c>
      <c r="S760" s="252" t="str">
        <f t="shared" si="197"/>
        <v/>
      </c>
      <c r="T760" s="252" t="str">
        <f t="shared" si="204"/>
        <v/>
      </c>
      <c r="U760" s="270" t="s">
        <v>492</v>
      </c>
      <c r="V760" s="253">
        <v>1000000</v>
      </c>
      <c r="W760" s="232" t="s">
        <v>721</v>
      </c>
      <c r="X760" s="232"/>
      <c r="Y760" s="232" t="s">
        <v>722</v>
      </c>
      <c r="Z760" s="260"/>
      <c r="AA760" s="232" t="s">
        <v>723</v>
      </c>
      <c r="AB760" s="284"/>
      <c r="AC760" s="232"/>
      <c r="AD760" s="284"/>
      <c r="AE760" s="232"/>
      <c r="AF760" s="232"/>
    </row>
    <row r="761" spans="1:32" ht="14.25" customHeight="1">
      <c r="A761" s="232" t="s">
        <v>2044</v>
      </c>
      <c r="B761" s="246" t="str">
        <f t="shared" si="205"/>
        <v>Mesa</v>
      </c>
      <c r="C761" s="238" t="str">
        <f t="shared" si="206"/>
        <v>Victor Victor</v>
      </c>
      <c r="D761" s="232" t="str">
        <f t="shared" si="207"/>
        <v>V. Mesa</v>
      </c>
      <c r="E761" s="231" t="str">
        <f t="shared" si="208"/>
        <v>Victor Victor Mesa</v>
      </c>
      <c r="F761" s="254" t="s">
        <v>748</v>
      </c>
      <c r="G761" s="254" t="s">
        <v>2197</v>
      </c>
      <c r="H761" s="254" t="s">
        <v>1465</v>
      </c>
      <c r="I761" s="254" t="s">
        <v>1471</v>
      </c>
      <c r="J761" s="250">
        <v>35266</v>
      </c>
      <c r="K761" s="255" t="s">
        <v>750</v>
      </c>
      <c r="L761" s="249" t="s">
        <v>387</v>
      </c>
      <c r="M761" s="270" t="str">
        <f t="shared" si="195"/>
        <v>min</v>
      </c>
      <c r="N761" s="256" t="s">
        <v>292</v>
      </c>
      <c r="O761" s="257" t="s">
        <v>2173</v>
      </c>
      <c r="P761" s="231" t="str">
        <f t="shared" si="210"/>
        <v>Mesa, Victor Victor (min)</v>
      </c>
      <c r="Q761" s="252" t="str">
        <f t="shared" si="196"/>
        <v/>
      </c>
      <c r="R761" s="252" t="str">
        <f t="shared" si="194"/>
        <v/>
      </c>
      <c r="S761" s="252" t="str">
        <f t="shared" si="197"/>
        <v/>
      </c>
      <c r="T761" s="252" t="str">
        <f t="shared" si="204"/>
        <v/>
      </c>
      <c r="U761" s="270" t="s">
        <v>505</v>
      </c>
      <c r="V761" s="253"/>
      <c r="W761" s="232"/>
      <c r="X761" s="253"/>
      <c r="Y761" s="232"/>
      <c r="Z761" s="232"/>
      <c r="AA761" s="232"/>
      <c r="AB761" s="284"/>
      <c r="AC761" s="232"/>
      <c r="AD761" s="284"/>
      <c r="AE761" s="232"/>
      <c r="AF761" s="232"/>
    </row>
    <row r="762" spans="1:32" ht="14.25" customHeight="1">
      <c r="A762" s="232" t="s">
        <v>1795</v>
      </c>
      <c r="B762" s="246" t="str">
        <f t="shared" si="205"/>
        <v>Mikolas</v>
      </c>
      <c r="C762" s="238" t="str">
        <f t="shared" si="206"/>
        <v>Miles</v>
      </c>
      <c r="D762" s="232" t="str">
        <f t="shared" si="207"/>
        <v>M. Mikolas</v>
      </c>
      <c r="E762" s="231" t="str">
        <f t="shared" si="208"/>
        <v>Miles Mikolas</v>
      </c>
      <c r="F762" s="254"/>
      <c r="G762" s="254"/>
      <c r="H762" s="254"/>
      <c r="I762" s="254"/>
      <c r="J762" s="250"/>
      <c r="K762" s="255"/>
      <c r="L762" s="249" t="s">
        <v>90</v>
      </c>
      <c r="M762" s="270" t="str">
        <f t="shared" si="195"/>
        <v>1,F5-$23.75M</v>
      </c>
      <c r="N762" s="256" t="s">
        <v>868</v>
      </c>
      <c r="O762" s="257" t="s">
        <v>3510</v>
      </c>
      <c r="P762" s="231" t="str">
        <f t="shared" si="210"/>
        <v>Mikolas, Miles (1,F5-$23.75M)</v>
      </c>
      <c r="Q762" s="252">
        <f t="shared" si="196"/>
        <v>4750000</v>
      </c>
      <c r="R762" s="252">
        <f t="shared" si="194"/>
        <v>4750000</v>
      </c>
      <c r="S762" s="252">
        <f t="shared" si="197"/>
        <v>4750000</v>
      </c>
      <c r="T762" s="252">
        <f t="shared" si="204"/>
        <v>4750000</v>
      </c>
      <c r="U762" s="270" t="s">
        <v>3286</v>
      </c>
      <c r="V762" s="253">
        <v>4750000</v>
      </c>
      <c r="W762" s="232" t="s">
        <v>3287</v>
      </c>
      <c r="X762" s="253">
        <v>4750000</v>
      </c>
      <c r="Y762" s="232" t="s">
        <v>3288</v>
      </c>
      <c r="Z762" s="284">
        <v>4750000</v>
      </c>
      <c r="AA762" s="232" t="s">
        <v>3289</v>
      </c>
      <c r="AB762" s="284">
        <v>4750000</v>
      </c>
      <c r="AC762" s="232" t="s">
        <v>3290</v>
      </c>
      <c r="AD762" s="284">
        <v>4750000</v>
      </c>
      <c r="AE762" s="232" t="s">
        <v>242</v>
      </c>
      <c r="AF762" s="232"/>
    </row>
    <row r="763" spans="1:32" ht="14.25" customHeight="1">
      <c r="A763" s="320" t="s">
        <v>578</v>
      </c>
      <c r="B763" s="246"/>
      <c r="C763" s="238"/>
      <c r="D763" s="232"/>
      <c r="E763" s="231"/>
      <c r="F763" s="254"/>
      <c r="G763" s="254"/>
      <c r="H763" s="254"/>
      <c r="I763" s="254"/>
      <c r="J763" s="250"/>
      <c r="K763" s="255"/>
      <c r="L763" s="249" t="s">
        <v>90</v>
      </c>
      <c r="M763" s="270" t="str">
        <f t="shared" si="195"/>
        <v>2,F2-$3.67M</v>
      </c>
      <c r="N763" s="256" t="str">
        <f>Cobb!$A$2</f>
        <v>Greenville</v>
      </c>
      <c r="O763" s="257" t="s">
        <v>1797</v>
      </c>
      <c r="P763" s="231" t="str">
        <f t="shared" si="210"/>
        <v>Miley, Wade (2,F2-$3.67M)</v>
      </c>
      <c r="Q763" s="252">
        <f t="shared" si="196"/>
        <v>1835000</v>
      </c>
      <c r="R763" s="252" t="str">
        <f t="shared" si="194"/>
        <v/>
      </c>
      <c r="S763" s="252" t="str">
        <f t="shared" si="197"/>
        <v/>
      </c>
      <c r="T763" s="252" t="str">
        <f t="shared" si="204"/>
        <v/>
      </c>
      <c r="U763" s="270" t="s">
        <v>1931</v>
      </c>
      <c r="V763" s="253">
        <v>1835000</v>
      </c>
      <c r="W763" s="232" t="s">
        <v>242</v>
      </c>
      <c r="X763" s="232"/>
      <c r="Y763" s="232"/>
      <c r="Z763" s="232"/>
      <c r="AA763" s="232"/>
      <c r="AB763" s="284"/>
      <c r="AC763" s="232"/>
      <c r="AD763" s="284"/>
      <c r="AE763" s="232"/>
      <c r="AF763" s="232"/>
    </row>
    <row r="764" spans="1:32" ht="14.25" customHeight="1">
      <c r="A764" s="290" t="s">
        <v>60</v>
      </c>
      <c r="B764" s="246" t="str">
        <f>LEFT(A764,FIND(", ",A764,1)-1)</f>
        <v>Miller</v>
      </c>
      <c r="C764" s="238" t="str">
        <f>RIGHT(A764,LEN(A764)-FIND(", ",A764,1)-1)</f>
        <v>Andrew</v>
      </c>
      <c r="D764" s="232" t="str">
        <f>CONCATENATE(MID(C764,1,1),". ",B764)</f>
        <v>A. Miller</v>
      </c>
      <c r="E764" s="231" t="str">
        <f>CONCATENATE(C764," ",B764)</f>
        <v>Andrew Miller</v>
      </c>
      <c r="F764" s="249"/>
      <c r="G764" s="256"/>
      <c r="H764" s="256"/>
      <c r="I764" s="256"/>
      <c r="J764" s="312"/>
      <c r="K764" s="232"/>
      <c r="L764" s="249" t="s">
        <v>90</v>
      </c>
      <c r="M764" s="270" t="str">
        <f t="shared" si="195"/>
        <v>1,F3-$1.05M</v>
      </c>
      <c r="N764" s="256" t="s">
        <v>292</v>
      </c>
      <c r="O764" s="257" t="s">
        <v>3510</v>
      </c>
      <c r="P764" s="231" t="str">
        <f t="shared" si="210"/>
        <v>Miller, Andrew (1,F3-$1.05M)</v>
      </c>
      <c r="Q764" s="252">
        <f t="shared" si="196"/>
        <v>350000</v>
      </c>
      <c r="R764" s="252">
        <f t="shared" si="194"/>
        <v>350000</v>
      </c>
      <c r="S764" s="252">
        <f t="shared" si="197"/>
        <v>350000</v>
      </c>
      <c r="T764" s="252" t="str">
        <f t="shared" si="204"/>
        <v/>
      </c>
      <c r="U764" s="270" t="s">
        <v>3291</v>
      </c>
      <c r="V764" s="253">
        <v>350000</v>
      </c>
      <c r="W764" s="270" t="s">
        <v>1016</v>
      </c>
      <c r="X764" s="253">
        <v>350000</v>
      </c>
      <c r="Y764" s="270" t="s">
        <v>1005</v>
      </c>
      <c r="Z764" s="253">
        <v>350000</v>
      </c>
      <c r="AA764" s="233" t="s">
        <v>242</v>
      </c>
      <c r="AB764" s="284"/>
      <c r="AC764" s="232"/>
      <c r="AD764" s="284"/>
      <c r="AE764" s="232"/>
      <c r="AF764" s="232"/>
    </row>
    <row r="765" spans="1:32" ht="14.25" customHeight="1">
      <c r="A765" s="290" t="s">
        <v>1932</v>
      </c>
      <c r="B765" s="246"/>
      <c r="C765" s="238"/>
      <c r="D765" s="232"/>
      <c r="E765" s="231"/>
      <c r="F765" s="249"/>
      <c r="G765" s="256"/>
      <c r="H765" s="256"/>
      <c r="I765" s="256"/>
      <c r="J765" s="312"/>
      <c r="K765" s="232"/>
      <c r="L765" s="249" t="s">
        <v>6</v>
      </c>
      <c r="M765" s="270" t="str">
        <f t="shared" si="195"/>
        <v>2,F2-$550K</v>
      </c>
      <c r="N765" s="256" t="s">
        <v>780</v>
      </c>
      <c r="O765" s="265" t="s">
        <v>3570</v>
      </c>
      <c r="P765" s="231" t="str">
        <f t="shared" si="210"/>
        <v>Miller, Brad (2,F2-$550K)</v>
      </c>
      <c r="Q765" s="252">
        <f t="shared" si="196"/>
        <v>275000</v>
      </c>
      <c r="R765" s="252" t="str">
        <f t="shared" si="194"/>
        <v/>
      </c>
      <c r="S765" s="252" t="str">
        <f t="shared" si="197"/>
        <v/>
      </c>
      <c r="T765" s="252" t="str">
        <f t="shared" si="204"/>
        <v/>
      </c>
      <c r="U765" s="270" t="s">
        <v>1933</v>
      </c>
      <c r="V765" s="253">
        <v>275000</v>
      </c>
      <c r="W765" s="232" t="s">
        <v>242</v>
      </c>
      <c r="X765" s="232"/>
      <c r="Y765" s="231"/>
      <c r="Z765" s="232"/>
      <c r="AA765" s="232"/>
      <c r="AB765" s="284"/>
      <c r="AC765" s="232"/>
      <c r="AD765" s="284"/>
      <c r="AE765" s="232"/>
      <c r="AF765" s="232"/>
    </row>
    <row r="766" spans="1:32" ht="14.25" customHeight="1">
      <c r="A766" s="158" t="s">
        <v>3648</v>
      </c>
      <c r="B766" s="246" t="str">
        <f t="shared" ref="B766:B793" si="211">LEFT(A766,FIND(", ",A766,1)-1)</f>
        <v>Mills</v>
      </c>
      <c r="C766" s="238" t="str">
        <f t="shared" ref="C766:C793" si="212">RIGHT(A766,LEN(A766)-FIND(", ",A766,1)-1)</f>
        <v>Alec</v>
      </c>
      <c r="D766" s="232" t="str">
        <f t="shared" ref="D766:D793" si="213">CONCATENATE(MID(C766,1,1),". ",B766)</f>
        <v>A. Mills</v>
      </c>
      <c r="E766" s="231" t="str">
        <f t="shared" ref="E766:E793" si="214">CONCATENATE(C766," ",B766)</f>
        <v>Alec Mills</v>
      </c>
      <c r="F766" s="254" t="s">
        <v>748</v>
      </c>
      <c r="G766" s="254">
        <v>118</v>
      </c>
      <c r="H766" s="254">
        <v>4</v>
      </c>
      <c r="I766" s="254" t="s">
        <v>2183</v>
      </c>
      <c r="J766" s="250">
        <v>33572</v>
      </c>
      <c r="K766" s="255" t="s">
        <v>577</v>
      </c>
      <c r="L766" s="249" t="s">
        <v>90</v>
      </c>
      <c r="M766" s="270" t="str">
        <f t="shared" si="195"/>
        <v>Y1</v>
      </c>
      <c r="N766" s="256" t="s">
        <v>429</v>
      </c>
      <c r="O766" s="257" t="s">
        <v>3574</v>
      </c>
      <c r="P766" s="231" t="str">
        <f>CONCATENATE(A766," (",U766,")")</f>
        <v>Mills, Alec (Y1)</v>
      </c>
      <c r="Q766" s="252">
        <f t="shared" si="196"/>
        <v>200000</v>
      </c>
      <c r="R766" s="252">
        <f t="shared" si="194"/>
        <v>300000</v>
      </c>
      <c r="S766" s="252">
        <f t="shared" si="197"/>
        <v>400000</v>
      </c>
      <c r="T766" s="252" t="str">
        <f t="shared" si="204"/>
        <v/>
      </c>
      <c r="U766" s="270" t="s">
        <v>388</v>
      </c>
      <c r="V766" s="253">
        <v>200000</v>
      </c>
      <c r="W766" s="232" t="s">
        <v>389</v>
      </c>
      <c r="X766" s="253">
        <v>300000</v>
      </c>
      <c r="Y766" s="232" t="s">
        <v>278</v>
      </c>
      <c r="Z766" s="378">
        <v>400000</v>
      </c>
      <c r="AA766" s="232" t="s">
        <v>492</v>
      </c>
      <c r="AB766" s="284"/>
      <c r="AC766" s="232"/>
      <c r="AD766" s="284"/>
      <c r="AE766" s="232"/>
      <c r="AF766" s="232"/>
    </row>
    <row r="767" spans="1:32" ht="14.25" customHeight="1">
      <c r="A767" s="158" t="s">
        <v>4173</v>
      </c>
      <c r="B767" s="552" t="str">
        <f t="shared" si="211"/>
        <v>Milone</v>
      </c>
      <c r="C767" s="553" t="str">
        <f t="shared" si="212"/>
        <v>Tommy</v>
      </c>
      <c r="D767" s="158" t="str">
        <f t="shared" si="213"/>
        <v>T. Milone</v>
      </c>
      <c r="E767" s="539" t="str">
        <f t="shared" si="214"/>
        <v>Tommy Milone</v>
      </c>
      <c r="F767" s="558" t="s">
        <v>307</v>
      </c>
      <c r="G767" s="558"/>
      <c r="H767" s="558"/>
      <c r="I767" s="558"/>
      <c r="J767" s="555">
        <v>31824</v>
      </c>
      <c r="K767" s="559" t="s">
        <v>577</v>
      </c>
      <c r="L767" s="554" t="s">
        <v>90</v>
      </c>
      <c r="M767" s="556" t="str">
        <f t="shared" si="195"/>
        <v>1,F2-$2M</v>
      </c>
      <c r="N767" s="556" t="s">
        <v>780</v>
      </c>
      <c r="O767" s="557" t="s">
        <v>4160</v>
      </c>
      <c r="P767" s="539" t="str">
        <f>CONCATENATE(A767," (",M767,")")</f>
        <v>Milone, Tommy (1,F2-$2M)</v>
      </c>
      <c r="Q767" s="579">
        <f t="shared" si="196"/>
        <v>1000000</v>
      </c>
      <c r="R767" s="579">
        <f t="shared" si="194"/>
        <v>1000000</v>
      </c>
      <c r="S767" s="579" t="str">
        <f t="shared" si="197"/>
        <v/>
      </c>
      <c r="T767" s="579" t="str">
        <f t="shared" si="204"/>
        <v/>
      </c>
      <c r="U767" s="270" t="s">
        <v>4123</v>
      </c>
      <c r="V767" s="284">
        <v>1000000</v>
      </c>
      <c r="W767" s="232" t="s">
        <v>1598</v>
      </c>
      <c r="X767" s="253">
        <v>1000000</v>
      </c>
      <c r="Y767" s="232" t="s">
        <v>242</v>
      </c>
      <c r="Z767" s="232"/>
      <c r="AA767" s="232"/>
      <c r="AB767" s="284"/>
      <c r="AC767" s="232"/>
      <c r="AD767" s="284"/>
      <c r="AE767" s="232"/>
      <c r="AF767" s="232"/>
    </row>
    <row r="768" spans="1:32" ht="14.25" customHeight="1">
      <c r="A768" s="158" t="s">
        <v>83</v>
      </c>
      <c r="B768" s="552" t="str">
        <f t="shared" si="211"/>
        <v>Minor</v>
      </c>
      <c r="C768" s="553" t="str">
        <f t="shared" si="212"/>
        <v>Mike</v>
      </c>
      <c r="D768" s="158" t="str">
        <f t="shared" si="213"/>
        <v>M. Minor</v>
      </c>
      <c r="E768" s="539" t="str">
        <f t="shared" si="214"/>
        <v>Mike Minor</v>
      </c>
      <c r="F768" s="554" t="s">
        <v>307</v>
      </c>
      <c r="G768" s="554"/>
      <c r="H768" s="554"/>
      <c r="I768" s="554"/>
      <c r="J768" s="555">
        <v>32137</v>
      </c>
      <c r="K768" s="540" t="s">
        <v>745</v>
      </c>
      <c r="L768" s="554" t="s">
        <v>90</v>
      </c>
      <c r="M768" s="556" t="str">
        <f t="shared" si="195"/>
        <v>3,F4-$6.8M</v>
      </c>
      <c r="N768" s="540" t="s">
        <v>429</v>
      </c>
      <c r="O768" s="557" t="s">
        <v>4075</v>
      </c>
      <c r="P768" s="231" t="str">
        <f>CONCATENATE(A768," (",M768,")")</f>
        <v>Minor, Mike (3,F4-$6.8M)</v>
      </c>
      <c r="Q768" s="252">
        <f t="shared" si="196"/>
        <v>1700000</v>
      </c>
      <c r="R768" s="252">
        <f t="shared" ref="R768:R831" si="215">IF(ISBLANK($X768),"",$X768)</f>
        <v>1700000</v>
      </c>
      <c r="S768" s="252" t="str">
        <f t="shared" si="197"/>
        <v/>
      </c>
      <c r="T768" s="252" t="str">
        <f t="shared" si="204"/>
        <v/>
      </c>
      <c r="U768" s="270" t="s">
        <v>1635</v>
      </c>
      <c r="V768" s="253">
        <v>1700000</v>
      </c>
      <c r="W768" s="250" t="s">
        <v>1651</v>
      </c>
      <c r="X768" s="253">
        <v>1700000</v>
      </c>
      <c r="Y768" s="232" t="s">
        <v>242</v>
      </c>
      <c r="Z768" s="232"/>
      <c r="AA768" s="232"/>
      <c r="AB768" s="284"/>
      <c r="AC768" s="232"/>
      <c r="AD768" s="269"/>
      <c r="AE768" s="233"/>
      <c r="AF768" s="232"/>
    </row>
    <row r="769" spans="1:32" ht="14.25" customHeight="1">
      <c r="A769" s="232" t="s">
        <v>1435</v>
      </c>
      <c r="B769" s="246" t="str">
        <f t="shared" si="211"/>
        <v>Minter</v>
      </c>
      <c r="C769" s="238" t="str">
        <f t="shared" si="212"/>
        <v>A.J.</v>
      </c>
      <c r="D769" s="232" t="str">
        <f t="shared" si="213"/>
        <v>A. Minter</v>
      </c>
      <c r="E769" s="231" t="str">
        <f t="shared" si="214"/>
        <v>A.J. Minter</v>
      </c>
      <c r="F769" s="254" t="s">
        <v>307</v>
      </c>
      <c r="G769" s="254">
        <v>59</v>
      </c>
      <c r="H769" s="254" t="s">
        <v>1466</v>
      </c>
      <c r="I769" s="254"/>
      <c r="J769" s="250">
        <v>34214</v>
      </c>
      <c r="K769" s="255" t="s">
        <v>745</v>
      </c>
      <c r="L769" s="249" t="s">
        <v>90</v>
      </c>
      <c r="M769" s="270" t="str">
        <f t="shared" si="195"/>
        <v>Y2</v>
      </c>
      <c r="N769" s="256" t="str">
        <f>Aaron!$AE$2</f>
        <v>Pismo Beach</v>
      </c>
      <c r="O769" s="257" t="s">
        <v>1479</v>
      </c>
      <c r="P769" s="231" t="str">
        <f>CONCATENATE(A769," (",M769,")")</f>
        <v>Minter, A.J. (Y2)</v>
      </c>
      <c r="Q769" s="252">
        <f t="shared" si="196"/>
        <v>300000</v>
      </c>
      <c r="R769" s="252">
        <f t="shared" si="215"/>
        <v>400000</v>
      </c>
      <c r="S769" s="252" t="str">
        <f t="shared" si="197"/>
        <v/>
      </c>
      <c r="T769" s="252" t="str">
        <f t="shared" si="204"/>
        <v/>
      </c>
      <c r="U769" s="270" t="s">
        <v>389</v>
      </c>
      <c r="V769" s="253">
        <v>300000</v>
      </c>
      <c r="W769" s="232" t="s">
        <v>278</v>
      </c>
      <c r="X769" s="253">
        <v>400000</v>
      </c>
      <c r="Y769" s="232" t="s">
        <v>492</v>
      </c>
      <c r="Z769" s="232"/>
      <c r="AA769" s="232"/>
      <c r="AB769" s="284"/>
      <c r="AC769" s="232"/>
      <c r="AD769" s="284"/>
      <c r="AE769" s="232"/>
      <c r="AF769" s="232"/>
    </row>
    <row r="770" spans="1:32" ht="14.25" customHeight="1">
      <c r="A770" s="158" t="s">
        <v>3788</v>
      </c>
      <c r="B770" s="246" t="str">
        <f t="shared" si="211"/>
        <v>Misner</v>
      </c>
      <c r="C770" s="238" t="str">
        <f t="shared" si="212"/>
        <v>Kameron</v>
      </c>
      <c r="D770" s="232" t="str">
        <f t="shared" si="213"/>
        <v>K. Misner</v>
      </c>
      <c r="E770" s="231" t="str">
        <f t="shared" si="214"/>
        <v>Kameron Misner</v>
      </c>
      <c r="F770" s="254" t="s">
        <v>307</v>
      </c>
      <c r="G770" s="254">
        <v>187</v>
      </c>
      <c r="H770" s="254">
        <v>8</v>
      </c>
      <c r="I770" s="254" t="s">
        <v>1466</v>
      </c>
      <c r="J770" s="250">
        <v>35803</v>
      </c>
      <c r="K770" s="255" t="s">
        <v>750</v>
      </c>
      <c r="L770" s="249" t="s">
        <v>387</v>
      </c>
      <c r="M770" s="270" t="str">
        <f t="shared" si="195"/>
        <v>min</v>
      </c>
      <c r="N770" s="256" t="s">
        <v>864</v>
      </c>
      <c r="O770" s="257" t="s">
        <v>3574</v>
      </c>
      <c r="P770" s="231" t="str">
        <f>CONCATENATE(A770," (",U770,")")</f>
        <v>Misner, Kameron (min)</v>
      </c>
      <c r="Q770" s="252" t="str">
        <f t="shared" si="196"/>
        <v/>
      </c>
      <c r="R770" s="252" t="str">
        <f t="shared" si="215"/>
        <v/>
      </c>
      <c r="S770" s="252" t="str">
        <f t="shared" si="197"/>
        <v/>
      </c>
      <c r="T770" s="252" t="str">
        <f t="shared" si="204"/>
        <v/>
      </c>
      <c r="U770" s="270" t="s">
        <v>505</v>
      </c>
      <c r="V770" s="253"/>
      <c r="W770" s="232"/>
      <c r="X770" s="253"/>
      <c r="Y770" s="232"/>
      <c r="Z770" s="232"/>
      <c r="AA770" s="232"/>
      <c r="AB770" s="284"/>
      <c r="AC770" s="232"/>
      <c r="AD770" s="284"/>
      <c r="AE770" s="232"/>
      <c r="AF770" s="232"/>
    </row>
    <row r="771" spans="1:32" ht="14.25" customHeight="1">
      <c r="A771" s="232" t="s">
        <v>2016</v>
      </c>
      <c r="B771" s="246" t="str">
        <f t="shared" si="211"/>
        <v>Mize</v>
      </c>
      <c r="C771" s="238" t="str">
        <f t="shared" si="212"/>
        <v>Casey</v>
      </c>
      <c r="D771" s="232" t="str">
        <f t="shared" si="213"/>
        <v>C. Mize</v>
      </c>
      <c r="E771" s="231" t="str">
        <f t="shared" si="214"/>
        <v>Casey Mize</v>
      </c>
      <c r="F771" s="254" t="s">
        <v>748</v>
      </c>
      <c r="G771" s="254" t="s">
        <v>1465</v>
      </c>
      <c r="H771" s="254" t="s">
        <v>1464</v>
      </c>
      <c r="I771" s="254" t="s">
        <v>1465</v>
      </c>
      <c r="J771" s="250">
        <v>35551</v>
      </c>
      <c r="K771" s="255" t="s">
        <v>577</v>
      </c>
      <c r="L771" s="249" t="s">
        <v>387</v>
      </c>
      <c r="M771" s="270" t="str">
        <f t="shared" ref="M771:M834" si="216">$U771</f>
        <v>min</v>
      </c>
      <c r="N771" s="256" t="s">
        <v>504</v>
      </c>
      <c r="O771" s="257" t="s">
        <v>2173</v>
      </c>
      <c r="P771" s="231" t="str">
        <f t="shared" ref="P771:P779" si="217">CONCATENATE(A771," (",M771,")")</f>
        <v>Mize, Casey (min)</v>
      </c>
      <c r="Q771" s="252" t="str">
        <f t="shared" ref="Q771:Q834" si="218">IF(ISBLANK($V771),"",$V771)</f>
        <v/>
      </c>
      <c r="R771" s="252" t="str">
        <f t="shared" si="215"/>
        <v/>
      </c>
      <c r="S771" s="252" t="str">
        <f t="shared" ref="S771:S834" si="219">IF(ISBLANK($Z771),"",$Z771)</f>
        <v/>
      </c>
      <c r="T771" s="252" t="str">
        <f t="shared" si="204"/>
        <v/>
      </c>
      <c r="U771" s="270" t="s">
        <v>505</v>
      </c>
      <c r="V771" s="253"/>
      <c r="W771" s="232"/>
      <c r="X771" s="253"/>
      <c r="Y771" s="232"/>
      <c r="Z771" s="232"/>
      <c r="AA771" s="232"/>
      <c r="AB771" s="284"/>
      <c r="AC771" s="232"/>
      <c r="AD771" s="284"/>
      <c r="AE771" s="232"/>
      <c r="AF771" s="232"/>
    </row>
    <row r="772" spans="1:32" ht="14.25" customHeight="1">
      <c r="A772" s="290" t="s">
        <v>301</v>
      </c>
      <c r="B772" s="246" t="str">
        <f t="shared" si="211"/>
        <v>Molina</v>
      </c>
      <c r="C772" s="238" t="str">
        <f t="shared" si="212"/>
        <v>Yadier</v>
      </c>
      <c r="D772" s="232" t="str">
        <f t="shared" si="213"/>
        <v>Y. Molina</v>
      </c>
      <c r="E772" s="231" t="str">
        <f t="shared" si="214"/>
        <v>Yadier Molina</v>
      </c>
      <c r="F772" s="249"/>
      <c r="G772" s="256"/>
      <c r="H772" s="256"/>
      <c r="I772" s="256"/>
      <c r="J772" s="312"/>
      <c r="K772" s="232"/>
      <c r="L772" s="249" t="s">
        <v>6</v>
      </c>
      <c r="M772" s="270" t="str">
        <f t="shared" si="216"/>
        <v>1,F2-$5.7M</v>
      </c>
      <c r="N772" s="256" t="s">
        <v>263</v>
      </c>
      <c r="O772" s="257" t="s">
        <v>3510</v>
      </c>
      <c r="P772" s="231" t="str">
        <f t="shared" si="217"/>
        <v>Molina, Yadier (1,F2-$5.7M)</v>
      </c>
      <c r="Q772" s="252">
        <f t="shared" si="218"/>
        <v>2850000</v>
      </c>
      <c r="R772" s="252">
        <f t="shared" si="215"/>
        <v>2850000</v>
      </c>
      <c r="S772" s="252" t="str">
        <f t="shared" si="219"/>
        <v/>
      </c>
      <c r="T772" s="252" t="str">
        <f t="shared" si="204"/>
        <v/>
      </c>
      <c r="U772" s="270" t="s">
        <v>3292</v>
      </c>
      <c r="V772" s="253">
        <v>2850000</v>
      </c>
      <c r="W772" s="270" t="s">
        <v>3293</v>
      </c>
      <c r="X772" s="253">
        <v>2850000</v>
      </c>
      <c r="Y772" s="232" t="s">
        <v>242</v>
      </c>
      <c r="Z772" s="284"/>
      <c r="AA772" s="232"/>
      <c r="AB772" s="284"/>
      <c r="AC772" s="232"/>
      <c r="AD772" s="284"/>
      <c r="AE772" s="232"/>
      <c r="AF772" s="232"/>
    </row>
    <row r="773" spans="1:32" ht="14.25" customHeight="1">
      <c r="A773" s="232" t="s">
        <v>1098</v>
      </c>
      <c r="B773" s="246" t="str">
        <f t="shared" si="211"/>
        <v>Moncada</v>
      </c>
      <c r="C773" s="238" t="str">
        <f t="shared" si="212"/>
        <v>Yoan</v>
      </c>
      <c r="D773" s="232" t="str">
        <f t="shared" si="213"/>
        <v>Y. Moncada</v>
      </c>
      <c r="E773" s="231" t="str">
        <f t="shared" si="214"/>
        <v>Yoan Moncada</v>
      </c>
      <c r="F773" s="254"/>
      <c r="G773" s="233">
        <v>1</v>
      </c>
      <c r="H773" s="233">
        <v>1</v>
      </c>
      <c r="I773" s="233">
        <v>1</v>
      </c>
      <c r="J773" s="262">
        <v>34846</v>
      </c>
      <c r="K773" s="255" t="s">
        <v>751</v>
      </c>
      <c r="L773" s="249" t="s">
        <v>6</v>
      </c>
      <c r="M773" s="270" t="str">
        <f t="shared" si="216"/>
        <v>Y3</v>
      </c>
      <c r="N773" s="256" t="str">
        <f>Mays!$G$2</f>
        <v>Palo Alto</v>
      </c>
      <c r="O773" s="257" t="s">
        <v>1058</v>
      </c>
      <c r="P773" s="231" t="str">
        <f t="shared" si="217"/>
        <v>Moncada, Yoan (Y3)</v>
      </c>
      <c r="Q773" s="252">
        <f t="shared" si="218"/>
        <v>400000</v>
      </c>
      <c r="R773" s="252" t="str">
        <f t="shared" si="215"/>
        <v/>
      </c>
      <c r="S773" s="252" t="str">
        <f t="shared" si="219"/>
        <v/>
      </c>
      <c r="T773" s="252" t="str">
        <f t="shared" si="204"/>
        <v/>
      </c>
      <c r="U773" s="270" t="s">
        <v>278</v>
      </c>
      <c r="V773" s="253">
        <v>400000</v>
      </c>
      <c r="W773" s="232" t="s">
        <v>492</v>
      </c>
      <c r="X773" s="232"/>
      <c r="Y773" s="232"/>
      <c r="Z773" s="232"/>
      <c r="AA773" s="232"/>
      <c r="AB773" s="284"/>
      <c r="AC773" s="232"/>
      <c r="AD773" s="284"/>
      <c r="AE773" s="232"/>
      <c r="AF773" s="232"/>
    </row>
    <row r="774" spans="1:32" ht="14.25" customHeight="1">
      <c r="A774" s="264" t="s">
        <v>1678</v>
      </c>
      <c r="B774" s="246" t="str">
        <f t="shared" si="211"/>
        <v>Mondesi</v>
      </c>
      <c r="C774" s="238" t="str">
        <f t="shared" si="212"/>
        <v>Adalberto</v>
      </c>
      <c r="D774" s="232" t="str">
        <f t="shared" si="213"/>
        <v>A. Mondesi</v>
      </c>
      <c r="E774" s="231" t="str">
        <f t="shared" si="214"/>
        <v>Adalberto Mondesi</v>
      </c>
      <c r="F774" s="249"/>
      <c r="G774" s="249"/>
      <c r="H774" s="249"/>
      <c r="I774" s="249"/>
      <c r="J774" s="250">
        <v>34907</v>
      </c>
      <c r="K774" s="256" t="s">
        <v>746</v>
      </c>
      <c r="L774" s="249" t="s">
        <v>6</v>
      </c>
      <c r="M774" s="270" t="str">
        <f t="shared" si="216"/>
        <v>Y3</v>
      </c>
      <c r="N774" s="256" t="str">
        <f>Ruth!$S$2</f>
        <v>New York</v>
      </c>
      <c r="O774" s="249" t="s">
        <v>987</v>
      </c>
      <c r="P774" s="231" t="str">
        <f t="shared" si="217"/>
        <v>Mondesi, Adalberto (Y3)</v>
      </c>
      <c r="Q774" s="252">
        <f t="shared" si="218"/>
        <v>400000</v>
      </c>
      <c r="R774" s="252" t="str">
        <f t="shared" si="215"/>
        <v/>
      </c>
      <c r="S774" s="252" t="str">
        <f t="shared" si="219"/>
        <v/>
      </c>
      <c r="T774" s="252" t="str">
        <f t="shared" si="204"/>
        <v/>
      </c>
      <c r="U774" s="270" t="s">
        <v>278</v>
      </c>
      <c r="V774" s="253">
        <v>400000</v>
      </c>
      <c r="W774" s="232" t="s">
        <v>492</v>
      </c>
      <c r="X774" s="232"/>
      <c r="Y774" s="232"/>
      <c r="Z774" s="232"/>
      <c r="AA774" s="232"/>
      <c r="AB774" s="284"/>
      <c r="AC774" s="232"/>
      <c r="AD774" s="284"/>
      <c r="AE774" s="232"/>
      <c r="AF774" s="232"/>
    </row>
    <row r="775" spans="1:32" ht="14.25" customHeight="1">
      <c r="A775" s="232" t="s">
        <v>1213</v>
      </c>
      <c r="B775" s="246" t="str">
        <f t="shared" si="211"/>
        <v>Moniak</v>
      </c>
      <c r="C775" s="238" t="str">
        <f t="shared" si="212"/>
        <v>Mickey</v>
      </c>
      <c r="D775" s="232" t="str">
        <f t="shared" si="213"/>
        <v>M. Moniak</v>
      </c>
      <c r="E775" s="231" t="str">
        <f t="shared" si="214"/>
        <v>Mickey Moniak</v>
      </c>
      <c r="F775" s="247" t="s">
        <v>307</v>
      </c>
      <c r="G775" s="232">
        <v>1</v>
      </c>
      <c r="H775" s="232">
        <v>1</v>
      </c>
      <c r="I775" s="232">
        <v>1</v>
      </c>
      <c r="J775" s="248">
        <v>35928</v>
      </c>
      <c r="K775" s="232" t="s">
        <v>784</v>
      </c>
      <c r="L775" s="249" t="s">
        <v>387</v>
      </c>
      <c r="M775" s="270" t="str">
        <f t="shared" si="216"/>
        <v>min</v>
      </c>
      <c r="N775" s="256" t="str">
        <f>Ruth!$Y$2</f>
        <v xml:space="preserve">New Jersey </v>
      </c>
      <c r="O775" s="249" t="s">
        <v>1214</v>
      </c>
      <c r="P775" s="231" t="str">
        <f t="shared" si="217"/>
        <v>Moniak, Mickey (min)</v>
      </c>
      <c r="Q775" s="252" t="str">
        <f t="shared" si="218"/>
        <v/>
      </c>
      <c r="R775" s="252" t="str">
        <f t="shared" si="215"/>
        <v/>
      </c>
      <c r="S775" s="252" t="str">
        <f t="shared" si="219"/>
        <v/>
      </c>
      <c r="T775" s="252" t="str">
        <f t="shared" si="204"/>
        <v/>
      </c>
      <c r="U775" s="270" t="s">
        <v>505</v>
      </c>
      <c r="V775" s="253"/>
      <c r="W775" s="232"/>
      <c r="X775" s="232"/>
      <c r="Y775" s="232"/>
      <c r="Z775" s="232"/>
      <c r="AA775" s="232"/>
      <c r="AB775" s="284"/>
      <c r="AC775" s="232"/>
      <c r="AD775" s="284"/>
      <c r="AE775" s="232"/>
      <c r="AF775" s="232"/>
    </row>
    <row r="776" spans="1:32" ht="14.25" customHeight="1">
      <c r="A776" s="233" t="s">
        <v>985</v>
      </c>
      <c r="B776" s="246" t="str">
        <f t="shared" si="211"/>
        <v>Montas</v>
      </c>
      <c r="C776" s="238" t="str">
        <f t="shared" si="212"/>
        <v>Frankie</v>
      </c>
      <c r="D776" s="232" t="str">
        <f t="shared" si="213"/>
        <v>F. Montas</v>
      </c>
      <c r="E776" s="231" t="str">
        <f t="shared" si="214"/>
        <v>Frankie Montas</v>
      </c>
      <c r="F776" s="249" t="s">
        <v>748</v>
      </c>
      <c r="G776" s="249"/>
      <c r="H776" s="249"/>
      <c r="I776" s="249"/>
      <c r="J776" s="262">
        <v>34049</v>
      </c>
      <c r="K776" s="232" t="s">
        <v>577</v>
      </c>
      <c r="L776" s="249" t="s">
        <v>90</v>
      </c>
      <c r="M776" s="270" t="str">
        <f t="shared" si="216"/>
        <v>Y3</v>
      </c>
      <c r="N776" s="256" t="str">
        <f>Mays!$A$2</f>
        <v>Aspen</v>
      </c>
      <c r="O776" s="249" t="s">
        <v>1576</v>
      </c>
      <c r="P776" s="231" t="str">
        <f t="shared" si="217"/>
        <v>Montas, Frankie (Y3)</v>
      </c>
      <c r="Q776" s="252">
        <f t="shared" si="218"/>
        <v>400000</v>
      </c>
      <c r="R776" s="252" t="str">
        <f t="shared" si="215"/>
        <v/>
      </c>
      <c r="S776" s="252" t="str">
        <f t="shared" si="219"/>
        <v/>
      </c>
      <c r="T776" s="252" t="str">
        <f t="shared" si="204"/>
        <v/>
      </c>
      <c r="U776" s="270" t="s">
        <v>278</v>
      </c>
      <c r="V776" s="253">
        <v>400000</v>
      </c>
      <c r="W776" s="232" t="s">
        <v>492</v>
      </c>
      <c r="X776" s="232"/>
      <c r="Y776" s="232"/>
      <c r="Z776" s="232"/>
      <c r="AA776" s="232"/>
      <c r="AB776" s="269"/>
      <c r="AC776" s="232"/>
      <c r="AD776" s="284"/>
      <c r="AE776" s="232"/>
      <c r="AF776" s="232"/>
    </row>
    <row r="777" spans="1:32" ht="14.25" customHeight="1">
      <c r="A777" s="232" t="s">
        <v>2084</v>
      </c>
      <c r="B777" s="246" t="str">
        <f t="shared" si="211"/>
        <v>Montero</v>
      </c>
      <c r="C777" s="238" t="str">
        <f t="shared" si="212"/>
        <v>Elehuris</v>
      </c>
      <c r="D777" s="232" t="str">
        <f t="shared" si="213"/>
        <v>E. Montero</v>
      </c>
      <c r="E777" s="231" t="str">
        <f t="shared" si="214"/>
        <v>Elehuris Montero</v>
      </c>
      <c r="F777" s="254" t="s">
        <v>748</v>
      </c>
      <c r="G777" s="254" t="s">
        <v>2238</v>
      </c>
      <c r="H777" s="254" t="s">
        <v>478</v>
      </c>
      <c r="I777" s="254" t="s">
        <v>1466</v>
      </c>
      <c r="J777" s="250">
        <v>36024</v>
      </c>
      <c r="K777" s="255" t="s">
        <v>751</v>
      </c>
      <c r="L777" s="249" t="s">
        <v>387</v>
      </c>
      <c r="M777" s="270" t="str">
        <f t="shared" si="216"/>
        <v>min</v>
      </c>
      <c r="N777" s="256" t="str">
        <f>Mays!$M$2</f>
        <v>Texas</v>
      </c>
      <c r="O777" s="257" t="s">
        <v>2173</v>
      </c>
      <c r="P777" s="231" t="str">
        <f t="shared" si="217"/>
        <v>Montero, Elehuris (min)</v>
      </c>
      <c r="Q777" s="252" t="str">
        <f t="shared" si="218"/>
        <v/>
      </c>
      <c r="R777" s="252" t="str">
        <f t="shared" si="215"/>
        <v/>
      </c>
      <c r="S777" s="252" t="str">
        <f t="shared" si="219"/>
        <v/>
      </c>
      <c r="T777" s="252" t="str">
        <f t="shared" si="204"/>
        <v/>
      </c>
      <c r="U777" s="270" t="s">
        <v>505</v>
      </c>
      <c r="V777" s="253"/>
      <c r="W777" s="232"/>
      <c r="X777" s="253"/>
      <c r="Y777" s="232"/>
      <c r="Z777" s="232"/>
      <c r="AA777" s="232"/>
      <c r="AB777" s="284"/>
      <c r="AC777" s="232"/>
      <c r="AD777" s="284"/>
      <c r="AE777" s="232"/>
      <c r="AF777" s="232"/>
    </row>
    <row r="778" spans="1:32" ht="14.25" customHeight="1">
      <c r="A778" s="232" t="s">
        <v>1419</v>
      </c>
      <c r="B778" s="246" t="str">
        <f t="shared" si="211"/>
        <v>Montgomery</v>
      </c>
      <c r="C778" s="238" t="str">
        <f t="shared" si="212"/>
        <v>Jordan</v>
      </c>
      <c r="D778" s="232" t="str">
        <f t="shared" si="213"/>
        <v>J. Montgomery</v>
      </c>
      <c r="E778" s="231" t="str">
        <f t="shared" si="214"/>
        <v>Jordan Montgomery</v>
      </c>
      <c r="F778" s="254" t="s">
        <v>307</v>
      </c>
      <c r="G778" s="254">
        <v>4</v>
      </c>
      <c r="H778" s="254" t="s">
        <v>1464</v>
      </c>
      <c r="I778" s="254"/>
      <c r="J778" s="250">
        <v>33965</v>
      </c>
      <c r="K778" s="255" t="s">
        <v>577</v>
      </c>
      <c r="L778" s="249" t="s">
        <v>90</v>
      </c>
      <c r="M778" s="270" t="str">
        <f t="shared" si="216"/>
        <v>Y1*</v>
      </c>
      <c r="N778" s="256" t="str">
        <f>Aaron!$A$2</f>
        <v>Middlesex</v>
      </c>
      <c r="O778" s="257" t="s">
        <v>1479</v>
      </c>
      <c r="P778" s="231" t="str">
        <f t="shared" si="217"/>
        <v>Montgomery, Jordan (Y1*)</v>
      </c>
      <c r="Q778" s="252">
        <f t="shared" si="218"/>
        <v>200000</v>
      </c>
      <c r="R778" s="252">
        <f t="shared" si="215"/>
        <v>300000</v>
      </c>
      <c r="S778" s="252">
        <f t="shared" si="219"/>
        <v>400000</v>
      </c>
      <c r="T778" s="252" t="str">
        <f t="shared" si="204"/>
        <v/>
      </c>
      <c r="U778" s="270" t="s">
        <v>189</v>
      </c>
      <c r="V778" s="253">
        <v>200000</v>
      </c>
      <c r="W778" s="232" t="s">
        <v>389</v>
      </c>
      <c r="X778" s="253">
        <v>300000</v>
      </c>
      <c r="Y778" s="232" t="s">
        <v>278</v>
      </c>
      <c r="Z778" s="378">
        <v>400000</v>
      </c>
      <c r="AA778" s="232" t="s">
        <v>492</v>
      </c>
      <c r="AB778" s="284"/>
      <c r="AC778" s="232"/>
      <c r="AD778" s="284"/>
      <c r="AE778" s="232"/>
      <c r="AF778" s="232"/>
    </row>
    <row r="779" spans="1:32" ht="14.25" customHeight="1">
      <c r="A779" s="232" t="s">
        <v>249</v>
      </c>
      <c r="B779" s="246" t="str">
        <f t="shared" si="211"/>
        <v>Montgomery</v>
      </c>
      <c r="C779" s="238" t="str">
        <f t="shared" si="212"/>
        <v>Mike</v>
      </c>
      <c r="D779" s="232" t="str">
        <f t="shared" si="213"/>
        <v>M. Montgomery</v>
      </c>
      <c r="E779" s="231" t="str">
        <f t="shared" si="214"/>
        <v>Mike Montgomery</v>
      </c>
      <c r="F779" s="249" t="s">
        <v>307</v>
      </c>
      <c r="G779" s="249"/>
      <c r="H779" s="249"/>
      <c r="I779" s="249"/>
      <c r="J779" s="250"/>
      <c r="K779" s="256" t="s">
        <v>577</v>
      </c>
      <c r="L779" s="249" t="s">
        <v>90</v>
      </c>
      <c r="M779" s="270" t="str">
        <f t="shared" si="216"/>
        <v>2,L5-14M</v>
      </c>
      <c r="N779" s="251" t="s">
        <v>52</v>
      </c>
      <c r="O779" s="257" t="s">
        <v>3513</v>
      </c>
      <c r="P779" s="231" t="str">
        <f t="shared" si="217"/>
        <v>Montgomery, Mike (2,L5-14M)</v>
      </c>
      <c r="Q779" s="252">
        <f t="shared" si="218"/>
        <v>2800000</v>
      </c>
      <c r="R779" s="252">
        <f t="shared" si="215"/>
        <v>2800000</v>
      </c>
      <c r="S779" s="252">
        <f t="shared" si="219"/>
        <v>2800000</v>
      </c>
      <c r="T779" s="252">
        <f t="shared" si="204"/>
        <v>2800000</v>
      </c>
      <c r="U779" s="270" t="s">
        <v>494</v>
      </c>
      <c r="V779" s="253">
        <v>2800000</v>
      </c>
      <c r="W779" s="232" t="s">
        <v>232</v>
      </c>
      <c r="X779" s="284">
        <v>2800000</v>
      </c>
      <c r="Y779" s="232" t="s">
        <v>231</v>
      </c>
      <c r="Z779" s="284">
        <v>2800000</v>
      </c>
      <c r="AA779" s="232" t="s">
        <v>462</v>
      </c>
      <c r="AB779" s="284">
        <v>2800000</v>
      </c>
      <c r="AC779" s="232"/>
      <c r="AD779" s="284"/>
      <c r="AE779" s="232"/>
      <c r="AF779" s="232"/>
    </row>
    <row r="780" spans="1:32" ht="14.25" customHeight="1">
      <c r="A780" s="158" t="s">
        <v>3681</v>
      </c>
      <c r="B780" s="246" t="str">
        <f t="shared" si="211"/>
        <v>Moore</v>
      </c>
      <c r="C780" s="238" t="str">
        <f t="shared" si="212"/>
        <v>Dylan</v>
      </c>
      <c r="D780" s="232" t="str">
        <f t="shared" si="213"/>
        <v>D. Moore</v>
      </c>
      <c r="E780" s="231" t="str">
        <f t="shared" si="214"/>
        <v>Dylan Moore</v>
      </c>
      <c r="F780" s="254" t="s">
        <v>748</v>
      </c>
      <c r="G780" s="254">
        <v>171</v>
      </c>
      <c r="H780" s="254">
        <v>7</v>
      </c>
      <c r="I780" s="254" t="s">
        <v>1467</v>
      </c>
      <c r="J780" s="250">
        <v>33818</v>
      </c>
      <c r="K780" s="255" t="s">
        <v>3814</v>
      </c>
      <c r="L780" s="249" t="s">
        <v>6</v>
      </c>
      <c r="M780" s="270" t="str">
        <f t="shared" si="216"/>
        <v>Y1</v>
      </c>
      <c r="N780" s="256" t="s">
        <v>3576</v>
      </c>
      <c r="O780" s="257" t="s">
        <v>3574</v>
      </c>
      <c r="P780" s="231" t="str">
        <f>CONCATENATE(A780," (",U780,")")</f>
        <v>Moore, Dylan (Y1)</v>
      </c>
      <c r="Q780" s="252">
        <f t="shared" si="218"/>
        <v>200000</v>
      </c>
      <c r="R780" s="252">
        <f t="shared" si="215"/>
        <v>300000</v>
      </c>
      <c r="S780" s="252">
        <f t="shared" si="219"/>
        <v>400000</v>
      </c>
      <c r="T780" s="252" t="str">
        <f t="shared" si="204"/>
        <v/>
      </c>
      <c r="U780" s="270" t="s">
        <v>388</v>
      </c>
      <c r="V780" s="253">
        <v>200000</v>
      </c>
      <c r="W780" s="232" t="s">
        <v>389</v>
      </c>
      <c r="X780" s="253">
        <v>300000</v>
      </c>
      <c r="Y780" s="232" t="s">
        <v>278</v>
      </c>
      <c r="Z780" s="378">
        <v>400000</v>
      </c>
      <c r="AA780" s="232" t="s">
        <v>492</v>
      </c>
      <c r="AB780" s="284"/>
      <c r="AC780" s="232"/>
      <c r="AD780" s="284"/>
      <c r="AE780" s="232"/>
      <c r="AF780" s="232"/>
    </row>
    <row r="781" spans="1:32" ht="14.25" customHeight="1">
      <c r="A781" s="158" t="s">
        <v>3772</v>
      </c>
      <c r="B781" s="246" t="str">
        <f t="shared" si="211"/>
        <v>Morales</v>
      </c>
      <c r="C781" s="238" t="str">
        <f t="shared" si="212"/>
        <v>Francisco</v>
      </c>
      <c r="D781" s="232" t="str">
        <f t="shared" si="213"/>
        <v>F. Morales</v>
      </c>
      <c r="E781" s="231" t="str">
        <f t="shared" si="214"/>
        <v>Francisco Morales</v>
      </c>
      <c r="F781" s="254" t="s">
        <v>748</v>
      </c>
      <c r="G781" s="254">
        <v>152</v>
      </c>
      <c r="H781" s="254">
        <v>6</v>
      </c>
      <c r="I781" s="254" t="s">
        <v>1468</v>
      </c>
      <c r="J781" s="250">
        <v>36460</v>
      </c>
      <c r="K781" s="255" t="s">
        <v>577</v>
      </c>
      <c r="L781" s="249" t="s">
        <v>387</v>
      </c>
      <c r="M781" s="270" t="str">
        <f t="shared" si="216"/>
        <v>min</v>
      </c>
      <c r="N781" s="256" t="s">
        <v>3535</v>
      </c>
      <c r="O781" s="257" t="s">
        <v>3574</v>
      </c>
      <c r="P781" s="231" t="str">
        <f>CONCATENATE(A781," (",U781,")")</f>
        <v>Morales, Francisco (min)</v>
      </c>
      <c r="Q781" s="252" t="str">
        <f t="shared" si="218"/>
        <v/>
      </c>
      <c r="R781" s="252" t="str">
        <f t="shared" si="215"/>
        <v/>
      </c>
      <c r="S781" s="252" t="str">
        <f t="shared" si="219"/>
        <v/>
      </c>
      <c r="T781" s="252" t="str">
        <f t="shared" si="204"/>
        <v/>
      </c>
      <c r="U781" s="270" t="s">
        <v>505</v>
      </c>
      <c r="V781" s="253"/>
      <c r="W781" s="232"/>
      <c r="X781" s="253"/>
      <c r="Y781" s="232"/>
      <c r="Z781" s="232"/>
      <c r="AA781" s="232"/>
      <c r="AB781" s="284"/>
      <c r="AC781" s="232"/>
      <c r="AD781" s="284"/>
      <c r="AE781" s="232"/>
      <c r="AF781" s="232"/>
    </row>
    <row r="782" spans="1:32" ht="14.25" customHeight="1">
      <c r="A782" s="264" t="s">
        <v>693</v>
      </c>
      <c r="B782" s="246" t="str">
        <f t="shared" si="211"/>
        <v>Moran</v>
      </c>
      <c r="C782" s="238" t="str">
        <f t="shared" si="212"/>
        <v>Colin</v>
      </c>
      <c r="D782" s="232" t="str">
        <f t="shared" si="213"/>
        <v>C. Moran</v>
      </c>
      <c r="E782" s="231" t="str">
        <f t="shared" si="214"/>
        <v>Colin Moran</v>
      </c>
      <c r="F782" s="249"/>
      <c r="G782" s="249"/>
      <c r="H782" s="249"/>
      <c r="I782" s="249"/>
      <c r="J782" s="250">
        <v>33878</v>
      </c>
      <c r="K782" s="256" t="s">
        <v>751</v>
      </c>
      <c r="L782" s="249" t="s">
        <v>6</v>
      </c>
      <c r="M782" s="270" t="str">
        <f t="shared" si="216"/>
        <v>Y2</v>
      </c>
      <c r="N782" s="256" t="str">
        <f>Cobb!$A$2</f>
        <v>Greenville</v>
      </c>
      <c r="O782" s="249" t="s">
        <v>654</v>
      </c>
      <c r="P782" s="231" t="str">
        <f t="shared" ref="P782:P792" si="220">CONCATENATE(A782," (",M782,")")</f>
        <v>Moran, Colin (Y2)</v>
      </c>
      <c r="Q782" s="252">
        <f t="shared" si="218"/>
        <v>300000</v>
      </c>
      <c r="R782" s="252">
        <f t="shared" si="215"/>
        <v>400000</v>
      </c>
      <c r="S782" s="252" t="str">
        <f t="shared" si="219"/>
        <v/>
      </c>
      <c r="T782" s="252" t="str">
        <f t="shared" si="204"/>
        <v/>
      </c>
      <c r="U782" s="270" t="s">
        <v>389</v>
      </c>
      <c r="V782" s="253">
        <v>300000</v>
      </c>
      <c r="W782" s="232" t="s">
        <v>278</v>
      </c>
      <c r="X782" s="253">
        <v>400000</v>
      </c>
      <c r="Y782" s="232" t="s">
        <v>492</v>
      </c>
      <c r="Z782" s="232"/>
      <c r="AA782" s="232"/>
      <c r="AB782" s="284"/>
      <c r="AC782" s="232"/>
      <c r="AD782" s="284"/>
      <c r="AE782" s="232"/>
      <c r="AF782" s="232"/>
    </row>
    <row r="783" spans="1:32" ht="14.25" customHeight="1">
      <c r="A783" s="232" t="s">
        <v>1237</v>
      </c>
      <c r="B783" s="246" t="str">
        <f t="shared" si="211"/>
        <v>Morejon</v>
      </c>
      <c r="C783" s="238" t="str">
        <f t="shared" si="212"/>
        <v>Adrian</v>
      </c>
      <c r="D783" s="232" t="str">
        <f t="shared" si="213"/>
        <v>A. Morejon</v>
      </c>
      <c r="E783" s="231" t="str">
        <f t="shared" si="214"/>
        <v>Adrian Morejon</v>
      </c>
      <c r="F783" s="247" t="s">
        <v>307</v>
      </c>
      <c r="G783" s="232">
        <f>G782+1</f>
        <v>1</v>
      </c>
      <c r="H783" s="232">
        <v>2</v>
      </c>
      <c r="I783" s="232">
        <v>24</v>
      </c>
      <c r="J783" s="248">
        <v>36218</v>
      </c>
      <c r="K783" s="232" t="s">
        <v>577</v>
      </c>
      <c r="L783" s="249" t="s">
        <v>90</v>
      </c>
      <c r="M783" s="270" t="str">
        <f t="shared" si="216"/>
        <v>MM</v>
      </c>
      <c r="N783" s="256" t="str">
        <f>Ruth!$A$2</f>
        <v>Plum Island</v>
      </c>
      <c r="O783" s="249" t="s">
        <v>1214</v>
      </c>
      <c r="P783" s="231" t="str">
        <f t="shared" si="220"/>
        <v>Morejon, Adrian (MM)</v>
      </c>
      <c r="Q783" s="252">
        <f t="shared" si="218"/>
        <v>100000</v>
      </c>
      <c r="R783" s="252" t="str">
        <f t="shared" si="215"/>
        <v/>
      </c>
      <c r="S783" s="252" t="str">
        <f t="shared" si="219"/>
        <v/>
      </c>
      <c r="T783" s="252" t="str">
        <f t="shared" si="204"/>
        <v/>
      </c>
      <c r="U783" s="270" t="s">
        <v>385</v>
      </c>
      <c r="V783" s="253">
        <v>100000</v>
      </c>
      <c r="W783" s="232"/>
      <c r="X783" s="232"/>
      <c r="Y783" s="232"/>
      <c r="Z783" s="232"/>
      <c r="AA783" s="232"/>
      <c r="AB783" s="284"/>
      <c r="AC783" s="253"/>
      <c r="AD783" s="284"/>
      <c r="AE783" s="232"/>
      <c r="AF783" s="232"/>
    </row>
    <row r="784" spans="1:32" ht="14.25" customHeight="1">
      <c r="A784" s="290" t="s">
        <v>202</v>
      </c>
      <c r="B784" s="246" t="str">
        <f t="shared" si="211"/>
        <v>Moreland</v>
      </c>
      <c r="C784" s="238" t="str">
        <f t="shared" si="212"/>
        <v>Mitch</v>
      </c>
      <c r="D784" s="232" t="str">
        <f t="shared" si="213"/>
        <v>M. Moreland</v>
      </c>
      <c r="E784" s="231" t="str">
        <f t="shared" si="214"/>
        <v>Mitch Moreland</v>
      </c>
      <c r="F784" s="249"/>
      <c r="G784" s="256"/>
      <c r="H784" s="256"/>
      <c r="I784" s="256"/>
      <c r="J784" s="312"/>
      <c r="K784" s="232"/>
      <c r="L784" s="249" t="s">
        <v>6</v>
      </c>
      <c r="M784" s="270" t="str">
        <f t="shared" si="216"/>
        <v>2,F3-$3.45M</v>
      </c>
      <c r="N784" s="256" t="str">
        <f>Cobb!$Y$2</f>
        <v>Gateway</v>
      </c>
      <c r="O784" s="265" t="s">
        <v>1797</v>
      </c>
      <c r="P784" s="231" t="str">
        <f t="shared" si="220"/>
        <v>Moreland, Mitch (2,F3-$3.45M)</v>
      </c>
      <c r="Q784" s="252">
        <f t="shared" si="218"/>
        <v>1150000</v>
      </c>
      <c r="R784" s="252">
        <f t="shared" si="215"/>
        <v>1150000</v>
      </c>
      <c r="S784" s="252" t="str">
        <f t="shared" si="219"/>
        <v/>
      </c>
      <c r="T784" s="252" t="str">
        <f t="shared" si="204"/>
        <v/>
      </c>
      <c r="U784" s="270" t="s">
        <v>1938</v>
      </c>
      <c r="V784" s="253">
        <v>1150000</v>
      </c>
      <c r="W784" s="232" t="s">
        <v>1937</v>
      </c>
      <c r="X784" s="253">
        <v>1150000</v>
      </c>
      <c r="Y784" s="232" t="s">
        <v>242</v>
      </c>
      <c r="Z784" s="232"/>
      <c r="AA784" s="233"/>
      <c r="AB784" s="284"/>
      <c r="AC784" s="232"/>
      <c r="AD784" s="284"/>
      <c r="AE784" s="232"/>
      <c r="AF784" s="232"/>
    </row>
    <row r="785" spans="1:32" ht="14.25" customHeight="1">
      <c r="A785" s="290" t="s">
        <v>1939</v>
      </c>
      <c r="B785" s="246" t="str">
        <f t="shared" si="211"/>
        <v>Morgan</v>
      </c>
      <c r="C785" s="238" t="str">
        <f t="shared" si="212"/>
        <v>Adam*</v>
      </c>
      <c r="D785" s="232" t="str">
        <f t="shared" si="213"/>
        <v>A. Morgan</v>
      </c>
      <c r="E785" s="231" t="str">
        <f t="shared" si="214"/>
        <v>Adam* Morgan</v>
      </c>
      <c r="F785" s="249"/>
      <c r="G785" s="256"/>
      <c r="H785" s="256"/>
      <c r="I785" s="256"/>
      <c r="J785" s="312"/>
      <c r="K785" s="232"/>
      <c r="L785" s="249" t="s">
        <v>90</v>
      </c>
      <c r="M785" s="270" t="str">
        <f t="shared" si="216"/>
        <v>2,F2-$750K</v>
      </c>
      <c r="N785" s="256" t="str">
        <f>Cobb!$AE$2</f>
        <v>Houston</v>
      </c>
      <c r="O785" s="265" t="s">
        <v>1797</v>
      </c>
      <c r="P785" s="231" t="str">
        <f t="shared" si="220"/>
        <v>Morgan, Adam* (2,F2-$750K)</v>
      </c>
      <c r="Q785" s="252">
        <f t="shared" si="218"/>
        <v>375000</v>
      </c>
      <c r="R785" s="252" t="str">
        <f t="shared" si="215"/>
        <v/>
      </c>
      <c r="S785" s="252" t="str">
        <f t="shared" si="219"/>
        <v/>
      </c>
      <c r="T785" s="252" t="str">
        <f t="shared" si="204"/>
        <v/>
      </c>
      <c r="U785" s="270" t="s">
        <v>1940</v>
      </c>
      <c r="V785" s="253">
        <v>375000</v>
      </c>
      <c r="W785" s="232" t="s">
        <v>242</v>
      </c>
      <c r="X785" s="253"/>
      <c r="Y785" s="232"/>
      <c r="Z785" s="232"/>
      <c r="AA785" s="233"/>
      <c r="AB785" s="284"/>
      <c r="AC785" s="232"/>
      <c r="AD785" s="284"/>
      <c r="AE785" s="232"/>
      <c r="AF785" s="232"/>
    </row>
    <row r="786" spans="1:32" ht="14.25" customHeight="1">
      <c r="A786" s="158" t="s">
        <v>4174</v>
      </c>
      <c r="B786" s="552" t="str">
        <f t="shared" si="211"/>
        <v>Morin</v>
      </c>
      <c r="C786" s="553" t="str">
        <f t="shared" si="212"/>
        <v>Mike</v>
      </c>
      <c r="D786" s="158" t="str">
        <f t="shared" si="213"/>
        <v>M. Morin</v>
      </c>
      <c r="E786" s="539" t="str">
        <f t="shared" si="214"/>
        <v>Mike Morin</v>
      </c>
      <c r="F786" s="558" t="s">
        <v>748</v>
      </c>
      <c r="G786" s="558"/>
      <c r="H786" s="558"/>
      <c r="I786" s="558"/>
      <c r="J786" s="555">
        <v>33361</v>
      </c>
      <c r="K786" s="559" t="s">
        <v>745</v>
      </c>
      <c r="L786" s="554" t="s">
        <v>90</v>
      </c>
      <c r="M786" s="556" t="str">
        <f t="shared" si="216"/>
        <v>1,F2-$1.89M</v>
      </c>
      <c r="N786" s="556" t="s">
        <v>479</v>
      </c>
      <c r="O786" s="557" t="s">
        <v>4160</v>
      </c>
      <c r="P786" s="539" t="str">
        <f t="shared" si="220"/>
        <v>Morin, Mike (1,F2-$1.89M)</v>
      </c>
      <c r="Q786" s="579">
        <f t="shared" si="218"/>
        <v>945000</v>
      </c>
      <c r="R786" s="579">
        <f t="shared" si="215"/>
        <v>945000</v>
      </c>
      <c r="S786" s="579" t="str">
        <f t="shared" si="219"/>
        <v/>
      </c>
      <c r="T786" s="579" t="str">
        <f t="shared" si="204"/>
        <v/>
      </c>
      <c r="U786" s="270" t="s">
        <v>4124</v>
      </c>
      <c r="V786" s="284">
        <v>945000</v>
      </c>
      <c r="W786" s="232" t="s">
        <v>4151</v>
      </c>
      <c r="X786" s="253">
        <v>945000</v>
      </c>
      <c r="Y786" s="232" t="s">
        <v>242</v>
      </c>
      <c r="Z786" s="232"/>
      <c r="AA786" s="232"/>
      <c r="AB786" s="284"/>
      <c r="AC786" s="232"/>
      <c r="AD786" s="284"/>
      <c r="AE786" s="232"/>
      <c r="AF786" s="232"/>
    </row>
    <row r="787" spans="1:32" ht="14.25" customHeight="1">
      <c r="A787" s="232" t="s">
        <v>2057</v>
      </c>
      <c r="B787" s="246" t="str">
        <f t="shared" si="211"/>
        <v>Moronta</v>
      </c>
      <c r="C787" s="238" t="str">
        <f t="shared" si="212"/>
        <v>Reyes</v>
      </c>
      <c r="D787" s="232" t="str">
        <f t="shared" si="213"/>
        <v>R. Moronta</v>
      </c>
      <c r="E787" s="231" t="str">
        <f t="shared" si="214"/>
        <v>Reyes Moronta</v>
      </c>
      <c r="F787" s="254" t="s">
        <v>748</v>
      </c>
      <c r="G787" s="254" t="s">
        <v>2210</v>
      </c>
      <c r="H787" s="254" t="s">
        <v>1465</v>
      </c>
      <c r="I787" s="254" t="s">
        <v>2185</v>
      </c>
      <c r="J787" s="250">
        <v>33975</v>
      </c>
      <c r="K787" s="255" t="s">
        <v>745</v>
      </c>
      <c r="L787" s="249" t="s">
        <v>90</v>
      </c>
      <c r="M787" s="270" t="str">
        <f t="shared" si="216"/>
        <v>Y2</v>
      </c>
      <c r="N787" s="256" t="s">
        <v>502</v>
      </c>
      <c r="O787" s="257" t="s">
        <v>2173</v>
      </c>
      <c r="P787" s="231" t="str">
        <f t="shared" si="220"/>
        <v>Moronta, Reyes (Y2)</v>
      </c>
      <c r="Q787" s="252">
        <f t="shared" si="218"/>
        <v>300000</v>
      </c>
      <c r="R787" s="252">
        <f t="shared" si="215"/>
        <v>400000</v>
      </c>
      <c r="S787" s="252" t="str">
        <f t="shared" si="219"/>
        <v/>
      </c>
      <c r="T787" s="252" t="str">
        <f t="shared" si="204"/>
        <v/>
      </c>
      <c r="U787" s="270" t="s">
        <v>389</v>
      </c>
      <c r="V787" s="253">
        <v>300000</v>
      </c>
      <c r="W787" s="232" t="s">
        <v>278</v>
      </c>
      <c r="X787" s="253">
        <v>400000</v>
      </c>
      <c r="Y787" s="232" t="s">
        <v>492</v>
      </c>
      <c r="Z787" s="232"/>
      <c r="AA787" s="232"/>
      <c r="AB787" s="284"/>
      <c r="AC787" s="232"/>
      <c r="AD787" s="284"/>
      <c r="AE787" s="232"/>
      <c r="AF787" s="232"/>
    </row>
    <row r="788" spans="1:32" ht="14.25" customHeight="1">
      <c r="A788" s="232" t="s">
        <v>1390</v>
      </c>
      <c r="B788" s="246" t="str">
        <f t="shared" si="211"/>
        <v>Morrison</v>
      </c>
      <c r="C788" s="238" t="str">
        <f t="shared" si="212"/>
        <v>Logan*</v>
      </c>
      <c r="D788" s="232" t="str">
        <f t="shared" si="213"/>
        <v>L. Morrison</v>
      </c>
      <c r="E788" s="231" t="str">
        <f t="shared" si="214"/>
        <v>Logan* Morrison</v>
      </c>
      <c r="F788" s="254" t="s">
        <v>307</v>
      </c>
      <c r="G788" s="254"/>
      <c r="H788" s="254"/>
      <c r="I788" s="254"/>
      <c r="J788" s="250">
        <v>32014</v>
      </c>
      <c r="K788" s="255" t="s">
        <v>747</v>
      </c>
      <c r="L788" s="249" t="s">
        <v>6</v>
      </c>
      <c r="M788" s="270" t="str">
        <f t="shared" si="216"/>
        <v>3,F3-$6.765M</v>
      </c>
      <c r="N788" s="256" t="str">
        <f>Ruth!$M$2</f>
        <v>Hoboken</v>
      </c>
      <c r="O788" s="257" t="s">
        <v>1376</v>
      </c>
      <c r="P788" s="231" t="str">
        <f t="shared" si="220"/>
        <v>Morrison, Logan* (3,F3-$6.765M)</v>
      </c>
      <c r="Q788" s="252">
        <f t="shared" si="218"/>
        <v>2255000</v>
      </c>
      <c r="R788" s="252" t="str">
        <f t="shared" si="215"/>
        <v/>
      </c>
      <c r="S788" s="252" t="str">
        <f t="shared" si="219"/>
        <v/>
      </c>
      <c r="T788" s="252" t="str">
        <f t="shared" ref="T788:T851" si="221">IF(ISBLANK($AB788),"",$AB788)</f>
        <v/>
      </c>
      <c r="U788" s="270" t="s">
        <v>1624</v>
      </c>
      <c r="V788" s="253">
        <v>2255000</v>
      </c>
      <c r="W788" s="253" t="s">
        <v>242</v>
      </c>
      <c r="X788" s="253"/>
      <c r="Y788" s="232"/>
      <c r="Z788" s="232"/>
      <c r="AA788" s="232"/>
      <c r="AB788" s="284"/>
      <c r="AC788" s="232"/>
      <c r="AD788" s="284"/>
      <c r="AE788" s="232"/>
      <c r="AF788" s="232"/>
    </row>
    <row r="789" spans="1:32" ht="14.25" customHeight="1">
      <c r="A789" s="290" t="s">
        <v>57</v>
      </c>
      <c r="B789" s="246" t="str">
        <f t="shared" si="211"/>
        <v>Morrow</v>
      </c>
      <c r="C789" s="238" t="str">
        <f t="shared" si="212"/>
        <v>Brandon</v>
      </c>
      <c r="D789" s="232" t="str">
        <f t="shared" si="213"/>
        <v>B. Morrow</v>
      </c>
      <c r="E789" s="231" t="str">
        <f t="shared" si="214"/>
        <v>Brandon Morrow</v>
      </c>
      <c r="F789" s="249" t="s">
        <v>748</v>
      </c>
      <c r="G789" s="256"/>
      <c r="H789" s="256"/>
      <c r="I789" s="256"/>
      <c r="J789" s="312">
        <v>30889</v>
      </c>
      <c r="K789" s="232" t="s">
        <v>745</v>
      </c>
      <c r="L789" s="249" t="s">
        <v>90</v>
      </c>
      <c r="M789" s="270" t="str">
        <f t="shared" si="216"/>
        <v>3,F5-$11.435M</v>
      </c>
      <c r="N789" s="251" t="s">
        <v>1401</v>
      </c>
      <c r="O789" s="257" t="s">
        <v>3567</v>
      </c>
      <c r="P789" s="231" t="str">
        <f t="shared" si="220"/>
        <v>Morrow, Brandon (3,F5-$11.435M)</v>
      </c>
      <c r="Q789" s="252">
        <f t="shared" si="218"/>
        <v>2287000</v>
      </c>
      <c r="R789" s="252">
        <f t="shared" si="215"/>
        <v>2287000</v>
      </c>
      <c r="S789" s="252">
        <f t="shared" si="219"/>
        <v>2287000</v>
      </c>
      <c r="T789" s="252" t="str">
        <f t="shared" si="221"/>
        <v/>
      </c>
      <c r="U789" s="270" t="s">
        <v>1640</v>
      </c>
      <c r="V789" s="253">
        <v>2287000</v>
      </c>
      <c r="W789" s="250" t="s">
        <v>1656</v>
      </c>
      <c r="X789" s="253">
        <v>2287000</v>
      </c>
      <c r="Y789" s="250" t="s">
        <v>1662</v>
      </c>
      <c r="Z789" s="253">
        <v>2287000</v>
      </c>
      <c r="AA789" s="232" t="s">
        <v>242</v>
      </c>
      <c r="AB789" s="284"/>
      <c r="AC789" s="232"/>
      <c r="AD789" s="284"/>
      <c r="AE789" s="232"/>
      <c r="AF789" s="232"/>
    </row>
    <row r="790" spans="1:32" ht="14.25" customHeight="1">
      <c r="A790" s="291" t="s">
        <v>776</v>
      </c>
      <c r="B790" s="246" t="str">
        <f t="shared" si="211"/>
        <v>Morton</v>
      </c>
      <c r="C790" s="238" t="str">
        <f t="shared" si="212"/>
        <v>Charlie</v>
      </c>
      <c r="D790" s="232" t="str">
        <f t="shared" si="213"/>
        <v>C. Morton</v>
      </c>
      <c r="E790" s="231" t="str">
        <f t="shared" si="214"/>
        <v>Charlie Morton</v>
      </c>
      <c r="F790" s="292" t="s">
        <v>748</v>
      </c>
      <c r="G790" s="292"/>
      <c r="H790" s="292"/>
      <c r="I790" s="292"/>
      <c r="J790" s="296">
        <v>30632</v>
      </c>
      <c r="K790" s="297" t="s">
        <v>577</v>
      </c>
      <c r="L790" s="249" t="s">
        <v>90</v>
      </c>
      <c r="M790" s="270" t="str">
        <f t="shared" si="216"/>
        <v>2,X2-$10M</v>
      </c>
      <c r="N790" s="256" t="str">
        <f>Ruth!$Y$2</f>
        <v xml:space="preserve">New Jersey </v>
      </c>
      <c r="O790" s="292" t="s">
        <v>1033</v>
      </c>
      <c r="P790" s="231" t="str">
        <f t="shared" si="220"/>
        <v>Morton, Charlie (2,X2-$10M)</v>
      </c>
      <c r="Q790" s="252">
        <f t="shared" si="218"/>
        <v>5000000</v>
      </c>
      <c r="R790" s="252" t="str">
        <f t="shared" si="215"/>
        <v/>
      </c>
      <c r="S790" s="252" t="str">
        <f t="shared" si="219"/>
        <v/>
      </c>
      <c r="T790" s="252" t="str">
        <f t="shared" si="221"/>
        <v/>
      </c>
      <c r="U790" s="270" t="s">
        <v>1672</v>
      </c>
      <c r="V790" s="253">
        <v>5000000</v>
      </c>
      <c r="W790" s="232" t="s">
        <v>242</v>
      </c>
      <c r="X790" s="232"/>
      <c r="Y790" s="232"/>
      <c r="Z790" s="233"/>
      <c r="AA790" s="232"/>
      <c r="AB790" s="284"/>
      <c r="AC790" s="232"/>
      <c r="AD790" s="284"/>
      <c r="AE790" s="232"/>
      <c r="AF790" s="232"/>
    </row>
    <row r="791" spans="1:32" ht="14.25" customHeight="1">
      <c r="A791" s="232" t="s">
        <v>1273</v>
      </c>
      <c r="B791" s="246" t="str">
        <f t="shared" si="211"/>
        <v>Mountcastle</v>
      </c>
      <c r="C791" s="238" t="str">
        <f t="shared" si="212"/>
        <v>Ryan</v>
      </c>
      <c r="D791" s="232" t="str">
        <f t="shared" si="213"/>
        <v>R. Mountcastle</v>
      </c>
      <c r="E791" s="231" t="str">
        <f t="shared" si="214"/>
        <v>Ryan Mountcastle</v>
      </c>
      <c r="F791" s="247" t="s">
        <v>748</v>
      </c>
      <c r="G791" s="232" t="e">
        <f>#REF!+1</f>
        <v>#REF!</v>
      </c>
      <c r="H791" s="232">
        <v>7</v>
      </c>
      <c r="I791" s="232">
        <v>18</v>
      </c>
      <c r="J791" s="248">
        <v>35479</v>
      </c>
      <c r="K791" s="232" t="s">
        <v>752</v>
      </c>
      <c r="L791" s="249" t="s">
        <v>387</v>
      </c>
      <c r="M791" s="270" t="str">
        <f t="shared" si="216"/>
        <v>min</v>
      </c>
      <c r="N791" s="251" t="str">
        <f>Mays!$S$2</f>
        <v>Thunder Bay</v>
      </c>
      <c r="O791" s="249" t="s">
        <v>1214</v>
      </c>
      <c r="P791" s="231" t="str">
        <f t="shared" si="220"/>
        <v>Mountcastle, Ryan (min)</v>
      </c>
      <c r="Q791" s="252" t="str">
        <f t="shared" si="218"/>
        <v/>
      </c>
      <c r="R791" s="252" t="str">
        <f t="shared" si="215"/>
        <v/>
      </c>
      <c r="S791" s="252" t="str">
        <f t="shared" si="219"/>
        <v/>
      </c>
      <c r="T791" s="252" t="str">
        <f t="shared" si="221"/>
        <v/>
      </c>
      <c r="U791" s="270" t="s">
        <v>505</v>
      </c>
      <c r="V791" s="253"/>
      <c r="W791" s="232"/>
      <c r="X791" s="232"/>
      <c r="Y791" s="232"/>
      <c r="Z791" s="232"/>
      <c r="AA791" s="232"/>
      <c r="AB791" s="587"/>
      <c r="AC791" s="232"/>
      <c r="AD791" s="284"/>
      <c r="AE791" s="232"/>
      <c r="AF791" s="232"/>
    </row>
    <row r="792" spans="1:32" ht="14.25" customHeight="1">
      <c r="A792" s="256" t="s">
        <v>50</v>
      </c>
      <c r="B792" s="246" t="str">
        <f t="shared" si="211"/>
        <v>Moustakas</v>
      </c>
      <c r="C792" s="238" t="str">
        <f t="shared" si="212"/>
        <v>Mike</v>
      </c>
      <c r="D792" s="232" t="str">
        <f t="shared" si="213"/>
        <v>M. Moustakas</v>
      </c>
      <c r="E792" s="231" t="str">
        <f t="shared" si="214"/>
        <v>Mike Moustakas</v>
      </c>
      <c r="F792" s="272" t="s">
        <v>307</v>
      </c>
      <c r="G792" s="249"/>
      <c r="H792" s="249"/>
      <c r="I792" s="249"/>
      <c r="J792" s="273">
        <v>32397</v>
      </c>
      <c r="K792" s="274" t="s">
        <v>751</v>
      </c>
      <c r="L792" s="249" t="s">
        <v>6</v>
      </c>
      <c r="M792" s="270" t="str">
        <f t="shared" si="216"/>
        <v>4,F5-$10.474M</v>
      </c>
      <c r="N792" s="256" t="str">
        <f>Cobb!$Y$2</f>
        <v>Gateway</v>
      </c>
      <c r="O792" s="275" t="s">
        <v>1141</v>
      </c>
      <c r="P792" s="231" t="str">
        <f t="shared" si="220"/>
        <v>Moustakas, Mike (4,F5-$10.474M)</v>
      </c>
      <c r="Q792" s="252">
        <f t="shared" si="218"/>
        <v>2094750</v>
      </c>
      <c r="R792" s="252">
        <f t="shared" si="215"/>
        <v>2094750</v>
      </c>
      <c r="S792" s="252" t="str">
        <f t="shared" si="219"/>
        <v/>
      </c>
      <c r="T792" s="252" t="str">
        <f t="shared" si="221"/>
        <v/>
      </c>
      <c r="U792" s="372" t="s">
        <v>1179</v>
      </c>
      <c r="V792" s="277">
        <v>2094750</v>
      </c>
      <c r="W792" s="276" t="s">
        <v>1180</v>
      </c>
      <c r="X792" s="295">
        <v>2094750</v>
      </c>
      <c r="Y792" s="232" t="s">
        <v>242</v>
      </c>
      <c r="Z792" s="232"/>
      <c r="AA792" s="232"/>
      <c r="AB792" s="284"/>
      <c r="AC792" s="232"/>
      <c r="AD792" s="284"/>
      <c r="AE792" s="232"/>
      <c r="AF792" s="232"/>
    </row>
    <row r="793" spans="1:32" ht="14.25" customHeight="1">
      <c r="A793" s="158" t="s">
        <v>3795</v>
      </c>
      <c r="B793" s="246" t="str">
        <f t="shared" si="211"/>
        <v>Muller</v>
      </c>
      <c r="C793" s="238" t="str">
        <f t="shared" si="212"/>
        <v>Kyle</v>
      </c>
      <c r="D793" s="232" t="str">
        <f t="shared" si="213"/>
        <v>K. Muller</v>
      </c>
      <c r="E793" s="231" t="str">
        <f t="shared" si="214"/>
        <v>Kyle Muller</v>
      </c>
      <c r="F793" s="254" t="s">
        <v>307</v>
      </c>
      <c r="G793" s="254">
        <v>202</v>
      </c>
      <c r="H793" s="254">
        <v>9</v>
      </c>
      <c r="I793" s="254" t="s">
        <v>1465</v>
      </c>
      <c r="J793" s="250">
        <v>35710</v>
      </c>
      <c r="K793" s="255" t="s">
        <v>577</v>
      </c>
      <c r="L793" s="249" t="s">
        <v>387</v>
      </c>
      <c r="M793" s="270" t="str">
        <f t="shared" si="216"/>
        <v>min</v>
      </c>
      <c r="N793" s="256" t="s">
        <v>710</v>
      </c>
      <c r="O793" s="257" t="s">
        <v>3574</v>
      </c>
      <c r="P793" s="231" t="str">
        <f>CONCATENATE(A793," (",U793,")")</f>
        <v>Muller, Kyle (min)</v>
      </c>
      <c r="Q793" s="252" t="str">
        <f t="shared" si="218"/>
        <v/>
      </c>
      <c r="R793" s="252" t="str">
        <f t="shared" si="215"/>
        <v/>
      </c>
      <c r="S793" s="252" t="str">
        <f t="shared" si="219"/>
        <v/>
      </c>
      <c r="T793" s="252" t="str">
        <f t="shared" si="221"/>
        <v/>
      </c>
      <c r="U793" s="270" t="s">
        <v>505</v>
      </c>
      <c r="V793" s="253"/>
      <c r="W793" s="232"/>
      <c r="X793" s="253"/>
      <c r="Y793" s="232"/>
      <c r="Z793" s="232"/>
      <c r="AA793" s="232"/>
      <c r="AB793" s="284"/>
      <c r="AC793" s="232"/>
      <c r="AD793" s="284"/>
      <c r="AE793" s="232"/>
      <c r="AF793" s="232"/>
    </row>
    <row r="794" spans="1:32" ht="14.25" customHeight="1">
      <c r="A794" s="256" t="s">
        <v>1941</v>
      </c>
      <c r="B794" s="246"/>
      <c r="C794" s="238"/>
      <c r="D794" s="232"/>
      <c r="E794" s="231"/>
      <c r="F794" s="272"/>
      <c r="G794" s="249"/>
      <c r="H794" s="249"/>
      <c r="I794" s="249"/>
      <c r="J794" s="273"/>
      <c r="K794" s="274"/>
      <c r="L794" s="249" t="s">
        <v>6</v>
      </c>
      <c r="M794" s="270" t="str">
        <f t="shared" si="216"/>
        <v>2,F4-$20.4M</v>
      </c>
      <c r="N794" s="256" t="str">
        <f>Mays!$A$2</f>
        <v>Aspen</v>
      </c>
      <c r="O794" s="275" t="s">
        <v>1797</v>
      </c>
      <c r="P794" s="231" t="str">
        <f>CONCATENATE(A794," (",M794,")")</f>
        <v>Muncy, Max (2,F4-$20.4M)</v>
      </c>
      <c r="Q794" s="252">
        <f t="shared" si="218"/>
        <v>5100000</v>
      </c>
      <c r="R794" s="252">
        <f t="shared" si="215"/>
        <v>5100000</v>
      </c>
      <c r="S794" s="252">
        <f t="shared" si="219"/>
        <v>5100000</v>
      </c>
      <c r="T794" s="252" t="str">
        <f t="shared" si="221"/>
        <v/>
      </c>
      <c r="U794" s="372" t="s">
        <v>1944</v>
      </c>
      <c r="V794" s="277">
        <v>5100000</v>
      </c>
      <c r="W794" s="276" t="s">
        <v>1943</v>
      </c>
      <c r="X794" s="277">
        <v>5100000</v>
      </c>
      <c r="Y794" s="276" t="s">
        <v>1942</v>
      </c>
      <c r="Z794" s="277">
        <v>5100000</v>
      </c>
      <c r="AA794" s="232" t="s">
        <v>242</v>
      </c>
      <c r="AB794" s="284"/>
      <c r="AC794" s="232"/>
      <c r="AD794" s="284"/>
      <c r="AE794" s="232"/>
      <c r="AF794" s="232"/>
    </row>
    <row r="795" spans="1:32" ht="14.25" customHeight="1">
      <c r="A795" s="158" t="s">
        <v>3620</v>
      </c>
      <c r="B795" s="246" t="str">
        <f>LEFT(A795,FIND(", ",A795,1)-1)</f>
        <v>Munoz</v>
      </c>
      <c r="C795" s="238" t="str">
        <f>RIGHT(A795,LEN(A795)-FIND(", ",A795,1)-1)</f>
        <v>Andres</v>
      </c>
      <c r="D795" s="232" t="str">
        <f>CONCATENATE(MID(C795,1,1),". ",B795)</f>
        <v>A. Munoz</v>
      </c>
      <c r="E795" s="231" t="str">
        <f>CONCATENATE(C795," ",B795)</f>
        <v>Andres Munoz</v>
      </c>
      <c r="F795" s="254" t="s">
        <v>748</v>
      </c>
      <c r="G795" s="254">
        <v>82</v>
      </c>
      <c r="H795" s="254" t="s">
        <v>478</v>
      </c>
      <c r="I795" s="254" t="s">
        <v>1466</v>
      </c>
      <c r="J795" s="250">
        <v>36176</v>
      </c>
      <c r="K795" s="255" t="s">
        <v>745</v>
      </c>
      <c r="L795" s="249" t="s">
        <v>90</v>
      </c>
      <c r="M795" s="270" t="str">
        <f t="shared" si="216"/>
        <v>Y1</v>
      </c>
      <c r="N795" s="256" t="s">
        <v>864</v>
      </c>
      <c r="O795" s="257" t="s">
        <v>3574</v>
      </c>
      <c r="P795" s="231" t="str">
        <f>CONCATENATE(A795," (",U795,")")</f>
        <v>Munoz, Andres (Y1)</v>
      </c>
      <c r="Q795" s="252">
        <f t="shared" si="218"/>
        <v>200000</v>
      </c>
      <c r="R795" s="252">
        <f t="shared" si="215"/>
        <v>300000</v>
      </c>
      <c r="S795" s="252">
        <f t="shared" si="219"/>
        <v>400000</v>
      </c>
      <c r="T795" s="252" t="str">
        <f t="shared" si="221"/>
        <v/>
      </c>
      <c r="U795" s="270" t="s">
        <v>388</v>
      </c>
      <c r="V795" s="253">
        <v>200000</v>
      </c>
      <c r="W795" s="232" t="s">
        <v>389</v>
      </c>
      <c r="X795" s="253">
        <v>300000</v>
      </c>
      <c r="Y795" s="232" t="s">
        <v>278</v>
      </c>
      <c r="Z795" s="378">
        <v>400000</v>
      </c>
      <c r="AA795" s="232" t="s">
        <v>492</v>
      </c>
      <c r="AB795" s="284"/>
      <c r="AC795" s="232"/>
      <c r="AD795" s="284"/>
      <c r="AE795" s="232"/>
      <c r="AF795" s="232"/>
    </row>
    <row r="796" spans="1:32" ht="14.25" customHeight="1">
      <c r="A796" s="232" t="s">
        <v>3373</v>
      </c>
      <c r="B796" s="233"/>
      <c r="C796" s="233"/>
      <c r="D796" s="233"/>
      <c r="E796" s="233"/>
      <c r="F796" s="233"/>
      <c r="G796" s="233"/>
      <c r="H796" s="233"/>
      <c r="I796" s="233"/>
      <c r="J796" s="233"/>
      <c r="K796" s="233"/>
      <c r="L796" s="249" t="s">
        <v>6</v>
      </c>
      <c r="M796" s="270" t="str">
        <f t="shared" si="216"/>
        <v>1,F1-$250K</v>
      </c>
      <c r="N796" s="233" t="s">
        <v>299</v>
      </c>
      <c r="O796" s="257" t="s">
        <v>3510</v>
      </c>
      <c r="P796" s="231" t="str">
        <f t="shared" ref="P796:P805" si="222">CONCATENATE(A796," (",M796,")")</f>
        <v>Munoz, Yairo (1,F1-$250K)</v>
      </c>
      <c r="Q796" s="252">
        <f t="shared" si="218"/>
        <v>250000</v>
      </c>
      <c r="R796" s="252" t="str">
        <f t="shared" si="215"/>
        <v/>
      </c>
      <c r="S796" s="252" t="str">
        <f t="shared" si="219"/>
        <v/>
      </c>
      <c r="T796" s="252" t="str">
        <f t="shared" si="221"/>
        <v/>
      </c>
      <c r="U796" s="232" t="s">
        <v>3165</v>
      </c>
      <c r="V796" s="253">
        <v>250000</v>
      </c>
      <c r="W796" s="232" t="s">
        <v>242</v>
      </c>
      <c r="X796" s="269"/>
      <c r="Y796" s="233"/>
      <c r="Z796" s="269"/>
      <c r="AA796" s="233"/>
      <c r="AB796" s="269"/>
      <c r="AC796" s="233"/>
      <c r="AD796" s="269"/>
      <c r="AE796" s="233"/>
      <c r="AF796" s="232"/>
    </row>
    <row r="797" spans="1:32" ht="14.25" customHeight="1">
      <c r="A797" s="256" t="s">
        <v>186</v>
      </c>
      <c r="B797" s="246" t="str">
        <f>LEFT(A797,FIND(", ",A797,1)-1)</f>
        <v>Murphy</v>
      </c>
      <c r="C797" s="238" t="str">
        <f>RIGHT(A797,LEN(A797)-FIND(", ",A797,1)-1)</f>
        <v>Daniel</v>
      </c>
      <c r="D797" s="232" t="str">
        <f>CONCATENATE(MID(C797,1,1),". ",B797)</f>
        <v>D. Murphy</v>
      </c>
      <c r="E797" s="231" t="str">
        <f>CONCATENATE(C797," ",B797)</f>
        <v>Daniel Murphy</v>
      </c>
      <c r="F797" s="272" t="s">
        <v>307</v>
      </c>
      <c r="G797" s="249"/>
      <c r="H797" s="249"/>
      <c r="I797" s="249"/>
      <c r="J797" s="273">
        <v>31138</v>
      </c>
      <c r="K797" s="274" t="s">
        <v>746</v>
      </c>
      <c r="L797" s="249" t="s">
        <v>6</v>
      </c>
      <c r="M797" s="270" t="str">
        <f t="shared" si="216"/>
        <v>4,F5-$18.597M</v>
      </c>
      <c r="N797" s="256" t="str">
        <f>Mays!$AE$2</f>
        <v>West Oakland</v>
      </c>
      <c r="O797" s="275" t="s">
        <v>1553</v>
      </c>
      <c r="P797" s="231" t="str">
        <f t="shared" si="222"/>
        <v>Murphy, Daniel (4,F5-$18.597M)</v>
      </c>
      <c r="Q797" s="252">
        <f t="shared" si="218"/>
        <v>3719334</v>
      </c>
      <c r="R797" s="252">
        <f t="shared" si="215"/>
        <v>3719334</v>
      </c>
      <c r="S797" s="252" t="str">
        <f t="shared" si="219"/>
        <v/>
      </c>
      <c r="T797" s="252" t="str">
        <f t="shared" si="221"/>
        <v/>
      </c>
      <c r="U797" s="372" t="s">
        <v>1193</v>
      </c>
      <c r="V797" s="277">
        <v>3719334</v>
      </c>
      <c r="W797" s="276" t="s">
        <v>1196</v>
      </c>
      <c r="X797" s="295">
        <v>3719334</v>
      </c>
      <c r="Y797" s="232" t="s">
        <v>242</v>
      </c>
      <c r="Z797" s="232"/>
      <c r="AA797" s="232"/>
      <c r="AB797" s="284"/>
      <c r="AC797" s="232"/>
      <c r="AD797" s="284"/>
      <c r="AE797" s="232"/>
      <c r="AF797" s="232"/>
    </row>
    <row r="798" spans="1:32" ht="14.25" customHeight="1">
      <c r="A798" s="232" t="s">
        <v>1505</v>
      </c>
      <c r="B798" s="246" t="str">
        <f>LEFT(A798,FIND(", ",A798,1)-1)</f>
        <v>Murphy</v>
      </c>
      <c r="C798" s="238" t="str">
        <f>RIGHT(A798,LEN(A798)-FIND(", ",A798,1)-1)</f>
        <v>Sean</v>
      </c>
      <c r="D798" s="232" t="str">
        <f>CONCATENATE(MID(C798,1,1),". ",B798)</f>
        <v>S. Murphy</v>
      </c>
      <c r="E798" s="231" t="str">
        <f>CONCATENATE(C798," ",B798)</f>
        <v>Sean Murphy</v>
      </c>
      <c r="F798" s="254"/>
      <c r="G798" s="254">
        <v>131</v>
      </c>
      <c r="H798" s="254" t="s">
        <v>1470</v>
      </c>
      <c r="I798" s="254"/>
      <c r="J798" s="250"/>
      <c r="K798" s="255" t="s">
        <v>749</v>
      </c>
      <c r="L798" s="249" t="s">
        <v>6</v>
      </c>
      <c r="M798" s="270" t="str">
        <f t="shared" si="216"/>
        <v>MM</v>
      </c>
      <c r="N798" s="256" t="str">
        <f>Aaron!$AE$2</f>
        <v>Pismo Beach</v>
      </c>
      <c r="O798" s="257" t="s">
        <v>1479</v>
      </c>
      <c r="P798" s="231" t="str">
        <f t="shared" si="222"/>
        <v>Murphy, Sean (MM)</v>
      </c>
      <c r="Q798" s="252">
        <f t="shared" si="218"/>
        <v>100000</v>
      </c>
      <c r="R798" s="252" t="str">
        <f t="shared" si="215"/>
        <v/>
      </c>
      <c r="S798" s="252" t="str">
        <f t="shared" si="219"/>
        <v/>
      </c>
      <c r="T798" s="252" t="str">
        <f t="shared" si="221"/>
        <v/>
      </c>
      <c r="U798" s="270" t="s">
        <v>385</v>
      </c>
      <c r="V798" s="253">
        <v>100000</v>
      </c>
      <c r="W798" s="232"/>
      <c r="X798" s="253"/>
      <c r="Y798" s="232"/>
      <c r="Z798" s="232"/>
      <c r="AA798" s="232"/>
      <c r="AB798" s="284"/>
      <c r="AC798" s="232"/>
      <c r="AD798" s="284"/>
      <c r="AE798" s="232"/>
      <c r="AF798" s="232"/>
    </row>
    <row r="799" spans="1:32" ht="14.25" customHeight="1">
      <c r="A799" s="232" t="s">
        <v>823</v>
      </c>
      <c r="B799" s="270"/>
      <c r="C799" s="270"/>
      <c r="D799" s="270"/>
      <c r="E799" s="270"/>
      <c r="F799" s="254"/>
      <c r="G799" s="254"/>
      <c r="H799" s="254"/>
      <c r="I799" s="254"/>
      <c r="J799" s="250"/>
      <c r="K799" s="255"/>
      <c r="L799" s="249" t="s">
        <v>6</v>
      </c>
      <c r="M799" s="270" t="str">
        <f t="shared" si="216"/>
        <v>1,F3-$6M</v>
      </c>
      <c r="N799" s="256" t="s">
        <v>299</v>
      </c>
      <c r="O799" s="257" t="s">
        <v>3510</v>
      </c>
      <c r="P799" s="231" t="str">
        <f t="shared" si="222"/>
        <v>Murphy, Tom (1,F3-$6M)</v>
      </c>
      <c r="Q799" s="252">
        <f t="shared" si="218"/>
        <v>2000000</v>
      </c>
      <c r="R799" s="252">
        <f t="shared" si="215"/>
        <v>2000000</v>
      </c>
      <c r="S799" s="252">
        <f t="shared" si="219"/>
        <v>2000000</v>
      </c>
      <c r="T799" s="252" t="str">
        <f t="shared" si="221"/>
        <v/>
      </c>
      <c r="U799" s="233" t="s">
        <v>1378</v>
      </c>
      <c r="V799" s="253">
        <v>2000000</v>
      </c>
      <c r="W799" s="232" t="s">
        <v>1589</v>
      </c>
      <c r="X799" s="253">
        <v>2000000</v>
      </c>
      <c r="Y799" s="232" t="s">
        <v>1625</v>
      </c>
      <c r="Z799" s="284">
        <v>2000000</v>
      </c>
      <c r="AA799" s="232" t="s">
        <v>242</v>
      </c>
      <c r="AB799" s="284"/>
      <c r="AC799" s="232"/>
      <c r="AD799" s="284"/>
      <c r="AE799" s="232"/>
      <c r="AF799" s="232"/>
    </row>
    <row r="800" spans="1:32" ht="14.25" customHeight="1">
      <c r="A800" s="232" t="s">
        <v>1099</v>
      </c>
      <c r="B800" s="246" t="str">
        <f t="shared" ref="B800:B819" si="223">LEFT(A800,FIND(", ",A800,1)-1)</f>
        <v>Musgrove</v>
      </c>
      <c r="C800" s="238" t="str">
        <f t="shared" ref="C800:C819" si="224">RIGHT(A800,LEN(A800)-FIND(", ",A800,1)-1)</f>
        <v>Joe</v>
      </c>
      <c r="D800" s="232" t="str">
        <f t="shared" ref="D800:D819" si="225">CONCATENATE(MID(C800,1,1),". ",B800)</f>
        <v>J. Musgrove</v>
      </c>
      <c r="E800" s="231" t="str">
        <f t="shared" ref="E800:E819" si="226">CONCATENATE(C800," ",B800)</f>
        <v>Joe Musgrove</v>
      </c>
      <c r="F800" s="254"/>
      <c r="G800" s="233">
        <v>180</v>
      </c>
      <c r="H800" s="233">
        <v>7</v>
      </c>
      <c r="I800" s="233">
        <v>24</v>
      </c>
      <c r="J800" s="262">
        <v>33942</v>
      </c>
      <c r="K800" s="255" t="s">
        <v>577</v>
      </c>
      <c r="L800" s="249" t="s">
        <v>90</v>
      </c>
      <c r="M800" s="270" t="str">
        <f t="shared" si="216"/>
        <v>ARB-Y4</v>
      </c>
      <c r="N800" s="251" t="str">
        <f>Mays!$S$2</f>
        <v>Thunder Bay</v>
      </c>
      <c r="O800" s="257" t="s">
        <v>1058</v>
      </c>
      <c r="P800" s="231" t="str">
        <f t="shared" si="222"/>
        <v>Musgrove, Joe (ARB-Y4)</v>
      </c>
      <c r="Q800" s="252">
        <f t="shared" si="218"/>
        <v>1000000</v>
      </c>
      <c r="R800" s="252" t="str">
        <f t="shared" si="215"/>
        <v/>
      </c>
      <c r="S800" s="252" t="str">
        <f t="shared" si="219"/>
        <v/>
      </c>
      <c r="T800" s="252" t="str">
        <f t="shared" si="221"/>
        <v/>
      </c>
      <c r="U800" s="270" t="s">
        <v>492</v>
      </c>
      <c r="V800" s="253">
        <v>1000000</v>
      </c>
      <c r="W800" s="232" t="s">
        <v>721</v>
      </c>
      <c r="X800" s="253"/>
      <c r="Y800" s="232" t="s">
        <v>722</v>
      </c>
      <c r="Z800" s="232"/>
      <c r="AA800" s="232" t="s">
        <v>723</v>
      </c>
      <c r="AB800" s="284"/>
      <c r="AC800" s="232"/>
      <c r="AD800" s="284"/>
      <c r="AE800" s="232"/>
      <c r="AF800" s="232"/>
    </row>
    <row r="801" spans="1:32" ht="14.25" customHeight="1">
      <c r="A801" s="232" t="s">
        <v>532</v>
      </c>
      <c r="B801" s="246" t="str">
        <f t="shared" si="223"/>
        <v>Myers</v>
      </c>
      <c r="C801" s="238" t="str">
        <f t="shared" si="224"/>
        <v>Wil</v>
      </c>
      <c r="D801" s="232" t="str">
        <f t="shared" si="225"/>
        <v>W. Myers</v>
      </c>
      <c r="E801" s="231" t="str">
        <f t="shared" si="226"/>
        <v>Wil Myers</v>
      </c>
      <c r="F801" s="249"/>
      <c r="G801" s="249"/>
      <c r="H801" s="249"/>
      <c r="I801" s="249"/>
      <c r="J801" s="250"/>
      <c r="K801" s="256"/>
      <c r="L801" s="249" t="s">
        <v>6</v>
      </c>
      <c r="M801" s="270" t="str">
        <f t="shared" si="216"/>
        <v>1,F4-$4M</v>
      </c>
      <c r="N801" s="251" t="str">
        <f>Mays!$S$2</f>
        <v>Thunder Bay</v>
      </c>
      <c r="O801" s="257" t="s">
        <v>3510</v>
      </c>
      <c r="P801" s="231" t="str">
        <f t="shared" si="222"/>
        <v>Myers, Wil (1,F4-$4M)</v>
      </c>
      <c r="Q801" s="252">
        <f t="shared" si="218"/>
        <v>1000000</v>
      </c>
      <c r="R801" s="252">
        <f t="shared" si="215"/>
        <v>1000000</v>
      </c>
      <c r="S801" s="252">
        <f t="shared" si="219"/>
        <v>1000000</v>
      </c>
      <c r="T801" s="252">
        <f t="shared" si="221"/>
        <v>1000000</v>
      </c>
      <c r="U801" s="270" t="s">
        <v>3195</v>
      </c>
      <c r="V801" s="253">
        <v>1000000</v>
      </c>
      <c r="W801" s="270" t="s">
        <v>3196</v>
      </c>
      <c r="X801" s="253">
        <v>1000000</v>
      </c>
      <c r="Y801" s="270" t="s">
        <v>1157</v>
      </c>
      <c r="Z801" s="253">
        <v>1000000</v>
      </c>
      <c r="AA801" s="270" t="s">
        <v>1159</v>
      </c>
      <c r="AB801" s="253">
        <v>1000000</v>
      </c>
      <c r="AC801" s="232" t="s">
        <v>242</v>
      </c>
      <c r="AD801" s="284"/>
      <c r="AE801" s="232"/>
      <c r="AF801" s="232"/>
    </row>
    <row r="802" spans="1:32" ht="14.25" customHeight="1">
      <c r="A802" s="158" t="s">
        <v>4200</v>
      </c>
      <c r="B802" s="552" t="str">
        <f t="shared" si="223"/>
        <v>Naquin</v>
      </c>
      <c r="C802" s="553" t="str">
        <f t="shared" si="224"/>
        <v>Tyler</v>
      </c>
      <c r="D802" s="158" t="str">
        <f t="shared" si="225"/>
        <v>T. Naquin</v>
      </c>
      <c r="E802" s="539" t="str">
        <f t="shared" si="226"/>
        <v>Tyler Naquin</v>
      </c>
      <c r="F802" s="558" t="s">
        <v>307</v>
      </c>
      <c r="G802" s="558"/>
      <c r="H802" s="558"/>
      <c r="I802" s="558"/>
      <c r="J802" s="555">
        <v>33352</v>
      </c>
      <c r="K802" s="559" t="s">
        <v>784</v>
      </c>
      <c r="L802" s="554" t="s">
        <v>6</v>
      </c>
      <c r="M802" s="556" t="str">
        <f t="shared" si="216"/>
        <v>1,F1-$200k</v>
      </c>
      <c r="N802" s="556" t="s">
        <v>299</v>
      </c>
      <c r="O802" s="557" t="s">
        <v>4160</v>
      </c>
      <c r="P802" s="539" t="str">
        <f t="shared" si="222"/>
        <v>Naquin, Tyler (1,F1-$200k)</v>
      </c>
      <c r="Q802" s="579">
        <f t="shared" si="218"/>
        <v>200000</v>
      </c>
      <c r="R802" s="579" t="str">
        <f t="shared" si="215"/>
        <v/>
      </c>
      <c r="S802" s="579" t="str">
        <f t="shared" si="219"/>
        <v/>
      </c>
      <c r="T802" s="579" t="str">
        <f t="shared" si="221"/>
        <v/>
      </c>
      <c r="U802" s="270" t="s">
        <v>988</v>
      </c>
      <c r="V802" s="284">
        <v>200000</v>
      </c>
      <c r="W802" s="232" t="s">
        <v>242</v>
      </c>
      <c r="X802" s="253"/>
      <c r="Y802" s="232"/>
      <c r="Z802" s="232"/>
      <c r="AA802" s="232"/>
      <c r="AB802" s="284"/>
      <c r="AC802" s="232"/>
      <c r="AD802" s="284"/>
      <c r="AE802" s="232"/>
      <c r="AF802" s="232"/>
    </row>
    <row r="803" spans="1:32" ht="14.25" customHeight="1">
      <c r="A803" s="232" t="s">
        <v>1333</v>
      </c>
      <c r="B803" s="246" t="str">
        <f t="shared" si="223"/>
        <v>Narvaez</v>
      </c>
      <c r="C803" s="238" t="str">
        <f t="shared" si="224"/>
        <v>Omar</v>
      </c>
      <c r="D803" s="232" t="str">
        <f t="shared" si="225"/>
        <v>O. Narvaez</v>
      </c>
      <c r="E803" s="231" t="str">
        <f t="shared" si="226"/>
        <v>Omar Narvaez</v>
      </c>
      <c r="F803" s="247" t="s">
        <v>307</v>
      </c>
      <c r="G803" s="232" t="e">
        <f>#REF!+1</f>
        <v>#REF!</v>
      </c>
      <c r="H803" s="232">
        <v>4</v>
      </c>
      <c r="I803" s="232">
        <v>23</v>
      </c>
      <c r="J803" s="248">
        <v>33644</v>
      </c>
      <c r="K803" s="232" t="s">
        <v>749</v>
      </c>
      <c r="L803" s="249" t="s">
        <v>6</v>
      </c>
      <c r="M803" s="270" t="str">
        <f t="shared" si="216"/>
        <v>ARB-Y4</v>
      </c>
      <c r="N803" s="256" t="s">
        <v>479</v>
      </c>
      <c r="O803" s="249" t="s">
        <v>2461</v>
      </c>
      <c r="P803" s="231" t="str">
        <f t="shared" si="222"/>
        <v>Narvaez, Omar (ARB-Y4)</v>
      </c>
      <c r="Q803" s="252">
        <f t="shared" si="218"/>
        <v>840000</v>
      </c>
      <c r="R803" s="252" t="str">
        <f t="shared" si="215"/>
        <v/>
      </c>
      <c r="S803" s="252" t="str">
        <f t="shared" si="219"/>
        <v/>
      </c>
      <c r="T803" s="252" t="str">
        <f t="shared" si="221"/>
        <v/>
      </c>
      <c r="U803" s="270" t="s">
        <v>492</v>
      </c>
      <c r="V803" s="253">
        <v>840000</v>
      </c>
      <c r="W803" s="232" t="s">
        <v>721</v>
      </c>
      <c r="X803" s="232"/>
      <c r="Y803" s="232" t="s">
        <v>722</v>
      </c>
      <c r="Z803" s="232"/>
      <c r="AA803" s="232" t="s">
        <v>723</v>
      </c>
      <c r="AB803" s="284"/>
      <c r="AC803" s="232"/>
      <c r="AD803" s="284"/>
      <c r="AE803" s="232"/>
      <c r="AF803" s="232"/>
    </row>
    <row r="804" spans="1:32" ht="14.25" customHeight="1">
      <c r="A804" s="232" t="s">
        <v>1100</v>
      </c>
      <c r="B804" s="246" t="str">
        <f t="shared" si="223"/>
        <v>Naylor</v>
      </c>
      <c r="C804" s="238" t="str">
        <f t="shared" si="224"/>
        <v>Josh</v>
      </c>
      <c r="D804" s="232" t="str">
        <f t="shared" si="225"/>
        <v>J. Naylor</v>
      </c>
      <c r="E804" s="231" t="str">
        <f t="shared" si="226"/>
        <v>Josh Naylor</v>
      </c>
      <c r="F804" s="254"/>
      <c r="G804" s="233">
        <v>153</v>
      </c>
      <c r="H804" s="233">
        <v>6</v>
      </c>
      <c r="I804" s="233">
        <v>15</v>
      </c>
      <c r="J804" s="262">
        <v>35603</v>
      </c>
      <c r="K804" s="255" t="s">
        <v>747</v>
      </c>
      <c r="L804" s="249" t="s">
        <v>6</v>
      </c>
      <c r="M804" s="270" t="str">
        <f t="shared" si="216"/>
        <v>Y1</v>
      </c>
      <c r="N804" s="256" t="str">
        <f>Ruth!$S$2</f>
        <v>New York</v>
      </c>
      <c r="O804" s="257" t="s">
        <v>1135</v>
      </c>
      <c r="P804" s="231" t="str">
        <f t="shared" si="222"/>
        <v>Naylor, Josh (Y1)</v>
      </c>
      <c r="Q804" s="252">
        <f t="shared" si="218"/>
        <v>200000</v>
      </c>
      <c r="R804" s="252">
        <f t="shared" si="215"/>
        <v>300000</v>
      </c>
      <c r="S804" s="252">
        <f t="shared" si="219"/>
        <v>400000</v>
      </c>
      <c r="T804" s="252" t="str">
        <f t="shared" si="221"/>
        <v/>
      </c>
      <c r="U804" s="270" t="s">
        <v>388</v>
      </c>
      <c r="V804" s="253">
        <v>200000</v>
      </c>
      <c r="W804" s="232" t="s">
        <v>389</v>
      </c>
      <c r="X804" s="253">
        <v>300000</v>
      </c>
      <c r="Y804" s="232" t="s">
        <v>278</v>
      </c>
      <c r="Z804" s="378">
        <v>400000</v>
      </c>
      <c r="AA804" s="232" t="s">
        <v>492</v>
      </c>
      <c r="AB804" s="284"/>
      <c r="AC804" s="232"/>
      <c r="AD804" s="284"/>
      <c r="AE804" s="232"/>
      <c r="AF804" s="232"/>
    </row>
    <row r="805" spans="1:32" ht="14.25" customHeight="1">
      <c r="A805" s="233" t="s">
        <v>880</v>
      </c>
      <c r="B805" s="246" t="str">
        <f t="shared" si="223"/>
        <v>Neris</v>
      </c>
      <c r="C805" s="238" t="str">
        <f t="shared" si="224"/>
        <v>Hector</v>
      </c>
      <c r="D805" s="232" t="str">
        <f t="shared" si="225"/>
        <v>H. Neris</v>
      </c>
      <c r="E805" s="231" t="str">
        <f t="shared" si="226"/>
        <v>Hector Neris</v>
      </c>
      <c r="F805" s="249" t="s">
        <v>748</v>
      </c>
      <c r="G805" s="249"/>
      <c r="H805" s="249"/>
      <c r="I805" s="249"/>
      <c r="J805" s="262">
        <v>32673</v>
      </c>
      <c r="K805" s="232" t="s">
        <v>745</v>
      </c>
      <c r="L805" s="249" t="s">
        <v>90</v>
      </c>
      <c r="M805" s="270" t="str">
        <f t="shared" si="216"/>
        <v>ARB-Y5</v>
      </c>
      <c r="N805" s="256" t="str">
        <f>Cobb!$Y$2</f>
        <v>Gateway</v>
      </c>
      <c r="O805" s="249" t="s">
        <v>916</v>
      </c>
      <c r="P805" s="231" t="str">
        <f t="shared" si="222"/>
        <v>Neris, Hector (ARB-Y5)</v>
      </c>
      <c r="Q805" s="252">
        <f t="shared" si="218"/>
        <v>780000</v>
      </c>
      <c r="R805" s="252" t="str">
        <f t="shared" si="215"/>
        <v/>
      </c>
      <c r="S805" s="252" t="str">
        <f t="shared" si="219"/>
        <v/>
      </c>
      <c r="T805" s="252" t="str">
        <f t="shared" si="221"/>
        <v/>
      </c>
      <c r="U805" s="270" t="s">
        <v>721</v>
      </c>
      <c r="V805" s="253">
        <v>780000</v>
      </c>
      <c r="W805" s="232" t="s">
        <v>722</v>
      </c>
      <c r="X805" s="253"/>
      <c r="Y805" s="232" t="s">
        <v>723</v>
      </c>
      <c r="Z805" s="232"/>
      <c r="AA805" s="232" t="s">
        <v>242</v>
      </c>
      <c r="AB805" s="284"/>
      <c r="AC805" s="232"/>
      <c r="AD805" s="284"/>
      <c r="AE805" s="232"/>
      <c r="AF805" s="232"/>
    </row>
    <row r="806" spans="1:32" ht="14.25" customHeight="1">
      <c r="A806" s="158" t="s">
        <v>3642</v>
      </c>
      <c r="B806" s="246" t="str">
        <f t="shared" si="223"/>
        <v>Neuse</v>
      </c>
      <c r="C806" s="238" t="str">
        <f t="shared" si="224"/>
        <v>Sheldon</v>
      </c>
      <c r="D806" s="232" t="str">
        <f t="shared" si="225"/>
        <v>S. Neuse</v>
      </c>
      <c r="E806" s="231" t="str">
        <f t="shared" si="226"/>
        <v>Sheldon Neuse</v>
      </c>
      <c r="F806" s="254" t="s">
        <v>748</v>
      </c>
      <c r="G806" s="254">
        <v>111</v>
      </c>
      <c r="H806" s="254">
        <v>4</v>
      </c>
      <c r="I806" s="254" t="s">
        <v>1473</v>
      </c>
      <c r="J806" s="250">
        <v>34678</v>
      </c>
      <c r="K806" s="255" t="s">
        <v>746</v>
      </c>
      <c r="L806" s="249" t="s">
        <v>6</v>
      </c>
      <c r="M806" s="270" t="str">
        <f t="shared" si="216"/>
        <v>MM</v>
      </c>
      <c r="N806" s="256" t="s">
        <v>868</v>
      </c>
      <c r="O806" s="257" t="s">
        <v>3574</v>
      </c>
      <c r="P806" s="231" t="str">
        <f>CONCATENATE(A806," (",U806,")")</f>
        <v>Neuse, Sheldon (MM)</v>
      </c>
      <c r="Q806" s="252">
        <f t="shared" si="218"/>
        <v>100000</v>
      </c>
      <c r="R806" s="252" t="str">
        <f t="shared" si="215"/>
        <v/>
      </c>
      <c r="S806" s="252" t="str">
        <f t="shared" si="219"/>
        <v/>
      </c>
      <c r="T806" s="252" t="str">
        <f t="shared" si="221"/>
        <v/>
      </c>
      <c r="U806" s="270" t="s">
        <v>385</v>
      </c>
      <c r="V806" s="253">
        <v>100000</v>
      </c>
      <c r="W806" s="232"/>
      <c r="X806" s="253"/>
      <c r="Y806" s="232"/>
      <c r="Z806" s="232"/>
      <c r="AA806" s="232"/>
      <c r="AB806" s="284"/>
      <c r="AC806" s="232"/>
      <c r="AD806" s="284"/>
      <c r="AE806" s="232"/>
      <c r="AF806" s="232"/>
    </row>
    <row r="807" spans="1:32" ht="14.25" customHeight="1">
      <c r="A807" s="232" t="s">
        <v>2138</v>
      </c>
      <c r="B807" s="246" t="str">
        <f t="shared" si="223"/>
        <v>Nevin</v>
      </c>
      <c r="C807" s="238" t="str">
        <f t="shared" si="224"/>
        <v>Tyler</v>
      </c>
      <c r="D807" s="232" t="str">
        <f t="shared" si="225"/>
        <v>T. Nevin</v>
      </c>
      <c r="E807" s="231" t="str">
        <f t="shared" si="226"/>
        <v>Tyler Nevin</v>
      </c>
      <c r="F807" s="254" t="s">
        <v>748</v>
      </c>
      <c r="G807" s="254" t="s">
        <v>2294</v>
      </c>
      <c r="H807" s="254" t="s">
        <v>1470</v>
      </c>
      <c r="I807" s="254" t="s">
        <v>1477</v>
      </c>
      <c r="J807" s="250">
        <v>35579</v>
      </c>
      <c r="K807" s="255" t="s">
        <v>747</v>
      </c>
      <c r="L807" s="249" t="s">
        <v>387</v>
      </c>
      <c r="M807" s="270" t="str">
        <f t="shared" si="216"/>
        <v>min</v>
      </c>
      <c r="N807" s="256" t="s">
        <v>780</v>
      </c>
      <c r="O807" s="257" t="s">
        <v>2173</v>
      </c>
      <c r="P807" s="231" t="str">
        <f>CONCATENATE(A807," (",M807,")")</f>
        <v>Nevin, Tyler (min)</v>
      </c>
      <c r="Q807" s="252" t="str">
        <f t="shared" si="218"/>
        <v/>
      </c>
      <c r="R807" s="252" t="str">
        <f t="shared" si="215"/>
        <v/>
      </c>
      <c r="S807" s="252" t="str">
        <f t="shared" si="219"/>
        <v/>
      </c>
      <c r="T807" s="252" t="str">
        <f t="shared" si="221"/>
        <v/>
      </c>
      <c r="U807" s="270" t="s">
        <v>505</v>
      </c>
      <c r="V807" s="253"/>
      <c r="W807" s="232"/>
      <c r="X807" s="253"/>
      <c r="Y807" s="232"/>
      <c r="Z807" s="232"/>
      <c r="AA807" s="232"/>
      <c r="AB807" s="284"/>
      <c r="AC807" s="232"/>
      <c r="AD807" s="284"/>
      <c r="AE807" s="232"/>
      <c r="AF807" s="232"/>
    </row>
    <row r="808" spans="1:32" ht="14.25" customHeight="1">
      <c r="A808" s="158" t="s">
        <v>3699</v>
      </c>
      <c r="B808" s="246" t="str">
        <f t="shared" si="223"/>
        <v>Newberry</v>
      </c>
      <c r="C808" s="238" t="str">
        <f t="shared" si="224"/>
        <v>Jake</v>
      </c>
      <c r="D808" s="232" t="str">
        <f t="shared" si="225"/>
        <v>J. Newberry</v>
      </c>
      <c r="E808" s="231" t="str">
        <f t="shared" si="226"/>
        <v>Jake Newberry</v>
      </c>
      <c r="F808" s="254" t="s">
        <v>748</v>
      </c>
      <c r="G808" s="254">
        <v>213</v>
      </c>
      <c r="H808" s="254">
        <v>9</v>
      </c>
      <c r="I808" s="254" t="s">
        <v>1476</v>
      </c>
      <c r="J808" s="250">
        <v>34658</v>
      </c>
      <c r="K808" s="255" t="s">
        <v>745</v>
      </c>
      <c r="L808" s="249" t="s">
        <v>90</v>
      </c>
      <c r="M808" s="270" t="str">
        <f t="shared" si="216"/>
        <v>Y1</v>
      </c>
      <c r="N808" s="256" t="s">
        <v>502</v>
      </c>
      <c r="O808" s="257" t="s">
        <v>3574</v>
      </c>
      <c r="P808" s="231" t="str">
        <f>CONCATENATE(A808," (",U808,")")</f>
        <v>Newberry, Jake (Y1)</v>
      </c>
      <c r="Q808" s="252">
        <f t="shared" si="218"/>
        <v>200000</v>
      </c>
      <c r="R808" s="252">
        <f t="shared" si="215"/>
        <v>300000</v>
      </c>
      <c r="S808" s="252">
        <f t="shared" si="219"/>
        <v>400000</v>
      </c>
      <c r="T808" s="252" t="str">
        <f t="shared" si="221"/>
        <v/>
      </c>
      <c r="U808" s="270" t="s">
        <v>388</v>
      </c>
      <c r="V808" s="253">
        <v>200000</v>
      </c>
      <c r="W808" s="232" t="s">
        <v>389</v>
      </c>
      <c r="X808" s="253">
        <v>300000</v>
      </c>
      <c r="Y808" s="232" t="s">
        <v>278</v>
      </c>
      <c r="Z808" s="378">
        <v>400000</v>
      </c>
      <c r="AA808" s="232" t="s">
        <v>492</v>
      </c>
      <c r="AB808" s="284"/>
      <c r="AC808" s="232"/>
      <c r="AD808" s="284"/>
      <c r="AE808" s="232"/>
      <c r="AF808" s="232"/>
    </row>
    <row r="809" spans="1:32" ht="14.25" customHeight="1">
      <c r="A809" s="233" t="s">
        <v>937</v>
      </c>
      <c r="B809" s="246" t="str">
        <f t="shared" si="223"/>
        <v>Newcomb</v>
      </c>
      <c r="C809" s="238" t="str">
        <f t="shared" si="224"/>
        <v>Sean</v>
      </c>
      <c r="D809" s="232" t="str">
        <f t="shared" si="225"/>
        <v>S. Newcomb</v>
      </c>
      <c r="E809" s="231" t="str">
        <f t="shared" si="226"/>
        <v>Sean Newcomb</v>
      </c>
      <c r="F809" s="249" t="s">
        <v>307</v>
      </c>
      <c r="G809" s="249"/>
      <c r="H809" s="249"/>
      <c r="I809" s="249"/>
      <c r="J809" s="262">
        <v>34132</v>
      </c>
      <c r="K809" s="232" t="s">
        <v>577</v>
      </c>
      <c r="L809" s="249" t="s">
        <v>90</v>
      </c>
      <c r="M809" s="270" t="str">
        <f t="shared" si="216"/>
        <v>Y3</v>
      </c>
      <c r="N809" s="256" t="str">
        <f>Mays!$AE$2</f>
        <v>West Oakland</v>
      </c>
      <c r="O809" s="249" t="s">
        <v>1034</v>
      </c>
      <c r="P809" s="231" t="str">
        <f>CONCATENATE(A809," (",M809,")")</f>
        <v>Newcomb, Sean (Y3)</v>
      </c>
      <c r="Q809" s="252">
        <f t="shared" si="218"/>
        <v>400000</v>
      </c>
      <c r="R809" s="252" t="str">
        <f t="shared" si="215"/>
        <v/>
      </c>
      <c r="S809" s="252" t="str">
        <f t="shared" si="219"/>
        <v/>
      </c>
      <c r="T809" s="252" t="str">
        <f t="shared" si="221"/>
        <v/>
      </c>
      <c r="U809" s="270" t="s">
        <v>278</v>
      </c>
      <c r="V809" s="253">
        <v>400000</v>
      </c>
      <c r="W809" s="232" t="s">
        <v>492</v>
      </c>
      <c r="X809" s="232"/>
      <c r="Y809" s="232"/>
      <c r="Z809" s="232"/>
      <c r="AA809" s="232"/>
      <c r="AB809" s="284"/>
      <c r="AC809" s="232"/>
      <c r="AD809" s="284"/>
      <c r="AE809" s="232"/>
      <c r="AF809" s="232"/>
    </row>
    <row r="810" spans="1:32" ht="14.25" customHeight="1">
      <c r="A810" s="232" t="s">
        <v>1101</v>
      </c>
      <c r="B810" s="246" t="str">
        <f t="shared" si="223"/>
        <v>Newman</v>
      </c>
      <c r="C810" s="238" t="str">
        <f t="shared" si="224"/>
        <v>Kevin</v>
      </c>
      <c r="D810" s="232" t="str">
        <f t="shared" si="225"/>
        <v>K. Newman</v>
      </c>
      <c r="E810" s="231" t="str">
        <f t="shared" si="226"/>
        <v>Kevin Newman</v>
      </c>
      <c r="F810" s="254"/>
      <c r="G810" s="233">
        <v>105</v>
      </c>
      <c r="H810" s="233">
        <v>4</v>
      </c>
      <c r="I810" s="233">
        <v>12</v>
      </c>
      <c r="J810" s="262">
        <v>34185</v>
      </c>
      <c r="K810" s="255" t="s">
        <v>752</v>
      </c>
      <c r="L810" s="249" t="s">
        <v>6</v>
      </c>
      <c r="M810" s="270" t="str">
        <f t="shared" si="216"/>
        <v>Y1</v>
      </c>
      <c r="N810" s="256" t="str">
        <f>Cobb!$Y$2</f>
        <v>Gateway</v>
      </c>
      <c r="O810" s="257" t="s">
        <v>1058</v>
      </c>
      <c r="P810" s="231" t="str">
        <f>CONCATENATE(A810," (",M810,")")</f>
        <v>Newman, Kevin (Y1)</v>
      </c>
      <c r="Q810" s="252">
        <f t="shared" si="218"/>
        <v>200000</v>
      </c>
      <c r="R810" s="252">
        <f t="shared" si="215"/>
        <v>300000</v>
      </c>
      <c r="S810" s="252">
        <f t="shared" si="219"/>
        <v>400000</v>
      </c>
      <c r="T810" s="252" t="str">
        <f t="shared" si="221"/>
        <v/>
      </c>
      <c r="U810" s="270" t="s">
        <v>388</v>
      </c>
      <c r="V810" s="253">
        <v>200000</v>
      </c>
      <c r="W810" s="232" t="s">
        <v>389</v>
      </c>
      <c r="X810" s="253">
        <v>300000</v>
      </c>
      <c r="Y810" s="232" t="s">
        <v>278</v>
      </c>
      <c r="Z810" s="378">
        <v>400000</v>
      </c>
      <c r="AA810" s="232" t="s">
        <v>492</v>
      </c>
      <c r="AB810" s="284"/>
      <c r="AC810" s="232"/>
      <c r="AD810" s="284"/>
      <c r="AE810" s="232"/>
      <c r="AF810" s="232"/>
    </row>
    <row r="811" spans="1:32" ht="14.25" customHeight="1">
      <c r="A811" s="290" t="s">
        <v>629</v>
      </c>
      <c r="B811" s="246" t="str">
        <f t="shared" si="223"/>
        <v>Nicasio</v>
      </c>
      <c r="C811" s="238" t="str">
        <f t="shared" si="224"/>
        <v>Juan</v>
      </c>
      <c r="D811" s="232" t="str">
        <f t="shared" si="225"/>
        <v>J. Nicasio</v>
      </c>
      <c r="E811" s="231" t="str">
        <f t="shared" si="226"/>
        <v>Juan Nicasio</v>
      </c>
      <c r="F811" s="249"/>
      <c r="G811" s="256"/>
      <c r="H811" s="256"/>
      <c r="I811" s="256"/>
      <c r="J811" s="312"/>
      <c r="K811" s="232"/>
      <c r="L811" s="249" t="s">
        <v>90</v>
      </c>
      <c r="M811" s="270" t="str">
        <f t="shared" si="216"/>
        <v>2,F3-$1M</v>
      </c>
      <c r="N811" s="256" t="str">
        <f>Ruth!$M$2</f>
        <v>Hoboken</v>
      </c>
      <c r="O811" s="265" t="s">
        <v>1797</v>
      </c>
      <c r="P811" s="231" t="str">
        <f>CONCATENATE(A811," (",M811,")")</f>
        <v>Nicasio, Juan (2,F3-$1M)</v>
      </c>
      <c r="Q811" s="252">
        <f t="shared" si="218"/>
        <v>334000</v>
      </c>
      <c r="R811" s="252">
        <f t="shared" si="215"/>
        <v>334000</v>
      </c>
      <c r="S811" s="252" t="str">
        <f t="shared" si="219"/>
        <v/>
      </c>
      <c r="T811" s="252" t="str">
        <f t="shared" si="221"/>
        <v/>
      </c>
      <c r="U811" s="270" t="s">
        <v>1017</v>
      </c>
      <c r="V811" s="253">
        <v>334000</v>
      </c>
      <c r="W811" s="232" t="s">
        <v>1010</v>
      </c>
      <c r="X811" s="253">
        <v>334000</v>
      </c>
      <c r="Y811" s="232" t="s">
        <v>242</v>
      </c>
      <c r="Z811" s="232"/>
      <c r="AA811" s="232"/>
      <c r="AB811" s="284"/>
      <c r="AC811" s="232"/>
      <c r="AD811" s="284"/>
      <c r="AE811" s="232"/>
      <c r="AF811" s="232"/>
    </row>
    <row r="812" spans="1:32" ht="14.25" customHeight="1">
      <c r="A812" s="232" t="s">
        <v>611</v>
      </c>
      <c r="B812" s="246" t="str">
        <f t="shared" si="223"/>
        <v>Nimmo</v>
      </c>
      <c r="C812" s="238" t="str">
        <f t="shared" si="224"/>
        <v>Brandon</v>
      </c>
      <c r="D812" s="232" t="str">
        <f t="shared" si="225"/>
        <v>B. Nimmo</v>
      </c>
      <c r="E812" s="231" t="str">
        <f t="shared" si="226"/>
        <v>Brandon Nimmo</v>
      </c>
      <c r="F812" s="249" t="s">
        <v>307</v>
      </c>
      <c r="G812" s="249"/>
      <c r="H812" s="249"/>
      <c r="I812" s="249"/>
      <c r="J812" s="250">
        <v>34055</v>
      </c>
      <c r="K812" s="256" t="s">
        <v>754</v>
      </c>
      <c r="L812" s="249" t="s">
        <v>6</v>
      </c>
      <c r="M812" s="270" t="str">
        <f t="shared" si="216"/>
        <v>Y3</v>
      </c>
      <c r="N812" s="256" t="str">
        <f>Ruth!$A$2</f>
        <v>Plum Island</v>
      </c>
      <c r="O812" s="257" t="s">
        <v>633</v>
      </c>
      <c r="P812" s="231" t="str">
        <f>CONCATENATE(A812," (",M812,")")</f>
        <v>Nimmo, Brandon (Y3)</v>
      </c>
      <c r="Q812" s="252">
        <f t="shared" si="218"/>
        <v>400000</v>
      </c>
      <c r="R812" s="252" t="str">
        <f t="shared" si="215"/>
        <v/>
      </c>
      <c r="S812" s="252" t="str">
        <f t="shared" si="219"/>
        <v/>
      </c>
      <c r="T812" s="252" t="str">
        <f t="shared" si="221"/>
        <v/>
      </c>
      <c r="U812" s="270" t="s">
        <v>278</v>
      </c>
      <c r="V812" s="253">
        <v>400000</v>
      </c>
      <c r="W812" s="232" t="s">
        <v>492</v>
      </c>
      <c r="X812" s="232"/>
      <c r="Y812" s="232"/>
      <c r="Z812" s="232"/>
      <c r="AA812" s="232"/>
      <c r="AB812" s="284"/>
      <c r="AC812" s="232"/>
      <c r="AD812" s="284"/>
      <c r="AE812" s="232"/>
      <c r="AF812" s="232"/>
    </row>
    <row r="813" spans="1:32" ht="14.25" customHeight="1">
      <c r="A813" s="158" t="s">
        <v>3668</v>
      </c>
      <c r="B813" s="246" t="str">
        <f t="shared" si="223"/>
        <v>Nogosek</v>
      </c>
      <c r="C813" s="238" t="str">
        <f t="shared" si="224"/>
        <v>Stephen</v>
      </c>
      <c r="D813" s="232" t="str">
        <f t="shared" si="225"/>
        <v>S. Nogosek</v>
      </c>
      <c r="E813" s="231" t="str">
        <f t="shared" si="226"/>
        <v>Stephen Nogosek</v>
      </c>
      <c r="F813" s="254" t="s">
        <v>748</v>
      </c>
      <c r="G813" s="254">
        <v>144</v>
      </c>
      <c r="H813" s="254">
        <v>5</v>
      </c>
      <c r="I813" s="254" t="s">
        <v>2185</v>
      </c>
      <c r="J813" s="250">
        <v>34710</v>
      </c>
      <c r="K813" s="255" t="s">
        <v>745</v>
      </c>
      <c r="L813" s="249" t="s">
        <v>90</v>
      </c>
      <c r="M813" s="270" t="str">
        <f t="shared" si="216"/>
        <v>MM</v>
      </c>
      <c r="N813" s="256" t="s">
        <v>1556</v>
      </c>
      <c r="O813" s="257" t="s">
        <v>3574</v>
      </c>
      <c r="P813" s="231" t="str">
        <f>CONCATENATE(A813," (",U813,")")</f>
        <v>Nogosek, Stephen (MM)</v>
      </c>
      <c r="Q813" s="252">
        <f t="shared" si="218"/>
        <v>100000</v>
      </c>
      <c r="R813" s="252" t="str">
        <f t="shared" si="215"/>
        <v/>
      </c>
      <c r="S813" s="252" t="str">
        <f t="shared" si="219"/>
        <v/>
      </c>
      <c r="T813" s="252" t="str">
        <f t="shared" si="221"/>
        <v/>
      </c>
      <c r="U813" s="270" t="s">
        <v>385</v>
      </c>
      <c r="V813" s="253">
        <v>100000</v>
      </c>
      <c r="W813" s="232"/>
      <c r="X813" s="253"/>
      <c r="Y813" s="232"/>
      <c r="Z813" s="232"/>
      <c r="AA813" s="232"/>
      <c r="AB813" s="284"/>
      <c r="AC813" s="232"/>
      <c r="AD813" s="284"/>
      <c r="AE813" s="232"/>
      <c r="AF813" s="232"/>
    </row>
    <row r="814" spans="1:32" ht="14.25" customHeight="1">
      <c r="A814" s="233" t="s">
        <v>943</v>
      </c>
      <c r="B814" s="246" t="str">
        <f t="shared" si="223"/>
        <v>Nola</v>
      </c>
      <c r="C814" s="238" t="str">
        <f t="shared" si="224"/>
        <v>Aaron</v>
      </c>
      <c r="D814" s="232" t="str">
        <f t="shared" si="225"/>
        <v>A. Nola</v>
      </c>
      <c r="E814" s="231" t="str">
        <f t="shared" si="226"/>
        <v>Aaron Nola</v>
      </c>
      <c r="F814" s="249" t="s">
        <v>748</v>
      </c>
      <c r="G814" s="249"/>
      <c r="H814" s="249"/>
      <c r="I814" s="249"/>
      <c r="J814" s="262">
        <v>34124</v>
      </c>
      <c r="K814" s="232" t="s">
        <v>577</v>
      </c>
      <c r="L814" s="249" t="s">
        <v>90</v>
      </c>
      <c r="M814" s="270" t="str">
        <f t="shared" si="216"/>
        <v>2,L5-14M</v>
      </c>
      <c r="N814" s="256" t="str">
        <f>Ruth!$S$2</f>
        <v>New York</v>
      </c>
      <c r="O814" s="249" t="s">
        <v>916</v>
      </c>
      <c r="P814" s="231" t="str">
        <f>CONCATENATE(A814," (",M814,")")</f>
        <v>Nola, Aaron (2,L5-14M)</v>
      </c>
      <c r="Q814" s="252">
        <f t="shared" si="218"/>
        <v>2800000</v>
      </c>
      <c r="R814" s="252">
        <f t="shared" si="215"/>
        <v>2800000</v>
      </c>
      <c r="S814" s="252">
        <f t="shared" si="219"/>
        <v>2800000</v>
      </c>
      <c r="T814" s="252">
        <f t="shared" si="221"/>
        <v>2800000</v>
      </c>
      <c r="U814" s="270" t="s">
        <v>494</v>
      </c>
      <c r="V814" s="253">
        <v>2800000</v>
      </c>
      <c r="W814" s="232" t="s">
        <v>232</v>
      </c>
      <c r="X814" s="284">
        <v>2800000</v>
      </c>
      <c r="Y814" s="232" t="s">
        <v>231</v>
      </c>
      <c r="Z814" s="284">
        <v>2800000</v>
      </c>
      <c r="AA814" s="232" t="s">
        <v>462</v>
      </c>
      <c r="AB814" s="268">
        <v>2800000</v>
      </c>
      <c r="AC814" s="232"/>
      <c r="AD814" s="284"/>
      <c r="AE814" s="232"/>
      <c r="AF814" s="232"/>
    </row>
    <row r="815" spans="1:32" ht="14.25" customHeight="1">
      <c r="A815" s="158" t="s">
        <v>3592</v>
      </c>
      <c r="B815" s="246" t="str">
        <f t="shared" si="223"/>
        <v>Nola</v>
      </c>
      <c r="C815" s="238" t="str">
        <f t="shared" si="224"/>
        <v>Austin</v>
      </c>
      <c r="D815" s="232" t="str">
        <f t="shared" si="225"/>
        <v>A. Nola</v>
      </c>
      <c r="E815" s="231" t="str">
        <f t="shared" si="226"/>
        <v>Austin Nola</v>
      </c>
      <c r="F815" s="254" t="s">
        <v>748</v>
      </c>
      <c r="G815" s="254">
        <v>35</v>
      </c>
      <c r="H815" s="254">
        <v>2</v>
      </c>
      <c r="I815" s="254" t="s">
        <v>1468</v>
      </c>
      <c r="J815" s="250">
        <v>32870</v>
      </c>
      <c r="K815" s="255" t="s">
        <v>749</v>
      </c>
      <c r="L815" s="249" t="s">
        <v>6</v>
      </c>
      <c r="M815" s="270" t="str">
        <f t="shared" si="216"/>
        <v>Y1</v>
      </c>
      <c r="N815" s="256" t="s">
        <v>3535</v>
      </c>
      <c r="O815" s="257" t="s">
        <v>3574</v>
      </c>
      <c r="P815" s="231" t="str">
        <f>CONCATENATE(A815," (",U815,")")</f>
        <v>Nola, Austin (Y1)</v>
      </c>
      <c r="Q815" s="252">
        <f t="shared" si="218"/>
        <v>200000</v>
      </c>
      <c r="R815" s="252">
        <f t="shared" si="215"/>
        <v>300000</v>
      </c>
      <c r="S815" s="252">
        <f t="shared" si="219"/>
        <v>400000</v>
      </c>
      <c r="T815" s="252" t="str">
        <f t="shared" si="221"/>
        <v/>
      </c>
      <c r="U815" s="270" t="s">
        <v>388</v>
      </c>
      <c r="V815" s="253">
        <v>200000</v>
      </c>
      <c r="W815" s="232" t="s">
        <v>389</v>
      </c>
      <c r="X815" s="253">
        <v>300000</v>
      </c>
      <c r="Y815" s="232" t="s">
        <v>278</v>
      </c>
      <c r="Z815" s="378">
        <v>400000</v>
      </c>
      <c r="AA815" s="232" t="s">
        <v>492</v>
      </c>
      <c r="AB815" s="284"/>
      <c r="AC815" s="232"/>
      <c r="AD815" s="284"/>
      <c r="AE815" s="232"/>
      <c r="AF815" s="232"/>
    </row>
    <row r="816" spans="1:32" ht="14.25" customHeight="1">
      <c r="A816" s="232" t="s">
        <v>606</v>
      </c>
      <c r="B816" s="246" t="str">
        <f t="shared" si="223"/>
        <v>Norris</v>
      </c>
      <c r="C816" s="238" t="str">
        <f t="shared" si="224"/>
        <v>Daniel</v>
      </c>
      <c r="D816" s="232" t="str">
        <f t="shared" si="225"/>
        <v>D. Norris</v>
      </c>
      <c r="E816" s="231" t="str">
        <f t="shared" si="226"/>
        <v>Daniel Norris</v>
      </c>
      <c r="F816" s="249" t="s">
        <v>307</v>
      </c>
      <c r="G816" s="249"/>
      <c r="H816" s="249"/>
      <c r="I816" s="249"/>
      <c r="J816" s="250"/>
      <c r="K816" s="256" t="s">
        <v>577</v>
      </c>
      <c r="L816" s="249" t="s">
        <v>90</v>
      </c>
      <c r="M816" s="270" t="str">
        <f t="shared" si="216"/>
        <v>ARB-Y5</v>
      </c>
      <c r="N816" s="256" t="str">
        <f>Mays!$G$2</f>
        <v>Palo Alto</v>
      </c>
      <c r="O816" s="257" t="s">
        <v>633</v>
      </c>
      <c r="P816" s="231" t="str">
        <f>CONCATENATE(A816," (",M816,")")</f>
        <v>Norris, Daniel (ARB-Y5)</v>
      </c>
      <c r="Q816" s="252">
        <f t="shared" si="218"/>
        <v>780000</v>
      </c>
      <c r="R816" s="252" t="str">
        <f t="shared" si="215"/>
        <v/>
      </c>
      <c r="S816" s="252" t="str">
        <f t="shared" si="219"/>
        <v/>
      </c>
      <c r="T816" s="252" t="str">
        <f t="shared" si="221"/>
        <v/>
      </c>
      <c r="U816" s="270" t="s">
        <v>721</v>
      </c>
      <c r="V816" s="253">
        <v>780000</v>
      </c>
      <c r="W816" s="232" t="s">
        <v>722</v>
      </c>
      <c r="X816" s="232"/>
      <c r="Y816" s="232" t="s">
        <v>723</v>
      </c>
      <c r="Z816" s="232"/>
      <c r="AA816" s="232" t="s">
        <v>242</v>
      </c>
      <c r="AB816" s="284"/>
      <c r="AC816" s="232"/>
      <c r="AD816" s="284"/>
      <c r="AE816" s="232"/>
      <c r="AF816" s="232"/>
    </row>
    <row r="817" spans="1:32" ht="14.25" customHeight="1">
      <c r="A817" s="232" t="s">
        <v>383</v>
      </c>
      <c r="B817" s="246" t="str">
        <f t="shared" si="223"/>
        <v>Nova</v>
      </c>
      <c r="C817" s="238" t="str">
        <f t="shared" si="224"/>
        <v>Ivan</v>
      </c>
      <c r="D817" s="232" t="str">
        <f t="shared" si="225"/>
        <v>I. Nova</v>
      </c>
      <c r="E817" s="231" t="str">
        <f t="shared" si="226"/>
        <v>Ivan Nova</v>
      </c>
      <c r="F817" s="249"/>
      <c r="G817" s="249"/>
      <c r="H817" s="249"/>
      <c r="I817" s="249"/>
      <c r="J817" s="250"/>
      <c r="K817" s="256"/>
      <c r="L817" s="249" t="s">
        <v>90</v>
      </c>
      <c r="M817" s="270" t="str">
        <f t="shared" si="216"/>
        <v>2,F2-$8.085M</v>
      </c>
      <c r="N817" s="256" t="s">
        <v>864</v>
      </c>
      <c r="O817" s="257" t="s">
        <v>2459</v>
      </c>
      <c r="P817" s="231" t="str">
        <f>CONCATENATE(A817," (",M817,")")</f>
        <v>Nova, Ivan (2,F2-$8.085M)</v>
      </c>
      <c r="Q817" s="252">
        <f t="shared" si="218"/>
        <v>4043000</v>
      </c>
      <c r="R817" s="252" t="str">
        <f t="shared" si="215"/>
        <v/>
      </c>
      <c r="S817" s="252" t="str">
        <f t="shared" si="219"/>
        <v/>
      </c>
      <c r="T817" s="252" t="str">
        <f t="shared" si="221"/>
        <v/>
      </c>
      <c r="U817" s="270" t="s">
        <v>1945</v>
      </c>
      <c r="V817" s="253">
        <v>4043000</v>
      </c>
      <c r="W817" s="232" t="s">
        <v>242</v>
      </c>
      <c r="X817" s="233"/>
      <c r="Y817" s="233"/>
      <c r="Z817" s="232"/>
      <c r="AA817" s="232"/>
      <c r="AB817" s="284"/>
      <c r="AC817" s="232"/>
      <c r="AD817" s="284"/>
      <c r="AE817" s="232"/>
      <c r="AF817" s="232"/>
    </row>
    <row r="818" spans="1:32" ht="14.25" customHeight="1">
      <c r="A818" s="158" t="s">
        <v>3687</v>
      </c>
      <c r="B818" s="246" t="str">
        <f t="shared" si="223"/>
        <v>Nunez</v>
      </c>
      <c r="C818" s="238" t="str">
        <f t="shared" si="224"/>
        <v>Dom</v>
      </c>
      <c r="D818" s="232" t="str">
        <f t="shared" si="225"/>
        <v>D. Nunez</v>
      </c>
      <c r="E818" s="231" t="str">
        <f t="shared" si="226"/>
        <v>Dom Nunez</v>
      </c>
      <c r="F818" s="254" t="s">
        <v>307</v>
      </c>
      <c r="G818" s="254">
        <v>183</v>
      </c>
      <c r="H818" s="254">
        <v>7</v>
      </c>
      <c r="I818" s="254" t="s">
        <v>2183</v>
      </c>
      <c r="J818" s="250">
        <v>34716</v>
      </c>
      <c r="K818" s="255" t="s">
        <v>749</v>
      </c>
      <c r="L818" s="249" t="s">
        <v>6</v>
      </c>
      <c r="M818" s="270" t="str">
        <f t="shared" si="216"/>
        <v>MM</v>
      </c>
      <c r="N818" s="256" t="s">
        <v>173</v>
      </c>
      <c r="O818" s="257" t="s">
        <v>3574</v>
      </c>
      <c r="P818" s="231" t="str">
        <f>CONCATENATE(A818," (",U818,")")</f>
        <v>Nunez, Dom (MM)</v>
      </c>
      <c r="Q818" s="252">
        <f t="shared" si="218"/>
        <v>100000</v>
      </c>
      <c r="R818" s="252" t="str">
        <f t="shared" si="215"/>
        <v/>
      </c>
      <c r="S818" s="252" t="str">
        <f t="shared" si="219"/>
        <v/>
      </c>
      <c r="T818" s="252" t="str">
        <f t="shared" si="221"/>
        <v/>
      </c>
      <c r="U818" s="270" t="s">
        <v>385</v>
      </c>
      <c r="V818" s="253">
        <v>100000</v>
      </c>
      <c r="W818" s="232"/>
      <c r="X818" s="253"/>
      <c r="Y818" s="232"/>
      <c r="Z818" s="232"/>
      <c r="AA818" s="232"/>
      <c r="AB818" s="284"/>
      <c r="AC818" s="232"/>
      <c r="AD818" s="284"/>
      <c r="AE818" s="232"/>
      <c r="AF818" s="232"/>
    </row>
    <row r="819" spans="1:32" ht="14.25" customHeight="1">
      <c r="A819" s="233" t="s">
        <v>982</v>
      </c>
      <c r="B819" s="246" t="str">
        <f t="shared" si="223"/>
        <v>Nunez</v>
      </c>
      <c r="C819" s="238" t="str">
        <f t="shared" si="224"/>
        <v>Renato</v>
      </c>
      <c r="D819" s="232" t="str">
        <f t="shared" si="225"/>
        <v>R. Nunez</v>
      </c>
      <c r="E819" s="231" t="str">
        <f t="shared" si="226"/>
        <v>Renato Nunez</v>
      </c>
      <c r="F819" s="249" t="s">
        <v>748</v>
      </c>
      <c r="G819" s="249"/>
      <c r="H819" s="249"/>
      <c r="I819" s="249"/>
      <c r="J819" s="262">
        <v>34428</v>
      </c>
      <c r="K819" s="232" t="s">
        <v>751</v>
      </c>
      <c r="L819" s="249" t="s">
        <v>6</v>
      </c>
      <c r="M819" s="270" t="str">
        <f t="shared" si="216"/>
        <v>Y2</v>
      </c>
      <c r="N819" s="256" t="str">
        <f>Mays!$M$2</f>
        <v>Texas</v>
      </c>
      <c r="O819" s="249" t="s">
        <v>2007</v>
      </c>
      <c r="P819" s="231" t="str">
        <f t="shared" ref="P819:P826" si="227">CONCATENATE(A819," (",M819,")")</f>
        <v>Nunez, Renato (Y2)</v>
      </c>
      <c r="Q819" s="252">
        <f t="shared" si="218"/>
        <v>300000</v>
      </c>
      <c r="R819" s="252">
        <f t="shared" si="215"/>
        <v>400000</v>
      </c>
      <c r="S819" s="252" t="str">
        <f t="shared" si="219"/>
        <v/>
      </c>
      <c r="T819" s="252" t="str">
        <f t="shared" si="221"/>
        <v/>
      </c>
      <c r="U819" s="270" t="s">
        <v>389</v>
      </c>
      <c r="V819" s="253">
        <v>300000</v>
      </c>
      <c r="W819" s="232" t="s">
        <v>278</v>
      </c>
      <c r="X819" s="253">
        <v>400000</v>
      </c>
      <c r="Y819" s="232" t="s">
        <v>492</v>
      </c>
      <c r="Z819" s="232"/>
      <c r="AA819" s="232"/>
      <c r="AB819" s="253"/>
      <c r="AC819" s="232"/>
      <c r="AD819" s="284"/>
      <c r="AE819" s="232"/>
      <c r="AF819" s="232"/>
    </row>
    <row r="820" spans="1:32" ht="12.75">
      <c r="A820" s="233" t="s">
        <v>3145</v>
      </c>
      <c r="B820" s="246"/>
      <c r="C820" s="238"/>
      <c r="D820" s="232"/>
      <c r="E820" s="231"/>
      <c r="F820" s="249"/>
      <c r="G820" s="249"/>
      <c r="H820" s="249"/>
      <c r="I820" s="249"/>
      <c r="J820" s="262"/>
      <c r="K820" s="232"/>
      <c r="L820" s="249" t="s">
        <v>90</v>
      </c>
      <c r="M820" s="270" t="str">
        <f t="shared" si="216"/>
        <v>2,F2-$500K</v>
      </c>
      <c r="N820" s="256" t="str">
        <f>Ruth!$Y$2</f>
        <v xml:space="preserve">New Jersey </v>
      </c>
      <c r="O820" s="249" t="s">
        <v>1797</v>
      </c>
      <c r="P820" s="231" t="str">
        <f t="shared" si="227"/>
        <v>Nuno, Vidal* (2,F2-$500K)</v>
      </c>
      <c r="Q820" s="252">
        <f t="shared" si="218"/>
        <v>250000</v>
      </c>
      <c r="R820" s="252" t="str">
        <f t="shared" si="215"/>
        <v/>
      </c>
      <c r="S820" s="252" t="str">
        <f t="shared" si="219"/>
        <v/>
      </c>
      <c r="T820" s="252" t="str">
        <f t="shared" si="221"/>
        <v/>
      </c>
      <c r="U820" s="270" t="s">
        <v>1564</v>
      </c>
      <c r="V820" s="253">
        <v>250000</v>
      </c>
      <c r="W820" s="232" t="s">
        <v>242</v>
      </c>
      <c r="X820" s="253"/>
      <c r="Y820" s="232"/>
      <c r="Z820" s="232"/>
      <c r="AA820" s="232"/>
      <c r="AB820" s="253"/>
      <c r="AC820" s="232"/>
      <c r="AD820" s="284"/>
      <c r="AE820" s="232"/>
      <c r="AF820" s="232"/>
    </row>
    <row r="821" spans="1:32" ht="12.75">
      <c r="A821" s="233" t="s">
        <v>1054</v>
      </c>
      <c r="B821" s="246" t="str">
        <f t="shared" ref="B821:B838" si="228">LEFT(A821,FIND(", ",A821,1)-1)</f>
        <v>Oberg</v>
      </c>
      <c r="C821" s="238" t="str">
        <f t="shared" ref="C821:C838" si="229">RIGHT(A821,LEN(A821)-FIND(", ",A821,1)-1)</f>
        <v>Scott</v>
      </c>
      <c r="D821" s="232" t="str">
        <f t="shared" ref="D821:D838" si="230">CONCATENATE(MID(C821,1,1),". ",B821)</f>
        <v>S. Oberg</v>
      </c>
      <c r="E821" s="231" t="str">
        <f t="shared" ref="E821:E838" si="231">CONCATENATE(C821," ",B821)</f>
        <v>Scott Oberg</v>
      </c>
      <c r="F821" s="254" t="s">
        <v>748</v>
      </c>
      <c r="G821" s="233">
        <v>213</v>
      </c>
      <c r="H821" s="233">
        <v>10</v>
      </c>
      <c r="I821" s="233">
        <v>17</v>
      </c>
      <c r="J821" s="262">
        <v>32945</v>
      </c>
      <c r="K821" s="255" t="s">
        <v>745</v>
      </c>
      <c r="L821" s="249" t="s">
        <v>90</v>
      </c>
      <c r="M821" s="270" t="str">
        <f t="shared" si="216"/>
        <v>2,F3-$4.545M</v>
      </c>
      <c r="N821" s="256" t="str">
        <f>Cobb!$Y$2</f>
        <v>Gateway</v>
      </c>
      <c r="O821" s="257" t="s">
        <v>1797</v>
      </c>
      <c r="P821" s="231" t="str">
        <f t="shared" si="227"/>
        <v>Oberg, Scott (2,F3-$4.545M)</v>
      </c>
      <c r="Q821" s="252">
        <f t="shared" si="218"/>
        <v>1515000</v>
      </c>
      <c r="R821" s="252">
        <f t="shared" si="215"/>
        <v>1515000</v>
      </c>
      <c r="S821" s="252" t="str">
        <f t="shared" si="219"/>
        <v/>
      </c>
      <c r="T821" s="252" t="str">
        <f t="shared" si="221"/>
        <v/>
      </c>
      <c r="U821" s="375" t="s">
        <v>1947</v>
      </c>
      <c r="V821" s="253">
        <v>1515000</v>
      </c>
      <c r="W821" s="268" t="s">
        <v>1946</v>
      </c>
      <c r="X821" s="253">
        <v>1515000</v>
      </c>
      <c r="Y821" s="232" t="s">
        <v>242</v>
      </c>
      <c r="Z821" s="232"/>
      <c r="AA821" s="232"/>
      <c r="AB821" s="284"/>
      <c r="AC821" s="232"/>
      <c r="AD821" s="284"/>
      <c r="AE821" s="232"/>
      <c r="AF821" s="232"/>
    </row>
    <row r="822" spans="1:32" ht="12.75">
      <c r="A822" s="232" t="s">
        <v>2150</v>
      </c>
      <c r="B822" s="246" t="str">
        <f t="shared" si="228"/>
        <v>O'Brien</v>
      </c>
      <c r="C822" s="238" t="str">
        <f t="shared" si="229"/>
        <v>Peter</v>
      </c>
      <c r="D822" s="232" t="str">
        <f t="shared" si="230"/>
        <v>P. O'Brien</v>
      </c>
      <c r="E822" s="231" t="str">
        <f t="shared" si="231"/>
        <v>Peter O'Brien</v>
      </c>
      <c r="F822" s="254" t="s">
        <v>748</v>
      </c>
      <c r="G822" s="254" t="s">
        <v>2308</v>
      </c>
      <c r="H822" s="254" t="s">
        <v>1471</v>
      </c>
      <c r="I822" s="254" t="s">
        <v>1474</v>
      </c>
      <c r="J822" s="250">
        <v>33069</v>
      </c>
      <c r="K822" s="255" t="s">
        <v>747</v>
      </c>
      <c r="L822" s="249" t="s">
        <v>6</v>
      </c>
      <c r="M822" s="270" t="str">
        <f t="shared" si="216"/>
        <v>MM</v>
      </c>
      <c r="N822" s="256" t="s">
        <v>429</v>
      </c>
      <c r="O822" s="257" t="s">
        <v>2173</v>
      </c>
      <c r="P822" s="231" t="str">
        <f t="shared" si="227"/>
        <v>O'Brien, Peter (MM)</v>
      </c>
      <c r="Q822" s="252">
        <f t="shared" si="218"/>
        <v>100000</v>
      </c>
      <c r="R822" s="252" t="str">
        <f t="shared" si="215"/>
        <v/>
      </c>
      <c r="S822" s="252" t="str">
        <f t="shared" si="219"/>
        <v/>
      </c>
      <c r="T822" s="252" t="str">
        <f t="shared" si="221"/>
        <v/>
      </c>
      <c r="U822" s="270" t="s">
        <v>385</v>
      </c>
      <c r="V822" s="253">
        <v>100000</v>
      </c>
      <c r="W822" s="232"/>
      <c r="X822" s="253"/>
      <c r="Y822" s="232"/>
      <c r="Z822" s="232"/>
      <c r="AA822" s="232"/>
      <c r="AB822" s="284"/>
      <c r="AC822" s="232"/>
      <c r="AD822" s="284"/>
      <c r="AE822" s="232"/>
      <c r="AF822" s="232"/>
    </row>
    <row r="823" spans="1:32" ht="12.75">
      <c r="A823" s="232" t="s">
        <v>2155</v>
      </c>
      <c r="B823" s="246" t="str">
        <f t="shared" si="228"/>
        <v>Ockimey</v>
      </c>
      <c r="C823" s="238" t="str">
        <f t="shared" si="229"/>
        <v>Josh</v>
      </c>
      <c r="D823" s="232" t="str">
        <f t="shared" si="230"/>
        <v>J. Ockimey</v>
      </c>
      <c r="E823" s="231" t="str">
        <f t="shared" si="231"/>
        <v>Josh Ockimey</v>
      </c>
      <c r="F823" s="254" t="s">
        <v>307</v>
      </c>
      <c r="G823" s="254" t="s">
        <v>2312</v>
      </c>
      <c r="H823" s="254" t="s">
        <v>1469</v>
      </c>
      <c r="I823" s="254" t="s">
        <v>1469</v>
      </c>
      <c r="J823" s="250">
        <v>34990</v>
      </c>
      <c r="K823" s="255" t="s">
        <v>747</v>
      </c>
      <c r="L823" s="249" t="s">
        <v>387</v>
      </c>
      <c r="M823" s="270" t="str">
        <f t="shared" si="216"/>
        <v>min</v>
      </c>
      <c r="N823" s="256" t="s">
        <v>780</v>
      </c>
      <c r="O823" s="257" t="s">
        <v>2173</v>
      </c>
      <c r="P823" s="231" t="str">
        <f t="shared" si="227"/>
        <v>Ockimey, Josh (min)</v>
      </c>
      <c r="Q823" s="252" t="str">
        <f t="shared" si="218"/>
        <v/>
      </c>
      <c r="R823" s="252" t="str">
        <f t="shared" si="215"/>
        <v/>
      </c>
      <c r="S823" s="252" t="str">
        <f t="shared" si="219"/>
        <v/>
      </c>
      <c r="T823" s="252" t="str">
        <f t="shared" si="221"/>
        <v/>
      </c>
      <c r="U823" s="270" t="s">
        <v>505</v>
      </c>
      <c r="V823" s="253"/>
      <c r="W823" s="232"/>
      <c r="X823" s="253"/>
      <c r="Y823" s="232"/>
      <c r="Z823" s="232"/>
      <c r="AA823" s="232"/>
      <c r="AB823" s="284"/>
      <c r="AC823" s="232"/>
      <c r="AD823" s="284"/>
      <c r="AE823" s="232"/>
      <c r="AF823" s="232"/>
    </row>
    <row r="824" spans="1:32" ht="12.75">
      <c r="A824" s="246" t="s">
        <v>805</v>
      </c>
      <c r="B824" s="246" t="str">
        <f t="shared" si="228"/>
        <v>Odor</v>
      </c>
      <c r="C824" s="238" t="str">
        <f t="shared" si="229"/>
        <v>Rougned</v>
      </c>
      <c r="D824" s="232" t="str">
        <f t="shared" si="230"/>
        <v>R. Odor</v>
      </c>
      <c r="E824" s="231" t="str">
        <f t="shared" si="231"/>
        <v>Rougned Odor</v>
      </c>
      <c r="F824" s="247" t="s">
        <v>307</v>
      </c>
      <c r="G824" s="247"/>
      <c r="H824" s="247"/>
      <c r="I824" s="247"/>
      <c r="J824" s="258">
        <v>34368</v>
      </c>
      <c r="K824" s="259" t="s">
        <v>746</v>
      </c>
      <c r="L824" s="249" t="s">
        <v>6</v>
      </c>
      <c r="M824" s="270" t="str">
        <f t="shared" si="216"/>
        <v>1,F3-$1.875M</v>
      </c>
      <c r="N824" s="256" t="str">
        <f>Ruth!$S$2</f>
        <v>New York</v>
      </c>
      <c r="O824" s="257" t="s">
        <v>3510</v>
      </c>
      <c r="P824" s="231" t="str">
        <f t="shared" si="227"/>
        <v>Odor, Rougned (1,F3-$1.875M)</v>
      </c>
      <c r="Q824" s="252">
        <f t="shared" si="218"/>
        <v>625000</v>
      </c>
      <c r="R824" s="252">
        <f t="shared" si="215"/>
        <v>625000</v>
      </c>
      <c r="S824" s="252">
        <f t="shared" si="219"/>
        <v>625000</v>
      </c>
      <c r="T824" s="252" t="str">
        <f t="shared" si="221"/>
        <v/>
      </c>
      <c r="U824" s="270" t="s">
        <v>3294</v>
      </c>
      <c r="V824" s="253">
        <v>625000</v>
      </c>
      <c r="W824" s="270" t="s">
        <v>3295</v>
      </c>
      <c r="X824" s="253">
        <v>625000</v>
      </c>
      <c r="Y824" s="270" t="s">
        <v>3296</v>
      </c>
      <c r="Z824" s="253">
        <v>625000</v>
      </c>
      <c r="AA824" s="232" t="s">
        <v>242</v>
      </c>
      <c r="AB824" s="284"/>
      <c r="AC824" s="232"/>
      <c r="AD824" s="284"/>
      <c r="AE824" s="232"/>
      <c r="AF824" s="232"/>
    </row>
    <row r="825" spans="1:32" ht="12.75">
      <c r="A825" s="232" t="s">
        <v>592</v>
      </c>
      <c r="B825" s="246" t="str">
        <f t="shared" si="228"/>
        <v>Odorizzi</v>
      </c>
      <c r="C825" s="238" t="str">
        <f t="shared" si="229"/>
        <v>Jake</v>
      </c>
      <c r="D825" s="232" t="str">
        <f t="shared" si="230"/>
        <v>J. Odorizzi</v>
      </c>
      <c r="E825" s="231" t="str">
        <f t="shared" si="231"/>
        <v>Jake Odorizzi</v>
      </c>
      <c r="F825" s="249"/>
      <c r="G825" s="249"/>
      <c r="H825" s="249"/>
      <c r="I825" s="249"/>
      <c r="J825" s="250"/>
      <c r="K825" s="256"/>
      <c r="L825" s="249" t="s">
        <v>90</v>
      </c>
      <c r="M825" s="270" t="str">
        <f t="shared" si="216"/>
        <v>ARB-Y6</v>
      </c>
      <c r="N825" s="251" t="str">
        <f>Mays!$S$2</f>
        <v>Thunder Bay</v>
      </c>
      <c r="O825" s="257" t="s">
        <v>633</v>
      </c>
      <c r="P825" s="231" t="str">
        <f t="shared" si="227"/>
        <v>Odorizzi, Jake (ARB-Y6)</v>
      </c>
      <c r="Q825" s="252">
        <f t="shared" si="218"/>
        <v>2500000</v>
      </c>
      <c r="R825" s="252" t="str">
        <f t="shared" si="215"/>
        <v/>
      </c>
      <c r="S825" s="252" t="str">
        <f t="shared" si="219"/>
        <v/>
      </c>
      <c r="T825" s="252" t="str">
        <f t="shared" si="221"/>
        <v/>
      </c>
      <c r="U825" s="270" t="s">
        <v>722</v>
      </c>
      <c r="V825" s="253">
        <v>2500000</v>
      </c>
      <c r="W825" s="232" t="s">
        <v>723</v>
      </c>
      <c r="X825" s="232"/>
      <c r="Y825" s="232" t="s">
        <v>242</v>
      </c>
      <c r="Z825" s="232"/>
      <c r="AA825" s="232"/>
      <c r="AB825" s="284"/>
      <c r="AC825" s="232"/>
      <c r="AD825" s="284"/>
      <c r="AE825" s="232"/>
      <c r="AF825" s="232"/>
    </row>
    <row r="826" spans="1:32" ht="12.75">
      <c r="A826" s="232" t="s">
        <v>2050</v>
      </c>
      <c r="B826" s="246" t="str">
        <f t="shared" si="228"/>
        <v>O'Hearn</v>
      </c>
      <c r="C826" s="238" t="str">
        <f t="shared" si="229"/>
        <v>Ryan</v>
      </c>
      <c r="D826" s="232" t="str">
        <f t="shared" si="230"/>
        <v>R. O'Hearn</v>
      </c>
      <c r="E826" s="231" t="str">
        <f t="shared" si="231"/>
        <v>Ryan O'Hearn</v>
      </c>
      <c r="F826" s="254" t="s">
        <v>307</v>
      </c>
      <c r="G826" s="254" t="s">
        <v>2203</v>
      </c>
      <c r="H826" s="254" t="s">
        <v>1465</v>
      </c>
      <c r="I826" s="254" t="s">
        <v>1476</v>
      </c>
      <c r="J826" s="250">
        <v>34176</v>
      </c>
      <c r="K826" s="255" t="s">
        <v>747</v>
      </c>
      <c r="L826" s="249" t="s">
        <v>6</v>
      </c>
      <c r="M826" s="270" t="str">
        <f t="shared" si="216"/>
        <v>Y2</v>
      </c>
      <c r="N826" s="256" t="s">
        <v>1556</v>
      </c>
      <c r="O826" s="257" t="s">
        <v>2173</v>
      </c>
      <c r="P826" s="231" t="str">
        <f t="shared" si="227"/>
        <v>O'Hearn, Ryan (Y2)</v>
      </c>
      <c r="Q826" s="252">
        <f t="shared" si="218"/>
        <v>300000</v>
      </c>
      <c r="R826" s="252">
        <f t="shared" si="215"/>
        <v>400000</v>
      </c>
      <c r="S826" s="252" t="str">
        <f t="shared" si="219"/>
        <v/>
      </c>
      <c r="T826" s="252" t="str">
        <f t="shared" si="221"/>
        <v/>
      </c>
      <c r="U826" s="270" t="s">
        <v>389</v>
      </c>
      <c r="V826" s="253">
        <v>300000</v>
      </c>
      <c r="W826" s="232" t="s">
        <v>278</v>
      </c>
      <c r="X826" s="253">
        <v>400000</v>
      </c>
      <c r="Y826" s="232" t="s">
        <v>492</v>
      </c>
      <c r="Z826" s="232"/>
      <c r="AA826" s="232"/>
      <c r="AB826" s="284"/>
      <c r="AC826" s="232"/>
      <c r="AD826" s="284"/>
      <c r="AE826" s="232"/>
      <c r="AF826" s="232"/>
    </row>
    <row r="827" spans="1:32" ht="14.25" customHeight="1">
      <c r="A827" s="158" t="s">
        <v>3797</v>
      </c>
      <c r="B827" s="246" t="str">
        <f t="shared" si="228"/>
        <v>Oliva</v>
      </c>
      <c r="C827" s="238" t="str">
        <f t="shared" si="229"/>
        <v>Jared</v>
      </c>
      <c r="D827" s="232" t="str">
        <f t="shared" si="230"/>
        <v>J. Oliva</v>
      </c>
      <c r="E827" s="231" t="str">
        <f t="shared" si="231"/>
        <v>Jared Oliva</v>
      </c>
      <c r="F827" s="254" t="s">
        <v>748</v>
      </c>
      <c r="G827" s="254">
        <v>210</v>
      </c>
      <c r="H827" s="254">
        <v>9</v>
      </c>
      <c r="I827" s="254" t="s">
        <v>1473</v>
      </c>
      <c r="J827" s="250">
        <v>35030</v>
      </c>
      <c r="K827" s="255" t="s">
        <v>750</v>
      </c>
      <c r="L827" s="249" t="s">
        <v>387</v>
      </c>
      <c r="M827" s="270" t="str">
        <f t="shared" si="216"/>
        <v>min</v>
      </c>
      <c r="N827" s="256" t="s">
        <v>52</v>
      </c>
      <c r="O827" s="257" t="s">
        <v>3574</v>
      </c>
      <c r="P827" s="231" t="str">
        <f>CONCATENATE(A827," (",U827,")")</f>
        <v>Oliva, Jared (min)</v>
      </c>
      <c r="Q827" s="252" t="str">
        <f t="shared" si="218"/>
        <v/>
      </c>
      <c r="R827" s="252" t="str">
        <f t="shared" si="215"/>
        <v/>
      </c>
      <c r="S827" s="252" t="str">
        <f t="shared" si="219"/>
        <v/>
      </c>
      <c r="T827" s="252" t="str">
        <f t="shared" si="221"/>
        <v/>
      </c>
      <c r="U827" s="270" t="s">
        <v>505</v>
      </c>
      <c r="V827" s="253"/>
      <c r="W827" s="232"/>
      <c r="X827" s="253"/>
      <c r="Y827" s="232"/>
      <c r="Z827" s="232"/>
      <c r="AA827" s="232"/>
      <c r="AB827" s="284"/>
      <c r="AC827" s="232"/>
      <c r="AD827" s="284"/>
      <c r="AE827" s="232"/>
      <c r="AF827" s="232"/>
    </row>
    <row r="828" spans="1:32" ht="12.75">
      <c r="A828" s="233" t="s">
        <v>974</v>
      </c>
      <c r="B828" s="246" t="str">
        <f t="shared" si="228"/>
        <v>Olson</v>
      </c>
      <c r="C828" s="238" t="str">
        <f t="shared" si="229"/>
        <v>Matt</v>
      </c>
      <c r="D828" s="232" t="str">
        <f t="shared" si="230"/>
        <v>M. Olson</v>
      </c>
      <c r="E828" s="231" t="str">
        <f t="shared" si="231"/>
        <v>Matt Olson</v>
      </c>
      <c r="F828" s="249" t="s">
        <v>307</v>
      </c>
      <c r="G828" s="249"/>
      <c r="H828" s="249"/>
      <c r="I828" s="249"/>
      <c r="J828" s="262">
        <v>34422</v>
      </c>
      <c r="K828" s="232" t="s">
        <v>747</v>
      </c>
      <c r="L828" s="249" t="s">
        <v>6</v>
      </c>
      <c r="M828" s="270" t="str">
        <f t="shared" si="216"/>
        <v>Y3</v>
      </c>
      <c r="N828" s="251" t="str">
        <f>Aaron!$G$2</f>
        <v>Exeter</v>
      </c>
      <c r="O828" s="249" t="s">
        <v>922</v>
      </c>
      <c r="P828" s="231" t="str">
        <f t="shared" ref="P828:P843" si="232">CONCATENATE(A828," (",M828,")")</f>
        <v>Olson, Matt (Y3)</v>
      </c>
      <c r="Q828" s="252">
        <f t="shared" si="218"/>
        <v>400000</v>
      </c>
      <c r="R828" s="252" t="str">
        <f t="shared" si="215"/>
        <v/>
      </c>
      <c r="S828" s="252" t="str">
        <f t="shared" si="219"/>
        <v/>
      </c>
      <c r="T828" s="252" t="str">
        <f t="shared" si="221"/>
        <v/>
      </c>
      <c r="U828" s="270" t="s">
        <v>278</v>
      </c>
      <c r="V828" s="253">
        <v>400000</v>
      </c>
      <c r="W828" s="232" t="s">
        <v>492</v>
      </c>
      <c r="X828" s="233"/>
      <c r="Y828" s="232"/>
      <c r="Z828" s="232"/>
      <c r="AA828" s="232"/>
      <c r="AB828" s="284"/>
      <c r="AC828" s="232"/>
      <c r="AD828" s="284"/>
      <c r="AE828" s="232"/>
      <c r="AF828" s="232"/>
    </row>
    <row r="829" spans="1:32" ht="12.75">
      <c r="A829" s="232" t="s">
        <v>1274</v>
      </c>
      <c r="B829" s="246" t="str">
        <f t="shared" si="228"/>
        <v>Ona</v>
      </c>
      <c r="C829" s="238" t="str">
        <f t="shared" si="229"/>
        <v>Jorge</v>
      </c>
      <c r="D829" s="232" t="str">
        <f t="shared" si="230"/>
        <v>J. Ona</v>
      </c>
      <c r="E829" s="231" t="str">
        <f t="shared" si="231"/>
        <v>Jorge Ona</v>
      </c>
      <c r="F829" s="247"/>
      <c r="G829" s="232" t="e">
        <f>#REF!+1</f>
        <v>#REF!</v>
      </c>
      <c r="H829" s="232">
        <v>8</v>
      </c>
      <c r="I829" s="232">
        <v>7</v>
      </c>
      <c r="J829" s="232"/>
      <c r="K829" s="232" t="s">
        <v>753</v>
      </c>
      <c r="L829" s="249" t="s">
        <v>387</v>
      </c>
      <c r="M829" s="270" t="str">
        <f t="shared" si="216"/>
        <v>min</v>
      </c>
      <c r="N829" s="256" t="str">
        <f>Cobb!$AE$2</f>
        <v>Houston</v>
      </c>
      <c r="O829" s="249" t="s">
        <v>1214</v>
      </c>
      <c r="P829" s="231" t="str">
        <f t="shared" si="232"/>
        <v>Ona, Jorge (min)</v>
      </c>
      <c r="Q829" s="252" t="str">
        <f t="shared" si="218"/>
        <v/>
      </c>
      <c r="R829" s="252" t="str">
        <f t="shared" si="215"/>
        <v/>
      </c>
      <c r="S829" s="252" t="str">
        <f t="shared" si="219"/>
        <v/>
      </c>
      <c r="T829" s="252" t="str">
        <f t="shared" si="221"/>
        <v/>
      </c>
      <c r="U829" s="270" t="s">
        <v>505</v>
      </c>
      <c r="V829" s="253"/>
      <c r="W829" s="232"/>
      <c r="X829" s="232"/>
      <c r="Y829" s="232"/>
      <c r="Z829" s="232"/>
      <c r="AA829" s="232"/>
      <c r="AB829" s="284"/>
      <c r="AC829" s="232"/>
      <c r="AD829" s="284"/>
      <c r="AE829" s="232"/>
      <c r="AF829" s="232"/>
    </row>
    <row r="830" spans="1:32" ht="12.75">
      <c r="A830" s="232" t="s">
        <v>1102</v>
      </c>
      <c r="B830" s="246" t="str">
        <f t="shared" si="228"/>
        <v>O'Neill</v>
      </c>
      <c r="C830" s="238" t="str">
        <f t="shared" si="229"/>
        <v>Tyler</v>
      </c>
      <c r="D830" s="232" t="str">
        <f t="shared" si="230"/>
        <v>T. O'Neill</v>
      </c>
      <c r="E830" s="231" t="str">
        <f t="shared" si="231"/>
        <v>Tyler O'Neill</v>
      </c>
      <c r="F830" s="254"/>
      <c r="G830" s="233">
        <v>167</v>
      </c>
      <c r="H830" s="233">
        <v>7</v>
      </c>
      <c r="I830" s="233">
        <v>7</v>
      </c>
      <c r="J830" s="262">
        <v>34872</v>
      </c>
      <c r="K830" s="255" t="s">
        <v>753</v>
      </c>
      <c r="L830" s="249" t="s">
        <v>6</v>
      </c>
      <c r="M830" s="270" t="str">
        <f t="shared" si="216"/>
        <v>Y2</v>
      </c>
      <c r="N830" s="256" t="str">
        <f>Cobb!$M$2</f>
        <v>Mansfield</v>
      </c>
      <c r="O830" s="257" t="s">
        <v>1058</v>
      </c>
      <c r="P830" s="231" t="str">
        <f t="shared" si="232"/>
        <v>O'Neill, Tyler (Y2)</v>
      </c>
      <c r="Q830" s="252">
        <f t="shared" si="218"/>
        <v>300000</v>
      </c>
      <c r="R830" s="252">
        <f t="shared" si="215"/>
        <v>400000</v>
      </c>
      <c r="S830" s="252" t="str">
        <f t="shared" si="219"/>
        <v/>
      </c>
      <c r="T830" s="252" t="str">
        <f t="shared" si="221"/>
        <v/>
      </c>
      <c r="U830" s="270" t="s">
        <v>389</v>
      </c>
      <c r="V830" s="253">
        <v>300000</v>
      </c>
      <c r="W830" s="232" t="s">
        <v>278</v>
      </c>
      <c r="X830" s="253">
        <v>400000</v>
      </c>
      <c r="Y830" s="232" t="s">
        <v>492</v>
      </c>
      <c r="Z830" s="232"/>
      <c r="AA830" s="232"/>
      <c r="AB830" s="284"/>
      <c r="AC830" s="232"/>
      <c r="AD830" s="284"/>
      <c r="AE830" s="232"/>
      <c r="AF830" s="232"/>
    </row>
    <row r="831" spans="1:32" ht="12.75">
      <c r="A831" s="233" t="s">
        <v>970</v>
      </c>
      <c r="B831" s="246" t="str">
        <f t="shared" si="228"/>
        <v>Ortiz</v>
      </c>
      <c r="C831" s="238" t="str">
        <f t="shared" si="229"/>
        <v>Luis</v>
      </c>
      <c r="D831" s="232" t="str">
        <f t="shared" si="230"/>
        <v>L. Ortiz</v>
      </c>
      <c r="E831" s="231" t="str">
        <f t="shared" si="231"/>
        <v>Luis Ortiz</v>
      </c>
      <c r="F831" s="249" t="s">
        <v>748</v>
      </c>
      <c r="G831" s="249"/>
      <c r="H831" s="249"/>
      <c r="I831" s="249"/>
      <c r="J831" s="262">
        <v>34964</v>
      </c>
      <c r="K831" s="232" t="s">
        <v>577</v>
      </c>
      <c r="L831" s="249" t="s">
        <v>90</v>
      </c>
      <c r="M831" s="270" t="str">
        <f t="shared" si="216"/>
        <v>MM</v>
      </c>
      <c r="N831" s="256" t="str">
        <f>Mays!$M$2</f>
        <v>Texas</v>
      </c>
      <c r="O831" s="249" t="s">
        <v>1416</v>
      </c>
      <c r="P831" s="231" t="str">
        <f t="shared" si="232"/>
        <v>Ortiz, Luis (MM)</v>
      </c>
      <c r="Q831" s="252">
        <f t="shared" si="218"/>
        <v>100000</v>
      </c>
      <c r="R831" s="252" t="str">
        <f t="shared" si="215"/>
        <v/>
      </c>
      <c r="S831" s="252" t="str">
        <f t="shared" si="219"/>
        <v/>
      </c>
      <c r="T831" s="252" t="str">
        <f t="shared" si="221"/>
        <v/>
      </c>
      <c r="U831" s="270" t="s">
        <v>385</v>
      </c>
      <c r="V831" s="253">
        <v>100000</v>
      </c>
      <c r="W831" s="232"/>
      <c r="X831" s="232"/>
      <c r="Y831" s="232"/>
      <c r="Z831" s="232"/>
      <c r="AA831" s="232"/>
      <c r="AB831" s="284"/>
      <c r="AC831" s="232"/>
      <c r="AD831" s="284"/>
      <c r="AE831" s="232"/>
      <c r="AF831" s="232"/>
    </row>
    <row r="832" spans="1:32" ht="14.25" customHeight="1">
      <c r="A832" s="158" t="s">
        <v>4198</v>
      </c>
      <c r="B832" s="552" t="str">
        <f t="shared" si="228"/>
        <v>Osich</v>
      </c>
      <c r="C832" s="553" t="str">
        <f t="shared" si="229"/>
        <v>Josh</v>
      </c>
      <c r="D832" s="158" t="str">
        <f t="shared" si="230"/>
        <v>J. Osich</v>
      </c>
      <c r="E832" s="539" t="str">
        <f t="shared" si="231"/>
        <v>Josh Osich</v>
      </c>
      <c r="F832" s="558" t="s">
        <v>307</v>
      </c>
      <c r="G832" s="558"/>
      <c r="H832" s="558"/>
      <c r="I832" s="558"/>
      <c r="J832" s="555">
        <v>32389</v>
      </c>
      <c r="K832" s="559" t="s">
        <v>745</v>
      </c>
      <c r="L832" s="554" t="s">
        <v>90</v>
      </c>
      <c r="M832" s="556" t="str">
        <f t="shared" si="216"/>
        <v>1,F1-$200k</v>
      </c>
      <c r="N832" s="556" t="s">
        <v>52</v>
      </c>
      <c r="O832" s="557" t="s">
        <v>4160</v>
      </c>
      <c r="P832" s="539" t="str">
        <f t="shared" si="232"/>
        <v>Osich, Josh (1,F1-$200k)</v>
      </c>
      <c r="Q832" s="579">
        <f t="shared" si="218"/>
        <v>200000</v>
      </c>
      <c r="R832" s="579" t="str">
        <f t="shared" ref="R832:R895" si="233">IF(ISBLANK($X832),"",$X832)</f>
        <v/>
      </c>
      <c r="S832" s="579" t="str">
        <f t="shared" si="219"/>
        <v/>
      </c>
      <c r="T832" s="579" t="str">
        <f t="shared" si="221"/>
        <v/>
      </c>
      <c r="U832" s="270" t="s">
        <v>988</v>
      </c>
      <c r="V832" s="284">
        <v>200000</v>
      </c>
      <c r="W832" s="232" t="s">
        <v>242</v>
      </c>
      <c r="X832" s="253"/>
      <c r="Y832" s="232"/>
      <c r="Z832" s="232"/>
      <c r="AA832" s="232"/>
      <c r="AB832" s="284"/>
      <c r="AC832" s="232"/>
      <c r="AD832" s="284"/>
      <c r="AE832" s="232"/>
      <c r="AF832" s="232"/>
    </row>
    <row r="833" spans="1:32" ht="14.25" customHeight="1">
      <c r="A833" s="232" t="s">
        <v>1451</v>
      </c>
      <c r="B833" s="246" t="str">
        <f t="shared" si="228"/>
        <v>Osuna</v>
      </c>
      <c r="C833" s="238" t="str">
        <f t="shared" si="229"/>
        <v>Jose</v>
      </c>
      <c r="D833" s="232" t="str">
        <f t="shared" si="230"/>
        <v>J. Osuna</v>
      </c>
      <c r="E833" s="231" t="str">
        <f t="shared" si="231"/>
        <v>Jose Osuna</v>
      </c>
      <c r="F833" s="254" t="s">
        <v>748</v>
      </c>
      <c r="G833" s="254">
        <v>124</v>
      </c>
      <c r="H833" s="254" t="s">
        <v>1470</v>
      </c>
      <c r="I833" s="254"/>
      <c r="J833" s="250">
        <v>33950</v>
      </c>
      <c r="K833" s="255" t="s">
        <v>784</v>
      </c>
      <c r="L833" s="249" t="s">
        <v>6</v>
      </c>
      <c r="M833" s="270" t="str">
        <f t="shared" si="216"/>
        <v>Y3</v>
      </c>
      <c r="N833" s="256" t="str">
        <f>Mays!$M$2</f>
        <v>Texas</v>
      </c>
      <c r="O833" s="257" t="s">
        <v>1479</v>
      </c>
      <c r="P833" s="231" t="str">
        <f t="shared" si="232"/>
        <v>Osuna, Jose (Y3)</v>
      </c>
      <c r="Q833" s="252">
        <f t="shared" si="218"/>
        <v>400000</v>
      </c>
      <c r="R833" s="252" t="str">
        <f t="shared" si="233"/>
        <v/>
      </c>
      <c r="S833" s="252" t="str">
        <f t="shared" si="219"/>
        <v/>
      </c>
      <c r="T833" s="252" t="str">
        <f t="shared" si="221"/>
        <v/>
      </c>
      <c r="U833" s="270" t="s">
        <v>278</v>
      </c>
      <c r="V833" s="253">
        <v>400000</v>
      </c>
      <c r="W833" s="232" t="s">
        <v>492</v>
      </c>
      <c r="X833" s="253"/>
      <c r="Y833" s="232"/>
      <c r="Z833" s="232"/>
      <c r="AA833" s="232"/>
      <c r="AB833" s="284"/>
      <c r="AC833" s="232"/>
      <c r="AD833" s="284"/>
      <c r="AE833" s="232"/>
      <c r="AF833" s="232"/>
    </row>
    <row r="834" spans="1:32" ht="12.75">
      <c r="A834" s="233" t="s">
        <v>984</v>
      </c>
      <c r="B834" s="246" t="str">
        <f t="shared" si="228"/>
        <v>Osuna</v>
      </c>
      <c r="C834" s="238" t="str">
        <f t="shared" si="229"/>
        <v>Roberto</v>
      </c>
      <c r="D834" s="232" t="str">
        <f t="shared" si="230"/>
        <v>R. Osuna</v>
      </c>
      <c r="E834" s="231" t="str">
        <f t="shared" si="231"/>
        <v>Roberto Osuna</v>
      </c>
      <c r="F834" s="249" t="s">
        <v>748</v>
      </c>
      <c r="G834" s="249"/>
      <c r="H834" s="249"/>
      <c r="I834" s="249"/>
      <c r="J834" s="262">
        <v>34737</v>
      </c>
      <c r="K834" s="232" t="s">
        <v>577</v>
      </c>
      <c r="L834" s="249" t="s">
        <v>90</v>
      </c>
      <c r="M834" s="270" t="str">
        <f t="shared" si="216"/>
        <v>ARB-Y5</v>
      </c>
      <c r="N834" s="256" t="str">
        <f>Mays!$A$2</f>
        <v>Aspen</v>
      </c>
      <c r="O834" s="249" t="s">
        <v>1032</v>
      </c>
      <c r="P834" s="231" t="str">
        <f t="shared" si="232"/>
        <v>Osuna, Roberto (ARB-Y5)</v>
      </c>
      <c r="Q834" s="252">
        <f t="shared" si="218"/>
        <v>1512000</v>
      </c>
      <c r="R834" s="252" t="str">
        <f t="shared" si="233"/>
        <v/>
      </c>
      <c r="S834" s="252" t="str">
        <f t="shared" si="219"/>
        <v/>
      </c>
      <c r="T834" s="252" t="str">
        <f t="shared" si="221"/>
        <v/>
      </c>
      <c r="U834" s="270" t="s">
        <v>721</v>
      </c>
      <c r="V834" s="253">
        <v>1512000</v>
      </c>
      <c r="W834" s="232" t="s">
        <v>722</v>
      </c>
      <c r="X834" s="232"/>
      <c r="Y834" s="232" t="s">
        <v>723</v>
      </c>
      <c r="Z834" s="232"/>
      <c r="AA834" s="232" t="s">
        <v>242</v>
      </c>
      <c r="AB834" s="284"/>
      <c r="AC834" s="232"/>
      <c r="AD834" s="284"/>
      <c r="AE834" s="232"/>
      <c r="AF834" s="232"/>
    </row>
    <row r="835" spans="1:32" ht="12.75">
      <c r="A835" s="232" t="s">
        <v>1547</v>
      </c>
      <c r="B835" s="246" t="str">
        <f t="shared" si="228"/>
        <v>Otani</v>
      </c>
      <c r="C835" s="238" t="str">
        <f t="shared" si="229"/>
        <v>Shohei</v>
      </c>
      <c r="D835" s="232" t="str">
        <f t="shared" si="230"/>
        <v>S. Otani</v>
      </c>
      <c r="E835" s="231" t="str">
        <f t="shared" si="231"/>
        <v>Shohei Otani</v>
      </c>
      <c r="F835" s="254" t="s">
        <v>748</v>
      </c>
      <c r="G835" s="254">
        <v>1</v>
      </c>
      <c r="H835" s="254" t="s">
        <v>1464</v>
      </c>
      <c r="I835" s="254"/>
      <c r="J835" s="250">
        <v>34520</v>
      </c>
      <c r="K835" s="255" t="s">
        <v>577</v>
      </c>
      <c r="L835" s="249" t="s">
        <v>90</v>
      </c>
      <c r="M835" s="270" t="str">
        <f t="shared" ref="M835:M898" si="234">$U835</f>
        <v>Y2</v>
      </c>
      <c r="N835" s="256" t="str">
        <f>Ruth!$G$2</f>
        <v>Gotham City</v>
      </c>
      <c r="O835" s="257" t="s">
        <v>1479</v>
      </c>
      <c r="P835" s="231" t="str">
        <f t="shared" si="232"/>
        <v>Otani, Shohei (Y2)</v>
      </c>
      <c r="Q835" s="252">
        <f t="shared" ref="Q835:Q898" si="235">IF(ISBLANK($V835),"",$V835)</f>
        <v>300000</v>
      </c>
      <c r="R835" s="252">
        <f t="shared" si="233"/>
        <v>400000</v>
      </c>
      <c r="S835" s="252" t="str">
        <f t="shared" ref="S835:S898" si="236">IF(ISBLANK($Z835),"",$Z835)</f>
        <v/>
      </c>
      <c r="T835" s="252" t="str">
        <f t="shared" si="221"/>
        <v/>
      </c>
      <c r="U835" s="270" t="s">
        <v>389</v>
      </c>
      <c r="V835" s="253">
        <v>300000</v>
      </c>
      <c r="W835" s="232" t="s">
        <v>278</v>
      </c>
      <c r="X835" s="253">
        <v>400000</v>
      </c>
      <c r="Y835" s="232" t="s">
        <v>492</v>
      </c>
      <c r="Z835" s="232"/>
      <c r="AA835" s="232"/>
      <c r="AB835" s="253"/>
      <c r="AC835" s="232"/>
      <c r="AD835" s="284"/>
      <c r="AE835" s="232"/>
      <c r="AF835" s="232"/>
    </row>
    <row r="836" spans="1:32" ht="12.75">
      <c r="A836" s="285" t="s">
        <v>842</v>
      </c>
      <c r="B836" s="246" t="str">
        <f t="shared" si="228"/>
        <v>Otero</v>
      </c>
      <c r="C836" s="238" t="str">
        <f t="shared" si="229"/>
        <v>Dan</v>
      </c>
      <c r="D836" s="232" t="str">
        <f t="shared" si="230"/>
        <v>D. Otero</v>
      </c>
      <c r="E836" s="231" t="str">
        <f t="shared" si="231"/>
        <v>Dan Otero</v>
      </c>
      <c r="F836" s="286" t="s">
        <v>748</v>
      </c>
      <c r="G836" s="285"/>
      <c r="H836" s="285"/>
      <c r="I836" s="285"/>
      <c r="J836" s="287">
        <v>31097</v>
      </c>
      <c r="K836" s="285" t="s">
        <v>745</v>
      </c>
      <c r="L836" s="286" t="s">
        <v>90</v>
      </c>
      <c r="M836" s="270" t="str">
        <f t="shared" si="234"/>
        <v>4,F4-$8.715M</v>
      </c>
      <c r="N836" s="256" t="str">
        <f>Aaron!$S$2</f>
        <v>Washington</v>
      </c>
      <c r="O836" s="275" t="s">
        <v>1141</v>
      </c>
      <c r="P836" s="231" t="str">
        <f t="shared" si="232"/>
        <v>Otero, Dan (4,F4-$8.715M)</v>
      </c>
      <c r="Q836" s="252">
        <f t="shared" si="235"/>
        <v>2178750</v>
      </c>
      <c r="R836" s="252" t="str">
        <f t="shared" si="233"/>
        <v/>
      </c>
      <c r="S836" s="252" t="str">
        <f t="shared" si="236"/>
        <v/>
      </c>
      <c r="T836" s="252" t="str">
        <f t="shared" si="221"/>
        <v/>
      </c>
      <c r="U836" s="372" t="s">
        <v>1178</v>
      </c>
      <c r="V836" s="277">
        <v>2178750</v>
      </c>
      <c r="W836" s="232" t="s">
        <v>242</v>
      </c>
      <c r="X836" s="232"/>
      <c r="Y836" s="232"/>
      <c r="Z836" s="232"/>
      <c r="AA836" s="232"/>
      <c r="AB836" s="284"/>
      <c r="AC836" s="232"/>
      <c r="AD836" s="284"/>
      <c r="AE836" s="232"/>
      <c r="AF836" s="232"/>
    </row>
    <row r="837" spans="1:32" ht="12.75">
      <c r="A837" s="232" t="s">
        <v>1948</v>
      </c>
      <c r="B837" s="246" t="str">
        <f t="shared" si="228"/>
        <v>Ottavino</v>
      </c>
      <c r="C837" s="238" t="str">
        <f t="shared" si="229"/>
        <v>Adam</v>
      </c>
      <c r="D837" s="232" t="str">
        <f t="shared" si="230"/>
        <v>A. Ottavino</v>
      </c>
      <c r="E837" s="231" t="str">
        <f t="shared" si="231"/>
        <v>Adam Ottavino</v>
      </c>
      <c r="F837" s="254"/>
      <c r="G837" s="254"/>
      <c r="H837" s="254"/>
      <c r="I837" s="254"/>
      <c r="J837" s="250"/>
      <c r="K837" s="255"/>
      <c r="L837" s="249" t="s">
        <v>90</v>
      </c>
      <c r="M837" s="270" t="str">
        <f t="shared" si="234"/>
        <v>2,F2-$8M</v>
      </c>
      <c r="N837" s="251" t="s">
        <v>710</v>
      </c>
      <c r="O837" s="257" t="s">
        <v>3527</v>
      </c>
      <c r="P837" s="231" t="str">
        <f t="shared" si="232"/>
        <v>Ottavino, Adam (2,F2-$8M)</v>
      </c>
      <c r="Q837" s="252">
        <f t="shared" si="235"/>
        <v>4000000</v>
      </c>
      <c r="R837" s="252" t="str">
        <f t="shared" si="233"/>
        <v/>
      </c>
      <c r="S837" s="252" t="str">
        <f t="shared" si="236"/>
        <v/>
      </c>
      <c r="T837" s="252" t="str">
        <f t="shared" si="221"/>
        <v/>
      </c>
      <c r="U837" s="270" t="s">
        <v>1186</v>
      </c>
      <c r="V837" s="253">
        <v>4000000</v>
      </c>
      <c r="W837" s="232" t="s">
        <v>242</v>
      </c>
      <c r="X837" s="253"/>
      <c r="Y837" s="232"/>
      <c r="Z837" s="232"/>
      <c r="AA837" s="232"/>
      <c r="AB837" s="253"/>
      <c r="AC837" s="232"/>
      <c r="AD837" s="284"/>
      <c r="AE837" s="232"/>
      <c r="AF837" s="232"/>
    </row>
    <row r="838" spans="1:32" ht="12.75">
      <c r="A838" s="232" t="s">
        <v>2176</v>
      </c>
      <c r="B838" s="246" t="str">
        <f t="shared" si="228"/>
        <v>Oviedo</v>
      </c>
      <c r="C838" s="238" t="str">
        <f t="shared" si="229"/>
        <v>Luis Jose</v>
      </c>
      <c r="D838" s="232" t="str">
        <f t="shared" si="230"/>
        <v>L. Oviedo</v>
      </c>
      <c r="E838" s="231" t="str">
        <f t="shared" si="231"/>
        <v>Luis Jose Oviedo</v>
      </c>
      <c r="F838" s="254" t="s">
        <v>748</v>
      </c>
      <c r="G838" s="254" t="s">
        <v>2298</v>
      </c>
      <c r="H838" s="254" t="s">
        <v>1470</v>
      </c>
      <c r="I838" s="254" t="s">
        <v>2184</v>
      </c>
      <c r="J838" s="250">
        <v>36295</v>
      </c>
      <c r="K838" s="255" t="s">
        <v>577</v>
      </c>
      <c r="L838" s="249" t="s">
        <v>387</v>
      </c>
      <c r="M838" s="270" t="str">
        <f t="shared" si="234"/>
        <v>min</v>
      </c>
      <c r="N838" s="256" t="s">
        <v>263</v>
      </c>
      <c r="O838" s="257" t="s">
        <v>2173</v>
      </c>
      <c r="P838" s="231" t="str">
        <f t="shared" si="232"/>
        <v>Oviedo, Luis Jose (min)</v>
      </c>
      <c r="Q838" s="252" t="str">
        <f t="shared" si="235"/>
        <v/>
      </c>
      <c r="R838" s="252" t="str">
        <f t="shared" si="233"/>
        <v/>
      </c>
      <c r="S838" s="252" t="str">
        <f t="shared" si="236"/>
        <v/>
      </c>
      <c r="T838" s="252" t="str">
        <f t="shared" si="221"/>
        <v/>
      </c>
      <c r="U838" s="270" t="s">
        <v>505</v>
      </c>
      <c r="V838" s="253"/>
      <c r="W838" s="232"/>
      <c r="X838" s="253"/>
      <c r="Y838" s="232"/>
      <c r="Z838" s="232"/>
      <c r="AA838" s="232"/>
      <c r="AB838" s="284"/>
      <c r="AC838" s="232"/>
      <c r="AD838" s="284"/>
      <c r="AE838" s="232"/>
      <c r="AF838" s="232"/>
    </row>
    <row r="839" spans="1:32" ht="12.75">
      <c r="A839" s="232" t="s">
        <v>2415</v>
      </c>
      <c r="B839" s="270"/>
      <c r="C839" s="270"/>
      <c r="D839" s="270"/>
      <c r="E839" s="270"/>
      <c r="F839" s="254"/>
      <c r="G839" s="254"/>
      <c r="H839" s="254"/>
      <c r="I839" s="254"/>
      <c r="J839" s="250"/>
      <c r="K839" s="255"/>
      <c r="L839" s="249" t="s">
        <v>6</v>
      </c>
      <c r="M839" s="270" t="str">
        <f t="shared" si="234"/>
        <v>2,F2-$1.2M</v>
      </c>
      <c r="N839" s="256" t="str">
        <f>Cobb!$AE$2</f>
        <v>Houston</v>
      </c>
      <c r="O839" s="257" t="s">
        <v>2411</v>
      </c>
      <c r="P839" s="231" t="str">
        <f t="shared" si="232"/>
        <v>Owings,Chris (2,F2-$1.2M)</v>
      </c>
      <c r="Q839" s="252">
        <f t="shared" si="235"/>
        <v>600000</v>
      </c>
      <c r="R839" s="252" t="str">
        <f t="shared" si="233"/>
        <v/>
      </c>
      <c r="S839" s="252" t="str">
        <f t="shared" si="236"/>
        <v/>
      </c>
      <c r="T839" s="252" t="str">
        <f t="shared" si="221"/>
        <v/>
      </c>
      <c r="U839" s="270" t="s">
        <v>2413</v>
      </c>
      <c r="V839" s="253">
        <v>600000</v>
      </c>
      <c r="W839" s="232" t="s">
        <v>242</v>
      </c>
      <c r="X839" s="253"/>
      <c r="Y839" s="232"/>
      <c r="Z839" s="232"/>
      <c r="AA839" s="232"/>
      <c r="AB839" s="284"/>
      <c r="AC839" s="232"/>
      <c r="AD839" s="284"/>
      <c r="AE839" s="232"/>
      <c r="AF839" s="232"/>
    </row>
    <row r="840" spans="1:32" ht="12.75">
      <c r="A840" s="232" t="s">
        <v>587</v>
      </c>
      <c r="B840" s="246" t="str">
        <f t="shared" ref="B840:B857" si="237">LEFT(A840,FIND(", ",A840,1)-1)</f>
        <v>Ozuna</v>
      </c>
      <c r="C840" s="238" t="str">
        <f t="shared" ref="C840:C857" si="238">RIGHT(A840,LEN(A840)-FIND(", ",A840,1)-1)</f>
        <v>Marcell</v>
      </c>
      <c r="D840" s="232" t="str">
        <f t="shared" ref="D840:D857" si="239">CONCATENATE(MID(C840,1,1),". ",B840)</f>
        <v>M. Ozuna</v>
      </c>
      <c r="E840" s="231" t="str">
        <f t="shared" ref="E840:E857" si="240">CONCATENATE(C840," ",B840)</f>
        <v>Marcell Ozuna</v>
      </c>
      <c r="F840" s="249"/>
      <c r="G840" s="249"/>
      <c r="H840" s="249"/>
      <c r="I840" s="249"/>
      <c r="J840" s="250"/>
      <c r="K840" s="256"/>
      <c r="L840" s="249" t="s">
        <v>6</v>
      </c>
      <c r="M840" s="270" t="str">
        <f t="shared" si="234"/>
        <v>2,L3-$18M</v>
      </c>
      <c r="N840" s="256" t="str">
        <f>Ruth!$Y$2</f>
        <v xml:space="preserve">New Jersey </v>
      </c>
      <c r="O840" s="257" t="s">
        <v>633</v>
      </c>
      <c r="P840" s="231" t="str">
        <f t="shared" si="232"/>
        <v>Ozuna, Marcell (2,L3-$18M)</v>
      </c>
      <c r="Q840" s="252">
        <f t="shared" si="235"/>
        <v>6000000</v>
      </c>
      <c r="R840" s="252">
        <f t="shared" si="233"/>
        <v>6000000</v>
      </c>
      <c r="S840" s="252" t="str">
        <f t="shared" si="236"/>
        <v/>
      </c>
      <c r="T840" s="252" t="str">
        <f t="shared" si="221"/>
        <v/>
      </c>
      <c r="U840" s="270" t="s">
        <v>1362</v>
      </c>
      <c r="V840" s="253">
        <v>6000000</v>
      </c>
      <c r="W840" s="232" t="s">
        <v>1363</v>
      </c>
      <c r="X840" s="284">
        <v>6000000</v>
      </c>
      <c r="Y840" s="232" t="s">
        <v>242</v>
      </c>
      <c r="Z840" s="284"/>
      <c r="AA840" s="232"/>
      <c r="AB840" s="284"/>
      <c r="AC840" s="232"/>
      <c r="AD840" s="284"/>
      <c r="AE840" s="232"/>
      <c r="AF840" s="232"/>
    </row>
    <row r="841" spans="1:32" ht="12.75">
      <c r="A841" s="232" t="s">
        <v>1513</v>
      </c>
      <c r="B841" s="246" t="str">
        <f t="shared" si="237"/>
        <v>Pache</v>
      </c>
      <c r="C841" s="238" t="str">
        <f t="shared" si="238"/>
        <v>Cristian</v>
      </c>
      <c r="D841" s="232" t="str">
        <f t="shared" si="239"/>
        <v>C. Pache</v>
      </c>
      <c r="E841" s="231" t="str">
        <f t="shared" si="240"/>
        <v>Cristian Pache</v>
      </c>
      <c r="F841" s="254"/>
      <c r="G841" s="254">
        <v>91</v>
      </c>
      <c r="H841" s="254" t="s">
        <v>1467</v>
      </c>
      <c r="I841" s="254"/>
      <c r="J841" s="250"/>
      <c r="K841" s="255" t="s">
        <v>750</v>
      </c>
      <c r="L841" s="249" t="s">
        <v>387</v>
      </c>
      <c r="M841" s="270" t="str">
        <f t="shared" si="234"/>
        <v>min</v>
      </c>
      <c r="N841" s="251" t="s">
        <v>1401</v>
      </c>
      <c r="O841" s="257" t="s">
        <v>2012</v>
      </c>
      <c r="P841" s="231" t="str">
        <f t="shared" si="232"/>
        <v>Pache, Cristian (min)</v>
      </c>
      <c r="Q841" s="252" t="str">
        <f t="shared" si="235"/>
        <v/>
      </c>
      <c r="R841" s="252" t="str">
        <f t="shared" si="233"/>
        <v/>
      </c>
      <c r="S841" s="252" t="str">
        <f t="shared" si="236"/>
        <v/>
      </c>
      <c r="T841" s="252" t="str">
        <f t="shared" si="221"/>
        <v/>
      </c>
      <c r="U841" s="270" t="s">
        <v>505</v>
      </c>
      <c r="V841" s="253"/>
      <c r="W841" s="232"/>
      <c r="X841" s="253"/>
      <c r="Y841" s="232"/>
      <c r="Z841" s="232"/>
      <c r="AA841" s="232"/>
      <c r="AB841" s="284"/>
      <c r="AC841" s="232"/>
      <c r="AD841" s="284"/>
      <c r="AE841" s="232"/>
      <c r="AF841" s="232"/>
    </row>
    <row r="842" spans="1:32" ht="12.75">
      <c r="A842" s="232" t="s">
        <v>2435</v>
      </c>
      <c r="B842" s="246" t="str">
        <f t="shared" si="237"/>
        <v>Paddack</v>
      </c>
      <c r="C842" s="238" t="str">
        <f t="shared" si="238"/>
        <v>Chris</v>
      </c>
      <c r="D842" s="232" t="str">
        <f t="shared" si="239"/>
        <v>C. Paddack</v>
      </c>
      <c r="E842" s="231" t="str">
        <f t="shared" si="240"/>
        <v>Chris Paddack</v>
      </c>
      <c r="F842" s="254"/>
      <c r="G842" s="254" t="s">
        <v>1478</v>
      </c>
      <c r="H842" s="254" t="s">
        <v>1464</v>
      </c>
      <c r="I842" s="254" t="s">
        <v>1478</v>
      </c>
      <c r="J842" s="250"/>
      <c r="K842" s="255"/>
      <c r="L842" s="249" t="s">
        <v>90</v>
      </c>
      <c r="M842" s="270" t="str">
        <f t="shared" si="234"/>
        <v>Y1</v>
      </c>
      <c r="N842" s="256" t="s">
        <v>864</v>
      </c>
      <c r="O842" s="257" t="s">
        <v>2173</v>
      </c>
      <c r="P842" s="231" t="str">
        <f t="shared" si="232"/>
        <v>Paddack, Chris (Y1)</v>
      </c>
      <c r="Q842" s="252">
        <f t="shared" si="235"/>
        <v>200000</v>
      </c>
      <c r="R842" s="252">
        <f t="shared" si="233"/>
        <v>300000</v>
      </c>
      <c r="S842" s="252">
        <f t="shared" si="236"/>
        <v>400000</v>
      </c>
      <c r="T842" s="252" t="str">
        <f t="shared" si="221"/>
        <v/>
      </c>
      <c r="U842" s="270" t="s">
        <v>388</v>
      </c>
      <c r="V842" s="253">
        <v>200000</v>
      </c>
      <c r="W842" s="232" t="s">
        <v>389</v>
      </c>
      <c r="X842" s="253">
        <v>300000</v>
      </c>
      <c r="Y842" s="232" t="s">
        <v>278</v>
      </c>
      <c r="Z842" s="378">
        <v>400000</v>
      </c>
      <c r="AA842" s="232" t="s">
        <v>492</v>
      </c>
      <c r="AB842" s="284"/>
      <c r="AC842" s="232"/>
      <c r="AD842" s="284"/>
      <c r="AE842" s="232"/>
      <c r="AF842" s="232"/>
    </row>
    <row r="843" spans="1:32" ht="12.75">
      <c r="A843" s="232" t="s">
        <v>1434</v>
      </c>
      <c r="B843" s="246" t="str">
        <f t="shared" si="237"/>
        <v>Pagan</v>
      </c>
      <c r="C843" s="238" t="str">
        <f t="shared" si="238"/>
        <v>Emilio</v>
      </c>
      <c r="D843" s="232" t="str">
        <f t="shared" si="239"/>
        <v>E. Pagan</v>
      </c>
      <c r="E843" s="231" t="str">
        <f t="shared" si="240"/>
        <v>Emilio Pagan</v>
      </c>
      <c r="F843" s="254" t="s">
        <v>748</v>
      </c>
      <c r="G843" s="254">
        <v>57</v>
      </c>
      <c r="H843" s="254" t="s">
        <v>1466</v>
      </c>
      <c r="I843" s="254"/>
      <c r="J843" s="250">
        <v>33365</v>
      </c>
      <c r="K843" s="255" t="s">
        <v>745</v>
      </c>
      <c r="L843" s="249" t="s">
        <v>90</v>
      </c>
      <c r="M843" s="270" t="str">
        <f t="shared" si="234"/>
        <v>Y3</v>
      </c>
      <c r="N843" s="256" t="str">
        <f>Cobb!$G$2</f>
        <v>Alaska</v>
      </c>
      <c r="O843" s="257" t="s">
        <v>1479</v>
      </c>
      <c r="P843" s="231" t="str">
        <f t="shared" si="232"/>
        <v>Pagan, Emilio (Y3)</v>
      </c>
      <c r="Q843" s="252">
        <f t="shared" si="235"/>
        <v>400000</v>
      </c>
      <c r="R843" s="252" t="str">
        <f t="shared" si="233"/>
        <v/>
      </c>
      <c r="S843" s="252" t="str">
        <f t="shared" si="236"/>
        <v/>
      </c>
      <c r="T843" s="252" t="str">
        <f t="shared" si="221"/>
        <v/>
      </c>
      <c r="U843" s="270" t="s">
        <v>278</v>
      </c>
      <c r="V843" s="253">
        <v>400000</v>
      </c>
      <c r="W843" s="232" t="s">
        <v>492</v>
      </c>
      <c r="X843" s="253"/>
      <c r="Y843" s="232"/>
      <c r="Z843" s="232"/>
      <c r="AA843" s="232"/>
      <c r="AB843" s="284"/>
      <c r="AC843" s="232"/>
      <c r="AD843" s="284"/>
      <c r="AE843" s="232"/>
      <c r="AF843" s="232"/>
    </row>
    <row r="844" spans="1:32" ht="12.75">
      <c r="A844" s="158" t="s">
        <v>3651</v>
      </c>
      <c r="B844" s="246" t="str">
        <f t="shared" si="237"/>
        <v>Palumbo</v>
      </c>
      <c r="C844" s="238" t="str">
        <f t="shared" si="238"/>
        <v>Joe</v>
      </c>
      <c r="D844" s="232" t="str">
        <f t="shared" si="239"/>
        <v>J. Palumbo</v>
      </c>
      <c r="E844" s="231" t="str">
        <f t="shared" si="240"/>
        <v>Joe Palumbo</v>
      </c>
      <c r="F844" s="254" t="s">
        <v>307</v>
      </c>
      <c r="G844" s="254">
        <v>121</v>
      </c>
      <c r="H844" s="254">
        <v>4</v>
      </c>
      <c r="I844" s="254" t="s">
        <v>2185</v>
      </c>
      <c r="J844" s="250">
        <v>34633</v>
      </c>
      <c r="K844" s="255" t="s">
        <v>577</v>
      </c>
      <c r="L844" s="249" t="s">
        <v>90</v>
      </c>
      <c r="M844" s="270" t="str">
        <f t="shared" si="234"/>
        <v>MM</v>
      </c>
      <c r="N844" s="256" t="s">
        <v>173</v>
      </c>
      <c r="O844" s="257" t="s">
        <v>3574</v>
      </c>
      <c r="P844" s="231" t="str">
        <f>CONCATENATE(A844," (",U844,")")</f>
        <v>Palumbo, Joe (MM)</v>
      </c>
      <c r="Q844" s="252">
        <f t="shared" si="235"/>
        <v>100000</v>
      </c>
      <c r="R844" s="252" t="str">
        <f t="shared" si="233"/>
        <v/>
      </c>
      <c r="S844" s="252" t="str">
        <f t="shared" si="236"/>
        <v/>
      </c>
      <c r="T844" s="252" t="str">
        <f t="shared" si="221"/>
        <v/>
      </c>
      <c r="U844" s="270" t="s">
        <v>385</v>
      </c>
      <c r="V844" s="253">
        <v>100000</v>
      </c>
      <c r="W844" s="232"/>
      <c r="X844" s="253"/>
      <c r="Y844" s="232"/>
      <c r="Z844" s="232"/>
      <c r="AA844" s="232"/>
      <c r="AB844" s="284"/>
      <c r="AC844" s="232"/>
      <c r="AD844" s="284"/>
      <c r="AE844" s="232"/>
      <c r="AF844" s="232"/>
    </row>
    <row r="845" spans="1:32" ht="12.75">
      <c r="A845" s="232" t="s">
        <v>816</v>
      </c>
      <c r="B845" s="246" t="str">
        <f t="shared" si="237"/>
        <v>Panik</v>
      </c>
      <c r="C845" s="238" t="str">
        <f t="shared" si="238"/>
        <v>Joe</v>
      </c>
      <c r="D845" s="232" t="str">
        <f t="shared" si="239"/>
        <v>J. Panik</v>
      </c>
      <c r="E845" s="231" t="str">
        <f t="shared" si="240"/>
        <v>Joe Panik</v>
      </c>
      <c r="F845" s="247" t="s">
        <v>307</v>
      </c>
      <c r="G845" s="247"/>
      <c r="H845" s="247"/>
      <c r="I845" s="247"/>
      <c r="J845" s="258">
        <v>33176</v>
      </c>
      <c r="K845" s="231" t="s">
        <v>746</v>
      </c>
      <c r="L845" s="249" t="s">
        <v>6</v>
      </c>
      <c r="M845" s="270" t="str">
        <f t="shared" si="234"/>
        <v>1,F1-$619K</v>
      </c>
      <c r="N845" s="256" t="s">
        <v>302</v>
      </c>
      <c r="O845" s="257" t="s">
        <v>3510</v>
      </c>
      <c r="P845" s="231" t="str">
        <f t="shared" ref="P845:P855" si="241">CONCATENATE(A845," (",M845,")")</f>
        <v>Panik, Joe (1,F1-$619K)</v>
      </c>
      <c r="Q845" s="252">
        <f t="shared" si="235"/>
        <v>619000</v>
      </c>
      <c r="R845" s="252" t="str">
        <f t="shared" si="233"/>
        <v/>
      </c>
      <c r="S845" s="252" t="str">
        <f t="shared" si="236"/>
        <v/>
      </c>
      <c r="T845" s="252" t="str">
        <f t="shared" si="221"/>
        <v/>
      </c>
      <c r="U845" s="270" t="s">
        <v>3297</v>
      </c>
      <c r="V845" s="253">
        <v>619000</v>
      </c>
      <c r="W845" s="232" t="s">
        <v>242</v>
      </c>
      <c r="X845" s="284"/>
      <c r="Y845" s="232"/>
      <c r="Z845" s="284"/>
      <c r="AA845" s="232"/>
      <c r="AB845" s="284"/>
      <c r="AC845" s="232"/>
      <c r="AD845" s="284"/>
      <c r="AE845" s="232"/>
      <c r="AF845" s="232"/>
    </row>
    <row r="846" spans="1:32" ht="12.75">
      <c r="A846" s="232" t="s">
        <v>2148</v>
      </c>
      <c r="B846" s="246" t="str">
        <f t="shared" si="237"/>
        <v>Pannone</v>
      </c>
      <c r="C846" s="238" t="str">
        <f t="shared" si="238"/>
        <v>Thomas</v>
      </c>
      <c r="D846" s="232" t="str">
        <f t="shared" si="239"/>
        <v>T. Pannone</v>
      </c>
      <c r="E846" s="231" t="str">
        <f t="shared" si="240"/>
        <v>Thomas Pannone</v>
      </c>
      <c r="F846" s="254" t="s">
        <v>307</v>
      </c>
      <c r="G846" s="254" t="s">
        <v>2305</v>
      </c>
      <c r="H846" s="254" t="s">
        <v>1471</v>
      </c>
      <c r="I846" s="254" t="s">
        <v>1469</v>
      </c>
      <c r="J846" s="250">
        <v>34452</v>
      </c>
      <c r="K846" s="255" t="s">
        <v>577</v>
      </c>
      <c r="L846" s="249" t="s">
        <v>90</v>
      </c>
      <c r="M846" s="270" t="str">
        <f t="shared" si="234"/>
        <v>1,F3-$1.8M</v>
      </c>
      <c r="N846" s="256" t="s">
        <v>263</v>
      </c>
      <c r="O846" s="257" t="s">
        <v>3532</v>
      </c>
      <c r="P846" s="231" t="str">
        <f t="shared" si="241"/>
        <v>Pannone, Thomas (1,F3-$1.8M)</v>
      </c>
      <c r="Q846" s="252">
        <f t="shared" si="235"/>
        <v>600000</v>
      </c>
      <c r="R846" s="252">
        <f t="shared" si="233"/>
        <v>600000</v>
      </c>
      <c r="S846" s="252">
        <f t="shared" si="236"/>
        <v>600000</v>
      </c>
      <c r="T846" s="252" t="str">
        <f t="shared" si="221"/>
        <v/>
      </c>
      <c r="U846" s="232" t="s">
        <v>1842</v>
      </c>
      <c r="V846" s="253">
        <v>600000</v>
      </c>
      <c r="W846" s="232" t="s">
        <v>1843</v>
      </c>
      <c r="X846" s="253">
        <v>600000</v>
      </c>
      <c r="Y846" s="232" t="s">
        <v>1844</v>
      </c>
      <c r="Z846" s="253">
        <v>600000</v>
      </c>
      <c r="AA846" s="232" t="s">
        <v>242</v>
      </c>
      <c r="AB846" s="284"/>
      <c r="AC846" s="232"/>
      <c r="AD846" s="284"/>
      <c r="AE846" s="232"/>
      <c r="AF846" s="232"/>
    </row>
    <row r="847" spans="1:32" ht="12.75">
      <c r="A847" s="232" t="s">
        <v>2142</v>
      </c>
      <c r="B847" s="246" t="str">
        <f t="shared" si="237"/>
        <v>Pardinho</v>
      </c>
      <c r="C847" s="238" t="str">
        <f t="shared" si="238"/>
        <v>Eric</v>
      </c>
      <c r="D847" s="232" t="str">
        <f t="shared" si="239"/>
        <v>E. Pardinho</v>
      </c>
      <c r="E847" s="231" t="str">
        <f t="shared" si="240"/>
        <v>Eric Pardinho</v>
      </c>
      <c r="F847" s="254" t="s">
        <v>748</v>
      </c>
      <c r="G847" s="254" t="s">
        <v>2299</v>
      </c>
      <c r="H847" s="254" t="s">
        <v>1471</v>
      </c>
      <c r="I847" s="254" t="s">
        <v>1464</v>
      </c>
      <c r="J847" s="250">
        <v>36896</v>
      </c>
      <c r="K847" s="255" t="s">
        <v>577</v>
      </c>
      <c r="L847" s="249" t="s">
        <v>387</v>
      </c>
      <c r="M847" s="270" t="str">
        <f t="shared" si="234"/>
        <v>min</v>
      </c>
      <c r="N847" s="256" t="s">
        <v>253</v>
      </c>
      <c r="O847" s="257" t="s">
        <v>2173</v>
      </c>
      <c r="P847" s="231" t="str">
        <f t="shared" si="241"/>
        <v>Pardinho, Eric (min)</v>
      </c>
      <c r="Q847" s="252" t="str">
        <f t="shared" si="235"/>
        <v/>
      </c>
      <c r="R847" s="252" t="str">
        <f t="shared" si="233"/>
        <v/>
      </c>
      <c r="S847" s="252" t="str">
        <f t="shared" si="236"/>
        <v/>
      </c>
      <c r="T847" s="252" t="str">
        <f t="shared" si="221"/>
        <v/>
      </c>
      <c r="U847" s="270" t="s">
        <v>505</v>
      </c>
      <c r="V847" s="253"/>
      <c r="W847" s="232"/>
      <c r="X847" s="253"/>
      <c r="Y847" s="232"/>
      <c r="Z847" s="232"/>
      <c r="AA847" s="232"/>
      <c r="AB847" s="284"/>
      <c r="AC847" s="232"/>
      <c r="AD847" s="284"/>
      <c r="AE847" s="232"/>
      <c r="AF847" s="232"/>
    </row>
    <row r="848" spans="1:32" ht="12.75">
      <c r="A848" s="232" t="s">
        <v>1486</v>
      </c>
      <c r="B848" s="246" t="str">
        <f t="shared" si="237"/>
        <v>Paredes</v>
      </c>
      <c r="C848" s="238" t="str">
        <f t="shared" si="238"/>
        <v>Isaac</v>
      </c>
      <c r="D848" s="232" t="str">
        <f t="shared" si="239"/>
        <v>I. Paredes</v>
      </c>
      <c r="E848" s="231" t="str">
        <f t="shared" si="240"/>
        <v>Isaac Paredes</v>
      </c>
      <c r="F848" s="254"/>
      <c r="G848" s="254">
        <v>198</v>
      </c>
      <c r="H848" s="254" t="s">
        <v>1473</v>
      </c>
      <c r="I848" s="254"/>
      <c r="J848" s="250"/>
      <c r="K848" s="255" t="s">
        <v>752</v>
      </c>
      <c r="L848" s="249" t="s">
        <v>387</v>
      </c>
      <c r="M848" s="270" t="str">
        <f t="shared" si="234"/>
        <v>min</v>
      </c>
      <c r="N848" s="256" t="str">
        <f>Ruth!$Y$2</f>
        <v xml:space="preserve">New Jersey </v>
      </c>
      <c r="O848" s="257" t="s">
        <v>1479</v>
      </c>
      <c r="P848" s="231" t="str">
        <f t="shared" si="241"/>
        <v>Paredes, Isaac (min)</v>
      </c>
      <c r="Q848" s="252" t="str">
        <f t="shared" si="235"/>
        <v/>
      </c>
      <c r="R848" s="252" t="str">
        <f t="shared" si="233"/>
        <v/>
      </c>
      <c r="S848" s="252" t="str">
        <f t="shared" si="236"/>
        <v/>
      </c>
      <c r="T848" s="252" t="str">
        <f t="shared" si="221"/>
        <v/>
      </c>
      <c r="U848" s="270" t="s">
        <v>505</v>
      </c>
      <c r="V848" s="253"/>
      <c r="W848" s="232"/>
      <c r="X848" s="253"/>
      <c r="Y848" s="232"/>
      <c r="Z848" s="232"/>
      <c r="AA848" s="232"/>
      <c r="AB848" s="284"/>
      <c r="AC848" s="232"/>
      <c r="AD848" s="284"/>
      <c r="AE848" s="232"/>
      <c r="AF848" s="232"/>
    </row>
    <row r="849" spans="1:32" ht="12.75">
      <c r="A849" s="232" t="s">
        <v>1392</v>
      </c>
      <c r="B849" s="246" t="str">
        <f t="shared" si="237"/>
        <v>Parker</v>
      </c>
      <c r="C849" s="238" t="str">
        <f t="shared" si="238"/>
        <v>Blake</v>
      </c>
      <c r="D849" s="232" t="str">
        <f t="shared" si="239"/>
        <v>B. Parker</v>
      </c>
      <c r="E849" s="231" t="str">
        <f t="shared" si="240"/>
        <v>Blake Parker</v>
      </c>
      <c r="F849" s="254" t="s">
        <v>748</v>
      </c>
      <c r="G849" s="254"/>
      <c r="H849" s="254"/>
      <c r="I849" s="254"/>
      <c r="J849" s="250">
        <v>31217</v>
      </c>
      <c r="K849" s="255" t="s">
        <v>745</v>
      </c>
      <c r="L849" s="249" t="s">
        <v>90</v>
      </c>
      <c r="M849" s="270" t="str">
        <f t="shared" si="234"/>
        <v>3,F3-$5.9586M</v>
      </c>
      <c r="N849" s="256" t="str">
        <f>Ruth!$M$2</f>
        <v>Hoboken</v>
      </c>
      <c r="O849" s="257" t="s">
        <v>1376</v>
      </c>
      <c r="P849" s="231" t="str">
        <f t="shared" si="241"/>
        <v>Parker, Blake (3,F3-$5.9586M)</v>
      </c>
      <c r="Q849" s="252">
        <f t="shared" si="235"/>
        <v>1987000</v>
      </c>
      <c r="R849" s="252" t="str">
        <f t="shared" si="233"/>
        <v/>
      </c>
      <c r="S849" s="252" t="str">
        <f t="shared" si="236"/>
        <v/>
      </c>
      <c r="T849" s="252" t="str">
        <f t="shared" si="221"/>
        <v/>
      </c>
      <c r="U849" s="270" t="s">
        <v>1622</v>
      </c>
      <c r="V849" s="253">
        <v>1987000</v>
      </c>
      <c r="W849" s="253" t="s">
        <v>242</v>
      </c>
      <c r="X849" s="253"/>
      <c r="Y849" s="232"/>
      <c r="Z849" s="232"/>
      <c r="AA849" s="232"/>
      <c r="AB849" s="284"/>
      <c r="AC849" s="232"/>
      <c r="AD849" s="284"/>
      <c r="AE849" s="232"/>
      <c r="AF849" s="232"/>
    </row>
    <row r="850" spans="1:32" ht="15">
      <c r="A850" s="256" t="s">
        <v>4</v>
      </c>
      <c r="B850" s="246" t="str">
        <f t="shared" si="237"/>
        <v>Parra</v>
      </c>
      <c r="C850" s="238" t="str">
        <f t="shared" si="238"/>
        <v>Gerardo</v>
      </c>
      <c r="D850" s="232" t="str">
        <f t="shared" si="239"/>
        <v>G. Parra</v>
      </c>
      <c r="E850" s="231" t="str">
        <f t="shared" si="240"/>
        <v>Gerardo Parra</v>
      </c>
      <c r="F850" s="272" t="s">
        <v>307</v>
      </c>
      <c r="G850" s="249"/>
      <c r="H850" s="249"/>
      <c r="I850" s="249"/>
      <c r="J850" s="273">
        <v>31903</v>
      </c>
      <c r="K850" s="274" t="s">
        <v>754</v>
      </c>
      <c r="L850" s="249" t="s">
        <v>6</v>
      </c>
      <c r="M850" s="270" t="str">
        <f t="shared" si="234"/>
        <v>3,F4-$5.32M</v>
      </c>
      <c r="N850" s="256" t="str">
        <f>Aaron!$A$2</f>
        <v>Middlesex</v>
      </c>
      <c r="O850" s="257" t="s">
        <v>1376</v>
      </c>
      <c r="P850" s="231" t="str">
        <f t="shared" si="241"/>
        <v>Parra, Gerardo (3,F4-$5.32M)</v>
      </c>
      <c r="Q850" s="252">
        <f t="shared" si="235"/>
        <v>1330000</v>
      </c>
      <c r="R850" s="252">
        <f t="shared" si="233"/>
        <v>1330000</v>
      </c>
      <c r="S850" s="252" t="str">
        <f t="shared" si="236"/>
        <v/>
      </c>
      <c r="T850" s="252" t="str">
        <f t="shared" si="221"/>
        <v/>
      </c>
      <c r="U850" s="270" t="s">
        <v>1634</v>
      </c>
      <c r="V850" s="265">
        <v>1330000</v>
      </c>
      <c r="W850" s="250" t="s">
        <v>1650</v>
      </c>
      <c r="X850" s="265">
        <v>1330000</v>
      </c>
      <c r="Y850" s="232" t="s">
        <v>242</v>
      </c>
      <c r="Z850" s="232"/>
      <c r="AA850" s="232"/>
      <c r="AB850" s="284"/>
      <c r="AC850" s="232"/>
      <c r="AD850" s="284"/>
      <c r="AE850" s="232"/>
      <c r="AF850" s="232"/>
    </row>
    <row r="851" spans="1:32" ht="12.75">
      <c r="A851" s="232" t="s">
        <v>2021</v>
      </c>
      <c r="B851" s="246" t="str">
        <f t="shared" si="237"/>
        <v>Patino</v>
      </c>
      <c r="C851" s="238" t="str">
        <f t="shared" si="238"/>
        <v>Luis</v>
      </c>
      <c r="D851" s="232" t="str">
        <f t="shared" si="239"/>
        <v>L. Patino</v>
      </c>
      <c r="E851" s="231" t="str">
        <f t="shared" si="240"/>
        <v>Luis Patino</v>
      </c>
      <c r="F851" s="254" t="s">
        <v>748</v>
      </c>
      <c r="G851" s="254" t="s">
        <v>1469</v>
      </c>
      <c r="H851" s="254" t="s">
        <v>1464</v>
      </c>
      <c r="I851" s="254" t="s">
        <v>1469</v>
      </c>
      <c r="J851" s="250">
        <v>36459</v>
      </c>
      <c r="K851" s="255" t="s">
        <v>577</v>
      </c>
      <c r="L851" s="249" t="s">
        <v>387</v>
      </c>
      <c r="M851" s="270" t="str">
        <f t="shared" si="234"/>
        <v>min</v>
      </c>
      <c r="N851" s="256" t="s">
        <v>349</v>
      </c>
      <c r="O851" s="257" t="s">
        <v>2173</v>
      </c>
      <c r="P851" s="231" t="str">
        <f t="shared" si="241"/>
        <v>Patino, Luis (min)</v>
      </c>
      <c r="Q851" s="252" t="str">
        <f t="shared" si="235"/>
        <v/>
      </c>
      <c r="R851" s="252" t="str">
        <f t="shared" si="233"/>
        <v/>
      </c>
      <c r="S851" s="252" t="str">
        <f t="shared" si="236"/>
        <v/>
      </c>
      <c r="T851" s="252" t="str">
        <f t="shared" si="221"/>
        <v/>
      </c>
      <c r="U851" s="270" t="s">
        <v>505</v>
      </c>
      <c r="V851" s="253"/>
      <c r="W851" s="232"/>
      <c r="X851" s="253"/>
      <c r="Y851" s="232"/>
      <c r="Z851" s="232"/>
      <c r="AA851" s="232"/>
      <c r="AB851" s="284"/>
      <c r="AC851" s="232"/>
      <c r="AD851" s="284"/>
      <c r="AE851" s="232"/>
      <c r="AF851" s="232"/>
    </row>
    <row r="852" spans="1:32" ht="12.75">
      <c r="A852" s="232" t="s">
        <v>530</v>
      </c>
      <c r="B852" s="246" t="str">
        <f t="shared" si="237"/>
        <v>Paxton</v>
      </c>
      <c r="C852" s="238" t="str">
        <f t="shared" si="238"/>
        <v>James</v>
      </c>
      <c r="D852" s="232" t="str">
        <f t="shared" si="239"/>
        <v>J. Paxton</v>
      </c>
      <c r="E852" s="231" t="str">
        <f t="shared" si="240"/>
        <v>James Paxton</v>
      </c>
      <c r="F852" s="249"/>
      <c r="G852" s="249"/>
      <c r="H852" s="249"/>
      <c r="I852" s="249"/>
      <c r="J852" s="250"/>
      <c r="K852" s="256"/>
      <c r="L852" s="249" t="s">
        <v>90</v>
      </c>
      <c r="M852" s="270" t="str">
        <f t="shared" si="234"/>
        <v>3,L5-$14M</v>
      </c>
      <c r="N852" s="256" t="str">
        <f>Ruth!$S$2</f>
        <v>New York</v>
      </c>
      <c r="O852" s="257" t="s">
        <v>184</v>
      </c>
      <c r="P852" s="231" t="str">
        <f t="shared" si="241"/>
        <v>Paxton, James (3,L5-$14M)</v>
      </c>
      <c r="Q852" s="252">
        <f t="shared" si="235"/>
        <v>2800000</v>
      </c>
      <c r="R852" s="252">
        <f t="shared" si="233"/>
        <v>2800000</v>
      </c>
      <c r="S852" s="252">
        <f t="shared" si="236"/>
        <v>2800000</v>
      </c>
      <c r="T852" s="252" t="str">
        <f t="shared" ref="T852:T915" si="242">IF(ISBLANK($AB852),"",$AB852)</f>
        <v/>
      </c>
      <c r="U852" s="270" t="s">
        <v>1367</v>
      </c>
      <c r="V852" s="253">
        <v>2800000</v>
      </c>
      <c r="W852" s="232" t="s">
        <v>1368</v>
      </c>
      <c r="X852" s="253">
        <v>2800000</v>
      </c>
      <c r="Y852" s="232" t="s">
        <v>1369</v>
      </c>
      <c r="Z852" s="253">
        <v>2800000</v>
      </c>
      <c r="AA852" s="232" t="s">
        <v>242</v>
      </c>
      <c r="AB852" s="284"/>
      <c r="AC852" s="232"/>
      <c r="AD852" s="284"/>
      <c r="AE852" s="232"/>
      <c r="AF852" s="232"/>
    </row>
    <row r="853" spans="1:32" ht="13.5" customHeight="1">
      <c r="A853" s="232" t="s">
        <v>1343</v>
      </c>
      <c r="B853" s="246" t="str">
        <f t="shared" si="237"/>
        <v>Peacock</v>
      </c>
      <c r="C853" s="238" t="str">
        <f t="shared" si="238"/>
        <v>Brad</v>
      </c>
      <c r="D853" s="232" t="str">
        <f t="shared" si="239"/>
        <v>B. Peacock</v>
      </c>
      <c r="E853" s="231" t="str">
        <f t="shared" si="240"/>
        <v>Brad Peacock</v>
      </c>
      <c r="F853" s="249" t="s">
        <v>748</v>
      </c>
      <c r="G853" s="249"/>
      <c r="H853" s="249"/>
      <c r="I853" s="249"/>
      <c r="J853" s="250">
        <v>32175</v>
      </c>
      <c r="K853" s="256"/>
      <c r="L853" s="249" t="s">
        <v>90</v>
      </c>
      <c r="M853" s="270" t="str">
        <f t="shared" si="234"/>
        <v>3,F5-$26.652445M</v>
      </c>
      <c r="N853" s="256" t="str">
        <f>Mays!$AE$2</f>
        <v>West Oakland</v>
      </c>
      <c r="O853" s="257" t="s">
        <v>1376</v>
      </c>
      <c r="P853" s="231" t="str">
        <f t="shared" si="241"/>
        <v>Peacock, Brad (3,F5-$26.652445M)</v>
      </c>
      <c r="Q853" s="252">
        <f t="shared" si="235"/>
        <v>5331000</v>
      </c>
      <c r="R853" s="252">
        <f t="shared" si="233"/>
        <v>5331000</v>
      </c>
      <c r="S853" s="252">
        <f t="shared" si="236"/>
        <v>5331000</v>
      </c>
      <c r="T853" s="252" t="str">
        <f t="shared" si="242"/>
        <v/>
      </c>
      <c r="U853" s="270" t="s">
        <v>1644</v>
      </c>
      <c r="V853" s="253">
        <v>5331000</v>
      </c>
      <c r="W853" s="250" t="s">
        <v>1660</v>
      </c>
      <c r="X853" s="253">
        <v>5331000</v>
      </c>
      <c r="Y853" s="250" t="s">
        <v>1666</v>
      </c>
      <c r="Z853" s="253">
        <v>5331000</v>
      </c>
      <c r="AA853" s="232" t="s">
        <v>242</v>
      </c>
      <c r="AB853" s="284"/>
      <c r="AC853" s="232"/>
      <c r="AD853" s="284"/>
      <c r="AE853" s="232"/>
      <c r="AF853" s="232"/>
    </row>
    <row r="854" spans="1:32" ht="12.75">
      <c r="A854" s="232" t="s">
        <v>1533</v>
      </c>
      <c r="B854" s="246" t="str">
        <f t="shared" si="237"/>
        <v>Pearson</v>
      </c>
      <c r="C854" s="238" t="str">
        <f t="shared" si="238"/>
        <v>Nate</v>
      </c>
      <c r="D854" s="232" t="str">
        <f t="shared" si="239"/>
        <v>N. Pearson</v>
      </c>
      <c r="E854" s="231" t="str">
        <f t="shared" si="240"/>
        <v>Nate Pearson</v>
      </c>
      <c r="F854" s="254"/>
      <c r="G854" s="254">
        <v>28</v>
      </c>
      <c r="H854" s="254" t="s">
        <v>1465</v>
      </c>
      <c r="I854" s="254"/>
      <c r="J854" s="250"/>
      <c r="K854" s="255" t="s">
        <v>577</v>
      </c>
      <c r="L854" s="249" t="s">
        <v>387</v>
      </c>
      <c r="M854" s="270" t="str">
        <f t="shared" si="234"/>
        <v>min</v>
      </c>
      <c r="N854" s="256" t="str">
        <f>Mays!$AE$2</f>
        <v>West Oakland</v>
      </c>
      <c r="O854" s="257" t="s">
        <v>1479</v>
      </c>
      <c r="P854" s="231" t="str">
        <f t="shared" si="241"/>
        <v>Pearson, Nate (min)</v>
      </c>
      <c r="Q854" s="252" t="str">
        <f t="shared" si="235"/>
        <v/>
      </c>
      <c r="R854" s="252" t="str">
        <f t="shared" si="233"/>
        <v/>
      </c>
      <c r="S854" s="252" t="str">
        <f t="shared" si="236"/>
        <v/>
      </c>
      <c r="T854" s="252" t="str">
        <f t="shared" si="242"/>
        <v/>
      </c>
      <c r="U854" s="270" t="s">
        <v>505</v>
      </c>
      <c r="V854" s="253"/>
      <c r="W854" s="232"/>
      <c r="X854" s="253"/>
      <c r="Y854" s="232"/>
      <c r="Z854" s="232"/>
      <c r="AA854" s="232"/>
      <c r="AB854" s="284"/>
      <c r="AC854" s="232"/>
      <c r="AD854" s="284"/>
      <c r="AE854" s="232"/>
      <c r="AF854" s="232"/>
    </row>
    <row r="855" spans="1:32" ht="12.75">
      <c r="A855" s="264" t="s">
        <v>699</v>
      </c>
      <c r="B855" s="246" t="str">
        <f t="shared" si="237"/>
        <v>Pederson</v>
      </c>
      <c r="C855" s="238" t="str">
        <f t="shared" si="238"/>
        <v>Joc</v>
      </c>
      <c r="D855" s="232" t="str">
        <f t="shared" si="239"/>
        <v>J. Pederson</v>
      </c>
      <c r="E855" s="231" t="str">
        <f t="shared" si="240"/>
        <v>Joc Pederson</v>
      </c>
      <c r="F855" s="249" t="s">
        <v>307</v>
      </c>
      <c r="G855" s="249"/>
      <c r="H855" s="249"/>
      <c r="I855" s="249"/>
      <c r="J855" s="250">
        <v>33715</v>
      </c>
      <c r="K855" s="256" t="s">
        <v>750</v>
      </c>
      <c r="L855" s="249" t="s">
        <v>6</v>
      </c>
      <c r="M855" s="270" t="str">
        <f t="shared" si="234"/>
        <v>ARB-Y5</v>
      </c>
      <c r="N855" s="256" t="s">
        <v>299</v>
      </c>
      <c r="O855" s="249" t="s">
        <v>2005</v>
      </c>
      <c r="P855" s="231" t="str">
        <f t="shared" si="241"/>
        <v>Pederson, Joc (ARB-Y5)</v>
      </c>
      <c r="Q855" s="252">
        <f t="shared" si="235"/>
        <v>2000000</v>
      </c>
      <c r="R855" s="252" t="str">
        <f t="shared" si="233"/>
        <v/>
      </c>
      <c r="S855" s="252" t="str">
        <f t="shared" si="236"/>
        <v/>
      </c>
      <c r="T855" s="252" t="str">
        <f t="shared" si="242"/>
        <v/>
      </c>
      <c r="U855" s="270" t="s">
        <v>721</v>
      </c>
      <c r="V855" s="253">
        <v>2000000</v>
      </c>
      <c r="W855" s="232" t="s">
        <v>722</v>
      </c>
      <c r="X855" s="232"/>
      <c r="Y855" s="232" t="s">
        <v>723</v>
      </c>
      <c r="Z855" s="232"/>
      <c r="AA855" s="232" t="s">
        <v>242</v>
      </c>
      <c r="AB855" s="284"/>
      <c r="AC855" s="232"/>
      <c r="AD855" s="284"/>
      <c r="AE855" s="232"/>
      <c r="AF855" s="232"/>
    </row>
    <row r="856" spans="1:32" ht="12.75">
      <c r="A856" s="158" t="s">
        <v>3818</v>
      </c>
      <c r="B856" s="246" t="str">
        <f t="shared" si="237"/>
        <v>Pena</v>
      </c>
      <c r="C856" s="238" t="str">
        <f t="shared" si="238"/>
        <v>Erik</v>
      </c>
      <c r="D856" s="232" t="str">
        <f t="shared" si="239"/>
        <v>E. Pena</v>
      </c>
      <c r="E856" s="231" t="str">
        <f t="shared" si="240"/>
        <v>Erik Pena</v>
      </c>
      <c r="F856" s="254" t="s">
        <v>755</v>
      </c>
      <c r="G856" s="254">
        <v>239</v>
      </c>
      <c r="H856" s="254">
        <v>14</v>
      </c>
      <c r="I856" s="254" t="s">
        <v>1464</v>
      </c>
      <c r="J856" s="250">
        <v>36531</v>
      </c>
      <c r="K856" s="255" t="s">
        <v>746</v>
      </c>
      <c r="L856" s="249" t="s">
        <v>387</v>
      </c>
      <c r="M856" s="270" t="str">
        <f t="shared" si="234"/>
        <v>min</v>
      </c>
      <c r="N856" s="256" t="s">
        <v>710</v>
      </c>
      <c r="O856" s="257" t="s">
        <v>3574</v>
      </c>
      <c r="P856" s="231" t="str">
        <f>CONCATENATE(A856," (",U856,")")</f>
        <v>Pena, Erik (min)</v>
      </c>
      <c r="Q856" s="252" t="str">
        <f t="shared" si="235"/>
        <v/>
      </c>
      <c r="R856" s="252" t="str">
        <f t="shared" si="233"/>
        <v/>
      </c>
      <c r="S856" s="252" t="str">
        <f t="shared" si="236"/>
        <v/>
      </c>
      <c r="T856" s="252" t="str">
        <f t="shared" si="242"/>
        <v/>
      </c>
      <c r="U856" s="270" t="s">
        <v>505</v>
      </c>
      <c r="V856" s="253"/>
      <c r="W856" s="232"/>
      <c r="X856" s="253"/>
      <c r="Y856" s="232"/>
      <c r="Z856" s="232"/>
      <c r="AA856" s="232"/>
      <c r="AB856" s="284"/>
      <c r="AC856" s="232"/>
      <c r="AD856" s="284"/>
      <c r="AE856" s="232"/>
      <c r="AF856" s="232"/>
    </row>
    <row r="857" spans="1:32" ht="12.75" customHeight="1">
      <c r="A857" s="290" t="s">
        <v>1949</v>
      </c>
      <c r="B857" s="246" t="str">
        <f t="shared" si="237"/>
        <v>Pena</v>
      </c>
      <c r="C857" s="238" t="str">
        <f t="shared" si="238"/>
        <v>Felix</v>
      </c>
      <c r="D857" s="232" t="str">
        <f t="shared" si="239"/>
        <v>F. Pena</v>
      </c>
      <c r="E857" s="231" t="str">
        <f t="shared" si="240"/>
        <v>Felix Pena</v>
      </c>
      <c r="F857" s="249"/>
      <c r="G857" s="256"/>
      <c r="H857" s="256"/>
      <c r="I857" s="256"/>
      <c r="J857" s="312"/>
      <c r="K857" s="232"/>
      <c r="L857" s="249" t="s">
        <v>90</v>
      </c>
      <c r="M857" s="270" t="str">
        <f t="shared" si="234"/>
        <v>2,F3-$5.1M</v>
      </c>
      <c r="N857" s="256" t="str">
        <f>Ruth!$M$2</f>
        <v>Hoboken</v>
      </c>
      <c r="O857" s="265" t="s">
        <v>1797</v>
      </c>
      <c r="P857" s="231" t="str">
        <f>CONCATENATE(A857," (",M857,")")</f>
        <v>Pena, Felix (2,F3-$5.1M)</v>
      </c>
      <c r="Q857" s="252">
        <f t="shared" si="235"/>
        <v>1700000</v>
      </c>
      <c r="R857" s="252">
        <f t="shared" si="233"/>
        <v>1700000</v>
      </c>
      <c r="S857" s="252" t="str">
        <f t="shared" si="236"/>
        <v/>
      </c>
      <c r="T857" s="252" t="str">
        <f t="shared" si="242"/>
        <v/>
      </c>
      <c r="U857" s="373" t="s">
        <v>1951</v>
      </c>
      <c r="V857" s="263">
        <v>1700000</v>
      </c>
      <c r="W857" s="290" t="s">
        <v>1950</v>
      </c>
      <c r="X857" s="263">
        <v>1700000</v>
      </c>
      <c r="Y857" s="232" t="s">
        <v>242</v>
      </c>
      <c r="Z857" s="232"/>
      <c r="AA857" s="232"/>
      <c r="AB857" s="284"/>
      <c r="AC857" s="232"/>
      <c r="AD857" s="284"/>
      <c r="AE857" s="232"/>
      <c r="AF857" s="232"/>
    </row>
    <row r="858" spans="1:32" ht="12.75">
      <c r="A858" s="233" t="s">
        <v>3372</v>
      </c>
      <c r="B858" s="233"/>
      <c r="C858" s="233"/>
      <c r="D858" s="233"/>
      <c r="E858" s="233"/>
      <c r="F858" s="233"/>
      <c r="G858" s="233"/>
      <c r="H858" s="233"/>
      <c r="I858" s="233"/>
      <c r="J858" s="233"/>
      <c r="K858" s="233"/>
      <c r="L858" s="249" t="s">
        <v>6</v>
      </c>
      <c r="M858" s="270" t="str">
        <f t="shared" si="234"/>
        <v>1,F2-$4M</v>
      </c>
      <c r="N858" s="233" t="s">
        <v>780</v>
      </c>
      <c r="O858" s="257" t="s">
        <v>3510</v>
      </c>
      <c r="P858" s="231" t="str">
        <f>CONCATENATE(A858," (",M858,")")</f>
        <v>Pence, Hunter (1,F2-$4M)</v>
      </c>
      <c r="Q858" s="252">
        <f t="shared" si="235"/>
        <v>2000000</v>
      </c>
      <c r="R858" s="252">
        <f t="shared" si="233"/>
        <v>2000000</v>
      </c>
      <c r="S858" s="252" t="str">
        <f t="shared" si="236"/>
        <v/>
      </c>
      <c r="T858" s="252" t="str">
        <f t="shared" si="242"/>
        <v/>
      </c>
      <c r="U858" s="233" t="s">
        <v>1857</v>
      </c>
      <c r="V858" s="263">
        <v>2000000</v>
      </c>
      <c r="W858" s="233" t="s">
        <v>1858</v>
      </c>
      <c r="X858" s="263">
        <v>2000000</v>
      </c>
      <c r="Y858" s="233" t="s">
        <v>242</v>
      </c>
      <c r="Z858" s="269"/>
      <c r="AA858" s="233"/>
      <c r="AB858" s="269"/>
      <c r="AC858" s="233"/>
      <c r="AD858" s="269"/>
      <c r="AE858" s="233"/>
      <c r="AF858" s="232"/>
    </row>
    <row r="859" spans="1:32" ht="12.75">
      <c r="A859" s="233" t="s">
        <v>897</v>
      </c>
      <c r="B859" s="246" t="str">
        <f t="shared" ref="B859:B894" si="243">LEFT(A859,FIND(", ",A859,1)-1)</f>
        <v>Peralta</v>
      </c>
      <c r="C859" s="238" t="str">
        <f t="shared" ref="C859:C894" si="244">RIGHT(A859,LEN(A859)-FIND(", ",A859,1)-1)</f>
        <v>David*</v>
      </c>
      <c r="D859" s="232" t="str">
        <f t="shared" ref="D859:D894" si="245">CONCATENATE(MID(C859,1,1),". ",B859)</f>
        <v>D. Peralta</v>
      </c>
      <c r="E859" s="231" t="str">
        <f t="shared" ref="E859:E894" si="246">CONCATENATE(C859," ",B859)</f>
        <v>David* Peralta</v>
      </c>
      <c r="F859" s="249" t="s">
        <v>307</v>
      </c>
      <c r="G859" s="249"/>
      <c r="H859" s="249"/>
      <c r="I859" s="249"/>
      <c r="J859" s="262">
        <v>32003</v>
      </c>
      <c r="K859" s="232" t="s">
        <v>784</v>
      </c>
      <c r="L859" s="249" t="s">
        <v>6</v>
      </c>
      <c r="M859" s="270" t="str">
        <f t="shared" si="234"/>
        <v>ARB-Y6</v>
      </c>
      <c r="N859" s="256" t="str">
        <f>Cobb!$S$2</f>
        <v>Waikiki</v>
      </c>
      <c r="O859" s="249" t="s">
        <v>1371</v>
      </c>
      <c r="P859" s="231" t="str">
        <f>CONCATENATE(A859," (",M859,")")</f>
        <v>Peralta, David* (ARB-Y6)</v>
      </c>
      <c r="Q859" s="252">
        <f t="shared" si="235"/>
        <v>2812500</v>
      </c>
      <c r="R859" s="252" t="str">
        <f t="shared" si="233"/>
        <v/>
      </c>
      <c r="S859" s="252" t="str">
        <f t="shared" si="236"/>
        <v/>
      </c>
      <c r="T859" s="252" t="str">
        <f t="shared" si="242"/>
        <v/>
      </c>
      <c r="U859" s="270" t="s">
        <v>722</v>
      </c>
      <c r="V859" s="253">
        <v>2812500</v>
      </c>
      <c r="W859" s="232" t="s">
        <v>723</v>
      </c>
      <c r="X859" s="232"/>
      <c r="Y859" s="232" t="s">
        <v>242</v>
      </c>
      <c r="Z859" s="232"/>
      <c r="AA859" s="232"/>
      <c r="AB859" s="284"/>
      <c r="AC859" s="232"/>
      <c r="AD859" s="284"/>
      <c r="AE859" s="232"/>
      <c r="AF859" s="232"/>
    </row>
    <row r="860" spans="1:32" ht="12.75">
      <c r="A860" s="232" t="s">
        <v>2026</v>
      </c>
      <c r="B860" s="246" t="str">
        <f t="shared" si="243"/>
        <v>Peralta</v>
      </c>
      <c r="C860" s="238" t="str">
        <f t="shared" si="244"/>
        <v>Freddy</v>
      </c>
      <c r="D860" s="232" t="str">
        <f t="shared" si="245"/>
        <v>F. Peralta</v>
      </c>
      <c r="E860" s="231" t="str">
        <f t="shared" si="246"/>
        <v>Freddy Peralta</v>
      </c>
      <c r="F860" s="254" t="s">
        <v>748</v>
      </c>
      <c r="G860" s="254" t="s">
        <v>1476</v>
      </c>
      <c r="H860" s="254" t="s">
        <v>1464</v>
      </c>
      <c r="I860" s="254" t="s">
        <v>1476</v>
      </c>
      <c r="J860" s="250">
        <v>35220</v>
      </c>
      <c r="K860" s="255" t="s">
        <v>577</v>
      </c>
      <c r="L860" s="249" t="s">
        <v>90</v>
      </c>
      <c r="M860" s="270" t="str">
        <f t="shared" si="234"/>
        <v>Y2</v>
      </c>
      <c r="N860" s="256" t="s">
        <v>1556</v>
      </c>
      <c r="O860" s="257" t="s">
        <v>2173</v>
      </c>
      <c r="P860" s="231" t="str">
        <f>CONCATENATE(A860," (",M860,")")</f>
        <v>Peralta, Freddy (Y2)</v>
      </c>
      <c r="Q860" s="252">
        <f t="shared" si="235"/>
        <v>300000</v>
      </c>
      <c r="R860" s="252">
        <f t="shared" si="233"/>
        <v>400000</v>
      </c>
      <c r="S860" s="252" t="str">
        <f t="shared" si="236"/>
        <v/>
      </c>
      <c r="T860" s="252" t="str">
        <f t="shared" si="242"/>
        <v/>
      </c>
      <c r="U860" s="270" t="s">
        <v>389</v>
      </c>
      <c r="V860" s="253">
        <v>300000</v>
      </c>
      <c r="W860" s="232" t="s">
        <v>278</v>
      </c>
      <c r="X860" s="253">
        <v>400000</v>
      </c>
      <c r="Y860" s="232" t="s">
        <v>492</v>
      </c>
      <c r="Z860" s="232"/>
      <c r="AA860" s="232"/>
      <c r="AB860" s="284"/>
      <c r="AC860" s="232"/>
      <c r="AD860" s="284"/>
      <c r="AE860" s="232"/>
      <c r="AF860" s="232"/>
    </row>
    <row r="861" spans="1:32" ht="12.75">
      <c r="A861" s="246" t="s">
        <v>801</v>
      </c>
      <c r="B861" s="246" t="str">
        <f t="shared" si="243"/>
        <v>Peraza</v>
      </c>
      <c r="C861" s="238" t="str">
        <f t="shared" si="244"/>
        <v>Jose</v>
      </c>
      <c r="D861" s="232" t="str">
        <f t="shared" si="245"/>
        <v>J. Peraza</v>
      </c>
      <c r="E861" s="231" t="str">
        <f t="shared" si="246"/>
        <v>Jose Peraza</v>
      </c>
      <c r="F861" s="247" t="s">
        <v>748</v>
      </c>
      <c r="G861" s="247"/>
      <c r="H861" s="247"/>
      <c r="I861" s="247"/>
      <c r="J861" s="258">
        <v>34454</v>
      </c>
      <c r="K861" s="259" t="s">
        <v>752</v>
      </c>
      <c r="L861" s="249" t="s">
        <v>6</v>
      </c>
      <c r="M861" s="270" t="str">
        <f t="shared" si="234"/>
        <v>ARB-Y4</v>
      </c>
      <c r="N861" s="256" t="str">
        <f>Ruth!$M$2</f>
        <v>Hoboken</v>
      </c>
      <c r="O861" s="247" t="s">
        <v>785</v>
      </c>
      <c r="P861" s="231" t="str">
        <f>CONCATENATE(A861," (",M861,")")</f>
        <v>Peraza, Jose (ARB-Y4)</v>
      </c>
      <c r="Q861" s="252">
        <f t="shared" si="235"/>
        <v>600000</v>
      </c>
      <c r="R861" s="252" t="str">
        <f t="shared" si="233"/>
        <v/>
      </c>
      <c r="S861" s="252" t="str">
        <f t="shared" si="236"/>
        <v/>
      </c>
      <c r="T861" s="252" t="str">
        <f t="shared" si="242"/>
        <v/>
      </c>
      <c r="U861" s="270" t="s">
        <v>492</v>
      </c>
      <c r="V861" s="253">
        <v>600000</v>
      </c>
      <c r="W861" s="232" t="s">
        <v>721</v>
      </c>
      <c r="X861" s="232"/>
      <c r="Y861" s="232" t="s">
        <v>722</v>
      </c>
      <c r="Z861" s="232"/>
      <c r="AA861" s="232" t="s">
        <v>723</v>
      </c>
      <c r="AB861" s="284"/>
      <c r="AC861" s="232"/>
      <c r="AD861" s="284"/>
      <c r="AE861" s="232"/>
      <c r="AF861" s="232"/>
    </row>
    <row r="862" spans="1:32" ht="12.75">
      <c r="A862" s="158" t="s">
        <v>3734</v>
      </c>
      <c r="B862" s="246" t="str">
        <f t="shared" si="243"/>
        <v>Perdomo</v>
      </c>
      <c r="C862" s="238" t="str">
        <f t="shared" si="244"/>
        <v>Geraldo</v>
      </c>
      <c r="D862" s="232" t="str">
        <f t="shared" si="245"/>
        <v>G. Perdomo</v>
      </c>
      <c r="E862" s="231" t="str">
        <f t="shared" si="246"/>
        <v>Geraldo Perdomo</v>
      </c>
      <c r="F862" s="254" t="s">
        <v>755</v>
      </c>
      <c r="G862" s="254">
        <v>37</v>
      </c>
      <c r="H862" s="254">
        <v>2</v>
      </c>
      <c r="I862" s="254" t="s">
        <v>1471</v>
      </c>
      <c r="J862" s="250">
        <v>36455</v>
      </c>
      <c r="K862" s="255" t="s">
        <v>752</v>
      </c>
      <c r="L862" s="249" t="s">
        <v>387</v>
      </c>
      <c r="M862" s="270" t="str">
        <f t="shared" si="234"/>
        <v>min</v>
      </c>
      <c r="N862" s="256" t="s">
        <v>2421</v>
      </c>
      <c r="O862" s="257" t="s">
        <v>3574</v>
      </c>
      <c r="P862" s="231" t="str">
        <f>CONCATENATE(A862," (",U862,")")</f>
        <v>Perdomo, Geraldo (min)</v>
      </c>
      <c r="Q862" s="252" t="str">
        <f t="shared" si="235"/>
        <v/>
      </c>
      <c r="R862" s="252" t="str">
        <f t="shared" si="233"/>
        <v/>
      </c>
      <c r="S862" s="252" t="str">
        <f t="shared" si="236"/>
        <v/>
      </c>
      <c r="T862" s="252" t="str">
        <f t="shared" si="242"/>
        <v/>
      </c>
      <c r="U862" s="270" t="s">
        <v>505</v>
      </c>
      <c r="V862" s="253"/>
      <c r="W862" s="232"/>
      <c r="X862" s="253"/>
      <c r="Y862" s="232"/>
      <c r="Z862" s="232"/>
      <c r="AA862" s="232"/>
      <c r="AB862" s="284"/>
      <c r="AC862" s="232"/>
      <c r="AD862" s="284"/>
      <c r="AE862" s="232"/>
      <c r="AF862" s="232"/>
    </row>
    <row r="863" spans="1:32" ht="12.75">
      <c r="A863" s="158" t="s">
        <v>4178</v>
      </c>
      <c r="B863" s="552" t="str">
        <f t="shared" si="243"/>
        <v>Perdomo</v>
      </c>
      <c r="C863" s="553" t="str">
        <f t="shared" si="244"/>
        <v>Luis</v>
      </c>
      <c r="D863" s="158" t="str">
        <f t="shared" si="245"/>
        <v>L. Perdomo</v>
      </c>
      <c r="E863" s="539" t="str">
        <f t="shared" si="246"/>
        <v>Luis Perdomo</v>
      </c>
      <c r="F863" s="558" t="s">
        <v>748</v>
      </c>
      <c r="G863" s="558"/>
      <c r="H863" s="558"/>
      <c r="I863" s="558"/>
      <c r="J863" s="555">
        <v>34098</v>
      </c>
      <c r="K863" s="559" t="s">
        <v>745</v>
      </c>
      <c r="L863" s="554" t="s">
        <v>90</v>
      </c>
      <c r="M863" s="556" t="str">
        <f t="shared" si="234"/>
        <v>1,F1-$790k</v>
      </c>
      <c r="N863" s="556" t="s">
        <v>173</v>
      </c>
      <c r="O863" s="557" t="s">
        <v>4160</v>
      </c>
      <c r="P863" s="539" t="str">
        <f>CONCATENATE(A863," (",M863,")")</f>
        <v>Perdomo, Luis (1,F1-$790k)</v>
      </c>
      <c r="Q863" s="579">
        <f t="shared" si="235"/>
        <v>790000</v>
      </c>
      <c r="R863" s="579" t="str">
        <f t="shared" si="233"/>
        <v/>
      </c>
      <c r="S863" s="579" t="str">
        <f t="shared" si="236"/>
        <v/>
      </c>
      <c r="T863" s="579" t="str">
        <f t="shared" si="242"/>
        <v/>
      </c>
      <c r="U863" s="270" t="s">
        <v>4127</v>
      </c>
      <c r="V863" s="284">
        <v>790000</v>
      </c>
      <c r="W863" s="232" t="s">
        <v>242</v>
      </c>
      <c r="X863" s="253"/>
      <c r="Y863" s="232"/>
      <c r="Z863" s="232"/>
      <c r="AA863" s="232"/>
      <c r="AB863" s="284"/>
      <c r="AC863" s="232"/>
      <c r="AD863" s="284"/>
      <c r="AE863" s="232"/>
      <c r="AF863" s="232"/>
    </row>
    <row r="864" spans="1:32" ht="14.25" customHeight="1">
      <c r="A864" s="232" t="s">
        <v>1242</v>
      </c>
      <c r="B864" s="246" t="str">
        <f t="shared" si="243"/>
        <v>Perez</v>
      </c>
      <c r="C864" s="238" t="str">
        <f t="shared" si="244"/>
        <v>Franklin</v>
      </c>
      <c r="D864" s="232" t="str">
        <f t="shared" si="245"/>
        <v>F. Perez</v>
      </c>
      <c r="E864" s="231" t="str">
        <f t="shared" si="246"/>
        <v>Franklin Perez</v>
      </c>
      <c r="F864" s="247" t="s">
        <v>748</v>
      </c>
      <c r="G864" s="232" t="e">
        <f>#REF!+1</f>
        <v>#REF!</v>
      </c>
      <c r="H864" s="232">
        <v>3</v>
      </c>
      <c r="I864" s="232">
        <v>24</v>
      </c>
      <c r="J864" s="248">
        <v>35770</v>
      </c>
      <c r="K864" s="232" t="s">
        <v>577</v>
      </c>
      <c r="L864" s="249" t="s">
        <v>387</v>
      </c>
      <c r="M864" s="270" t="str">
        <f t="shared" si="234"/>
        <v>min</v>
      </c>
      <c r="N864" s="256" t="str">
        <f>Ruth!$A$2</f>
        <v>Plum Island</v>
      </c>
      <c r="O864" s="249" t="s">
        <v>1214</v>
      </c>
      <c r="P864" s="231" t="str">
        <f>CONCATENATE(A864," (",M864,")")</f>
        <v>Perez, Franklin (min)</v>
      </c>
      <c r="Q864" s="252" t="str">
        <f t="shared" si="235"/>
        <v/>
      </c>
      <c r="R864" s="252" t="str">
        <f t="shared" si="233"/>
        <v/>
      </c>
      <c r="S864" s="252" t="str">
        <f t="shared" si="236"/>
        <v/>
      </c>
      <c r="T864" s="252" t="str">
        <f t="shared" si="242"/>
        <v/>
      </c>
      <c r="U864" s="270" t="s">
        <v>505</v>
      </c>
      <c r="V864" s="253"/>
      <c r="W864" s="232"/>
      <c r="X864" s="232"/>
      <c r="Y864" s="232"/>
      <c r="Z864" s="232"/>
      <c r="AA864" s="232"/>
      <c r="AB864" s="284"/>
      <c r="AC864" s="232"/>
      <c r="AD864" s="284"/>
      <c r="AE864" s="232"/>
      <c r="AF864" s="232"/>
    </row>
    <row r="865" spans="1:32" ht="12.75">
      <c r="A865" s="232" t="s">
        <v>1488</v>
      </c>
      <c r="B865" s="246" t="str">
        <f t="shared" si="243"/>
        <v>Perez</v>
      </c>
      <c r="C865" s="238" t="str">
        <f t="shared" si="244"/>
        <v>Hector</v>
      </c>
      <c r="D865" s="232" t="str">
        <f t="shared" si="245"/>
        <v>H. Perez</v>
      </c>
      <c r="E865" s="231" t="str">
        <f t="shared" si="246"/>
        <v>Hector Perez</v>
      </c>
      <c r="F865" s="254"/>
      <c r="G865" s="254">
        <v>185</v>
      </c>
      <c r="H865" s="254" t="s">
        <v>1472</v>
      </c>
      <c r="I865" s="254"/>
      <c r="J865" s="250"/>
      <c r="K865" s="255" t="s">
        <v>745</v>
      </c>
      <c r="L865" s="249" t="s">
        <v>387</v>
      </c>
      <c r="M865" s="270" t="str">
        <f t="shared" si="234"/>
        <v>min</v>
      </c>
      <c r="N865" s="256" t="str">
        <f>Cobb!$AE$2</f>
        <v>Houston</v>
      </c>
      <c r="O865" s="257" t="s">
        <v>1479</v>
      </c>
      <c r="P865" s="231" t="str">
        <f>CONCATENATE(A865," (",M865,")")</f>
        <v>Perez, Hector (min)</v>
      </c>
      <c r="Q865" s="252" t="str">
        <f t="shared" si="235"/>
        <v/>
      </c>
      <c r="R865" s="252" t="str">
        <f t="shared" si="233"/>
        <v/>
      </c>
      <c r="S865" s="252" t="str">
        <f t="shared" si="236"/>
        <v/>
      </c>
      <c r="T865" s="252" t="str">
        <f t="shared" si="242"/>
        <v/>
      </c>
      <c r="U865" s="270" t="s">
        <v>505</v>
      </c>
      <c r="V865" s="253"/>
      <c r="W865" s="232"/>
      <c r="X865" s="253"/>
      <c r="Y865" s="232"/>
      <c r="Z865" s="232"/>
      <c r="AA865" s="232"/>
      <c r="AB865" s="284"/>
      <c r="AC865" s="232"/>
      <c r="AD865" s="284"/>
      <c r="AE865" s="232"/>
      <c r="AF865" s="232"/>
    </row>
    <row r="866" spans="1:32" ht="12.75">
      <c r="A866" s="246" t="s">
        <v>828</v>
      </c>
      <c r="B866" s="246" t="str">
        <f t="shared" si="243"/>
        <v>Perez</v>
      </c>
      <c r="C866" s="238" t="str">
        <f t="shared" si="244"/>
        <v>Hernan</v>
      </c>
      <c r="D866" s="232" t="str">
        <f t="shared" si="245"/>
        <v>H. Perez</v>
      </c>
      <c r="E866" s="231" t="str">
        <f t="shared" si="246"/>
        <v>Hernan Perez</v>
      </c>
      <c r="F866" s="247" t="s">
        <v>748</v>
      </c>
      <c r="G866" s="247"/>
      <c r="H866" s="247"/>
      <c r="I866" s="247"/>
      <c r="J866" s="258">
        <v>33323</v>
      </c>
      <c r="K866" s="259" t="s">
        <v>746</v>
      </c>
      <c r="L866" s="249" t="s">
        <v>6</v>
      </c>
      <c r="M866" s="270" t="str">
        <f t="shared" si="234"/>
        <v>1,F1-200k</v>
      </c>
      <c r="N866" s="256" t="s">
        <v>292</v>
      </c>
      <c r="O866" s="257" t="s">
        <v>3510</v>
      </c>
      <c r="P866" s="231" t="str">
        <f>CONCATENATE(A866," (",M866,")")</f>
        <v>Perez, Hernan (1,F1-200k)</v>
      </c>
      <c r="Q866" s="252">
        <f t="shared" si="235"/>
        <v>200000</v>
      </c>
      <c r="R866" s="252" t="str">
        <f t="shared" si="233"/>
        <v/>
      </c>
      <c r="S866" s="252" t="str">
        <f t="shared" si="236"/>
        <v/>
      </c>
      <c r="T866" s="252" t="str">
        <f t="shared" si="242"/>
        <v/>
      </c>
      <c r="U866" s="270" t="s">
        <v>1570</v>
      </c>
      <c r="V866" s="253">
        <v>200000</v>
      </c>
      <c r="W866" s="232" t="s">
        <v>242</v>
      </c>
      <c r="X866" s="284"/>
      <c r="Y866" s="232"/>
      <c r="Z866" s="284"/>
      <c r="AA866" s="232"/>
      <c r="AB866" s="284"/>
      <c r="AC866" s="232"/>
      <c r="AD866" s="284"/>
      <c r="AE866" s="232"/>
      <c r="AF866" s="232"/>
    </row>
    <row r="867" spans="1:32" ht="12.75">
      <c r="A867" s="232" t="s">
        <v>204</v>
      </c>
      <c r="B867" s="246" t="str">
        <f t="shared" si="243"/>
        <v>Perez</v>
      </c>
      <c r="C867" s="238" t="str">
        <f t="shared" si="244"/>
        <v>Martin</v>
      </c>
      <c r="D867" s="232" t="str">
        <f t="shared" si="245"/>
        <v>M. Perez</v>
      </c>
      <c r="E867" s="231" t="str">
        <f t="shared" si="246"/>
        <v>Martin Perez</v>
      </c>
      <c r="F867" s="249"/>
      <c r="G867" s="249"/>
      <c r="H867" s="249"/>
      <c r="I867" s="249"/>
      <c r="J867" s="250"/>
      <c r="K867" s="256"/>
      <c r="L867" s="249" t="s">
        <v>90</v>
      </c>
      <c r="M867" s="270" t="str">
        <f t="shared" si="234"/>
        <v>1,F1-$200k</v>
      </c>
      <c r="N867" s="256" t="s">
        <v>263</v>
      </c>
      <c r="O867" s="257" t="s">
        <v>3510</v>
      </c>
      <c r="P867" s="231" t="str">
        <f>CONCATENATE(A867," (",M867,")")</f>
        <v>Perez, Martin (1,F1-$200k)</v>
      </c>
      <c r="Q867" s="252">
        <f t="shared" si="235"/>
        <v>200000</v>
      </c>
      <c r="R867" s="252" t="str">
        <f t="shared" si="233"/>
        <v/>
      </c>
      <c r="S867" s="252" t="str">
        <f t="shared" si="236"/>
        <v/>
      </c>
      <c r="T867" s="252" t="str">
        <f t="shared" si="242"/>
        <v/>
      </c>
      <c r="U867" s="270" t="s">
        <v>988</v>
      </c>
      <c r="V867" s="253">
        <v>200000</v>
      </c>
      <c r="W867" s="231" t="s">
        <v>242</v>
      </c>
      <c r="X867" s="284"/>
      <c r="Y867" s="232"/>
      <c r="Z867" s="284"/>
      <c r="AA867" s="232"/>
      <c r="AB867" s="284"/>
      <c r="AC867" s="232"/>
      <c r="AD867" s="284"/>
      <c r="AE867" s="232"/>
      <c r="AF867" s="232"/>
    </row>
    <row r="868" spans="1:32" ht="12.75">
      <c r="A868" s="158" t="s">
        <v>2166</v>
      </c>
      <c r="B868" s="246" t="str">
        <f t="shared" si="243"/>
        <v>Perez</v>
      </c>
      <c r="C868" s="238" t="str">
        <f t="shared" si="244"/>
        <v>Michael</v>
      </c>
      <c r="D868" s="232" t="str">
        <f t="shared" si="245"/>
        <v>M. Perez</v>
      </c>
      <c r="E868" s="231" t="str">
        <f t="shared" si="246"/>
        <v>Michael Perez</v>
      </c>
      <c r="F868" s="254" t="s">
        <v>307</v>
      </c>
      <c r="G868" s="254">
        <v>186</v>
      </c>
      <c r="H868" s="254">
        <v>8</v>
      </c>
      <c r="I868" s="254" t="s">
        <v>1465</v>
      </c>
      <c r="J868" s="250">
        <v>33823</v>
      </c>
      <c r="K868" s="255" t="s">
        <v>749</v>
      </c>
      <c r="L868" s="249" t="s">
        <v>6</v>
      </c>
      <c r="M868" s="270" t="str">
        <f t="shared" si="234"/>
        <v>MM</v>
      </c>
      <c r="N868" s="256" t="s">
        <v>710</v>
      </c>
      <c r="O868" s="257" t="s">
        <v>3574</v>
      </c>
      <c r="P868" s="231" t="str">
        <f>CONCATENATE(A868," (",U868,")")</f>
        <v>Perez, Michael (MM)</v>
      </c>
      <c r="Q868" s="252">
        <f t="shared" si="235"/>
        <v>100000</v>
      </c>
      <c r="R868" s="252" t="str">
        <f t="shared" si="233"/>
        <v/>
      </c>
      <c r="S868" s="252" t="str">
        <f t="shared" si="236"/>
        <v/>
      </c>
      <c r="T868" s="252" t="str">
        <f t="shared" si="242"/>
        <v/>
      </c>
      <c r="U868" s="270" t="s">
        <v>385</v>
      </c>
      <c r="V868" s="253">
        <v>100000</v>
      </c>
      <c r="W868" s="232"/>
      <c r="X868" s="253"/>
      <c r="Y868" s="232"/>
      <c r="Z868" s="232"/>
      <c r="AA868" s="232"/>
      <c r="AB868" s="284"/>
      <c r="AC868" s="232"/>
      <c r="AD868" s="284"/>
      <c r="AE868" s="232"/>
      <c r="AF868" s="232"/>
    </row>
    <row r="869" spans="1:32" ht="12.75">
      <c r="A869" s="290" t="s">
        <v>180</v>
      </c>
      <c r="B869" s="246" t="str">
        <f t="shared" si="243"/>
        <v>Perez</v>
      </c>
      <c r="C869" s="238" t="str">
        <f t="shared" si="244"/>
        <v>Oliver</v>
      </c>
      <c r="D869" s="232" t="str">
        <f t="shared" si="245"/>
        <v>O. Perez</v>
      </c>
      <c r="E869" s="231" t="str">
        <f t="shared" si="246"/>
        <v>Oliver Perez</v>
      </c>
      <c r="F869" s="249"/>
      <c r="G869" s="256"/>
      <c r="H869" s="256"/>
      <c r="I869" s="256"/>
      <c r="J869" s="312"/>
      <c r="K869" s="232"/>
      <c r="L869" s="249" t="s">
        <v>90</v>
      </c>
      <c r="M869" s="270" t="str">
        <f t="shared" si="234"/>
        <v>1,F1-$684K</v>
      </c>
      <c r="N869" s="256" t="str">
        <f>Cobb!$A$2</f>
        <v>Greenville</v>
      </c>
      <c r="O869" s="257" t="s">
        <v>3510</v>
      </c>
      <c r="P869" s="231" t="str">
        <f t="shared" ref="P869:P883" si="247">CONCATENATE(A869," (",M869,")")</f>
        <v>Perez, Oliver (1,F1-$684K)</v>
      </c>
      <c r="Q869" s="252">
        <f t="shared" si="235"/>
        <v>684000</v>
      </c>
      <c r="R869" s="252" t="str">
        <f t="shared" si="233"/>
        <v/>
      </c>
      <c r="S869" s="252" t="str">
        <f t="shared" si="236"/>
        <v/>
      </c>
      <c r="T869" s="252" t="str">
        <f t="shared" si="242"/>
        <v/>
      </c>
      <c r="U869" s="270" t="s">
        <v>3298</v>
      </c>
      <c r="V869" s="253">
        <v>684000</v>
      </c>
      <c r="W869" s="232" t="s">
        <v>242</v>
      </c>
      <c r="X869" s="284"/>
      <c r="Y869" s="232"/>
      <c r="Z869" s="284"/>
      <c r="AA869" s="232"/>
      <c r="AB869" s="284"/>
      <c r="AC869" s="232"/>
      <c r="AD869" s="284"/>
      <c r="AE869" s="232"/>
      <c r="AF869" s="232"/>
    </row>
    <row r="870" spans="1:32" ht="12.75">
      <c r="A870" s="233" t="s">
        <v>884</v>
      </c>
      <c r="B870" s="246" t="str">
        <f t="shared" si="243"/>
        <v>Perez</v>
      </c>
      <c r="C870" s="238" t="str">
        <f t="shared" si="244"/>
        <v>Roberto</v>
      </c>
      <c r="D870" s="232" t="str">
        <f t="shared" si="245"/>
        <v>R. Perez</v>
      </c>
      <c r="E870" s="231" t="str">
        <f t="shared" si="246"/>
        <v>Roberto Perez</v>
      </c>
      <c r="F870" s="249" t="s">
        <v>748</v>
      </c>
      <c r="G870" s="249"/>
      <c r="H870" s="249"/>
      <c r="I870" s="249"/>
      <c r="J870" s="262">
        <v>32500</v>
      </c>
      <c r="K870" s="232" t="s">
        <v>749</v>
      </c>
      <c r="L870" s="249" t="s">
        <v>6</v>
      </c>
      <c r="M870" s="270" t="str">
        <f t="shared" si="234"/>
        <v>ARB-Y5</v>
      </c>
      <c r="N870" s="256" t="str">
        <f>Ruth!$Y$2</f>
        <v xml:space="preserve">New Jersey </v>
      </c>
      <c r="O870" s="249" t="s">
        <v>920</v>
      </c>
      <c r="P870" s="231" t="str">
        <f t="shared" si="247"/>
        <v>Perez, Roberto (ARB-Y5)</v>
      </c>
      <c r="Q870" s="252">
        <f t="shared" si="235"/>
        <v>780000</v>
      </c>
      <c r="R870" s="252" t="str">
        <f t="shared" si="233"/>
        <v/>
      </c>
      <c r="S870" s="252" t="str">
        <f t="shared" si="236"/>
        <v/>
      </c>
      <c r="T870" s="252" t="str">
        <f t="shared" si="242"/>
        <v/>
      </c>
      <c r="U870" s="270" t="s">
        <v>721</v>
      </c>
      <c r="V870" s="253">
        <v>780000</v>
      </c>
      <c r="W870" s="232" t="s">
        <v>722</v>
      </c>
      <c r="X870" s="232"/>
      <c r="Y870" s="232" t="s">
        <v>723</v>
      </c>
      <c r="Z870" s="232"/>
      <c r="AA870" s="232" t="s">
        <v>242</v>
      </c>
      <c r="AB870" s="284"/>
      <c r="AC870" s="232"/>
      <c r="AD870" s="284"/>
      <c r="AE870" s="232"/>
      <c r="AF870" s="232"/>
    </row>
    <row r="871" spans="1:32" ht="12.75">
      <c r="A871" s="232" t="s">
        <v>624</v>
      </c>
      <c r="B871" s="246" t="str">
        <f t="shared" si="243"/>
        <v>Perez</v>
      </c>
      <c r="C871" s="238" t="str">
        <f t="shared" si="244"/>
        <v>Salvador</v>
      </c>
      <c r="D871" s="232" t="str">
        <f t="shared" si="245"/>
        <v>S. Perez</v>
      </c>
      <c r="E871" s="231" t="str">
        <f t="shared" si="246"/>
        <v>Salvador Perez</v>
      </c>
      <c r="F871" s="249"/>
      <c r="G871" s="249"/>
      <c r="H871" s="249"/>
      <c r="I871" s="249"/>
      <c r="J871" s="250"/>
      <c r="K871" s="256"/>
      <c r="L871" s="249" t="s">
        <v>6</v>
      </c>
      <c r="M871" s="270" t="str">
        <f t="shared" si="234"/>
        <v>2,F5-$15.75M</v>
      </c>
      <c r="N871" s="256" t="str">
        <f>Cobb!$G$2</f>
        <v>Alaska</v>
      </c>
      <c r="O871" s="257" t="s">
        <v>1797</v>
      </c>
      <c r="P871" s="231" t="str">
        <f t="shared" si="247"/>
        <v>Perez, Salvador (2,F5-$15.75M)</v>
      </c>
      <c r="Q871" s="252">
        <f t="shared" si="235"/>
        <v>3150000</v>
      </c>
      <c r="R871" s="252">
        <f t="shared" si="233"/>
        <v>3150000</v>
      </c>
      <c r="S871" s="252">
        <f t="shared" si="236"/>
        <v>3150000</v>
      </c>
      <c r="T871" s="252">
        <f t="shared" si="242"/>
        <v>3150000</v>
      </c>
      <c r="U871" s="270" t="s">
        <v>1592</v>
      </c>
      <c r="V871" s="253">
        <v>3150000</v>
      </c>
      <c r="W871" s="232" t="s">
        <v>1641</v>
      </c>
      <c r="X871" s="253">
        <v>3150000</v>
      </c>
      <c r="Y871" s="232" t="s">
        <v>1657</v>
      </c>
      <c r="Z871" s="253">
        <v>3150000</v>
      </c>
      <c r="AA871" s="232" t="s">
        <v>1663</v>
      </c>
      <c r="AB871" s="253">
        <v>3150000</v>
      </c>
      <c r="AC871" s="232"/>
      <c r="AD871" s="284"/>
      <c r="AE871" s="232"/>
      <c r="AF871" s="232"/>
    </row>
    <row r="872" spans="1:32" ht="12.75">
      <c r="A872" s="285" t="s">
        <v>762</v>
      </c>
      <c r="B872" s="246" t="str">
        <f t="shared" si="243"/>
        <v>Petit</v>
      </c>
      <c r="C872" s="238" t="str">
        <f t="shared" si="244"/>
        <v>Yusmeiro</v>
      </c>
      <c r="D872" s="232" t="str">
        <f t="shared" si="245"/>
        <v>Y. Petit</v>
      </c>
      <c r="E872" s="231" t="str">
        <f t="shared" si="246"/>
        <v>Yusmeiro Petit</v>
      </c>
      <c r="F872" s="286" t="s">
        <v>748</v>
      </c>
      <c r="G872" s="285"/>
      <c r="H872" s="285"/>
      <c r="I872" s="285"/>
      <c r="J872" s="287">
        <v>31008</v>
      </c>
      <c r="K872" s="285" t="s">
        <v>745</v>
      </c>
      <c r="L872" s="286" t="s">
        <v>90</v>
      </c>
      <c r="M872" s="270" t="str">
        <f t="shared" si="234"/>
        <v>1,F3-$8.331M</v>
      </c>
      <c r="N872" s="256" t="s">
        <v>1338</v>
      </c>
      <c r="O872" s="257" t="s">
        <v>3510</v>
      </c>
      <c r="P872" s="231" t="str">
        <f t="shared" si="247"/>
        <v>Petit, Yusmeiro (1,F3-$8.331M)</v>
      </c>
      <c r="Q872" s="252">
        <f t="shared" si="235"/>
        <v>2777000</v>
      </c>
      <c r="R872" s="252">
        <f t="shared" si="233"/>
        <v>2777000</v>
      </c>
      <c r="S872" s="252">
        <f t="shared" si="236"/>
        <v>2777000</v>
      </c>
      <c r="T872" s="252" t="str">
        <f t="shared" si="242"/>
        <v/>
      </c>
      <c r="U872" s="270" t="s">
        <v>3299</v>
      </c>
      <c r="V872" s="253">
        <v>2777000</v>
      </c>
      <c r="W872" s="232" t="s">
        <v>3300</v>
      </c>
      <c r="X872" s="284">
        <v>2777000</v>
      </c>
      <c r="Y872" s="270" t="s">
        <v>3301</v>
      </c>
      <c r="Z872" s="253">
        <v>2777000</v>
      </c>
      <c r="AA872" s="233" t="s">
        <v>242</v>
      </c>
      <c r="AB872" s="284"/>
      <c r="AC872" s="232"/>
      <c r="AD872" s="284"/>
      <c r="AE872" s="232"/>
      <c r="AF872" s="232"/>
    </row>
    <row r="873" spans="1:32" ht="12.75">
      <c r="A873" s="233" t="s">
        <v>1055</v>
      </c>
      <c r="B873" s="246" t="str">
        <f t="shared" si="243"/>
        <v>Pham</v>
      </c>
      <c r="C873" s="238" t="str">
        <f t="shared" si="244"/>
        <v>Tommy</v>
      </c>
      <c r="D873" s="232" t="str">
        <f t="shared" si="245"/>
        <v>T. Pham</v>
      </c>
      <c r="E873" s="231" t="str">
        <f t="shared" si="246"/>
        <v>Tommy Pham</v>
      </c>
      <c r="F873" s="254" t="s">
        <v>748</v>
      </c>
      <c r="G873" s="233">
        <v>65</v>
      </c>
      <c r="H873" s="233">
        <v>3</v>
      </c>
      <c r="I873" s="233">
        <v>16</v>
      </c>
      <c r="J873" s="262">
        <v>32210</v>
      </c>
      <c r="K873" s="255" t="s">
        <v>750</v>
      </c>
      <c r="L873" s="249" t="s">
        <v>6</v>
      </c>
      <c r="M873" s="270" t="str">
        <f t="shared" si="234"/>
        <v>ARB-Y5</v>
      </c>
      <c r="N873" s="256" t="str">
        <f>Aaron!$S$2</f>
        <v>Washington</v>
      </c>
      <c r="O873" s="257" t="s">
        <v>1058</v>
      </c>
      <c r="P873" s="231" t="str">
        <f t="shared" si="247"/>
        <v>Pham, Tommy (ARB-Y5)</v>
      </c>
      <c r="Q873" s="252">
        <f t="shared" si="235"/>
        <v>1300000</v>
      </c>
      <c r="R873" s="252" t="str">
        <f t="shared" si="233"/>
        <v/>
      </c>
      <c r="S873" s="252" t="str">
        <f t="shared" si="236"/>
        <v/>
      </c>
      <c r="T873" s="252" t="str">
        <f t="shared" si="242"/>
        <v/>
      </c>
      <c r="U873" s="270" t="s">
        <v>721</v>
      </c>
      <c r="V873" s="253">
        <v>1300000</v>
      </c>
      <c r="W873" s="232" t="s">
        <v>722</v>
      </c>
      <c r="X873" s="232"/>
      <c r="Y873" s="232" t="s">
        <v>723</v>
      </c>
      <c r="Z873" s="232"/>
      <c r="AA873" s="232" t="s">
        <v>242</v>
      </c>
      <c r="AB873" s="284"/>
      <c r="AC873" s="232"/>
      <c r="AD873" s="284"/>
      <c r="AE873" s="232"/>
      <c r="AF873" s="232"/>
    </row>
    <row r="874" spans="1:32" ht="14.25" customHeight="1">
      <c r="A874" s="158" t="s">
        <v>4186</v>
      </c>
      <c r="B874" s="552" t="str">
        <f t="shared" si="243"/>
        <v>Phegley</v>
      </c>
      <c r="C874" s="553" t="str">
        <f t="shared" si="244"/>
        <v>Josh</v>
      </c>
      <c r="D874" s="158" t="str">
        <f t="shared" si="245"/>
        <v>J. Phegley</v>
      </c>
      <c r="E874" s="539" t="str">
        <f t="shared" si="246"/>
        <v>Josh Phegley</v>
      </c>
      <c r="F874" s="558" t="s">
        <v>748</v>
      </c>
      <c r="G874" s="558"/>
      <c r="H874" s="558"/>
      <c r="I874" s="558"/>
      <c r="J874" s="555">
        <v>32185</v>
      </c>
      <c r="K874" s="559" t="s">
        <v>749</v>
      </c>
      <c r="L874" s="554" t="s">
        <v>6</v>
      </c>
      <c r="M874" s="556" t="str">
        <f t="shared" si="234"/>
        <v>1,F2-$700k</v>
      </c>
      <c r="N874" s="556" t="s">
        <v>1556</v>
      </c>
      <c r="O874" s="557" t="s">
        <v>4160</v>
      </c>
      <c r="P874" s="539" t="str">
        <f t="shared" si="247"/>
        <v>Phegley, Josh (1,F2-$700k)</v>
      </c>
      <c r="Q874" s="579">
        <f t="shared" si="235"/>
        <v>350000</v>
      </c>
      <c r="R874" s="579">
        <f t="shared" si="233"/>
        <v>350000</v>
      </c>
      <c r="S874" s="579" t="str">
        <f t="shared" si="236"/>
        <v/>
      </c>
      <c r="T874" s="579" t="str">
        <f t="shared" si="242"/>
        <v/>
      </c>
      <c r="U874" s="270" t="s">
        <v>4134</v>
      </c>
      <c r="V874" s="284">
        <v>350000</v>
      </c>
      <c r="W874" s="232" t="s">
        <v>4159</v>
      </c>
      <c r="X874" s="253">
        <v>350000</v>
      </c>
      <c r="Y874" s="232" t="s">
        <v>242</v>
      </c>
      <c r="Z874" s="232"/>
      <c r="AA874" s="232"/>
      <c r="AB874" s="284"/>
      <c r="AC874" s="232"/>
      <c r="AD874" s="284"/>
      <c r="AE874" s="232"/>
      <c r="AF874" s="232"/>
    </row>
    <row r="875" spans="1:32" ht="14.25" customHeight="1">
      <c r="A875" s="233" t="s">
        <v>952</v>
      </c>
      <c r="B875" s="246" t="str">
        <f t="shared" si="243"/>
        <v>Phillips</v>
      </c>
      <c r="C875" s="238" t="str">
        <f t="shared" si="244"/>
        <v>Brett</v>
      </c>
      <c r="D875" s="232" t="str">
        <f t="shared" si="245"/>
        <v>B. Phillips</v>
      </c>
      <c r="E875" s="231" t="str">
        <f t="shared" si="246"/>
        <v>Brett Phillips</v>
      </c>
      <c r="F875" s="249" t="s">
        <v>307</v>
      </c>
      <c r="G875" s="249"/>
      <c r="H875" s="249"/>
      <c r="I875" s="249"/>
      <c r="J875" s="262">
        <v>34484</v>
      </c>
      <c r="K875" s="232" t="s">
        <v>750</v>
      </c>
      <c r="L875" s="249" t="s">
        <v>6</v>
      </c>
      <c r="M875" s="270" t="str">
        <f t="shared" si="234"/>
        <v>Y1*</v>
      </c>
      <c r="N875" s="256" t="s">
        <v>1556</v>
      </c>
      <c r="O875" s="249" t="s">
        <v>2449</v>
      </c>
      <c r="P875" s="231" t="str">
        <f t="shared" si="247"/>
        <v>Phillips, Brett (Y1*)</v>
      </c>
      <c r="Q875" s="252">
        <f t="shared" si="235"/>
        <v>200000</v>
      </c>
      <c r="R875" s="252">
        <f t="shared" si="233"/>
        <v>300000</v>
      </c>
      <c r="S875" s="252">
        <f t="shared" si="236"/>
        <v>400000</v>
      </c>
      <c r="T875" s="252" t="str">
        <f t="shared" si="242"/>
        <v/>
      </c>
      <c r="U875" s="270" t="s">
        <v>189</v>
      </c>
      <c r="V875" s="253">
        <v>200000</v>
      </c>
      <c r="W875" s="232" t="s">
        <v>389</v>
      </c>
      <c r="X875" s="253">
        <v>300000</v>
      </c>
      <c r="Y875" s="232" t="s">
        <v>278</v>
      </c>
      <c r="Z875" s="378">
        <v>400000</v>
      </c>
      <c r="AA875" s="232" t="s">
        <v>492</v>
      </c>
      <c r="AB875" s="284"/>
      <c r="AC875" s="232"/>
      <c r="AD875" s="284"/>
      <c r="AE875" s="232"/>
      <c r="AF875" s="232"/>
    </row>
    <row r="876" spans="1:32" ht="15">
      <c r="A876" s="322" t="s">
        <v>830</v>
      </c>
      <c r="B876" s="246" t="str">
        <f t="shared" si="243"/>
        <v>Pillar</v>
      </c>
      <c r="C876" s="238" t="str">
        <f t="shared" si="244"/>
        <v>Kevin</v>
      </c>
      <c r="D876" s="232" t="str">
        <f t="shared" si="245"/>
        <v>K. Pillar</v>
      </c>
      <c r="E876" s="231" t="str">
        <f t="shared" si="246"/>
        <v>Kevin Pillar</v>
      </c>
      <c r="F876" s="323" t="s">
        <v>748</v>
      </c>
      <c r="G876" s="282"/>
      <c r="H876" s="282"/>
      <c r="I876" s="282"/>
      <c r="J876" s="324">
        <v>32512</v>
      </c>
      <c r="K876" s="325" t="s">
        <v>6</v>
      </c>
      <c r="L876" s="249" t="s">
        <v>6</v>
      </c>
      <c r="M876" s="270" t="str">
        <f t="shared" si="234"/>
        <v>4,F5-$8M</v>
      </c>
      <c r="N876" s="256" t="str">
        <f>Cobb!$M$2</f>
        <v>Mansfield</v>
      </c>
      <c r="O876" s="275" t="s">
        <v>1141</v>
      </c>
      <c r="P876" s="231" t="str">
        <f t="shared" si="247"/>
        <v>Pillar, Kevin (4,F5-$8M)</v>
      </c>
      <c r="Q876" s="252">
        <f t="shared" si="235"/>
        <v>1600000</v>
      </c>
      <c r="R876" s="252">
        <f t="shared" si="233"/>
        <v>1600000</v>
      </c>
      <c r="S876" s="252" t="str">
        <f t="shared" si="236"/>
        <v/>
      </c>
      <c r="T876" s="252" t="str">
        <f t="shared" si="242"/>
        <v/>
      </c>
      <c r="U876" s="372" t="s">
        <v>1004</v>
      </c>
      <c r="V876" s="277">
        <v>1600000</v>
      </c>
      <c r="W876" s="276" t="s">
        <v>997</v>
      </c>
      <c r="X876" s="295">
        <v>1600000</v>
      </c>
      <c r="Y876" s="232" t="s">
        <v>242</v>
      </c>
      <c r="Z876" s="232"/>
      <c r="AA876" s="232"/>
      <c r="AB876" s="284"/>
      <c r="AC876" s="232"/>
      <c r="AD876" s="284"/>
      <c r="AE876" s="232"/>
      <c r="AF876" s="232"/>
    </row>
    <row r="877" spans="1:32" ht="14.25" customHeight="1">
      <c r="A877" s="232" t="s">
        <v>1302</v>
      </c>
      <c r="B877" s="246" t="str">
        <f t="shared" si="243"/>
        <v>Pina</v>
      </c>
      <c r="C877" s="238" t="str">
        <f t="shared" si="244"/>
        <v>Manny</v>
      </c>
      <c r="D877" s="232" t="str">
        <f t="shared" si="245"/>
        <v>M. Pina</v>
      </c>
      <c r="E877" s="231" t="str">
        <f t="shared" si="246"/>
        <v>Manny Pina</v>
      </c>
      <c r="F877" s="247" t="s">
        <v>748</v>
      </c>
      <c r="G877" s="232">
        <f>G876+1</f>
        <v>1</v>
      </c>
      <c r="H877" s="232">
        <v>7</v>
      </c>
      <c r="I877" s="232">
        <v>19</v>
      </c>
      <c r="J877" s="248">
        <v>31933</v>
      </c>
      <c r="K877" s="232" t="s">
        <v>917</v>
      </c>
      <c r="L877" s="249" t="s">
        <v>6</v>
      </c>
      <c r="M877" s="270" t="str">
        <f t="shared" si="234"/>
        <v>Y3</v>
      </c>
      <c r="N877" s="256" t="str">
        <f>Ruth!$S$2</f>
        <v>New York</v>
      </c>
      <c r="O877" s="249" t="s">
        <v>1214</v>
      </c>
      <c r="P877" s="231" t="str">
        <f t="shared" si="247"/>
        <v>Pina, Manny (Y3)</v>
      </c>
      <c r="Q877" s="252">
        <f t="shared" si="235"/>
        <v>400000</v>
      </c>
      <c r="R877" s="252" t="str">
        <f t="shared" si="233"/>
        <v/>
      </c>
      <c r="S877" s="252" t="str">
        <f t="shared" si="236"/>
        <v/>
      </c>
      <c r="T877" s="252" t="str">
        <f t="shared" si="242"/>
        <v/>
      </c>
      <c r="U877" s="270" t="s">
        <v>278</v>
      </c>
      <c r="V877" s="253">
        <v>400000</v>
      </c>
      <c r="W877" s="232" t="s">
        <v>492</v>
      </c>
      <c r="X877" s="232"/>
      <c r="Y877" s="232"/>
      <c r="Z877" s="232"/>
      <c r="AA877" s="232"/>
      <c r="AB877" s="284"/>
      <c r="AC877" s="232"/>
      <c r="AD877" s="284"/>
      <c r="AE877" s="232"/>
      <c r="AF877" s="232"/>
    </row>
    <row r="878" spans="1:32" ht="12.75">
      <c r="A878" s="233" t="s">
        <v>953</v>
      </c>
      <c r="B878" s="246" t="str">
        <f t="shared" si="243"/>
        <v>Pinder</v>
      </c>
      <c r="C878" s="238" t="str">
        <f t="shared" si="244"/>
        <v>Chad</v>
      </c>
      <c r="D878" s="232" t="str">
        <f t="shared" si="245"/>
        <v>C. Pinder</v>
      </c>
      <c r="E878" s="231" t="str">
        <f t="shared" si="246"/>
        <v>Chad Pinder</v>
      </c>
      <c r="F878" s="249" t="s">
        <v>748</v>
      </c>
      <c r="G878" s="249"/>
      <c r="H878" s="249"/>
      <c r="I878" s="249"/>
      <c r="J878" s="250">
        <v>33692</v>
      </c>
      <c r="K878" s="232" t="s">
        <v>746</v>
      </c>
      <c r="L878" s="249" t="s">
        <v>6</v>
      </c>
      <c r="M878" s="270" t="str">
        <f t="shared" si="234"/>
        <v>Y3</v>
      </c>
      <c r="N878" s="256" t="str">
        <f>Aaron!$S$2</f>
        <v>Washington</v>
      </c>
      <c r="O878" s="249" t="s">
        <v>916</v>
      </c>
      <c r="P878" s="231" t="str">
        <f t="shared" si="247"/>
        <v>Pinder, Chad (Y3)</v>
      </c>
      <c r="Q878" s="252">
        <f t="shared" si="235"/>
        <v>400000</v>
      </c>
      <c r="R878" s="252" t="str">
        <f t="shared" si="233"/>
        <v/>
      </c>
      <c r="S878" s="252" t="str">
        <f t="shared" si="236"/>
        <v/>
      </c>
      <c r="T878" s="252" t="str">
        <f t="shared" si="242"/>
        <v/>
      </c>
      <c r="U878" s="270" t="s">
        <v>278</v>
      </c>
      <c r="V878" s="253">
        <v>400000</v>
      </c>
      <c r="W878" s="232" t="s">
        <v>492</v>
      </c>
      <c r="X878" s="232"/>
      <c r="Y878" s="232"/>
      <c r="Z878" s="232"/>
      <c r="AA878" s="232"/>
      <c r="AB878" s="284"/>
      <c r="AC878" s="232"/>
      <c r="AD878" s="284"/>
      <c r="AE878" s="232"/>
      <c r="AF878" s="232"/>
    </row>
    <row r="879" spans="1:32" ht="14.25" customHeight="1">
      <c r="A879" s="158" t="s">
        <v>4162</v>
      </c>
      <c r="B879" s="552" t="str">
        <f t="shared" si="243"/>
        <v>Pineda</v>
      </c>
      <c r="C879" s="553" t="str">
        <f t="shared" si="244"/>
        <v>Michael</v>
      </c>
      <c r="D879" s="158" t="str">
        <f t="shared" si="245"/>
        <v>M. Pineda</v>
      </c>
      <c r="E879" s="539" t="str">
        <f t="shared" si="246"/>
        <v>Michael Pineda</v>
      </c>
      <c r="F879" s="558" t="s">
        <v>748</v>
      </c>
      <c r="G879" s="558" t="s">
        <v>1121</v>
      </c>
      <c r="H879" s="558" t="s">
        <v>1121</v>
      </c>
      <c r="I879" s="558" t="s">
        <v>1121</v>
      </c>
      <c r="J879" s="555">
        <v>32526</v>
      </c>
      <c r="K879" s="559" t="s">
        <v>577</v>
      </c>
      <c r="L879" s="554" t="s">
        <v>90</v>
      </c>
      <c r="M879" s="556" t="str">
        <f t="shared" si="234"/>
        <v>1,F5-$14M</v>
      </c>
      <c r="N879" s="556" t="s">
        <v>253</v>
      </c>
      <c r="O879" s="557" t="s">
        <v>4160</v>
      </c>
      <c r="P879" s="539" t="str">
        <f t="shared" si="247"/>
        <v>Pineda, Michael (1,F5-$14M)</v>
      </c>
      <c r="Q879" s="579">
        <f t="shared" si="235"/>
        <v>2800000</v>
      </c>
      <c r="R879" s="579">
        <f t="shared" si="233"/>
        <v>2800000</v>
      </c>
      <c r="S879" s="579">
        <f t="shared" si="236"/>
        <v>2800000</v>
      </c>
      <c r="T879" s="579">
        <f t="shared" si="242"/>
        <v>2800000</v>
      </c>
      <c r="U879" s="270" t="s">
        <v>3169</v>
      </c>
      <c r="V879" s="284">
        <v>2800000</v>
      </c>
      <c r="W879" s="232" t="s">
        <v>3170</v>
      </c>
      <c r="X879" s="253">
        <v>2800000</v>
      </c>
      <c r="Y879" s="232" t="s">
        <v>3171</v>
      </c>
      <c r="Z879" s="232">
        <v>2800000</v>
      </c>
      <c r="AA879" s="232" t="s">
        <v>3172</v>
      </c>
      <c r="AB879" s="284">
        <v>2800000</v>
      </c>
      <c r="AC879" s="232" t="s">
        <v>3173</v>
      </c>
      <c r="AD879" s="284">
        <v>2800000</v>
      </c>
      <c r="AE879" s="232" t="s">
        <v>242</v>
      </c>
      <c r="AF879" s="232"/>
    </row>
    <row r="880" spans="1:32" ht="14.25" customHeight="1">
      <c r="A880" s="232" t="s">
        <v>1230</v>
      </c>
      <c r="B880" s="246" t="str">
        <f t="shared" si="243"/>
        <v>Pint</v>
      </c>
      <c r="C880" s="238" t="str">
        <f t="shared" si="244"/>
        <v>Riley</v>
      </c>
      <c r="D880" s="232" t="str">
        <f t="shared" si="245"/>
        <v>R. Pint</v>
      </c>
      <c r="E880" s="231" t="str">
        <f t="shared" si="246"/>
        <v>Riley Pint</v>
      </c>
      <c r="F880" s="247" t="s">
        <v>748</v>
      </c>
      <c r="G880" s="232" t="e">
        <f>#REF!+1</f>
        <v>#REF!</v>
      </c>
      <c r="H880" s="232">
        <v>2</v>
      </c>
      <c r="I880" s="232">
        <v>7</v>
      </c>
      <c r="J880" s="248">
        <v>35740</v>
      </c>
      <c r="K880" s="232" t="s">
        <v>577</v>
      </c>
      <c r="L880" s="249" t="s">
        <v>387</v>
      </c>
      <c r="M880" s="270" t="str">
        <f t="shared" si="234"/>
        <v>min</v>
      </c>
      <c r="N880" s="256" t="str">
        <f>Ruth!$M$2</f>
        <v>Hoboken</v>
      </c>
      <c r="O880" s="249" t="s">
        <v>1214</v>
      </c>
      <c r="P880" s="231" t="str">
        <f t="shared" si="247"/>
        <v>Pint, Riley (min)</v>
      </c>
      <c r="Q880" s="252" t="str">
        <f t="shared" si="235"/>
        <v/>
      </c>
      <c r="R880" s="252" t="str">
        <f t="shared" si="233"/>
        <v/>
      </c>
      <c r="S880" s="252" t="str">
        <f t="shared" si="236"/>
        <v/>
      </c>
      <c r="T880" s="252" t="str">
        <f t="shared" si="242"/>
        <v/>
      </c>
      <c r="U880" s="270" t="s">
        <v>505</v>
      </c>
      <c r="V880" s="253"/>
      <c r="W880" s="232"/>
      <c r="X880" s="232"/>
      <c r="Y880" s="232"/>
      <c r="Z880" s="232"/>
      <c r="AA880" s="232"/>
      <c r="AB880" s="580"/>
      <c r="AC880" s="232"/>
      <c r="AD880" s="284"/>
      <c r="AE880" s="232"/>
      <c r="AF880" s="232"/>
    </row>
    <row r="881" spans="1:32" ht="14.25" customHeight="1">
      <c r="A881" s="246" t="s">
        <v>811</v>
      </c>
      <c r="B881" s="246" t="str">
        <f t="shared" si="243"/>
        <v>Piscotty</v>
      </c>
      <c r="C881" s="238" t="str">
        <f t="shared" si="244"/>
        <v>Stephen</v>
      </c>
      <c r="D881" s="232" t="str">
        <f t="shared" si="245"/>
        <v>S. Piscotty</v>
      </c>
      <c r="E881" s="231" t="str">
        <f t="shared" si="246"/>
        <v>Stephen Piscotty</v>
      </c>
      <c r="F881" s="247" t="s">
        <v>748</v>
      </c>
      <c r="G881" s="247"/>
      <c r="H881" s="247"/>
      <c r="I881" s="247"/>
      <c r="J881" s="258">
        <v>33252</v>
      </c>
      <c r="K881" s="311" t="s">
        <v>784</v>
      </c>
      <c r="L881" s="249" t="s">
        <v>6</v>
      </c>
      <c r="M881" s="270" t="str">
        <f t="shared" si="234"/>
        <v>ARB-Y5</v>
      </c>
      <c r="N881" s="256" t="str">
        <f>Cobb!$S$2</f>
        <v>Waikiki</v>
      </c>
      <c r="O881" s="247" t="s">
        <v>1026</v>
      </c>
      <c r="P881" s="231" t="str">
        <f t="shared" si="247"/>
        <v>Piscotty, Stephen (ARB-Y5)</v>
      </c>
      <c r="Q881" s="252">
        <f t="shared" si="235"/>
        <v>1600000</v>
      </c>
      <c r="R881" s="252" t="str">
        <f t="shared" si="233"/>
        <v/>
      </c>
      <c r="S881" s="252" t="str">
        <f t="shared" si="236"/>
        <v/>
      </c>
      <c r="T881" s="252" t="str">
        <f t="shared" si="242"/>
        <v/>
      </c>
      <c r="U881" s="270" t="s">
        <v>721</v>
      </c>
      <c r="V881" s="253">
        <v>1600000</v>
      </c>
      <c r="W881" s="232" t="s">
        <v>722</v>
      </c>
      <c r="X881" s="232"/>
      <c r="Y881" s="232" t="s">
        <v>723</v>
      </c>
      <c r="Z881" s="232"/>
      <c r="AA881" s="232" t="s">
        <v>242</v>
      </c>
      <c r="AB881" s="284"/>
      <c r="AC881" s="232"/>
      <c r="AD881" s="284"/>
      <c r="AE881" s="232"/>
      <c r="AF881" s="232"/>
    </row>
    <row r="882" spans="1:32" ht="14.25" customHeight="1">
      <c r="A882" s="232" t="s">
        <v>1428</v>
      </c>
      <c r="B882" s="246" t="str">
        <f t="shared" si="243"/>
        <v>Pivetta</v>
      </c>
      <c r="C882" s="238" t="str">
        <f t="shared" si="244"/>
        <v>Nick</v>
      </c>
      <c r="D882" s="232" t="str">
        <f t="shared" si="245"/>
        <v>N. Pivetta</v>
      </c>
      <c r="E882" s="231" t="str">
        <f t="shared" si="246"/>
        <v>Nick Pivetta</v>
      </c>
      <c r="F882" s="254" t="s">
        <v>748</v>
      </c>
      <c r="G882" s="254">
        <v>24</v>
      </c>
      <c r="H882" s="254" t="s">
        <v>1464</v>
      </c>
      <c r="I882" s="254"/>
      <c r="J882" s="250">
        <v>34014</v>
      </c>
      <c r="K882" s="255" t="s">
        <v>577</v>
      </c>
      <c r="L882" s="249" t="s">
        <v>90</v>
      </c>
      <c r="M882" s="270" t="str">
        <f t="shared" si="234"/>
        <v>Y3</v>
      </c>
      <c r="N882" s="256" t="str">
        <f>Mays!$M$2</f>
        <v>Texas</v>
      </c>
      <c r="O882" s="257" t="s">
        <v>1479</v>
      </c>
      <c r="P882" s="231" t="str">
        <f t="shared" si="247"/>
        <v>Pivetta, Nick (Y3)</v>
      </c>
      <c r="Q882" s="252">
        <f t="shared" si="235"/>
        <v>400000</v>
      </c>
      <c r="R882" s="252" t="str">
        <f t="shared" si="233"/>
        <v/>
      </c>
      <c r="S882" s="252" t="str">
        <f t="shared" si="236"/>
        <v/>
      </c>
      <c r="T882" s="252" t="str">
        <f t="shared" si="242"/>
        <v/>
      </c>
      <c r="U882" s="270" t="s">
        <v>278</v>
      </c>
      <c r="V882" s="253">
        <v>400000</v>
      </c>
      <c r="W882" s="232" t="s">
        <v>492</v>
      </c>
      <c r="X882" s="253"/>
      <c r="Y882" s="232"/>
      <c r="Z882" s="232"/>
      <c r="AA882" s="232"/>
      <c r="AB882" s="284"/>
      <c r="AC882" s="232"/>
      <c r="AD882" s="284"/>
      <c r="AE882" s="232"/>
      <c r="AF882" s="232"/>
    </row>
    <row r="883" spans="1:32" ht="14.25" customHeight="1">
      <c r="A883" s="246" t="s">
        <v>817</v>
      </c>
      <c r="B883" s="246" t="str">
        <f t="shared" si="243"/>
        <v>Plawecki</v>
      </c>
      <c r="C883" s="238" t="str">
        <f t="shared" si="244"/>
        <v>Kevin</v>
      </c>
      <c r="D883" s="232" t="str">
        <f t="shared" si="245"/>
        <v>K. Plawecki</v>
      </c>
      <c r="E883" s="231" t="str">
        <f t="shared" si="246"/>
        <v>Kevin Plawecki</v>
      </c>
      <c r="F883" s="247" t="s">
        <v>748</v>
      </c>
      <c r="G883" s="247"/>
      <c r="H883" s="247"/>
      <c r="I883" s="247"/>
      <c r="J883" s="258">
        <v>33295</v>
      </c>
      <c r="K883" s="311" t="s">
        <v>749</v>
      </c>
      <c r="L883" s="249" t="s">
        <v>6</v>
      </c>
      <c r="M883" s="270" t="str">
        <f t="shared" si="234"/>
        <v>ARB-Y5</v>
      </c>
      <c r="N883" s="256" t="str">
        <f>Aaron!$M$2</f>
        <v>Virginia</v>
      </c>
      <c r="O883" s="247" t="s">
        <v>785</v>
      </c>
      <c r="P883" s="231" t="str">
        <f t="shared" si="247"/>
        <v>Plawecki, Kevin (ARB-Y5)</v>
      </c>
      <c r="Q883" s="252">
        <f t="shared" si="235"/>
        <v>780000</v>
      </c>
      <c r="R883" s="252" t="str">
        <f t="shared" si="233"/>
        <v/>
      </c>
      <c r="S883" s="252" t="str">
        <f t="shared" si="236"/>
        <v/>
      </c>
      <c r="T883" s="252" t="str">
        <f t="shared" si="242"/>
        <v/>
      </c>
      <c r="U883" s="270" t="s">
        <v>721</v>
      </c>
      <c r="V883" s="253">
        <v>780000</v>
      </c>
      <c r="W883" s="232" t="s">
        <v>722</v>
      </c>
      <c r="X883" s="232"/>
      <c r="Y883" s="232" t="s">
        <v>723</v>
      </c>
      <c r="Z883" s="232"/>
      <c r="AA883" s="232" t="s">
        <v>242</v>
      </c>
      <c r="AB883" s="284"/>
      <c r="AC883" s="232"/>
      <c r="AD883" s="284"/>
      <c r="AE883" s="232"/>
      <c r="AF883" s="232"/>
    </row>
    <row r="884" spans="1:32" ht="14.25" customHeight="1">
      <c r="A884" s="158" t="s">
        <v>3578</v>
      </c>
      <c r="B884" s="246" t="str">
        <f t="shared" si="243"/>
        <v>Plesac</v>
      </c>
      <c r="C884" s="238" t="str">
        <f t="shared" si="244"/>
        <v>Zach</v>
      </c>
      <c r="D884" s="232" t="str">
        <f t="shared" si="245"/>
        <v>Z. Plesac</v>
      </c>
      <c r="E884" s="231" t="str">
        <f t="shared" si="246"/>
        <v>Zach Plesac</v>
      </c>
      <c r="F884" s="254" t="s">
        <v>748</v>
      </c>
      <c r="G884" s="254">
        <v>8</v>
      </c>
      <c r="H884" s="254">
        <v>1</v>
      </c>
      <c r="I884" s="254" t="s">
        <v>1469</v>
      </c>
      <c r="J884" s="250">
        <v>34720</v>
      </c>
      <c r="K884" s="255" t="s">
        <v>577</v>
      </c>
      <c r="L884" s="249" t="s">
        <v>90</v>
      </c>
      <c r="M884" s="270" t="str">
        <f t="shared" si="234"/>
        <v>Y1</v>
      </c>
      <c r="N884" s="256" t="s">
        <v>329</v>
      </c>
      <c r="O884" s="257" t="s">
        <v>3574</v>
      </c>
      <c r="P884" s="231" t="str">
        <f>CONCATENATE(A884," (",U884,")")</f>
        <v>Plesac, Zach (Y1)</v>
      </c>
      <c r="Q884" s="252">
        <f t="shared" si="235"/>
        <v>200000</v>
      </c>
      <c r="R884" s="252">
        <f t="shared" si="233"/>
        <v>300000</v>
      </c>
      <c r="S884" s="252">
        <f t="shared" si="236"/>
        <v>400000</v>
      </c>
      <c r="T884" s="252" t="str">
        <f t="shared" si="242"/>
        <v/>
      </c>
      <c r="U884" s="270" t="s">
        <v>388</v>
      </c>
      <c r="V884" s="253">
        <v>200000</v>
      </c>
      <c r="W884" s="232" t="s">
        <v>389</v>
      </c>
      <c r="X884" s="253">
        <v>300000</v>
      </c>
      <c r="Y884" s="232" t="s">
        <v>278</v>
      </c>
      <c r="Z884" s="378">
        <v>400000</v>
      </c>
      <c r="AA884" s="232" t="s">
        <v>492</v>
      </c>
      <c r="AB884" s="284"/>
      <c r="AC884" s="232"/>
      <c r="AD884" s="284"/>
      <c r="AE884" s="232"/>
      <c r="AF884" s="232"/>
    </row>
    <row r="885" spans="1:32" ht="14.25" customHeight="1">
      <c r="A885" s="232" t="s">
        <v>2105</v>
      </c>
      <c r="B885" s="246" t="str">
        <f t="shared" si="243"/>
        <v>Plutko</v>
      </c>
      <c r="C885" s="238" t="str">
        <f t="shared" si="244"/>
        <v>Adam</v>
      </c>
      <c r="D885" s="232" t="str">
        <f t="shared" si="245"/>
        <v>A. Plutko</v>
      </c>
      <c r="E885" s="231" t="str">
        <f t="shared" si="246"/>
        <v>Adam Plutko</v>
      </c>
      <c r="F885" s="254" t="s">
        <v>748</v>
      </c>
      <c r="G885" s="254" t="s">
        <v>2261</v>
      </c>
      <c r="H885" s="254" t="s">
        <v>1467</v>
      </c>
      <c r="I885" s="254" t="s">
        <v>1475</v>
      </c>
      <c r="J885" s="250">
        <v>33514</v>
      </c>
      <c r="K885" s="255" t="s">
        <v>577</v>
      </c>
      <c r="L885" s="249" t="s">
        <v>90</v>
      </c>
      <c r="M885" s="270" t="str">
        <f t="shared" si="234"/>
        <v>Y2</v>
      </c>
      <c r="N885" s="256" t="s">
        <v>1556</v>
      </c>
      <c r="O885" s="257" t="s">
        <v>2173</v>
      </c>
      <c r="P885" s="231" t="str">
        <f>CONCATENATE(A885," (",M885,")")</f>
        <v>Plutko, Adam (Y2)</v>
      </c>
      <c r="Q885" s="252">
        <f t="shared" si="235"/>
        <v>300000</v>
      </c>
      <c r="R885" s="252">
        <f t="shared" si="233"/>
        <v>400000</v>
      </c>
      <c r="S885" s="252" t="str">
        <f t="shared" si="236"/>
        <v/>
      </c>
      <c r="T885" s="252" t="str">
        <f t="shared" si="242"/>
        <v/>
      </c>
      <c r="U885" s="270" t="s">
        <v>389</v>
      </c>
      <c r="V885" s="253">
        <v>300000</v>
      </c>
      <c r="W885" s="232" t="s">
        <v>278</v>
      </c>
      <c r="X885" s="253">
        <v>400000</v>
      </c>
      <c r="Y885" s="232" t="s">
        <v>492</v>
      </c>
      <c r="Z885" s="232"/>
      <c r="AA885" s="232"/>
      <c r="AB885" s="284"/>
      <c r="AC885" s="232"/>
      <c r="AD885" s="284"/>
      <c r="AE885" s="232"/>
      <c r="AF885" s="232"/>
    </row>
    <row r="886" spans="1:32" ht="14.25" customHeight="1">
      <c r="A886" s="158" t="s">
        <v>3595</v>
      </c>
      <c r="B886" s="246" t="str">
        <f t="shared" si="243"/>
        <v>Poche</v>
      </c>
      <c r="C886" s="238" t="str">
        <f t="shared" si="244"/>
        <v>Colin</v>
      </c>
      <c r="D886" s="232" t="str">
        <f t="shared" si="245"/>
        <v>C. Poche</v>
      </c>
      <c r="E886" s="231" t="str">
        <f t="shared" si="246"/>
        <v>Colin Poche</v>
      </c>
      <c r="F886" s="254" t="s">
        <v>307</v>
      </c>
      <c r="G886" s="254">
        <v>40</v>
      </c>
      <c r="H886" s="254">
        <v>2</v>
      </c>
      <c r="I886" s="254" t="s">
        <v>1473</v>
      </c>
      <c r="J886" s="250">
        <v>34351</v>
      </c>
      <c r="K886" s="255" t="s">
        <v>745</v>
      </c>
      <c r="L886" s="249" t="s">
        <v>90</v>
      </c>
      <c r="M886" s="270" t="str">
        <f t="shared" si="234"/>
        <v>Y1</v>
      </c>
      <c r="N886" s="256" t="s">
        <v>868</v>
      </c>
      <c r="O886" s="257" t="s">
        <v>3574</v>
      </c>
      <c r="P886" s="231" t="str">
        <f>CONCATENATE(A886," (",U886,")")</f>
        <v>Poche, Colin (Y1)</v>
      </c>
      <c r="Q886" s="252">
        <f t="shared" si="235"/>
        <v>200000</v>
      </c>
      <c r="R886" s="252">
        <f t="shared" si="233"/>
        <v>300000</v>
      </c>
      <c r="S886" s="252">
        <f t="shared" si="236"/>
        <v>400000</v>
      </c>
      <c r="T886" s="252" t="str">
        <f t="shared" si="242"/>
        <v/>
      </c>
      <c r="U886" s="270" t="s">
        <v>388</v>
      </c>
      <c r="V886" s="253">
        <v>200000</v>
      </c>
      <c r="W886" s="232" t="s">
        <v>389</v>
      </c>
      <c r="X886" s="253">
        <v>300000</v>
      </c>
      <c r="Y886" s="232" t="s">
        <v>278</v>
      </c>
      <c r="Z886" s="378">
        <v>400000</v>
      </c>
      <c r="AA886" s="232" t="s">
        <v>492</v>
      </c>
      <c r="AB886" s="284"/>
      <c r="AC886" s="232"/>
      <c r="AD886" s="284"/>
      <c r="AE886" s="232"/>
      <c r="AF886" s="232"/>
    </row>
    <row r="887" spans="1:32" s="278" customFormat="1" ht="14.25" customHeight="1">
      <c r="A887" s="264" t="s">
        <v>696</v>
      </c>
      <c r="B887" s="246" t="str">
        <f t="shared" si="243"/>
        <v>Polanco</v>
      </c>
      <c r="C887" s="238" t="str">
        <f t="shared" si="244"/>
        <v>Gregory</v>
      </c>
      <c r="D887" s="232" t="str">
        <f t="shared" si="245"/>
        <v>G. Polanco</v>
      </c>
      <c r="E887" s="231" t="str">
        <f t="shared" si="246"/>
        <v>Gregory Polanco</v>
      </c>
      <c r="F887" s="249" t="s">
        <v>307</v>
      </c>
      <c r="G887" s="249"/>
      <c r="H887" s="249"/>
      <c r="I887" s="249"/>
      <c r="J887" s="250">
        <v>33495</v>
      </c>
      <c r="K887" s="256" t="s">
        <v>753</v>
      </c>
      <c r="L887" s="249" t="s">
        <v>6</v>
      </c>
      <c r="M887" s="270" t="str">
        <f t="shared" si="234"/>
        <v>1,F4-$4M</v>
      </c>
      <c r="N887" s="256" t="s">
        <v>864</v>
      </c>
      <c r="O887" s="257" t="s">
        <v>3510</v>
      </c>
      <c r="P887" s="231" t="str">
        <f t="shared" ref="P887:P898" si="248">CONCATENATE(A887," (",M887,")")</f>
        <v>Polanco, Gregory (1,F4-$4M)</v>
      </c>
      <c r="Q887" s="252">
        <f t="shared" si="235"/>
        <v>1000000</v>
      </c>
      <c r="R887" s="252">
        <f t="shared" si="233"/>
        <v>1000000</v>
      </c>
      <c r="S887" s="252">
        <f t="shared" si="236"/>
        <v>1000000</v>
      </c>
      <c r="T887" s="252">
        <f t="shared" si="242"/>
        <v>1000000</v>
      </c>
      <c r="U887" s="270" t="s">
        <v>3195</v>
      </c>
      <c r="V887" s="253">
        <v>1000000</v>
      </c>
      <c r="W887" s="270" t="s">
        <v>3196</v>
      </c>
      <c r="X887" s="253">
        <v>1000000</v>
      </c>
      <c r="Y887" s="270" t="s">
        <v>1157</v>
      </c>
      <c r="Z887" s="253">
        <v>1000000</v>
      </c>
      <c r="AA887" s="270" t="s">
        <v>1159</v>
      </c>
      <c r="AB887" s="253">
        <v>1000000</v>
      </c>
      <c r="AC887" s="232" t="s">
        <v>242</v>
      </c>
      <c r="AD887" s="284"/>
      <c r="AE887" s="232"/>
      <c r="AF887" s="233"/>
    </row>
    <row r="888" spans="1:32" ht="14.25" customHeight="1">
      <c r="A888" s="233" t="s">
        <v>914</v>
      </c>
      <c r="B888" s="246" t="str">
        <f t="shared" si="243"/>
        <v>Polanco</v>
      </c>
      <c r="C888" s="238" t="str">
        <f t="shared" si="244"/>
        <v>Jorge+</v>
      </c>
      <c r="D888" s="232" t="str">
        <f t="shared" si="245"/>
        <v>J. Polanco</v>
      </c>
      <c r="E888" s="231" t="str">
        <f t="shared" si="246"/>
        <v>Jorge+ Polanco</v>
      </c>
      <c r="F888" s="249" t="s">
        <v>755</v>
      </c>
      <c r="G888" s="249"/>
      <c r="H888" s="249"/>
      <c r="I888" s="249"/>
      <c r="J888" s="262">
        <v>34155</v>
      </c>
      <c r="K888" s="232" t="s">
        <v>752</v>
      </c>
      <c r="L888" s="249" t="s">
        <v>6</v>
      </c>
      <c r="M888" s="270" t="str">
        <f t="shared" si="234"/>
        <v>1,L5-14M</v>
      </c>
      <c r="N888" s="256" t="str">
        <f>Mays!$AE$2</f>
        <v>West Oakland</v>
      </c>
      <c r="O888" s="249" t="s">
        <v>916</v>
      </c>
      <c r="P888" s="231" t="str">
        <f t="shared" si="248"/>
        <v>Polanco, Jorge+ (1,L5-14M)</v>
      </c>
      <c r="Q888" s="252">
        <f t="shared" si="235"/>
        <v>2800000</v>
      </c>
      <c r="R888" s="252">
        <f t="shared" si="233"/>
        <v>2800000</v>
      </c>
      <c r="S888" s="252">
        <f t="shared" si="236"/>
        <v>2800000</v>
      </c>
      <c r="T888" s="252">
        <f t="shared" si="242"/>
        <v>2800000</v>
      </c>
      <c r="U888" s="270" t="s">
        <v>1792</v>
      </c>
      <c r="V888" s="253">
        <v>2800000</v>
      </c>
      <c r="W888" s="232" t="s">
        <v>494</v>
      </c>
      <c r="X888" s="232">
        <v>2800000</v>
      </c>
      <c r="Y888" s="232" t="s">
        <v>232</v>
      </c>
      <c r="Z888" s="232">
        <v>2800000</v>
      </c>
      <c r="AA888" s="232" t="s">
        <v>231</v>
      </c>
      <c r="AB888" s="284">
        <v>2800000</v>
      </c>
      <c r="AC888" s="232" t="s">
        <v>462</v>
      </c>
      <c r="AD888" s="284">
        <v>2800000</v>
      </c>
      <c r="AE888" s="232"/>
      <c r="AF888" s="232"/>
    </row>
    <row r="889" spans="1:32" ht="14.25" customHeight="1">
      <c r="A889" s="232" t="s">
        <v>229</v>
      </c>
      <c r="B889" s="246" t="str">
        <f t="shared" si="243"/>
        <v>Pollock</v>
      </c>
      <c r="C889" s="238" t="str">
        <f t="shared" si="244"/>
        <v>A.J.</v>
      </c>
      <c r="D889" s="232" t="str">
        <f t="shared" si="245"/>
        <v>A. Pollock</v>
      </c>
      <c r="E889" s="231" t="str">
        <f t="shared" si="246"/>
        <v>A.J. Pollock</v>
      </c>
      <c r="F889" s="249"/>
      <c r="G889" s="249"/>
      <c r="H889" s="249"/>
      <c r="I889" s="249"/>
      <c r="J889" s="250"/>
      <c r="K889" s="256"/>
      <c r="L889" s="249" t="s">
        <v>6</v>
      </c>
      <c r="M889" s="270" t="str">
        <f t="shared" si="234"/>
        <v>4,L5-14M</v>
      </c>
      <c r="N889" s="251" t="s">
        <v>864</v>
      </c>
      <c r="O889" s="257" t="s">
        <v>3138</v>
      </c>
      <c r="P889" s="231" t="str">
        <f t="shared" si="248"/>
        <v>Pollock, A.J. (4,L5-14M)</v>
      </c>
      <c r="Q889" s="252">
        <f t="shared" si="235"/>
        <v>2800000</v>
      </c>
      <c r="R889" s="252">
        <f t="shared" si="233"/>
        <v>2800000</v>
      </c>
      <c r="S889" s="252" t="str">
        <f t="shared" si="236"/>
        <v/>
      </c>
      <c r="T889" s="252" t="str">
        <f t="shared" si="242"/>
        <v/>
      </c>
      <c r="U889" s="270" t="s">
        <v>231</v>
      </c>
      <c r="V889" s="253">
        <v>2800000</v>
      </c>
      <c r="W889" s="232" t="s">
        <v>462</v>
      </c>
      <c r="X889" s="253">
        <v>2800000</v>
      </c>
      <c r="Y889" s="232" t="s">
        <v>242</v>
      </c>
      <c r="Z889" s="232"/>
      <c r="AA889" s="232"/>
      <c r="AB889" s="284"/>
      <c r="AC889" s="232"/>
      <c r="AD889" s="284"/>
      <c r="AE889" s="232"/>
      <c r="AF889" s="232"/>
    </row>
    <row r="890" spans="1:32" ht="14.25" customHeight="1">
      <c r="A890" s="232" t="s">
        <v>222</v>
      </c>
      <c r="B890" s="246" t="str">
        <f t="shared" si="243"/>
        <v>Pomeranz</v>
      </c>
      <c r="C890" s="238" t="str">
        <f t="shared" si="244"/>
        <v>Drew</v>
      </c>
      <c r="D890" s="232" t="str">
        <f t="shared" si="245"/>
        <v>D. Pomeranz</v>
      </c>
      <c r="E890" s="231" t="str">
        <f t="shared" si="246"/>
        <v>Drew Pomeranz</v>
      </c>
      <c r="F890" s="249"/>
      <c r="G890" s="249"/>
      <c r="H890" s="249"/>
      <c r="I890" s="249"/>
      <c r="J890" s="250"/>
      <c r="K890" s="256"/>
      <c r="L890" s="249" t="s">
        <v>90</v>
      </c>
      <c r="M890" s="270" t="str">
        <f t="shared" si="234"/>
        <v>3,L4-$16M</v>
      </c>
      <c r="N890" s="256" t="str">
        <f>Ruth!$A$2</f>
        <v>Plum Island</v>
      </c>
      <c r="O890" s="257" t="s">
        <v>230</v>
      </c>
      <c r="P890" s="231" t="str">
        <f t="shared" si="248"/>
        <v>Pomeranz, Drew (3,L4-$16M)</v>
      </c>
      <c r="Q890" s="252">
        <f t="shared" si="235"/>
        <v>4000000</v>
      </c>
      <c r="R890" s="252">
        <f t="shared" si="233"/>
        <v>4000000</v>
      </c>
      <c r="S890" s="252" t="str">
        <f t="shared" si="236"/>
        <v/>
      </c>
      <c r="T890" s="252" t="str">
        <f t="shared" si="242"/>
        <v/>
      </c>
      <c r="U890" s="270" t="s">
        <v>1365</v>
      </c>
      <c r="V890" s="253">
        <v>4000000</v>
      </c>
      <c r="W890" s="232" t="s">
        <v>1366</v>
      </c>
      <c r="X890" s="253">
        <v>4000000</v>
      </c>
      <c r="Y890" s="232" t="s">
        <v>242</v>
      </c>
      <c r="Z890" s="232"/>
      <c r="AA890" s="232"/>
      <c r="AB890" s="284"/>
      <c r="AC890" s="232"/>
      <c r="AD890" s="284"/>
      <c r="AE890" s="232"/>
      <c r="AF890" s="232"/>
    </row>
    <row r="891" spans="1:32" ht="14.25" customHeight="1">
      <c r="A891" s="233" t="s">
        <v>899</v>
      </c>
      <c r="B891" s="246" t="str">
        <f t="shared" si="243"/>
        <v>Pompey</v>
      </c>
      <c r="C891" s="238" t="str">
        <f t="shared" si="244"/>
        <v>Dalton+</v>
      </c>
      <c r="D891" s="232" t="str">
        <f t="shared" si="245"/>
        <v>D. Pompey</v>
      </c>
      <c r="E891" s="231" t="str">
        <f t="shared" si="246"/>
        <v>Dalton+ Pompey</v>
      </c>
      <c r="F891" s="249" t="s">
        <v>755</v>
      </c>
      <c r="G891" s="249"/>
      <c r="H891" s="249"/>
      <c r="I891" s="249"/>
      <c r="J891" s="262">
        <v>33949</v>
      </c>
      <c r="K891" s="232" t="s">
        <v>754</v>
      </c>
      <c r="L891" s="249" t="s">
        <v>6</v>
      </c>
      <c r="M891" s="270" t="str">
        <f t="shared" si="234"/>
        <v>Y2*</v>
      </c>
      <c r="N891" s="256" t="str">
        <f>Mays!$G$2</f>
        <v>Palo Alto</v>
      </c>
      <c r="O891" s="249" t="s">
        <v>916</v>
      </c>
      <c r="P891" s="231" t="str">
        <f t="shared" si="248"/>
        <v>Pompey, Dalton+ (Y2*)</v>
      </c>
      <c r="Q891" s="252">
        <f t="shared" si="235"/>
        <v>300000</v>
      </c>
      <c r="R891" s="252">
        <f t="shared" si="233"/>
        <v>400000</v>
      </c>
      <c r="S891" s="252" t="str">
        <f t="shared" si="236"/>
        <v/>
      </c>
      <c r="T891" s="252" t="str">
        <f t="shared" si="242"/>
        <v/>
      </c>
      <c r="U891" s="270" t="s">
        <v>188</v>
      </c>
      <c r="V891" s="253">
        <v>300000</v>
      </c>
      <c r="W891" s="232" t="s">
        <v>278</v>
      </c>
      <c r="X891" s="253">
        <v>400000</v>
      </c>
      <c r="Y891" s="232" t="s">
        <v>492</v>
      </c>
      <c r="Z891" s="232"/>
      <c r="AA891" s="232"/>
      <c r="AB891" s="284"/>
      <c r="AC891" s="232"/>
      <c r="AD891" s="284"/>
      <c r="AE891" s="232"/>
      <c r="AF891" s="232"/>
    </row>
    <row r="892" spans="1:32" ht="14.25" customHeight="1">
      <c r="A892" s="232" t="s">
        <v>2129</v>
      </c>
      <c r="B892" s="246" t="str">
        <f t="shared" si="243"/>
        <v>Poncedeleon</v>
      </c>
      <c r="C892" s="238" t="str">
        <f t="shared" si="244"/>
        <v>Daniel</v>
      </c>
      <c r="D892" s="232" t="str">
        <f t="shared" si="245"/>
        <v>D. Poncedeleon</v>
      </c>
      <c r="E892" s="231" t="str">
        <f t="shared" si="246"/>
        <v>Daniel Poncedeleon</v>
      </c>
      <c r="F892" s="254" t="s">
        <v>748</v>
      </c>
      <c r="G892" s="254" t="s">
        <v>2286</v>
      </c>
      <c r="H892" s="254" t="s">
        <v>1470</v>
      </c>
      <c r="I892" s="254" t="s">
        <v>1464</v>
      </c>
      <c r="J892" s="250">
        <v>33619</v>
      </c>
      <c r="K892" s="255" t="s">
        <v>577</v>
      </c>
      <c r="L892" s="249" t="s">
        <v>90</v>
      </c>
      <c r="M892" s="270" t="str">
        <f t="shared" si="234"/>
        <v>Y2</v>
      </c>
      <c r="N892" s="256" t="s">
        <v>253</v>
      </c>
      <c r="O892" s="257" t="s">
        <v>2173</v>
      </c>
      <c r="P892" s="231" t="str">
        <f t="shared" si="248"/>
        <v>Poncedeleon, Daniel (Y2)</v>
      </c>
      <c r="Q892" s="252">
        <f t="shared" si="235"/>
        <v>300000</v>
      </c>
      <c r="R892" s="252">
        <f t="shared" si="233"/>
        <v>400000</v>
      </c>
      <c r="S892" s="252" t="str">
        <f t="shared" si="236"/>
        <v/>
      </c>
      <c r="T892" s="252" t="str">
        <f t="shared" si="242"/>
        <v/>
      </c>
      <c r="U892" s="270" t="s">
        <v>389</v>
      </c>
      <c r="V892" s="253">
        <v>300000</v>
      </c>
      <c r="W892" s="232" t="s">
        <v>278</v>
      </c>
      <c r="X892" s="253">
        <v>400000</v>
      </c>
      <c r="Y892" s="232" t="s">
        <v>492</v>
      </c>
      <c r="Z892" s="232"/>
      <c r="AA892" s="232"/>
      <c r="AB892" s="284"/>
      <c r="AC892" s="232"/>
      <c r="AD892" s="284"/>
      <c r="AE892" s="232"/>
      <c r="AF892" s="232"/>
    </row>
    <row r="893" spans="1:32" ht="14.25" customHeight="1">
      <c r="A893" s="232" t="s">
        <v>49</v>
      </c>
      <c r="B893" s="246" t="str">
        <f t="shared" si="243"/>
        <v>Porcello</v>
      </c>
      <c r="C893" s="238" t="str">
        <f t="shared" si="244"/>
        <v>Rick</v>
      </c>
      <c r="D893" s="232" t="str">
        <f t="shared" si="245"/>
        <v>R. Porcello</v>
      </c>
      <c r="E893" s="231" t="str">
        <f t="shared" si="246"/>
        <v>Rick Porcello</v>
      </c>
      <c r="F893" s="249" t="s">
        <v>748</v>
      </c>
      <c r="G893" s="249"/>
      <c r="H893" s="249"/>
      <c r="I893" s="249"/>
      <c r="J893" s="250">
        <v>32504</v>
      </c>
      <c r="K893" s="256" t="s">
        <v>577</v>
      </c>
      <c r="L893" s="249" t="s">
        <v>90</v>
      </c>
      <c r="M893" s="270" t="str">
        <f t="shared" si="234"/>
        <v>3,F4-$11.78M</v>
      </c>
      <c r="N893" s="256" t="s">
        <v>263</v>
      </c>
      <c r="O893" s="257" t="s">
        <v>2011</v>
      </c>
      <c r="P893" s="231" t="str">
        <f t="shared" si="248"/>
        <v>Porcello, Rick (3,F4-$11.78M)</v>
      </c>
      <c r="Q893" s="252">
        <f t="shared" si="235"/>
        <v>2945000</v>
      </c>
      <c r="R893" s="252">
        <f t="shared" si="233"/>
        <v>2945000</v>
      </c>
      <c r="S893" s="252" t="str">
        <f t="shared" si="236"/>
        <v/>
      </c>
      <c r="T893" s="252" t="str">
        <f t="shared" si="242"/>
        <v/>
      </c>
      <c r="U893" s="270" t="s">
        <v>1630</v>
      </c>
      <c r="V893" s="265">
        <v>2945000</v>
      </c>
      <c r="W893" s="250" t="s">
        <v>1646</v>
      </c>
      <c r="X893" s="265">
        <v>2945000</v>
      </c>
      <c r="Y893" s="232" t="s">
        <v>242</v>
      </c>
      <c r="Z893" s="232"/>
      <c r="AA893" s="232"/>
      <c r="AB893" s="284"/>
      <c r="AC893" s="232"/>
      <c r="AD893" s="284"/>
      <c r="AE893" s="232"/>
      <c r="AF893" s="232"/>
    </row>
    <row r="894" spans="1:32" ht="14.25" customHeight="1">
      <c r="A894" s="232" t="s">
        <v>297</v>
      </c>
      <c r="B894" s="246" t="str">
        <f t="shared" si="243"/>
        <v>Posey</v>
      </c>
      <c r="C894" s="238" t="str">
        <f t="shared" si="244"/>
        <v>Buster</v>
      </c>
      <c r="D894" s="232" t="str">
        <f t="shared" si="245"/>
        <v>B. Posey</v>
      </c>
      <c r="E894" s="231" t="str">
        <f t="shared" si="246"/>
        <v>Buster Posey</v>
      </c>
      <c r="F894" s="249"/>
      <c r="G894" s="249"/>
      <c r="H894" s="249"/>
      <c r="I894" s="249"/>
      <c r="J894" s="250"/>
      <c r="K894" s="256"/>
      <c r="L894" s="249" t="s">
        <v>6</v>
      </c>
      <c r="M894" s="270" t="str">
        <f t="shared" si="234"/>
        <v>2,F4-$11.025M</v>
      </c>
      <c r="N894" s="256" t="str">
        <f>Aaron!$AE$2</f>
        <v>Pismo Beach</v>
      </c>
      <c r="O894" s="257" t="s">
        <v>1797</v>
      </c>
      <c r="P894" s="231" t="str">
        <f t="shared" si="248"/>
        <v>Posey, Buster (2,F4-$11.025M)</v>
      </c>
      <c r="Q894" s="252">
        <f t="shared" si="235"/>
        <v>2757000</v>
      </c>
      <c r="R894" s="252">
        <f t="shared" si="233"/>
        <v>2757000</v>
      </c>
      <c r="S894" s="252">
        <f t="shared" si="236"/>
        <v>2757000</v>
      </c>
      <c r="T894" s="252" t="str">
        <f t="shared" si="242"/>
        <v/>
      </c>
      <c r="U894" s="270" t="s">
        <v>1956</v>
      </c>
      <c r="V894" s="253">
        <v>2757000</v>
      </c>
      <c r="W894" s="232" t="s">
        <v>1955</v>
      </c>
      <c r="X894" s="253">
        <v>2757000</v>
      </c>
      <c r="Y894" s="232" t="s">
        <v>1954</v>
      </c>
      <c r="Z894" s="253">
        <v>2757000</v>
      </c>
      <c r="AA894" s="232" t="s">
        <v>242</v>
      </c>
      <c r="AB894" s="284"/>
      <c r="AC894" s="232"/>
      <c r="AD894" s="284"/>
      <c r="AE894" s="232"/>
      <c r="AF894" s="232"/>
    </row>
    <row r="895" spans="1:32" ht="14.25" customHeight="1">
      <c r="A895" s="233" t="s">
        <v>3371</v>
      </c>
      <c r="B895" s="233"/>
      <c r="C895" s="233"/>
      <c r="D895" s="233"/>
      <c r="E895" s="233"/>
      <c r="F895" s="233"/>
      <c r="G895" s="233"/>
      <c r="H895" s="233"/>
      <c r="I895" s="233"/>
      <c r="J895" s="233"/>
      <c r="K895" s="233"/>
      <c r="L895" s="249" t="s">
        <v>6</v>
      </c>
      <c r="M895" s="270" t="str">
        <f t="shared" si="234"/>
        <v>1,F1-$300K</v>
      </c>
      <c r="N895" s="256" t="str">
        <f>Cobb!$AE$2</f>
        <v>Houston</v>
      </c>
      <c r="O895" s="257" t="s">
        <v>3510</v>
      </c>
      <c r="P895" s="231" t="str">
        <f t="shared" si="248"/>
        <v>Prado, Martin (1,F1-$300K)</v>
      </c>
      <c r="Q895" s="252">
        <f t="shared" si="235"/>
        <v>300000</v>
      </c>
      <c r="R895" s="252" t="str">
        <f t="shared" si="233"/>
        <v/>
      </c>
      <c r="S895" s="252" t="str">
        <f t="shared" si="236"/>
        <v/>
      </c>
      <c r="T895" s="252" t="str">
        <f t="shared" si="242"/>
        <v/>
      </c>
      <c r="U895" s="233" t="s">
        <v>2412</v>
      </c>
      <c r="V895" s="263">
        <v>300000</v>
      </c>
      <c r="W895" s="233" t="s">
        <v>242</v>
      </c>
      <c r="X895" s="269"/>
      <c r="Y895" s="233"/>
      <c r="Z895" s="269"/>
      <c r="AA895" s="233"/>
      <c r="AB895" s="269"/>
      <c r="AC895" s="233"/>
      <c r="AD895" s="269"/>
      <c r="AE895" s="233"/>
      <c r="AF895" s="232"/>
    </row>
    <row r="896" spans="1:32" ht="14.25" customHeight="1">
      <c r="A896" s="232" t="s">
        <v>1518</v>
      </c>
      <c r="B896" s="246" t="str">
        <f t="shared" ref="B896:B927" si="249">LEFT(A896,FIND(", ",A896,1)-1)</f>
        <v>Pratto</v>
      </c>
      <c r="C896" s="238" t="str">
        <f t="shared" ref="C896:C927" si="250">RIGHT(A896,LEN(A896)-FIND(", ",A896,1)-1)</f>
        <v>Nick</v>
      </c>
      <c r="D896" s="232" t="str">
        <f t="shared" ref="D896:D927" si="251">CONCATENATE(MID(C896,1,1),". ",B896)</f>
        <v>N. Pratto</v>
      </c>
      <c r="E896" s="231" t="str">
        <f t="shared" ref="E896:E927" si="252">CONCATENATE(C896," ",B896)</f>
        <v>Nick Pratto</v>
      </c>
      <c r="F896" s="254"/>
      <c r="G896" s="254">
        <v>67</v>
      </c>
      <c r="H896" s="254" t="s">
        <v>1466</v>
      </c>
      <c r="I896" s="254"/>
      <c r="J896" s="250"/>
      <c r="K896" s="255" t="s">
        <v>747</v>
      </c>
      <c r="L896" s="249" t="s">
        <v>387</v>
      </c>
      <c r="M896" s="270" t="str">
        <f t="shared" si="234"/>
        <v>min</v>
      </c>
      <c r="N896" s="256" t="str">
        <f>Cobb!$A$2</f>
        <v>Greenville</v>
      </c>
      <c r="O896" s="257" t="s">
        <v>1479</v>
      </c>
      <c r="P896" s="231" t="str">
        <f t="shared" si="248"/>
        <v>Pratto, Nick (min)</v>
      </c>
      <c r="Q896" s="252" t="str">
        <f t="shared" si="235"/>
        <v/>
      </c>
      <c r="R896" s="252" t="str">
        <f t="shared" ref="R896:R959" si="253">IF(ISBLANK($X896),"",$X896)</f>
        <v/>
      </c>
      <c r="S896" s="252" t="str">
        <f t="shared" si="236"/>
        <v/>
      </c>
      <c r="T896" s="252" t="str">
        <f t="shared" si="242"/>
        <v/>
      </c>
      <c r="U896" s="270" t="s">
        <v>505</v>
      </c>
      <c r="V896" s="253"/>
      <c r="W896" s="232"/>
      <c r="X896" s="253"/>
      <c r="Y896" s="232"/>
      <c r="Z896" s="232"/>
      <c r="AA896" s="232"/>
      <c r="AB896" s="284"/>
      <c r="AC896" s="232"/>
      <c r="AD896" s="284"/>
      <c r="AE896" s="232"/>
      <c r="AF896" s="232"/>
    </row>
    <row r="897" spans="1:32" ht="14.25" customHeight="1">
      <c r="A897" s="281" t="s">
        <v>839</v>
      </c>
      <c r="B897" s="246" t="str">
        <f t="shared" si="249"/>
        <v>Pressly</v>
      </c>
      <c r="C897" s="238" t="str">
        <f t="shared" si="250"/>
        <v>Ryan</v>
      </c>
      <c r="D897" s="232" t="str">
        <f t="shared" si="251"/>
        <v>R. Pressly</v>
      </c>
      <c r="E897" s="231" t="str">
        <f t="shared" si="252"/>
        <v>Ryan Pressly</v>
      </c>
      <c r="F897" s="282" t="s">
        <v>748</v>
      </c>
      <c r="G897" s="282"/>
      <c r="H897" s="282"/>
      <c r="I897" s="282"/>
      <c r="J897" s="313">
        <v>32492</v>
      </c>
      <c r="K897" s="283" t="s">
        <v>90</v>
      </c>
      <c r="L897" s="249" t="s">
        <v>90</v>
      </c>
      <c r="M897" s="270" t="str">
        <f t="shared" si="234"/>
        <v>ARB-Y6</v>
      </c>
      <c r="N897" s="256" t="str">
        <f>Mays!$Y$2</f>
        <v>Los Angeles</v>
      </c>
      <c r="O897" s="247" t="s">
        <v>1125</v>
      </c>
      <c r="P897" s="231" t="str">
        <f t="shared" si="248"/>
        <v>Pressly, Ryan (ARB-Y6)</v>
      </c>
      <c r="Q897" s="252">
        <f t="shared" si="235"/>
        <v>2394000</v>
      </c>
      <c r="R897" s="252" t="str">
        <f t="shared" si="253"/>
        <v/>
      </c>
      <c r="S897" s="252" t="str">
        <f t="shared" si="236"/>
        <v/>
      </c>
      <c r="T897" s="252" t="str">
        <f t="shared" si="242"/>
        <v/>
      </c>
      <c r="U897" s="270" t="s">
        <v>722</v>
      </c>
      <c r="V897" s="253">
        <v>2394000</v>
      </c>
      <c r="W897" s="232" t="s">
        <v>723</v>
      </c>
      <c r="X897" s="232"/>
      <c r="Y897" s="232" t="s">
        <v>242</v>
      </c>
      <c r="Z897" s="232"/>
      <c r="AA897" s="232"/>
      <c r="AB897" s="284"/>
      <c r="AC897" s="232"/>
      <c r="AD897" s="284"/>
      <c r="AE897" s="232"/>
      <c r="AF897" s="232"/>
    </row>
    <row r="898" spans="1:32" ht="14.25" customHeight="1">
      <c r="A898" s="232" t="s">
        <v>62</v>
      </c>
      <c r="B898" s="246" t="str">
        <f t="shared" si="249"/>
        <v>Price</v>
      </c>
      <c r="C898" s="238" t="str">
        <f t="shared" si="250"/>
        <v>David</v>
      </c>
      <c r="D898" s="232" t="str">
        <f t="shared" si="251"/>
        <v>D. Price</v>
      </c>
      <c r="E898" s="231" t="str">
        <f t="shared" si="252"/>
        <v>David Price</v>
      </c>
      <c r="F898" s="249" t="s">
        <v>307</v>
      </c>
      <c r="G898" s="249"/>
      <c r="H898" s="249"/>
      <c r="I898" s="249"/>
      <c r="J898" s="250">
        <v>31285</v>
      </c>
      <c r="K898" s="256" t="s">
        <v>577</v>
      </c>
      <c r="L898" s="249" t="s">
        <v>90</v>
      </c>
      <c r="M898" s="270" t="str">
        <f t="shared" si="234"/>
        <v>3,F5-$23.625M</v>
      </c>
      <c r="N898" s="251" t="str">
        <f>Mays!$S$2</f>
        <v>Thunder Bay</v>
      </c>
      <c r="O898" s="257" t="s">
        <v>1376</v>
      </c>
      <c r="P898" s="231" t="str">
        <f t="shared" si="248"/>
        <v>Price, David (3,F5-$23.625M)</v>
      </c>
      <c r="Q898" s="252">
        <f t="shared" si="235"/>
        <v>4725000</v>
      </c>
      <c r="R898" s="252">
        <f t="shared" si="253"/>
        <v>4725000</v>
      </c>
      <c r="S898" s="252">
        <f t="shared" si="236"/>
        <v>4725000</v>
      </c>
      <c r="T898" s="252" t="str">
        <f t="shared" si="242"/>
        <v/>
      </c>
      <c r="U898" s="270" t="s">
        <v>1643</v>
      </c>
      <c r="V898" s="253">
        <v>4725000</v>
      </c>
      <c r="W898" s="250" t="s">
        <v>1659</v>
      </c>
      <c r="X898" s="253">
        <v>4725000</v>
      </c>
      <c r="Y898" s="250" t="s">
        <v>1665</v>
      </c>
      <c r="Z898" s="253">
        <v>4725000</v>
      </c>
      <c r="AA898" s="232" t="s">
        <v>242</v>
      </c>
      <c r="AB898" s="284"/>
      <c r="AC898" s="232"/>
      <c r="AD898" s="284"/>
      <c r="AE898" s="232"/>
      <c r="AF898" s="232"/>
    </row>
    <row r="899" spans="1:32" ht="14.25" customHeight="1">
      <c r="A899" s="158" t="s">
        <v>3809</v>
      </c>
      <c r="B899" s="552" t="str">
        <f t="shared" si="249"/>
        <v>Priester</v>
      </c>
      <c r="C899" s="553" t="str">
        <f t="shared" si="250"/>
        <v>Quinn</v>
      </c>
      <c r="D899" s="158" t="str">
        <f t="shared" si="251"/>
        <v>Q. Priester</v>
      </c>
      <c r="E899" s="539" t="str">
        <f t="shared" si="252"/>
        <v>Quinn Priester</v>
      </c>
      <c r="F899" s="558" t="s">
        <v>748</v>
      </c>
      <c r="G899" s="558">
        <v>236</v>
      </c>
      <c r="H899" s="558">
        <v>13</v>
      </c>
      <c r="I899" s="558" t="s">
        <v>1465</v>
      </c>
      <c r="J899" s="555">
        <v>36784</v>
      </c>
      <c r="K899" s="559" t="s">
        <v>577</v>
      </c>
      <c r="L899" s="554" t="s">
        <v>387</v>
      </c>
      <c r="M899" s="556" t="str">
        <f t="shared" ref="M899:M962" si="254">$U899</f>
        <v>min</v>
      </c>
      <c r="N899" s="540" t="s">
        <v>173</v>
      </c>
      <c r="O899" s="557" t="s">
        <v>4072</v>
      </c>
      <c r="P899" s="231" t="str">
        <f>CONCATENATE(A899," (",U899,")")</f>
        <v>Priester, Quinn (min)</v>
      </c>
      <c r="Q899" s="252" t="str">
        <f t="shared" ref="Q899:Q962" si="255">IF(ISBLANK($V899),"",$V899)</f>
        <v/>
      </c>
      <c r="R899" s="252" t="str">
        <f t="shared" si="253"/>
        <v/>
      </c>
      <c r="S899" s="252" t="str">
        <f t="shared" ref="S899:S962" si="256">IF(ISBLANK($Z899),"",$Z899)</f>
        <v/>
      </c>
      <c r="T899" s="252" t="str">
        <f t="shared" si="242"/>
        <v/>
      </c>
      <c r="U899" s="270" t="s">
        <v>505</v>
      </c>
      <c r="V899" s="253"/>
      <c r="W899" s="232"/>
      <c r="X899" s="253"/>
      <c r="Y899" s="232"/>
      <c r="Z899" s="232"/>
      <c r="AA899" s="232"/>
      <c r="AB899" s="284"/>
      <c r="AC899" s="232"/>
      <c r="AD899" s="284"/>
      <c r="AE899" s="232"/>
      <c r="AF899" s="232"/>
    </row>
    <row r="900" spans="1:32" ht="14.25" customHeight="1">
      <c r="A900" s="158" t="s">
        <v>531</v>
      </c>
      <c r="B900" s="552" t="str">
        <f t="shared" si="249"/>
        <v>Profar</v>
      </c>
      <c r="C900" s="553" t="str">
        <f t="shared" si="250"/>
        <v>Jurickson</v>
      </c>
      <c r="D900" s="158" t="str">
        <f t="shared" si="251"/>
        <v>J. Profar</v>
      </c>
      <c r="E900" s="539" t="str">
        <f t="shared" si="252"/>
        <v>Jurickson Profar</v>
      </c>
      <c r="F900" s="554" t="s">
        <v>755</v>
      </c>
      <c r="G900" s="554"/>
      <c r="H900" s="554"/>
      <c r="I900" s="554"/>
      <c r="J900" s="555">
        <v>34020</v>
      </c>
      <c r="K900" s="540" t="s">
        <v>752</v>
      </c>
      <c r="L900" s="554" t="s">
        <v>6</v>
      </c>
      <c r="M900" s="556" t="str">
        <f t="shared" si="254"/>
        <v>ARB-Y4</v>
      </c>
      <c r="N900" s="540" t="s">
        <v>3576</v>
      </c>
      <c r="O900" s="557" t="s">
        <v>4072</v>
      </c>
      <c r="P900" s="231" t="str">
        <f>CONCATENATE(A900," (",M900,")")</f>
        <v>Profar, Jurickson (ARB-Y4)</v>
      </c>
      <c r="Q900" s="252">
        <f t="shared" si="255"/>
        <v>600000</v>
      </c>
      <c r="R900" s="252" t="str">
        <f t="shared" si="253"/>
        <v/>
      </c>
      <c r="S900" s="252" t="str">
        <f t="shared" si="256"/>
        <v/>
      </c>
      <c r="T900" s="252" t="str">
        <f t="shared" si="242"/>
        <v/>
      </c>
      <c r="U900" s="270" t="s">
        <v>492</v>
      </c>
      <c r="V900" s="253">
        <v>600000</v>
      </c>
      <c r="W900" s="232" t="s">
        <v>721</v>
      </c>
      <c r="X900" s="232"/>
      <c r="Y900" s="232" t="s">
        <v>722</v>
      </c>
      <c r="Z900" s="232"/>
      <c r="AA900" s="232" t="s">
        <v>723</v>
      </c>
      <c r="AB900" s="284"/>
      <c r="AC900" s="232"/>
      <c r="AD900" s="284"/>
      <c r="AE900" s="232"/>
      <c r="AF900" s="232"/>
    </row>
    <row r="901" spans="1:32" ht="12.75">
      <c r="A901" s="232" t="s">
        <v>1437</v>
      </c>
      <c r="B901" s="246" t="str">
        <f t="shared" si="249"/>
        <v>Pruitt</v>
      </c>
      <c r="C901" s="238" t="str">
        <f t="shared" si="250"/>
        <v>Austin</v>
      </c>
      <c r="D901" s="232" t="str">
        <f t="shared" si="251"/>
        <v>A. Pruitt</v>
      </c>
      <c r="E901" s="231" t="str">
        <f t="shared" si="252"/>
        <v>Austin Pruitt</v>
      </c>
      <c r="F901" s="254" t="s">
        <v>748</v>
      </c>
      <c r="G901" s="254">
        <v>62</v>
      </c>
      <c r="H901" s="254" t="s">
        <v>1466</v>
      </c>
      <c r="I901" s="254"/>
      <c r="J901" s="250">
        <v>32751</v>
      </c>
      <c r="K901" s="255" t="s">
        <v>577</v>
      </c>
      <c r="L901" s="249" t="s">
        <v>90</v>
      </c>
      <c r="M901" s="270" t="str">
        <f t="shared" si="254"/>
        <v>Y3</v>
      </c>
      <c r="N901" s="256" t="str">
        <f>Ruth!$Y$2</f>
        <v xml:space="preserve">New Jersey </v>
      </c>
      <c r="O901" s="257" t="s">
        <v>1479</v>
      </c>
      <c r="P901" s="231" t="str">
        <f>CONCATENATE(A901," (",M901,")")</f>
        <v>Pruitt, Austin (Y3)</v>
      </c>
      <c r="Q901" s="252">
        <f t="shared" si="255"/>
        <v>400000</v>
      </c>
      <c r="R901" s="252" t="str">
        <f t="shared" si="253"/>
        <v/>
      </c>
      <c r="S901" s="252" t="str">
        <f t="shared" si="256"/>
        <v/>
      </c>
      <c r="T901" s="252" t="str">
        <f t="shared" si="242"/>
        <v/>
      </c>
      <c r="U901" s="270" t="s">
        <v>278</v>
      </c>
      <c r="V901" s="253">
        <v>400000</v>
      </c>
      <c r="W901" s="232" t="s">
        <v>492</v>
      </c>
      <c r="X901" s="253"/>
      <c r="Y901" s="232"/>
      <c r="Z901" s="232"/>
      <c r="AA901" s="232"/>
      <c r="AB901" s="284"/>
      <c r="AC901" s="232"/>
      <c r="AD901" s="284"/>
      <c r="AE901" s="232"/>
      <c r="AF901" s="232"/>
    </row>
    <row r="902" spans="1:32" ht="14.25" customHeight="1">
      <c r="A902" s="487" t="s">
        <v>3761</v>
      </c>
      <c r="B902" s="246" t="str">
        <f t="shared" si="249"/>
        <v>Puason</v>
      </c>
      <c r="C902" s="238" t="str">
        <f t="shared" si="250"/>
        <v>Robert</v>
      </c>
      <c r="D902" s="232" t="str">
        <f t="shared" si="251"/>
        <v>R. Puason</v>
      </c>
      <c r="E902" s="231" t="str">
        <f t="shared" si="252"/>
        <v>Robert Puason</v>
      </c>
      <c r="F902" s="254"/>
      <c r="G902" s="254">
        <v>117</v>
      </c>
      <c r="H902" s="254">
        <v>4</v>
      </c>
      <c r="I902" s="254" t="s">
        <v>2181</v>
      </c>
      <c r="J902" s="250"/>
      <c r="K902" s="255"/>
      <c r="L902" s="249" t="s">
        <v>387</v>
      </c>
      <c r="M902" s="270" t="str">
        <f t="shared" si="254"/>
        <v>min</v>
      </c>
      <c r="N902" s="256" t="s">
        <v>52</v>
      </c>
      <c r="O902" s="257" t="s">
        <v>3574</v>
      </c>
      <c r="P902" s="231" t="str">
        <f>CONCATENATE(A902," (",U902,")")</f>
        <v>Puason, Robert (min)</v>
      </c>
      <c r="Q902" s="252" t="str">
        <f t="shared" si="255"/>
        <v/>
      </c>
      <c r="R902" s="252" t="str">
        <f t="shared" si="253"/>
        <v/>
      </c>
      <c r="S902" s="252" t="str">
        <f t="shared" si="256"/>
        <v/>
      </c>
      <c r="T902" s="252" t="str">
        <f t="shared" si="242"/>
        <v/>
      </c>
      <c r="U902" s="270" t="s">
        <v>505</v>
      </c>
      <c r="V902" s="253"/>
      <c r="W902" s="232"/>
      <c r="X902" s="253"/>
      <c r="Y902" s="232"/>
      <c r="Z902" s="232"/>
      <c r="AA902" s="232"/>
      <c r="AB902" s="284"/>
      <c r="AC902" s="232"/>
      <c r="AD902" s="284"/>
      <c r="AE902" s="232"/>
      <c r="AF902" s="232"/>
    </row>
    <row r="903" spans="1:32" ht="14.25" customHeight="1">
      <c r="A903" s="158" t="s">
        <v>3696</v>
      </c>
      <c r="B903" s="246" t="str">
        <f t="shared" si="249"/>
        <v>Puello</v>
      </c>
      <c r="C903" s="238" t="str">
        <f t="shared" si="250"/>
        <v>Cesar</v>
      </c>
      <c r="D903" s="232" t="str">
        <f t="shared" si="251"/>
        <v>C. Puello</v>
      </c>
      <c r="E903" s="231" t="str">
        <f t="shared" si="252"/>
        <v>Cesar Puello</v>
      </c>
      <c r="F903" s="254" t="s">
        <v>748</v>
      </c>
      <c r="G903" s="254">
        <v>206</v>
      </c>
      <c r="H903" s="254">
        <v>9</v>
      </c>
      <c r="I903" s="254" t="s">
        <v>1470</v>
      </c>
      <c r="J903" s="250">
        <v>33329</v>
      </c>
      <c r="K903" s="255" t="s">
        <v>784</v>
      </c>
      <c r="L903" s="249" t="s">
        <v>6</v>
      </c>
      <c r="M903" s="270" t="str">
        <f t="shared" si="254"/>
        <v>Y1</v>
      </c>
      <c r="N903" s="256" t="s">
        <v>302</v>
      </c>
      <c r="O903" s="257" t="s">
        <v>3574</v>
      </c>
      <c r="P903" s="231" t="str">
        <f>CONCATENATE(A903," (",U903,")")</f>
        <v>Puello, Cesar (Y1)</v>
      </c>
      <c r="Q903" s="252">
        <f t="shared" si="255"/>
        <v>200000</v>
      </c>
      <c r="R903" s="252">
        <f t="shared" si="253"/>
        <v>300000</v>
      </c>
      <c r="S903" s="252">
        <f t="shared" si="256"/>
        <v>400000</v>
      </c>
      <c r="T903" s="252" t="str">
        <f t="shared" si="242"/>
        <v/>
      </c>
      <c r="U903" s="270" t="s">
        <v>388</v>
      </c>
      <c r="V903" s="253">
        <v>200000</v>
      </c>
      <c r="W903" s="232" t="s">
        <v>389</v>
      </c>
      <c r="X903" s="253">
        <v>300000</v>
      </c>
      <c r="Y903" s="232" t="s">
        <v>278</v>
      </c>
      <c r="Z903" s="378">
        <v>400000</v>
      </c>
      <c r="AA903" s="232" t="s">
        <v>492</v>
      </c>
      <c r="AB903" s="284"/>
      <c r="AC903" s="232"/>
      <c r="AD903" s="284"/>
      <c r="AE903" s="232"/>
      <c r="AF903" s="232"/>
    </row>
    <row r="904" spans="1:32" ht="14.25" customHeight="1">
      <c r="A904" s="264" t="s">
        <v>694</v>
      </c>
      <c r="B904" s="246" t="str">
        <f t="shared" si="249"/>
        <v>Puig</v>
      </c>
      <c r="C904" s="238" t="str">
        <f t="shared" si="250"/>
        <v>Yasiel</v>
      </c>
      <c r="D904" s="232" t="str">
        <f t="shared" si="251"/>
        <v>Y. Puig</v>
      </c>
      <c r="E904" s="231" t="str">
        <f t="shared" si="252"/>
        <v>Yasiel Puig</v>
      </c>
      <c r="F904" s="249"/>
      <c r="G904" s="249"/>
      <c r="H904" s="249"/>
      <c r="I904" s="249"/>
      <c r="J904" s="250"/>
      <c r="K904" s="256"/>
      <c r="L904" s="249" t="s">
        <v>6</v>
      </c>
      <c r="M904" s="270" t="str">
        <f t="shared" si="254"/>
        <v>3,L4-$16M</v>
      </c>
      <c r="N904" s="256" t="str">
        <f>Ruth!$A$2</f>
        <v>Plum Island</v>
      </c>
      <c r="O904" s="249" t="s">
        <v>654</v>
      </c>
      <c r="P904" s="231" t="str">
        <f>CONCATENATE(A904," (",M904,")")</f>
        <v>Puig, Yasiel (3,L4-$16M)</v>
      </c>
      <c r="Q904" s="252">
        <f t="shared" si="255"/>
        <v>4000000</v>
      </c>
      <c r="R904" s="252">
        <f t="shared" si="253"/>
        <v>4000000</v>
      </c>
      <c r="S904" s="252" t="str">
        <f t="shared" si="256"/>
        <v/>
      </c>
      <c r="T904" s="252" t="str">
        <f t="shared" si="242"/>
        <v/>
      </c>
      <c r="U904" s="270" t="s">
        <v>1365</v>
      </c>
      <c r="V904" s="253">
        <v>4000000</v>
      </c>
      <c r="W904" s="232" t="s">
        <v>1366</v>
      </c>
      <c r="X904" s="253">
        <v>4000000</v>
      </c>
      <c r="Y904" s="232" t="s">
        <v>242</v>
      </c>
      <c r="Z904" s="232"/>
      <c r="AA904" s="232"/>
      <c r="AB904" s="284"/>
      <c r="AC904" s="232"/>
      <c r="AD904" s="284"/>
      <c r="AE904" s="232"/>
      <c r="AF904" s="232"/>
    </row>
    <row r="905" spans="1:32" ht="14.25" customHeight="1">
      <c r="A905" s="232" t="s">
        <v>1226</v>
      </c>
      <c r="B905" s="246" t="str">
        <f t="shared" si="249"/>
        <v>Puk</v>
      </c>
      <c r="C905" s="238" t="str">
        <f t="shared" si="250"/>
        <v>A.J.</v>
      </c>
      <c r="D905" s="232" t="str">
        <f t="shared" si="251"/>
        <v>A. Puk</v>
      </c>
      <c r="E905" s="231" t="str">
        <f t="shared" si="252"/>
        <v>A.J. Puk</v>
      </c>
      <c r="F905" s="247" t="s">
        <v>307</v>
      </c>
      <c r="G905" s="232">
        <v>28</v>
      </c>
      <c r="H905" s="232" t="s">
        <v>1224</v>
      </c>
      <c r="I905" s="232">
        <v>4</v>
      </c>
      <c r="J905" s="248">
        <v>34814</v>
      </c>
      <c r="K905" s="232" t="s">
        <v>577</v>
      </c>
      <c r="L905" s="249" t="s">
        <v>90</v>
      </c>
      <c r="M905" s="270" t="str">
        <f t="shared" si="254"/>
        <v>MM</v>
      </c>
      <c r="N905" s="251" t="str">
        <f>Mays!$S$2</f>
        <v>Thunder Bay</v>
      </c>
      <c r="O905" s="249" t="s">
        <v>1214</v>
      </c>
      <c r="P905" s="231" t="str">
        <f>CONCATENATE(A905," (",M905,")")</f>
        <v>Puk, A.J. (MM)</v>
      </c>
      <c r="Q905" s="252">
        <f t="shared" si="255"/>
        <v>100000</v>
      </c>
      <c r="R905" s="252" t="str">
        <f t="shared" si="253"/>
        <v/>
      </c>
      <c r="S905" s="252" t="str">
        <f t="shared" si="256"/>
        <v/>
      </c>
      <c r="T905" s="252" t="str">
        <f t="shared" si="242"/>
        <v/>
      </c>
      <c r="U905" s="270" t="s">
        <v>385</v>
      </c>
      <c r="V905" s="253">
        <v>100000</v>
      </c>
      <c r="W905" s="232"/>
      <c r="X905" s="232"/>
      <c r="Y905" s="232"/>
      <c r="Z905" s="232"/>
      <c r="AA905" s="232"/>
      <c r="AB905" s="284"/>
      <c r="AC905" s="232"/>
      <c r="AD905" s="284"/>
      <c r="AE905" s="232"/>
      <c r="AF905" s="232"/>
    </row>
    <row r="906" spans="1:32" ht="14.25" customHeight="1">
      <c r="A906" s="232" t="s">
        <v>1229</v>
      </c>
      <c r="B906" s="246" t="str">
        <f t="shared" si="249"/>
        <v>Quantrill</v>
      </c>
      <c r="C906" s="238" t="str">
        <f t="shared" si="250"/>
        <v>Cal</v>
      </c>
      <c r="D906" s="232" t="str">
        <f t="shared" si="251"/>
        <v>C. Quantrill</v>
      </c>
      <c r="E906" s="231" t="str">
        <f t="shared" si="252"/>
        <v>Cal Quantrill</v>
      </c>
      <c r="F906" s="247" t="s">
        <v>307</v>
      </c>
      <c r="G906" s="232">
        <f>Players!G424+1</f>
        <v>5</v>
      </c>
      <c r="H906" s="232">
        <v>2</v>
      </c>
      <c r="I906" s="232">
        <v>5</v>
      </c>
      <c r="J906" s="248">
        <v>34740</v>
      </c>
      <c r="K906" s="232" t="s">
        <v>577</v>
      </c>
      <c r="L906" s="249" t="s">
        <v>90</v>
      </c>
      <c r="M906" s="270" t="str">
        <f t="shared" si="254"/>
        <v>Y1</v>
      </c>
      <c r="N906" s="256" t="s">
        <v>864</v>
      </c>
      <c r="O906" s="249" t="s">
        <v>3555</v>
      </c>
      <c r="P906" s="231" t="str">
        <f>CONCATENATE(A906," (",M906,")")</f>
        <v>Quantrill, Cal (Y1)</v>
      </c>
      <c r="Q906" s="252">
        <f t="shared" si="255"/>
        <v>200000</v>
      </c>
      <c r="R906" s="252">
        <f t="shared" si="253"/>
        <v>300000</v>
      </c>
      <c r="S906" s="252">
        <f t="shared" si="256"/>
        <v>400000</v>
      </c>
      <c r="T906" s="252" t="str">
        <f t="shared" si="242"/>
        <v/>
      </c>
      <c r="U906" s="270" t="s">
        <v>388</v>
      </c>
      <c r="V906" s="253">
        <v>200000</v>
      </c>
      <c r="W906" s="232" t="s">
        <v>389</v>
      </c>
      <c r="X906" s="253">
        <v>300000</v>
      </c>
      <c r="Y906" s="232" t="s">
        <v>278</v>
      </c>
      <c r="Z906" s="378">
        <v>400000</v>
      </c>
      <c r="AA906" s="232" t="s">
        <v>492</v>
      </c>
      <c r="AB906" s="284"/>
      <c r="AC906" s="232"/>
      <c r="AD906" s="284"/>
      <c r="AE906" s="232"/>
      <c r="AF906" s="232"/>
    </row>
    <row r="907" spans="1:32" ht="12.75">
      <c r="A907" s="264" t="s">
        <v>682</v>
      </c>
      <c r="B907" s="246" t="str">
        <f t="shared" si="249"/>
        <v>Quinn</v>
      </c>
      <c r="C907" s="238" t="str">
        <f t="shared" si="250"/>
        <v>Roman</v>
      </c>
      <c r="D907" s="232" t="str">
        <f t="shared" si="251"/>
        <v>R. Quinn</v>
      </c>
      <c r="E907" s="231" t="str">
        <f t="shared" si="252"/>
        <v>Roman Quinn</v>
      </c>
      <c r="F907" s="249"/>
      <c r="G907" s="249"/>
      <c r="H907" s="249"/>
      <c r="I907" s="249"/>
      <c r="J907" s="250">
        <v>34103</v>
      </c>
      <c r="K907" s="256" t="s">
        <v>754</v>
      </c>
      <c r="L907" s="249" t="s">
        <v>6</v>
      </c>
      <c r="M907" s="270" t="str">
        <f t="shared" si="254"/>
        <v>Y2</v>
      </c>
      <c r="N907" s="256" t="str">
        <f>Ruth!$Y$2</f>
        <v xml:space="preserve">New Jersey </v>
      </c>
      <c r="O907" s="249" t="s">
        <v>654</v>
      </c>
      <c r="P907" s="231" t="str">
        <f>CONCATENATE(A907," (",M907,")")</f>
        <v>Quinn, Roman (Y2)</v>
      </c>
      <c r="Q907" s="252">
        <f t="shared" si="255"/>
        <v>300000</v>
      </c>
      <c r="R907" s="252">
        <f t="shared" si="253"/>
        <v>400000</v>
      </c>
      <c r="S907" s="252" t="str">
        <f t="shared" si="256"/>
        <v/>
      </c>
      <c r="T907" s="252" t="str">
        <f t="shared" si="242"/>
        <v/>
      </c>
      <c r="U907" s="270" t="s">
        <v>389</v>
      </c>
      <c r="V907" s="253">
        <v>300000</v>
      </c>
      <c r="W907" s="232" t="s">
        <v>278</v>
      </c>
      <c r="X907" s="253">
        <v>400000</v>
      </c>
      <c r="Y907" s="232" t="s">
        <v>492</v>
      </c>
      <c r="Z907" s="232"/>
      <c r="AA907" s="232"/>
      <c r="AB907" s="284"/>
      <c r="AC907" s="232"/>
      <c r="AD907" s="284"/>
      <c r="AE907" s="232"/>
      <c r="AF907" s="232"/>
    </row>
    <row r="908" spans="1:32" ht="14.25" customHeight="1">
      <c r="A908" s="264" t="s">
        <v>668</v>
      </c>
      <c r="B908" s="246" t="str">
        <f t="shared" si="249"/>
        <v>Quintana</v>
      </c>
      <c r="C908" s="238" t="str">
        <f t="shared" si="250"/>
        <v>Jose</v>
      </c>
      <c r="D908" s="232" t="str">
        <f t="shared" si="251"/>
        <v>J. Quintana</v>
      </c>
      <c r="E908" s="231" t="str">
        <f t="shared" si="252"/>
        <v>Jose Quintana</v>
      </c>
      <c r="F908" s="249"/>
      <c r="G908" s="249"/>
      <c r="H908" s="249"/>
      <c r="I908" s="249"/>
      <c r="J908" s="250"/>
      <c r="K908" s="256"/>
      <c r="L908" s="249" t="s">
        <v>90</v>
      </c>
      <c r="M908" s="270" t="str">
        <f t="shared" si="254"/>
        <v>5,L5-14M</v>
      </c>
      <c r="N908" s="251" t="s">
        <v>173</v>
      </c>
      <c r="O908" s="249" t="s">
        <v>3132</v>
      </c>
      <c r="P908" s="231" t="str">
        <f>CONCATENATE(A908," (",M908,")")</f>
        <v>Quintana, Jose (5,L5-14M)</v>
      </c>
      <c r="Q908" s="252">
        <f t="shared" si="255"/>
        <v>2800000</v>
      </c>
      <c r="R908" s="252" t="str">
        <f t="shared" si="253"/>
        <v/>
      </c>
      <c r="S908" s="252" t="str">
        <f t="shared" si="256"/>
        <v/>
      </c>
      <c r="T908" s="252" t="str">
        <f t="shared" si="242"/>
        <v/>
      </c>
      <c r="U908" s="255" t="s">
        <v>462</v>
      </c>
      <c r="V908" s="253">
        <v>2800000</v>
      </c>
      <c r="W908" s="232" t="s">
        <v>242</v>
      </c>
      <c r="X908" s="233"/>
      <c r="Y908" s="232"/>
      <c r="Z908" s="232"/>
      <c r="AA908" s="232"/>
      <c r="AB908" s="284"/>
      <c r="AC908" s="232"/>
      <c r="AD908" s="284"/>
      <c r="AE908" s="232"/>
      <c r="AF908" s="232"/>
    </row>
    <row r="909" spans="1:32" ht="12.75">
      <c r="A909" s="158" t="s">
        <v>3645</v>
      </c>
      <c r="B909" s="246" t="str">
        <f t="shared" si="249"/>
        <v>Rainey</v>
      </c>
      <c r="C909" s="238" t="str">
        <f t="shared" si="250"/>
        <v>Tanner</v>
      </c>
      <c r="D909" s="232" t="str">
        <f t="shared" si="251"/>
        <v>T. Rainey</v>
      </c>
      <c r="E909" s="231" t="str">
        <f t="shared" si="252"/>
        <v>Tanner Rainey</v>
      </c>
      <c r="F909" s="254" t="s">
        <v>748</v>
      </c>
      <c r="G909" s="254">
        <v>114</v>
      </c>
      <c r="H909" s="254">
        <v>4</v>
      </c>
      <c r="I909" s="254" t="s">
        <v>1476</v>
      </c>
      <c r="J909" s="250">
        <v>33963</v>
      </c>
      <c r="K909" s="255" t="s">
        <v>745</v>
      </c>
      <c r="L909" s="249" t="s">
        <v>90</v>
      </c>
      <c r="M909" s="270" t="str">
        <f t="shared" si="254"/>
        <v>Y1</v>
      </c>
      <c r="N909" s="256" t="s">
        <v>171</v>
      </c>
      <c r="O909" s="257" t="s">
        <v>3574</v>
      </c>
      <c r="P909" s="231" t="str">
        <f>CONCATENATE(A909," (",U909,")")</f>
        <v>Rainey, Tanner (Y1)</v>
      </c>
      <c r="Q909" s="252">
        <f t="shared" si="255"/>
        <v>200000</v>
      </c>
      <c r="R909" s="252">
        <f t="shared" si="253"/>
        <v>300000</v>
      </c>
      <c r="S909" s="252">
        <f t="shared" si="256"/>
        <v>400000</v>
      </c>
      <c r="T909" s="252" t="str">
        <f t="shared" si="242"/>
        <v/>
      </c>
      <c r="U909" s="270" t="s">
        <v>388</v>
      </c>
      <c r="V909" s="253">
        <v>200000</v>
      </c>
      <c r="W909" s="232" t="s">
        <v>389</v>
      </c>
      <c r="X909" s="253">
        <v>300000</v>
      </c>
      <c r="Y909" s="232" t="s">
        <v>278</v>
      </c>
      <c r="Z909" s="378">
        <v>400000</v>
      </c>
      <c r="AA909" s="232" t="s">
        <v>492</v>
      </c>
      <c r="AB909" s="284"/>
      <c r="AC909" s="232"/>
      <c r="AD909" s="284"/>
      <c r="AE909" s="232"/>
      <c r="AF909" s="232"/>
    </row>
    <row r="910" spans="1:32" ht="14.25" customHeight="1">
      <c r="A910" s="158" t="s">
        <v>3770</v>
      </c>
      <c r="B910" s="246" t="str">
        <f t="shared" si="249"/>
        <v>Raleigh</v>
      </c>
      <c r="C910" s="238" t="str">
        <f t="shared" si="250"/>
        <v>Cal</v>
      </c>
      <c r="D910" s="232" t="str">
        <f t="shared" si="251"/>
        <v>C. Raleigh</v>
      </c>
      <c r="E910" s="231" t="str">
        <f t="shared" si="252"/>
        <v>Cal Raleigh</v>
      </c>
      <c r="F910" s="254" t="s">
        <v>755</v>
      </c>
      <c r="G910" s="254">
        <v>150</v>
      </c>
      <c r="H910" s="254">
        <v>6</v>
      </c>
      <c r="I910" s="254" t="s">
        <v>1466</v>
      </c>
      <c r="J910" s="250">
        <v>35395</v>
      </c>
      <c r="K910" s="255" t="s">
        <v>749</v>
      </c>
      <c r="L910" s="249" t="s">
        <v>387</v>
      </c>
      <c r="M910" s="270" t="str">
        <f t="shared" si="254"/>
        <v>min</v>
      </c>
      <c r="N910" s="256" t="s">
        <v>864</v>
      </c>
      <c r="O910" s="257" t="s">
        <v>3574</v>
      </c>
      <c r="P910" s="231" t="str">
        <f>CONCATENATE(A910," (",U910,")")</f>
        <v>Raleigh, Cal (min)</v>
      </c>
      <c r="Q910" s="252" t="str">
        <f t="shared" si="255"/>
        <v/>
      </c>
      <c r="R910" s="252" t="str">
        <f t="shared" si="253"/>
        <v/>
      </c>
      <c r="S910" s="252" t="str">
        <f t="shared" si="256"/>
        <v/>
      </c>
      <c r="T910" s="252" t="str">
        <f t="shared" si="242"/>
        <v/>
      </c>
      <c r="U910" s="270" t="s">
        <v>505</v>
      </c>
      <c r="V910" s="253"/>
      <c r="W910" s="232"/>
      <c r="X910" s="253"/>
      <c r="Y910" s="232"/>
      <c r="Z910" s="232"/>
      <c r="AA910" s="232"/>
      <c r="AB910" s="284"/>
      <c r="AC910" s="232"/>
      <c r="AD910" s="284"/>
      <c r="AE910" s="232"/>
      <c r="AF910" s="232"/>
    </row>
    <row r="911" spans="1:32" ht="14.25" customHeight="1">
      <c r="A911" s="232" t="s">
        <v>1103</v>
      </c>
      <c r="B911" s="246" t="str">
        <f t="shared" si="249"/>
        <v>Ramirez</v>
      </c>
      <c r="C911" s="238" t="str">
        <f t="shared" si="250"/>
        <v>Harold</v>
      </c>
      <c r="D911" s="232" t="str">
        <f t="shared" si="251"/>
        <v>H. Ramirez</v>
      </c>
      <c r="E911" s="231" t="str">
        <f t="shared" si="252"/>
        <v>Harold Ramirez</v>
      </c>
      <c r="F911" s="254"/>
      <c r="G911" s="233">
        <v>74</v>
      </c>
      <c r="H911" s="233" t="s">
        <v>478</v>
      </c>
      <c r="I911" s="233">
        <v>1</v>
      </c>
      <c r="J911" s="262">
        <v>34583</v>
      </c>
      <c r="K911" s="255" t="s">
        <v>750</v>
      </c>
      <c r="L911" s="249" t="s">
        <v>6</v>
      </c>
      <c r="M911" s="270" t="str">
        <f t="shared" si="254"/>
        <v>Y1</v>
      </c>
      <c r="N911" s="256" t="str">
        <f>Mays!$G$2</f>
        <v>Palo Alto</v>
      </c>
      <c r="O911" s="257" t="s">
        <v>1058</v>
      </c>
      <c r="P911" s="231" t="str">
        <f>CONCATENATE(A911," (",M911,")")</f>
        <v>Ramirez, Harold (Y1)</v>
      </c>
      <c r="Q911" s="252">
        <f t="shared" si="255"/>
        <v>200000</v>
      </c>
      <c r="R911" s="252">
        <f t="shared" si="253"/>
        <v>300000</v>
      </c>
      <c r="S911" s="252">
        <f t="shared" si="256"/>
        <v>400000</v>
      </c>
      <c r="T911" s="252" t="str">
        <f t="shared" si="242"/>
        <v/>
      </c>
      <c r="U911" s="270" t="s">
        <v>388</v>
      </c>
      <c r="V911" s="253">
        <v>200000</v>
      </c>
      <c r="W911" s="232" t="s">
        <v>389</v>
      </c>
      <c r="X911" s="253">
        <v>300000</v>
      </c>
      <c r="Y911" s="232" t="s">
        <v>278</v>
      </c>
      <c r="Z911" s="378">
        <v>400000</v>
      </c>
      <c r="AA911" s="232" t="s">
        <v>492</v>
      </c>
      <c r="AB911" s="284"/>
      <c r="AC911" s="232"/>
      <c r="AD911" s="284"/>
      <c r="AE911" s="232"/>
      <c r="AF911" s="232"/>
    </row>
    <row r="912" spans="1:32" ht="14.25" customHeight="1">
      <c r="A912" s="246" t="s">
        <v>986</v>
      </c>
      <c r="B912" s="246" t="str">
        <f t="shared" si="249"/>
        <v>Ramirez</v>
      </c>
      <c r="C912" s="238" t="str">
        <f t="shared" si="250"/>
        <v>Jose Enrique</v>
      </c>
      <c r="D912" s="232" t="str">
        <f t="shared" si="251"/>
        <v>J. Ramirez</v>
      </c>
      <c r="E912" s="231" t="str">
        <f t="shared" si="252"/>
        <v>Jose Enrique Ramirez</v>
      </c>
      <c r="F912" s="247" t="s">
        <v>755</v>
      </c>
      <c r="G912" s="247"/>
      <c r="H912" s="247"/>
      <c r="I912" s="247"/>
      <c r="J912" s="258">
        <v>33864</v>
      </c>
      <c r="K912" s="259" t="s">
        <v>746</v>
      </c>
      <c r="L912" s="249" t="s">
        <v>6</v>
      </c>
      <c r="M912" s="270" t="str">
        <f t="shared" si="254"/>
        <v>3,L5-$14M</v>
      </c>
      <c r="N912" s="256" t="str">
        <f>Mays!$A$2</f>
        <v>Aspen</v>
      </c>
      <c r="O912" s="247" t="s">
        <v>1576</v>
      </c>
      <c r="P912" s="231" t="str">
        <f>CONCATENATE(A912," (",M912,")")</f>
        <v>Ramirez, Jose Enrique (3,L5-$14M)</v>
      </c>
      <c r="Q912" s="252">
        <f t="shared" si="255"/>
        <v>2800000</v>
      </c>
      <c r="R912" s="252">
        <f t="shared" si="253"/>
        <v>2800000</v>
      </c>
      <c r="S912" s="252">
        <f t="shared" si="256"/>
        <v>2800000</v>
      </c>
      <c r="T912" s="252" t="str">
        <f t="shared" si="242"/>
        <v/>
      </c>
      <c r="U912" s="270" t="s">
        <v>1367</v>
      </c>
      <c r="V912" s="253">
        <v>2800000</v>
      </c>
      <c r="W912" s="232" t="s">
        <v>1368</v>
      </c>
      <c r="X912" s="253">
        <v>2800000</v>
      </c>
      <c r="Y912" s="232" t="s">
        <v>1369</v>
      </c>
      <c r="Z912" s="253">
        <v>2800000</v>
      </c>
      <c r="AA912" s="232" t="s">
        <v>242</v>
      </c>
      <c r="AB912" s="284"/>
      <c r="AC912" s="232"/>
      <c r="AD912" s="284"/>
      <c r="AE912" s="232"/>
      <c r="AF912" s="232"/>
    </row>
    <row r="913" spans="1:34" ht="14.25" customHeight="1">
      <c r="A913" s="158" t="s">
        <v>3646</v>
      </c>
      <c r="B913" s="246" t="str">
        <f t="shared" si="249"/>
        <v>Ramirez</v>
      </c>
      <c r="C913" s="238" t="str">
        <f t="shared" si="250"/>
        <v>Nick</v>
      </c>
      <c r="D913" s="232" t="str">
        <f t="shared" si="251"/>
        <v>N. Ramirez</v>
      </c>
      <c r="E913" s="231" t="str">
        <f t="shared" si="252"/>
        <v>Nick Ramirez</v>
      </c>
      <c r="F913" s="254" t="s">
        <v>307</v>
      </c>
      <c r="G913" s="254">
        <v>115</v>
      </c>
      <c r="H913" s="254">
        <v>4</v>
      </c>
      <c r="I913" s="254" t="s">
        <v>1477</v>
      </c>
      <c r="J913" s="250">
        <v>32721</v>
      </c>
      <c r="K913" s="255" t="s">
        <v>745</v>
      </c>
      <c r="L913" s="249" t="s">
        <v>90</v>
      </c>
      <c r="M913" s="270" t="str">
        <f t="shared" si="254"/>
        <v>Y1</v>
      </c>
      <c r="N913" s="256" t="s">
        <v>479</v>
      </c>
      <c r="O913" s="257" t="s">
        <v>3574</v>
      </c>
      <c r="P913" s="231" t="str">
        <f>CONCATENATE(A913," (",U913,")")</f>
        <v>Ramirez, Nick (Y1)</v>
      </c>
      <c r="Q913" s="252">
        <f t="shared" si="255"/>
        <v>200000</v>
      </c>
      <c r="R913" s="252">
        <f t="shared" si="253"/>
        <v>300000</v>
      </c>
      <c r="S913" s="252">
        <f t="shared" si="256"/>
        <v>400000</v>
      </c>
      <c r="T913" s="252" t="str">
        <f t="shared" si="242"/>
        <v/>
      </c>
      <c r="U913" s="270" t="s">
        <v>388</v>
      </c>
      <c r="V913" s="253">
        <v>200000</v>
      </c>
      <c r="W913" s="232" t="s">
        <v>389</v>
      </c>
      <c r="X913" s="253">
        <v>300000</v>
      </c>
      <c r="Y913" s="232" t="s">
        <v>278</v>
      </c>
      <c r="Z913" s="378">
        <v>400000</v>
      </c>
      <c r="AA913" s="232" t="s">
        <v>492</v>
      </c>
      <c r="AB913" s="284"/>
      <c r="AC913" s="232"/>
      <c r="AD913" s="284"/>
      <c r="AE913" s="232"/>
      <c r="AF913" s="232"/>
    </row>
    <row r="914" spans="1:34" ht="14.25" customHeight="1">
      <c r="A914" s="232" t="s">
        <v>2081</v>
      </c>
      <c r="B914" s="246" t="str">
        <f t="shared" si="249"/>
        <v>Ramirez</v>
      </c>
      <c r="C914" s="238" t="str">
        <f t="shared" si="250"/>
        <v>Noe</v>
      </c>
      <c r="D914" s="232" t="str">
        <f t="shared" si="251"/>
        <v>N. Ramirez</v>
      </c>
      <c r="E914" s="231" t="str">
        <f t="shared" si="252"/>
        <v>Noe Ramirez</v>
      </c>
      <c r="F914" s="254" t="s">
        <v>748</v>
      </c>
      <c r="G914" s="254" t="s">
        <v>2235</v>
      </c>
      <c r="H914" s="254" t="s">
        <v>2333</v>
      </c>
      <c r="I914" s="254" t="s">
        <v>1466</v>
      </c>
      <c r="J914" s="250">
        <v>32864</v>
      </c>
      <c r="K914" s="255" t="s">
        <v>745</v>
      </c>
      <c r="L914" s="249" t="s">
        <v>90</v>
      </c>
      <c r="M914" s="270" t="str">
        <f t="shared" si="254"/>
        <v>Y2</v>
      </c>
      <c r="N914" s="256" t="s">
        <v>1401</v>
      </c>
      <c r="O914" s="257" t="s">
        <v>2173</v>
      </c>
      <c r="P914" s="231" t="str">
        <f t="shared" ref="P914:P922" si="257">CONCATENATE(A914," (",M914,")")</f>
        <v>Ramirez, Noe (Y2)</v>
      </c>
      <c r="Q914" s="252">
        <f t="shared" si="255"/>
        <v>300000</v>
      </c>
      <c r="R914" s="252">
        <f t="shared" si="253"/>
        <v>400000</v>
      </c>
      <c r="S914" s="252" t="str">
        <f t="shared" si="256"/>
        <v/>
      </c>
      <c r="T914" s="252" t="str">
        <f t="shared" si="242"/>
        <v/>
      </c>
      <c r="U914" s="270" t="s">
        <v>389</v>
      </c>
      <c r="V914" s="253">
        <v>300000</v>
      </c>
      <c r="W914" s="232" t="s">
        <v>278</v>
      </c>
      <c r="X914" s="253">
        <v>400000</v>
      </c>
      <c r="Y914" s="232" t="s">
        <v>492</v>
      </c>
      <c r="Z914" s="232"/>
      <c r="AA914" s="232"/>
      <c r="AB914" s="284"/>
      <c r="AC914" s="232"/>
      <c r="AD914" s="284"/>
      <c r="AE914" s="232"/>
      <c r="AF914" s="232"/>
    </row>
    <row r="915" spans="1:34" ht="12.75">
      <c r="A915" s="232" t="s">
        <v>1512</v>
      </c>
      <c r="B915" s="246" t="str">
        <f t="shared" si="249"/>
        <v>Ramos</v>
      </c>
      <c r="C915" s="238" t="str">
        <f t="shared" si="250"/>
        <v>Heliot</v>
      </c>
      <c r="D915" s="232" t="str">
        <f t="shared" si="251"/>
        <v>H. Ramos</v>
      </c>
      <c r="E915" s="231" t="str">
        <f t="shared" si="252"/>
        <v>Heliot Ramos</v>
      </c>
      <c r="F915" s="254"/>
      <c r="G915" s="254">
        <v>98</v>
      </c>
      <c r="H915" s="254" t="s">
        <v>1467</v>
      </c>
      <c r="I915" s="254"/>
      <c r="J915" s="250"/>
      <c r="K915" s="255" t="s">
        <v>750</v>
      </c>
      <c r="L915" s="249" t="s">
        <v>387</v>
      </c>
      <c r="M915" s="270" t="str">
        <f t="shared" si="254"/>
        <v>min</v>
      </c>
      <c r="N915" s="256" t="str">
        <f>Ruth!$A$2</f>
        <v>Plum Island</v>
      </c>
      <c r="O915" s="257" t="s">
        <v>1479</v>
      </c>
      <c r="P915" s="231" t="str">
        <f t="shared" si="257"/>
        <v>Ramos, Heliot (min)</v>
      </c>
      <c r="Q915" s="252" t="str">
        <f t="shared" si="255"/>
        <v/>
      </c>
      <c r="R915" s="252" t="str">
        <f t="shared" si="253"/>
        <v/>
      </c>
      <c r="S915" s="252" t="str">
        <f t="shared" si="256"/>
        <v/>
      </c>
      <c r="T915" s="252" t="str">
        <f t="shared" si="242"/>
        <v/>
      </c>
      <c r="U915" s="270" t="s">
        <v>505</v>
      </c>
      <c r="V915" s="253"/>
      <c r="W915" s="232"/>
      <c r="X915" s="253"/>
      <c r="Y915" s="232"/>
      <c r="Z915" s="232"/>
      <c r="AA915" s="232"/>
      <c r="AB915" s="284"/>
      <c r="AC915" s="232"/>
      <c r="AD915" s="284"/>
      <c r="AE915" s="232"/>
      <c r="AF915" s="232"/>
    </row>
    <row r="916" spans="1:34" ht="14.25" customHeight="1">
      <c r="A916" s="232" t="s">
        <v>544</v>
      </c>
      <c r="B916" s="246" t="str">
        <f t="shared" si="249"/>
        <v>Ramos</v>
      </c>
      <c r="C916" s="238" t="str">
        <f t="shared" si="250"/>
        <v>Wilson</v>
      </c>
      <c r="D916" s="232" t="str">
        <f t="shared" si="251"/>
        <v>W. Ramos</v>
      </c>
      <c r="E916" s="231" t="str">
        <f t="shared" si="252"/>
        <v>Wilson Ramos</v>
      </c>
      <c r="F916" s="249"/>
      <c r="G916" s="249"/>
      <c r="H916" s="249"/>
      <c r="I916" s="249"/>
      <c r="J916" s="250"/>
      <c r="K916" s="256"/>
      <c r="L916" s="249" t="s">
        <v>6</v>
      </c>
      <c r="M916" s="270" t="str">
        <f t="shared" si="254"/>
        <v>1,F1-$4.109M</v>
      </c>
      <c r="N916" s="256" t="s">
        <v>173</v>
      </c>
      <c r="O916" s="257" t="s">
        <v>3510</v>
      </c>
      <c r="P916" s="231" t="str">
        <f t="shared" si="257"/>
        <v>Ramos, Wilson (1,F1-$4.109M)</v>
      </c>
      <c r="Q916" s="252">
        <f t="shared" si="255"/>
        <v>4109000</v>
      </c>
      <c r="R916" s="252" t="str">
        <f t="shared" si="253"/>
        <v/>
      </c>
      <c r="S916" s="252" t="str">
        <f t="shared" si="256"/>
        <v/>
      </c>
      <c r="T916" s="252" t="str">
        <f t="shared" ref="T916:T979" si="258">IF(ISBLANK($AB916),"",$AB916)</f>
        <v/>
      </c>
      <c r="U916" s="270" t="s">
        <v>3302</v>
      </c>
      <c r="V916" s="253">
        <v>4109000</v>
      </c>
      <c r="W916" s="232" t="s">
        <v>242</v>
      </c>
      <c r="X916" s="284"/>
      <c r="Y916" s="253"/>
      <c r="Z916" s="284"/>
      <c r="AA916" s="232"/>
      <c r="AB916" s="284"/>
      <c r="AC916" s="232"/>
      <c r="AD916" s="284"/>
      <c r="AE916" s="232"/>
      <c r="AF916" s="232"/>
    </row>
    <row r="917" spans="1:34" ht="14.25" customHeight="1">
      <c r="A917" s="233" t="s">
        <v>1056</v>
      </c>
      <c r="B917" s="246" t="str">
        <f t="shared" si="249"/>
        <v>Ray</v>
      </c>
      <c r="C917" s="238" t="str">
        <f t="shared" si="250"/>
        <v>Robbie*</v>
      </c>
      <c r="D917" s="232" t="str">
        <f t="shared" si="251"/>
        <v>R. Ray</v>
      </c>
      <c r="E917" s="231" t="str">
        <f t="shared" si="252"/>
        <v>Robbie* Ray</v>
      </c>
      <c r="F917" s="254" t="s">
        <v>307</v>
      </c>
      <c r="G917" s="233">
        <v>12</v>
      </c>
      <c r="H917" s="233">
        <v>1</v>
      </c>
      <c r="I917" s="233">
        <v>12</v>
      </c>
      <c r="J917" s="262">
        <v>33512</v>
      </c>
      <c r="K917" s="255" t="s">
        <v>577</v>
      </c>
      <c r="L917" s="249" t="s">
        <v>90</v>
      </c>
      <c r="M917" s="270" t="str">
        <f t="shared" si="254"/>
        <v>2,L5-14M</v>
      </c>
      <c r="N917" s="256" t="str">
        <f>Cobb!$Y$2</f>
        <v>Gateway</v>
      </c>
      <c r="O917" s="257" t="s">
        <v>1058</v>
      </c>
      <c r="P917" s="231" t="str">
        <f t="shared" si="257"/>
        <v>Ray, Robbie* (2,L5-14M)</v>
      </c>
      <c r="Q917" s="252">
        <f t="shared" si="255"/>
        <v>2800000</v>
      </c>
      <c r="R917" s="252">
        <f t="shared" si="253"/>
        <v>2800000</v>
      </c>
      <c r="S917" s="252">
        <f t="shared" si="256"/>
        <v>2800000</v>
      </c>
      <c r="T917" s="252">
        <f t="shared" si="258"/>
        <v>2800000</v>
      </c>
      <c r="U917" s="270" t="s">
        <v>494</v>
      </c>
      <c r="V917" s="253">
        <v>2800000</v>
      </c>
      <c r="W917" s="232" t="s">
        <v>232</v>
      </c>
      <c r="X917" s="284">
        <v>2800000</v>
      </c>
      <c r="Y917" s="232" t="s">
        <v>231</v>
      </c>
      <c r="Z917" s="284">
        <v>2800000</v>
      </c>
      <c r="AA917" s="232" t="s">
        <v>462</v>
      </c>
      <c r="AB917" s="284">
        <v>2800000</v>
      </c>
      <c r="AC917" s="232"/>
      <c r="AD917" s="284"/>
      <c r="AE917" s="232"/>
      <c r="AF917" s="232"/>
    </row>
    <row r="918" spans="1:34" ht="14.25" customHeight="1">
      <c r="A918" s="233" t="s">
        <v>908</v>
      </c>
      <c r="B918" s="246" t="str">
        <f t="shared" si="249"/>
        <v>Realmuto</v>
      </c>
      <c r="C918" s="238" t="str">
        <f t="shared" si="250"/>
        <v>J.T.</v>
      </c>
      <c r="D918" s="232" t="str">
        <f t="shared" si="251"/>
        <v>J. Realmuto</v>
      </c>
      <c r="E918" s="231" t="str">
        <f t="shared" si="252"/>
        <v>J.T. Realmuto</v>
      </c>
      <c r="F918" s="249" t="s">
        <v>748</v>
      </c>
      <c r="G918" s="249"/>
      <c r="H918" s="249"/>
      <c r="I918" s="249"/>
      <c r="J918" s="262">
        <v>33315</v>
      </c>
      <c r="K918" s="232" t="s">
        <v>749</v>
      </c>
      <c r="L918" s="249" t="s">
        <v>6</v>
      </c>
      <c r="M918" s="270" t="str">
        <f t="shared" si="254"/>
        <v>2,L5-14M</v>
      </c>
      <c r="N918" s="251" t="str">
        <f>Aaron!$Y$2</f>
        <v>Columbus</v>
      </c>
      <c r="O918" s="249" t="s">
        <v>921</v>
      </c>
      <c r="P918" s="231" t="str">
        <f t="shared" si="257"/>
        <v>Realmuto, J.T. (2,L5-14M)</v>
      </c>
      <c r="Q918" s="252">
        <f t="shared" si="255"/>
        <v>2800000</v>
      </c>
      <c r="R918" s="252">
        <f t="shared" si="253"/>
        <v>2800000</v>
      </c>
      <c r="S918" s="252">
        <f t="shared" si="256"/>
        <v>2800000</v>
      </c>
      <c r="T918" s="252">
        <f t="shared" si="258"/>
        <v>2800000</v>
      </c>
      <c r="U918" s="270" t="s">
        <v>494</v>
      </c>
      <c r="V918" s="253">
        <v>2800000</v>
      </c>
      <c r="W918" s="232" t="s">
        <v>232</v>
      </c>
      <c r="X918" s="284">
        <v>2800000</v>
      </c>
      <c r="Y918" s="232" t="s">
        <v>231</v>
      </c>
      <c r="Z918" s="284">
        <v>2800000</v>
      </c>
      <c r="AA918" s="232" t="s">
        <v>462</v>
      </c>
      <c r="AB918" s="284">
        <v>2800000</v>
      </c>
      <c r="AC918" s="232"/>
      <c r="AD918" s="284"/>
      <c r="AE918" s="232"/>
      <c r="AF918" s="232"/>
    </row>
    <row r="919" spans="1:34" ht="14.25" customHeight="1">
      <c r="A919" s="232" t="s">
        <v>563</v>
      </c>
      <c r="B919" s="246" t="str">
        <f t="shared" si="249"/>
        <v>Reddick</v>
      </c>
      <c r="C919" s="238" t="str">
        <f t="shared" si="250"/>
        <v>Josh</v>
      </c>
      <c r="D919" s="232" t="str">
        <f t="shared" si="251"/>
        <v>J. Reddick</v>
      </c>
      <c r="E919" s="231" t="str">
        <f t="shared" si="252"/>
        <v>Josh Reddick</v>
      </c>
      <c r="F919" s="249"/>
      <c r="G919" s="249"/>
      <c r="H919" s="249"/>
      <c r="I919" s="249"/>
      <c r="J919" s="250"/>
      <c r="K919" s="256"/>
      <c r="L919" s="249" t="s">
        <v>6</v>
      </c>
      <c r="M919" s="270" t="str">
        <f t="shared" si="254"/>
        <v>2,F3-$3.6M</v>
      </c>
      <c r="N919" s="251" t="str">
        <f>Ruth!$AE$2</f>
        <v>Williamsburg</v>
      </c>
      <c r="O919" s="257" t="s">
        <v>1797</v>
      </c>
      <c r="P919" s="231" t="str">
        <f t="shared" si="257"/>
        <v>Reddick, Josh (2,F3-$3.6M)</v>
      </c>
      <c r="Q919" s="252">
        <f t="shared" si="255"/>
        <v>1200000</v>
      </c>
      <c r="R919" s="252">
        <f t="shared" si="253"/>
        <v>1200000</v>
      </c>
      <c r="S919" s="252" t="str">
        <f t="shared" si="256"/>
        <v/>
      </c>
      <c r="T919" s="252" t="str">
        <f t="shared" si="258"/>
        <v/>
      </c>
      <c r="U919" s="270" t="s">
        <v>1818</v>
      </c>
      <c r="V919" s="253">
        <v>1200000</v>
      </c>
      <c r="W919" s="232" t="s">
        <v>1819</v>
      </c>
      <c r="X919" s="253">
        <v>1200000</v>
      </c>
      <c r="Y919" s="232" t="s">
        <v>242</v>
      </c>
      <c r="Z919" s="232"/>
      <c r="AA919" s="232"/>
      <c r="AB919" s="284"/>
      <c r="AC919" s="232"/>
      <c r="AD919" s="284"/>
      <c r="AE919" s="232"/>
      <c r="AF919" s="232"/>
    </row>
    <row r="920" spans="1:34" ht="14.25" customHeight="1">
      <c r="A920" s="232" t="s">
        <v>1219</v>
      </c>
      <c r="B920" s="246" t="str">
        <f t="shared" si="249"/>
        <v>Reid-Foley</v>
      </c>
      <c r="C920" s="238" t="str">
        <f t="shared" si="250"/>
        <v>Sean</v>
      </c>
      <c r="D920" s="232" t="str">
        <f t="shared" si="251"/>
        <v>S. Reid-Foley</v>
      </c>
      <c r="E920" s="231" t="str">
        <f t="shared" si="252"/>
        <v>Sean Reid-Foley</v>
      </c>
      <c r="F920" s="247" t="s">
        <v>748</v>
      </c>
      <c r="G920" s="232" t="e">
        <f>Players!#REF!+1</f>
        <v>#REF!</v>
      </c>
      <c r="H920" s="232">
        <v>1</v>
      </c>
      <c r="I920" s="232">
        <v>17</v>
      </c>
      <c r="J920" s="248">
        <v>34941</v>
      </c>
      <c r="K920" s="232" t="s">
        <v>577</v>
      </c>
      <c r="L920" s="249" t="s">
        <v>90</v>
      </c>
      <c r="M920" s="270" t="str">
        <f t="shared" si="254"/>
        <v>Y2</v>
      </c>
      <c r="N920" s="256" t="str">
        <f>Mays!$M$2</f>
        <v>Texas</v>
      </c>
      <c r="O920" s="249" t="s">
        <v>1549</v>
      </c>
      <c r="P920" s="231" t="str">
        <f t="shared" si="257"/>
        <v>Reid-Foley, Sean (Y2)</v>
      </c>
      <c r="Q920" s="252">
        <f t="shared" si="255"/>
        <v>300000</v>
      </c>
      <c r="R920" s="252">
        <f t="shared" si="253"/>
        <v>400000</v>
      </c>
      <c r="S920" s="252" t="str">
        <f t="shared" si="256"/>
        <v/>
      </c>
      <c r="T920" s="252" t="str">
        <f t="shared" si="258"/>
        <v/>
      </c>
      <c r="U920" s="270" t="s">
        <v>389</v>
      </c>
      <c r="V920" s="253">
        <v>300000</v>
      </c>
      <c r="W920" s="232" t="s">
        <v>278</v>
      </c>
      <c r="X920" s="253">
        <v>400000</v>
      </c>
      <c r="Y920" s="232" t="s">
        <v>492</v>
      </c>
      <c r="Z920" s="232"/>
      <c r="AA920" s="232"/>
      <c r="AB920" s="284"/>
      <c r="AC920" s="232"/>
      <c r="AD920" s="284"/>
      <c r="AE920" s="232"/>
      <c r="AF920" s="232"/>
      <c r="AG920" s="316"/>
      <c r="AH920" s="232"/>
    </row>
    <row r="921" spans="1:34" ht="14.25" customHeight="1">
      <c r="A921" s="158" t="s">
        <v>534</v>
      </c>
      <c r="B921" s="552" t="str">
        <f t="shared" si="249"/>
        <v>Rendon</v>
      </c>
      <c r="C921" s="553" t="str">
        <f t="shared" si="250"/>
        <v>Anthony</v>
      </c>
      <c r="D921" s="158" t="str">
        <f t="shared" si="251"/>
        <v>A. Rendon</v>
      </c>
      <c r="E921" s="539" t="str">
        <f t="shared" si="252"/>
        <v>Anthony Rendon</v>
      </c>
      <c r="F921" s="554"/>
      <c r="G921" s="554"/>
      <c r="H921" s="554"/>
      <c r="I921" s="554"/>
      <c r="J921" s="555"/>
      <c r="K921" s="540"/>
      <c r="L921" s="554" t="s">
        <v>6</v>
      </c>
      <c r="M921" s="556" t="str">
        <f t="shared" si="254"/>
        <v>4,L5-14M</v>
      </c>
      <c r="N921" s="540" t="s">
        <v>299</v>
      </c>
      <c r="O921" s="557" t="s">
        <v>4081</v>
      </c>
      <c r="P921" s="231" t="str">
        <f t="shared" si="257"/>
        <v>Rendon, Anthony (4,L5-14M)</v>
      </c>
      <c r="Q921" s="252">
        <f t="shared" si="255"/>
        <v>2800000</v>
      </c>
      <c r="R921" s="252">
        <f t="shared" si="253"/>
        <v>2800000</v>
      </c>
      <c r="S921" s="252" t="str">
        <f t="shared" si="256"/>
        <v/>
      </c>
      <c r="T921" s="252" t="str">
        <f t="shared" si="258"/>
        <v/>
      </c>
      <c r="U921" s="270" t="s">
        <v>231</v>
      </c>
      <c r="V921" s="253">
        <v>2800000</v>
      </c>
      <c r="W921" s="232" t="s">
        <v>462</v>
      </c>
      <c r="X921" s="253">
        <v>2800000</v>
      </c>
      <c r="Y921" s="232" t="s">
        <v>242</v>
      </c>
      <c r="Z921" s="232"/>
      <c r="AA921" s="232"/>
      <c r="AB921" s="284"/>
      <c r="AC921" s="232"/>
      <c r="AD921" s="284"/>
      <c r="AE921" s="232"/>
      <c r="AF921" s="232"/>
    </row>
    <row r="922" spans="1:34" ht="14.25" customHeight="1">
      <c r="A922" s="246" t="s">
        <v>814</v>
      </c>
      <c r="B922" s="246" t="str">
        <f t="shared" si="249"/>
        <v>Renfroe</v>
      </c>
      <c r="C922" s="238" t="str">
        <f t="shared" si="250"/>
        <v>Hunter</v>
      </c>
      <c r="D922" s="232" t="str">
        <f t="shared" si="251"/>
        <v>H. Renfroe</v>
      </c>
      <c r="E922" s="231" t="str">
        <f t="shared" si="252"/>
        <v>Hunter Renfroe</v>
      </c>
      <c r="F922" s="247" t="s">
        <v>748</v>
      </c>
      <c r="G922" s="247"/>
      <c r="H922" s="247"/>
      <c r="I922" s="247"/>
      <c r="J922" s="258">
        <v>33631</v>
      </c>
      <c r="K922" s="259" t="s">
        <v>753</v>
      </c>
      <c r="L922" s="249" t="s">
        <v>6</v>
      </c>
      <c r="M922" s="270" t="str">
        <f t="shared" si="254"/>
        <v>Y3</v>
      </c>
      <c r="N922" s="251" t="str">
        <f>Mays!$S$2</f>
        <v>Thunder Bay</v>
      </c>
      <c r="O922" s="247" t="s">
        <v>785</v>
      </c>
      <c r="P922" s="231" t="str">
        <f t="shared" si="257"/>
        <v>Renfroe, Hunter (Y3)</v>
      </c>
      <c r="Q922" s="252">
        <f t="shared" si="255"/>
        <v>400000</v>
      </c>
      <c r="R922" s="252" t="str">
        <f t="shared" si="253"/>
        <v/>
      </c>
      <c r="S922" s="252" t="str">
        <f t="shared" si="256"/>
        <v/>
      </c>
      <c r="T922" s="252" t="str">
        <f t="shared" si="258"/>
        <v/>
      </c>
      <c r="U922" s="270" t="s">
        <v>278</v>
      </c>
      <c r="V922" s="253">
        <v>400000</v>
      </c>
      <c r="W922" s="232" t="s">
        <v>492</v>
      </c>
      <c r="X922" s="232"/>
      <c r="Y922" s="232"/>
      <c r="Z922" s="232"/>
      <c r="AA922" s="232"/>
      <c r="AB922" s="284"/>
      <c r="AC922" s="232"/>
      <c r="AD922" s="284"/>
      <c r="AE922" s="232"/>
      <c r="AF922" s="232"/>
    </row>
    <row r="923" spans="1:34" ht="14.25" customHeight="1">
      <c r="A923" s="158" t="s">
        <v>3604</v>
      </c>
      <c r="B923" s="246" t="str">
        <f t="shared" si="249"/>
        <v>Rengifo</v>
      </c>
      <c r="C923" s="238" t="str">
        <f t="shared" si="250"/>
        <v>Luis</v>
      </c>
      <c r="D923" s="232" t="str">
        <f t="shared" si="251"/>
        <v>L. Rengifo</v>
      </c>
      <c r="E923" s="231" t="str">
        <f t="shared" si="252"/>
        <v>Luis Rengifo</v>
      </c>
      <c r="F923" s="254" t="s">
        <v>755</v>
      </c>
      <c r="G923" s="254">
        <v>57</v>
      </c>
      <c r="H923" s="254">
        <v>3</v>
      </c>
      <c r="I923" s="254" t="s">
        <v>1465</v>
      </c>
      <c r="J923" s="250">
        <v>35487</v>
      </c>
      <c r="K923" s="255" t="s">
        <v>746</v>
      </c>
      <c r="L923" s="249" t="s">
        <v>6</v>
      </c>
      <c r="M923" s="270" t="str">
        <f t="shared" si="254"/>
        <v>Y1</v>
      </c>
      <c r="N923" s="256" t="s">
        <v>710</v>
      </c>
      <c r="O923" s="257" t="s">
        <v>3574</v>
      </c>
      <c r="P923" s="231" t="str">
        <f>CONCATENATE(A923," (",U923,")")</f>
        <v>Rengifo, Luis (Y1)</v>
      </c>
      <c r="Q923" s="252">
        <f t="shared" si="255"/>
        <v>200000</v>
      </c>
      <c r="R923" s="252">
        <f t="shared" si="253"/>
        <v>300000</v>
      </c>
      <c r="S923" s="252">
        <f t="shared" si="256"/>
        <v>400000</v>
      </c>
      <c r="T923" s="252" t="str">
        <f t="shared" si="258"/>
        <v/>
      </c>
      <c r="U923" s="270" t="s">
        <v>388</v>
      </c>
      <c r="V923" s="253">
        <v>200000</v>
      </c>
      <c r="W923" s="232" t="s">
        <v>389</v>
      </c>
      <c r="X923" s="253">
        <v>300000</v>
      </c>
      <c r="Y923" s="232" t="s">
        <v>278</v>
      </c>
      <c r="Z923" s="378">
        <v>400000</v>
      </c>
      <c r="AA923" s="232" t="s">
        <v>492</v>
      </c>
      <c r="AB923" s="284"/>
      <c r="AC923" s="232"/>
      <c r="AD923" s="284"/>
      <c r="AE923" s="232"/>
      <c r="AF923" s="232"/>
    </row>
    <row r="924" spans="1:34" ht="14.25" customHeight="1">
      <c r="A924" s="266" t="s">
        <v>1412</v>
      </c>
      <c r="B924" s="246" t="str">
        <f t="shared" si="249"/>
        <v>Reyes</v>
      </c>
      <c r="C924" s="238" t="str">
        <f t="shared" si="250"/>
        <v>Alex</v>
      </c>
      <c r="D924" s="232" t="str">
        <f t="shared" si="251"/>
        <v>A. Reyes</v>
      </c>
      <c r="E924" s="231" t="str">
        <f t="shared" si="252"/>
        <v>Alex Reyes</v>
      </c>
      <c r="F924" s="327" t="s">
        <v>748</v>
      </c>
      <c r="G924" s="327"/>
      <c r="H924" s="327"/>
      <c r="I924" s="327"/>
      <c r="J924" s="328">
        <v>34575</v>
      </c>
      <c r="K924" s="231" t="s">
        <v>577</v>
      </c>
      <c r="L924" s="249" t="s">
        <v>90</v>
      </c>
      <c r="M924" s="270" t="str">
        <f t="shared" si="254"/>
        <v>Y1*</v>
      </c>
      <c r="N924" s="256" t="str">
        <f>Cobb!$M$2</f>
        <v>Mansfield</v>
      </c>
      <c r="O924" s="247" t="s">
        <v>785</v>
      </c>
      <c r="P924" s="231" t="str">
        <f>CONCATENATE(A924," (",M924,")")</f>
        <v>Reyes, Alex (Y1*)</v>
      </c>
      <c r="Q924" s="252">
        <f t="shared" si="255"/>
        <v>200000</v>
      </c>
      <c r="R924" s="252">
        <f t="shared" si="253"/>
        <v>300000</v>
      </c>
      <c r="S924" s="252">
        <f t="shared" si="256"/>
        <v>400000</v>
      </c>
      <c r="T924" s="252" t="str">
        <f t="shared" si="258"/>
        <v/>
      </c>
      <c r="U924" s="270" t="s">
        <v>189</v>
      </c>
      <c r="V924" s="253">
        <v>200000</v>
      </c>
      <c r="W924" s="232" t="s">
        <v>389</v>
      </c>
      <c r="X924" s="253">
        <v>300000</v>
      </c>
      <c r="Y924" s="232" t="s">
        <v>278</v>
      </c>
      <c r="Z924" s="378">
        <v>400000</v>
      </c>
      <c r="AA924" s="232" t="s">
        <v>492</v>
      </c>
      <c r="AB924" s="284"/>
      <c r="AC924" s="232"/>
      <c r="AD924" s="284"/>
      <c r="AE924" s="232"/>
      <c r="AF924" s="232"/>
    </row>
    <row r="925" spans="1:34" ht="14.25" customHeight="1">
      <c r="A925" s="232" t="s">
        <v>2045</v>
      </c>
      <c r="B925" s="246" t="str">
        <f t="shared" si="249"/>
        <v>Reyes</v>
      </c>
      <c r="C925" s="238" t="str">
        <f t="shared" si="250"/>
        <v>Franmil</v>
      </c>
      <c r="D925" s="232" t="str">
        <f t="shared" si="251"/>
        <v>F. Reyes</v>
      </c>
      <c r="E925" s="231" t="str">
        <f t="shared" si="252"/>
        <v>Franmil Reyes</v>
      </c>
      <c r="F925" s="254" t="s">
        <v>748</v>
      </c>
      <c r="G925" s="254" t="s">
        <v>2198</v>
      </c>
      <c r="H925" s="254" t="s">
        <v>1465</v>
      </c>
      <c r="I925" s="254" t="s">
        <v>1469</v>
      </c>
      <c r="J925" s="250">
        <v>34887</v>
      </c>
      <c r="K925" s="255" t="s">
        <v>753</v>
      </c>
      <c r="L925" s="249" t="s">
        <v>6</v>
      </c>
      <c r="M925" s="270" t="str">
        <f t="shared" si="254"/>
        <v>Y2</v>
      </c>
      <c r="N925" s="256" t="s">
        <v>479</v>
      </c>
      <c r="O925" s="257" t="s">
        <v>2173</v>
      </c>
      <c r="P925" s="231" t="str">
        <f>CONCATENATE(A925," (",M925,")")</f>
        <v>Reyes, Franmil (Y2)</v>
      </c>
      <c r="Q925" s="252">
        <f t="shared" si="255"/>
        <v>300000</v>
      </c>
      <c r="R925" s="252">
        <f t="shared" si="253"/>
        <v>400000</v>
      </c>
      <c r="S925" s="252" t="str">
        <f t="shared" si="256"/>
        <v/>
      </c>
      <c r="T925" s="252" t="str">
        <f t="shared" si="258"/>
        <v/>
      </c>
      <c r="U925" s="270" t="s">
        <v>389</v>
      </c>
      <c r="V925" s="253">
        <v>300000</v>
      </c>
      <c r="W925" s="232" t="s">
        <v>278</v>
      </c>
      <c r="X925" s="253">
        <v>400000</v>
      </c>
      <c r="Y925" s="232" t="s">
        <v>492</v>
      </c>
      <c r="Z925" s="232"/>
      <c r="AA925" s="232"/>
      <c r="AB925" s="284"/>
      <c r="AC925" s="232"/>
      <c r="AD925" s="284"/>
      <c r="AE925" s="232"/>
      <c r="AF925" s="232"/>
    </row>
    <row r="926" spans="1:34" ht="14.25" customHeight="1">
      <c r="A926" s="158" t="s">
        <v>3703</v>
      </c>
      <c r="B926" s="246" t="str">
        <f t="shared" si="249"/>
        <v>Reyes</v>
      </c>
      <c r="C926" s="238" t="str">
        <f t="shared" si="250"/>
        <v>Gerardo</v>
      </c>
      <c r="D926" s="232" t="str">
        <f t="shared" si="251"/>
        <v>G. Reyes</v>
      </c>
      <c r="E926" s="231" t="str">
        <f t="shared" si="252"/>
        <v>Gerardo Reyes</v>
      </c>
      <c r="F926" s="254" t="s">
        <v>748</v>
      </c>
      <c r="G926" s="254">
        <v>221</v>
      </c>
      <c r="H926" s="254">
        <v>10</v>
      </c>
      <c r="I926" s="254" t="s">
        <v>1471</v>
      </c>
      <c r="J926" s="250">
        <v>34102</v>
      </c>
      <c r="K926" s="255" t="s">
        <v>745</v>
      </c>
      <c r="L926" s="249" t="s">
        <v>90</v>
      </c>
      <c r="M926" s="270" t="str">
        <f t="shared" si="254"/>
        <v>Y1</v>
      </c>
      <c r="N926" s="256" t="s">
        <v>52</v>
      </c>
      <c r="O926" s="257" t="s">
        <v>3574</v>
      </c>
      <c r="P926" s="231" t="str">
        <f>CONCATENATE(A926," (",U926,")")</f>
        <v>Reyes, Gerardo (Y1)</v>
      </c>
      <c r="Q926" s="252">
        <f t="shared" si="255"/>
        <v>200000</v>
      </c>
      <c r="R926" s="252">
        <f t="shared" si="253"/>
        <v>300000</v>
      </c>
      <c r="S926" s="252">
        <f t="shared" si="256"/>
        <v>400000</v>
      </c>
      <c r="T926" s="252" t="str">
        <f t="shared" si="258"/>
        <v/>
      </c>
      <c r="U926" s="270" t="s">
        <v>388</v>
      </c>
      <c r="V926" s="253">
        <v>200000</v>
      </c>
      <c r="W926" s="232" t="s">
        <v>389</v>
      </c>
      <c r="X926" s="253">
        <v>300000</v>
      </c>
      <c r="Y926" s="232" t="s">
        <v>278</v>
      </c>
      <c r="Z926" s="378">
        <v>400000</v>
      </c>
      <c r="AA926" s="232" t="s">
        <v>492</v>
      </c>
      <c r="AB926" s="284"/>
      <c r="AC926" s="232"/>
      <c r="AD926" s="284"/>
      <c r="AE926" s="232"/>
      <c r="AF926" s="232"/>
    </row>
    <row r="927" spans="1:34" ht="14.25" customHeight="1">
      <c r="A927" s="158" t="s">
        <v>4177</v>
      </c>
      <c r="B927" s="552" t="str">
        <f t="shared" si="249"/>
        <v>Reyes</v>
      </c>
      <c r="C927" s="553" t="str">
        <f t="shared" si="250"/>
        <v>Victor</v>
      </c>
      <c r="D927" s="158" t="str">
        <f t="shared" si="251"/>
        <v>V. Reyes</v>
      </c>
      <c r="E927" s="539" t="str">
        <f t="shared" si="252"/>
        <v>Victor Reyes</v>
      </c>
      <c r="F927" s="558" t="s">
        <v>755</v>
      </c>
      <c r="G927" s="558"/>
      <c r="H927" s="558"/>
      <c r="I927" s="558"/>
      <c r="J927" s="555">
        <v>34612</v>
      </c>
      <c r="K927" s="559" t="s">
        <v>784</v>
      </c>
      <c r="L927" s="554" t="s">
        <v>6</v>
      </c>
      <c r="M927" s="556" t="str">
        <f t="shared" si="254"/>
        <v>1,F3-$1.5M</v>
      </c>
      <c r="N927" s="556" t="s">
        <v>868</v>
      </c>
      <c r="O927" s="557" t="s">
        <v>4160</v>
      </c>
      <c r="P927" s="539" t="str">
        <f>CONCATENATE(A927," (",M927,")")</f>
        <v>Reyes, Victor (1,F3-$1.5M)</v>
      </c>
      <c r="Q927" s="579">
        <f t="shared" si="255"/>
        <v>500000</v>
      </c>
      <c r="R927" s="579">
        <f t="shared" si="253"/>
        <v>500000</v>
      </c>
      <c r="S927" s="579">
        <f t="shared" si="256"/>
        <v>500000</v>
      </c>
      <c r="T927" s="579" t="str">
        <f t="shared" si="258"/>
        <v/>
      </c>
      <c r="U927" s="270" t="s">
        <v>3351</v>
      </c>
      <c r="V927" s="284">
        <v>500000</v>
      </c>
      <c r="W927" s="232" t="s">
        <v>3352</v>
      </c>
      <c r="X927" s="253">
        <v>500000</v>
      </c>
      <c r="Y927" s="232" t="s">
        <v>3353</v>
      </c>
      <c r="Z927" s="232">
        <v>500000</v>
      </c>
      <c r="AA927" s="232" t="s">
        <v>242</v>
      </c>
      <c r="AB927" s="284"/>
      <c r="AC927" s="232"/>
      <c r="AD927" s="284"/>
      <c r="AE927" s="232"/>
      <c r="AF927" s="232"/>
    </row>
    <row r="928" spans="1:34" ht="14.25" customHeight="1">
      <c r="A928" s="158" t="s">
        <v>3580</v>
      </c>
      <c r="B928" s="246" t="str">
        <f t="shared" ref="B928:B959" si="259">LEFT(A928,FIND(", ",A928,1)-1)</f>
        <v>Reynolds</v>
      </c>
      <c r="C928" s="238" t="str">
        <f t="shared" ref="C928:C959" si="260">RIGHT(A928,LEN(A928)-FIND(", ",A928,1)-1)</f>
        <v>Bryan</v>
      </c>
      <c r="D928" s="232" t="str">
        <f t="shared" ref="D928:D959" si="261">CONCATENATE(MID(C928,1,1),". ",B928)</f>
        <v>B. Reynolds</v>
      </c>
      <c r="E928" s="231" t="str">
        <f t="shared" ref="E928:E959" si="262">CONCATENATE(C928," ",B928)</f>
        <v>Bryan Reynolds</v>
      </c>
      <c r="F928" s="254" t="s">
        <v>755</v>
      </c>
      <c r="G928" s="254">
        <v>10</v>
      </c>
      <c r="H928" s="254">
        <v>1</v>
      </c>
      <c r="I928" s="254" t="s">
        <v>1473</v>
      </c>
      <c r="J928" s="250">
        <v>34726</v>
      </c>
      <c r="K928" s="255" t="s">
        <v>784</v>
      </c>
      <c r="L928" s="249" t="s">
        <v>6</v>
      </c>
      <c r="M928" s="270" t="str">
        <f t="shared" si="254"/>
        <v>Y1</v>
      </c>
      <c r="N928" s="256" t="s">
        <v>868</v>
      </c>
      <c r="O928" s="257" t="s">
        <v>3574</v>
      </c>
      <c r="P928" s="231" t="str">
        <f>CONCATENATE(A928," (",U928,")")</f>
        <v>Reynolds, Bryan (Y1)</v>
      </c>
      <c r="Q928" s="252">
        <f t="shared" si="255"/>
        <v>200000</v>
      </c>
      <c r="R928" s="252">
        <f t="shared" si="253"/>
        <v>300000</v>
      </c>
      <c r="S928" s="252">
        <f t="shared" si="256"/>
        <v>400000</v>
      </c>
      <c r="T928" s="252" t="str">
        <f t="shared" si="258"/>
        <v/>
      </c>
      <c r="U928" s="270" t="s">
        <v>388</v>
      </c>
      <c r="V928" s="253">
        <v>200000</v>
      </c>
      <c r="W928" s="232" t="s">
        <v>389</v>
      </c>
      <c r="X928" s="253">
        <v>300000</v>
      </c>
      <c r="Y928" s="232" t="s">
        <v>278</v>
      </c>
      <c r="Z928" s="378">
        <v>400000</v>
      </c>
      <c r="AA928" s="232" t="s">
        <v>492</v>
      </c>
      <c r="AB928" s="284"/>
      <c r="AC928" s="232"/>
      <c r="AD928" s="284"/>
      <c r="AE928" s="232"/>
      <c r="AF928" s="232"/>
    </row>
    <row r="929" spans="1:32" ht="14.25" customHeight="1">
      <c r="A929" s="285" t="s">
        <v>1128</v>
      </c>
      <c r="B929" s="246" t="str">
        <f t="shared" si="259"/>
        <v>Richard</v>
      </c>
      <c r="C929" s="238" t="str">
        <f t="shared" si="260"/>
        <v>Clayton</v>
      </c>
      <c r="D929" s="232" t="str">
        <f t="shared" si="261"/>
        <v>C. Richard</v>
      </c>
      <c r="E929" s="231" t="str">
        <f t="shared" si="262"/>
        <v>Clayton Richard</v>
      </c>
      <c r="F929" s="286" t="s">
        <v>307</v>
      </c>
      <c r="G929" s="285"/>
      <c r="H929" s="285"/>
      <c r="I929" s="285"/>
      <c r="J929" s="287">
        <v>30571</v>
      </c>
      <c r="K929" s="285" t="s">
        <v>577</v>
      </c>
      <c r="L929" s="286" t="s">
        <v>90</v>
      </c>
      <c r="M929" s="270" t="str">
        <f t="shared" si="254"/>
        <v>1,F1-$200k</v>
      </c>
      <c r="N929" s="256" t="s">
        <v>429</v>
      </c>
      <c r="O929" s="257" t="s">
        <v>3510</v>
      </c>
      <c r="P929" s="231" t="str">
        <f>CONCATENATE(A929," (",M929,")")</f>
        <v>Richard, Clayton (1,F1-$200k)</v>
      </c>
      <c r="Q929" s="252">
        <f t="shared" si="255"/>
        <v>200000</v>
      </c>
      <c r="R929" s="252" t="str">
        <f t="shared" si="253"/>
        <v/>
      </c>
      <c r="S929" s="252" t="str">
        <f t="shared" si="256"/>
        <v/>
      </c>
      <c r="T929" s="252" t="str">
        <f t="shared" si="258"/>
        <v/>
      </c>
      <c r="U929" s="371" t="s">
        <v>988</v>
      </c>
      <c r="V929" s="236">
        <v>200000</v>
      </c>
      <c r="W929" s="268" t="s">
        <v>242</v>
      </c>
      <c r="X929" s="253"/>
      <c r="Y929" s="232"/>
      <c r="Z929" s="284"/>
      <c r="AA929" s="232"/>
      <c r="AB929" s="284"/>
      <c r="AC929" s="232"/>
      <c r="AD929" s="284"/>
      <c r="AE929" s="232"/>
      <c r="AF929" s="232"/>
    </row>
    <row r="930" spans="1:32" ht="14.25" customHeight="1">
      <c r="A930" s="256" t="s">
        <v>600</v>
      </c>
      <c r="B930" s="246" t="str">
        <f t="shared" si="259"/>
        <v>Richards</v>
      </c>
      <c r="C930" s="238" t="str">
        <f t="shared" si="260"/>
        <v>Garrett</v>
      </c>
      <c r="D930" s="232" t="str">
        <f t="shared" si="261"/>
        <v>G. Richards</v>
      </c>
      <c r="E930" s="231" t="str">
        <f t="shared" si="262"/>
        <v>Garrett Richards</v>
      </c>
      <c r="F930" s="272" t="s">
        <v>748</v>
      </c>
      <c r="G930" s="249"/>
      <c r="H930" s="249"/>
      <c r="I930" s="249"/>
      <c r="J930" s="273">
        <v>32290</v>
      </c>
      <c r="K930" s="274" t="s">
        <v>577</v>
      </c>
      <c r="L930" s="249" t="s">
        <v>90</v>
      </c>
      <c r="M930" s="270" t="str">
        <f t="shared" si="254"/>
        <v>1,F3-$1.8M</v>
      </c>
      <c r="N930" s="256" t="s">
        <v>710</v>
      </c>
      <c r="O930" s="257" t="s">
        <v>3510</v>
      </c>
      <c r="P930" s="231" t="str">
        <f>CONCATENATE(A930," (",M930,")")</f>
        <v>Richards, Garrett (1,F3-$1.8M)</v>
      </c>
      <c r="Q930" s="252">
        <f t="shared" si="255"/>
        <v>600000</v>
      </c>
      <c r="R930" s="252">
        <f t="shared" si="253"/>
        <v>600000</v>
      </c>
      <c r="S930" s="252">
        <f t="shared" si="256"/>
        <v>600000</v>
      </c>
      <c r="T930" s="252" t="str">
        <f t="shared" si="258"/>
        <v/>
      </c>
      <c r="U930" s="270" t="s">
        <v>1842</v>
      </c>
      <c r="V930" s="253">
        <v>600000</v>
      </c>
      <c r="W930" s="270" t="s">
        <v>1843</v>
      </c>
      <c r="X930" s="253">
        <v>600000</v>
      </c>
      <c r="Y930" s="270" t="s">
        <v>1844</v>
      </c>
      <c r="Z930" s="253">
        <v>600000</v>
      </c>
      <c r="AA930" s="232" t="s">
        <v>242</v>
      </c>
      <c r="AB930" s="284"/>
      <c r="AC930" s="232"/>
      <c r="AD930" s="284"/>
      <c r="AE930" s="232"/>
      <c r="AF930" s="232"/>
    </row>
    <row r="931" spans="1:32" ht="14.25" customHeight="1">
      <c r="A931" s="232" t="s">
        <v>2029</v>
      </c>
      <c r="B931" s="246" t="str">
        <f t="shared" si="259"/>
        <v>Richards</v>
      </c>
      <c r="C931" s="238" t="str">
        <f t="shared" si="260"/>
        <v>Trevor</v>
      </c>
      <c r="D931" s="232" t="str">
        <f t="shared" si="261"/>
        <v>T. Richards</v>
      </c>
      <c r="E931" s="231" t="str">
        <f t="shared" si="262"/>
        <v>Trevor Richards</v>
      </c>
      <c r="F931" s="254" t="s">
        <v>748</v>
      </c>
      <c r="G931" s="254" t="s">
        <v>2182</v>
      </c>
      <c r="H931" s="254" t="s">
        <v>1464</v>
      </c>
      <c r="I931" s="254" t="s">
        <v>2182</v>
      </c>
      <c r="J931" s="250">
        <v>34104</v>
      </c>
      <c r="K931" s="255" t="s">
        <v>577</v>
      </c>
      <c r="L931" s="249" t="s">
        <v>90</v>
      </c>
      <c r="M931" s="270" t="str">
        <f t="shared" si="254"/>
        <v>Y2</v>
      </c>
      <c r="N931" s="256" t="s">
        <v>329</v>
      </c>
      <c r="O931" s="257" t="s">
        <v>2173</v>
      </c>
      <c r="P931" s="231" t="str">
        <f>CONCATENATE(A931," (",M931,")")</f>
        <v>Richards, Trevor (Y2)</v>
      </c>
      <c r="Q931" s="252">
        <f t="shared" si="255"/>
        <v>300000</v>
      </c>
      <c r="R931" s="252">
        <f t="shared" si="253"/>
        <v>400000</v>
      </c>
      <c r="S931" s="252" t="str">
        <f t="shared" si="256"/>
        <v/>
      </c>
      <c r="T931" s="252" t="str">
        <f t="shared" si="258"/>
        <v/>
      </c>
      <c r="U931" s="270" t="s">
        <v>389</v>
      </c>
      <c r="V931" s="253">
        <v>300000</v>
      </c>
      <c r="W931" s="232" t="s">
        <v>278</v>
      </c>
      <c r="X931" s="253">
        <v>400000</v>
      </c>
      <c r="Y931" s="232" t="s">
        <v>492</v>
      </c>
      <c r="Z931" s="232"/>
      <c r="AA931" s="232"/>
      <c r="AB931" s="284"/>
      <c r="AC931" s="232"/>
      <c r="AD931" s="284"/>
      <c r="AE931" s="232"/>
      <c r="AF931" s="232"/>
    </row>
    <row r="932" spans="1:32" ht="14.25" customHeight="1">
      <c r="A932" s="232" t="s">
        <v>1321</v>
      </c>
      <c r="B932" s="246" t="str">
        <f t="shared" si="259"/>
        <v>Rickard</v>
      </c>
      <c r="C932" s="238" t="str">
        <f t="shared" si="260"/>
        <v>Joey</v>
      </c>
      <c r="D932" s="232" t="str">
        <f t="shared" si="261"/>
        <v>J. Rickard</v>
      </c>
      <c r="E932" s="231" t="str">
        <f t="shared" si="262"/>
        <v>Joey Rickard</v>
      </c>
      <c r="F932" s="247" t="s">
        <v>748</v>
      </c>
      <c r="G932" s="232">
        <f>Players!G1443+1</f>
        <v>1</v>
      </c>
      <c r="H932" s="232">
        <v>3</v>
      </c>
      <c r="I932" s="232">
        <v>19</v>
      </c>
      <c r="J932" s="248">
        <v>33379</v>
      </c>
      <c r="K932" s="232" t="s">
        <v>784</v>
      </c>
      <c r="L932" s="249" t="s">
        <v>6</v>
      </c>
      <c r="M932" s="270" t="str">
        <f t="shared" si="254"/>
        <v>1,F1-$200k</v>
      </c>
      <c r="N932" s="256" t="s">
        <v>302</v>
      </c>
      <c r="O932" s="257" t="s">
        <v>3510</v>
      </c>
      <c r="P932" s="231" t="str">
        <f>CONCATENATE(A932," (",M932,")")</f>
        <v>Rickard, Joey (1,F1-$200k)</v>
      </c>
      <c r="Q932" s="252">
        <f t="shared" si="255"/>
        <v>200000</v>
      </c>
      <c r="R932" s="252" t="str">
        <f t="shared" si="253"/>
        <v/>
      </c>
      <c r="S932" s="252" t="str">
        <f t="shared" si="256"/>
        <v/>
      </c>
      <c r="T932" s="252" t="str">
        <f t="shared" si="258"/>
        <v/>
      </c>
      <c r="U932" s="371" t="s">
        <v>988</v>
      </c>
      <c r="V932" s="236">
        <v>200000</v>
      </c>
      <c r="W932" s="268" t="s">
        <v>242</v>
      </c>
      <c r="X932" s="253"/>
      <c r="Y932" s="232"/>
      <c r="Z932" s="284"/>
      <c r="AA932" s="232"/>
      <c r="AB932" s="284"/>
      <c r="AC932" s="232"/>
      <c r="AD932" s="284"/>
      <c r="AE932" s="232"/>
      <c r="AF932" s="232"/>
    </row>
    <row r="933" spans="1:32" ht="14.25" customHeight="1">
      <c r="A933" s="232" t="s">
        <v>1104</v>
      </c>
      <c r="B933" s="246" t="str">
        <f t="shared" si="259"/>
        <v>Riley</v>
      </c>
      <c r="C933" s="238" t="str">
        <f t="shared" si="260"/>
        <v>Austin</v>
      </c>
      <c r="D933" s="232" t="str">
        <f t="shared" si="261"/>
        <v>A. Riley</v>
      </c>
      <c r="E933" s="231" t="str">
        <f t="shared" si="262"/>
        <v>Austin Riley</v>
      </c>
      <c r="F933" s="254"/>
      <c r="G933" s="233">
        <v>40</v>
      </c>
      <c r="H933" s="233">
        <v>2</v>
      </c>
      <c r="I933" s="233">
        <v>16</v>
      </c>
      <c r="J933" s="262">
        <v>35522</v>
      </c>
      <c r="K933" s="255" t="s">
        <v>751</v>
      </c>
      <c r="L933" s="249" t="s">
        <v>6</v>
      </c>
      <c r="M933" s="270" t="str">
        <f t="shared" si="254"/>
        <v>Y1</v>
      </c>
      <c r="N933" s="251" t="s">
        <v>263</v>
      </c>
      <c r="O933" s="257" t="s">
        <v>3532</v>
      </c>
      <c r="P933" s="231" t="str">
        <f>CONCATENATE(A933," (",M933,")")</f>
        <v>Riley, Austin (Y1)</v>
      </c>
      <c r="Q933" s="252">
        <f t="shared" si="255"/>
        <v>200000</v>
      </c>
      <c r="R933" s="252">
        <f t="shared" si="253"/>
        <v>300000</v>
      </c>
      <c r="S933" s="252">
        <f t="shared" si="256"/>
        <v>400000</v>
      </c>
      <c r="T933" s="252" t="str">
        <f t="shared" si="258"/>
        <v/>
      </c>
      <c r="U933" s="270" t="s">
        <v>388</v>
      </c>
      <c r="V933" s="253">
        <v>200000</v>
      </c>
      <c r="W933" s="232" t="s">
        <v>389</v>
      </c>
      <c r="X933" s="253">
        <v>300000</v>
      </c>
      <c r="Y933" s="232" t="s">
        <v>278</v>
      </c>
      <c r="Z933" s="378">
        <v>400000</v>
      </c>
      <c r="AA933" s="232" t="s">
        <v>492</v>
      </c>
      <c r="AB933" s="284"/>
      <c r="AC933" s="232"/>
      <c r="AD933" s="284"/>
      <c r="AE933" s="232"/>
      <c r="AF933" s="232"/>
    </row>
    <row r="934" spans="1:32" ht="14.25" customHeight="1">
      <c r="A934" s="158" t="s">
        <v>3686</v>
      </c>
      <c r="B934" s="246" t="str">
        <f t="shared" si="259"/>
        <v>Rios</v>
      </c>
      <c r="C934" s="238" t="str">
        <f t="shared" si="260"/>
        <v>Edwin</v>
      </c>
      <c r="D934" s="232" t="str">
        <f t="shared" si="261"/>
        <v>E. Rios</v>
      </c>
      <c r="E934" s="231" t="str">
        <f t="shared" si="262"/>
        <v>Edwin Rios</v>
      </c>
      <c r="F934" s="254" t="s">
        <v>307</v>
      </c>
      <c r="G934" s="254">
        <v>180</v>
      </c>
      <c r="H934" s="254">
        <v>7</v>
      </c>
      <c r="I934" s="254" t="s">
        <v>1476</v>
      </c>
      <c r="J934" s="250">
        <v>34445</v>
      </c>
      <c r="K934" s="255" t="s">
        <v>751</v>
      </c>
      <c r="L934" s="249" t="s">
        <v>6</v>
      </c>
      <c r="M934" s="270" t="str">
        <f t="shared" si="254"/>
        <v>MM</v>
      </c>
      <c r="N934" s="256" t="s">
        <v>292</v>
      </c>
      <c r="O934" s="257" t="s">
        <v>3574</v>
      </c>
      <c r="P934" s="231" t="str">
        <f>CONCATENATE(A934," (",U934,")")</f>
        <v>Rios, Edwin (MM)</v>
      </c>
      <c r="Q934" s="252">
        <f t="shared" si="255"/>
        <v>100000</v>
      </c>
      <c r="R934" s="252" t="str">
        <f t="shared" si="253"/>
        <v/>
      </c>
      <c r="S934" s="252" t="str">
        <f t="shared" si="256"/>
        <v/>
      </c>
      <c r="T934" s="252" t="str">
        <f t="shared" si="258"/>
        <v/>
      </c>
      <c r="U934" s="270" t="s">
        <v>385</v>
      </c>
      <c r="V934" s="253">
        <v>100000</v>
      </c>
      <c r="W934" s="232"/>
      <c r="X934" s="253"/>
      <c r="Y934" s="232"/>
      <c r="Z934" s="232"/>
      <c r="AA934" s="232"/>
      <c r="AB934" s="284"/>
      <c r="AC934" s="232"/>
      <c r="AD934" s="284"/>
      <c r="AE934" s="232"/>
      <c r="AF934" s="232"/>
    </row>
    <row r="935" spans="1:32" ht="14.25" customHeight="1">
      <c r="A935" s="158" t="s">
        <v>3817</v>
      </c>
      <c r="B935" s="246" t="str">
        <f t="shared" si="259"/>
        <v>Rivas</v>
      </c>
      <c r="C935" s="238" t="str">
        <f t="shared" si="260"/>
        <v>Alfonso</v>
      </c>
      <c r="D935" s="232" t="str">
        <f t="shared" si="261"/>
        <v>A. Rivas</v>
      </c>
      <c r="E935" s="231" t="str">
        <f t="shared" si="262"/>
        <v>Alfonso Rivas</v>
      </c>
      <c r="F935" s="254" t="s">
        <v>307</v>
      </c>
      <c r="G935" s="254">
        <v>211</v>
      </c>
      <c r="H935" s="254">
        <v>9</v>
      </c>
      <c r="I935" s="254" t="s">
        <v>1474</v>
      </c>
      <c r="J935" s="250">
        <v>35321</v>
      </c>
      <c r="K935" s="255" t="s">
        <v>747</v>
      </c>
      <c r="L935" s="249" t="s">
        <v>387</v>
      </c>
      <c r="M935" s="270" t="str">
        <f t="shared" si="254"/>
        <v>min</v>
      </c>
      <c r="N935" s="256" t="s">
        <v>429</v>
      </c>
      <c r="O935" s="257" t="s">
        <v>3574</v>
      </c>
      <c r="P935" s="231" t="str">
        <f>CONCATENATE(A935," (",U935,")")</f>
        <v>Rivas, Alfonso (min)</v>
      </c>
      <c r="Q935" s="252" t="str">
        <f t="shared" si="255"/>
        <v/>
      </c>
      <c r="R935" s="252" t="str">
        <f t="shared" si="253"/>
        <v/>
      </c>
      <c r="S935" s="252" t="str">
        <f t="shared" si="256"/>
        <v/>
      </c>
      <c r="T935" s="252" t="str">
        <f t="shared" si="258"/>
        <v/>
      </c>
      <c r="U935" s="270" t="s">
        <v>505</v>
      </c>
      <c r="V935" s="253"/>
      <c r="W935" s="232"/>
      <c r="X935" s="253"/>
      <c r="Y935" s="232"/>
      <c r="Z935" s="232"/>
      <c r="AA935" s="232"/>
      <c r="AB935" s="284"/>
      <c r="AC935" s="232"/>
      <c r="AD935" s="284"/>
      <c r="AE935" s="232"/>
      <c r="AF935" s="232"/>
    </row>
    <row r="936" spans="1:32" ht="14.25" customHeight="1">
      <c r="A936" s="304" t="s">
        <v>942</v>
      </c>
      <c r="B936" s="246" t="str">
        <f t="shared" si="259"/>
        <v>Rivera</v>
      </c>
      <c r="C936" s="238" t="str">
        <f t="shared" si="260"/>
        <v>Rene</v>
      </c>
      <c r="D936" s="232" t="str">
        <f t="shared" si="261"/>
        <v>R. Rivera</v>
      </c>
      <c r="E936" s="231" t="str">
        <f t="shared" si="262"/>
        <v>Rene Rivera</v>
      </c>
      <c r="F936" s="271" t="s">
        <v>748</v>
      </c>
      <c r="G936" s="271"/>
      <c r="H936" s="271"/>
      <c r="I936" s="271"/>
      <c r="J936" s="305">
        <v>30528</v>
      </c>
      <c r="K936" s="304" t="s">
        <v>749</v>
      </c>
      <c r="L936" s="249" t="s">
        <v>6</v>
      </c>
      <c r="M936" s="270" t="str">
        <f t="shared" si="254"/>
        <v>3,F3-$2.55M</v>
      </c>
      <c r="N936" s="256" t="str">
        <f>Aaron!$A$2</f>
        <v>Middlesex</v>
      </c>
      <c r="O936" s="257" t="s">
        <v>1376</v>
      </c>
      <c r="P936" s="231" t="str">
        <f t="shared" ref="P936:P948" si="263">CONCATENATE(A936," (",M936,")")</f>
        <v>Rivera, Rene (3,F3-$2.55M)</v>
      </c>
      <c r="Q936" s="252">
        <f t="shared" si="255"/>
        <v>850000</v>
      </c>
      <c r="R936" s="252" t="str">
        <f t="shared" si="253"/>
        <v/>
      </c>
      <c r="S936" s="252" t="str">
        <f t="shared" si="256"/>
        <v/>
      </c>
      <c r="T936" s="252" t="str">
        <f t="shared" si="258"/>
        <v/>
      </c>
      <c r="U936" s="270" t="s">
        <v>1012</v>
      </c>
      <c r="V936" s="253">
        <v>850000</v>
      </c>
      <c r="W936" s="253" t="s">
        <v>242</v>
      </c>
      <c r="X936" s="253"/>
      <c r="Y936" s="232"/>
      <c r="Z936" s="232"/>
      <c r="AA936" s="232"/>
      <c r="AB936" s="284"/>
      <c r="AC936" s="232" t="s">
        <v>723</v>
      </c>
      <c r="AD936" s="284"/>
      <c r="AE936" s="232"/>
      <c r="AF936" s="232"/>
    </row>
    <row r="937" spans="1:32" ht="14.25" customHeight="1">
      <c r="A937" s="232" t="s">
        <v>535</v>
      </c>
      <c r="B937" s="246" t="str">
        <f t="shared" si="259"/>
        <v>Rizzo</v>
      </c>
      <c r="C937" s="238" t="str">
        <f t="shared" si="260"/>
        <v>Anthony</v>
      </c>
      <c r="D937" s="232" t="str">
        <f t="shared" si="261"/>
        <v>A. Rizzo</v>
      </c>
      <c r="E937" s="231" t="str">
        <f t="shared" si="262"/>
        <v>Anthony Rizzo</v>
      </c>
      <c r="F937" s="249"/>
      <c r="G937" s="249"/>
      <c r="H937" s="249"/>
      <c r="I937" s="249"/>
      <c r="J937" s="250"/>
      <c r="K937" s="256"/>
      <c r="L937" s="249" t="s">
        <v>6</v>
      </c>
      <c r="M937" s="270" t="str">
        <f t="shared" si="254"/>
        <v>1,F5-$30M</v>
      </c>
      <c r="N937" s="256" t="s">
        <v>502</v>
      </c>
      <c r="O937" s="257" t="s">
        <v>3510</v>
      </c>
      <c r="P937" s="231" t="str">
        <f t="shared" si="263"/>
        <v>Rizzo, Anthony (1,F5-$30M)</v>
      </c>
      <c r="Q937" s="252">
        <f t="shared" si="255"/>
        <v>6000000</v>
      </c>
      <c r="R937" s="252">
        <f t="shared" si="253"/>
        <v>6000000</v>
      </c>
      <c r="S937" s="252">
        <f t="shared" si="256"/>
        <v>6000000</v>
      </c>
      <c r="T937" s="252">
        <f t="shared" si="258"/>
        <v>6000000</v>
      </c>
      <c r="U937" s="255" t="s">
        <v>3303</v>
      </c>
      <c r="V937" s="253">
        <v>6000000</v>
      </c>
      <c r="W937" s="255" t="s">
        <v>3304</v>
      </c>
      <c r="X937" s="253">
        <v>6000000</v>
      </c>
      <c r="Y937" s="255" t="s">
        <v>3305</v>
      </c>
      <c r="Z937" s="253">
        <v>6000000</v>
      </c>
      <c r="AA937" s="255" t="s">
        <v>3306</v>
      </c>
      <c r="AB937" s="253">
        <v>6000000</v>
      </c>
      <c r="AC937" s="255" t="s">
        <v>3307</v>
      </c>
      <c r="AD937" s="253">
        <v>6000000</v>
      </c>
      <c r="AE937" s="232" t="s">
        <v>242</v>
      </c>
      <c r="AF937" s="232"/>
    </row>
    <row r="938" spans="1:32" s="278" customFormat="1" ht="15">
      <c r="A938" s="281" t="s">
        <v>831</v>
      </c>
      <c r="B938" s="246" t="str">
        <f t="shared" si="259"/>
        <v>Roark</v>
      </c>
      <c r="C938" s="238" t="str">
        <f t="shared" si="260"/>
        <v>Tanner</v>
      </c>
      <c r="D938" s="232" t="str">
        <f t="shared" si="261"/>
        <v>T. Roark</v>
      </c>
      <c r="E938" s="231" t="str">
        <f t="shared" si="262"/>
        <v>Tanner Roark</v>
      </c>
      <c r="F938" s="282" t="s">
        <v>748</v>
      </c>
      <c r="G938" s="282"/>
      <c r="H938" s="282"/>
      <c r="I938" s="282"/>
      <c r="J938" s="313">
        <v>31690</v>
      </c>
      <c r="K938" s="283" t="s">
        <v>90</v>
      </c>
      <c r="L938" s="249" t="s">
        <v>90</v>
      </c>
      <c r="M938" s="270" t="str">
        <f t="shared" si="254"/>
        <v>1,F3-$8.787M</v>
      </c>
      <c r="N938" s="256" t="s">
        <v>263</v>
      </c>
      <c r="O938" s="257" t="s">
        <v>3510</v>
      </c>
      <c r="P938" s="231" t="str">
        <f t="shared" si="263"/>
        <v>Roark, Tanner (1,F3-$8.787M)</v>
      </c>
      <c r="Q938" s="252">
        <f t="shared" si="255"/>
        <v>2929000</v>
      </c>
      <c r="R938" s="252">
        <f t="shared" si="253"/>
        <v>2929000</v>
      </c>
      <c r="S938" s="252">
        <f t="shared" si="256"/>
        <v>2929000</v>
      </c>
      <c r="T938" s="252" t="str">
        <f t="shared" si="258"/>
        <v/>
      </c>
      <c r="U938" s="233" t="s">
        <v>3308</v>
      </c>
      <c r="V938" s="253">
        <v>2929000</v>
      </c>
      <c r="W938" s="233" t="s">
        <v>3309</v>
      </c>
      <c r="X938" s="253">
        <v>2929000</v>
      </c>
      <c r="Y938" s="233" t="s">
        <v>3310</v>
      </c>
      <c r="Z938" s="253">
        <v>2929000</v>
      </c>
      <c r="AA938" s="232" t="s">
        <v>242</v>
      </c>
      <c r="AB938" s="284"/>
      <c r="AC938" s="232"/>
      <c r="AD938" s="284"/>
      <c r="AE938" s="232"/>
      <c r="AF938" s="233"/>
    </row>
    <row r="939" spans="1:32" s="278" customFormat="1" ht="12.75">
      <c r="A939" s="232" t="s">
        <v>2451</v>
      </c>
      <c r="B939" s="246" t="str">
        <f t="shared" si="259"/>
        <v>Robert</v>
      </c>
      <c r="C939" s="238" t="str">
        <f t="shared" si="260"/>
        <v>Luis</v>
      </c>
      <c r="D939" s="232" t="str">
        <f t="shared" si="261"/>
        <v>L. Robert</v>
      </c>
      <c r="E939" s="231" t="str">
        <f t="shared" si="262"/>
        <v>Luis Robert</v>
      </c>
      <c r="F939" s="254" t="s">
        <v>748</v>
      </c>
      <c r="G939" s="254">
        <v>8</v>
      </c>
      <c r="H939" s="254" t="s">
        <v>1464</v>
      </c>
      <c r="I939" s="254"/>
      <c r="J939" s="250">
        <v>35645</v>
      </c>
      <c r="K939" s="255" t="s">
        <v>784</v>
      </c>
      <c r="L939" s="249" t="s">
        <v>387</v>
      </c>
      <c r="M939" s="270" t="str">
        <f t="shared" si="254"/>
        <v>min</v>
      </c>
      <c r="N939" s="251" t="str">
        <f>Ruth!$AE$2</f>
        <v>Williamsburg</v>
      </c>
      <c r="O939" s="257" t="s">
        <v>1479</v>
      </c>
      <c r="P939" s="231" t="str">
        <f t="shared" si="263"/>
        <v>Robert, Luis (min)</v>
      </c>
      <c r="Q939" s="252" t="str">
        <f t="shared" si="255"/>
        <v/>
      </c>
      <c r="R939" s="252" t="str">
        <f t="shared" si="253"/>
        <v/>
      </c>
      <c r="S939" s="252" t="str">
        <f t="shared" si="256"/>
        <v/>
      </c>
      <c r="T939" s="252" t="str">
        <f t="shared" si="258"/>
        <v/>
      </c>
      <c r="U939" s="270" t="s">
        <v>505</v>
      </c>
      <c r="V939" s="253"/>
      <c r="W939" s="232"/>
      <c r="X939" s="253"/>
      <c r="Y939" s="232"/>
      <c r="Z939" s="232"/>
      <c r="AA939" s="232"/>
      <c r="AB939" s="284"/>
      <c r="AC939" s="232"/>
      <c r="AD939" s="284"/>
      <c r="AE939" s="232"/>
      <c r="AF939" s="233"/>
    </row>
    <row r="940" spans="1:32" s="278" customFormat="1" ht="12.75">
      <c r="A940" s="246" t="s">
        <v>861</v>
      </c>
      <c r="B940" s="246" t="str">
        <f t="shared" si="259"/>
        <v>Robertson</v>
      </c>
      <c r="C940" s="238" t="str">
        <f t="shared" si="260"/>
        <v>Daniel Ray</v>
      </c>
      <c r="D940" s="232" t="str">
        <f t="shared" si="261"/>
        <v>D. Robertson</v>
      </c>
      <c r="E940" s="231" t="str">
        <f t="shared" si="262"/>
        <v>Daniel Ray Robertson</v>
      </c>
      <c r="F940" s="247" t="s">
        <v>748</v>
      </c>
      <c r="G940" s="247"/>
      <c r="H940" s="247"/>
      <c r="I940" s="247"/>
      <c r="J940" s="258">
        <v>34415</v>
      </c>
      <c r="K940" s="259" t="s">
        <v>752</v>
      </c>
      <c r="L940" s="249" t="s">
        <v>6</v>
      </c>
      <c r="M940" s="270" t="str">
        <f t="shared" si="254"/>
        <v>Y3</v>
      </c>
      <c r="N940" s="256" t="str">
        <f>Cobb!$A$2</f>
        <v>Greenville</v>
      </c>
      <c r="O940" s="247" t="s">
        <v>785</v>
      </c>
      <c r="P940" s="231" t="str">
        <f t="shared" si="263"/>
        <v>Robertson, Daniel Ray (Y3)</v>
      </c>
      <c r="Q940" s="252">
        <f t="shared" si="255"/>
        <v>400000</v>
      </c>
      <c r="R940" s="252" t="str">
        <f t="shared" si="253"/>
        <v/>
      </c>
      <c r="S940" s="252" t="str">
        <f t="shared" si="256"/>
        <v/>
      </c>
      <c r="T940" s="252" t="str">
        <f t="shared" si="258"/>
        <v/>
      </c>
      <c r="U940" s="270" t="s">
        <v>278</v>
      </c>
      <c r="V940" s="253">
        <v>400000</v>
      </c>
      <c r="W940" s="232" t="s">
        <v>492</v>
      </c>
      <c r="X940" s="232"/>
      <c r="Y940" s="232"/>
      <c r="Z940" s="232"/>
      <c r="AA940" s="232"/>
      <c r="AB940" s="284"/>
      <c r="AC940" s="232" t="s">
        <v>723</v>
      </c>
      <c r="AD940" s="284"/>
      <c r="AE940" s="232"/>
      <c r="AF940" s="233"/>
    </row>
    <row r="941" spans="1:32" ht="14.25" customHeight="1">
      <c r="A941" s="232" t="s">
        <v>2157</v>
      </c>
      <c r="B941" s="246" t="str">
        <f t="shared" si="259"/>
        <v>Robinson</v>
      </c>
      <c r="C941" s="238" t="str">
        <f t="shared" si="260"/>
        <v>Kristian</v>
      </c>
      <c r="D941" s="232" t="str">
        <f t="shared" si="261"/>
        <v>K. Robinson</v>
      </c>
      <c r="E941" s="231" t="str">
        <f t="shared" si="262"/>
        <v>Kristian Robinson</v>
      </c>
      <c r="F941" s="254" t="s">
        <v>748</v>
      </c>
      <c r="G941" s="254" t="s">
        <v>2314</v>
      </c>
      <c r="H941" s="254" t="s">
        <v>1469</v>
      </c>
      <c r="I941" s="254" t="s">
        <v>1473</v>
      </c>
      <c r="J941" s="250">
        <v>36871</v>
      </c>
      <c r="K941" s="255" t="s">
        <v>784</v>
      </c>
      <c r="L941" s="249" t="s">
        <v>387</v>
      </c>
      <c r="M941" s="270" t="str">
        <f t="shared" si="254"/>
        <v>min</v>
      </c>
      <c r="N941" s="256" t="s">
        <v>263</v>
      </c>
      <c r="O941" s="257" t="s">
        <v>2173</v>
      </c>
      <c r="P941" s="231" t="str">
        <f t="shared" si="263"/>
        <v>Robinson, Kristian (min)</v>
      </c>
      <c r="Q941" s="252" t="str">
        <f t="shared" si="255"/>
        <v/>
      </c>
      <c r="R941" s="252" t="str">
        <f t="shared" si="253"/>
        <v/>
      </c>
      <c r="S941" s="252" t="str">
        <f t="shared" si="256"/>
        <v/>
      </c>
      <c r="T941" s="252" t="str">
        <f t="shared" si="258"/>
        <v/>
      </c>
      <c r="U941" s="270" t="s">
        <v>505</v>
      </c>
      <c r="V941" s="253"/>
      <c r="W941" s="232"/>
      <c r="X941" s="253"/>
      <c r="Y941" s="232"/>
      <c r="Z941" s="232"/>
      <c r="AA941" s="232"/>
      <c r="AB941" s="284"/>
      <c r="AC941" s="232"/>
      <c r="AD941" s="284"/>
      <c r="AE941" s="232"/>
      <c r="AF941" s="232"/>
    </row>
    <row r="942" spans="1:32" s="278" customFormat="1" ht="12.75">
      <c r="A942" s="232" t="s">
        <v>1959</v>
      </c>
      <c r="B942" s="246" t="str">
        <f t="shared" si="259"/>
        <v>Robles</v>
      </c>
      <c r="C942" s="238" t="str">
        <f t="shared" si="260"/>
        <v>Hansel</v>
      </c>
      <c r="D942" s="232" t="str">
        <f t="shared" si="261"/>
        <v>H. Robles</v>
      </c>
      <c r="E942" s="231" t="str">
        <f t="shared" si="262"/>
        <v>Hansel Robles</v>
      </c>
      <c r="F942" s="249"/>
      <c r="G942" s="249"/>
      <c r="H942" s="249"/>
      <c r="I942" s="249"/>
      <c r="J942" s="250"/>
      <c r="K942" s="256"/>
      <c r="L942" s="249" t="s">
        <v>90</v>
      </c>
      <c r="M942" s="270" t="str">
        <f t="shared" si="254"/>
        <v>1,F2-$8.768M</v>
      </c>
      <c r="N942" s="256" t="s">
        <v>397</v>
      </c>
      <c r="O942" s="257" t="s">
        <v>3510</v>
      </c>
      <c r="P942" s="231" t="str">
        <f t="shared" si="263"/>
        <v>Robles, Hansel (1,F2-$8.768M)</v>
      </c>
      <c r="Q942" s="252">
        <f t="shared" si="255"/>
        <v>4384000</v>
      </c>
      <c r="R942" s="252">
        <f t="shared" si="253"/>
        <v>4384000</v>
      </c>
      <c r="S942" s="252" t="str">
        <f t="shared" si="256"/>
        <v/>
      </c>
      <c r="T942" s="252" t="str">
        <f t="shared" si="258"/>
        <v/>
      </c>
      <c r="U942" s="233" t="s">
        <v>3311</v>
      </c>
      <c r="V942" s="236">
        <v>4384000</v>
      </c>
      <c r="W942" s="233" t="s">
        <v>3312</v>
      </c>
      <c r="X942" s="236">
        <v>4384000</v>
      </c>
      <c r="Y942" s="233" t="s">
        <v>242</v>
      </c>
      <c r="Z942" s="284"/>
      <c r="AA942" s="232"/>
      <c r="AB942" s="284"/>
      <c r="AC942" s="232"/>
      <c r="AD942" s="284"/>
      <c r="AE942" s="232"/>
      <c r="AF942" s="233"/>
    </row>
    <row r="943" spans="1:32" s="278" customFormat="1" ht="12.75">
      <c r="A943" s="232" t="s">
        <v>1105</v>
      </c>
      <c r="B943" s="246" t="str">
        <f t="shared" si="259"/>
        <v>Robles</v>
      </c>
      <c r="C943" s="238" t="str">
        <f t="shared" si="260"/>
        <v>Victor</v>
      </c>
      <c r="D943" s="232" t="str">
        <f t="shared" si="261"/>
        <v>V. Robles</v>
      </c>
      <c r="E943" s="231" t="str">
        <f t="shared" si="262"/>
        <v>Victor Robles</v>
      </c>
      <c r="F943" s="254"/>
      <c r="G943" s="233">
        <v>19</v>
      </c>
      <c r="H943" s="233">
        <v>1</v>
      </c>
      <c r="I943" s="233">
        <v>19</v>
      </c>
      <c r="J943" s="262">
        <v>35569</v>
      </c>
      <c r="K943" s="255" t="s">
        <v>750</v>
      </c>
      <c r="L943" s="249" t="s">
        <v>6</v>
      </c>
      <c r="M943" s="270" t="str">
        <f t="shared" si="254"/>
        <v>Y1</v>
      </c>
      <c r="N943" s="251" t="s">
        <v>710</v>
      </c>
      <c r="O943" s="257" t="s">
        <v>2440</v>
      </c>
      <c r="P943" s="231" t="str">
        <f t="shared" si="263"/>
        <v>Robles, Victor (Y1)</v>
      </c>
      <c r="Q943" s="252">
        <f t="shared" si="255"/>
        <v>200000</v>
      </c>
      <c r="R943" s="252">
        <f t="shared" si="253"/>
        <v>300000</v>
      </c>
      <c r="S943" s="252">
        <f t="shared" si="256"/>
        <v>400000</v>
      </c>
      <c r="T943" s="252" t="str">
        <f t="shared" si="258"/>
        <v/>
      </c>
      <c r="U943" s="270" t="s">
        <v>388</v>
      </c>
      <c r="V943" s="253">
        <v>200000</v>
      </c>
      <c r="W943" s="232" t="s">
        <v>389</v>
      </c>
      <c r="X943" s="253">
        <v>300000</v>
      </c>
      <c r="Y943" s="232" t="s">
        <v>278</v>
      </c>
      <c r="Z943" s="378">
        <v>400000</v>
      </c>
      <c r="AA943" s="232" t="s">
        <v>492</v>
      </c>
      <c r="AB943" s="284"/>
      <c r="AC943" s="232"/>
      <c r="AD943" s="284"/>
      <c r="AE943" s="232"/>
      <c r="AF943" s="233"/>
    </row>
    <row r="944" spans="1:32" ht="14.25" customHeight="1">
      <c r="A944" s="232" t="s">
        <v>1106</v>
      </c>
      <c r="B944" s="246" t="str">
        <f t="shared" si="259"/>
        <v>Rodgers</v>
      </c>
      <c r="C944" s="238" t="str">
        <f t="shared" si="260"/>
        <v>Brendan</v>
      </c>
      <c r="D944" s="232" t="str">
        <f t="shared" si="261"/>
        <v>B. Rodgers</v>
      </c>
      <c r="E944" s="231" t="str">
        <f t="shared" si="262"/>
        <v>Brendan Rodgers</v>
      </c>
      <c r="F944" s="254"/>
      <c r="G944" s="233">
        <v>3</v>
      </c>
      <c r="H944" s="233">
        <v>1</v>
      </c>
      <c r="I944" s="233">
        <v>3</v>
      </c>
      <c r="J944" s="262">
        <v>35286</v>
      </c>
      <c r="K944" s="255" t="s">
        <v>752</v>
      </c>
      <c r="L944" s="249" t="s">
        <v>6</v>
      </c>
      <c r="M944" s="270" t="str">
        <f t="shared" si="254"/>
        <v>MM</v>
      </c>
      <c r="N944" s="256" t="str">
        <f>Ruth!$G$2</f>
        <v>Gotham City</v>
      </c>
      <c r="O944" s="257" t="s">
        <v>1058</v>
      </c>
      <c r="P944" s="231" t="str">
        <f t="shared" si="263"/>
        <v>Rodgers, Brendan (MM)</v>
      </c>
      <c r="Q944" s="252">
        <f t="shared" si="255"/>
        <v>100000</v>
      </c>
      <c r="R944" s="252" t="str">
        <f t="shared" si="253"/>
        <v/>
      </c>
      <c r="S944" s="252" t="str">
        <f t="shared" si="256"/>
        <v/>
      </c>
      <c r="T944" s="252" t="str">
        <f t="shared" si="258"/>
        <v/>
      </c>
      <c r="U944" s="270" t="s">
        <v>385</v>
      </c>
      <c r="V944" s="253">
        <v>100000</v>
      </c>
      <c r="W944" s="232"/>
      <c r="X944" s="233"/>
      <c r="Y944" s="232"/>
      <c r="Z944" s="232"/>
      <c r="AA944" s="232"/>
      <c r="AB944" s="284"/>
      <c r="AC944" s="232"/>
      <c r="AD944" s="284"/>
      <c r="AE944" s="232"/>
      <c r="AF944" s="232"/>
    </row>
    <row r="945" spans="1:32" ht="14.25" customHeight="1">
      <c r="A945" s="290" t="s">
        <v>759</v>
      </c>
      <c r="B945" s="246" t="str">
        <f t="shared" si="259"/>
        <v>Rodney</v>
      </c>
      <c r="C945" s="238" t="str">
        <f t="shared" si="260"/>
        <v>Fernando</v>
      </c>
      <c r="D945" s="232" t="str">
        <f t="shared" si="261"/>
        <v>F. Rodney</v>
      </c>
      <c r="E945" s="231" t="str">
        <f t="shared" si="262"/>
        <v>Fernando Rodney</v>
      </c>
      <c r="F945" s="306" t="s">
        <v>748</v>
      </c>
      <c r="G945" s="292"/>
      <c r="H945" s="292"/>
      <c r="I945" s="292"/>
      <c r="J945" s="308">
        <v>28202</v>
      </c>
      <c r="K945" s="309" t="s">
        <v>745</v>
      </c>
      <c r="L945" s="249" t="s">
        <v>90</v>
      </c>
      <c r="M945" s="270" t="str">
        <f t="shared" si="254"/>
        <v>2,F2-$1.15M</v>
      </c>
      <c r="N945" s="256" t="str">
        <f>Ruth!$A$2</f>
        <v>Plum Island</v>
      </c>
      <c r="O945" s="257" t="s">
        <v>1797</v>
      </c>
      <c r="P945" s="231" t="str">
        <f t="shared" si="263"/>
        <v>Rodney, Fernando (2,F2-$1.15M)</v>
      </c>
      <c r="Q945" s="252">
        <f t="shared" si="255"/>
        <v>575000</v>
      </c>
      <c r="R945" s="252" t="str">
        <f t="shared" si="253"/>
        <v/>
      </c>
      <c r="S945" s="252" t="str">
        <f t="shared" si="256"/>
        <v/>
      </c>
      <c r="T945" s="252" t="str">
        <f t="shared" si="258"/>
        <v/>
      </c>
      <c r="U945" s="270" t="s">
        <v>1807</v>
      </c>
      <c r="V945" s="253">
        <v>575000</v>
      </c>
      <c r="W945" s="232" t="s">
        <v>242</v>
      </c>
      <c r="X945" s="232"/>
      <c r="Y945" s="232"/>
      <c r="Z945" s="232"/>
      <c r="AA945" s="232"/>
      <c r="AB945" s="284"/>
      <c r="AC945" s="232"/>
      <c r="AD945" s="284"/>
      <c r="AE945" s="232"/>
      <c r="AF945" s="232"/>
    </row>
    <row r="946" spans="1:32" ht="14.25" customHeight="1">
      <c r="A946" s="264" t="s">
        <v>707</v>
      </c>
      <c r="B946" s="246" t="str">
        <f t="shared" si="259"/>
        <v>Rodon</v>
      </c>
      <c r="C946" s="238" t="str">
        <f t="shared" si="260"/>
        <v>Carlos</v>
      </c>
      <c r="D946" s="232" t="str">
        <f t="shared" si="261"/>
        <v>C. Rodon</v>
      </c>
      <c r="E946" s="231" t="str">
        <f t="shared" si="262"/>
        <v>Carlos Rodon</v>
      </c>
      <c r="F946" s="249" t="s">
        <v>307</v>
      </c>
      <c r="G946" s="249"/>
      <c r="H946" s="249"/>
      <c r="I946" s="249"/>
      <c r="J946" s="250"/>
      <c r="K946" s="256" t="s">
        <v>577</v>
      </c>
      <c r="L946" s="249" t="s">
        <v>90</v>
      </c>
      <c r="M946" s="270" t="str">
        <f t="shared" si="254"/>
        <v>ARB-Y5</v>
      </c>
      <c r="N946" s="256" t="str">
        <f>Cobb!$A$2</f>
        <v>Greenville</v>
      </c>
      <c r="O946" s="249" t="s">
        <v>654</v>
      </c>
      <c r="P946" s="231" t="str">
        <f t="shared" si="263"/>
        <v>Rodon, Carlos (ARB-Y5)</v>
      </c>
      <c r="Q946" s="252">
        <f t="shared" si="255"/>
        <v>1300000</v>
      </c>
      <c r="R946" s="252" t="str">
        <f t="shared" si="253"/>
        <v/>
      </c>
      <c r="S946" s="252" t="str">
        <f t="shared" si="256"/>
        <v/>
      </c>
      <c r="T946" s="252" t="str">
        <f t="shared" si="258"/>
        <v/>
      </c>
      <c r="U946" s="270" t="s">
        <v>721</v>
      </c>
      <c r="V946" s="253">
        <v>1300000</v>
      </c>
      <c r="W946" s="232" t="s">
        <v>722</v>
      </c>
      <c r="X946" s="232"/>
      <c r="Y946" s="232" t="s">
        <v>723</v>
      </c>
      <c r="Z946" s="232"/>
      <c r="AA946" s="232" t="s">
        <v>242</v>
      </c>
      <c r="AB946" s="284"/>
      <c r="AC946" s="232"/>
      <c r="AD946" s="284"/>
      <c r="AE946" s="232"/>
      <c r="AF946" s="232"/>
    </row>
    <row r="947" spans="1:32" ht="14.25" customHeight="1">
      <c r="A947" s="232" t="s">
        <v>2020</v>
      </c>
      <c r="B947" s="246" t="str">
        <f t="shared" si="259"/>
        <v>Rodriguez</v>
      </c>
      <c r="C947" s="238" t="str">
        <f t="shared" si="260"/>
        <v>Dereck</v>
      </c>
      <c r="D947" s="232" t="str">
        <f t="shared" si="261"/>
        <v>D. Rodriguez</v>
      </c>
      <c r="E947" s="231" t="str">
        <f t="shared" si="262"/>
        <v>Dereck Rodriguez</v>
      </c>
      <c r="F947" s="254" t="s">
        <v>748</v>
      </c>
      <c r="G947" s="254" t="s">
        <v>1471</v>
      </c>
      <c r="H947" s="254" t="s">
        <v>1464</v>
      </c>
      <c r="I947" s="254" t="s">
        <v>1471</v>
      </c>
      <c r="J947" s="250">
        <v>33760</v>
      </c>
      <c r="K947" s="255" t="s">
        <v>577</v>
      </c>
      <c r="L947" s="249" t="s">
        <v>90</v>
      </c>
      <c r="M947" s="270" t="str">
        <f t="shared" si="254"/>
        <v>Y2</v>
      </c>
      <c r="N947" s="256" t="s">
        <v>1401</v>
      </c>
      <c r="O947" s="257" t="s">
        <v>3567</v>
      </c>
      <c r="P947" s="231" t="str">
        <f t="shared" si="263"/>
        <v>Rodriguez, Dereck (Y2)</v>
      </c>
      <c r="Q947" s="252">
        <f t="shared" si="255"/>
        <v>300000</v>
      </c>
      <c r="R947" s="252">
        <f t="shared" si="253"/>
        <v>400000</v>
      </c>
      <c r="S947" s="252" t="str">
        <f t="shared" si="256"/>
        <v/>
      </c>
      <c r="T947" s="252" t="str">
        <f t="shared" si="258"/>
        <v/>
      </c>
      <c r="U947" s="270" t="s">
        <v>389</v>
      </c>
      <c r="V947" s="253">
        <v>300000</v>
      </c>
      <c r="W947" s="232" t="s">
        <v>278</v>
      </c>
      <c r="X947" s="253">
        <v>400000</v>
      </c>
      <c r="Y947" s="232" t="s">
        <v>492</v>
      </c>
      <c r="Z947" s="232"/>
      <c r="AA947" s="232"/>
      <c r="AB947" s="284"/>
      <c r="AC947" s="232"/>
      <c r="AD947" s="284"/>
      <c r="AE947" s="232"/>
      <c r="AF947" s="232"/>
    </row>
    <row r="948" spans="1:32" ht="14.25" customHeight="1">
      <c r="A948" s="246" t="s">
        <v>820</v>
      </c>
      <c r="B948" s="246" t="str">
        <f t="shared" si="259"/>
        <v>Rodriguez</v>
      </c>
      <c r="C948" s="238" t="str">
        <f t="shared" si="260"/>
        <v>Eduardo</v>
      </c>
      <c r="D948" s="232" t="str">
        <f t="shared" si="261"/>
        <v>E. Rodriguez</v>
      </c>
      <c r="E948" s="231" t="str">
        <f t="shared" si="262"/>
        <v>Eduardo Rodriguez</v>
      </c>
      <c r="F948" s="247" t="s">
        <v>307</v>
      </c>
      <c r="G948" s="247"/>
      <c r="H948" s="247"/>
      <c r="I948" s="247"/>
      <c r="J948" s="258">
        <v>34066</v>
      </c>
      <c r="K948" s="259" t="s">
        <v>577</v>
      </c>
      <c r="L948" s="249" t="s">
        <v>90</v>
      </c>
      <c r="M948" s="270" t="str">
        <f t="shared" si="254"/>
        <v>ARB-Y5</v>
      </c>
      <c r="N948" s="256" t="str">
        <f>Cobb!$S$2</f>
        <v>Waikiki</v>
      </c>
      <c r="O948" s="247" t="s">
        <v>785</v>
      </c>
      <c r="P948" s="231" t="str">
        <f t="shared" si="263"/>
        <v>Rodriguez, Eduardo (ARB-Y5)</v>
      </c>
      <c r="Q948" s="252">
        <f t="shared" si="255"/>
        <v>1300000</v>
      </c>
      <c r="R948" s="252" t="str">
        <f t="shared" si="253"/>
        <v/>
      </c>
      <c r="S948" s="252" t="str">
        <f t="shared" si="256"/>
        <v/>
      </c>
      <c r="T948" s="252" t="str">
        <f t="shared" si="258"/>
        <v/>
      </c>
      <c r="U948" s="270" t="s">
        <v>721</v>
      </c>
      <c r="V948" s="253">
        <v>1300000</v>
      </c>
      <c r="W948" s="232" t="s">
        <v>722</v>
      </c>
      <c r="X948" s="232"/>
      <c r="Y948" s="232" t="s">
        <v>723</v>
      </c>
      <c r="Z948" s="232"/>
      <c r="AA948" s="232" t="s">
        <v>242</v>
      </c>
      <c r="AB948" s="284"/>
      <c r="AC948" s="232"/>
      <c r="AD948" s="284"/>
      <c r="AE948" s="232"/>
      <c r="AF948" s="232"/>
    </row>
    <row r="949" spans="1:32" ht="14.25" customHeight="1">
      <c r="A949" s="158" t="s">
        <v>3725</v>
      </c>
      <c r="B949" s="246" t="str">
        <f t="shared" si="259"/>
        <v>Rodriguez</v>
      </c>
      <c r="C949" s="238" t="str">
        <f t="shared" si="260"/>
        <v>Grayson</v>
      </c>
      <c r="D949" s="232" t="str">
        <f t="shared" si="261"/>
        <v>G. Rodriguez</v>
      </c>
      <c r="E949" s="231" t="str">
        <f t="shared" si="262"/>
        <v>Grayson Rodriguez</v>
      </c>
      <c r="F949" s="254" t="s">
        <v>748</v>
      </c>
      <c r="G949" s="254">
        <v>23</v>
      </c>
      <c r="H949" s="254">
        <v>1</v>
      </c>
      <c r="I949" s="254" t="s">
        <v>2187</v>
      </c>
      <c r="J949" s="250">
        <v>36480</v>
      </c>
      <c r="K949" s="255" t="s">
        <v>577</v>
      </c>
      <c r="L949" s="249" t="s">
        <v>387</v>
      </c>
      <c r="M949" s="270" t="str">
        <f t="shared" si="254"/>
        <v>min</v>
      </c>
      <c r="N949" s="256" t="s">
        <v>173</v>
      </c>
      <c r="O949" s="257" t="s">
        <v>3574</v>
      </c>
      <c r="P949" s="231" t="str">
        <f>CONCATENATE(A949," (",U949,")")</f>
        <v>Rodriguez, Grayson (min)</v>
      </c>
      <c r="Q949" s="252" t="str">
        <f t="shared" si="255"/>
        <v/>
      </c>
      <c r="R949" s="252" t="str">
        <f t="shared" si="253"/>
        <v/>
      </c>
      <c r="S949" s="252" t="str">
        <f t="shared" si="256"/>
        <v/>
      </c>
      <c r="T949" s="252" t="str">
        <f t="shared" si="258"/>
        <v/>
      </c>
      <c r="U949" s="270" t="s">
        <v>505</v>
      </c>
      <c r="V949" s="253"/>
      <c r="W949" s="232"/>
      <c r="X949" s="253"/>
      <c r="Y949" s="232"/>
      <c r="Z949" s="232"/>
      <c r="AA949" s="232"/>
      <c r="AB949" s="284"/>
      <c r="AC949" s="232"/>
      <c r="AD949" s="284"/>
      <c r="AE949" s="232"/>
      <c r="AF949" s="232"/>
    </row>
    <row r="950" spans="1:32" ht="14.25" customHeight="1">
      <c r="A950" s="232" t="s">
        <v>2126</v>
      </c>
      <c r="B950" s="246" t="str">
        <f t="shared" si="259"/>
        <v>Rodriguez</v>
      </c>
      <c r="C950" s="238" t="str">
        <f t="shared" si="260"/>
        <v>Jefry</v>
      </c>
      <c r="D950" s="232" t="str">
        <f t="shared" si="261"/>
        <v>J. Rodriguez</v>
      </c>
      <c r="E950" s="231" t="str">
        <f t="shared" si="262"/>
        <v>Jefry Rodriguez</v>
      </c>
      <c r="F950" s="254" t="s">
        <v>748</v>
      </c>
      <c r="G950" s="254" t="s">
        <v>2282</v>
      </c>
      <c r="H950" s="254" t="s">
        <v>1468</v>
      </c>
      <c r="I950" s="254" t="s">
        <v>2184</v>
      </c>
      <c r="J950" s="250">
        <v>34176</v>
      </c>
      <c r="K950" s="255" t="s">
        <v>577</v>
      </c>
      <c r="L950" s="249" t="s">
        <v>90</v>
      </c>
      <c r="M950" s="270" t="str">
        <f t="shared" si="254"/>
        <v>Y2</v>
      </c>
      <c r="N950" s="256" t="s">
        <v>299</v>
      </c>
      <c r="O950" s="257" t="s">
        <v>2173</v>
      </c>
      <c r="P950" s="231" t="str">
        <f>CONCATENATE(A950," (",M950,")")</f>
        <v>Rodriguez, Jefry (Y2)</v>
      </c>
      <c r="Q950" s="252">
        <f t="shared" si="255"/>
        <v>300000</v>
      </c>
      <c r="R950" s="252">
        <f t="shared" si="253"/>
        <v>400000</v>
      </c>
      <c r="S950" s="252" t="str">
        <f t="shared" si="256"/>
        <v/>
      </c>
      <c r="T950" s="252" t="str">
        <f t="shared" si="258"/>
        <v/>
      </c>
      <c r="U950" s="270" t="s">
        <v>389</v>
      </c>
      <c r="V950" s="253">
        <v>300000</v>
      </c>
      <c r="W950" s="232" t="s">
        <v>278</v>
      </c>
      <c r="X950" s="253">
        <v>400000</v>
      </c>
      <c r="Y950" s="232" t="s">
        <v>492</v>
      </c>
      <c r="Z950" s="232"/>
      <c r="AA950" s="232"/>
      <c r="AB950" s="284"/>
      <c r="AC950" s="232"/>
      <c r="AD950" s="284"/>
      <c r="AE950" s="232"/>
      <c r="AF950" s="232"/>
    </row>
    <row r="951" spans="1:32" ht="14.25" customHeight="1">
      <c r="A951" s="158" t="s">
        <v>3816</v>
      </c>
      <c r="B951" s="246" t="str">
        <f t="shared" si="259"/>
        <v>Rodriguez</v>
      </c>
      <c r="C951" s="238" t="str">
        <f t="shared" si="260"/>
        <v>Jose Daniel</v>
      </c>
      <c r="D951" s="232" t="str">
        <f t="shared" si="261"/>
        <v>J. Rodriguez</v>
      </c>
      <c r="E951" s="231" t="str">
        <f t="shared" si="262"/>
        <v>Jose Daniel Rodriguez</v>
      </c>
      <c r="F951" s="254" t="s">
        <v>748</v>
      </c>
      <c r="G951" s="254">
        <v>192</v>
      </c>
      <c r="H951" s="254">
        <v>8</v>
      </c>
      <c r="I951" s="254" t="s">
        <v>1469</v>
      </c>
      <c r="J951" s="250">
        <v>34940</v>
      </c>
      <c r="K951" s="255" t="s">
        <v>745</v>
      </c>
      <c r="L951" s="249" t="s">
        <v>90</v>
      </c>
      <c r="M951" s="270" t="str">
        <f t="shared" si="254"/>
        <v>MM</v>
      </c>
      <c r="N951" s="256" t="s">
        <v>868</v>
      </c>
      <c r="O951" s="257" t="s">
        <v>3574</v>
      </c>
      <c r="P951" s="231" t="str">
        <f>CONCATENATE(A951," (",U951,")")</f>
        <v>Rodriguez, Jose Daniel (MM)</v>
      </c>
      <c r="Q951" s="252">
        <f t="shared" si="255"/>
        <v>100000</v>
      </c>
      <c r="R951" s="252" t="str">
        <f t="shared" si="253"/>
        <v/>
      </c>
      <c r="S951" s="252" t="str">
        <f t="shared" si="256"/>
        <v/>
      </c>
      <c r="T951" s="252" t="str">
        <f t="shared" si="258"/>
        <v/>
      </c>
      <c r="U951" s="270" t="s">
        <v>385</v>
      </c>
      <c r="V951" s="253">
        <v>100000</v>
      </c>
      <c r="W951" s="232"/>
      <c r="X951" s="253"/>
      <c r="Y951" s="232"/>
      <c r="Z951" s="232"/>
      <c r="AA951" s="232"/>
      <c r="AB951" s="284"/>
      <c r="AC951" s="232"/>
      <c r="AD951" s="284"/>
      <c r="AE951" s="232"/>
      <c r="AF951" s="232"/>
    </row>
    <row r="952" spans="1:32" ht="14.25" customHeight="1">
      <c r="A952" s="158" t="s">
        <v>3720</v>
      </c>
      <c r="B952" s="246" t="str">
        <f t="shared" si="259"/>
        <v>Rodriguez</v>
      </c>
      <c r="C952" s="238" t="str">
        <f t="shared" si="260"/>
        <v>Julio Yarnel</v>
      </c>
      <c r="D952" s="232" t="str">
        <f t="shared" si="261"/>
        <v>J. Rodriguez</v>
      </c>
      <c r="E952" s="231" t="str">
        <f t="shared" si="262"/>
        <v>Julio Yarnel Rodriguez</v>
      </c>
      <c r="F952" s="254" t="s">
        <v>748</v>
      </c>
      <c r="G952" s="254">
        <v>7</v>
      </c>
      <c r="H952" s="254">
        <v>1</v>
      </c>
      <c r="I952" s="254" t="s">
        <v>1471</v>
      </c>
      <c r="J952" s="250">
        <v>36889</v>
      </c>
      <c r="K952" s="255" t="s">
        <v>784</v>
      </c>
      <c r="L952" s="249" t="s">
        <v>387</v>
      </c>
      <c r="M952" s="270" t="str">
        <f t="shared" si="254"/>
        <v>min</v>
      </c>
      <c r="N952" s="256" t="s">
        <v>2421</v>
      </c>
      <c r="O952" s="257" t="s">
        <v>3574</v>
      </c>
      <c r="P952" s="231" t="str">
        <f>CONCATENATE(A952," (",U952,")")</f>
        <v>Rodriguez, Julio Yarnel (min)</v>
      </c>
      <c r="Q952" s="252" t="str">
        <f t="shared" si="255"/>
        <v/>
      </c>
      <c r="R952" s="252" t="str">
        <f t="shared" si="253"/>
        <v/>
      </c>
      <c r="S952" s="252" t="str">
        <f t="shared" si="256"/>
        <v/>
      </c>
      <c r="T952" s="252" t="str">
        <f t="shared" si="258"/>
        <v/>
      </c>
      <c r="U952" s="270" t="s">
        <v>505</v>
      </c>
      <c r="V952" s="253"/>
      <c r="W952" s="232"/>
      <c r="X952" s="253"/>
      <c r="Y952" s="232"/>
      <c r="Z952" s="232"/>
      <c r="AA952" s="232"/>
      <c r="AB952" s="284"/>
      <c r="AC952" s="232"/>
      <c r="AD952" s="284"/>
      <c r="AE952" s="232"/>
      <c r="AF952" s="232"/>
    </row>
    <row r="953" spans="1:32" ht="14.25" customHeight="1">
      <c r="A953" s="487" t="s">
        <v>3801</v>
      </c>
      <c r="B953" s="246" t="str">
        <f t="shared" si="259"/>
        <v>Rodriguez</v>
      </c>
      <c r="C953" s="238" t="str">
        <f t="shared" si="260"/>
        <v>Luis</v>
      </c>
      <c r="D953" s="232" t="str">
        <f t="shared" si="261"/>
        <v>L. Rodriguez</v>
      </c>
      <c r="E953" s="231" t="str">
        <f t="shared" si="262"/>
        <v>Luis Rodriguez</v>
      </c>
      <c r="F953" s="254"/>
      <c r="G953" s="254">
        <v>216</v>
      </c>
      <c r="H953" s="254">
        <v>10</v>
      </c>
      <c r="I953" s="254" t="s">
        <v>1465</v>
      </c>
      <c r="J953" s="250"/>
      <c r="K953" s="255"/>
      <c r="L953" s="249" t="s">
        <v>387</v>
      </c>
      <c r="M953" s="270" t="str">
        <f t="shared" si="254"/>
        <v>min</v>
      </c>
      <c r="N953" s="256" t="s">
        <v>710</v>
      </c>
      <c r="O953" s="257" t="s">
        <v>3574</v>
      </c>
      <c r="P953" s="231" t="str">
        <f>CONCATENATE(A953," (",U953,")")</f>
        <v>Rodriguez, Luis (min)</v>
      </c>
      <c r="Q953" s="252" t="str">
        <f t="shared" si="255"/>
        <v/>
      </c>
      <c r="R953" s="252" t="str">
        <f t="shared" si="253"/>
        <v/>
      </c>
      <c r="S953" s="252" t="str">
        <f t="shared" si="256"/>
        <v/>
      </c>
      <c r="T953" s="252" t="str">
        <f t="shared" si="258"/>
        <v/>
      </c>
      <c r="U953" s="270" t="s">
        <v>505</v>
      </c>
      <c r="V953" s="253"/>
      <c r="W953" s="232"/>
      <c r="X953" s="253"/>
      <c r="Y953" s="232"/>
      <c r="Z953" s="232"/>
      <c r="AA953" s="232"/>
      <c r="AB953" s="284"/>
      <c r="AC953" s="232"/>
      <c r="AD953" s="284"/>
      <c r="AE953" s="232"/>
      <c r="AF953" s="232"/>
    </row>
    <row r="954" spans="1:32" ht="14.25" customHeight="1">
      <c r="A954" s="232" t="s">
        <v>2034</v>
      </c>
      <c r="B954" s="246" t="str">
        <f t="shared" si="259"/>
        <v>Rodriguez</v>
      </c>
      <c r="C954" s="238" t="str">
        <f t="shared" si="260"/>
        <v>Richard</v>
      </c>
      <c r="D954" s="232" t="str">
        <f t="shared" si="261"/>
        <v>R. Rodriguez</v>
      </c>
      <c r="E954" s="231" t="str">
        <f t="shared" si="262"/>
        <v>Richard Rodriguez</v>
      </c>
      <c r="F954" s="254" t="s">
        <v>748</v>
      </c>
      <c r="G954" s="254" t="s">
        <v>2187</v>
      </c>
      <c r="H954" s="254" t="s">
        <v>1464</v>
      </c>
      <c r="I954" s="254" t="s">
        <v>2187</v>
      </c>
      <c r="J954" s="250">
        <v>32936</v>
      </c>
      <c r="K954" s="255" t="s">
        <v>745</v>
      </c>
      <c r="L954" s="249" t="s">
        <v>90</v>
      </c>
      <c r="M954" s="270" t="str">
        <f t="shared" si="254"/>
        <v>Y2</v>
      </c>
      <c r="N954" s="256" t="s">
        <v>263</v>
      </c>
      <c r="O954" s="257" t="s">
        <v>2173</v>
      </c>
      <c r="P954" s="231" t="str">
        <f t="shared" ref="P954:P959" si="264">CONCATENATE(A954," (",M954,")")</f>
        <v>Rodriguez, Richard (Y2)</v>
      </c>
      <c r="Q954" s="252">
        <f t="shared" si="255"/>
        <v>300000</v>
      </c>
      <c r="R954" s="252">
        <f t="shared" si="253"/>
        <v>400000</v>
      </c>
      <c r="S954" s="252" t="str">
        <f t="shared" si="256"/>
        <v/>
      </c>
      <c r="T954" s="252" t="str">
        <f t="shared" si="258"/>
        <v/>
      </c>
      <c r="U954" s="270" t="s">
        <v>389</v>
      </c>
      <c r="V954" s="253">
        <v>300000</v>
      </c>
      <c r="W954" s="232" t="s">
        <v>278</v>
      </c>
      <c r="X954" s="253">
        <v>400000</v>
      </c>
      <c r="Y954" s="232" t="s">
        <v>492</v>
      </c>
      <c r="Z954" s="232"/>
      <c r="AA954" s="232"/>
      <c r="AB954" s="284"/>
      <c r="AC954" s="232"/>
      <c r="AD954" s="284"/>
      <c r="AE954" s="232"/>
      <c r="AF954" s="232"/>
    </row>
    <row r="955" spans="1:32" ht="14.25" customHeight="1">
      <c r="A955" s="232" t="s">
        <v>2146</v>
      </c>
      <c r="B955" s="246" t="str">
        <f t="shared" si="259"/>
        <v>Rodriguez</v>
      </c>
      <c r="C955" s="238" t="str">
        <f t="shared" si="260"/>
        <v>Ronny</v>
      </c>
      <c r="D955" s="232" t="str">
        <f t="shared" si="261"/>
        <v>R. Rodriguez</v>
      </c>
      <c r="E955" s="231" t="str">
        <f t="shared" si="262"/>
        <v>Ronny Rodriguez</v>
      </c>
      <c r="F955" s="254" t="s">
        <v>748</v>
      </c>
      <c r="G955" s="254" t="s">
        <v>2303</v>
      </c>
      <c r="H955" s="254" t="s">
        <v>1471</v>
      </c>
      <c r="I955" s="254" t="s">
        <v>1468</v>
      </c>
      <c r="J955" s="250">
        <v>33711</v>
      </c>
      <c r="K955" s="255" t="s">
        <v>752</v>
      </c>
      <c r="L955" s="249" t="s">
        <v>6</v>
      </c>
      <c r="M955" s="270" t="str">
        <f t="shared" si="254"/>
        <v>Y2</v>
      </c>
      <c r="N955" s="256" t="s">
        <v>52</v>
      </c>
      <c r="O955" s="257" t="s">
        <v>2173</v>
      </c>
      <c r="P955" s="231" t="str">
        <f t="shared" si="264"/>
        <v>Rodriguez, Ronny (Y2)</v>
      </c>
      <c r="Q955" s="252">
        <f t="shared" si="255"/>
        <v>300000</v>
      </c>
      <c r="R955" s="252">
        <f t="shared" si="253"/>
        <v>400000</v>
      </c>
      <c r="S955" s="252" t="str">
        <f t="shared" si="256"/>
        <v/>
      </c>
      <c r="T955" s="252" t="str">
        <f t="shared" si="258"/>
        <v/>
      </c>
      <c r="U955" s="270" t="s">
        <v>389</v>
      </c>
      <c r="V955" s="253">
        <v>300000</v>
      </c>
      <c r="W955" s="232" t="s">
        <v>278</v>
      </c>
      <c r="X955" s="253">
        <v>400000</v>
      </c>
      <c r="Y955" s="232" t="s">
        <v>492</v>
      </c>
      <c r="Z955" s="232"/>
      <c r="AA955" s="232"/>
      <c r="AB955" s="284"/>
      <c r="AC955" s="232"/>
      <c r="AD955" s="284"/>
      <c r="AE955" s="232"/>
      <c r="AF955" s="232"/>
    </row>
    <row r="956" spans="1:32" ht="14.25" customHeight="1">
      <c r="A956" s="232" t="s">
        <v>234</v>
      </c>
      <c r="B956" s="246" t="str">
        <f t="shared" si="259"/>
        <v>Rodriguez</v>
      </c>
      <c r="C956" s="238" t="str">
        <f t="shared" si="260"/>
        <v>Sean</v>
      </c>
      <c r="D956" s="232" t="str">
        <f t="shared" si="261"/>
        <v>S. Rodriguez</v>
      </c>
      <c r="E956" s="231" t="str">
        <f t="shared" si="262"/>
        <v>Sean Rodriguez</v>
      </c>
      <c r="F956" s="249" t="s">
        <v>748</v>
      </c>
      <c r="G956" s="249"/>
      <c r="H956" s="249"/>
      <c r="I956" s="249"/>
      <c r="J956" s="250">
        <v>31163</v>
      </c>
      <c r="K956" s="256"/>
      <c r="L956" s="249" t="s">
        <v>6</v>
      </c>
      <c r="M956" s="270" t="str">
        <f t="shared" si="254"/>
        <v>1,F2-$700K</v>
      </c>
      <c r="N956" s="256" t="s">
        <v>299</v>
      </c>
      <c r="O956" s="257" t="s">
        <v>3510</v>
      </c>
      <c r="P956" s="231" t="str">
        <f t="shared" si="264"/>
        <v>Rodriguez, Sean (1,F2-$700K)</v>
      </c>
      <c r="Q956" s="252">
        <f t="shared" si="255"/>
        <v>350000</v>
      </c>
      <c r="R956" s="252">
        <f t="shared" si="253"/>
        <v>350000</v>
      </c>
      <c r="S956" s="252" t="str">
        <f t="shared" si="256"/>
        <v/>
      </c>
      <c r="T956" s="252" t="str">
        <f t="shared" si="258"/>
        <v/>
      </c>
      <c r="U956" s="371" t="s">
        <v>1909</v>
      </c>
      <c r="V956" s="236">
        <v>350000</v>
      </c>
      <c r="W956" s="268" t="s">
        <v>1910</v>
      </c>
      <c r="X956" s="253">
        <v>350000</v>
      </c>
      <c r="Y956" s="232" t="s">
        <v>242</v>
      </c>
      <c r="Z956" s="284"/>
      <c r="AA956" s="232"/>
      <c r="AB956" s="284"/>
      <c r="AC956" s="232"/>
      <c r="AD956" s="284"/>
      <c r="AE956" s="232"/>
      <c r="AF956" s="232"/>
    </row>
    <row r="957" spans="1:32" ht="14.25" customHeight="1">
      <c r="A957" s="232" t="s">
        <v>1960</v>
      </c>
      <c r="B957" s="246" t="str">
        <f t="shared" si="259"/>
        <v>Roe</v>
      </c>
      <c r="C957" s="238" t="str">
        <f t="shared" si="260"/>
        <v>Chaz</v>
      </c>
      <c r="D957" s="232" t="str">
        <f t="shared" si="261"/>
        <v>C. Roe</v>
      </c>
      <c r="E957" s="231" t="str">
        <f t="shared" si="262"/>
        <v>Chaz Roe</v>
      </c>
      <c r="F957" s="249"/>
      <c r="G957" s="249"/>
      <c r="H957" s="249"/>
      <c r="I957" s="249"/>
      <c r="J957" s="250"/>
      <c r="K957" s="256"/>
      <c r="L957" s="249" t="s">
        <v>90</v>
      </c>
      <c r="M957" s="270" t="str">
        <f t="shared" si="254"/>
        <v>2,F2-$1.082M</v>
      </c>
      <c r="N957" s="256" t="str">
        <f>Aaron!$M$2</f>
        <v>Virginia</v>
      </c>
      <c r="O957" s="257" t="s">
        <v>1797</v>
      </c>
      <c r="P957" s="231" t="str">
        <f t="shared" si="264"/>
        <v>Roe, Chaz (2,F2-$1.082M)</v>
      </c>
      <c r="Q957" s="252">
        <f t="shared" si="255"/>
        <v>541000</v>
      </c>
      <c r="R957" s="252" t="str">
        <f t="shared" si="253"/>
        <v/>
      </c>
      <c r="S957" s="252" t="str">
        <f t="shared" si="256"/>
        <v/>
      </c>
      <c r="T957" s="252" t="str">
        <f t="shared" si="258"/>
        <v/>
      </c>
      <c r="U957" s="371" t="s">
        <v>2409</v>
      </c>
      <c r="V957" s="236">
        <v>541000</v>
      </c>
      <c r="W957" s="268" t="s">
        <v>242</v>
      </c>
      <c r="X957" s="253"/>
      <c r="Y957" s="232"/>
      <c r="Z957" s="232"/>
      <c r="AA957" s="232"/>
      <c r="AB957" s="284"/>
      <c r="AC957" s="232"/>
      <c r="AD957" s="284"/>
      <c r="AE957" s="232"/>
      <c r="AF957" s="232"/>
    </row>
    <row r="958" spans="1:32" ht="14.25" customHeight="1">
      <c r="A958" s="232" t="s">
        <v>1490</v>
      </c>
      <c r="B958" s="246" t="str">
        <f t="shared" si="259"/>
        <v>Rogers</v>
      </c>
      <c r="C958" s="238" t="str">
        <f t="shared" si="260"/>
        <v>Jake</v>
      </c>
      <c r="D958" s="232" t="str">
        <f t="shared" si="261"/>
        <v>J. Rogers</v>
      </c>
      <c r="E958" s="231" t="str">
        <f t="shared" si="262"/>
        <v>Jake Rogers</v>
      </c>
      <c r="F958" s="254" t="s">
        <v>748</v>
      </c>
      <c r="G958" s="254">
        <v>179</v>
      </c>
      <c r="H958" s="254" t="s">
        <v>1469</v>
      </c>
      <c r="I958" s="254"/>
      <c r="J958" s="250">
        <v>34807</v>
      </c>
      <c r="K958" s="255" t="s">
        <v>749</v>
      </c>
      <c r="L958" s="249" t="s">
        <v>6</v>
      </c>
      <c r="M958" s="270" t="str">
        <f t="shared" si="254"/>
        <v>Y1</v>
      </c>
      <c r="N958" s="256" t="str">
        <f>Cobb!$G$2</f>
        <v>Alaska</v>
      </c>
      <c r="O958" s="257" t="s">
        <v>1479</v>
      </c>
      <c r="P958" s="231" t="str">
        <f t="shared" si="264"/>
        <v>Rogers, Jake (Y1)</v>
      </c>
      <c r="Q958" s="252">
        <f t="shared" si="255"/>
        <v>200000</v>
      </c>
      <c r="R958" s="252">
        <f t="shared" si="253"/>
        <v>300000</v>
      </c>
      <c r="S958" s="252">
        <f t="shared" si="256"/>
        <v>400000</v>
      </c>
      <c r="T958" s="252" t="str">
        <f t="shared" si="258"/>
        <v/>
      </c>
      <c r="U958" s="270" t="s">
        <v>388</v>
      </c>
      <c r="V958" s="253">
        <v>200000</v>
      </c>
      <c r="W958" s="232" t="s">
        <v>389</v>
      </c>
      <c r="X958" s="253">
        <v>300000</v>
      </c>
      <c r="Y958" s="232" t="s">
        <v>278</v>
      </c>
      <c r="Z958" s="378">
        <v>400000</v>
      </c>
      <c r="AA958" s="232" t="s">
        <v>492</v>
      </c>
      <c r="AB958" s="284"/>
      <c r="AC958" s="232"/>
      <c r="AD958" s="284"/>
      <c r="AE958" s="232"/>
      <c r="AF958" s="232"/>
    </row>
    <row r="959" spans="1:32" ht="14.25" customHeight="1">
      <c r="A959" s="232" t="s">
        <v>1325</v>
      </c>
      <c r="B959" s="246" t="str">
        <f t="shared" si="259"/>
        <v>Rogers</v>
      </c>
      <c r="C959" s="238" t="str">
        <f t="shared" si="260"/>
        <v>Taylor</v>
      </c>
      <c r="D959" s="232" t="str">
        <f t="shared" si="261"/>
        <v>T. Rogers</v>
      </c>
      <c r="E959" s="231" t="str">
        <f t="shared" si="262"/>
        <v>Taylor Rogers</v>
      </c>
      <c r="F959" s="247" t="s">
        <v>307</v>
      </c>
      <c r="G959" s="232">
        <f>G956+1</f>
        <v>1</v>
      </c>
      <c r="H959" s="232" t="s">
        <v>478</v>
      </c>
      <c r="I959" s="232">
        <v>8</v>
      </c>
      <c r="J959" s="248">
        <v>33224</v>
      </c>
      <c r="K959" s="232" t="s">
        <v>745</v>
      </c>
      <c r="L959" s="249" t="s">
        <v>90</v>
      </c>
      <c r="M959" s="270" t="str">
        <f t="shared" si="254"/>
        <v>ARB-Y4</v>
      </c>
      <c r="N959" s="256" t="str">
        <f>Cobb!$M$2</f>
        <v>Mansfield</v>
      </c>
      <c r="O959" s="249" t="s">
        <v>1214</v>
      </c>
      <c r="P959" s="231" t="str">
        <f t="shared" si="264"/>
        <v>Rogers, Taylor (ARB-Y4)</v>
      </c>
      <c r="Q959" s="252">
        <f t="shared" si="255"/>
        <v>840000</v>
      </c>
      <c r="R959" s="252" t="str">
        <f t="shared" si="253"/>
        <v/>
      </c>
      <c r="S959" s="252" t="str">
        <f t="shared" si="256"/>
        <v/>
      </c>
      <c r="T959" s="252" t="str">
        <f t="shared" si="258"/>
        <v/>
      </c>
      <c r="U959" s="270" t="s">
        <v>492</v>
      </c>
      <c r="V959" s="253">
        <v>840000</v>
      </c>
      <c r="W959" s="232" t="s">
        <v>721</v>
      </c>
      <c r="X959" s="232"/>
      <c r="Y959" s="232" t="s">
        <v>722</v>
      </c>
      <c r="Z959" s="232"/>
      <c r="AA959" s="232" t="s">
        <v>723</v>
      </c>
      <c r="AB959" s="284"/>
      <c r="AC959" s="232"/>
      <c r="AD959" s="284"/>
      <c r="AE959" s="232"/>
      <c r="AF959" s="232"/>
    </row>
    <row r="960" spans="1:32" ht="14.25" customHeight="1">
      <c r="A960" s="158" t="s">
        <v>3785</v>
      </c>
      <c r="B960" s="246" t="str">
        <f t="shared" ref="B960:B991" si="265">LEFT(A960,FIND(", ",A960,1)-1)</f>
        <v>Rogers</v>
      </c>
      <c r="C960" s="238" t="str">
        <f t="shared" ref="C960:C991" si="266">RIGHT(A960,LEN(A960)-FIND(", ",A960,1)-1)</f>
        <v>Trevor</v>
      </c>
      <c r="D960" s="232" t="str">
        <f t="shared" ref="D960:D991" si="267">CONCATENATE(MID(C960,1,1),". ",B960)</f>
        <v>T. Rogers</v>
      </c>
      <c r="E960" s="231" t="str">
        <f t="shared" ref="E960:E991" si="268">CONCATENATE(C960," ",B960)</f>
        <v>Trevor Rogers</v>
      </c>
      <c r="F960" s="254" t="s">
        <v>307</v>
      </c>
      <c r="G960" s="254">
        <v>181</v>
      </c>
      <c r="H960" s="254">
        <v>7</v>
      </c>
      <c r="I960" s="254" t="s">
        <v>2181</v>
      </c>
      <c r="J960" s="250">
        <v>35747</v>
      </c>
      <c r="K960" s="255" t="s">
        <v>577</v>
      </c>
      <c r="L960" s="249" t="s">
        <v>387</v>
      </c>
      <c r="M960" s="270" t="str">
        <f t="shared" si="254"/>
        <v>min</v>
      </c>
      <c r="N960" s="256" t="s">
        <v>253</v>
      </c>
      <c r="O960" s="257" t="s">
        <v>3574</v>
      </c>
      <c r="P960" s="231" t="str">
        <f>CONCATENATE(A960," (",U960,")")</f>
        <v>Rogers, Trevor (min)</v>
      </c>
      <c r="Q960" s="252" t="str">
        <f t="shared" si="255"/>
        <v/>
      </c>
      <c r="R960" s="252" t="str">
        <f t="shared" ref="R960:R1023" si="269">IF(ISBLANK($X960),"",$X960)</f>
        <v/>
      </c>
      <c r="S960" s="252" t="str">
        <f t="shared" si="256"/>
        <v/>
      </c>
      <c r="T960" s="252" t="str">
        <f t="shared" si="258"/>
        <v/>
      </c>
      <c r="U960" s="270" t="s">
        <v>505</v>
      </c>
      <c r="V960" s="253"/>
      <c r="W960" s="232"/>
      <c r="X960" s="253"/>
      <c r="Y960" s="232"/>
      <c r="Z960" s="232"/>
      <c r="AA960" s="232"/>
      <c r="AB960" s="284"/>
      <c r="AC960" s="232"/>
      <c r="AD960" s="284"/>
      <c r="AE960" s="232"/>
      <c r="AF960" s="232"/>
    </row>
    <row r="961" spans="1:32" ht="14.25" customHeight="1">
      <c r="A961" s="158" t="s">
        <v>3685</v>
      </c>
      <c r="B961" s="246" t="str">
        <f t="shared" si="265"/>
        <v>Rogers</v>
      </c>
      <c r="C961" s="238" t="str">
        <f t="shared" si="266"/>
        <v>Tyler</v>
      </c>
      <c r="D961" s="232" t="str">
        <f t="shared" si="267"/>
        <v>T. Rogers</v>
      </c>
      <c r="E961" s="231" t="str">
        <f t="shared" si="268"/>
        <v>Tyler Rogers</v>
      </c>
      <c r="F961" s="254" t="s">
        <v>748</v>
      </c>
      <c r="G961" s="254">
        <v>179</v>
      </c>
      <c r="H961" s="254">
        <v>7</v>
      </c>
      <c r="I961" s="254" t="s">
        <v>1475</v>
      </c>
      <c r="J961" s="250">
        <v>33224</v>
      </c>
      <c r="K961" s="255" t="s">
        <v>745</v>
      </c>
      <c r="L961" s="249" t="s">
        <v>90</v>
      </c>
      <c r="M961" s="270" t="str">
        <f t="shared" si="254"/>
        <v>MM</v>
      </c>
      <c r="N961" s="256" t="s">
        <v>52</v>
      </c>
      <c r="O961" s="257" t="s">
        <v>3574</v>
      </c>
      <c r="P961" s="231" t="str">
        <f>CONCATENATE(A961," (",U961,")")</f>
        <v>Rogers, Tyler (MM)</v>
      </c>
      <c r="Q961" s="252">
        <f t="shared" si="255"/>
        <v>100000</v>
      </c>
      <c r="R961" s="252" t="str">
        <f t="shared" si="269"/>
        <v/>
      </c>
      <c r="S961" s="252" t="str">
        <f t="shared" si="256"/>
        <v/>
      </c>
      <c r="T961" s="252" t="str">
        <f t="shared" si="258"/>
        <v/>
      </c>
      <c r="U961" s="270" t="s">
        <v>385</v>
      </c>
      <c r="V961" s="253">
        <v>100000</v>
      </c>
      <c r="W961" s="232"/>
      <c r="X961" s="253"/>
      <c r="Y961" s="232"/>
      <c r="Z961" s="232"/>
      <c r="AA961" s="232"/>
      <c r="AB961" s="284"/>
      <c r="AC961" s="232"/>
      <c r="AD961" s="284"/>
      <c r="AE961" s="232"/>
      <c r="AF961" s="232"/>
    </row>
    <row r="962" spans="1:32" ht="14.25" customHeight="1">
      <c r="A962" s="158" t="s">
        <v>3641</v>
      </c>
      <c r="B962" s="246" t="str">
        <f t="shared" si="265"/>
        <v>Rojas</v>
      </c>
      <c r="C962" s="238" t="str">
        <f t="shared" si="266"/>
        <v>Josh</v>
      </c>
      <c r="D962" s="232" t="str">
        <f t="shared" si="267"/>
        <v>J. Rojas</v>
      </c>
      <c r="E962" s="231" t="str">
        <f t="shared" si="268"/>
        <v>Josh Rojas</v>
      </c>
      <c r="F962" s="254" t="s">
        <v>307</v>
      </c>
      <c r="G962" s="254">
        <v>110</v>
      </c>
      <c r="H962" s="254">
        <v>4</v>
      </c>
      <c r="I962" s="254" t="s">
        <v>1472</v>
      </c>
      <c r="J962" s="250">
        <v>34515</v>
      </c>
      <c r="K962" s="255" t="s">
        <v>754</v>
      </c>
      <c r="L962" s="249" t="s">
        <v>6</v>
      </c>
      <c r="M962" s="270" t="str">
        <f t="shared" si="254"/>
        <v>Y1</v>
      </c>
      <c r="N962" s="256" t="s">
        <v>302</v>
      </c>
      <c r="O962" s="257" t="s">
        <v>3574</v>
      </c>
      <c r="P962" s="231" t="str">
        <f>CONCATENATE(A962," (",U962,")")</f>
        <v>Rojas, Josh (Y1)</v>
      </c>
      <c r="Q962" s="252">
        <f t="shared" si="255"/>
        <v>200000</v>
      </c>
      <c r="R962" s="252">
        <f t="shared" si="269"/>
        <v>300000</v>
      </c>
      <c r="S962" s="252">
        <f t="shared" si="256"/>
        <v>400000</v>
      </c>
      <c r="T962" s="252" t="str">
        <f t="shared" si="258"/>
        <v/>
      </c>
      <c r="U962" s="270" t="s">
        <v>388</v>
      </c>
      <c r="V962" s="253">
        <v>200000</v>
      </c>
      <c r="W962" s="232" t="s">
        <v>389</v>
      </c>
      <c r="X962" s="253">
        <v>300000</v>
      </c>
      <c r="Y962" s="232" t="s">
        <v>278</v>
      </c>
      <c r="Z962" s="378">
        <v>400000</v>
      </c>
      <c r="AA962" s="232" t="s">
        <v>492</v>
      </c>
      <c r="AB962" s="284"/>
      <c r="AC962" s="232"/>
      <c r="AD962" s="284"/>
      <c r="AE962" s="232"/>
      <c r="AF962" s="232"/>
    </row>
    <row r="963" spans="1:32" ht="14.25" customHeight="1">
      <c r="A963" s="177" t="s">
        <v>906</v>
      </c>
      <c r="B963" s="552" t="str">
        <f t="shared" si="265"/>
        <v>Rojas</v>
      </c>
      <c r="C963" s="553" t="str">
        <f t="shared" si="266"/>
        <v>Miguel</v>
      </c>
      <c r="D963" s="158" t="str">
        <f t="shared" si="267"/>
        <v>M. Rojas</v>
      </c>
      <c r="E963" s="539" t="str">
        <f t="shared" si="268"/>
        <v>Miguel Rojas</v>
      </c>
      <c r="F963" s="554" t="s">
        <v>748</v>
      </c>
      <c r="G963" s="554"/>
      <c r="H963" s="554"/>
      <c r="I963" s="554"/>
      <c r="J963" s="560">
        <v>32563</v>
      </c>
      <c r="K963" s="158" t="s">
        <v>752</v>
      </c>
      <c r="L963" s="554" t="s">
        <v>6</v>
      </c>
      <c r="M963" s="556" t="str">
        <f t="shared" ref="M963:M1026" si="270">$U963</f>
        <v>ARB-Y6</v>
      </c>
      <c r="N963" s="540" t="s">
        <v>429</v>
      </c>
      <c r="O963" s="554" t="s">
        <v>4098</v>
      </c>
      <c r="P963" s="231" t="str">
        <f t="shared" ref="P963:P973" si="271">CONCATENATE(A963," (",M963,")")</f>
        <v>Rojas, Miguel (ARB-Y6)</v>
      </c>
      <c r="Q963" s="252">
        <f t="shared" ref="Q963:Q1026" si="272">IF(ISBLANK($V963),"",$V963)</f>
        <v>1680000</v>
      </c>
      <c r="R963" s="252" t="str">
        <f t="shared" si="269"/>
        <v/>
      </c>
      <c r="S963" s="252" t="str">
        <f t="shared" ref="S963:S1026" si="273">IF(ISBLANK($Z963),"",$Z963)</f>
        <v/>
      </c>
      <c r="T963" s="252" t="str">
        <f t="shared" si="258"/>
        <v/>
      </c>
      <c r="U963" s="270" t="s">
        <v>722</v>
      </c>
      <c r="V963" s="253">
        <v>1680000</v>
      </c>
      <c r="W963" s="232" t="s">
        <v>723</v>
      </c>
      <c r="X963" s="232"/>
      <c r="Y963" s="232" t="s">
        <v>242</v>
      </c>
      <c r="Z963" s="232"/>
      <c r="AA963" s="232"/>
      <c r="AB963" s="284"/>
      <c r="AC963" s="232"/>
      <c r="AD963" s="284"/>
      <c r="AE963" s="232"/>
      <c r="AF963" s="232"/>
    </row>
    <row r="964" spans="1:32" ht="14.25" customHeight="1">
      <c r="A964" s="232" t="s">
        <v>1522</v>
      </c>
      <c r="B964" s="246" t="str">
        <f t="shared" si="265"/>
        <v>Romero</v>
      </c>
      <c r="C964" s="238" t="str">
        <f t="shared" si="266"/>
        <v>Jojo</v>
      </c>
      <c r="D964" s="232" t="str">
        <f t="shared" si="267"/>
        <v>J. Romero</v>
      </c>
      <c r="E964" s="231" t="str">
        <f t="shared" si="268"/>
        <v>Jojo Romero</v>
      </c>
      <c r="F964" s="254"/>
      <c r="G964" s="254">
        <v>54</v>
      </c>
      <c r="H964" s="254" t="s">
        <v>1466</v>
      </c>
      <c r="I964" s="254"/>
      <c r="J964" s="250"/>
      <c r="K964" s="255" t="s">
        <v>577</v>
      </c>
      <c r="L964" s="249" t="s">
        <v>387</v>
      </c>
      <c r="M964" s="270" t="str">
        <f t="shared" si="270"/>
        <v>min</v>
      </c>
      <c r="N964" s="256" t="s">
        <v>397</v>
      </c>
      <c r="O964" s="257" t="s">
        <v>2448</v>
      </c>
      <c r="P964" s="231" t="str">
        <f t="shared" si="271"/>
        <v>Romero, Jojo (min)</v>
      </c>
      <c r="Q964" s="252" t="str">
        <f t="shared" si="272"/>
        <v/>
      </c>
      <c r="R964" s="252" t="str">
        <f t="shared" si="269"/>
        <v/>
      </c>
      <c r="S964" s="252" t="str">
        <f t="shared" si="273"/>
        <v/>
      </c>
      <c r="T964" s="252" t="str">
        <f t="shared" si="258"/>
        <v/>
      </c>
      <c r="U964" s="270" t="s">
        <v>505</v>
      </c>
      <c r="V964" s="253"/>
      <c r="W964" s="232"/>
      <c r="X964" s="253"/>
      <c r="Y964" s="232"/>
      <c r="Z964" s="232"/>
      <c r="AA964" s="232"/>
      <c r="AB964" s="284"/>
      <c r="AC964" s="232"/>
      <c r="AD964" s="284"/>
      <c r="AE964" s="232"/>
      <c r="AF964" s="232"/>
    </row>
    <row r="965" spans="1:32" ht="14.25" customHeight="1">
      <c r="A965" s="322" t="s">
        <v>1207</v>
      </c>
      <c r="B965" s="246" t="str">
        <f t="shared" si="265"/>
        <v>Romine</v>
      </c>
      <c r="C965" s="238" t="str">
        <f t="shared" si="266"/>
        <v>Austin</v>
      </c>
      <c r="D965" s="232" t="str">
        <f t="shared" si="267"/>
        <v>A. Romine</v>
      </c>
      <c r="E965" s="231" t="str">
        <f t="shared" si="268"/>
        <v>Austin Romine</v>
      </c>
      <c r="F965" s="323" t="s">
        <v>755</v>
      </c>
      <c r="G965" s="282"/>
      <c r="H965" s="282"/>
      <c r="I965" s="282"/>
      <c r="J965" s="324">
        <v>31405</v>
      </c>
      <c r="K965" s="325" t="s">
        <v>6</v>
      </c>
      <c r="L965" s="249" t="s">
        <v>6</v>
      </c>
      <c r="M965" s="270" t="str">
        <f t="shared" si="270"/>
        <v>2,F3-$2.985M</v>
      </c>
      <c r="N965" s="256" t="s">
        <v>780</v>
      </c>
      <c r="O965" s="275" t="s">
        <v>3570</v>
      </c>
      <c r="P965" s="231" t="str">
        <f t="shared" si="271"/>
        <v>Romine, Austin (2,F3-$2.985M)</v>
      </c>
      <c r="Q965" s="252">
        <f t="shared" si="272"/>
        <v>995000</v>
      </c>
      <c r="R965" s="252">
        <f t="shared" si="269"/>
        <v>995000</v>
      </c>
      <c r="S965" s="252" t="str">
        <f t="shared" si="273"/>
        <v/>
      </c>
      <c r="T965" s="252" t="str">
        <f t="shared" si="258"/>
        <v/>
      </c>
      <c r="U965" s="270" t="s">
        <v>1921</v>
      </c>
      <c r="V965" s="253">
        <v>995000</v>
      </c>
      <c r="W965" s="232" t="s">
        <v>1920</v>
      </c>
      <c r="X965" s="253">
        <v>995000</v>
      </c>
      <c r="Y965" s="232" t="s">
        <v>242</v>
      </c>
      <c r="Z965" s="232"/>
      <c r="AA965" s="232"/>
      <c r="AB965" s="284"/>
      <c r="AC965" s="232"/>
      <c r="AD965" s="284"/>
      <c r="AE965" s="232"/>
      <c r="AF965" s="232"/>
    </row>
    <row r="966" spans="1:32" ht="14.25" customHeight="1">
      <c r="A966" s="232" t="s">
        <v>41</v>
      </c>
      <c r="B966" s="246" t="str">
        <f t="shared" si="265"/>
        <v>Romo</v>
      </c>
      <c r="C966" s="238" t="str">
        <f t="shared" si="266"/>
        <v>Sergio</v>
      </c>
      <c r="D966" s="232" t="str">
        <f t="shared" si="267"/>
        <v>S. Romo</v>
      </c>
      <c r="E966" s="231" t="str">
        <f t="shared" si="268"/>
        <v>Sergio Romo</v>
      </c>
      <c r="F966" s="249" t="s">
        <v>748</v>
      </c>
      <c r="G966" s="249"/>
      <c r="H966" s="249"/>
      <c r="I966" s="249"/>
      <c r="J966" s="250">
        <v>30379</v>
      </c>
      <c r="K966" s="256"/>
      <c r="L966" s="249" t="s">
        <v>90</v>
      </c>
      <c r="M966" s="270" t="str">
        <f t="shared" si="270"/>
        <v>1,F2-$3.474M</v>
      </c>
      <c r="N966" s="251" t="s">
        <v>1338</v>
      </c>
      <c r="O966" s="257" t="s">
        <v>3510</v>
      </c>
      <c r="P966" s="231" t="str">
        <f t="shared" si="271"/>
        <v>Romo, Sergio (1,F2-$3.474M)</v>
      </c>
      <c r="Q966" s="252">
        <f t="shared" si="272"/>
        <v>1737000</v>
      </c>
      <c r="R966" s="252">
        <f t="shared" si="269"/>
        <v>1737000</v>
      </c>
      <c r="S966" s="252" t="str">
        <f t="shared" si="273"/>
        <v/>
      </c>
      <c r="T966" s="252" t="str">
        <f t="shared" si="258"/>
        <v/>
      </c>
      <c r="U966" s="270" t="s">
        <v>3313</v>
      </c>
      <c r="V966" s="253">
        <v>1737000</v>
      </c>
      <c r="W966" s="232" t="s">
        <v>3314</v>
      </c>
      <c r="X966" s="284">
        <v>1737000</v>
      </c>
      <c r="Y966" s="232" t="s">
        <v>242</v>
      </c>
      <c r="Z966" s="284"/>
      <c r="AA966" s="232" t="s">
        <v>242</v>
      </c>
      <c r="AB966" s="284"/>
      <c r="AC966" s="232"/>
      <c r="AD966" s="284"/>
      <c r="AE966" s="232"/>
      <c r="AF966" s="232"/>
    </row>
    <row r="967" spans="1:32" ht="14.25" customHeight="1">
      <c r="A967" s="281" t="s">
        <v>833</v>
      </c>
      <c r="B967" s="246" t="str">
        <f t="shared" si="265"/>
        <v>Rondon</v>
      </c>
      <c r="C967" s="238" t="str">
        <f t="shared" si="266"/>
        <v>Hector</v>
      </c>
      <c r="D967" s="232" t="str">
        <f t="shared" si="267"/>
        <v>H. Rondon</v>
      </c>
      <c r="E967" s="231" t="str">
        <f t="shared" si="268"/>
        <v>Hector Rondon</v>
      </c>
      <c r="F967" s="282" t="s">
        <v>748</v>
      </c>
      <c r="G967" s="282"/>
      <c r="H967" s="282"/>
      <c r="I967" s="282"/>
      <c r="J967" s="313">
        <v>32199</v>
      </c>
      <c r="K967" s="283" t="s">
        <v>90</v>
      </c>
      <c r="L967" s="249" t="s">
        <v>90</v>
      </c>
      <c r="M967" s="270" t="str">
        <f t="shared" si="270"/>
        <v>ARB-Y7</v>
      </c>
      <c r="N967" s="256" t="str">
        <f>Cobb!$Y$2</f>
        <v>Gateway</v>
      </c>
      <c r="O967" s="247" t="s">
        <v>785</v>
      </c>
      <c r="P967" s="231" t="str">
        <f t="shared" si="271"/>
        <v>Rondon, Hector (ARB-Y7)</v>
      </c>
      <c r="Q967" s="252">
        <f t="shared" si="272"/>
        <v>2252250</v>
      </c>
      <c r="R967" s="252" t="str">
        <f t="shared" si="269"/>
        <v/>
      </c>
      <c r="S967" s="252" t="str">
        <f t="shared" si="273"/>
        <v/>
      </c>
      <c r="T967" s="252" t="str">
        <f t="shared" si="258"/>
        <v/>
      </c>
      <c r="U967" s="270" t="s">
        <v>723</v>
      </c>
      <c r="V967" s="253">
        <v>2252250</v>
      </c>
      <c r="W967" s="232" t="s">
        <v>242</v>
      </c>
      <c r="X967" s="232"/>
      <c r="Y967" s="232"/>
      <c r="Z967" s="232"/>
      <c r="AA967" s="232"/>
      <c r="AB967" s="284"/>
      <c r="AC967" s="232"/>
      <c r="AD967" s="284"/>
      <c r="AE967" s="232"/>
      <c r="AF967" s="232"/>
    </row>
    <row r="968" spans="1:32" ht="14.25" customHeight="1">
      <c r="A968" s="232" t="s">
        <v>2156</v>
      </c>
      <c r="B968" s="246" t="str">
        <f t="shared" si="265"/>
        <v>Rondon</v>
      </c>
      <c r="C968" s="238" t="str">
        <f t="shared" si="266"/>
        <v>Jose</v>
      </c>
      <c r="D968" s="232" t="str">
        <f t="shared" si="267"/>
        <v>J. Rondon</v>
      </c>
      <c r="E968" s="231" t="str">
        <f t="shared" si="268"/>
        <v>Jose Rondon</v>
      </c>
      <c r="F968" s="254" t="s">
        <v>748</v>
      </c>
      <c r="G968" s="254" t="s">
        <v>2313</v>
      </c>
      <c r="H968" s="254" t="s">
        <v>1469</v>
      </c>
      <c r="I968" s="254" t="s">
        <v>1472</v>
      </c>
      <c r="J968" s="250">
        <v>34396</v>
      </c>
      <c r="K968" s="255" t="s">
        <v>752</v>
      </c>
      <c r="L968" s="249" t="s">
        <v>6</v>
      </c>
      <c r="M968" s="270" t="str">
        <f t="shared" si="270"/>
        <v>Y2</v>
      </c>
      <c r="N968" s="256" t="s">
        <v>429</v>
      </c>
      <c r="O968" s="257" t="s">
        <v>2173</v>
      </c>
      <c r="P968" s="231" t="str">
        <f t="shared" si="271"/>
        <v>Rondon, Jose (Y2)</v>
      </c>
      <c r="Q968" s="252">
        <f t="shared" si="272"/>
        <v>300000</v>
      </c>
      <c r="R968" s="252">
        <f t="shared" si="269"/>
        <v>400000</v>
      </c>
      <c r="S968" s="252" t="str">
        <f t="shared" si="273"/>
        <v/>
      </c>
      <c r="T968" s="252" t="str">
        <f t="shared" si="258"/>
        <v/>
      </c>
      <c r="U968" s="270" t="s">
        <v>389</v>
      </c>
      <c r="V968" s="253">
        <v>300000</v>
      </c>
      <c r="W968" s="232" t="s">
        <v>278</v>
      </c>
      <c r="X968" s="253">
        <v>400000</v>
      </c>
      <c r="Y968" s="232" t="s">
        <v>492</v>
      </c>
      <c r="Z968" s="232"/>
      <c r="AA968" s="232"/>
      <c r="AB968" s="284"/>
      <c r="AC968" s="232"/>
      <c r="AD968" s="284"/>
      <c r="AE968" s="232"/>
      <c r="AF968" s="232"/>
    </row>
    <row r="969" spans="1:32" ht="14.25" customHeight="1">
      <c r="A969" s="232" t="s">
        <v>1521</v>
      </c>
      <c r="B969" s="246" t="str">
        <f t="shared" si="265"/>
        <v>Rooker</v>
      </c>
      <c r="C969" s="238" t="str">
        <f t="shared" si="266"/>
        <v>Brent</v>
      </c>
      <c r="D969" s="232" t="str">
        <f t="shared" si="267"/>
        <v>B. Rooker</v>
      </c>
      <c r="E969" s="231" t="str">
        <f t="shared" si="268"/>
        <v>Brent Rooker</v>
      </c>
      <c r="F969" s="254"/>
      <c r="G969" s="254">
        <v>55</v>
      </c>
      <c r="H969" s="254" t="s">
        <v>1466</v>
      </c>
      <c r="I969" s="254"/>
      <c r="J969" s="250"/>
      <c r="K969" s="255" t="s">
        <v>754</v>
      </c>
      <c r="L969" s="249" t="s">
        <v>387</v>
      </c>
      <c r="M969" s="270" t="str">
        <f t="shared" si="270"/>
        <v>min</v>
      </c>
      <c r="N969" s="256" t="str">
        <f>Mays!$G$2</f>
        <v>Palo Alto</v>
      </c>
      <c r="O969" s="257" t="s">
        <v>1479</v>
      </c>
      <c r="P969" s="231" t="str">
        <f t="shared" si="271"/>
        <v>Rooker, Brent (min)</v>
      </c>
      <c r="Q969" s="252" t="str">
        <f t="shared" si="272"/>
        <v/>
      </c>
      <c r="R969" s="252" t="str">
        <f t="shared" si="269"/>
        <v/>
      </c>
      <c r="S969" s="252" t="str">
        <f t="shared" si="273"/>
        <v/>
      </c>
      <c r="T969" s="252" t="str">
        <f t="shared" si="258"/>
        <v/>
      </c>
      <c r="U969" s="270" t="s">
        <v>505</v>
      </c>
      <c r="V969" s="253"/>
      <c r="W969" s="232"/>
      <c r="X969" s="253"/>
      <c r="Y969" s="232"/>
      <c r="Z969" s="232"/>
      <c r="AA969" s="232"/>
      <c r="AB969" s="284"/>
      <c r="AC969" s="232"/>
      <c r="AD969" s="284"/>
      <c r="AE969" s="232"/>
      <c r="AF969" s="232"/>
    </row>
    <row r="970" spans="1:32" ht="14.25" customHeight="1">
      <c r="A970" s="233" t="s">
        <v>947</v>
      </c>
      <c r="B970" s="246" t="str">
        <f t="shared" si="265"/>
        <v>Rosario</v>
      </c>
      <c r="C970" s="238" t="str">
        <f t="shared" si="266"/>
        <v>Amed</v>
      </c>
      <c r="D970" s="232" t="str">
        <f t="shared" si="267"/>
        <v>A. Rosario</v>
      </c>
      <c r="E970" s="231" t="str">
        <f t="shared" si="268"/>
        <v>Amed Rosario</v>
      </c>
      <c r="F970" s="249" t="s">
        <v>748</v>
      </c>
      <c r="G970" s="249"/>
      <c r="H970" s="249"/>
      <c r="I970" s="249"/>
      <c r="J970" s="262">
        <v>35023</v>
      </c>
      <c r="K970" s="232" t="s">
        <v>752</v>
      </c>
      <c r="L970" s="249" t="s">
        <v>6</v>
      </c>
      <c r="M970" s="270" t="str">
        <f t="shared" si="270"/>
        <v>Y3</v>
      </c>
      <c r="N970" s="251" t="str">
        <f>Ruth!$AE$2</f>
        <v>Williamsburg</v>
      </c>
      <c r="O970" s="249" t="s">
        <v>916</v>
      </c>
      <c r="P970" s="231" t="str">
        <f t="shared" si="271"/>
        <v>Rosario, Amed (Y3)</v>
      </c>
      <c r="Q970" s="252">
        <f t="shared" si="272"/>
        <v>400000</v>
      </c>
      <c r="R970" s="252" t="str">
        <f t="shared" si="269"/>
        <v/>
      </c>
      <c r="S970" s="252" t="str">
        <f t="shared" si="273"/>
        <v/>
      </c>
      <c r="T970" s="252" t="str">
        <f t="shared" si="258"/>
        <v/>
      </c>
      <c r="U970" s="270" t="s">
        <v>278</v>
      </c>
      <c r="V970" s="253">
        <v>400000</v>
      </c>
      <c r="W970" s="232" t="s">
        <v>492</v>
      </c>
      <c r="X970" s="232"/>
      <c r="Y970" s="232"/>
      <c r="Z970" s="232"/>
      <c r="AA970" s="232"/>
      <c r="AB970" s="284"/>
      <c r="AC970" s="232"/>
      <c r="AD970" s="284"/>
      <c r="AE970" s="232"/>
      <c r="AF970" s="232"/>
    </row>
    <row r="971" spans="1:32" ht="14.25" customHeight="1">
      <c r="A971" s="233" t="s">
        <v>599</v>
      </c>
      <c r="B971" s="246" t="str">
        <f t="shared" si="265"/>
        <v>Rosario</v>
      </c>
      <c r="C971" s="238" t="str">
        <f t="shared" si="266"/>
        <v>Eddie</v>
      </c>
      <c r="D971" s="232" t="str">
        <f t="shared" si="267"/>
        <v>E. Rosario</v>
      </c>
      <c r="E971" s="231" t="str">
        <f t="shared" si="268"/>
        <v>Eddie Rosario</v>
      </c>
      <c r="F971" s="249" t="s">
        <v>307</v>
      </c>
      <c r="G971" s="249"/>
      <c r="H971" s="249"/>
      <c r="I971" s="249"/>
      <c r="J971" s="262">
        <v>33509</v>
      </c>
      <c r="K971" s="232" t="s">
        <v>750</v>
      </c>
      <c r="L971" s="249" t="s">
        <v>6</v>
      </c>
      <c r="M971" s="270" t="str">
        <f t="shared" si="270"/>
        <v>ARB-Y5</v>
      </c>
      <c r="N971" s="256" t="str">
        <f>Mays!$M$2</f>
        <v>Texas</v>
      </c>
      <c r="O971" s="249" t="s">
        <v>923</v>
      </c>
      <c r="P971" s="231" t="str">
        <f t="shared" si="271"/>
        <v>Rosario, Eddie (ARB-Y5)</v>
      </c>
      <c r="Q971" s="252">
        <f t="shared" si="272"/>
        <v>1200000</v>
      </c>
      <c r="R971" s="252" t="str">
        <f t="shared" si="269"/>
        <v/>
      </c>
      <c r="S971" s="252" t="str">
        <f t="shared" si="273"/>
        <v/>
      </c>
      <c r="T971" s="252" t="str">
        <f t="shared" si="258"/>
        <v/>
      </c>
      <c r="U971" s="270" t="s">
        <v>721</v>
      </c>
      <c r="V971" s="253">
        <v>1200000</v>
      </c>
      <c r="W971" s="232" t="s">
        <v>722</v>
      </c>
      <c r="X971" s="232"/>
      <c r="Y971" s="232" t="s">
        <v>723</v>
      </c>
      <c r="Z971" s="232"/>
      <c r="AA971" s="232" t="s">
        <v>242</v>
      </c>
      <c r="AB971" s="284"/>
      <c r="AC971" s="232"/>
      <c r="AD971" s="284"/>
      <c r="AE971" s="232"/>
      <c r="AF971" s="232"/>
    </row>
    <row r="972" spans="1:32" ht="14.25" customHeight="1">
      <c r="A972" s="232" t="s">
        <v>1282</v>
      </c>
      <c r="B972" s="246" t="str">
        <f t="shared" si="265"/>
        <v>Rosario</v>
      </c>
      <c r="C972" s="238" t="str">
        <f t="shared" si="266"/>
        <v>Jeisson</v>
      </c>
      <c r="D972" s="232" t="str">
        <f t="shared" si="267"/>
        <v>J. Rosario</v>
      </c>
      <c r="E972" s="231" t="str">
        <f t="shared" si="268"/>
        <v>Jeisson Rosario</v>
      </c>
      <c r="F972" s="247"/>
      <c r="G972" s="232">
        <f>G971+1</f>
        <v>1</v>
      </c>
      <c r="H972" s="232">
        <v>10</v>
      </c>
      <c r="I972" s="232">
        <v>5</v>
      </c>
      <c r="J972" s="232"/>
      <c r="K972" s="232" t="s">
        <v>750</v>
      </c>
      <c r="L972" s="249" t="s">
        <v>387</v>
      </c>
      <c r="M972" s="270" t="str">
        <f t="shared" si="270"/>
        <v>min</v>
      </c>
      <c r="N972" s="256" t="str">
        <f>Aaron!$A$2</f>
        <v>Middlesex</v>
      </c>
      <c r="O972" s="249" t="s">
        <v>1214</v>
      </c>
      <c r="P972" s="231" t="str">
        <f t="shared" si="271"/>
        <v>Rosario, Jeisson (min)</v>
      </c>
      <c r="Q972" s="252" t="str">
        <f t="shared" si="272"/>
        <v/>
      </c>
      <c r="R972" s="252" t="str">
        <f t="shared" si="269"/>
        <v/>
      </c>
      <c r="S972" s="252" t="str">
        <f t="shared" si="273"/>
        <v/>
      </c>
      <c r="T972" s="252" t="str">
        <f t="shared" si="258"/>
        <v/>
      </c>
      <c r="U972" s="270" t="s">
        <v>505</v>
      </c>
      <c r="V972" s="253"/>
      <c r="W972" s="232"/>
      <c r="X972" s="232"/>
      <c r="Y972" s="232"/>
      <c r="Z972" s="232"/>
      <c r="AA972" s="232"/>
      <c r="AB972" s="284"/>
      <c r="AC972" s="232"/>
      <c r="AD972" s="284"/>
      <c r="AE972" s="232"/>
      <c r="AF972" s="232"/>
    </row>
    <row r="973" spans="1:32" ht="14.25" customHeight="1">
      <c r="A973" s="158" t="s">
        <v>4189</v>
      </c>
      <c r="B973" s="552" t="str">
        <f t="shared" si="265"/>
        <v>Ross</v>
      </c>
      <c r="C973" s="553" t="str">
        <f t="shared" si="266"/>
        <v>Joe</v>
      </c>
      <c r="D973" s="158" t="str">
        <f t="shared" si="267"/>
        <v>J. Ross</v>
      </c>
      <c r="E973" s="539" t="str">
        <f t="shared" si="268"/>
        <v>Joe Ross</v>
      </c>
      <c r="F973" s="558" t="s">
        <v>748</v>
      </c>
      <c r="G973" s="558"/>
      <c r="H973" s="558"/>
      <c r="I973" s="558"/>
      <c r="J973" s="555">
        <v>34110</v>
      </c>
      <c r="K973" s="559" t="s">
        <v>577</v>
      </c>
      <c r="L973" s="554" t="s">
        <v>90</v>
      </c>
      <c r="M973" s="556" t="str">
        <f t="shared" si="270"/>
        <v>1,F2-$560k</v>
      </c>
      <c r="N973" s="556" t="s">
        <v>780</v>
      </c>
      <c r="O973" s="557" t="s">
        <v>4160</v>
      </c>
      <c r="P973" s="539" t="str">
        <f t="shared" si="271"/>
        <v>Ross, Joe (1,F2-$560k)</v>
      </c>
      <c r="Q973" s="579">
        <f t="shared" si="272"/>
        <v>280000</v>
      </c>
      <c r="R973" s="579">
        <f t="shared" si="269"/>
        <v>280000</v>
      </c>
      <c r="S973" s="579" t="str">
        <f t="shared" si="273"/>
        <v/>
      </c>
      <c r="T973" s="579" t="str">
        <f t="shared" si="258"/>
        <v/>
      </c>
      <c r="U973" s="270" t="s">
        <v>3163</v>
      </c>
      <c r="V973" s="284">
        <v>280000</v>
      </c>
      <c r="W973" s="232" t="s">
        <v>3164</v>
      </c>
      <c r="X973" s="253">
        <v>280000</v>
      </c>
      <c r="Y973" s="232" t="s">
        <v>242</v>
      </c>
      <c r="Z973" s="232"/>
      <c r="AA973" s="232"/>
      <c r="AB973" s="284"/>
      <c r="AC973" s="232"/>
      <c r="AD973" s="284"/>
      <c r="AE973" s="232"/>
      <c r="AF973" s="232"/>
    </row>
    <row r="974" spans="1:32" ht="14.25" customHeight="1">
      <c r="A974" s="158" t="s">
        <v>3695</v>
      </c>
      <c r="B974" s="246" t="str">
        <f t="shared" si="265"/>
        <v>Ruiz</v>
      </c>
      <c r="C974" s="238" t="str">
        <f t="shared" si="266"/>
        <v>Jose</v>
      </c>
      <c r="D974" s="232" t="str">
        <f t="shared" si="267"/>
        <v>J. Ruiz</v>
      </c>
      <c r="E974" s="231" t="str">
        <f t="shared" si="268"/>
        <v>Jose Ruiz</v>
      </c>
      <c r="F974" s="254" t="s">
        <v>748</v>
      </c>
      <c r="G974" s="254">
        <v>205</v>
      </c>
      <c r="H974" s="254">
        <v>9</v>
      </c>
      <c r="I974" s="254" t="s">
        <v>1468</v>
      </c>
      <c r="J974" s="250">
        <v>34628</v>
      </c>
      <c r="K974" s="255" t="s">
        <v>745</v>
      </c>
      <c r="L974" s="249" t="s">
        <v>90</v>
      </c>
      <c r="M974" s="270" t="str">
        <f t="shared" si="270"/>
        <v>Y1</v>
      </c>
      <c r="N974" s="256" t="s">
        <v>3535</v>
      </c>
      <c r="O974" s="257" t="s">
        <v>3574</v>
      </c>
      <c r="P974" s="231" t="str">
        <f>CONCATENATE(A974," (",U974,")")</f>
        <v>Ruiz, Jose (Y1)</v>
      </c>
      <c r="Q974" s="252">
        <f t="shared" si="272"/>
        <v>200000</v>
      </c>
      <c r="R974" s="252">
        <f t="shared" si="269"/>
        <v>300000</v>
      </c>
      <c r="S974" s="252">
        <f t="shared" si="273"/>
        <v>400000</v>
      </c>
      <c r="T974" s="252" t="str">
        <f t="shared" si="258"/>
        <v/>
      </c>
      <c r="U974" s="270" t="s">
        <v>388</v>
      </c>
      <c r="V974" s="253">
        <v>200000</v>
      </c>
      <c r="W974" s="232" t="s">
        <v>389</v>
      </c>
      <c r="X974" s="253">
        <v>300000</v>
      </c>
      <c r="Y974" s="232" t="s">
        <v>278</v>
      </c>
      <c r="Z974" s="378">
        <v>400000</v>
      </c>
      <c r="AA974" s="232" t="s">
        <v>492</v>
      </c>
      <c r="AB974" s="284"/>
      <c r="AC974" s="232"/>
      <c r="AD974" s="284"/>
      <c r="AE974" s="232"/>
      <c r="AF974" s="232"/>
    </row>
    <row r="975" spans="1:32" ht="14.25" customHeight="1">
      <c r="A975" s="232" t="s">
        <v>1538</v>
      </c>
      <c r="B975" s="246" t="str">
        <f t="shared" si="265"/>
        <v>Ruiz</v>
      </c>
      <c r="C975" s="238" t="str">
        <f t="shared" si="266"/>
        <v>Keibert</v>
      </c>
      <c r="D975" s="232" t="str">
        <f t="shared" si="267"/>
        <v>K. Ruiz</v>
      </c>
      <c r="E975" s="231" t="str">
        <f t="shared" si="268"/>
        <v>Keibert Ruiz</v>
      </c>
      <c r="F975" s="254"/>
      <c r="G975" s="254">
        <v>21</v>
      </c>
      <c r="H975" s="254" t="s">
        <v>1464</v>
      </c>
      <c r="I975" s="254"/>
      <c r="J975" s="250">
        <v>35996</v>
      </c>
      <c r="K975" s="255" t="s">
        <v>752</v>
      </c>
      <c r="L975" s="249" t="s">
        <v>387</v>
      </c>
      <c r="M975" s="270" t="str">
        <f t="shared" si="270"/>
        <v>min</v>
      </c>
      <c r="N975" s="256" t="str">
        <f>Cobb!$G$2</f>
        <v>Alaska</v>
      </c>
      <c r="O975" s="257" t="s">
        <v>1479</v>
      </c>
      <c r="P975" s="231" t="str">
        <f>CONCATENATE(A975," (",M975,")")</f>
        <v>Ruiz, Keibert (min)</v>
      </c>
      <c r="Q975" s="252" t="str">
        <f t="shared" si="272"/>
        <v/>
      </c>
      <c r="R975" s="252" t="str">
        <f t="shared" si="269"/>
        <v/>
      </c>
      <c r="S975" s="252" t="str">
        <f t="shared" si="273"/>
        <v/>
      </c>
      <c r="T975" s="252" t="str">
        <f t="shared" si="258"/>
        <v/>
      </c>
      <c r="U975" s="270" t="s">
        <v>505</v>
      </c>
      <c r="V975" s="253"/>
      <c r="W975" s="232"/>
      <c r="X975" s="253"/>
      <c r="Y975" s="232"/>
      <c r="Z975" s="232"/>
      <c r="AA975" s="232"/>
      <c r="AB975" s="284"/>
      <c r="AC975" s="232"/>
      <c r="AD975" s="284"/>
      <c r="AE975" s="232"/>
      <c r="AF975" s="232"/>
    </row>
    <row r="976" spans="1:32" ht="14.25" customHeight="1">
      <c r="A976" s="158" t="s">
        <v>4191</v>
      </c>
      <c r="B976" s="552" t="str">
        <f t="shared" si="265"/>
        <v>Ruiz</v>
      </c>
      <c r="C976" s="553" t="str">
        <f t="shared" si="266"/>
        <v>Rio</v>
      </c>
      <c r="D976" s="158" t="str">
        <f t="shared" si="267"/>
        <v>R. Ruiz</v>
      </c>
      <c r="E976" s="539" t="str">
        <f t="shared" si="268"/>
        <v>Rio Ruiz</v>
      </c>
      <c r="F976" s="558" t="s">
        <v>307</v>
      </c>
      <c r="G976" s="558"/>
      <c r="H976" s="558"/>
      <c r="I976" s="558"/>
      <c r="J976" s="555">
        <v>34476</v>
      </c>
      <c r="K976" s="559" t="s">
        <v>751</v>
      </c>
      <c r="L976" s="554" t="s">
        <v>6</v>
      </c>
      <c r="M976" s="556" t="str">
        <f t="shared" si="270"/>
        <v>1,F2-$500k</v>
      </c>
      <c r="N976" s="556" t="s">
        <v>173</v>
      </c>
      <c r="O976" s="557" t="s">
        <v>4160</v>
      </c>
      <c r="P976" s="539" t="str">
        <f>CONCATENATE(A976," (",M976,")")</f>
        <v>Ruiz, Rio (1,F2-$500k)</v>
      </c>
      <c r="Q976" s="579">
        <f t="shared" si="272"/>
        <v>250000</v>
      </c>
      <c r="R976" s="579">
        <f t="shared" si="269"/>
        <v>250000</v>
      </c>
      <c r="S976" s="579" t="str">
        <f t="shared" si="273"/>
        <v/>
      </c>
      <c r="T976" s="579" t="str">
        <f t="shared" si="258"/>
        <v/>
      </c>
      <c r="U976" s="270" t="s">
        <v>4137</v>
      </c>
      <c r="V976" s="284">
        <v>250000</v>
      </c>
      <c r="W976" s="232" t="s">
        <v>1013</v>
      </c>
      <c r="X976" s="253">
        <v>250000</v>
      </c>
      <c r="Y976" s="232" t="s">
        <v>242</v>
      </c>
      <c r="Z976" s="232"/>
      <c r="AA976" s="232"/>
      <c r="AB976" s="284"/>
      <c r="AC976" s="232"/>
      <c r="AD976" s="284"/>
      <c r="AE976" s="232"/>
      <c r="AF976" s="232"/>
    </row>
    <row r="977" spans="1:32" ht="14.25" customHeight="1">
      <c r="A977" s="264" t="s">
        <v>687</v>
      </c>
      <c r="B977" s="246" t="str">
        <f t="shared" si="265"/>
        <v>Russell</v>
      </c>
      <c r="C977" s="238" t="str">
        <f t="shared" si="266"/>
        <v>Addison</v>
      </c>
      <c r="D977" s="232" t="str">
        <f t="shared" si="267"/>
        <v>A. Russell</v>
      </c>
      <c r="E977" s="231" t="str">
        <f t="shared" si="268"/>
        <v>Addison Russell</v>
      </c>
      <c r="F977" s="249" t="s">
        <v>748</v>
      </c>
      <c r="G977" s="249"/>
      <c r="H977" s="249"/>
      <c r="I977" s="249"/>
      <c r="J977" s="250">
        <v>34357</v>
      </c>
      <c r="K977" s="256" t="s">
        <v>752</v>
      </c>
      <c r="L977" s="249" t="s">
        <v>6</v>
      </c>
      <c r="M977" s="270" t="str">
        <f t="shared" si="270"/>
        <v>2,L5-14M</v>
      </c>
      <c r="N977" s="251" t="s">
        <v>52</v>
      </c>
      <c r="O977" s="249" t="s">
        <v>3513</v>
      </c>
      <c r="P977" s="231" t="str">
        <f>CONCATENATE(A977," (",M977,")")</f>
        <v>Russell, Addison (2,L5-14M)</v>
      </c>
      <c r="Q977" s="252">
        <f t="shared" si="272"/>
        <v>2800000</v>
      </c>
      <c r="R977" s="252">
        <f t="shared" si="269"/>
        <v>2800000</v>
      </c>
      <c r="S977" s="252">
        <f t="shared" si="273"/>
        <v>2800000</v>
      </c>
      <c r="T977" s="252">
        <f t="shared" si="258"/>
        <v>2800000</v>
      </c>
      <c r="U977" s="270" t="s">
        <v>494</v>
      </c>
      <c r="V977" s="263">
        <v>2800000</v>
      </c>
      <c r="W977" s="232" t="s">
        <v>232</v>
      </c>
      <c r="X977" s="284">
        <v>2800000</v>
      </c>
      <c r="Y977" s="232" t="s">
        <v>231</v>
      </c>
      <c r="Z977" s="284">
        <v>2800000</v>
      </c>
      <c r="AA977" s="232" t="s">
        <v>462</v>
      </c>
      <c r="AB977" s="284">
        <v>2800000</v>
      </c>
      <c r="AC977" s="232"/>
      <c r="AD977" s="284"/>
      <c r="AE977" s="232"/>
      <c r="AF977" s="232"/>
    </row>
    <row r="978" spans="1:32" ht="14.25" customHeight="1">
      <c r="A978" s="232" t="s">
        <v>1225</v>
      </c>
      <c r="B978" s="246" t="str">
        <f t="shared" si="265"/>
        <v>Rutherford</v>
      </c>
      <c r="C978" s="238" t="str">
        <f t="shared" si="266"/>
        <v>Blake</v>
      </c>
      <c r="D978" s="232" t="str">
        <f t="shared" si="267"/>
        <v>B. Rutherford</v>
      </c>
      <c r="E978" s="231" t="str">
        <f t="shared" si="268"/>
        <v>Blake Rutherford</v>
      </c>
      <c r="F978" s="247" t="s">
        <v>307</v>
      </c>
      <c r="G978" s="232">
        <v>26</v>
      </c>
      <c r="H978" s="232" t="s">
        <v>1224</v>
      </c>
      <c r="I978" s="232">
        <v>2</v>
      </c>
      <c r="J978" s="248">
        <v>35552</v>
      </c>
      <c r="K978" s="232" t="s">
        <v>784</v>
      </c>
      <c r="L978" s="249" t="s">
        <v>387</v>
      </c>
      <c r="M978" s="270" t="str">
        <f t="shared" si="270"/>
        <v>min</v>
      </c>
      <c r="N978" s="256" t="str">
        <f>Ruth!$A$2</f>
        <v>Plum Island</v>
      </c>
      <c r="O978" s="249" t="s">
        <v>1214</v>
      </c>
      <c r="P978" s="231" t="str">
        <f>CONCATENATE(A978," (",M978,")")</f>
        <v>Rutherford, Blake (min)</v>
      </c>
      <c r="Q978" s="252" t="str">
        <f t="shared" si="272"/>
        <v/>
      </c>
      <c r="R978" s="252" t="str">
        <f t="shared" si="269"/>
        <v/>
      </c>
      <c r="S978" s="252" t="str">
        <f t="shared" si="273"/>
        <v/>
      </c>
      <c r="T978" s="252" t="str">
        <f t="shared" si="258"/>
        <v/>
      </c>
      <c r="U978" s="270" t="s">
        <v>505</v>
      </c>
      <c r="V978" s="253"/>
      <c r="W978" s="232"/>
      <c r="X978" s="232"/>
      <c r="Y978" s="232"/>
      <c r="Z978" s="232"/>
      <c r="AA978" s="232"/>
      <c r="AB978" s="284"/>
      <c r="AC978" s="232"/>
      <c r="AD978" s="284"/>
      <c r="AE978" s="232"/>
      <c r="AF978" s="232"/>
    </row>
    <row r="979" spans="1:32" ht="14.25" customHeight="1">
      <c r="A979" s="158" t="s">
        <v>3773</v>
      </c>
      <c r="B979" s="246" t="str">
        <f t="shared" si="265"/>
        <v>Rutledge</v>
      </c>
      <c r="C979" s="238" t="str">
        <f t="shared" si="266"/>
        <v>Jackson</v>
      </c>
      <c r="D979" s="232" t="str">
        <f t="shared" si="267"/>
        <v>J. Rutledge</v>
      </c>
      <c r="E979" s="231" t="str">
        <f t="shared" si="268"/>
        <v>Jackson Rutledge</v>
      </c>
      <c r="F979" s="254" t="s">
        <v>748</v>
      </c>
      <c r="G979" s="254">
        <v>153</v>
      </c>
      <c r="H979" s="254">
        <v>6</v>
      </c>
      <c r="I979" s="254" t="s">
        <v>1470</v>
      </c>
      <c r="J979" s="250">
        <v>36251</v>
      </c>
      <c r="K979" s="255" t="s">
        <v>577</v>
      </c>
      <c r="L979" s="249" t="s">
        <v>387</v>
      </c>
      <c r="M979" s="270" t="str">
        <f t="shared" si="270"/>
        <v>min</v>
      </c>
      <c r="N979" s="256" t="s">
        <v>1338</v>
      </c>
      <c r="O979" s="257" t="s">
        <v>3574</v>
      </c>
      <c r="P979" s="231" t="str">
        <f>CONCATENATE(A979," (",U979,")")</f>
        <v>Rutledge, Jackson (min)</v>
      </c>
      <c r="Q979" s="252" t="str">
        <f t="shared" si="272"/>
        <v/>
      </c>
      <c r="R979" s="252" t="str">
        <f t="shared" si="269"/>
        <v/>
      </c>
      <c r="S979" s="252" t="str">
        <f t="shared" si="273"/>
        <v/>
      </c>
      <c r="T979" s="252" t="str">
        <f t="shared" si="258"/>
        <v/>
      </c>
      <c r="U979" s="270" t="s">
        <v>505</v>
      </c>
      <c r="V979" s="253"/>
      <c r="W979" s="232"/>
      <c r="X979" s="253"/>
      <c r="Y979" s="232"/>
      <c r="Z979" s="232"/>
      <c r="AA979" s="232"/>
      <c r="AB979" s="284"/>
      <c r="AC979" s="232"/>
      <c r="AD979" s="284"/>
      <c r="AE979" s="232"/>
      <c r="AF979" s="232"/>
    </row>
    <row r="980" spans="1:32" ht="14.25" customHeight="1">
      <c r="A980" s="158" t="s">
        <v>3716</v>
      </c>
      <c r="B980" s="246" t="str">
        <f t="shared" si="265"/>
        <v>Rutschman</v>
      </c>
      <c r="C980" s="238" t="str">
        <f t="shared" si="266"/>
        <v>Adley</v>
      </c>
      <c r="D980" s="232" t="str">
        <f t="shared" si="267"/>
        <v>A. Rutschman</v>
      </c>
      <c r="E980" s="231" t="str">
        <f t="shared" si="268"/>
        <v>Adley Rutschman</v>
      </c>
      <c r="F980" s="254" t="s">
        <v>755</v>
      </c>
      <c r="G980" s="254">
        <v>1</v>
      </c>
      <c r="H980" s="254">
        <v>1</v>
      </c>
      <c r="I980" s="254" t="s">
        <v>1464</v>
      </c>
      <c r="J980" s="250">
        <v>35832</v>
      </c>
      <c r="K980" s="255" t="s">
        <v>749</v>
      </c>
      <c r="L980" s="249" t="s">
        <v>387</v>
      </c>
      <c r="M980" s="270" t="str">
        <f t="shared" si="270"/>
        <v>min</v>
      </c>
      <c r="N980" s="256" t="s">
        <v>504</v>
      </c>
      <c r="O980" s="257" t="s">
        <v>3574</v>
      </c>
      <c r="P980" s="231" t="str">
        <f>CONCATENATE(A980," (",U980,")")</f>
        <v>Rutschman, Adley (min)</v>
      </c>
      <c r="Q980" s="252" t="str">
        <f t="shared" si="272"/>
        <v/>
      </c>
      <c r="R980" s="252" t="str">
        <f t="shared" si="269"/>
        <v/>
      </c>
      <c r="S980" s="252" t="str">
        <f t="shared" si="273"/>
        <v/>
      </c>
      <c r="T980" s="252" t="str">
        <f t="shared" ref="T980:T1043" si="274">IF(ISBLANK($AB980),"",$AB980)</f>
        <v/>
      </c>
      <c r="U980" s="270" t="s">
        <v>505</v>
      </c>
      <c r="V980" s="253"/>
      <c r="W980" s="232"/>
      <c r="X980" s="253"/>
      <c r="Y980" s="232"/>
      <c r="Z980" s="232"/>
      <c r="AA980" s="232"/>
      <c r="AB980" s="284"/>
      <c r="AC980" s="232"/>
      <c r="AD980" s="284"/>
      <c r="AE980" s="232"/>
      <c r="AF980" s="232"/>
    </row>
    <row r="981" spans="1:32" ht="14.25" customHeight="1">
      <c r="A981" s="158" t="s">
        <v>3779</v>
      </c>
      <c r="B981" s="246" t="str">
        <f t="shared" si="265"/>
        <v>Ryan</v>
      </c>
      <c r="C981" s="238" t="str">
        <f t="shared" si="266"/>
        <v>Joe</v>
      </c>
      <c r="D981" s="232" t="str">
        <f t="shared" si="267"/>
        <v>J. Ryan</v>
      </c>
      <c r="E981" s="231" t="str">
        <f t="shared" si="268"/>
        <v>Joe Ryan</v>
      </c>
      <c r="F981" s="254" t="s">
        <v>748</v>
      </c>
      <c r="G981" s="254">
        <v>168</v>
      </c>
      <c r="H981" s="254">
        <v>7</v>
      </c>
      <c r="I981" s="254" t="s">
        <v>1464</v>
      </c>
      <c r="J981" s="250">
        <v>35221</v>
      </c>
      <c r="K981" s="255" t="s">
        <v>577</v>
      </c>
      <c r="L981" s="249" t="s">
        <v>387</v>
      </c>
      <c r="M981" s="270" t="str">
        <f t="shared" si="270"/>
        <v>min</v>
      </c>
      <c r="N981" s="256" t="s">
        <v>504</v>
      </c>
      <c r="O981" s="257" t="s">
        <v>3574</v>
      </c>
      <c r="P981" s="231" t="str">
        <f>CONCATENATE(A981," (",U981,")")</f>
        <v>Ryan, Joe (min)</v>
      </c>
      <c r="Q981" s="252" t="str">
        <f t="shared" si="272"/>
        <v/>
      </c>
      <c r="R981" s="252" t="str">
        <f t="shared" si="269"/>
        <v/>
      </c>
      <c r="S981" s="252" t="str">
        <f t="shared" si="273"/>
        <v/>
      </c>
      <c r="T981" s="252" t="str">
        <f t="shared" si="274"/>
        <v/>
      </c>
      <c r="U981" s="270" t="s">
        <v>505</v>
      </c>
      <c r="V981" s="253"/>
      <c r="W981" s="232"/>
      <c r="X981" s="253"/>
      <c r="Y981" s="232"/>
      <c r="Z981" s="232"/>
      <c r="AA981" s="232"/>
      <c r="AB981" s="284"/>
      <c r="AC981" s="232"/>
      <c r="AD981" s="284"/>
      <c r="AE981" s="232"/>
      <c r="AF981" s="232"/>
    </row>
    <row r="982" spans="1:32" ht="14.25" customHeight="1">
      <c r="A982" s="158" t="s">
        <v>4175</v>
      </c>
      <c r="B982" s="552" t="str">
        <f t="shared" si="265"/>
        <v>Ryan</v>
      </c>
      <c r="C982" s="553" t="str">
        <f t="shared" si="266"/>
        <v>Kyle</v>
      </c>
      <c r="D982" s="158" t="str">
        <f t="shared" si="267"/>
        <v>K. Ryan</v>
      </c>
      <c r="E982" s="539" t="str">
        <f t="shared" si="268"/>
        <v>Kyle Ryan</v>
      </c>
      <c r="F982" s="558" t="s">
        <v>307</v>
      </c>
      <c r="G982" s="558"/>
      <c r="H982" s="558"/>
      <c r="I982" s="558"/>
      <c r="J982" s="555">
        <v>33506</v>
      </c>
      <c r="K982" s="559" t="s">
        <v>745</v>
      </c>
      <c r="L982" s="554" t="s">
        <v>90</v>
      </c>
      <c r="M982" s="556" t="str">
        <f t="shared" si="270"/>
        <v>1,F1-$1.25M</v>
      </c>
      <c r="N982" s="556" t="s">
        <v>397</v>
      </c>
      <c r="O982" s="557" t="s">
        <v>4160</v>
      </c>
      <c r="P982" s="539" t="str">
        <f>CONCATENATE(A982," (",M982,")")</f>
        <v>Ryan, Kyle (1,F1-$1.25M)</v>
      </c>
      <c r="Q982" s="579">
        <f t="shared" si="272"/>
        <v>1250000</v>
      </c>
      <c r="R982" s="579" t="str">
        <f t="shared" si="269"/>
        <v/>
      </c>
      <c r="S982" s="579" t="str">
        <f t="shared" si="273"/>
        <v/>
      </c>
      <c r="T982" s="579" t="str">
        <f t="shared" si="274"/>
        <v/>
      </c>
      <c r="U982" s="270" t="s">
        <v>4125</v>
      </c>
      <c r="V982" s="284">
        <v>1250000</v>
      </c>
      <c r="W982" s="232" t="s">
        <v>242</v>
      </c>
      <c r="X982" s="253"/>
      <c r="Y982" s="232"/>
      <c r="Z982" s="232"/>
      <c r="AA982" s="232"/>
      <c r="AB982" s="284"/>
      <c r="AC982" s="232"/>
      <c r="AD982" s="284"/>
      <c r="AE982" s="232"/>
      <c r="AF982" s="232"/>
    </row>
    <row r="983" spans="1:32" ht="14.25" customHeight="1">
      <c r="A983" s="264" t="s">
        <v>691</v>
      </c>
      <c r="B983" s="246" t="str">
        <f t="shared" si="265"/>
        <v>Ryu</v>
      </c>
      <c r="C983" s="238" t="str">
        <f t="shared" si="266"/>
        <v>Hyun-Jin</v>
      </c>
      <c r="D983" s="232" t="str">
        <f t="shared" si="267"/>
        <v>H. Ryu</v>
      </c>
      <c r="E983" s="231" t="str">
        <f t="shared" si="268"/>
        <v>Hyun-Jin Ryu</v>
      </c>
      <c r="F983" s="249" t="s">
        <v>307</v>
      </c>
      <c r="G983" s="249"/>
      <c r="H983" s="249"/>
      <c r="I983" s="249"/>
      <c r="J983" s="250"/>
      <c r="K983" s="256" t="s">
        <v>577</v>
      </c>
      <c r="L983" s="249" t="s">
        <v>90</v>
      </c>
      <c r="M983" s="270" t="str">
        <f t="shared" si="270"/>
        <v>ARB-Y5</v>
      </c>
      <c r="N983" s="256" t="str">
        <f>Mays!$Y$2</f>
        <v>Los Angeles</v>
      </c>
      <c r="O983" s="249" t="s">
        <v>654</v>
      </c>
      <c r="P983" s="231" t="str">
        <f>CONCATENATE(A983," (",M983,")")</f>
        <v>Ryu, Hyun-Jin (ARB-Y5)</v>
      </c>
      <c r="Q983" s="252">
        <f t="shared" si="272"/>
        <v>1300000</v>
      </c>
      <c r="R983" s="252" t="str">
        <f t="shared" si="269"/>
        <v/>
      </c>
      <c r="S983" s="252" t="str">
        <f t="shared" si="273"/>
        <v/>
      </c>
      <c r="T983" s="252" t="str">
        <f t="shared" si="274"/>
        <v/>
      </c>
      <c r="U983" s="270" t="s">
        <v>721</v>
      </c>
      <c r="V983" s="263">
        <v>1300000</v>
      </c>
      <c r="W983" s="232" t="s">
        <v>722</v>
      </c>
      <c r="X983" s="232"/>
      <c r="Y983" s="232" t="s">
        <v>723</v>
      </c>
      <c r="Z983" s="232"/>
      <c r="AA983" s="232" t="s">
        <v>242</v>
      </c>
      <c r="AB983" s="284"/>
      <c r="AC983" s="232"/>
      <c r="AD983" s="284"/>
      <c r="AE983" s="232"/>
      <c r="AF983" s="232"/>
    </row>
    <row r="984" spans="1:32" ht="14.25" customHeight="1">
      <c r="A984" s="291" t="s">
        <v>1962</v>
      </c>
      <c r="B984" s="246" t="str">
        <f t="shared" si="265"/>
        <v>Sabathia</v>
      </c>
      <c r="C984" s="238" t="str">
        <f t="shared" si="266"/>
        <v>CC*</v>
      </c>
      <c r="D984" s="232" t="str">
        <f t="shared" si="267"/>
        <v>C. Sabathia</v>
      </c>
      <c r="E984" s="231" t="str">
        <f t="shared" si="268"/>
        <v>CC* Sabathia</v>
      </c>
      <c r="F984" s="292" t="s">
        <v>307</v>
      </c>
      <c r="G984" s="292"/>
      <c r="H984" s="292"/>
      <c r="I984" s="292"/>
      <c r="J984" s="296">
        <v>29423</v>
      </c>
      <c r="K984" s="297" t="s">
        <v>577</v>
      </c>
      <c r="L984" s="249" t="s">
        <v>90</v>
      </c>
      <c r="M984" s="270" t="str">
        <f t="shared" si="270"/>
        <v>1,F1-$552K</v>
      </c>
      <c r="N984" s="256" t="s">
        <v>864</v>
      </c>
      <c r="O984" s="257" t="s">
        <v>3510</v>
      </c>
      <c r="P984" s="231" t="str">
        <f>CONCATENATE(A984," (",M984,")")</f>
        <v>Sabathia, CC* (1,F1-$552K)</v>
      </c>
      <c r="Q984" s="252">
        <f t="shared" si="272"/>
        <v>552000</v>
      </c>
      <c r="R984" s="252" t="str">
        <f t="shared" si="269"/>
        <v/>
      </c>
      <c r="S984" s="252" t="str">
        <f t="shared" si="273"/>
        <v/>
      </c>
      <c r="T984" s="252" t="str">
        <f t="shared" si="274"/>
        <v/>
      </c>
      <c r="U984" s="270" t="s">
        <v>3315</v>
      </c>
      <c r="V984" s="253">
        <v>552000</v>
      </c>
      <c r="W984" s="232" t="s">
        <v>242</v>
      </c>
      <c r="X984" s="269"/>
      <c r="Y984" s="232"/>
      <c r="Z984" s="284"/>
      <c r="AA984" s="232"/>
      <c r="AB984" s="284"/>
      <c r="AC984" s="232"/>
      <c r="AD984" s="284"/>
      <c r="AE984" s="232"/>
      <c r="AF984" s="232"/>
    </row>
    <row r="985" spans="1:32" ht="14.25" customHeight="1">
      <c r="A985" s="158" t="s">
        <v>3628</v>
      </c>
      <c r="B985" s="246" t="str">
        <f t="shared" si="265"/>
        <v>Sadler</v>
      </c>
      <c r="C985" s="238" t="str">
        <f t="shared" si="266"/>
        <v>Casey</v>
      </c>
      <c r="D985" s="232" t="str">
        <f t="shared" si="267"/>
        <v>C. Sadler</v>
      </c>
      <c r="E985" s="231" t="str">
        <f t="shared" si="268"/>
        <v>Casey Sadler</v>
      </c>
      <c r="F985" s="254" t="s">
        <v>748</v>
      </c>
      <c r="G985" s="254">
        <v>92</v>
      </c>
      <c r="H985" s="254" t="s">
        <v>478</v>
      </c>
      <c r="I985" s="254" t="s">
        <v>1476</v>
      </c>
      <c r="J985" s="250">
        <v>33067</v>
      </c>
      <c r="K985" s="255" t="s">
        <v>745</v>
      </c>
      <c r="L985" s="249" t="s">
        <v>90</v>
      </c>
      <c r="M985" s="270" t="str">
        <f t="shared" si="270"/>
        <v>Y1</v>
      </c>
      <c r="N985" s="256" t="s">
        <v>479</v>
      </c>
      <c r="O985" s="257" t="s">
        <v>3574</v>
      </c>
      <c r="P985" s="231" t="str">
        <f>CONCATENATE(A985," (",U985,")")</f>
        <v>Sadler, Casey (Y1)</v>
      </c>
      <c r="Q985" s="252">
        <f t="shared" si="272"/>
        <v>200000</v>
      </c>
      <c r="R985" s="252">
        <f t="shared" si="269"/>
        <v>300000</v>
      </c>
      <c r="S985" s="252">
        <f t="shared" si="273"/>
        <v>400000</v>
      </c>
      <c r="T985" s="252" t="str">
        <f t="shared" si="274"/>
        <v/>
      </c>
      <c r="U985" s="270" t="s">
        <v>388</v>
      </c>
      <c r="V985" s="253">
        <v>200000</v>
      </c>
      <c r="W985" s="232" t="s">
        <v>389</v>
      </c>
      <c r="X985" s="253">
        <v>300000</v>
      </c>
      <c r="Y985" s="232" t="s">
        <v>278</v>
      </c>
      <c r="Z985" s="378">
        <v>400000</v>
      </c>
      <c r="AA985" s="232" t="s">
        <v>492</v>
      </c>
      <c r="AB985" s="284"/>
      <c r="AC985" s="232"/>
      <c r="AD985" s="284"/>
      <c r="AE985" s="232"/>
      <c r="AF985" s="232"/>
    </row>
    <row r="986" spans="1:32" ht="14.25" customHeight="1">
      <c r="A986" s="232" t="s">
        <v>64</v>
      </c>
      <c r="B986" s="246" t="str">
        <f t="shared" si="265"/>
        <v>Sale</v>
      </c>
      <c r="C986" s="238" t="str">
        <f t="shared" si="266"/>
        <v>Chris</v>
      </c>
      <c r="D986" s="232" t="str">
        <f t="shared" si="267"/>
        <v>C. Sale</v>
      </c>
      <c r="E986" s="231" t="str">
        <f t="shared" si="268"/>
        <v>Chris Sale</v>
      </c>
      <c r="F986" s="249"/>
      <c r="G986" s="249"/>
      <c r="H986" s="249"/>
      <c r="I986" s="249"/>
      <c r="J986" s="250"/>
      <c r="K986" s="256"/>
      <c r="L986" s="249" t="s">
        <v>90</v>
      </c>
      <c r="M986" s="270" t="str">
        <f t="shared" si="270"/>
        <v>2,F5-$45M</v>
      </c>
      <c r="N986" s="251" t="str">
        <f>Aaron!$Y$2</f>
        <v>Columbus</v>
      </c>
      <c r="O986" s="257" t="s">
        <v>1797</v>
      </c>
      <c r="P986" s="231" t="str">
        <f>CONCATENATE(A986," (",M986,")")</f>
        <v>Sale, Chris (2,F5-$45M)</v>
      </c>
      <c r="Q986" s="252">
        <f t="shared" si="272"/>
        <v>9000000</v>
      </c>
      <c r="R986" s="252">
        <f t="shared" si="269"/>
        <v>9000000</v>
      </c>
      <c r="S986" s="252">
        <f t="shared" si="273"/>
        <v>9000000</v>
      </c>
      <c r="T986" s="252">
        <f t="shared" si="274"/>
        <v>9000000</v>
      </c>
      <c r="U986" s="270" t="s">
        <v>1966</v>
      </c>
      <c r="V986" s="268">
        <v>9000000</v>
      </c>
      <c r="W986" s="232" t="s">
        <v>1965</v>
      </c>
      <c r="X986" s="268">
        <v>9000000</v>
      </c>
      <c r="Y986" s="232" t="s">
        <v>1964</v>
      </c>
      <c r="Z986" s="268">
        <v>9000000</v>
      </c>
      <c r="AA986" s="232" t="s">
        <v>1963</v>
      </c>
      <c r="AB986" s="268">
        <v>9000000</v>
      </c>
      <c r="AC986" s="232"/>
      <c r="AD986" s="284"/>
      <c r="AE986" s="232"/>
      <c r="AF986" s="232"/>
    </row>
    <row r="987" spans="1:32" ht="14.25" customHeight="1">
      <c r="A987" s="232" t="s">
        <v>47</v>
      </c>
      <c r="B987" s="246" t="str">
        <f t="shared" si="265"/>
        <v>Samardzija</v>
      </c>
      <c r="C987" s="238" t="str">
        <f t="shared" si="266"/>
        <v>Jeff</v>
      </c>
      <c r="D987" s="232" t="str">
        <f t="shared" si="267"/>
        <v>J. Samardzija</v>
      </c>
      <c r="E987" s="231" t="str">
        <f t="shared" si="268"/>
        <v>Jeff Samardzija</v>
      </c>
      <c r="F987" s="249"/>
      <c r="G987" s="249"/>
      <c r="H987" s="249"/>
      <c r="I987" s="249"/>
      <c r="J987" s="250"/>
      <c r="K987" s="256"/>
      <c r="L987" s="249" t="s">
        <v>90</v>
      </c>
      <c r="M987" s="270" t="str">
        <f t="shared" si="270"/>
        <v>2,F2-$500K</v>
      </c>
      <c r="N987" s="256" t="str">
        <f>Mays!$AE$2</f>
        <v>West Oakland</v>
      </c>
      <c r="O987" s="257" t="s">
        <v>1797</v>
      </c>
      <c r="P987" s="231" t="str">
        <f>CONCATENATE(A987," (",M987,")")</f>
        <v>Samardzija, Jeff (2,F2-$500K)</v>
      </c>
      <c r="Q987" s="252">
        <f t="shared" si="272"/>
        <v>250000</v>
      </c>
      <c r="R987" s="252" t="str">
        <f t="shared" si="269"/>
        <v/>
      </c>
      <c r="S987" s="252" t="str">
        <f t="shared" si="273"/>
        <v/>
      </c>
      <c r="T987" s="252" t="str">
        <f t="shared" si="274"/>
        <v/>
      </c>
      <c r="U987" s="270" t="s">
        <v>1564</v>
      </c>
      <c r="V987" s="253">
        <v>250000</v>
      </c>
      <c r="W987" s="232" t="s">
        <v>242</v>
      </c>
      <c r="X987" s="232"/>
      <c r="Y987" s="232"/>
      <c r="Z987" s="232"/>
      <c r="AA987" s="232"/>
      <c r="AB987" s="284"/>
      <c r="AC987" s="232"/>
      <c r="AD987" s="284"/>
      <c r="AE987" s="232"/>
      <c r="AF987" s="232"/>
    </row>
    <row r="988" spans="1:32" ht="14.25" customHeight="1">
      <c r="A988" s="158" t="s">
        <v>3625</v>
      </c>
      <c r="B988" s="246" t="str">
        <f t="shared" si="265"/>
        <v>Sampson</v>
      </c>
      <c r="C988" s="238" t="str">
        <f t="shared" si="266"/>
        <v>Adrian</v>
      </c>
      <c r="D988" s="232" t="str">
        <f t="shared" si="267"/>
        <v>A. Sampson</v>
      </c>
      <c r="E988" s="231" t="str">
        <f t="shared" si="268"/>
        <v>Adrian Sampson</v>
      </c>
      <c r="F988" s="254" t="s">
        <v>748</v>
      </c>
      <c r="G988" s="254">
        <v>88</v>
      </c>
      <c r="H988" s="254" t="s">
        <v>478</v>
      </c>
      <c r="I988" s="254" t="s">
        <v>1472</v>
      </c>
      <c r="J988" s="250">
        <v>33518</v>
      </c>
      <c r="K988" s="255" t="s">
        <v>577</v>
      </c>
      <c r="L988" s="249" t="s">
        <v>90</v>
      </c>
      <c r="M988" s="270" t="str">
        <f t="shared" si="270"/>
        <v>Y1</v>
      </c>
      <c r="N988" s="256" t="s">
        <v>868</v>
      </c>
      <c r="O988" s="257" t="s">
        <v>3574</v>
      </c>
      <c r="P988" s="231" t="str">
        <f>CONCATENATE(A988," (",U988,")")</f>
        <v>Sampson, Adrian (Y1)</v>
      </c>
      <c r="Q988" s="252">
        <f t="shared" si="272"/>
        <v>200000</v>
      </c>
      <c r="R988" s="252">
        <f t="shared" si="269"/>
        <v>300000</v>
      </c>
      <c r="S988" s="252">
        <f t="shared" si="273"/>
        <v>400000</v>
      </c>
      <c r="T988" s="252" t="str">
        <f t="shared" si="274"/>
        <v/>
      </c>
      <c r="U988" s="270" t="s">
        <v>388</v>
      </c>
      <c r="V988" s="253">
        <v>200000</v>
      </c>
      <c r="W988" s="232" t="s">
        <v>389</v>
      </c>
      <c r="X988" s="253">
        <v>300000</v>
      </c>
      <c r="Y988" s="232" t="s">
        <v>278</v>
      </c>
      <c r="Z988" s="378">
        <v>400000</v>
      </c>
      <c r="AA988" s="232" t="s">
        <v>492</v>
      </c>
      <c r="AB988" s="284"/>
      <c r="AC988" s="232"/>
      <c r="AD988" s="284"/>
      <c r="AE988" s="232"/>
      <c r="AF988" s="232"/>
    </row>
    <row r="989" spans="1:32" ht="14.25" customHeight="1">
      <c r="A989" s="264" t="s">
        <v>677</v>
      </c>
      <c r="B989" s="246" t="str">
        <f t="shared" si="265"/>
        <v>Sanchez</v>
      </c>
      <c r="C989" s="238" t="str">
        <f t="shared" si="266"/>
        <v>Aaron</v>
      </c>
      <c r="D989" s="232" t="str">
        <f t="shared" si="267"/>
        <v>A. Sanchez</v>
      </c>
      <c r="E989" s="231" t="str">
        <f t="shared" si="268"/>
        <v>Aaron Sanchez</v>
      </c>
      <c r="F989" s="249" t="s">
        <v>748</v>
      </c>
      <c r="G989" s="249"/>
      <c r="H989" s="249"/>
      <c r="I989" s="249"/>
      <c r="J989" s="250">
        <v>33786</v>
      </c>
      <c r="K989" s="256" t="s">
        <v>745</v>
      </c>
      <c r="L989" s="249" t="s">
        <v>90</v>
      </c>
      <c r="M989" s="270" t="str">
        <f t="shared" si="270"/>
        <v>1,F1-$1.7M</v>
      </c>
      <c r="N989" s="251" t="s">
        <v>864</v>
      </c>
      <c r="O989" s="257" t="s">
        <v>3510</v>
      </c>
      <c r="P989" s="231" t="str">
        <f t="shared" ref="P989:P995" si="275">CONCATENATE(A989," (",M989,")")</f>
        <v>Sanchez, Aaron (1,F1-$1.7M)</v>
      </c>
      <c r="Q989" s="252">
        <f t="shared" si="272"/>
        <v>1700000</v>
      </c>
      <c r="R989" s="252" t="str">
        <f t="shared" si="269"/>
        <v/>
      </c>
      <c r="S989" s="252" t="str">
        <f t="shared" si="273"/>
        <v/>
      </c>
      <c r="T989" s="252" t="str">
        <f t="shared" si="274"/>
        <v/>
      </c>
      <c r="U989" s="270" t="s">
        <v>1906</v>
      </c>
      <c r="V989" s="263">
        <v>1700000</v>
      </c>
      <c r="W989" s="232" t="s">
        <v>242</v>
      </c>
      <c r="X989" s="253"/>
      <c r="Y989" s="232"/>
      <c r="Z989" s="284"/>
      <c r="AA989" s="232"/>
      <c r="AB989" s="284"/>
      <c r="AC989" s="232"/>
      <c r="AD989" s="284"/>
      <c r="AE989" s="232"/>
      <c r="AF989" s="232"/>
    </row>
    <row r="990" spans="1:32" ht="14.25" customHeight="1">
      <c r="A990" s="232" t="s">
        <v>465</v>
      </c>
      <c r="B990" s="246" t="str">
        <f t="shared" si="265"/>
        <v>Sanchez</v>
      </c>
      <c r="C990" s="238" t="str">
        <f t="shared" si="266"/>
        <v>Anibal</v>
      </c>
      <c r="D990" s="232" t="str">
        <f t="shared" si="267"/>
        <v>A. Sanchez</v>
      </c>
      <c r="E990" s="231" t="str">
        <f t="shared" si="268"/>
        <v>Anibal Sanchez</v>
      </c>
      <c r="F990" s="249"/>
      <c r="G990" s="249"/>
      <c r="H990" s="249"/>
      <c r="I990" s="249"/>
      <c r="J990" s="250"/>
      <c r="K990" s="256"/>
      <c r="L990" s="249" t="s">
        <v>90</v>
      </c>
      <c r="M990" s="270" t="str">
        <f t="shared" si="270"/>
        <v>1,F3-$15.751M</v>
      </c>
      <c r="N990" s="256" t="s">
        <v>253</v>
      </c>
      <c r="O990" s="257" t="s">
        <v>3510</v>
      </c>
      <c r="P990" s="231" t="str">
        <f t="shared" si="275"/>
        <v>Sanchez, Anibal (1,F3-$15.751M)</v>
      </c>
      <c r="Q990" s="252">
        <f t="shared" si="272"/>
        <v>5251000</v>
      </c>
      <c r="R990" s="252">
        <f t="shared" si="269"/>
        <v>5251000</v>
      </c>
      <c r="S990" s="252">
        <f t="shared" si="273"/>
        <v>5251000</v>
      </c>
      <c r="T990" s="252" t="str">
        <f t="shared" si="274"/>
        <v/>
      </c>
      <c r="U990" s="255" t="s">
        <v>3316</v>
      </c>
      <c r="V990" s="263">
        <v>5251000</v>
      </c>
      <c r="W990" s="255" t="s">
        <v>3317</v>
      </c>
      <c r="X990" s="263">
        <v>5251000</v>
      </c>
      <c r="Y990" s="255" t="s">
        <v>3318</v>
      </c>
      <c r="Z990" s="263">
        <v>5251000</v>
      </c>
      <c r="AA990" s="232" t="s">
        <v>242</v>
      </c>
      <c r="AB990" s="284"/>
      <c r="AC990" s="232"/>
      <c r="AD990" s="284"/>
      <c r="AE990" s="232"/>
      <c r="AF990" s="232"/>
    </row>
    <row r="991" spans="1:32" ht="14.25" customHeight="1">
      <c r="A991" s="232" t="s">
        <v>215</v>
      </c>
      <c r="B991" s="246" t="str">
        <f t="shared" si="265"/>
        <v>Sanchez</v>
      </c>
      <c r="C991" s="238" t="str">
        <f t="shared" si="266"/>
        <v>Gary</v>
      </c>
      <c r="D991" s="232" t="str">
        <f t="shared" si="267"/>
        <v>G. Sanchez</v>
      </c>
      <c r="E991" s="231" t="str">
        <f t="shared" si="268"/>
        <v>Gary Sanchez</v>
      </c>
      <c r="F991" s="249" t="s">
        <v>748</v>
      </c>
      <c r="G991" s="249"/>
      <c r="H991" s="249"/>
      <c r="I991" s="249"/>
      <c r="J991" s="250">
        <v>33940</v>
      </c>
      <c r="K991" s="256" t="s">
        <v>749</v>
      </c>
      <c r="L991" s="249" t="s">
        <v>6</v>
      </c>
      <c r="M991" s="270" t="str">
        <f t="shared" si="270"/>
        <v>ARB-Y4</v>
      </c>
      <c r="N991" s="256" t="str">
        <f>Ruth!$G$2</f>
        <v>Gotham City</v>
      </c>
      <c r="O991" s="257" t="s">
        <v>230</v>
      </c>
      <c r="P991" s="231" t="str">
        <f t="shared" si="275"/>
        <v>Sanchez, Gary (ARB-Y4)</v>
      </c>
      <c r="Q991" s="252">
        <f t="shared" si="272"/>
        <v>840000</v>
      </c>
      <c r="R991" s="252" t="str">
        <f t="shared" si="269"/>
        <v/>
      </c>
      <c r="S991" s="252" t="str">
        <f t="shared" si="273"/>
        <v/>
      </c>
      <c r="T991" s="252" t="str">
        <f t="shared" si="274"/>
        <v/>
      </c>
      <c r="U991" s="270" t="s">
        <v>492</v>
      </c>
      <c r="V991" s="263">
        <v>840000</v>
      </c>
      <c r="W991" s="232" t="s">
        <v>721</v>
      </c>
      <c r="X991" s="232"/>
      <c r="Y991" s="232" t="s">
        <v>722</v>
      </c>
      <c r="Z991" s="232"/>
      <c r="AA991" s="232" t="s">
        <v>723</v>
      </c>
      <c r="AB991" s="284"/>
      <c r="AC991" s="232"/>
      <c r="AD991" s="284"/>
      <c r="AE991" s="232"/>
      <c r="AF991" s="232"/>
    </row>
    <row r="992" spans="1:32" ht="14.25" customHeight="1">
      <c r="A992" s="232" t="s">
        <v>1531</v>
      </c>
      <c r="B992" s="246" t="str">
        <f t="shared" ref="B992:B1023" si="276">LEFT(A992,FIND(", ",A992,1)-1)</f>
        <v>Sanchez</v>
      </c>
      <c r="C992" s="238" t="str">
        <f t="shared" ref="C992:C1025" si="277">RIGHT(A992,LEN(A992)-FIND(", ",A992,1)-1)</f>
        <v>Jesus</v>
      </c>
      <c r="D992" s="232" t="str">
        <f t="shared" ref="D992:D1023" si="278">CONCATENATE(MID(C992,1,1),". ",B992)</f>
        <v>J. Sanchez</v>
      </c>
      <c r="E992" s="231" t="str">
        <f t="shared" ref="E992:E1025" si="279">CONCATENATE(C992," ",B992)</f>
        <v>Jesus Sanchez</v>
      </c>
      <c r="F992" s="254"/>
      <c r="G992" s="254">
        <v>31</v>
      </c>
      <c r="H992" s="254" t="s">
        <v>1465</v>
      </c>
      <c r="I992" s="254"/>
      <c r="J992" s="250"/>
      <c r="K992" s="255"/>
      <c r="L992" s="249" t="s">
        <v>387</v>
      </c>
      <c r="M992" s="270" t="str">
        <f t="shared" si="270"/>
        <v>min</v>
      </c>
      <c r="N992" s="251" t="str">
        <f>Mays!$S$2</f>
        <v>Thunder Bay</v>
      </c>
      <c r="O992" s="257" t="s">
        <v>1479</v>
      </c>
      <c r="P992" s="231" t="str">
        <f t="shared" si="275"/>
        <v>Sanchez, Jesus (min)</v>
      </c>
      <c r="Q992" s="252" t="str">
        <f t="shared" si="272"/>
        <v/>
      </c>
      <c r="R992" s="252" t="str">
        <f t="shared" si="269"/>
        <v/>
      </c>
      <c r="S992" s="252" t="str">
        <f t="shared" si="273"/>
        <v/>
      </c>
      <c r="T992" s="252" t="str">
        <f t="shared" si="274"/>
        <v/>
      </c>
      <c r="U992" s="270" t="s">
        <v>505</v>
      </c>
      <c r="V992" s="253"/>
      <c r="W992" s="232"/>
      <c r="X992" s="253"/>
      <c r="Y992" s="232"/>
      <c r="Z992" s="232"/>
      <c r="AA992" s="232"/>
      <c r="AB992" s="284"/>
      <c r="AC992" s="232"/>
      <c r="AD992" s="284"/>
      <c r="AE992" s="232"/>
      <c r="AF992" s="232"/>
    </row>
    <row r="993" spans="1:32" ht="14.25" customHeight="1">
      <c r="A993" s="232" t="s">
        <v>1248</v>
      </c>
      <c r="B993" s="246" t="str">
        <f t="shared" si="276"/>
        <v>Sanchez</v>
      </c>
      <c r="C993" s="238" t="str">
        <f t="shared" si="277"/>
        <v>Sixto</v>
      </c>
      <c r="D993" s="232" t="str">
        <f t="shared" si="278"/>
        <v>S. Sanchez</v>
      </c>
      <c r="E993" s="231" t="str">
        <f t="shared" si="279"/>
        <v>Sixto Sanchez</v>
      </c>
      <c r="F993" s="247" t="s">
        <v>748</v>
      </c>
      <c r="G993" s="232">
        <f>G992+1</f>
        <v>32</v>
      </c>
      <c r="H993" s="232" t="s">
        <v>478</v>
      </c>
      <c r="I993" s="232">
        <v>19</v>
      </c>
      <c r="J993" s="248">
        <v>36005</v>
      </c>
      <c r="K993" s="232" t="s">
        <v>577</v>
      </c>
      <c r="L993" s="249" t="s">
        <v>387</v>
      </c>
      <c r="M993" s="270" t="str">
        <f t="shared" si="270"/>
        <v>min</v>
      </c>
      <c r="N993" s="251" t="str">
        <f>Mays!$S$2</f>
        <v>Thunder Bay</v>
      </c>
      <c r="O993" s="249" t="s">
        <v>1214</v>
      </c>
      <c r="P993" s="231" t="str">
        <f t="shared" si="275"/>
        <v>Sanchez, Sixto (min)</v>
      </c>
      <c r="Q993" s="252" t="str">
        <f t="shared" si="272"/>
        <v/>
      </c>
      <c r="R993" s="252" t="str">
        <f t="shared" si="269"/>
        <v/>
      </c>
      <c r="S993" s="252" t="str">
        <f t="shared" si="273"/>
        <v/>
      </c>
      <c r="T993" s="252" t="str">
        <f t="shared" si="274"/>
        <v/>
      </c>
      <c r="U993" s="270" t="s">
        <v>505</v>
      </c>
      <c r="V993" s="253"/>
      <c r="W993" s="232"/>
      <c r="X993" s="232"/>
      <c r="Y993" s="232"/>
      <c r="Z993" s="232"/>
      <c r="AA993" s="232"/>
      <c r="AB993" s="284"/>
      <c r="AC993" s="232"/>
      <c r="AD993" s="284"/>
      <c r="AE993" s="232"/>
      <c r="AF993" s="232"/>
    </row>
    <row r="994" spans="1:32" ht="14.25" customHeight="1">
      <c r="A994" s="233" t="s">
        <v>1346</v>
      </c>
      <c r="B994" s="246" t="str">
        <f t="shared" si="276"/>
        <v>Sanchez</v>
      </c>
      <c r="C994" s="238" t="str">
        <f t="shared" si="277"/>
        <v>Yolmer</v>
      </c>
      <c r="D994" s="232" t="str">
        <f t="shared" si="278"/>
        <v>Y. Sanchez</v>
      </c>
      <c r="E994" s="231" t="str">
        <f t="shared" si="279"/>
        <v>Yolmer Sanchez</v>
      </c>
      <c r="F994" s="249" t="s">
        <v>755</v>
      </c>
      <c r="G994" s="249"/>
      <c r="H994" s="249"/>
      <c r="I994" s="249"/>
      <c r="J994" s="262">
        <v>33784</v>
      </c>
      <c r="K994" s="232" t="s">
        <v>746</v>
      </c>
      <c r="L994" s="249" t="s">
        <v>6</v>
      </c>
      <c r="M994" s="270" t="str">
        <f t="shared" si="270"/>
        <v>ARB-Y6</v>
      </c>
      <c r="N994" s="256" t="str">
        <f>Aaron!$A$2</f>
        <v>Middlesex</v>
      </c>
      <c r="O994" s="249" t="s">
        <v>1345</v>
      </c>
      <c r="P994" s="231" t="str">
        <f t="shared" si="275"/>
        <v>Sanchez, Yolmer (ARB-Y6)</v>
      </c>
      <c r="Q994" s="252">
        <f t="shared" si="272"/>
        <v>1344000</v>
      </c>
      <c r="R994" s="252" t="str">
        <f t="shared" si="269"/>
        <v/>
      </c>
      <c r="S994" s="252" t="str">
        <f t="shared" si="273"/>
        <v/>
      </c>
      <c r="T994" s="252" t="str">
        <f t="shared" si="274"/>
        <v/>
      </c>
      <c r="U994" s="270" t="s">
        <v>722</v>
      </c>
      <c r="V994" s="263">
        <v>1344000</v>
      </c>
      <c r="W994" s="232" t="s">
        <v>723</v>
      </c>
      <c r="X994" s="253"/>
      <c r="Y994" s="232" t="s">
        <v>242</v>
      </c>
      <c r="Z994" s="232"/>
      <c r="AA994" s="232"/>
      <c r="AB994" s="284"/>
      <c r="AC994" s="232"/>
      <c r="AD994" s="284"/>
      <c r="AE994" s="232"/>
      <c r="AF994" s="232"/>
    </row>
    <row r="995" spans="1:32" ht="14.25" customHeight="1">
      <c r="A995" s="233" t="s">
        <v>1967</v>
      </c>
      <c r="B995" s="246" t="str">
        <f t="shared" si="276"/>
        <v>Sandoval</v>
      </c>
      <c r="C995" s="238" t="str">
        <f t="shared" si="277"/>
        <v>Pablo</v>
      </c>
      <c r="D995" s="232" t="str">
        <f t="shared" si="278"/>
        <v>P. Sandoval</v>
      </c>
      <c r="E995" s="231" t="str">
        <f t="shared" si="279"/>
        <v>Pablo Sandoval</v>
      </c>
      <c r="F995" s="249"/>
      <c r="G995" s="249"/>
      <c r="H995" s="249"/>
      <c r="I995" s="249"/>
      <c r="J995" s="262"/>
      <c r="K995" s="232"/>
      <c r="L995" s="249" t="s">
        <v>6</v>
      </c>
      <c r="M995" s="270" t="str">
        <f t="shared" si="270"/>
        <v>2,F3-$1M</v>
      </c>
      <c r="N995" s="256" t="str">
        <f>Ruth!$M$2</f>
        <v>Hoboken</v>
      </c>
      <c r="O995" s="249" t="s">
        <v>1797</v>
      </c>
      <c r="P995" s="231" t="str">
        <f t="shared" si="275"/>
        <v>Sandoval, Pablo (2,F3-$1M)</v>
      </c>
      <c r="Q995" s="252">
        <f t="shared" si="272"/>
        <v>334000</v>
      </c>
      <c r="R995" s="252">
        <f t="shared" si="269"/>
        <v>334000</v>
      </c>
      <c r="S995" s="252" t="str">
        <f t="shared" si="273"/>
        <v/>
      </c>
      <c r="T995" s="252" t="str">
        <f t="shared" si="274"/>
        <v/>
      </c>
      <c r="U995" s="270" t="s">
        <v>1017</v>
      </c>
      <c r="V995" s="263">
        <v>334000</v>
      </c>
      <c r="W995" s="232" t="s">
        <v>1010</v>
      </c>
      <c r="X995" s="253">
        <v>334000</v>
      </c>
      <c r="Y995" s="232" t="s">
        <v>242</v>
      </c>
      <c r="Z995" s="232"/>
      <c r="AA995" s="232"/>
      <c r="AB995" s="284"/>
      <c r="AC995" s="232"/>
      <c r="AD995" s="284"/>
      <c r="AE995" s="232"/>
      <c r="AF995" s="232"/>
    </row>
    <row r="996" spans="1:32" ht="14.25" customHeight="1">
      <c r="A996" s="158" t="s">
        <v>3657</v>
      </c>
      <c r="B996" s="246" t="str">
        <f t="shared" si="276"/>
        <v>Sandoval</v>
      </c>
      <c r="C996" s="238" t="str">
        <f t="shared" si="277"/>
        <v>Patrick</v>
      </c>
      <c r="D996" s="232" t="str">
        <f t="shared" si="278"/>
        <v>P. Sandoval</v>
      </c>
      <c r="E996" s="231" t="str">
        <f t="shared" si="279"/>
        <v>Patrick Sandoval</v>
      </c>
      <c r="F996" s="254" t="s">
        <v>307</v>
      </c>
      <c r="G996" s="254">
        <v>130</v>
      </c>
      <c r="H996" s="254">
        <v>5</v>
      </c>
      <c r="I996" s="254" t="s">
        <v>1470</v>
      </c>
      <c r="J996" s="250">
        <v>35356</v>
      </c>
      <c r="K996" s="255" t="s">
        <v>577</v>
      </c>
      <c r="L996" s="249" t="s">
        <v>90</v>
      </c>
      <c r="M996" s="270" t="str">
        <f t="shared" si="270"/>
        <v>Y1</v>
      </c>
      <c r="N996" s="256" t="s">
        <v>1338</v>
      </c>
      <c r="O996" s="257" t="s">
        <v>3574</v>
      </c>
      <c r="P996" s="231" t="str">
        <f>CONCATENATE(A996," (",U996,")")</f>
        <v>Sandoval, Patrick (Y1)</v>
      </c>
      <c r="Q996" s="252">
        <f t="shared" si="272"/>
        <v>200000</v>
      </c>
      <c r="R996" s="252">
        <f t="shared" si="269"/>
        <v>300000</v>
      </c>
      <c r="S996" s="252">
        <f t="shared" si="273"/>
        <v>400000</v>
      </c>
      <c r="T996" s="252" t="str">
        <f t="shared" si="274"/>
        <v/>
      </c>
      <c r="U996" s="270" t="s">
        <v>388</v>
      </c>
      <c r="V996" s="253">
        <v>200000</v>
      </c>
      <c r="W996" s="232" t="s">
        <v>389</v>
      </c>
      <c r="X996" s="253">
        <v>300000</v>
      </c>
      <c r="Y996" s="232" t="s">
        <v>278</v>
      </c>
      <c r="Z996" s="378">
        <v>400000</v>
      </c>
      <c r="AA996" s="232" t="s">
        <v>492</v>
      </c>
      <c r="AB996" s="284"/>
      <c r="AC996" s="232"/>
      <c r="AD996" s="284"/>
      <c r="AE996" s="232"/>
      <c r="AF996" s="232"/>
    </row>
    <row r="997" spans="1:32" ht="14.25" customHeight="1">
      <c r="A997" s="232" t="s">
        <v>533</v>
      </c>
      <c r="B997" s="246" t="str">
        <f t="shared" si="276"/>
        <v>Sano</v>
      </c>
      <c r="C997" s="238" t="str">
        <f t="shared" si="277"/>
        <v>Miguel</v>
      </c>
      <c r="D997" s="232" t="str">
        <f t="shared" si="278"/>
        <v>M. Sano</v>
      </c>
      <c r="E997" s="231" t="str">
        <f t="shared" si="279"/>
        <v>Miguel Sano</v>
      </c>
      <c r="F997" s="249" t="s">
        <v>748</v>
      </c>
      <c r="G997" s="249"/>
      <c r="H997" s="249"/>
      <c r="I997" s="249"/>
      <c r="J997" s="250">
        <v>34100</v>
      </c>
      <c r="K997" s="256" t="s">
        <v>751</v>
      </c>
      <c r="L997" s="249" t="s">
        <v>6</v>
      </c>
      <c r="M997" s="270" t="str">
        <f t="shared" si="270"/>
        <v>ARB-Y5</v>
      </c>
      <c r="N997" s="251" t="s">
        <v>3535</v>
      </c>
      <c r="O997" s="257" t="s">
        <v>3570</v>
      </c>
      <c r="P997" s="231" t="str">
        <f>CONCATENATE(A997," (",M997,")")</f>
        <v>Sano, Miguel (ARB-Y5)</v>
      </c>
      <c r="Q997" s="252">
        <f t="shared" si="272"/>
        <v>780000</v>
      </c>
      <c r="R997" s="252" t="str">
        <f t="shared" si="269"/>
        <v/>
      </c>
      <c r="S997" s="252" t="str">
        <f t="shared" si="273"/>
        <v/>
      </c>
      <c r="T997" s="252" t="str">
        <f t="shared" si="274"/>
        <v/>
      </c>
      <c r="U997" s="270" t="s">
        <v>721</v>
      </c>
      <c r="V997" s="263">
        <v>780000</v>
      </c>
      <c r="W997" s="232" t="s">
        <v>722</v>
      </c>
      <c r="X997" s="233"/>
      <c r="Y997" s="232" t="s">
        <v>723</v>
      </c>
      <c r="Z997" s="232"/>
      <c r="AA997" s="232" t="s">
        <v>242</v>
      </c>
      <c r="AB997" s="284"/>
      <c r="AC997" s="232"/>
      <c r="AD997" s="284"/>
      <c r="AE997" s="232"/>
      <c r="AF997" s="232"/>
    </row>
    <row r="998" spans="1:32" ht="14.25" customHeight="1">
      <c r="A998" s="232" t="s">
        <v>338</v>
      </c>
      <c r="B998" s="246" t="str">
        <f t="shared" si="276"/>
        <v>Santana</v>
      </c>
      <c r="C998" s="238" t="str">
        <f t="shared" si="277"/>
        <v>Carlos</v>
      </c>
      <c r="D998" s="232" t="str">
        <f t="shared" si="278"/>
        <v>C. Santana</v>
      </c>
      <c r="E998" s="231" t="str">
        <f t="shared" si="279"/>
        <v>Carlos Santana</v>
      </c>
      <c r="F998" s="249"/>
      <c r="G998" s="249"/>
      <c r="H998" s="249"/>
      <c r="I998" s="249"/>
      <c r="J998" s="250"/>
      <c r="K998" s="256"/>
      <c r="L998" s="249" t="s">
        <v>6</v>
      </c>
      <c r="M998" s="270" t="str">
        <f t="shared" si="270"/>
        <v>2,F3-$10.5M</v>
      </c>
      <c r="N998" s="256" t="str">
        <f>Mays!$A$2</f>
        <v>Aspen</v>
      </c>
      <c r="O998" s="257" t="s">
        <v>1797</v>
      </c>
      <c r="P998" s="231" t="str">
        <f>CONCATENATE(A998," (",M998,")")</f>
        <v>Santana, Carlos (2,F3-$10.5M)</v>
      </c>
      <c r="Q998" s="252">
        <f t="shared" si="272"/>
        <v>3500000</v>
      </c>
      <c r="R998" s="252">
        <f t="shared" si="269"/>
        <v>3500000</v>
      </c>
      <c r="S998" s="252" t="str">
        <f t="shared" si="273"/>
        <v/>
      </c>
      <c r="T998" s="252" t="str">
        <f t="shared" si="274"/>
        <v/>
      </c>
      <c r="U998" s="270" t="s">
        <v>1968</v>
      </c>
      <c r="V998" s="263">
        <v>3500000</v>
      </c>
      <c r="W998" s="232" t="s">
        <v>1008</v>
      </c>
      <c r="X998" s="263">
        <v>3500000</v>
      </c>
      <c r="Y998" s="232" t="s">
        <v>242</v>
      </c>
      <c r="Z998" s="232"/>
      <c r="AA998" s="232"/>
      <c r="AB998" s="284"/>
      <c r="AC998" s="232"/>
      <c r="AD998" s="284"/>
      <c r="AE998" s="232"/>
      <c r="AF998" s="232"/>
    </row>
    <row r="999" spans="1:32" ht="14.25" customHeight="1">
      <c r="A999" s="158" t="s">
        <v>4163</v>
      </c>
      <c r="B999" s="552" t="str">
        <f t="shared" si="276"/>
        <v>Santana</v>
      </c>
      <c r="C999" s="553" t="str">
        <f t="shared" si="277"/>
        <v>Danny</v>
      </c>
      <c r="D999" s="158" t="str">
        <f t="shared" si="278"/>
        <v>D. Santana</v>
      </c>
      <c r="E999" s="539" t="str">
        <f t="shared" si="279"/>
        <v>Danny Santana</v>
      </c>
      <c r="F999" s="558" t="s">
        <v>755</v>
      </c>
      <c r="G999" s="558"/>
      <c r="H999" s="558"/>
      <c r="I999" s="558"/>
      <c r="J999" s="555">
        <v>33184</v>
      </c>
      <c r="K999" s="559" t="s">
        <v>750</v>
      </c>
      <c r="L999" s="554" t="s">
        <v>6</v>
      </c>
      <c r="M999" s="556" t="str">
        <f t="shared" si="270"/>
        <v>1,F3-$5.43M</v>
      </c>
      <c r="N999" s="556" t="s">
        <v>253</v>
      </c>
      <c r="O999" s="557" t="s">
        <v>4160</v>
      </c>
      <c r="P999" s="539" t="str">
        <f>CONCATENATE(A999," (",M999,")")</f>
        <v>Santana, Danny (1,F3-$5.43M)</v>
      </c>
      <c r="Q999" s="579">
        <f t="shared" si="272"/>
        <v>1810000</v>
      </c>
      <c r="R999" s="579">
        <f t="shared" si="269"/>
        <v>1810000</v>
      </c>
      <c r="S999" s="579">
        <f t="shared" si="273"/>
        <v>1810000</v>
      </c>
      <c r="T999" s="579" t="str">
        <f t="shared" si="274"/>
        <v/>
      </c>
      <c r="U999" s="270" t="s">
        <v>4117</v>
      </c>
      <c r="V999" s="284">
        <v>1810000</v>
      </c>
      <c r="W999" s="232" t="s">
        <v>4142</v>
      </c>
      <c r="X999" s="253">
        <v>1810000</v>
      </c>
      <c r="Y999" s="232" t="s">
        <v>4143</v>
      </c>
      <c r="Z999" s="232">
        <v>1810000</v>
      </c>
      <c r="AA999" s="232" t="s">
        <v>242</v>
      </c>
      <c r="AB999" s="284"/>
      <c r="AC999" s="232"/>
      <c r="AD999" s="284"/>
      <c r="AE999" s="232"/>
      <c r="AF999" s="232"/>
    </row>
    <row r="1000" spans="1:32" ht="14.25" customHeight="1">
      <c r="A1000" s="158" t="s">
        <v>2109</v>
      </c>
      <c r="B1000" s="246" t="str">
        <f t="shared" si="276"/>
        <v>Santana</v>
      </c>
      <c r="C1000" s="238" t="str">
        <f t="shared" si="277"/>
        <v>Dennis</v>
      </c>
      <c r="D1000" s="232" t="str">
        <f t="shared" si="278"/>
        <v>D. Santana</v>
      </c>
      <c r="E1000" s="231" t="str">
        <f t="shared" si="279"/>
        <v>Dennis Santana</v>
      </c>
      <c r="F1000" s="254" t="s">
        <v>748</v>
      </c>
      <c r="G1000" s="254">
        <v>203</v>
      </c>
      <c r="H1000" s="254">
        <v>9</v>
      </c>
      <c r="I1000" s="254" t="s">
        <v>1466</v>
      </c>
      <c r="J1000" s="250">
        <v>35167</v>
      </c>
      <c r="K1000" s="255" t="s">
        <v>745</v>
      </c>
      <c r="L1000" s="249" t="s">
        <v>90</v>
      </c>
      <c r="M1000" s="270" t="str">
        <f t="shared" si="270"/>
        <v>MM</v>
      </c>
      <c r="N1000" s="256" t="s">
        <v>864</v>
      </c>
      <c r="O1000" s="257" t="s">
        <v>3574</v>
      </c>
      <c r="P1000" s="231" t="str">
        <f>CONCATENATE(A1000," (",U1000,")")</f>
        <v>Santana, Dennis (MM)</v>
      </c>
      <c r="Q1000" s="252">
        <f t="shared" si="272"/>
        <v>100000</v>
      </c>
      <c r="R1000" s="252" t="str">
        <f t="shared" si="269"/>
        <v/>
      </c>
      <c r="S1000" s="252" t="str">
        <f t="shared" si="273"/>
        <v/>
      </c>
      <c r="T1000" s="252" t="str">
        <f t="shared" si="274"/>
        <v/>
      </c>
      <c r="U1000" s="270" t="s">
        <v>385</v>
      </c>
      <c r="V1000" s="253">
        <v>100000</v>
      </c>
      <c r="W1000" s="232"/>
      <c r="X1000" s="253"/>
      <c r="Y1000" s="232"/>
      <c r="Z1000" s="232"/>
      <c r="AA1000" s="232"/>
      <c r="AB1000" s="284"/>
      <c r="AC1000" s="232"/>
      <c r="AD1000" s="284"/>
      <c r="AE1000" s="232"/>
      <c r="AF1000" s="232"/>
    </row>
    <row r="1001" spans="1:32" ht="14.25" customHeight="1">
      <c r="A1001" s="246" t="s">
        <v>813</v>
      </c>
      <c r="B1001" s="246" t="str">
        <f t="shared" si="276"/>
        <v>Santana</v>
      </c>
      <c r="C1001" s="238" t="str">
        <f t="shared" si="277"/>
        <v>Domingo</v>
      </c>
      <c r="D1001" s="232" t="str">
        <f t="shared" si="278"/>
        <v>D. Santana</v>
      </c>
      <c r="E1001" s="231" t="str">
        <f t="shared" si="279"/>
        <v>Domingo Santana</v>
      </c>
      <c r="F1001" s="247" t="s">
        <v>748</v>
      </c>
      <c r="G1001" s="247"/>
      <c r="H1001" s="247"/>
      <c r="I1001" s="247"/>
      <c r="J1001" s="258">
        <v>33821</v>
      </c>
      <c r="K1001" s="259" t="s">
        <v>784</v>
      </c>
      <c r="L1001" s="249" t="s">
        <v>6</v>
      </c>
      <c r="M1001" s="270" t="str">
        <f t="shared" si="270"/>
        <v>ARB-Y5</v>
      </c>
      <c r="N1001" s="251" t="str">
        <f>Mays!$S$2</f>
        <v>Thunder Bay</v>
      </c>
      <c r="O1001" s="247" t="s">
        <v>785</v>
      </c>
      <c r="P1001" s="231" t="str">
        <f t="shared" ref="P1001:P1015" si="280">CONCATENATE(A1001," (",M1001,")")</f>
        <v>Santana, Domingo (ARB-Y5)</v>
      </c>
      <c r="Q1001" s="252">
        <f t="shared" si="272"/>
        <v>1080000</v>
      </c>
      <c r="R1001" s="252" t="str">
        <f t="shared" si="269"/>
        <v/>
      </c>
      <c r="S1001" s="252" t="str">
        <f t="shared" si="273"/>
        <v/>
      </c>
      <c r="T1001" s="252" t="str">
        <f t="shared" si="274"/>
        <v/>
      </c>
      <c r="U1001" s="270" t="s">
        <v>721</v>
      </c>
      <c r="V1001" s="263">
        <v>1080000</v>
      </c>
      <c r="W1001" s="232" t="s">
        <v>722</v>
      </c>
      <c r="X1001" s="233"/>
      <c r="Y1001" s="232" t="s">
        <v>723</v>
      </c>
      <c r="Z1001" s="232"/>
      <c r="AA1001" s="232" t="s">
        <v>242</v>
      </c>
      <c r="AB1001" s="284"/>
      <c r="AC1001" s="232"/>
      <c r="AD1001" s="284"/>
      <c r="AE1001" s="232"/>
      <c r="AF1001" s="232"/>
    </row>
    <row r="1002" spans="1:32" ht="14.25" customHeight="1">
      <c r="A1002" s="232" t="s">
        <v>2067</v>
      </c>
      <c r="B1002" s="246" t="str">
        <f t="shared" si="276"/>
        <v>Santana</v>
      </c>
      <c r="C1002" s="238" t="str">
        <f t="shared" si="277"/>
        <v>Edgar</v>
      </c>
      <c r="D1002" s="232" t="str">
        <f t="shared" si="278"/>
        <v>E. Santana</v>
      </c>
      <c r="E1002" s="231" t="str">
        <f t="shared" si="279"/>
        <v>Edgar Santana</v>
      </c>
      <c r="F1002" s="254" t="s">
        <v>748</v>
      </c>
      <c r="G1002" s="254" t="s">
        <v>2221</v>
      </c>
      <c r="H1002" s="254" t="s">
        <v>1466</v>
      </c>
      <c r="I1002" s="254" t="s">
        <v>1472</v>
      </c>
      <c r="J1002" s="250">
        <v>33527</v>
      </c>
      <c r="K1002" s="255" t="s">
        <v>745</v>
      </c>
      <c r="L1002" s="249" t="s">
        <v>90</v>
      </c>
      <c r="M1002" s="270" t="str">
        <f t="shared" si="270"/>
        <v>Y1*</v>
      </c>
      <c r="N1002" s="256" t="s">
        <v>502</v>
      </c>
      <c r="O1002" s="257" t="s">
        <v>2173</v>
      </c>
      <c r="P1002" s="231" t="str">
        <f t="shared" si="280"/>
        <v>Santana, Edgar (Y1*)</v>
      </c>
      <c r="Q1002" s="252">
        <f t="shared" si="272"/>
        <v>200000</v>
      </c>
      <c r="R1002" s="252">
        <f t="shared" si="269"/>
        <v>300000</v>
      </c>
      <c r="S1002" s="252">
        <f t="shared" si="273"/>
        <v>400000</v>
      </c>
      <c r="T1002" s="252" t="str">
        <f t="shared" si="274"/>
        <v/>
      </c>
      <c r="U1002" s="270" t="s">
        <v>189</v>
      </c>
      <c r="V1002" s="253">
        <v>200000</v>
      </c>
      <c r="W1002" s="232" t="s">
        <v>389</v>
      </c>
      <c r="X1002" s="253">
        <v>300000</v>
      </c>
      <c r="Y1002" s="232" t="s">
        <v>278</v>
      </c>
      <c r="Z1002" s="378">
        <v>400000</v>
      </c>
      <c r="AA1002" s="232" t="s">
        <v>492</v>
      </c>
      <c r="AB1002" s="284"/>
      <c r="AC1002" s="232"/>
      <c r="AD1002" s="284"/>
      <c r="AE1002" s="232"/>
      <c r="AF1002" s="232"/>
    </row>
    <row r="1003" spans="1:32" ht="14.25" customHeight="1">
      <c r="A1003" s="158" t="s">
        <v>4179</v>
      </c>
      <c r="B1003" s="552" t="str">
        <f t="shared" si="276"/>
        <v>Santander</v>
      </c>
      <c r="C1003" s="553" t="str">
        <f t="shared" si="277"/>
        <v>Anthony</v>
      </c>
      <c r="D1003" s="158" t="str">
        <f t="shared" si="278"/>
        <v>A. Santander</v>
      </c>
      <c r="E1003" s="539" t="str">
        <f t="shared" si="279"/>
        <v>Anthony Santander</v>
      </c>
      <c r="F1003" s="558" t="s">
        <v>755</v>
      </c>
      <c r="G1003" s="558"/>
      <c r="H1003" s="558"/>
      <c r="I1003" s="558"/>
      <c r="J1003" s="555">
        <v>34626</v>
      </c>
      <c r="K1003" s="559" t="s">
        <v>753</v>
      </c>
      <c r="L1003" s="554" t="s">
        <v>6</v>
      </c>
      <c r="M1003" s="556" t="str">
        <f t="shared" si="270"/>
        <v>1,F3-$1.38M</v>
      </c>
      <c r="N1003" s="556" t="s">
        <v>52</v>
      </c>
      <c r="O1003" s="557" t="s">
        <v>4160</v>
      </c>
      <c r="P1003" s="539" t="str">
        <f t="shared" si="280"/>
        <v>Santander, Anthony (1,F3-$1.38M)</v>
      </c>
      <c r="Q1003" s="579">
        <f t="shared" si="272"/>
        <v>460000</v>
      </c>
      <c r="R1003" s="579">
        <f t="shared" si="269"/>
        <v>460000</v>
      </c>
      <c r="S1003" s="579">
        <f t="shared" si="273"/>
        <v>460000</v>
      </c>
      <c r="T1003" s="579" t="str">
        <f t="shared" si="274"/>
        <v/>
      </c>
      <c r="U1003" s="270" t="s">
        <v>4128</v>
      </c>
      <c r="V1003" s="284">
        <v>460000</v>
      </c>
      <c r="W1003" s="232" t="s">
        <v>4154</v>
      </c>
      <c r="X1003" s="253">
        <v>460000</v>
      </c>
      <c r="Y1003" s="232" t="s">
        <v>4155</v>
      </c>
      <c r="Z1003" s="232">
        <v>460000</v>
      </c>
      <c r="AA1003" s="232" t="s">
        <v>242</v>
      </c>
      <c r="AB1003" s="284"/>
      <c r="AC1003" s="232"/>
      <c r="AD1003" s="284"/>
      <c r="AE1003" s="232"/>
      <c r="AF1003" s="232"/>
    </row>
    <row r="1004" spans="1:32" ht="14.25" customHeight="1">
      <c r="A1004" s="256" t="s">
        <v>115</v>
      </c>
      <c r="B1004" s="246" t="str">
        <f t="shared" si="276"/>
        <v>Scherzer</v>
      </c>
      <c r="C1004" s="238" t="str">
        <f t="shared" si="277"/>
        <v>Max</v>
      </c>
      <c r="D1004" s="232" t="str">
        <f t="shared" si="278"/>
        <v>M. Scherzer</v>
      </c>
      <c r="E1004" s="231" t="str">
        <f t="shared" si="279"/>
        <v>Max Scherzer</v>
      </c>
      <c r="F1004" s="272" t="s">
        <v>748</v>
      </c>
      <c r="G1004" s="249"/>
      <c r="H1004" s="249"/>
      <c r="I1004" s="249"/>
      <c r="J1004" s="273">
        <v>30890</v>
      </c>
      <c r="K1004" s="274" t="s">
        <v>577</v>
      </c>
      <c r="L1004" s="249" t="s">
        <v>90</v>
      </c>
      <c r="M1004" s="270" t="str">
        <f t="shared" si="270"/>
        <v>4,F5-$37.485M</v>
      </c>
      <c r="N1004" s="256" t="s">
        <v>171</v>
      </c>
      <c r="O1004" s="275" t="s">
        <v>3517</v>
      </c>
      <c r="P1004" s="231" t="str">
        <f t="shared" si="280"/>
        <v>Scherzer, Max (4,F5-$37.485M)</v>
      </c>
      <c r="Q1004" s="252">
        <f t="shared" si="272"/>
        <v>7497000</v>
      </c>
      <c r="R1004" s="252">
        <f t="shared" si="269"/>
        <v>7497000</v>
      </c>
      <c r="S1004" s="252" t="str">
        <f t="shared" si="273"/>
        <v/>
      </c>
      <c r="T1004" s="252" t="str">
        <f t="shared" si="274"/>
        <v/>
      </c>
      <c r="U1004" s="372" t="s">
        <v>1199</v>
      </c>
      <c r="V1004" s="277">
        <v>7497000</v>
      </c>
      <c r="W1004" s="276" t="s">
        <v>1201</v>
      </c>
      <c r="X1004" s="295">
        <v>7497000</v>
      </c>
      <c r="Y1004" s="232" t="s">
        <v>242</v>
      </c>
      <c r="Z1004" s="232"/>
      <c r="AA1004" s="232"/>
      <c r="AB1004" s="284"/>
      <c r="AC1004" s="232"/>
      <c r="AD1004" s="284"/>
      <c r="AE1004" s="232"/>
      <c r="AF1004" s="232"/>
    </row>
    <row r="1005" spans="1:32" ht="14.25" customHeight="1">
      <c r="A1005" s="232" t="s">
        <v>1494</v>
      </c>
      <c r="B1005" s="246" t="str">
        <f t="shared" si="276"/>
        <v>Schmidt</v>
      </c>
      <c r="C1005" s="238" t="str">
        <f t="shared" si="277"/>
        <v>Clarke</v>
      </c>
      <c r="D1005" s="232" t="str">
        <f t="shared" si="278"/>
        <v>C. Schmidt</v>
      </c>
      <c r="E1005" s="231" t="str">
        <f t="shared" si="279"/>
        <v>Clarke Schmidt</v>
      </c>
      <c r="F1005" s="254"/>
      <c r="G1005" s="254">
        <v>160</v>
      </c>
      <c r="H1005" s="254" t="s">
        <v>1471</v>
      </c>
      <c r="I1005" s="254"/>
      <c r="J1005" s="250"/>
      <c r="K1005" s="255" t="s">
        <v>577</v>
      </c>
      <c r="L1005" s="249" t="s">
        <v>387</v>
      </c>
      <c r="M1005" s="270" t="str">
        <f t="shared" si="270"/>
        <v>min</v>
      </c>
      <c r="N1005" s="256" t="str">
        <f>Cobb!$A$2</f>
        <v>Greenville</v>
      </c>
      <c r="O1005" s="257" t="s">
        <v>1479</v>
      </c>
      <c r="P1005" s="231" t="str">
        <f t="shared" si="280"/>
        <v>Schmidt, Clarke (min)</v>
      </c>
      <c r="Q1005" s="252" t="str">
        <f t="shared" si="272"/>
        <v/>
      </c>
      <c r="R1005" s="252" t="str">
        <f t="shared" si="269"/>
        <v/>
      </c>
      <c r="S1005" s="252" t="str">
        <f t="shared" si="273"/>
        <v/>
      </c>
      <c r="T1005" s="252" t="str">
        <f t="shared" si="274"/>
        <v/>
      </c>
      <c r="U1005" s="270" t="s">
        <v>505</v>
      </c>
      <c r="V1005" s="253"/>
      <c r="W1005" s="232"/>
      <c r="X1005" s="253"/>
      <c r="Y1005" s="232"/>
      <c r="Z1005" s="232"/>
      <c r="AA1005" s="232"/>
      <c r="AB1005" s="284"/>
      <c r="AC1005" s="232"/>
      <c r="AD1005" s="284"/>
      <c r="AE1005" s="232"/>
      <c r="AF1005" s="232"/>
    </row>
    <row r="1006" spans="1:32" ht="14.25" customHeight="1">
      <c r="A1006" s="232" t="s">
        <v>602</v>
      </c>
      <c r="B1006" s="246" t="str">
        <f t="shared" si="276"/>
        <v>Schoop</v>
      </c>
      <c r="C1006" s="238" t="str">
        <f t="shared" si="277"/>
        <v>Jon</v>
      </c>
      <c r="D1006" s="232" t="str">
        <f t="shared" si="278"/>
        <v>J. Schoop</v>
      </c>
      <c r="E1006" s="231" t="str">
        <f t="shared" si="279"/>
        <v>Jon Schoop</v>
      </c>
      <c r="F1006" s="249" t="s">
        <v>748</v>
      </c>
      <c r="G1006" s="249"/>
      <c r="H1006" s="249"/>
      <c r="I1006" s="249"/>
      <c r="J1006" s="250">
        <v>33527</v>
      </c>
      <c r="K1006" s="256" t="s">
        <v>746</v>
      </c>
      <c r="L1006" s="249" t="s">
        <v>6</v>
      </c>
      <c r="M1006" s="270" t="str">
        <f t="shared" si="270"/>
        <v>ARB-Y6</v>
      </c>
      <c r="N1006" s="251" t="str">
        <f>Mays!$S$2</f>
        <v>Thunder Bay</v>
      </c>
      <c r="O1006" s="257" t="s">
        <v>779</v>
      </c>
      <c r="P1006" s="231" t="str">
        <f t="shared" si="280"/>
        <v>Schoop, Jon (ARB-Y6)</v>
      </c>
      <c r="Q1006" s="252">
        <f t="shared" si="272"/>
        <v>2800000</v>
      </c>
      <c r="R1006" s="252" t="str">
        <f t="shared" si="269"/>
        <v/>
      </c>
      <c r="S1006" s="252" t="str">
        <f t="shared" si="273"/>
        <v/>
      </c>
      <c r="T1006" s="252" t="str">
        <f t="shared" si="274"/>
        <v/>
      </c>
      <c r="U1006" s="270" t="s">
        <v>722</v>
      </c>
      <c r="V1006" s="263">
        <v>2800000</v>
      </c>
      <c r="W1006" s="232" t="s">
        <v>723</v>
      </c>
      <c r="X1006" s="232"/>
      <c r="Y1006" s="232" t="s">
        <v>242</v>
      </c>
      <c r="Z1006" s="232"/>
      <c r="AA1006" s="232"/>
      <c r="AB1006" s="284"/>
      <c r="AC1006" s="232"/>
      <c r="AD1006" s="284"/>
      <c r="AE1006" s="232"/>
      <c r="AF1006" s="232"/>
    </row>
    <row r="1007" spans="1:32" ht="14.25" customHeight="1">
      <c r="A1007" s="233" t="s">
        <v>967</v>
      </c>
      <c r="B1007" s="246" t="str">
        <f t="shared" si="276"/>
        <v>Schwarber</v>
      </c>
      <c r="C1007" s="238" t="str">
        <f t="shared" si="277"/>
        <v>Kyle</v>
      </c>
      <c r="D1007" s="232" t="str">
        <f t="shared" si="278"/>
        <v>K. Schwarber</v>
      </c>
      <c r="E1007" s="231" t="str">
        <f t="shared" si="279"/>
        <v>Kyle Schwarber</v>
      </c>
      <c r="F1007" s="249" t="s">
        <v>307</v>
      </c>
      <c r="G1007" s="249"/>
      <c r="H1007" s="249"/>
      <c r="I1007" s="249"/>
      <c r="J1007" s="262">
        <v>34033</v>
      </c>
      <c r="K1007" s="232" t="s">
        <v>754</v>
      </c>
      <c r="L1007" s="249" t="s">
        <v>6</v>
      </c>
      <c r="M1007" s="270" t="str">
        <f t="shared" si="270"/>
        <v>ARB-Y4</v>
      </c>
      <c r="N1007" s="251" t="str">
        <f>Aaron!$Y$2</f>
        <v>Columbus</v>
      </c>
      <c r="O1007" s="249" t="s">
        <v>916</v>
      </c>
      <c r="P1007" s="231" t="str">
        <f t="shared" si="280"/>
        <v>Schwarber, Kyle (ARB-Y4)</v>
      </c>
      <c r="Q1007" s="252">
        <f t="shared" si="272"/>
        <v>1080000</v>
      </c>
      <c r="R1007" s="252" t="str">
        <f t="shared" si="269"/>
        <v/>
      </c>
      <c r="S1007" s="252" t="str">
        <f t="shared" si="273"/>
        <v/>
      </c>
      <c r="T1007" s="252" t="str">
        <f t="shared" si="274"/>
        <v/>
      </c>
      <c r="U1007" s="270" t="s">
        <v>492</v>
      </c>
      <c r="V1007" s="263">
        <v>1080000</v>
      </c>
      <c r="W1007" s="232" t="s">
        <v>721</v>
      </c>
      <c r="X1007" s="232"/>
      <c r="Y1007" s="232" t="s">
        <v>722</v>
      </c>
      <c r="Z1007" s="232"/>
      <c r="AA1007" s="232" t="s">
        <v>723</v>
      </c>
      <c r="AB1007" s="284"/>
      <c r="AC1007" s="232"/>
      <c r="AD1007" s="284"/>
      <c r="AE1007" s="232"/>
      <c r="AF1007" s="232"/>
    </row>
    <row r="1008" spans="1:32" ht="14.25" customHeight="1">
      <c r="A1008" s="235" t="s">
        <v>700</v>
      </c>
      <c r="B1008" s="246" t="str">
        <f t="shared" si="276"/>
        <v>Seager</v>
      </c>
      <c r="C1008" s="238" t="str">
        <f t="shared" si="277"/>
        <v>Corey</v>
      </c>
      <c r="D1008" s="232" t="str">
        <f t="shared" si="278"/>
        <v>C. Seager</v>
      </c>
      <c r="E1008" s="231" t="str">
        <f t="shared" si="279"/>
        <v>Corey Seager</v>
      </c>
      <c r="F1008" s="249" t="s">
        <v>307</v>
      </c>
      <c r="G1008" s="249"/>
      <c r="H1008" s="249"/>
      <c r="I1008" s="249"/>
      <c r="J1008" s="250">
        <v>34451</v>
      </c>
      <c r="K1008" s="256" t="s">
        <v>752</v>
      </c>
      <c r="L1008" s="249" t="s">
        <v>6</v>
      </c>
      <c r="M1008" s="270" t="str">
        <f t="shared" si="270"/>
        <v>ARB-Y5</v>
      </c>
      <c r="N1008" s="256" t="str">
        <f>Mays!$G$2</f>
        <v>Palo Alto</v>
      </c>
      <c r="O1008" s="249" t="s">
        <v>654</v>
      </c>
      <c r="P1008" s="231" t="str">
        <f t="shared" si="280"/>
        <v>Seager, Corey (ARB-Y5)</v>
      </c>
      <c r="Q1008" s="252">
        <f t="shared" si="272"/>
        <v>1080000</v>
      </c>
      <c r="R1008" s="252" t="str">
        <f t="shared" si="269"/>
        <v/>
      </c>
      <c r="S1008" s="252" t="str">
        <f t="shared" si="273"/>
        <v/>
      </c>
      <c r="T1008" s="252" t="str">
        <f t="shared" si="274"/>
        <v/>
      </c>
      <c r="U1008" s="270" t="s">
        <v>721</v>
      </c>
      <c r="V1008" s="263">
        <v>1080000</v>
      </c>
      <c r="W1008" s="232" t="s">
        <v>722</v>
      </c>
      <c r="X1008" s="232"/>
      <c r="Y1008" s="232" t="s">
        <v>723</v>
      </c>
      <c r="Z1008" s="232"/>
      <c r="AA1008" s="232" t="s">
        <v>242</v>
      </c>
      <c r="AB1008" s="284"/>
      <c r="AC1008" s="232"/>
      <c r="AD1008" s="284"/>
      <c r="AE1008" s="232"/>
      <c r="AF1008" s="232"/>
    </row>
    <row r="1009" spans="1:32" ht="14.25" customHeight="1">
      <c r="A1009" s="232" t="s">
        <v>625</v>
      </c>
      <c r="B1009" s="246" t="str">
        <f t="shared" si="276"/>
        <v>Seager</v>
      </c>
      <c r="C1009" s="238" t="str">
        <f t="shared" si="277"/>
        <v>Kyle</v>
      </c>
      <c r="D1009" s="232" t="str">
        <f t="shared" si="278"/>
        <v>K. Seager</v>
      </c>
      <c r="E1009" s="231" t="str">
        <f t="shared" si="279"/>
        <v>Kyle Seager</v>
      </c>
      <c r="F1009" s="249"/>
      <c r="G1009" s="249"/>
      <c r="H1009" s="249"/>
      <c r="I1009" s="249"/>
      <c r="J1009" s="250"/>
      <c r="K1009" s="256"/>
      <c r="L1009" s="249" t="s">
        <v>6</v>
      </c>
      <c r="M1009" s="270" t="str">
        <f t="shared" si="270"/>
        <v>1,F3-$5.314M</v>
      </c>
      <c r="N1009" s="256" t="s">
        <v>864</v>
      </c>
      <c r="O1009" s="257" t="s">
        <v>3510</v>
      </c>
      <c r="P1009" s="231" t="str">
        <f t="shared" si="280"/>
        <v>Seager, Kyle (1,F3-$5.314M)</v>
      </c>
      <c r="Q1009" s="252">
        <f t="shared" si="272"/>
        <v>1772000</v>
      </c>
      <c r="R1009" s="252">
        <f t="shared" si="269"/>
        <v>1772000</v>
      </c>
      <c r="S1009" s="252">
        <f t="shared" si="273"/>
        <v>1772000</v>
      </c>
      <c r="T1009" s="252" t="str">
        <f t="shared" si="274"/>
        <v/>
      </c>
      <c r="U1009" s="255" t="s">
        <v>3319</v>
      </c>
      <c r="V1009" s="263">
        <v>1772000</v>
      </c>
      <c r="W1009" s="255" t="s">
        <v>3320</v>
      </c>
      <c r="X1009" s="263">
        <v>1772000</v>
      </c>
      <c r="Y1009" s="255" t="s">
        <v>3321</v>
      </c>
      <c r="Z1009" s="263">
        <v>1772000</v>
      </c>
      <c r="AA1009" s="232" t="s">
        <v>242</v>
      </c>
      <c r="AB1009" s="284"/>
      <c r="AC1009" s="232"/>
      <c r="AD1009" s="284"/>
      <c r="AE1009" s="232"/>
      <c r="AF1009" s="232"/>
    </row>
    <row r="1010" spans="1:32" ht="14.25" customHeight="1">
      <c r="A1010" s="232" t="s">
        <v>217</v>
      </c>
      <c r="B1010" s="246" t="str">
        <f t="shared" si="276"/>
        <v>Segura</v>
      </c>
      <c r="C1010" s="238" t="str">
        <f t="shared" si="277"/>
        <v>Jean</v>
      </c>
      <c r="D1010" s="232" t="str">
        <f t="shared" si="278"/>
        <v>J. Segura</v>
      </c>
      <c r="E1010" s="231" t="str">
        <f t="shared" si="279"/>
        <v>Jean Segura</v>
      </c>
      <c r="F1010" s="249"/>
      <c r="G1010" s="249"/>
      <c r="H1010" s="249"/>
      <c r="I1010" s="249"/>
      <c r="J1010" s="250"/>
      <c r="K1010" s="256"/>
      <c r="L1010" s="249" t="s">
        <v>6</v>
      </c>
      <c r="M1010" s="270" t="str">
        <f t="shared" si="270"/>
        <v>3,L3-$18M</v>
      </c>
      <c r="N1010" s="256" t="s">
        <v>429</v>
      </c>
      <c r="O1010" s="257" t="s">
        <v>2007</v>
      </c>
      <c r="P1010" s="231" t="str">
        <f t="shared" si="280"/>
        <v>Segura, Jean (3,L3-$18M)</v>
      </c>
      <c r="Q1010" s="252">
        <f t="shared" si="272"/>
        <v>6000000</v>
      </c>
      <c r="R1010" s="252" t="str">
        <f t="shared" si="269"/>
        <v/>
      </c>
      <c r="S1010" s="252" t="str">
        <f t="shared" si="273"/>
        <v/>
      </c>
      <c r="T1010" s="252" t="str">
        <f t="shared" si="274"/>
        <v/>
      </c>
      <c r="U1010" s="270" t="s">
        <v>1363</v>
      </c>
      <c r="V1010" s="263">
        <v>6000000</v>
      </c>
      <c r="W1010" s="233" t="s">
        <v>242</v>
      </c>
      <c r="X1010" s="253"/>
      <c r="Y1010" s="232"/>
      <c r="Z1010" s="232"/>
      <c r="AA1010" s="232"/>
      <c r="AB1010" s="284"/>
      <c r="AC1010" s="232"/>
      <c r="AD1010" s="284"/>
      <c r="AE1010" s="232"/>
      <c r="AF1010" s="232"/>
    </row>
    <row r="1011" spans="1:32" ht="14.25" customHeight="1">
      <c r="A1011" s="246" t="s">
        <v>826</v>
      </c>
      <c r="B1011" s="246" t="str">
        <f t="shared" si="276"/>
        <v>Semien</v>
      </c>
      <c r="C1011" s="238" t="str">
        <f t="shared" si="277"/>
        <v>Marcus</v>
      </c>
      <c r="D1011" s="232" t="str">
        <f t="shared" si="278"/>
        <v>M. Semien</v>
      </c>
      <c r="E1011" s="231" t="str">
        <f t="shared" si="279"/>
        <v>Marcus Semien</v>
      </c>
      <c r="F1011" s="247" t="s">
        <v>748</v>
      </c>
      <c r="G1011" s="247"/>
      <c r="H1011" s="247"/>
      <c r="I1011" s="247"/>
      <c r="J1011" s="258">
        <v>33133</v>
      </c>
      <c r="K1011" s="259" t="s">
        <v>746</v>
      </c>
      <c r="L1011" s="249" t="s">
        <v>6</v>
      </c>
      <c r="M1011" s="270" t="str">
        <f t="shared" si="270"/>
        <v>2,L4-$16M</v>
      </c>
      <c r="N1011" s="251" t="str">
        <f>Aaron!$Y$2</f>
        <v>Columbus</v>
      </c>
      <c r="O1011" s="247" t="s">
        <v>869</v>
      </c>
      <c r="P1011" s="231" t="str">
        <f t="shared" si="280"/>
        <v>Semien, Marcus (2,L4-$16M)</v>
      </c>
      <c r="Q1011" s="252">
        <f t="shared" si="272"/>
        <v>4000000</v>
      </c>
      <c r="R1011" s="252">
        <f t="shared" si="269"/>
        <v>4000000</v>
      </c>
      <c r="S1011" s="252">
        <f t="shared" si="273"/>
        <v>4000000</v>
      </c>
      <c r="T1011" s="252" t="str">
        <f t="shared" si="274"/>
        <v/>
      </c>
      <c r="U1011" s="270" t="s">
        <v>1364</v>
      </c>
      <c r="V1011" s="263">
        <v>4000000</v>
      </c>
      <c r="W1011" s="232" t="s">
        <v>1365</v>
      </c>
      <c r="X1011" s="253">
        <v>4000000</v>
      </c>
      <c r="Y1011" s="232" t="s">
        <v>1366</v>
      </c>
      <c r="Z1011" s="284">
        <v>4000000</v>
      </c>
      <c r="AA1011" s="232" t="s">
        <v>242</v>
      </c>
      <c r="AB1011" s="284"/>
      <c r="AC1011" s="232"/>
      <c r="AD1011" s="284"/>
      <c r="AE1011" s="232"/>
      <c r="AF1011" s="232"/>
    </row>
    <row r="1012" spans="1:32" ht="14.25" customHeight="1">
      <c r="A1012" s="232" t="s">
        <v>1425</v>
      </c>
      <c r="B1012" s="246" t="str">
        <f t="shared" si="276"/>
        <v>Senzatela</v>
      </c>
      <c r="C1012" s="238" t="str">
        <f t="shared" si="277"/>
        <v>Antonio</v>
      </c>
      <c r="D1012" s="232" t="str">
        <f t="shared" si="278"/>
        <v>A. Senzatela</v>
      </c>
      <c r="E1012" s="231" t="str">
        <f t="shared" si="279"/>
        <v>Antonio Senzatela</v>
      </c>
      <c r="F1012" s="254" t="s">
        <v>748</v>
      </c>
      <c r="G1012" s="254">
        <v>13</v>
      </c>
      <c r="H1012" s="254" t="s">
        <v>1464</v>
      </c>
      <c r="I1012" s="254"/>
      <c r="J1012" s="250">
        <v>34720</v>
      </c>
      <c r="K1012" s="255" t="s">
        <v>577</v>
      </c>
      <c r="L1012" s="249" t="s">
        <v>90</v>
      </c>
      <c r="M1012" s="270" t="str">
        <f t="shared" si="270"/>
        <v>Y3</v>
      </c>
      <c r="N1012" s="256" t="str">
        <f>Cobb!$Y$2</f>
        <v>Gateway</v>
      </c>
      <c r="O1012" s="257" t="s">
        <v>1479</v>
      </c>
      <c r="P1012" s="231" t="str">
        <f t="shared" si="280"/>
        <v>Senzatela, Antonio (Y3)</v>
      </c>
      <c r="Q1012" s="252">
        <f t="shared" si="272"/>
        <v>400000</v>
      </c>
      <c r="R1012" s="252" t="str">
        <f t="shared" si="269"/>
        <v/>
      </c>
      <c r="S1012" s="252" t="str">
        <f t="shared" si="273"/>
        <v/>
      </c>
      <c r="T1012" s="252" t="str">
        <f t="shared" si="274"/>
        <v/>
      </c>
      <c r="U1012" s="270" t="s">
        <v>278</v>
      </c>
      <c r="V1012" s="253">
        <v>400000</v>
      </c>
      <c r="W1012" s="232" t="s">
        <v>492</v>
      </c>
      <c r="X1012" s="253"/>
      <c r="Y1012" s="232"/>
      <c r="Z1012" s="232"/>
      <c r="AA1012" s="232"/>
      <c r="AB1012" s="284"/>
      <c r="AC1012" s="232"/>
      <c r="AD1012" s="284"/>
      <c r="AE1012" s="232"/>
      <c r="AF1012" s="232"/>
    </row>
    <row r="1013" spans="1:32" ht="14.25" customHeight="1">
      <c r="A1013" s="232" t="s">
        <v>1216</v>
      </c>
      <c r="B1013" s="246" t="str">
        <f t="shared" si="276"/>
        <v>Senzel</v>
      </c>
      <c r="C1013" s="238" t="str">
        <f t="shared" si="277"/>
        <v>Nick</v>
      </c>
      <c r="D1013" s="232" t="str">
        <f t="shared" si="278"/>
        <v>N. Senzel</v>
      </c>
      <c r="E1013" s="231" t="str">
        <f t="shared" si="279"/>
        <v>Nick Senzel</v>
      </c>
      <c r="F1013" s="247" t="s">
        <v>748</v>
      </c>
      <c r="G1013" s="232">
        <f>G1012+1</f>
        <v>14</v>
      </c>
      <c r="H1013" s="232">
        <v>1</v>
      </c>
      <c r="I1013" s="232">
        <v>6</v>
      </c>
      <c r="J1013" s="248">
        <v>34879</v>
      </c>
      <c r="K1013" s="232" t="s">
        <v>751</v>
      </c>
      <c r="L1013" s="249" t="s">
        <v>6</v>
      </c>
      <c r="M1013" s="270" t="str">
        <f t="shared" si="270"/>
        <v>Y1</v>
      </c>
      <c r="N1013" s="256" t="str">
        <f>Ruth!$A$2</f>
        <v>Plum Island</v>
      </c>
      <c r="O1013" s="249" t="s">
        <v>1214</v>
      </c>
      <c r="P1013" s="231" t="str">
        <f t="shared" si="280"/>
        <v>Senzel, Nick (Y1)</v>
      </c>
      <c r="Q1013" s="252">
        <f t="shared" si="272"/>
        <v>200000</v>
      </c>
      <c r="R1013" s="252">
        <f t="shared" si="269"/>
        <v>300000</v>
      </c>
      <c r="S1013" s="252">
        <f t="shared" si="273"/>
        <v>400000</v>
      </c>
      <c r="T1013" s="252" t="str">
        <f t="shared" si="274"/>
        <v/>
      </c>
      <c r="U1013" s="270" t="s">
        <v>388</v>
      </c>
      <c r="V1013" s="253">
        <v>200000</v>
      </c>
      <c r="W1013" s="232" t="s">
        <v>389</v>
      </c>
      <c r="X1013" s="253">
        <v>300000</v>
      </c>
      <c r="Y1013" s="232" t="s">
        <v>278</v>
      </c>
      <c r="Z1013" s="378">
        <v>400000</v>
      </c>
      <c r="AA1013" s="232" t="s">
        <v>492</v>
      </c>
      <c r="AB1013" s="284"/>
      <c r="AC1013" s="232"/>
      <c r="AD1013" s="284"/>
      <c r="AE1013" s="232"/>
      <c r="AF1013" s="232"/>
    </row>
    <row r="1014" spans="1:32" ht="14.25" customHeight="1">
      <c r="A1014" s="233" t="s">
        <v>969</v>
      </c>
      <c r="B1014" s="246" t="str">
        <f t="shared" si="276"/>
        <v>Severino</v>
      </c>
      <c r="C1014" s="238" t="str">
        <f t="shared" si="277"/>
        <v>Luis</v>
      </c>
      <c r="D1014" s="232" t="str">
        <f t="shared" si="278"/>
        <v>L. Severino</v>
      </c>
      <c r="E1014" s="231" t="str">
        <f t="shared" si="279"/>
        <v>Luis Severino</v>
      </c>
      <c r="F1014" s="249" t="s">
        <v>748</v>
      </c>
      <c r="G1014" s="249"/>
      <c r="H1014" s="249"/>
      <c r="I1014" s="249"/>
      <c r="J1014" s="262">
        <v>34385</v>
      </c>
      <c r="K1014" s="232" t="s">
        <v>577</v>
      </c>
      <c r="L1014" s="249" t="s">
        <v>90</v>
      </c>
      <c r="M1014" s="270" t="str">
        <f t="shared" si="270"/>
        <v>ARB-Y5</v>
      </c>
      <c r="N1014" s="256" t="str">
        <f>Mays!$Y$2</f>
        <v>Los Angeles</v>
      </c>
      <c r="O1014" s="249" t="s">
        <v>916</v>
      </c>
      <c r="P1014" s="231" t="str">
        <f t="shared" si="280"/>
        <v>Severino, Luis (ARB-Y5)</v>
      </c>
      <c r="Q1014" s="252">
        <f t="shared" si="272"/>
        <v>1080000</v>
      </c>
      <c r="R1014" s="252" t="str">
        <f t="shared" si="269"/>
        <v/>
      </c>
      <c r="S1014" s="252" t="str">
        <f t="shared" si="273"/>
        <v/>
      </c>
      <c r="T1014" s="252" t="str">
        <f t="shared" si="274"/>
        <v/>
      </c>
      <c r="U1014" s="270" t="s">
        <v>721</v>
      </c>
      <c r="V1014" s="263">
        <v>1080000</v>
      </c>
      <c r="W1014" s="232" t="s">
        <v>722</v>
      </c>
      <c r="X1014" s="253"/>
      <c r="Y1014" s="232" t="s">
        <v>723</v>
      </c>
      <c r="Z1014" s="232"/>
      <c r="AA1014" s="232" t="s">
        <v>242</v>
      </c>
      <c r="AB1014" s="284"/>
      <c r="AC1014" s="232"/>
      <c r="AD1014" s="284"/>
      <c r="AE1014" s="232"/>
      <c r="AF1014" s="232"/>
    </row>
    <row r="1015" spans="1:32" ht="14.25" customHeight="1">
      <c r="A1015" s="232" t="s">
        <v>1042</v>
      </c>
      <c r="B1015" s="246" t="str">
        <f t="shared" si="276"/>
        <v>Severino</v>
      </c>
      <c r="C1015" s="238" t="str">
        <f t="shared" si="277"/>
        <v>Pedro</v>
      </c>
      <c r="D1015" s="232" t="str">
        <f t="shared" si="278"/>
        <v>P. Severino</v>
      </c>
      <c r="E1015" s="231" t="str">
        <f t="shared" si="279"/>
        <v>Pedro Severino</v>
      </c>
      <c r="F1015" s="254"/>
      <c r="G1015" s="254"/>
      <c r="H1015" s="254"/>
      <c r="I1015" s="254"/>
      <c r="J1015" s="250"/>
      <c r="K1015" s="255"/>
      <c r="L1015" s="249" t="s">
        <v>6</v>
      </c>
      <c r="M1015" s="270" t="str">
        <f t="shared" si="270"/>
        <v>1,F3-$3.99M</v>
      </c>
      <c r="N1015" s="256" t="s">
        <v>253</v>
      </c>
      <c r="O1015" s="257" t="s">
        <v>3510</v>
      </c>
      <c r="P1015" s="231" t="str">
        <f t="shared" si="280"/>
        <v>Severino, Pedro (1,F3-$3.99M)</v>
      </c>
      <c r="Q1015" s="252">
        <f t="shared" si="272"/>
        <v>1330000</v>
      </c>
      <c r="R1015" s="252">
        <f t="shared" si="269"/>
        <v>1330000</v>
      </c>
      <c r="S1015" s="252">
        <f t="shared" si="273"/>
        <v>1330000</v>
      </c>
      <c r="T1015" s="252" t="str">
        <f t="shared" si="274"/>
        <v/>
      </c>
      <c r="U1015" s="270" t="s">
        <v>3322</v>
      </c>
      <c r="V1015" s="253">
        <v>1330000</v>
      </c>
      <c r="W1015" s="232" t="s">
        <v>3323</v>
      </c>
      <c r="X1015" s="253">
        <v>1330000</v>
      </c>
      <c r="Y1015" s="270" t="s">
        <v>3324</v>
      </c>
      <c r="Z1015" s="253">
        <v>1330000</v>
      </c>
      <c r="AA1015" s="232" t="s">
        <v>242</v>
      </c>
      <c r="AB1015" s="284"/>
      <c r="AC1015" s="232"/>
      <c r="AD1015" s="284"/>
      <c r="AE1015" s="232"/>
      <c r="AF1015" s="232"/>
    </row>
    <row r="1016" spans="1:32" ht="14.25" customHeight="1">
      <c r="A1016" s="158" t="s">
        <v>3679</v>
      </c>
      <c r="B1016" s="246" t="str">
        <f t="shared" si="276"/>
        <v>Shafer</v>
      </c>
      <c r="C1016" s="238" t="str">
        <f t="shared" si="277"/>
        <v>Justin</v>
      </c>
      <c r="D1016" s="232" t="str">
        <f t="shared" si="278"/>
        <v>J. Shafer</v>
      </c>
      <c r="E1016" s="231" t="str">
        <f t="shared" si="279"/>
        <v>Justin Shafer</v>
      </c>
      <c r="F1016" s="254" t="s">
        <v>748</v>
      </c>
      <c r="G1016" s="254">
        <v>167</v>
      </c>
      <c r="H1016" s="254">
        <v>6</v>
      </c>
      <c r="I1016" s="254" t="s">
        <v>2186</v>
      </c>
      <c r="J1016" s="250">
        <v>33865</v>
      </c>
      <c r="K1016" s="255" t="s">
        <v>745</v>
      </c>
      <c r="L1016" s="249" t="s">
        <v>90</v>
      </c>
      <c r="M1016" s="270" t="str">
        <f t="shared" si="270"/>
        <v>Y1</v>
      </c>
      <c r="N1016" s="256" t="s">
        <v>299</v>
      </c>
      <c r="O1016" s="257" t="s">
        <v>3574</v>
      </c>
      <c r="P1016" s="231" t="str">
        <f>CONCATENATE(A1016," (",U1016,")")</f>
        <v>Shafer, Justin (Y1)</v>
      </c>
      <c r="Q1016" s="252">
        <f t="shared" si="272"/>
        <v>200000</v>
      </c>
      <c r="R1016" s="252">
        <f t="shared" si="269"/>
        <v>300000</v>
      </c>
      <c r="S1016" s="252">
        <f t="shared" si="273"/>
        <v>400000</v>
      </c>
      <c r="T1016" s="252" t="str">
        <f t="shared" si="274"/>
        <v/>
      </c>
      <c r="U1016" s="270" t="s">
        <v>388</v>
      </c>
      <c r="V1016" s="253">
        <v>200000</v>
      </c>
      <c r="W1016" s="232" t="s">
        <v>389</v>
      </c>
      <c r="X1016" s="253">
        <v>300000</v>
      </c>
      <c r="Y1016" s="232" t="s">
        <v>278</v>
      </c>
      <c r="Z1016" s="378">
        <v>400000</v>
      </c>
      <c r="AA1016" s="232" t="s">
        <v>492</v>
      </c>
      <c r="AB1016" s="284"/>
      <c r="AC1016" s="232"/>
      <c r="AD1016" s="284"/>
      <c r="AE1016" s="232"/>
      <c r="AF1016" s="232"/>
    </row>
    <row r="1017" spans="1:32" ht="14.25" customHeight="1">
      <c r="A1017" s="232" t="s">
        <v>1107</v>
      </c>
      <c r="B1017" s="246" t="str">
        <f t="shared" si="276"/>
        <v>Shaw</v>
      </c>
      <c r="C1017" s="238" t="str">
        <f t="shared" si="277"/>
        <v>Chris James</v>
      </c>
      <c r="D1017" s="232" t="str">
        <f t="shared" si="278"/>
        <v>C. Shaw</v>
      </c>
      <c r="E1017" s="231" t="str">
        <f t="shared" si="279"/>
        <v>Chris James Shaw</v>
      </c>
      <c r="F1017" s="254"/>
      <c r="G1017" s="233">
        <v>119</v>
      </c>
      <c r="H1017" s="233">
        <v>5</v>
      </c>
      <c r="I1017" s="233">
        <v>3</v>
      </c>
      <c r="J1017" s="262">
        <v>34262</v>
      </c>
      <c r="K1017" s="255" t="s">
        <v>754</v>
      </c>
      <c r="L1017" s="249" t="s">
        <v>6</v>
      </c>
      <c r="M1017" s="270" t="str">
        <f t="shared" si="270"/>
        <v>MM</v>
      </c>
      <c r="N1017" s="256" t="str">
        <f>Ruth!$G$2</f>
        <v>Gotham City</v>
      </c>
      <c r="O1017" s="257" t="s">
        <v>1058</v>
      </c>
      <c r="P1017" s="231" t="str">
        <f>CONCATENATE(A1017," (",M1017,")")</f>
        <v>Shaw, Chris James (MM)</v>
      </c>
      <c r="Q1017" s="252">
        <f t="shared" si="272"/>
        <v>100000</v>
      </c>
      <c r="R1017" s="252" t="str">
        <f t="shared" si="269"/>
        <v/>
      </c>
      <c r="S1017" s="252" t="str">
        <f t="shared" si="273"/>
        <v/>
      </c>
      <c r="T1017" s="252" t="str">
        <f t="shared" si="274"/>
        <v/>
      </c>
      <c r="U1017" s="270" t="s">
        <v>385</v>
      </c>
      <c r="V1017" s="253">
        <v>100000</v>
      </c>
      <c r="W1017" s="232"/>
      <c r="X1017" s="232"/>
      <c r="Y1017" s="232"/>
      <c r="Z1017" s="232"/>
      <c r="AA1017" s="232"/>
      <c r="AB1017" s="284"/>
      <c r="AC1017" s="232"/>
      <c r="AD1017" s="284"/>
      <c r="AE1017" s="232"/>
      <c r="AF1017" s="232"/>
    </row>
    <row r="1018" spans="1:32" ht="14.25" customHeight="1">
      <c r="A1018" s="233" t="s">
        <v>1057</v>
      </c>
      <c r="B1018" s="246" t="str">
        <f t="shared" si="276"/>
        <v>Shaw</v>
      </c>
      <c r="C1018" s="238" t="str">
        <f t="shared" si="277"/>
        <v>Travis*</v>
      </c>
      <c r="D1018" s="232" t="str">
        <f t="shared" si="278"/>
        <v>T. Shaw</v>
      </c>
      <c r="E1018" s="231" t="str">
        <f t="shared" si="279"/>
        <v>Travis* Shaw</v>
      </c>
      <c r="F1018" s="254" t="s">
        <v>307</v>
      </c>
      <c r="G1018" s="233">
        <v>31</v>
      </c>
      <c r="H1018" s="233">
        <v>2</v>
      </c>
      <c r="I1018" s="233">
        <v>7</v>
      </c>
      <c r="J1018" s="262">
        <v>32979</v>
      </c>
      <c r="K1018" s="255" t="s">
        <v>747</v>
      </c>
      <c r="L1018" s="249" t="s">
        <v>6</v>
      </c>
      <c r="M1018" s="270" t="str">
        <f t="shared" si="270"/>
        <v>2,L5-14M</v>
      </c>
      <c r="N1018" s="256" t="str">
        <f>Cobb!$M$2</f>
        <v>Mansfield</v>
      </c>
      <c r="O1018" s="257" t="s">
        <v>1058</v>
      </c>
      <c r="P1018" s="231" t="str">
        <f>CONCATENATE(A1018," (",M1018,")")</f>
        <v>Shaw, Travis* (2,L5-14M)</v>
      </c>
      <c r="Q1018" s="252">
        <f t="shared" si="272"/>
        <v>2800000</v>
      </c>
      <c r="R1018" s="252">
        <f t="shared" si="269"/>
        <v>2800000</v>
      </c>
      <c r="S1018" s="252">
        <f t="shared" si="273"/>
        <v>2800000</v>
      </c>
      <c r="T1018" s="252">
        <f t="shared" si="274"/>
        <v>2800000</v>
      </c>
      <c r="U1018" s="270" t="s">
        <v>494</v>
      </c>
      <c r="V1018" s="253">
        <v>2800000</v>
      </c>
      <c r="W1018" s="232" t="s">
        <v>232</v>
      </c>
      <c r="X1018" s="284">
        <v>2800000</v>
      </c>
      <c r="Y1018" s="232" t="s">
        <v>231</v>
      </c>
      <c r="Z1018" s="284">
        <v>2800000</v>
      </c>
      <c r="AA1018" s="232" t="s">
        <v>462</v>
      </c>
      <c r="AB1018" s="284">
        <v>2800000</v>
      </c>
      <c r="AC1018" s="232"/>
      <c r="AD1018" s="284"/>
      <c r="AE1018" s="232"/>
      <c r="AF1018" s="232"/>
    </row>
    <row r="1019" spans="1:32" ht="14.25" customHeight="1">
      <c r="A1019" s="232" t="s">
        <v>1108</v>
      </c>
      <c r="B1019" s="246" t="str">
        <f t="shared" si="276"/>
        <v>Sheffield</v>
      </c>
      <c r="C1019" s="238" t="str">
        <f t="shared" si="277"/>
        <v>Justus</v>
      </c>
      <c r="D1019" s="232" t="str">
        <f t="shared" si="278"/>
        <v>J. Sheffield</v>
      </c>
      <c r="E1019" s="231" t="str">
        <f t="shared" si="279"/>
        <v>Justus Sheffield</v>
      </c>
      <c r="F1019" s="254"/>
      <c r="G1019" s="233">
        <v>157</v>
      </c>
      <c r="H1019" s="233">
        <v>6</v>
      </c>
      <c r="I1019" s="233">
        <v>19</v>
      </c>
      <c r="J1019" s="262">
        <v>35198</v>
      </c>
      <c r="K1019" s="255" t="s">
        <v>577</v>
      </c>
      <c r="L1019" s="249" t="s">
        <v>90</v>
      </c>
      <c r="M1019" s="270" t="str">
        <f t="shared" si="270"/>
        <v>Y1</v>
      </c>
      <c r="N1019" s="256" t="str">
        <f>Ruth!$M$2</f>
        <v>Hoboken</v>
      </c>
      <c r="O1019" s="257" t="s">
        <v>1058</v>
      </c>
      <c r="P1019" s="231" t="str">
        <f>CONCATENATE(A1019," (",M1019,")")</f>
        <v>Sheffield, Justus (Y1)</v>
      </c>
      <c r="Q1019" s="252">
        <f t="shared" si="272"/>
        <v>200000</v>
      </c>
      <c r="R1019" s="252">
        <f t="shared" si="269"/>
        <v>300000</v>
      </c>
      <c r="S1019" s="252">
        <f t="shared" si="273"/>
        <v>400000</v>
      </c>
      <c r="T1019" s="252" t="str">
        <f t="shared" si="274"/>
        <v/>
      </c>
      <c r="U1019" s="270" t="s">
        <v>388</v>
      </c>
      <c r="V1019" s="253">
        <v>200000</v>
      </c>
      <c r="W1019" s="232" t="s">
        <v>389</v>
      </c>
      <c r="X1019" s="253">
        <v>300000</v>
      </c>
      <c r="Y1019" s="232" t="s">
        <v>278</v>
      </c>
      <c r="Z1019" s="378">
        <v>400000</v>
      </c>
      <c r="AA1019" s="232" t="s">
        <v>492</v>
      </c>
      <c r="AB1019" s="284"/>
      <c r="AC1019" s="232"/>
      <c r="AD1019" s="284"/>
      <c r="AE1019" s="232"/>
      <c r="AF1019" s="232"/>
    </row>
    <row r="1020" spans="1:32" ht="14.25" customHeight="1">
      <c r="A1020" s="158" t="s">
        <v>3778</v>
      </c>
      <c r="B1020" s="246" t="str">
        <f t="shared" si="276"/>
        <v>Shewmake</v>
      </c>
      <c r="C1020" s="238" t="str">
        <f t="shared" si="277"/>
        <v>Braden</v>
      </c>
      <c r="D1020" s="232" t="str">
        <f t="shared" si="278"/>
        <v>B. Shewmake</v>
      </c>
      <c r="E1020" s="231" t="str">
        <f t="shared" si="279"/>
        <v>Braden Shewmake</v>
      </c>
      <c r="F1020" s="254" t="s">
        <v>307</v>
      </c>
      <c r="G1020" s="254">
        <v>166</v>
      </c>
      <c r="H1020" s="254">
        <v>6</v>
      </c>
      <c r="I1020" s="254" t="s">
        <v>2185</v>
      </c>
      <c r="J1020" s="250">
        <v>35753</v>
      </c>
      <c r="K1020" s="255" t="s">
        <v>752</v>
      </c>
      <c r="L1020" s="249" t="s">
        <v>387</v>
      </c>
      <c r="M1020" s="270" t="str">
        <f t="shared" si="270"/>
        <v>min</v>
      </c>
      <c r="N1020" s="256" t="s">
        <v>173</v>
      </c>
      <c r="O1020" s="257" t="s">
        <v>3574</v>
      </c>
      <c r="P1020" s="231" t="str">
        <f>CONCATENATE(A1020," (",U1020,")")</f>
        <v>Shewmake, Braden (min)</v>
      </c>
      <c r="Q1020" s="252" t="str">
        <f t="shared" si="272"/>
        <v/>
      </c>
      <c r="R1020" s="252" t="str">
        <f t="shared" si="269"/>
        <v/>
      </c>
      <c r="S1020" s="252" t="str">
        <f t="shared" si="273"/>
        <v/>
      </c>
      <c r="T1020" s="252" t="str">
        <f t="shared" si="274"/>
        <v/>
      </c>
      <c r="U1020" s="270" t="s">
        <v>505</v>
      </c>
      <c r="V1020" s="253"/>
      <c r="W1020" s="232"/>
      <c r="X1020" s="253"/>
      <c r="Y1020" s="232"/>
      <c r="Z1020" s="232"/>
      <c r="AA1020" s="232"/>
      <c r="AB1020" s="284"/>
      <c r="AC1020" s="232"/>
      <c r="AD1020" s="284"/>
      <c r="AE1020" s="232"/>
      <c r="AF1020" s="232"/>
    </row>
    <row r="1021" spans="1:32" ht="14.25" customHeight="1">
      <c r="A1021" s="233" t="s">
        <v>898</v>
      </c>
      <c r="B1021" s="246" t="str">
        <f t="shared" si="276"/>
        <v>Shoemaker</v>
      </c>
      <c r="C1021" s="238" t="str">
        <f t="shared" si="277"/>
        <v>Matt</v>
      </c>
      <c r="D1021" s="232" t="str">
        <f t="shared" si="278"/>
        <v>M. Shoemaker</v>
      </c>
      <c r="E1021" s="231" t="str">
        <f t="shared" si="279"/>
        <v>Matt Shoemaker</v>
      </c>
      <c r="F1021" s="249" t="s">
        <v>748</v>
      </c>
      <c r="G1021" s="249"/>
      <c r="H1021" s="249"/>
      <c r="I1021" s="249"/>
      <c r="J1021" s="262">
        <v>31682</v>
      </c>
      <c r="K1021" s="232" t="s">
        <v>577</v>
      </c>
      <c r="L1021" s="249" t="s">
        <v>90</v>
      </c>
      <c r="M1021" s="270" t="str">
        <f t="shared" si="270"/>
        <v>3,F3-$2.98M</v>
      </c>
      <c r="N1021" s="256" t="str">
        <f>Mays!$A$2</f>
        <v>Aspen</v>
      </c>
      <c r="O1021" s="257" t="s">
        <v>1376</v>
      </c>
      <c r="P1021" s="231" t="str">
        <f t="shared" ref="P1021:P1029" si="281">CONCATENATE(A1021," (",M1021,")")</f>
        <v>Shoemaker, Matt (3,F3-$2.98M)</v>
      </c>
      <c r="Q1021" s="252">
        <f t="shared" si="272"/>
        <v>996000</v>
      </c>
      <c r="R1021" s="252" t="str">
        <f t="shared" si="269"/>
        <v/>
      </c>
      <c r="S1021" s="252" t="str">
        <f t="shared" si="273"/>
        <v/>
      </c>
      <c r="T1021" s="252" t="str">
        <f t="shared" si="274"/>
        <v/>
      </c>
      <c r="U1021" s="270" t="s">
        <v>1617</v>
      </c>
      <c r="V1021" s="253">
        <v>996000</v>
      </c>
      <c r="W1021" s="253" t="s">
        <v>242</v>
      </c>
      <c r="X1021" s="263"/>
      <c r="Y1021" s="232"/>
      <c r="Z1021" s="232"/>
      <c r="AA1021" s="232"/>
      <c r="AB1021" s="284"/>
      <c r="AC1021" s="232"/>
      <c r="AD1021" s="284"/>
      <c r="AE1021" s="232"/>
      <c r="AF1021" s="232"/>
    </row>
    <row r="1022" spans="1:32" ht="14.25" customHeight="1">
      <c r="A1022" s="232" t="s">
        <v>971</v>
      </c>
      <c r="B1022" s="246" t="str">
        <f t="shared" si="276"/>
        <v>Sierra</v>
      </c>
      <c r="C1022" s="238" t="str">
        <f t="shared" si="277"/>
        <v>Magneuris</v>
      </c>
      <c r="D1022" s="232" t="str">
        <f t="shared" si="278"/>
        <v>M. Sierra</v>
      </c>
      <c r="E1022" s="231" t="str">
        <f t="shared" si="279"/>
        <v>Magneuris Sierra</v>
      </c>
      <c r="F1022" s="254" t="s">
        <v>307</v>
      </c>
      <c r="G1022" s="254" t="s">
        <v>2273</v>
      </c>
      <c r="H1022" s="254" t="s">
        <v>1468</v>
      </c>
      <c r="I1022" s="254" t="s">
        <v>1470</v>
      </c>
      <c r="J1022" s="250">
        <v>35162</v>
      </c>
      <c r="K1022" s="255" t="s">
        <v>784</v>
      </c>
      <c r="L1022" s="249" t="s">
        <v>6</v>
      </c>
      <c r="M1022" s="270" t="str">
        <f t="shared" si="270"/>
        <v>Y1*</v>
      </c>
      <c r="N1022" s="256" t="s">
        <v>710</v>
      </c>
      <c r="O1022" s="257" t="s">
        <v>2173</v>
      </c>
      <c r="P1022" s="231" t="str">
        <f t="shared" si="281"/>
        <v>Sierra, Magneuris (Y1*)</v>
      </c>
      <c r="Q1022" s="252">
        <f t="shared" si="272"/>
        <v>200000</v>
      </c>
      <c r="R1022" s="252">
        <f t="shared" si="269"/>
        <v>300000</v>
      </c>
      <c r="S1022" s="252">
        <f t="shared" si="273"/>
        <v>400000</v>
      </c>
      <c r="T1022" s="252" t="str">
        <f t="shared" si="274"/>
        <v/>
      </c>
      <c r="U1022" s="270" t="s">
        <v>189</v>
      </c>
      <c r="V1022" s="253">
        <v>200000</v>
      </c>
      <c r="W1022" s="232" t="s">
        <v>389</v>
      </c>
      <c r="X1022" s="253">
        <v>300000</v>
      </c>
      <c r="Y1022" s="232" t="s">
        <v>278</v>
      </c>
      <c r="Z1022" s="378">
        <v>400000</v>
      </c>
      <c r="AA1022" s="232" t="s">
        <v>492</v>
      </c>
      <c r="AB1022" s="284"/>
      <c r="AC1022" s="232"/>
      <c r="AD1022" s="284"/>
      <c r="AE1022" s="232"/>
      <c r="AF1022" s="232"/>
    </row>
    <row r="1023" spans="1:32" ht="14.25" customHeight="1">
      <c r="A1023" s="232" t="s">
        <v>601</v>
      </c>
      <c r="B1023" s="246" t="str">
        <f t="shared" si="276"/>
        <v>Simmons</v>
      </c>
      <c r="C1023" s="238" t="str">
        <f t="shared" si="277"/>
        <v>Andrelton</v>
      </c>
      <c r="D1023" s="232" t="str">
        <f t="shared" si="278"/>
        <v>A. Simmons</v>
      </c>
      <c r="E1023" s="231" t="str">
        <f t="shared" si="279"/>
        <v>Andrelton Simmons</v>
      </c>
      <c r="F1023" s="249" t="s">
        <v>748</v>
      </c>
      <c r="G1023" s="249"/>
      <c r="H1023" s="249"/>
      <c r="I1023" s="249"/>
      <c r="J1023" s="250">
        <v>32755</v>
      </c>
      <c r="K1023" s="256" t="s">
        <v>752</v>
      </c>
      <c r="L1023" s="249" t="s">
        <v>6</v>
      </c>
      <c r="M1023" s="270" t="str">
        <f t="shared" si="270"/>
        <v>1,F3-$10.05M</v>
      </c>
      <c r="N1023" s="256" t="s">
        <v>329</v>
      </c>
      <c r="O1023" s="257" t="s">
        <v>3510</v>
      </c>
      <c r="P1023" s="231" t="str">
        <f t="shared" si="281"/>
        <v>Simmons, Andrelton (1,F3-$10.05M)</v>
      </c>
      <c r="Q1023" s="252">
        <f t="shared" si="272"/>
        <v>3350000</v>
      </c>
      <c r="R1023" s="252">
        <f t="shared" si="269"/>
        <v>3350000</v>
      </c>
      <c r="S1023" s="252">
        <f t="shared" si="273"/>
        <v>3350000</v>
      </c>
      <c r="T1023" s="252" t="str">
        <f t="shared" si="274"/>
        <v/>
      </c>
      <c r="U1023" s="270" t="s">
        <v>3325</v>
      </c>
      <c r="V1023" s="263">
        <v>3350000</v>
      </c>
      <c r="W1023" s="270" t="s">
        <v>3326</v>
      </c>
      <c r="X1023" s="263">
        <v>3350000</v>
      </c>
      <c r="Y1023" s="270" t="s">
        <v>3327</v>
      </c>
      <c r="Z1023" s="263">
        <v>3350000</v>
      </c>
      <c r="AA1023" s="232" t="s">
        <v>242</v>
      </c>
      <c r="AB1023" s="580"/>
      <c r="AC1023" s="232"/>
      <c r="AD1023" s="284"/>
      <c r="AE1023" s="232"/>
      <c r="AF1023" s="232"/>
    </row>
    <row r="1024" spans="1:32" ht="14.25" customHeight="1">
      <c r="A1024" s="246" t="s">
        <v>802</v>
      </c>
      <c r="B1024" s="246" t="str">
        <f t="shared" ref="B1024:B1055" si="282">LEFT(A1024,FIND(", ",A1024,1)-1)</f>
        <v>Sims</v>
      </c>
      <c r="C1024" s="238" t="str">
        <f t="shared" si="277"/>
        <v>Lucas</v>
      </c>
      <c r="D1024" s="232" t="str">
        <f t="shared" ref="D1024:D1055" si="283">CONCATENATE(MID(C1024,1,1),". ",B1024)</f>
        <v>L. Sims</v>
      </c>
      <c r="E1024" s="231" t="str">
        <f t="shared" si="279"/>
        <v>Lucas Sims</v>
      </c>
      <c r="F1024" s="247" t="s">
        <v>748</v>
      </c>
      <c r="G1024" s="247"/>
      <c r="H1024" s="247"/>
      <c r="I1024" s="247"/>
      <c r="J1024" s="258">
        <v>34464</v>
      </c>
      <c r="K1024" s="259" t="s">
        <v>577</v>
      </c>
      <c r="L1024" s="249" t="s">
        <v>90</v>
      </c>
      <c r="M1024" s="270" t="str">
        <f t="shared" si="270"/>
        <v>Y2</v>
      </c>
      <c r="N1024" s="256" t="str">
        <f>Ruth!$M$2</f>
        <v>Hoboken</v>
      </c>
      <c r="O1024" s="247" t="s">
        <v>785</v>
      </c>
      <c r="P1024" s="231" t="str">
        <f t="shared" si="281"/>
        <v>Sims, Lucas (Y2)</v>
      </c>
      <c r="Q1024" s="252">
        <f t="shared" si="272"/>
        <v>300000</v>
      </c>
      <c r="R1024" s="252">
        <f t="shared" ref="R1024:R1087" si="284">IF(ISBLANK($X1024),"",$X1024)</f>
        <v>400000</v>
      </c>
      <c r="S1024" s="252" t="str">
        <f t="shared" si="273"/>
        <v/>
      </c>
      <c r="T1024" s="252" t="str">
        <f t="shared" si="274"/>
        <v/>
      </c>
      <c r="U1024" s="270" t="s">
        <v>389</v>
      </c>
      <c r="V1024" s="253">
        <v>300000</v>
      </c>
      <c r="W1024" s="232" t="s">
        <v>278</v>
      </c>
      <c r="X1024" s="253">
        <v>400000</v>
      </c>
      <c r="Y1024" s="232" t="s">
        <v>492</v>
      </c>
      <c r="Z1024" s="232"/>
      <c r="AA1024" s="232"/>
      <c r="AB1024" s="284"/>
      <c r="AC1024" s="232"/>
      <c r="AD1024" s="284"/>
      <c r="AE1024" s="232"/>
      <c r="AF1024" s="232"/>
    </row>
    <row r="1025" spans="1:32" ht="14.25" customHeight="1">
      <c r="A1025" s="232" t="s">
        <v>2042</v>
      </c>
      <c r="B1025" s="246" t="str">
        <f t="shared" si="282"/>
        <v>Singer</v>
      </c>
      <c r="C1025" s="238" t="str">
        <f t="shared" si="277"/>
        <v>Brady</v>
      </c>
      <c r="D1025" s="232" t="str">
        <f t="shared" si="283"/>
        <v>B. Singer</v>
      </c>
      <c r="E1025" s="231" t="str">
        <f t="shared" si="279"/>
        <v>Brady Singer</v>
      </c>
      <c r="F1025" s="254" t="s">
        <v>748</v>
      </c>
      <c r="G1025" s="254" t="s">
        <v>2195</v>
      </c>
      <c r="H1025" s="254" t="s">
        <v>1465</v>
      </c>
      <c r="I1025" s="254" t="s">
        <v>1468</v>
      </c>
      <c r="J1025" s="250">
        <v>35281</v>
      </c>
      <c r="K1025" s="255" t="s">
        <v>577</v>
      </c>
      <c r="L1025" s="249" t="s">
        <v>387</v>
      </c>
      <c r="M1025" s="270" t="str">
        <f t="shared" si="270"/>
        <v>min</v>
      </c>
      <c r="N1025" s="256" t="str">
        <f>Cobb!$AE$2</f>
        <v>Houston</v>
      </c>
      <c r="O1025" s="257" t="s">
        <v>2173</v>
      </c>
      <c r="P1025" s="231" t="str">
        <f t="shared" si="281"/>
        <v>Singer, Brady (min)</v>
      </c>
      <c r="Q1025" s="252" t="str">
        <f t="shared" si="272"/>
        <v/>
      </c>
      <c r="R1025" s="252" t="str">
        <f t="shared" si="284"/>
        <v/>
      </c>
      <c r="S1025" s="252" t="str">
        <f t="shared" si="273"/>
        <v/>
      </c>
      <c r="T1025" s="252" t="str">
        <f t="shared" si="274"/>
        <v/>
      </c>
      <c r="U1025" s="270" t="s">
        <v>505</v>
      </c>
      <c r="V1025" s="253"/>
      <c r="W1025" s="232"/>
      <c r="X1025" s="253"/>
      <c r="Y1025" s="232"/>
      <c r="Z1025" s="232"/>
      <c r="AA1025" s="232"/>
      <c r="AB1025" s="284"/>
      <c r="AC1025" s="232"/>
      <c r="AD1025" s="284"/>
      <c r="AE1025" s="232"/>
      <c r="AF1025" s="232"/>
    </row>
    <row r="1026" spans="1:32" ht="14.25" customHeight="1">
      <c r="A1026" s="246" t="s">
        <v>1969</v>
      </c>
      <c r="B1026" s="246"/>
      <c r="C1026" s="238"/>
      <c r="D1026" s="232"/>
      <c r="E1026" s="231"/>
      <c r="F1026" s="247"/>
      <c r="G1026" s="247"/>
      <c r="H1026" s="247"/>
      <c r="I1026" s="247"/>
      <c r="J1026" s="258"/>
      <c r="K1026" s="259"/>
      <c r="L1026" s="249" t="s">
        <v>90</v>
      </c>
      <c r="M1026" s="270" t="str">
        <f t="shared" si="270"/>
        <v>2,F2-$1.15M</v>
      </c>
      <c r="N1026" s="256" t="str">
        <f>Cobb!$AE$2</f>
        <v>Houston</v>
      </c>
      <c r="O1026" s="247" t="s">
        <v>1797</v>
      </c>
      <c r="P1026" s="231" t="str">
        <f t="shared" si="281"/>
        <v>Sipp, Tony (2,F2-$1.15M)</v>
      </c>
      <c r="Q1026" s="252">
        <f t="shared" si="272"/>
        <v>575000</v>
      </c>
      <c r="R1026" s="252" t="str">
        <f t="shared" si="284"/>
        <v/>
      </c>
      <c r="S1026" s="252" t="str">
        <f t="shared" si="273"/>
        <v/>
      </c>
      <c r="T1026" s="252" t="str">
        <f t="shared" si="274"/>
        <v/>
      </c>
      <c r="U1026" s="270" t="s">
        <v>1807</v>
      </c>
      <c r="V1026" s="253">
        <v>575000</v>
      </c>
      <c r="W1026" s="232" t="s">
        <v>242</v>
      </c>
      <c r="X1026" s="253"/>
      <c r="Y1026" s="232"/>
      <c r="Z1026" s="232"/>
      <c r="AA1026" s="232"/>
      <c r="AB1026" s="284"/>
      <c r="AC1026" s="232"/>
      <c r="AD1026" s="284"/>
      <c r="AE1026" s="232"/>
      <c r="AF1026" s="232"/>
    </row>
    <row r="1027" spans="1:32" ht="14.25" customHeight="1">
      <c r="A1027" s="232" t="s">
        <v>1504</v>
      </c>
      <c r="B1027" s="246" t="str">
        <f t="shared" ref="B1027:B1058" si="285">LEFT(A1027,FIND(", ",A1027,1)-1)</f>
        <v>Siri</v>
      </c>
      <c r="C1027" s="238" t="str">
        <f t="shared" ref="C1027:C1058" si="286">RIGHT(A1027,LEN(A1027)-FIND(", ",A1027,1)-1)</f>
        <v>Jose</v>
      </c>
      <c r="D1027" s="232" t="str">
        <f t="shared" ref="D1027:D1058" si="287">CONCATENATE(MID(C1027,1,1),". ",B1027)</f>
        <v>J. Siri</v>
      </c>
      <c r="E1027" s="231" t="str">
        <f t="shared" ref="E1027:E1058" si="288">CONCATENATE(C1027," ",B1027)</f>
        <v>Jose Siri</v>
      </c>
      <c r="F1027" s="254"/>
      <c r="G1027" s="254">
        <v>132</v>
      </c>
      <c r="H1027" s="254" t="s">
        <v>1470</v>
      </c>
      <c r="I1027" s="254"/>
      <c r="J1027" s="250"/>
      <c r="K1027" s="255" t="s">
        <v>750</v>
      </c>
      <c r="L1027" s="249" t="s">
        <v>387</v>
      </c>
      <c r="M1027" s="270" t="str">
        <f t="shared" ref="M1027:M1090" si="289">$U1027</f>
        <v>min</v>
      </c>
      <c r="N1027" s="256" t="str">
        <f>Cobb!$M$2</f>
        <v>Mansfield</v>
      </c>
      <c r="O1027" s="257" t="s">
        <v>1479</v>
      </c>
      <c r="P1027" s="231" t="str">
        <f t="shared" si="281"/>
        <v>Siri, Jose (min)</v>
      </c>
      <c r="Q1027" s="252" t="str">
        <f t="shared" ref="Q1027:Q1090" si="290">IF(ISBLANK($V1027),"",$V1027)</f>
        <v/>
      </c>
      <c r="R1027" s="252" t="str">
        <f t="shared" si="284"/>
        <v/>
      </c>
      <c r="S1027" s="252" t="str">
        <f t="shared" ref="S1027:S1090" si="291">IF(ISBLANK($Z1027),"",$Z1027)</f>
        <v/>
      </c>
      <c r="T1027" s="252" t="str">
        <f t="shared" si="274"/>
        <v/>
      </c>
      <c r="U1027" s="270" t="s">
        <v>505</v>
      </c>
      <c r="V1027" s="253"/>
      <c r="W1027" s="232"/>
      <c r="X1027" s="253"/>
      <c r="Y1027" s="232"/>
      <c r="Z1027" s="232"/>
      <c r="AA1027" s="232"/>
      <c r="AB1027" s="284"/>
      <c r="AC1027" s="232"/>
      <c r="AD1027" s="284"/>
      <c r="AE1027" s="232"/>
      <c r="AF1027" s="232"/>
    </row>
    <row r="1028" spans="1:32" ht="14.25" customHeight="1">
      <c r="A1028" s="233" t="s">
        <v>954</v>
      </c>
      <c r="B1028" s="246" t="str">
        <f t="shared" si="285"/>
        <v>Sisco</v>
      </c>
      <c r="C1028" s="238" t="str">
        <f t="shared" si="286"/>
        <v>Chance</v>
      </c>
      <c r="D1028" s="232" t="str">
        <f t="shared" si="287"/>
        <v>C. Sisco</v>
      </c>
      <c r="E1028" s="231" t="str">
        <f t="shared" si="288"/>
        <v>Chance Sisco</v>
      </c>
      <c r="F1028" s="302"/>
      <c r="G1028" s="302"/>
      <c r="H1028" s="302"/>
      <c r="I1028" s="302"/>
      <c r="J1028" s="262">
        <v>34754</v>
      </c>
      <c r="K1028" s="233" t="s">
        <v>749</v>
      </c>
      <c r="L1028" s="249" t="s">
        <v>6</v>
      </c>
      <c r="M1028" s="270" t="str">
        <f t="shared" si="289"/>
        <v>Y2</v>
      </c>
      <c r="N1028" s="256" t="str">
        <f>Mays!$G$2</f>
        <v>Palo Alto</v>
      </c>
      <c r="O1028" s="249" t="s">
        <v>916</v>
      </c>
      <c r="P1028" s="231" t="str">
        <f t="shared" si="281"/>
        <v>Sisco, Chance (Y2)</v>
      </c>
      <c r="Q1028" s="252">
        <f t="shared" si="290"/>
        <v>300000</v>
      </c>
      <c r="R1028" s="252">
        <f t="shared" si="284"/>
        <v>400000</v>
      </c>
      <c r="S1028" s="252" t="str">
        <f t="shared" si="291"/>
        <v/>
      </c>
      <c r="T1028" s="252" t="str">
        <f t="shared" si="274"/>
        <v/>
      </c>
      <c r="U1028" s="270" t="s">
        <v>389</v>
      </c>
      <c r="V1028" s="253">
        <v>300000</v>
      </c>
      <c r="W1028" s="232" t="s">
        <v>278</v>
      </c>
      <c r="X1028" s="253">
        <v>400000</v>
      </c>
      <c r="Y1028" s="232" t="s">
        <v>492</v>
      </c>
      <c r="Z1028" s="232"/>
      <c r="AA1028" s="232"/>
      <c r="AB1028" s="284"/>
      <c r="AC1028" s="232"/>
      <c r="AD1028" s="284"/>
      <c r="AE1028" s="232"/>
      <c r="AF1028" s="232"/>
    </row>
    <row r="1029" spans="1:32" ht="14.25" customHeight="1">
      <c r="A1029" s="256" t="s">
        <v>218</v>
      </c>
      <c r="B1029" s="246" t="str">
        <f t="shared" si="285"/>
        <v>Skaggs</v>
      </c>
      <c r="C1029" s="238" t="str">
        <f t="shared" si="286"/>
        <v>Tyler</v>
      </c>
      <c r="D1029" s="232" t="str">
        <f t="shared" si="287"/>
        <v>T. Skaggs</v>
      </c>
      <c r="E1029" s="231" t="str">
        <f t="shared" si="288"/>
        <v>Tyler Skaggs</v>
      </c>
      <c r="F1029" s="272" t="s">
        <v>307</v>
      </c>
      <c r="G1029" s="249"/>
      <c r="H1029" s="249"/>
      <c r="I1029" s="249"/>
      <c r="J1029" s="273">
        <v>33432</v>
      </c>
      <c r="K1029" s="274" t="s">
        <v>577</v>
      </c>
      <c r="L1029" s="249" t="s">
        <v>90</v>
      </c>
      <c r="M1029" s="270" t="str">
        <f t="shared" si="289"/>
        <v>4,F4-$4.2M</v>
      </c>
      <c r="N1029" s="256" t="str">
        <f>Aaron!$S$2</f>
        <v>Washington</v>
      </c>
      <c r="O1029" s="275" t="s">
        <v>1141</v>
      </c>
      <c r="P1029" s="231" t="str">
        <f t="shared" si="281"/>
        <v>Skaggs, Tyler (4,F4-$4.2M)</v>
      </c>
      <c r="Q1029" s="252">
        <f t="shared" si="290"/>
        <v>1050000</v>
      </c>
      <c r="R1029" s="252" t="str">
        <f t="shared" si="284"/>
        <v/>
      </c>
      <c r="S1029" s="252" t="str">
        <f t="shared" si="291"/>
        <v/>
      </c>
      <c r="T1029" s="252" t="str">
        <f t="shared" si="274"/>
        <v/>
      </c>
      <c r="U1029" s="372" t="s">
        <v>1160</v>
      </c>
      <c r="V1029" s="277">
        <v>1050000</v>
      </c>
      <c r="W1029" s="232" t="s">
        <v>242</v>
      </c>
      <c r="X1029" s="232"/>
      <c r="Y1029" s="232"/>
      <c r="Z1029" s="232"/>
      <c r="AA1029" s="232"/>
      <c r="AB1029" s="284"/>
      <c r="AC1029" s="232"/>
      <c r="AD1029" s="284"/>
      <c r="AE1029" s="232"/>
      <c r="AF1029" s="232"/>
    </row>
    <row r="1030" spans="1:32" ht="14.25" customHeight="1">
      <c r="A1030" s="158" t="s">
        <v>3721</v>
      </c>
      <c r="B1030" s="246" t="str">
        <f t="shared" si="285"/>
        <v>Skubal</v>
      </c>
      <c r="C1030" s="238" t="str">
        <f t="shared" si="286"/>
        <v>Tarik</v>
      </c>
      <c r="D1030" s="232" t="str">
        <f t="shared" si="287"/>
        <v>T. Skubal</v>
      </c>
      <c r="E1030" s="231" t="str">
        <f t="shared" si="288"/>
        <v>Tarik Skubal</v>
      </c>
      <c r="F1030" s="254" t="s">
        <v>307</v>
      </c>
      <c r="G1030" s="254">
        <v>15</v>
      </c>
      <c r="H1030" s="254">
        <v>1</v>
      </c>
      <c r="I1030" s="254" t="s">
        <v>1478</v>
      </c>
      <c r="J1030" s="250">
        <v>35389</v>
      </c>
      <c r="K1030" s="255" t="s">
        <v>577</v>
      </c>
      <c r="L1030" s="249" t="s">
        <v>387</v>
      </c>
      <c r="M1030" s="270" t="str">
        <f t="shared" si="289"/>
        <v>min</v>
      </c>
      <c r="N1030" s="256" t="s">
        <v>349</v>
      </c>
      <c r="O1030" s="257" t="s">
        <v>3574</v>
      </c>
      <c r="P1030" s="231" t="str">
        <f>CONCATENATE(A1030," (",U1030,")")</f>
        <v>Skubal, Tarik (min)</v>
      </c>
      <c r="Q1030" s="252" t="str">
        <f t="shared" si="290"/>
        <v/>
      </c>
      <c r="R1030" s="252" t="str">
        <f t="shared" si="284"/>
        <v/>
      </c>
      <c r="S1030" s="252" t="str">
        <f t="shared" si="291"/>
        <v/>
      </c>
      <c r="T1030" s="252" t="str">
        <f t="shared" si="274"/>
        <v/>
      </c>
      <c r="U1030" s="270" t="s">
        <v>505</v>
      </c>
      <c r="V1030" s="253"/>
      <c r="W1030" s="232"/>
      <c r="X1030" s="253"/>
      <c r="Y1030" s="232"/>
      <c r="Z1030" s="232"/>
      <c r="AA1030" s="232"/>
      <c r="AB1030" s="284"/>
      <c r="AC1030" s="232"/>
      <c r="AD1030" s="284"/>
      <c r="AE1030" s="232"/>
      <c r="AF1030" s="232"/>
    </row>
    <row r="1031" spans="1:32" ht="14.25" customHeight="1">
      <c r="A1031" s="232" t="s">
        <v>1455</v>
      </c>
      <c r="B1031" s="246" t="str">
        <f t="shared" si="285"/>
        <v>Slater</v>
      </c>
      <c r="C1031" s="238" t="str">
        <f t="shared" si="286"/>
        <v>Austin</v>
      </c>
      <c r="D1031" s="232" t="str">
        <f t="shared" si="287"/>
        <v>A. Slater</v>
      </c>
      <c r="E1031" s="231" t="str">
        <f t="shared" si="288"/>
        <v>Austin Slater</v>
      </c>
      <c r="F1031" s="254" t="s">
        <v>748</v>
      </c>
      <c r="G1031" s="254">
        <v>157</v>
      </c>
      <c r="H1031" s="254" t="s">
        <v>1471</v>
      </c>
      <c r="I1031" s="254"/>
      <c r="J1031" s="250">
        <v>33951</v>
      </c>
      <c r="K1031" s="255" t="s">
        <v>754</v>
      </c>
      <c r="L1031" s="249" t="s">
        <v>6</v>
      </c>
      <c r="M1031" s="270" t="str">
        <f t="shared" si="289"/>
        <v>Y3</v>
      </c>
      <c r="N1031" s="256" t="str">
        <f>Ruth!$Y$2</f>
        <v xml:space="preserve">New Jersey </v>
      </c>
      <c r="O1031" s="257" t="s">
        <v>1479</v>
      </c>
      <c r="P1031" s="231" t="str">
        <f>CONCATENATE(A1031," (",M1031,")")</f>
        <v>Slater, Austin (Y3)</v>
      </c>
      <c r="Q1031" s="252">
        <f t="shared" si="290"/>
        <v>400000</v>
      </c>
      <c r="R1031" s="252" t="str">
        <f t="shared" si="284"/>
        <v/>
      </c>
      <c r="S1031" s="252" t="str">
        <f t="shared" si="291"/>
        <v/>
      </c>
      <c r="T1031" s="252" t="str">
        <f t="shared" si="274"/>
        <v/>
      </c>
      <c r="U1031" s="270" t="s">
        <v>278</v>
      </c>
      <c r="V1031" s="253">
        <v>400000</v>
      </c>
      <c r="W1031" s="232" t="s">
        <v>492</v>
      </c>
      <c r="X1031" s="253"/>
      <c r="Y1031" s="232"/>
      <c r="Z1031" s="232"/>
      <c r="AA1031" s="232"/>
      <c r="AB1031" s="284"/>
      <c r="AC1031" s="232"/>
      <c r="AD1031" s="284"/>
      <c r="AE1031" s="232"/>
      <c r="AF1031" s="232"/>
    </row>
    <row r="1032" spans="1:32" ht="14.25" customHeight="1">
      <c r="A1032" s="158" t="s">
        <v>3600</v>
      </c>
      <c r="B1032" s="246" t="str">
        <f t="shared" si="285"/>
        <v>Smeltzer</v>
      </c>
      <c r="C1032" s="238" t="str">
        <f t="shared" si="286"/>
        <v>Devin</v>
      </c>
      <c r="D1032" s="232" t="str">
        <f t="shared" si="287"/>
        <v>D. Smeltzer</v>
      </c>
      <c r="E1032" s="231" t="str">
        <f t="shared" si="288"/>
        <v>Devin Smeltzer</v>
      </c>
      <c r="F1032" s="254" t="s">
        <v>307</v>
      </c>
      <c r="G1032" s="254">
        <v>51</v>
      </c>
      <c r="H1032" s="254">
        <v>2</v>
      </c>
      <c r="I1032" s="254" t="s">
        <v>2185</v>
      </c>
      <c r="J1032" s="250">
        <v>34949</v>
      </c>
      <c r="K1032" s="255" t="s">
        <v>577</v>
      </c>
      <c r="L1032" s="249" t="s">
        <v>90</v>
      </c>
      <c r="M1032" s="270" t="str">
        <f t="shared" si="289"/>
        <v>Y1</v>
      </c>
      <c r="N1032" s="256" t="s">
        <v>1556</v>
      </c>
      <c r="O1032" s="257" t="s">
        <v>3574</v>
      </c>
      <c r="P1032" s="231" t="str">
        <f>CONCATENATE(A1032," (",U1032,")")</f>
        <v>Smeltzer, Devin (Y1)</v>
      </c>
      <c r="Q1032" s="252">
        <f t="shared" si="290"/>
        <v>200000</v>
      </c>
      <c r="R1032" s="252">
        <f t="shared" si="284"/>
        <v>300000</v>
      </c>
      <c r="S1032" s="252">
        <f t="shared" si="291"/>
        <v>400000</v>
      </c>
      <c r="T1032" s="252" t="str">
        <f t="shared" si="274"/>
        <v/>
      </c>
      <c r="U1032" s="270" t="s">
        <v>388</v>
      </c>
      <c r="V1032" s="253">
        <v>200000</v>
      </c>
      <c r="W1032" s="232" t="s">
        <v>389</v>
      </c>
      <c r="X1032" s="253">
        <v>300000</v>
      </c>
      <c r="Y1032" s="232" t="s">
        <v>278</v>
      </c>
      <c r="Z1032" s="378">
        <v>400000</v>
      </c>
      <c r="AA1032" s="232" t="s">
        <v>492</v>
      </c>
      <c r="AB1032" s="284"/>
      <c r="AC1032" s="232"/>
      <c r="AD1032" s="284"/>
      <c r="AE1032" s="232"/>
      <c r="AF1032" s="232"/>
    </row>
    <row r="1033" spans="1:32" ht="14.25" customHeight="1">
      <c r="A1033" s="232" t="s">
        <v>2167</v>
      </c>
      <c r="B1033" s="246" t="str">
        <f t="shared" si="285"/>
        <v>Smith Jr</v>
      </c>
      <c r="C1033" s="238" t="str">
        <f t="shared" si="286"/>
        <v>Dwight</v>
      </c>
      <c r="D1033" s="232" t="str">
        <f t="shared" si="287"/>
        <v>D. Smith Jr</v>
      </c>
      <c r="E1033" s="231" t="str">
        <f t="shared" si="288"/>
        <v>Dwight Smith Jr</v>
      </c>
      <c r="F1033" s="254" t="s">
        <v>307</v>
      </c>
      <c r="G1033" s="254" t="s">
        <v>2323</v>
      </c>
      <c r="H1033" s="254" t="s">
        <v>1473</v>
      </c>
      <c r="I1033" s="254" t="s">
        <v>1467</v>
      </c>
      <c r="J1033" s="250">
        <v>33903</v>
      </c>
      <c r="K1033" s="255" t="s">
        <v>754</v>
      </c>
      <c r="L1033" s="249" t="s">
        <v>6</v>
      </c>
      <c r="M1033" s="270" t="str">
        <f t="shared" si="289"/>
        <v>Y1</v>
      </c>
      <c r="N1033" s="256" t="s">
        <v>780</v>
      </c>
      <c r="O1033" s="257" t="s">
        <v>2173</v>
      </c>
      <c r="P1033" s="231" t="str">
        <f t="shared" ref="P1033:P1044" si="292">CONCATENATE(A1033," (",M1033,")")</f>
        <v>Smith Jr, Dwight (Y1)</v>
      </c>
      <c r="Q1033" s="252">
        <f t="shared" si="290"/>
        <v>200000</v>
      </c>
      <c r="R1033" s="252">
        <f t="shared" si="284"/>
        <v>300000</v>
      </c>
      <c r="S1033" s="252">
        <f t="shared" si="291"/>
        <v>400000</v>
      </c>
      <c r="T1033" s="252" t="str">
        <f t="shared" si="274"/>
        <v/>
      </c>
      <c r="U1033" s="270" t="s">
        <v>388</v>
      </c>
      <c r="V1033" s="253">
        <v>200000</v>
      </c>
      <c r="W1033" s="232" t="s">
        <v>389</v>
      </c>
      <c r="X1033" s="253">
        <v>300000</v>
      </c>
      <c r="Y1033" s="232" t="s">
        <v>278</v>
      </c>
      <c r="Z1033" s="378">
        <v>400000</v>
      </c>
      <c r="AA1033" s="232" t="s">
        <v>492</v>
      </c>
      <c r="AB1033" s="284"/>
      <c r="AC1033" s="232"/>
      <c r="AD1033" s="284"/>
      <c r="AE1033" s="232"/>
      <c r="AF1033" s="232"/>
    </row>
    <row r="1034" spans="1:32" ht="14.25" customHeight="1">
      <c r="A1034" s="232" t="s">
        <v>1462</v>
      </c>
      <c r="B1034" s="246" t="str">
        <f t="shared" si="285"/>
        <v>Smith</v>
      </c>
      <c r="C1034" s="238" t="str">
        <f t="shared" si="286"/>
        <v>Caleb</v>
      </c>
      <c r="D1034" s="232" t="str">
        <f t="shared" si="287"/>
        <v>C. Smith</v>
      </c>
      <c r="E1034" s="231" t="str">
        <f t="shared" si="288"/>
        <v>Caleb Smith</v>
      </c>
      <c r="F1034" s="254" t="s">
        <v>307</v>
      </c>
      <c r="G1034" s="254">
        <v>218</v>
      </c>
      <c r="H1034" s="254" t="s">
        <v>1477</v>
      </c>
      <c r="I1034" s="254"/>
      <c r="J1034" s="250">
        <v>33447</v>
      </c>
      <c r="K1034" s="255" t="s">
        <v>745</v>
      </c>
      <c r="L1034" s="249" t="s">
        <v>90</v>
      </c>
      <c r="M1034" s="270" t="str">
        <f t="shared" si="289"/>
        <v>Y2</v>
      </c>
      <c r="N1034" s="256" t="str">
        <f>Mays!$M$2</f>
        <v>Texas</v>
      </c>
      <c r="O1034" s="257" t="s">
        <v>1479</v>
      </c>
      <c r="P1034" s="231" t="str">
        <f t="shared" si="292"/>
        <v>Smith, Caleb (Y2)</v>
      </c>
      <c r="Q1034" s="252">
        <f t="shared" si="290"/>
        <v>300000</v>
      </c>
      <c r="R1034" s="252">
        <f t="shared" si="284"/>
        <v>400000</v>
      </c>
      <c r="S1034" s="252" t="str">
        <f t="shared" si="291"/>
        <v/>
      </c>
      <c r="T1034" s="252" t="str">
        <f t="shared" si="274"/>
        <v/>
      </c>
      <c r="U1034" s="270" t="s">
        <v>389</v>
      </c>
      <c r="V1034" s="253">
        <v>300000</v>
      </c>
      <c r="W1034" s="232" t="s">
        <v>278</v>
      </c>
      <c r="X1034" s="253">
        <v>400000</v>
      </c>
      <c r="Y1034" s="232" t="s">
        <v>492</v>
      </c>
      <c r="Z1034" s="232"/>
      <c r="AA1034" s="232"/>
      <c r="AB1034" s="284"/>
      <c r="AC1034" s="232"/>
      <c r="AD1034" s="284"/>
      <c r="AE1034" s="232"/>
      <c r="AF1034" s="232"/>
    </row>
    <row r="1035" spans="1:32" ht="14.25" customHeight="1">
      <c r="A1035" s="246" t="s">
        <v>795</v>
      </c>
      <c r="B1035" s="246" t="str">
        <f t="shared" si="285"/>
        <v>Smith</v>
      </c>
      <c r="C1035" s="238" t="str">
        <f t="shared" si="286"/>
        <v>Dominic</v>
      </c>
      <c r="D1035" s="232" t="str">
        <f t="shared" si="287"/>
        <v>D. Smith</v>
      </c>
      <c r="E1035" s="231" t="str">
        <f t="shared" si="288"/>
        <v>Dominic Smith</v>
      </c>
      <c r="F1035" s="247" t="s">
        <v>307</v>
      </c>
      <c r="G1035" s="247"/>
      <c r="H1035" s="247"/>
      <c r="I1035" s="247"/>
      <c r="J1035" s="258">
        <v>34865</v>
      </c>
      <c r="K1035" s="311" t="s">
        <v>747</v>
      </c>
      <c r="L1035" s="249" t="s">
        <v>6</v>
      </c>
      <c r="M1035" s="270" t="str">
        <f t="shared" si="289"/>
        <v>Y3</v>
      </c>
      <c r="N1035" s="251" t="str">
        <f>Ruth!$AE$2</f>
        <v>Williamsburg</v>
      </c>
      <c r="O1035" s="247" t="s">
        <v>1208</v>
      </c>
      <c r="P1035" s="231" t="str">
        <f t="shared" si="292"/>
        <v>Smith, Dominic (Y3)</v>
      </c>
      <c r="Q1035" s="252">
        <f t="shared" si="290"/>
        <v>400000</v>
      </c>
      <c r="R1035" s="252" t="str">
        <f t="shared" si="284"/>
        <v/>
      </c>
      <c r="S1035" s="252" t="str">
        <f t="shared" si="291"/>
        <v/>
      </c>
      <c r="T1035" s="252" t="str">
        <f t="shared" si="274"/>
        <v/>
      </c>
      <c r="U1035" s="270" t="s">
        <v>278</v>
      </c>
      <c r="V1035" s="253">
        <v>400000</v>
      </c>
      <c r="W1035" s="232" t="s">
        <v>492</v>
      </c>
      <c r="X1035" s="232"/>
      <c r="Y1035" s="232"/>
      <c r="Z1035" s="232"/>
      <c r="AA1035" s="232"/>
      <c r="AB1035" s="284"/>
      <c r="AC1035" s="232"/>
      <c r="AD1035" s="284"/>
      <c r="AE1035" s="232"/>
      <c r="AF1035" s="232"/>
    </row>
    <row r="1036" spans="1:32" ht="14.25" customHeight="1">
      <c r="A1036" s="232" t="s">
        <v>161</v>
      </c>
      <c r="B1036" s="246" t="str">
        <f t="shared" si="285"/>
        <v>Smith</v>
      </c>
      <c r="C1036" s="238" t="str">
        <f t="shared" si="286"/>
        <v>Joe</v>
      </c>
      <c r="D1036" s="232" t="str">
        <f t="shared" si="287"/>
        <v>J. Smith</v>
      </c>
      <c r="E1036" s="231" t="str">
        <f t="shared" si="288"/>
        <v>Joe Smith</v>
      </c>
      <c r="F1036" s="249" t="s">
        <v>748</v>
      </c>
      <c r="G1036" s="249"/>
      <c r="H1036" s="249"/>
      <c r="I1036" s="249"/>
      <c r="J1036" s="250">
        <v>30763</v>
      </c>
      <c r="K1036" s="256" t="s">
        <v>745</v>
      </c>
      <c r="L1036" s="249" t="s">
        <v>90</v>
      </c>
      <c r="M1036" s="270" t="str">
        <f t="shared" si="289"/>
        <v>3,F3-$5.4M</v>
      </c>
      <c r="N1036" s="256" t="str">
        <f>Ruth!$M$2</f>
        <v>Hoboken</v>
      </c>
      <c r="O1036" s="257" t="s">
        <v>1376</v>
      </c>
      <c r="P1036" s="231" t="str">
        <f t="shared" si="292"/>
        <v>Smith, Joe (3,F3-$5.4M)</v>
      </c>
      <c r="Q1036" s="252">
        <f t="shared" si="290"/>
        <v>1800000</v>
      </c>
      <c r="R1036" s="252" t="str">
        <f t="shared" si="284"/>
        <v/>
      </c>
      <c r="S1036" s="252" t="str">
        <f t="shared" si="291"/>
        <v/>
      </c>
      <c r="T1036" s="252" t="str">
        <f t="shared" si="274"/>
        <v/>
      </c>
      <c r="U1036" s="270" t="s">
        <v>1621</v>
      </c>
      <c r="V1036" s="253">
        <v>1800000</v>
      </c>
      <c r="W1036" s="253" t="s">
        <v>242</v>
      </c>
      <c r="X1036" s="253"/>
      <c r="Y1036" s="232"/>
      <c r="Z1036" s="232"/>
      <c r="AA1036" s="232"/>
      <c r="AB1036" s="284"/>
      <c r="AC1036" s="232"/>
      <c r="AD1036" s="284"/>
      <c r="AE1036" s="232"/>
      <c r="AF1036" s="232"/>
    </row>
    <row r="1037" spans="1:32" ht="14.25" customHeight="1">
      <c r="A1037" s="232" t="s">
        <v>1432</v>
      </c>
      <c r="B1037" s="246" t="str">
        <f t="shared" si="285"/>
        <v>Smith</v>
      </c>
      <c r="C1037" s="238" t="str">
        <f t="shared" si="286"/>
        <v>Kevan</v>
      </c>
      <c r="D1037" s="232" t="str">
        <f t="shared" si="287"/>
        <v>K. Smith</v>
      </c>
      <c r="E1037" s="231" t="str">
        <f t="shared" si="288"/>
        <v>Kevan Smith</v>
      </c>
      <c r="F1037" s="254" t="s">
        <v>748</v>
      </c>
      <c r="G1037" s="254">
        <v>52</v>
      </c>
      <c r="H1037" s="254" t="s">
        <v>1466</v>
      </c>
      <c r="I1037" s="254"/>
      <c r="J1037" s="250">
        <v>32322</v>
      </c>
      <c r="K1037" s="255" t="s">
        <v>917</v>
      </c>
      <c r="L1037" s="249" t="s">
        <v>6</v>
      </c>
      <c r="M1037" s="270" t="str">
        <f t="shared" si="289"/>
        <v>Y3</v>
      </c>
      <c r="N1037" s="256" t="str">
        <f>Mays!$M$2</f>
        <v>Texas</v>
      </c>
      <c r="O1037" s="257" t="s">
        <v>1479</v>
      </c>
      <c r="P1037" s="231" t="str">
        <f t="shared" si="292"/>
        <v>Smith, Kevan (Y3)</v>
      </c>
      <c r="Q1037" s="252">
        <f t="shared" si="290"/>
        <v>400000</v>
      </c>
      <c r="R1037" s="252" t="str">
        <f t="shared" si="284"/>
        <v/>
      </c>
      <c r="S1037" s="252" t="str">
        <f t="shared" si="291"/>
        <v/>
      </c>
      <c r="T1037" s="252" t="str">
        <f t="shared" si="274"/>
        <v/>
      </c>
      <c r="U1037" s="270" t="s">
        <v>278</v>
      </c>
      <c r="V1037" s="253">
        <v>400000</v>
      </c>
      <c r="W1037" s="232" t="s">
        <v>492</v>
      </c>
      <c r="X1037" s="253"/>
      <c r="Y1037" s="232"/>
      <c r="Z1037" s="232"/>
      <c r="AA1037" s="232"/>
      <c r="AB1037" s="284"/>
      <c r="AC1037" s="232"/>
      <c r="AD1037" s="284"/>
      <c r="AE1037" s="232"/>
      <c r="AF1037" s="232"/>
    </row>
    <row r="1038" spans="1:32" ht="14.25" customHeight="1">
      <c r="A1038" s="232" t="s">
        <v>2137</v>
      </c>
      <c r="B1038" s="246" t="str">
        <f t="shared" si="285"/>
        <v>Smith</v>
      </c>
      <c r="C1038" s="238" t="str">
        <f t="shared" si="286"/>
        <v>Kevin</v>
      </c>
      <c r="D1038" s="232" t="str">
        <f t="shared" si="287"/>
        <v>K. Smith</v>
      </c>
      <c r="E1038" s="231" t="str">
        <f t="shared" si="288"/>
        <v>Kevin Smith</v>
      </c>
      <c r="F1038" s="254" t="s">
        <v>748</v>
      </c>
      <c r="G1038" s="254" t="s">
        <v>2293</v>
      </c>
      <c r="H1038" s="254" t="s">
        <v>1470</v>
      </c>
      <c r="I1038" s="254" t="s">
        <v>1476</v>
      </c>
      <c r="J1038" s="250">
        <v>35250</v>
      </c>
      <c r="K1038" s="255" t="s">
        <v>752</v>
      </c>
      <c r="L1038" s="249" t="s">
        <v>387</v>
      </c>
      <c r="M1038" s="270" t="str">
        <f t="shared" si="289"/>
        <v>min</v>
      </c>
      <c r="N1038" s="256" t="s">
        <v>329</v>
      </c>
      <c r="O1038" s="257" t="s">
        <v>2173</v>
      </c>
      <c r="P1038" s="231" t="str">
        <f t="shared" si="292"/>
        <v>Smith, Kevin (min)</v>
      </c>
      <c r="Q1038" s="252" t="str">
        <f t="shared" si="290"/>
        <v/>
      </c>
      <c r="R1038" s="252" t="str">
        <f t="shared" si="284"/>
        <v/>
      </c>
      <c r="S1038" s="252" t="str">
        <f t="shared" si="291"/>
        <v/>
      </c>
      <c r="T1038" s="252" t="str">
        <f t="shared" si="274"/>
        <v/>
      </c>
      <c r="U1038" s="270" t="s">
        <v>505</v>
      </c>
      <c r="V1038" s="253"/>
      <c r="W1038" s="232"/>
      <c r="X1038" s="253"/>
      <c r="Y1038" s="232"/>
      <c r="Z1038" s="232"/>
      <c r="AA1038" s="232"/>
      <c r="AB1038" s="284"/>
      <c r="AC1038" s="232"/>
      <c r="AD1038" s="284"/>
      <c r="AE1038" s="232"/>
      <c r="AF1038" s="232"/>
    </row>
    <row r="1039" spans="1:32" ht="14.25" customHeight="1">
      <c r="A1039" s="232" t="s">
        <v>1109</v>
      </c>
      <c r="B1039" s="246" t="str">
        <f t="shared" si="285"/>
        <v>Smith</v>
      </c>
      <c r="C1039" s="238" t="str">
        <f t="shared" si="286"/>
        <v>Mallex</v>
      </c>
      <c r="D1039" s="232" t="str">
        <f t="shared" si="287"/>
        <v>M. Smith</v>
      </c>
      <c r="E1039" s="231" t="str">
        <f t="shared" si="288"/>
        <v>Mallex Smith</v>
      </c>
      <c r="F1039" s="254"/>
      <c r="G1039" s="233">
        <v>88</v>
      </c>
      <c r="H1039" s="233" t="s">
        <v>478</v>
      </c>
      <c r="I1039" s="233">
        <v>18</v>
      </c>
      <c r="J1039" s="262">
        <v>34095</v>
      </c>
      <c r="K1039" s="255" t="s">
        <v>750</v>
      </c>
      <c r="L1039" s="249" t="s">
        <v>6</v>
      </c>
      <c r="M1039" s="270" t="str">
        <f t="shared" si="289"/>
        <v>ARB-Y4</v>
      </c>
      <c r="N1039" s="256" t="str">
        <f>Ruth!$S$2</f>
        <v>New York</v>
      </c>
      <c r="O1039" s="257" t="s">
        <v>1058</v>
      </c>
      <c r="P1039" s="231" t="str">
        <f t="shared" si="292"/>
        <v>Smith, Mallex (ARB-Y4)</v>
      </c>
      <c r="Q1039" s="252">
        <f t="shared" si="290"/>
        <v>760000</v>
      </c>
      <c r="R1039" s="252" t="str">
        <f t="shared" si="284"/>
        <v/>
      </c>
      <c r="S1039" s="252" t="str">
        <f t="shared" si="291"/>
        <v/>
      </c>
      <c r="T1039" s="252" t="str">
        <f t="shared" si="274"/>
        <v/>
      </c>
      <c r="U1039" s="270" t="s">
        <v>492</v>
      </c>
      <c r="V1039" s="253">
        <v>760000</v>
      </c>
      <c r="W1039" s="232" t="s">
        <v>721</v>
      </c>
      <c r="X1039" s="233"/>
      <c r="Y1039" s="232" t="s">
        <v>722</v>
      </c>
      <c r="Z1039" s="232"/>
      <c r="AA1039" s="232" t="s">
        <v>723</v>
      </c>
      <c r="AB1039" s="284"/>
      <c r="AC1039" s="232"/>
      <c r="AD1039" s="284"/>
      <c r="AE1039" s="232"/>
      <c r="AF1039" s="232"/>
    </row>
    <row r="1040" spans="1:32" ht="14.25" customHeight="1">
      <c r="A1040" s="232" t="s">
        <v>1516</v>
      </c>
      <c r="B1040" s="246" t="str">
        <f t="shared" si="285"/>
        <v>Smith</v>
      </c>
      <c r="C1040" s="238" t="str">
        <f t="shared" si="286"/>
        <v>Pavin</v>
      </c>
      <c r="D1040" s="232" t="str">
        <f t="shared" si="287"/>
        <v>P. Smith</v>
      </c>
      <c r="E1040" s="231" t="str">
        <f t="shared" si="288"/>
        <v>Pavin Smith</v>
      </c>
      <c r="F1040" s="254"/>
      <c r="G1040" s="254">
        <v>72</v>
      </c>
      <c r="H1040" s="254" t="s">
        <v>1466</v>
      </c>
      <c r="I1040" s="254"/>
      <c r="J1040" s="250">
        <v>35101</v>
      </c>
      <c r="K1040" s="255" t="s">
        <v>747</v>
      </c>
      <c r="L1040" s="249" t="s">
        <v>387</v>
      </c>
      <c r="M1040" s="270" t="str">
        <f t="shared" si="289"/>
        <v>min</v>
      </c>
      <c r="N1040" s="256" t="str">
        <f>Mays!$A$2</f>
        <v>Aspen</v>
      </c>
      <c r="O1040" s="257" t="s">
        <v>1479</v>
      </c>
      <c r="P1040" s="231" t="str">
        <f t="shared" si="292"/>
        <v>Smith, Pavin (min)</v>
      </c>
      <c r="Q1040" s="252" t="str">
        <f t="shared" si="290"/>
        <v/>
      </c>
      <c r="R1040" s="252" t="str">
        <f t="shared" si="284"/>
        <v/>
      </c>
      <c r="S1040" s="252" t="str">
        <f t="shared" si="291"/>
        <v/>
      </c>
      <c r="T1040" s="252" t="str">
        <f t="shared" si="274"/>
        <v/>
      </c>
      <c r="U1040" s="270" t="s">
        <v>505</v>
      </c>
      <c r="V1040" s="253"/>
      <c r="W1040" s="232"/>
      <c r="X1040" s="253"/>
      <c r="Y1040" s="232"/>
      <c r="Z1040" s="232"/>
      <c r="AA1040" s="232"/>
      <c r="AB1040" s="284"/>
      <c r="AC1040" s="232"/>
      <c r="AD1040" s="284"/>
      <c r="AE1040" s="232"/>
      <c r="AF1040" s="232"/>
    </row>
    <row r="1041" spans="1:32" ht="14.25" customHeight="1">
      <c r="A1041" s="232" t="s">
        <v>1970</v>
      </c>
      <c r="B1041" s="246" t="str">
        <f t="shared" si="285"/>
        <v>Smith</v>
      </c>
      <c r="C1041" s="238" t="str">
        <f t="shared" si="286"/>
        <v>Will</v>
      </c>
      <c r="D1041" s="232" t="str">
        <f t="shared" si="287"/>
        <v>W. Smith</v>
      </c>
      <c r="E1041" s="231" t="str">
        <f t="shared" si="288"/>
        <v>Will Smith</v>
      </c>
      <c r="F1041" s="254"/>
      <c r="G1041" s="254"/>
      <c r="H1041" s="254"/>
      <c r="I1041" s="254"/>
      <c r="J1041" s="250"/>
      <c r="K1041" s="255"/>
      <c r="L1041" s="249" t="s">
        <v>90</v>
      </c>
      <c r="M1041" s="270" t="str">
        <f t="shared" si="289"/>
        <v>1,F5-$12.25M</v>
      </c>
      <c r="N1041" s="256" t="s">
        <v>868</v>
      </c>
      <c r="O1041" s="257" t="s">
        <v>3510</v>
      </c>
      <c r="P1041" s="231" t="str">
        <f t="shared" si="292"/>
        <v>Smith, Will (1,F5-$12.25M)</v>
      </c>
      <c r="Q1041" s="252">
        <f t="shared" si="290"/>
        <v>2450000</v>
      </c>
      <c r="R1041" s="252">
        <f t="shared" si="284"/>
        <v>2450000</v>
      </c>
      <c r="S1041" s="252">
        <f t="shared" si="291"/>
        <v>2450000</v>
      </c>
      <c r="T1041" s="252">
        <f t="shared" si="274"/>
        <v>2450000</v>
      </c>
      <c r="U1041" s="270" t="s">
        <v>3328</v>
      </c>
      <c r="V1041" s="253">
        <v>2450000</v>
      </c>
      <c r="W1041" s="270" t="s">
        <v>3329</v>
      </c>
      <c r="X1041" s="253">
        <v>2450000</v>
      </c>
      <c r="Y1041" s="270" t="s">
        <v>3330</v>
      </c>
      <c r="Z1041" s="253">
        <v>2450000</v>
      </c>
      <c r="AA1041" s="270" t="s">
        <v>3331</v>
      </c>
      <c r="AB1041" s="253">
        <v>2450000</v>
      </c>
      <c r="AC1041" s="270" t="s">
        <v>3332</v>
      </c>
      <c r="AD1041" s="253">
        <v>2450000</v>
      </c>
      <c r="AE1041" s="232" t="s">
        <v>242</v>
      </c>
      <c r="AF1041" s="232"/>
    </row>
    <row r="1042" spans="1:32" ht="14.25" customHeight="1">
      <c r="A1042" s="232" t="s">
        <v>1679</v>
      </c>
      <c r="B1042" s="246" t="str">
        <f t="shared" si="285"/>
        <v>Smith</v>
      </c>
      <c r="C1042" s="238" t="str">
        <f t="shared" si="286"/>
        <v>Will Dills</v>
      </c>
      <c r="D1042" s="232" t="str">
        <f t="shared" si="287"/>
        <v>W. Smith</v>
      </c>
      <c r="E1042" s="231" t="str">
        <f t="shared" si="288"/>
        <v>Will Dills Smith</v>
      </c>
      <c r="F1042" s="254"/>
      <c r="G1042" s="254">
        <v>103</v>
      </c>
      <c r="H1042" s="254" t="s">
        <v>1468</v>
      </c>
      <c r="I1042" s="254"/>
      <c r="J1042" s="250">
        <v>34786</v>
      </c>
      <c r="K1042" s="255" t="s">
        <v>749</v>
      </c>
      <c r="L1042" s="249" t="s">
        <v>6</v>
      </c>
      <c r="M1042" s="270" t="str">
        <f t="shared" si="289"/>
        <v>Y1</v>
      </c>
      <c r="N1042" s="256" t="str">
        <f>Mays!$G$2</f>
        <v>Palo Alto</v>
      </c>
      <c r="O1042" s="257" t="s">
        <v>1479</v>
      </c>
      <c r="P1042" s="231" t="str">
        <f t="shared" si="292"/>
        <v>Smith, Will Dills (Y1)</v>
      </c>
      <c r="Q1042" s="252">
        <f t="shared" si="290"/>
        <v>200000</v>
      </c>
      <c r="R1042" s="252">
        <f t="shared" si="284"/>
        <v>300000</v>
      </c>
      <c r="S1042" s="252">
        <f t="shared" si="291"/>
        <v>400000</v>
      </c>
      <c r="T1042" s="252" t="str">
        <f t="shared" si="274"/>
        <v/>
      </c>
      <c r="U1042" s="270" t="s">
        <v>388</v>
      </c>
      <c r="V1042" s="253">
        <v>200000</v>
      </c>
      <c r="W1042" s="232" t="s">
        <v>389</v>
      </c>
      <c r="X1042" s="253">
        <v>300000</v>
      </c>
      <c r="Y1042" s="232" t="s">
        <v>278</v>
      </c>
      <c r="Z1042" s="378">
        <v>400000</v>
      </c>
      <c r="AA1042" s="232" t="s">
        <v>492</v>
      </c>
      <c r="AB1042" s="284"/>
      <c r="AC1042" s="232"/>
      <c r="AD1042" s="284"/>
      <c r="AE1042" s="232"/>
      <c r="AF1042" s="232"/>
    </row>
    <row r="1043" spans="1:32" ht="14.25" customHeight="1">
      <c r="A1043" s="256" t="s">
        <v>194</v>
      </c>
      <c r="B1043" s="246" t="str">
        <f t="shared" si="285"/>
        <v>Smoak</v>
      </c>
      <c r="C1043" s="238" t="str">
        <f t="shared" si="286"/>
        <v>Justin</v>
      </c>
      <c r="D1043" s="232" t="str">
        <f t="shared" si="287"/>
        <v>J. Smoak</v>
      </c>
      <c r="E1043" s="231" t="str">
        <f t="shared" si="288"/>
        <v>Justin Smoak</v>
      </c>
      <c r="F1043" s="272" t="s">
        <v>755</v>
      </c>
      <c r="G1043" s="249"/>
      <c r="H1043" s="249"/>
      <c r="I1043" s="249"/>
      <c r="J1043" s="273">
        <v>31751</v>
      </c>
      <c r="K1043" s="317" t="s">
        <v>747</v>
      </c>
      <c r="L1043" s="249" t="s">
        <v>6</v>
      </c>
      <c r="M1043" s="270" t="str">
        <f t="shared" si="289"/>
        <v>2,F3-$10.8M</v>
      </c>
      <c r="N1043" s="256" t="str">
        <f>Mays!$Y$2</f>
        <v>Los Angeles</v>
      </c>
      <c r="O1043" s="275" t="s">
        <v>1797</v>
      </c>
      <c r="P1043" s="231" t="str">
        <f t="shared" si="292"/>
        <v>Smoak, Justin (2,F3-$10.8M)</v>
      </c>
      <c r="Q1043" s="252">
        <f t="shared" si="290"/>
        <v>3600000</v>
      </c>
      <c r="R1043" s="252">
        <f t="shared" si="284"/>
        <v>3600000</v>
      </c>
      <c r="S1043" s="252" t="str">
        <f t="shared" si="291"/>
        <v/>
      </c>
      <c r="T1043" s="252" t="str">
        <f t="shared" si="274"/>
        <v/>
      </c>
      <c r="U1043" s="270" t="s">
        <v>1973</v>
      </c>
      <c r="V1043" s="253">
        <v>3600000</v>
      </c>
      <c r="W1043" s="232" t="s">
        <v>1972</v>
      </c>
      <c r="X1043" s="253">
        <v>3600000</v>
      </c>
      <c r="Y1043" s="232" t="s">
        <v>242</v>
      </c>
      <c r="Z1043" s="260"/>
      <c r="AA1043" s="232"/>
      <c r="AB1043" s="284"/>
      <c r="AC1043" s="232"/>
      <c r="AD1043" s="284"/>
      <c r="AE1043" s="232"/>
      <c r="AF1043" s="232"/>
    </row>
    <row r="1044" spans="1:32" ht="14.25" customHeight="1">
      <c r="A1044" s="158" t="s">
        <v>4182</v>
      </c>
      <c r="B1044" s="552" t="str">
        <f t="shared" si="285"/>
        <v>Smyly</v>
      </c>
      <c r="C1044" s="553" t="str">
        <f t="shared" si="286"/>
        <v>Drew</v>
      </c>
      <c r="D1044" s="158" t="str">
        <f t="shared" si="287"/>
        <v>D. Smyly</v>
      </c>
      <c r="E1044" s="539" t="str">
        <f t="shared" si="288"/>
        <v>Drew Smyly</v>
      </c>
      <c r="F1044" s="558" t="s">
        <v>307</v>
      </c>
      <c r="G1044" s="558"/>
      <c r="H1044" s="558"/>
      <c r="I1044" s="558"/>
      <c r="J1044" s="555">
        <v>32672</v>
      </c>
      <c r="K1044" s="559" t="s">
        <v>577</v>
      </c>
      <c r="L1044" s="554" t="s">
        <v>90</v>
      </c>
      <c r="M1044" s="556" t="str">
        <f t="shared" si="289"/>
        <v>1,F3-$1.262M</v>
      </c>
      <c r="N1044" s="556" t="s">
        <v>864</v>
      </c>
      <c r="O1044" s="557" t="s">
        <v>4160</v>
      </c>
      <c r="P1044" s="539" t="str">
        <f t="shared" si="292"/>
        <v>Smyly, Drew (1,F3-$1.262M)</v>
      </c>
      <c r="Q1044" s="579">
        <f t="shared" si="290"/>
        <v>421000</v>
      </c>
      <c r="R1044" s="579">
        <f t="shared" si="284"/>
        <v>421000</v>
      </c>
      <c r="S1044" s="579">
        <f t="shared" si="291"/>
        <v>421000</v>
      </c>
      <c r="T1044" s="579" t="str">
        <f t="shared" ref="T1044:T1107" si="293">IF(ISBLANK($AB1044),"",$AB1044)</f>
        <v/>
      </c>
      <c r="U1044" s="270" t="s">
        <v>4131</v>
      </c>
      <c r="V1044" s="284">
        <v>421000</v>
      </c>
      <c r="W1044" s="232" t="s">
        <v>4157</v>
      </c>
      <c r="X1044" s="253">
        <v>421000</v>
      </c>
      <c r="Y1044" s="232" t="s">
        <v>4158</v>
      </c>
      <c r="Z1044" s="232">
        <v>421000</v>
      </c>
      <c r="AA1044" s="232" t="s">
        <v>242</v>
      </c>
      <c r="AB1044" s="284"/>
      <c r="AC1044" s="232"/>
      <c r="AD1044" s="284"/>
      <c r="AE1044" s="232"/>
      <c r="AF1044" s="232"/>
    </row>
    <row r="1045" spans="1:32" ht="14.25" customHeight="1">
      <c r="A1045" s="158" t="s">
        <v>3707</v>
      </c>
      <c r="B1045" s="246" t="str">
        <f t="shared" si="285"/>
        <v>Sneed</v>
      </c>
      <c r="C1045" s="238" t="str">
        <f t="shared" si="286"/>
        <v>Cy</v>
      </c>
      <c r="D1045" s="232" t="str">
        <f t="shared" si="287"/>
        <v>C. Sneed</v>
      </c>
      <c r="E1045" s="231" t="str">
        <f t="shared" si="288"/>
        <v>Cy Sneed</v>
      </c>
      <c r="F1045" s="254" t="s">
        <v>748</v>
      </c>
      <c r="G1045" s="254">
        <v>227</v>
      </c>
      <c r="H1045" s="254">
        <v>11</v>
      </c>
      <c r="I1045" s="254" t="s">
        <v>1467</v>
      </c>
      <c r="J1045" s="250">
        <v>33878</v>
      </c>
      <c r="K1045" s="255" t="s">
        <v>745</v>
      </c>
      <c r="L1045" s="249" t="s">
        <v>90</v>
      </c>
      <c r="M1045" s="270" t="str">
        <f t="shared" si="289"/>
        <v>Y1</v>
      </c>
      <c r="N1045" s="256" t="s">
        <v>3535</v>
      </c>
      <c r="O1045" s="257" t="s">
        <v>3574</v>
      </c>
      <c r="P1045" s="231" t="str">
        <f>CONCATENATE(A1045," (",U1045,")")</f>
        <v>Sneed, Cy (Y1)</v>
      </c>
      <c r="Q1045" s="252">
        <f t="shared" si="290"/>
        <v>200000</v>
      </c>
      <c r="R1045" s="252">
        <f t="shared" si="284"/>
        <v>300000</v>
      </c>
      <c r="S1045" s="252">
        <f t="shared" si="291"/>
        <v>400000</v>
      </c>
      <c r="T1045" s="252" t="str">
        <f t="shared" si="293"/>
        <v/>
      </c>
      <c r="U1045" s="270" t="s">
        <v>388</v>
      </c>
      <c r="V1045" s="253">
        <v>200000</v>
      </c>
      <c r="W1045" s="232" t="s">
        <v>389</v>
      </c>
      <c r="X1045" s="253">
        <v>300000</v>
      </c>
      <c r="Y1045" s="232" t="s">
        <v>278</v>
      </c>
      <c r="Z1045" s="378">
        <v>400000</v>
      </c>
      <c r="AA1045" s="232" t="s">
        <v>492</v>
      </c>
      <c r="AB1045" s="284"/>
      <c r="AC1045" s="232"/>
      <c r="AD1045" s="284"/>
      <c r="AE1045" s="232"/>
      <c r="AF1045" s="232"/>
    </row>
    <row r="1046" spans="1:32" ht="14.25" customHeight="1">
      <c r="A1046" s="233" t="s">
        <v>949</v>
      </c>
      <c r="B1046" s="246" t="str">
        <f t="shared" si="285"/>
        <v>Snell</v>
      </c>
      <c r="C1046" s="238" t="str">
        <f t="shared" si="286"/>
        <v>Blake</v>
      </c>
      <c r="D1046" s="232" t="str">
        <f t="shared" si="287"/>
        <v>B. Snell</v>
      </c>
      <c r="E1046" s="231" t="str">
        <f t="shared" si="288"/>
        <v>Blake Snell</v>
      </c>
      <c r="F1046" s="249" t="s">
        <v>307</v>
      </c>
      <c r="G1046" s="249"/>
      <c r="H1046" s="249"/>
      <c r="I1046" s="249"/>
      <c r="J1046" s="262">
        <v>33942</v>
      </c>
      <c r="K1046" s="232" t="s">
        <v>577</v>
      </c>
      <c r="L1046" s="249" t="s">
        <v>90</v>
      </c>
      <c r="M1046" s="270" t="str">
        <f t="shared" si="289"/>
        <v>1,L5-14M</v>
      </c>
      <c r="N1046" s="256" t="str">
        <f>Cobb!$S$2</f>
        <v>Waikiki</v>
      </c>
      <c r="O1046" s="249" t="s">
        <v>1371</v>
      </c>
      <c r="P1046" s="231" t="str">
        <f>CONCATENATE(A1046," (",M1046,")")</f>
        <v>Snell, Blake (1,L5-14M)</v>
      </c>
      <c r="Q1046" s="252">
        <f t="shared" si="290"/>
        <v>2800000</v>
      </c>
      <c r="R1046" s="252">
        <f t="shared" si="284"/>
        <v>2800000</v>
      </c>
      <c r="S1046" s="252">
        <f t="shared" si="291"/>
        <v>2800000</v>
      </c>
      <c r="T1046" s="252">
        <f t="shared" si="293"/>
        <v>2800000</v>
      </c>
      <c r="U1046" s="270" t="s">
        <v>1792</v>
      </c>
      <c r="V1046" s="263">
        <v>2800000</v>
      </c>
      <c r="W1046" s="232" t="s">
        <v>494</v>
      </c>
      <c r="X1046" s="233">
        <v>2800000</v>
      </c>
      <c r="Y1046" s="232" t="s">
        <v>232</v>
      </c>
      <c r="Z1046" s="232">
        <v>2800000</v>
      </c>
      <c r="AA1046" s="232" t="s">
        <v>231</v>
      </c>
      <c r="AB1046" s="284">
        <v>2800000</v>
      </c>
      <c r="AC1046" s="232" t="s">
        <v>462</v>
      </c>
      <c r="AD1046" s="284">
        <v>2800000</v>
      </c>
      <c r="AE1046" s="232"/>
      <c r="AF1046" s="232"/>
    </row>
    <row r="1047" spans="1:32" ht="14.25" customHeight="1">
      <c r="A1047" s="158" t="s">
        <v>4165</v>
      </c>
      <c r="B1047" s="552" t="str">
        <f t="shared" si="285"/>
        <v>Sogard</v>
      </c>
      <c r="C1047" s="553" t="str">
        <f t="shared" si="286"/>
        <v>Eric</v>
      </c>
      <c r="D1047" s="158" t="str">
        <f t="shared" si="287"/>
        <v>E. Sogard</v>
      </c>
      <c r="E1047" s="539" t="str">
        <f t="shared" si="288"/>
        <v>Eric Sogard</v>
      </c>
      <c r="F1047" s="558" t="s">
        <v>307</v>
      </c>
      <c r="G1047" s="558"/>
      <c r="H1047" s="558"/>
      <c r="I1047" s="558"/>
      <c r="J1047" s="555">
        <v>31554</v>
      </c>
      <c r="K1047" s="559" t="s">
        <v>746</v>
      </c>
      <c r="L1047" s="554" t="s">
        <v>6</v>
      </c>
      <c r="M1047" s="556" t="str">
        <f t="shared" si="289"/>
        <v>1,F2-$3.4M</v>
      </c>
      <c r="N1047" s="556" t="s">
        <v>504</v>
      </c>
      <c r="O1047" s="557" t="s">
        <v>4160</v>
      </c>
      <c r="P1047" s="539" t="str">
        <f>CONCATENATE(A1047," (",M1047,")")</f>
        <v>Sogard, Eric (1,F2-$3.4M)</v>
      </c>
      <c r="Q1047" s="579">
        <f t="shared" si="290"/>
        <v>1700000</v>
      </c>
      <c r="R1047" s="579">
        <f t="shared" si="284"/>
        <v>1700000</v>
      </c>
      <c r="S1047" s="579" t="str">
        <f t="shared" si="291"/>
        <v/>
      </c>
      <c r="T1047" s="579" t="str">
        <f t="shared" si="293"/>
        <v/>
      </c>
      <c r="U1047" s="270" t="s">
        <v>4118</v>
      </c>
      <c r="V1047" s="284">
        <v>1700000</v>
      </c>
      <c r="W1047" s="232" t="s">
        <v>4144</v>
      </c>
      <c r="X1047" s="253">
        <v>1700000</v>
      </c>
      <c r="Y1047" s="232" t="s">
        <v>242</v>
      </c>
      <c r="Z1047" s="232"/>
      <c r="AA1047" s="232"/>
      <c r="AB1047" s="284"/>
      <c r="AC1047" s="232"/>
      <c r="AD1047" s="284"/>
      <c r="AE1047" s="232"/>
      <c r="AF1047" s="232"/>
    </row>
    <row r="1048" spans="1:32" ht="14.25" customHeight="1">
      <c r="A1048" s="232" t="s">
        <v>2133</v>
      </c>
      <c r="B1048" s="246" t="str">
        <f t="shared" si="285"/>
        <v>Solak</v>
      </c>
      <c r="C1048" s="238" t="str">
        <f t="shared" si="286"/>
        <v>Nick</v>
      </c>
      <c r="D1048" s="232" t="str">
        <f t="shared" si="287"/>
        <v>N. Solak</v>
      </c>
      <c r="E1048" s="231" t="str">
        <f t="shared" si="288"/>
        <v>Nick Solak</v>
      </c>
      <c r="F1048" s="254" t="s">
        <v>748</v>
      </c>
      <c r="G1048" s="254" t="s">
        <v>2289</v>
      </c>
      <c r="H1048" s="254" t="s">
        <v>1470</v>
      </c>
      <c r="I1048" s="254" t="s">
        <v>1469</v>
      </c>
      <c r="J1048" s="250">
        <v>34710</v>
      </c>
      <c r="K1048" s="255" t="s">
        <v>746</v>
      </c>
      <c r="L1048" s="249" t="s">
        <v>6</v>
      </c>
      <c r="M1048" s="270" t="str">
        <f t="shared" si="289"/>
        <v>Y1</v>
      </c>
      <c r="N1048" s="256" t="s">
        <v>349</v>
      </c>
      <c r="O1048" s="257" t="s">
        <v>2173</v>
      </c>
      <c r="P1048" s="231" t="str">
        <f>CONCATENATE(A1048," (",M1048,")")</f>
        <v>Solak, Nick (Y1)</v>
      </c>
      <c r="Q1048" s="252">
        <f t="shared" si="290"/>
        <v>200000</v>
      </c>
      <c r="R1048" s="252">
        <f t="shared" si="284"/>
        <v>300000</v>
      </c>
      <c r="S1048" s="252">
        <f t="shared" si="291"/>
        <v>400000</v>
      </c>
      <c r="T1048" s="252" t="str">
        <f t="shared" si="293"/>
        <v/>
      </c>
      <c r="U1048" s="270" t="s">
        <v>388</v>
      </c>
      <c r="V1048" s="253">
        <v>200000</v>
      </c>
      <c r="W1048" s="232" t="s">
        <v>389</v>
      </c>
      <c r="X1048" s="253">
        <v>300000</v>
      </c>
      <c r="Y1048" s="232" t="s">
        <v>278</v>
      </c>
      <c r="Z1048" s="378">
        <v>400000</v>
      </c>
      <c r="AA1048" s="232" t="s">
        <v>492</v>
      </c>
      <c r="AB1048" s="284"/>
      <c r="AC1048" s="232"/>
      <c r="AD1048" s="284"/>
      <c r="AE1048" s="232"/>
      <c r="AF1048" s="232"/>
    </row>
    <row r="1049" spans="1:32" ht="14.25" customHeight="1">
      <c r="A1049" s="158" t="s">
        <v>4185</v>
      </c>
      <c r="B1049" s="552" t="str">
        <f t="shared" si="285"/>
        <v>Solano</v>
      </c>
      <c r="C1049" s="553" t="str">
        <f t="shared" si="286"/>
        <v>Donovan</v>
      </c>
      <c r="D1049" s="158" t="str">
        <f t="shared" si="287"/>
        <v>D. Solano</v>
      </c>
      <c r="E1049" s="539" t="str">
        <f t="shared" si="288"/>
        <v>Donovan Solano</v>
      </c>
      <c r="F1049" s="558" t="s">
        <v>748</v>
      </c>
      <c r="G1049" s="558"/>
      <c r="H1049" s="558"/>
      <c r="I1049" s="558"/>
      <c r="J1049" s="555">
        <v>32128</v>
      </c>
      <c r="K1049" s="559" t="s">
        <v>746</v>
      </c>
      <c r="L1049" s="554" t="s">
        <v>6</v>
      </c>
      <c r="M1049" s="556" t="str">
        <f t="shared" si="289"/>
        <v>1,F1-$550k</v>
      </c>
      <c r="N1049" s="556" t="s">
        <v>780</v>
      </c>
      <c r="O1049" s="557" t="s">
        <v>4160</v>
      </c>
      <c r="P1049" s="539" t="str">
        <f>CONCATENATE(A1049," (",M1049,")")</f>
        <v>Solano, Donovan (1,F1-$550k)</v>
      </c>
      <c r="Q1049" s="579">
        <f t="shared" si="290"/>
        <v>550000</v>
      </c>
      <c r="R1049" s="579" t="str">
        <f t="shared" si="284"/>
        <v/>
      </c>
      <c r="S1049" s="579" t="str">
        <f t="shared" si="291"/>
        <v/>
      </c>
      <c r="T1049" s="579" t="str">
        <f t="shared" si="293"/>
        <v/>
      </c>
      <c r="U1049" s="270" t="s">
        <v>4133</v>
      </c>
      <c r="V1049" s="284">
        <v>550000</v>
      </c>
      <c r="W1049" s="232" t="s">
        <v>242</v>
      </c>
      <c r="X1049" s="253"/>
      <c r="Y1049" s="232"/>
      <c r="Z1049" s="232"/>
      <c r="AA1049" s="232"/>
      <c r="AB1049" s="284"/>
      <c r="AC1049" s="232"/>
      <c r="AD1049" s="284"/>
      <c r="AE1049" s="232"/>
      <c r="AF1049" s="232"/>
    </row>
    <row r="1050" spans="1:32" ht="14.25" customHeight="1">
      <c r="A1050" s="232" t="s">
        <v>612</v>
      </c>
      <c r="B1050" s="246" t="str">
        <f t="shared" si="285"/>
        <v>Soler</v>
      </c>
      <c r="C1050" s="238" t="str">
        <f t="shared" si="286"/>
        <v>Jorge</v>
      </c>
      <c r="D1050" s="232" t="str">
        <f t="shared" si="287"/>
        <v>J. Soler</v>
      </c>
      <c r="E1050" s="231" t="str">
        <f t="shared" si="288"/>
        <v>Jorge Soler</v>
      </c>
      <c r="F1050" s="249" t="s">
        <v>748</v>
      </c>
      <c r="G1050" s="249"/>
      <c r="H1050" s="249"/>
      <c r="I1050" s="249"/>
      <c r="J1050" s="250">
        <v>33659</v>
      </c>
      <c r="K1050" s="256" t="s">
        <v>753</v>
      </c>
      <c r="L1050" s="249" t="s">
        <v>6</v>
      </c>
      <c r="M1050" s="270" t="str">
        <f t="shared" si="289"/>
        <v>1,L4-$16M</v>
      </c>
      <c r="N1050" s="256" t="str">
        <f>Ruth!$A$2</f>
        <v>Plum Island</v>
      </c>
      <c r="O1050" s="257" t="s">
        <v>633</v>
      </c>
      <c r="P1050" s="231" t="str">
        <f>CONCATENATE(A1050," (",M1050,")")</f>
        <v>Soler, Jorge (1,L4-$16M)</v>
      </c>
      <c r="Q1050" s="252">
        <f t="shared" si="290"/>
        <v>4000000</v>
      </c>
      <c r="R1050" s="252">
        <f t="shared" si="284"/>
        <v>4000000</v>
      </c>
      <c r="S1050" s="252">
        <f t="shared" si="291"/>
        <v>4000000</v>
      </c>
      <c r="T1050" s="252">
        <f t="shared" si="293"/>
        <v>4000000</v>
      </c>
      <c r="U1050" s="270" t="s">
        <v>1361</v>
      </c>
      <c r="V1050" s="263">
        <v>4000000</v>
      </c>
      <c r="W1050" s="232" t="s">
        <v>1364</v>
      </c>
      <c r="X1050" s="232">
        <v>4000000</v>
      </c>
      <c r="Y1050" s="232" t="s">
        <v>1365</v>
      </c>
      <c r="Z1050" s="232">
        <v>4000000</v>
      </c>
      <c r="AA1050" s="232" t="s">
        <v>1366</v>
      </c>
      <c r="AB1050" s="284">
        <v>4000000</v>
      </c>
      <c r="AC1050" s="232" t="s">
        <v>242</v>
      </c>
      <c r="AD1050" s="284"/>
      <c r="AE1050" s="232"/>
      <c r="AF1050" s="232"/>
    </row>
    <row r="1051" spans="1:32" ht="14.25" customHeight="1">
      <c r="A1051" s="158" t="s">
        <v>3784</v>
      </c>
      <c r="B1051" s="246" t="str">
        <f t="shared" si="285"/>
        <v>Song</v>
      </c>
      <c r="C1051" s="238" t="str">
        <f t="shared" si="286"/>
        <v>Noah</v>
      </c>
      <c r="D1051" s="232" t="str">
        <f t="shared" si="287"/>
        <v>N. Song</v>
      </c>
      <c r="E1051" s="231" t="str">
        <f t="shared" si="288"/>
        <v>Noah Song</v>
      </c>
      <c r="F1051" s="254" t="s">
        <v>748</v>
      </c>
      <c r="G1051" s="254">
        <v>182</v>
      </c>
      <c r="H1051" s="254">
        <v>7</v>
      </c>
      <c r="I1051" s="254" t="s">
        <v>1478</v>
      </c>
      <c r="J1051" s="250">
        <v>35578</v>
      </c>
      <c r="K1051" s="255" t="s">
        <v>577</v>
      </c>
      <c r="L1051" s="249" t="s">
        <v>387</v>
      </c>
      <c r="M1051" s="270" t="str">
        <f t="shared" si="289"/>
        <v>min</v>
      </c>
      <c r="N1051" s="256" t="s">
        <v>780</v>
      </c>
      <c r="O1051" s="257" t="s">
        <v>3574</v>
      </c>
      <c r="P1051" s="231" t="str">
        <f>CONCATENATE(A1051," (",U1051,")")</f>
        <v>Song, Noah (min)</v>
      </c>
      <c r="Q1051" s="252" t="str">
        <f t="shared" si="290"/>
        <v/>
      </c>
      <c r="R1051" s="252" t="str">
        <f t="shared" si="284"/>
        <v/>
      </c>
      <c r="S1051" s="252" t="str">
        <f t="shared" si="291"/>
        <v/>
      </c>
      <c r="T1051" s="252" t="str">
        <f t="shared" si="293"/>
        <v/>
      </c>
      <c r="U1051" s="270" t="s">
        <v>505</v>
      </c>
      <c r="V1051" s="253"/>
      <c r="W1051" s="232"/>
      <c r="X1051" s="253"/>
      <c r="Y1051" s="232"/>
      <c r="Z1051" s="232"/>
      <c r="AA1051" s="232"/>
      <c r="AB1051" s="284"/>
      <c r="AC1051" s="232"/>
      <c r="AD1051" s="284"/>
      <c r="AE1051" s="232"/>
      <c r="AF1051" s="232"/>
    </row>
    <row r="1052" spans="1:32" ht="14.25" customHeight="1">
      <c r="A1052" s="290" t="s">
        <v>1021</v>
      </c>
      <c r="B1052" s="246" t="str">
        <f t="shared" si="285"/>
        <v>Soria</v>
      </c>
      <c r="C1052" s="238" t="str">
        <f t="shared" si="286"/>
        <v>Joakim</v>
      </c>
      <c r="D1052" s="232" t="str">
        <f t="shared" si="287"/>
        <v>J. Soria</v>
      </c>
      <c r="E1052" s="231" t="str">
        <f t="shared" si="288"/>
        <v>Joakim Soria</v>
      </c>
      <c r="F1052" s="249"/>
      <c r="G1052" s="256"/>
      <c r="H1052" s="256"/>
      <c r="I1052" s="256"/>
      <c r="J1052" s="312"/>
      <c r="K1052" s="232"/>
      <c r="L1052" s="249" t="s">
        <v>90</v>
      </c>
      <c r="M1052" s="270" t="str">
        <f t="shared" si="289"/>
        <v>1,F2-$5.9M</v>
      </c>
      <c r="N1052" s="256" t="s">
        <v>504</v>
      </c>
      <c r="O1052" s="257" t="s">
        <v>3510</v>
      </c>
      <c r="P1052" s="231" t="str">
        <f t="shared" ref="P1052:P1059" si="294">CONCATENATE(A1052," (",M1052,")")</f>
        <v>Soria, Joakim (1,F2-$5.9M)</v>
      </c>
      <c r="Q1052" s="252">
        <f t="shared" si="290"/>
        <v>2900000</v>
      </c>
      <c r="R1052" s="252">
        <f t="shared" si="284"/>
        <v>2900000</v>
      </c>
      <c r="S1052" s="252" t="str">
        <f t="shared" si="291"/>
        <v/>
      </c>
      <c r="T1052" s="252" t="str">
        <f t="shared" si="293"/>
        <v/>
      </c>
      <c r="U1052" s="270" t="s">
        <v>3333</v>
      </c>
      <c r="V1052" s="253">
        <v>2900000</v>
      </c>
      <c r="W1052" s="232" t="s">
        <v>3334</v>
      </c>
      <c r="X1052" s="284">
        <v>2900000</v>
      </c>
      <c r="Y1052" s="232" t="s">
        <v>242</v>
      </c>
      <c r="Z1052" s="284"/>
      <c r="AA1052" s="232"/>
      <c r="AB1052" s="284"/>
      <c r="AC1052" s="232"/>
      <c r="AD1052" s="284"/>
      <c r="AE1052" s="232"/>
      <c r="AF1052" s="232"/>
    </row>
    <row r="1053" spans="1:32" ht="14.25" customHeight="1">
      <c r="A1053" s="232" t="s">
        <v>1233</v>
      </c>
      <c r="B1053" s="246" t="str">
        <f t="shared" si="285"/>
        <v>Soroka</v>
      </c>
      <c r="C1053" s="238" t="str">
        <f t="shared" si="286"/>
        <v>Mike</v>
      </c>
      <c r="D1053" s="232" t="str">
        <f t="shared" si="287"/>
        <v>M. Soroka</v>
      </c>
      <c r="E1053" s="231" t="str">
        <f t="shared" si="288"/>
        <v>Mike Soroka</v>
      </c>
      <c r="F1053" s="247" t="s">
        <v>748</v>
      </c>
      <c r="G1053" s="232" t="e">
        <f>#REF!+1</f>
        <v>#REF!</v>
      </c>
      <c r="H1053" s="232">
        <v>2</v>
      </c>
      <c r="I1053" s="232">
        <v>14</v>
      </c>
      <c r="J1053" s="248">
        <v>35646</v>
      </c>
      <c r="K1053" s="232" t="s">
        <v>577</v>
      </c>
      <c r="L1053" s="249" t="s">
        <v>90</v>
      </c>
      <c r="M1053" s="270" t="str">
        <f t="shared" si="289"/>
        <v>Y1</v>
      </c>
      <c r="N1053" s="256" t="str">
        <f>Mays!$G$2</f>
        <v>Palo Alto</v>
      </c>
      <c r="O1053" s="249" t="s">
        <v>1214</v>
      </c>
      <c r="P1053" s="231" t="str">
        <f t="shared" si="294"/>
        <v>Soroka, Mike (Y1)</v>
      </c>
      <c r="Q1053" s="252">
        <f t="shared" si="290"/>
        <v>200000</v>
      </c>
      <c r="R1053" s="252">
        <f t="shared" si="284"/>
        <v>300000</v>
      </c>
      <c r="S1053" s="252">
        <f t="shared" si="291"/>
        <v>400000</v>
      </c>
      <c r="T1053" s="252" t="str">
        <f t="shared" si="293"/>
        <v/>
      </c>
      <c r="U1053" s="270" t="s">
        <v>388</v>
      </c>
      <c r="V1053" s="253">
        <v>200000</v>
      </c>
      <c r="W1053" s="232" t="s">
        <v>389</v>
      </c>
      <c r="X1053" s="253">
        <v>300000</v>
      </c>
      <c r="Y1053" s="232" t="s">
        <v>278</v>
      </c>
      <c r="Z1053" s="378">
        <v>400000</v>
      </c>
      <c r="AA1053" s="232" t="s">
        <v>492</v>
      </c>
      <c r="AB1053" s="284"/>
      <c r="AC1053" s="232"/>
      <c r="AD1053" s="284"/>
      <c r="AE1053" s="232"/>
      <c r="AF1053" s="232"/>
    </row>
    <row r="1054" spans="1:32" ht="14.25" customHeight="1">
      <c r="A1054" s="232" t="s">
        <v>2154</v>
      </c>
      <c r="B1054" s="246" t="str">
        <f t="shared" si="285"/>
        <v>Sosa</v>
      </c>
      <c r="C1054" s="238" t="str">
        <f t="shared" si="286"/>
        <v>Edmundo</v>
      </c>
      <c r="D1054" s="232" t="str">
        <f t="shared" si="287"/>
        <v>E. Sosa</v>
      </c>
      <c r="E1054" s="231" t="str">
        <f t="shared" si="288"/>
        <v>Edmundo Sosa</v>
      </c>
      <c r="F1054" s="254" t="s">
        <v>748</v>
      </c>
      <c r="G1054" s="254" t="s">
        <v>2311</v>
      </c>
      <c r="H1054" s="254" t="s">
        <v>1469</v>
      </c>
      <c r="I1054" s="254" t="s">
        <v>1471</v>
      </c>
      <c r="J1054" s="250">
        <v>35130</v>
      </c>
      <c r="K1054" s="255" t="s">
        <v>746</v>
      </c>
      <c r="L1054" s="249" t="s">
        <v>6</v>
      </c>
      <c r="M1054" s="270" t="str">
        <f t="shared" si="289"/>
        <v>MM</v>
      </c>
      <c r="N1054" s="256" t="s">
        <v>329</v>
      </c>
      <c r="O1054" s="257" t="s">
        <v>2173</v>
      </c>
      <c r="P1054" s="231" t="str">
        <f t="shared" si="294"/>
        <v>Sosa, Edmundo (MM)</v>
      </c>
      <c r="Q1054" s="252">
        <f t="shared" si="290"/>
        <v>100000</v>
      </c>
      <c r="R1054" s="252" t="str">
        <f t="shared" si="284"/>
        <v/>
      </c>
      <c r="S1054" s="252" t="str">
        <f t="shared" si="291"/>
        <v/>
      </c>
      <c r="T1054" s="252" t="str">
        <f t="shared" si="293"/>
        <v/>
      </c>
      <c r="U1054" s="270" t="s">
        <v>385</v>
      </c>
      <c r="V1054" s="253">
        <v>100000</v>
      </c>
      <c r="W1054" s="232"/>
      <c r="X1054" s="253"/>
      <c r="Y1054" s="232"/>
      <c r="Z1054" s="232"/>
      <c r="AA1054" s="232"/>
      <c r="AB1054" s="284"/>
      <c r="AC1054" s="232"/>
      <c r="AD1054" s="284"/>
      <c r="AE1054" s="232"/>
      <c r="AF1054" s="232"/>
    </row>
    <row r="1055" spans="1:32" ht="14.25" customHeight="1">
      <c r="A1055" s="232" t="s">
        <v>1484</v>
      </c>
      <c r="B1055" s="246" t="str">
        <f t="shared" si="285"/>
        <v>Soto</v>
      </c>
      <c r="C1055" s="238" t="str">
        <f t="shared" si="286"/>
        <v>Gregory</v>
      </c>
      <c r="D1055" s="232" t="str">
        <f t="shared" si="287"/>
        <v>G. Soto</v>
      </c>
      <c r="E1055" s="231" t="str">
        <f t="shared" si="288"/>
        <v>Gregory Soto</v>
      </c>
      <c r="F1055" s="254"/>
      <c r="G1055" s="254">
        <v>206</v>
      </c>
      <c r="H1055" s="254" t="s">
        <v>1474</v>
      </c>
      <c r="I1055" s="254"/>
      <c r="J1055" s="250"/>
      <c r="K1055" s="255" t="s">
        <v>577</v>
      </c>
      <c r="L1055" s="249" t="s">
        <v>90</v>
      </c>
      <c r="M1055" s="270" t="str">
        <f t="shared" si="289"/>
        <v>Y1</v>
      </c>
      <c r="N1055" s="256" t="str">
        <f>Ruth!$Y$2</f>
        <v xml:space="preserve">New Jersey </v>
      </c>
      <c r="O1055" s="257" t="s">
        <v>1479</v>
      </c>
      <c r="P1055" s="231" t="str">
        <f t="shared" si="294"/>
        <v>Soto, Gregory (Y1)</v>
      </c>
      <c r="Q1055" s="252">
        <f t="shared" si="290"/>
        <v>200000</v>
      </c>
      <c r="R1055" s="252">
        <f t="shared" si="284"/>
        <v>300000</v>
      </c>
      <c r="S1055" s="252">
        <f t="shared" si="291"/>
        <v>400000</v>
      </c>
      <c r="T1055" s="252" t="str">
        <f t="shared" si="293"/>
        <v/>
      </c>
      <c r="U1055" s="270" t="s">
        <v>388</v>
      </c>
      <c r="V1055" s="253">
        <v>200000</v>
      </c>
      <c r="W1055" s="232" t="s">
        <v>389</v>
      </c>
      <c r="X1055" s="253">
        <v>300000</v>
      </c>
      <c r="Y1055" s="232" t="s">
        <v>278</v>
      </c>
      <c r="Z1055" s="378">
        <v>400000</v>
      </c>
      <c r="AA1055" s="232" t="s">
        <v>492</v>
      </c>
      <c r="AB1055" s="284"/>
      <c r="AC1055" s="232"/>
      <c r="AD1055" s="284"/>
      <c r="AE1055" s="232"/>
      <c r="AF1055" s="232"/>
    </row>
    <row r="1056" spans="1:32" ht="14.25" customHeight="1">
      <c r="A1056" s="232" t="s">
        <v>1265</v>
      </c>
      <c r="B1056" s="246" t="str">
        <f t="shared" si="285"/>
        <v>Soto</v>
      </c>
      <c r="C1056" s="238" t="str">
        <f t="shared" si="286"/>
        <v>Juan</v>
      </c>
      <c r="D1056" s="232" t="str">
        <f t="shared" si="287"/>
        <v>J. Soto</v>
      </c>
      <c r="E1056" s="231" t="str">
        <f t="shared" si="288"/>
        <v>Juan Soto</v>
      </c>
      <c r="F1056" s="247" t="s">
        <v>307</v>
      </c>
      <c r="G1056" s="232">
        <f>G1055+1</f>
        <v>207</v>
      </c>
      <c r="H1056" s="232">
        <v>6</v>
      </c>
      <c r="I1056" s="232">
        <v>9</v>
      </c>
      <c r="J1056" s="248">
        <v>36093</v>
      </c>
      <c r="K1056" s="232" t="s">
        <v>784</v>
      </c>
      <c r="L1056" s="249" t="s">
        <v>6</v>
      </c>
      <c r="M1056" s="270" t="str">
        <f t="shared" si="289"/>
        <v>Y2</v>
      </c>
      <c r="N1056" s="251" t="str">
        <f>Ruth!$AE$2</f>
        <v>Williamsburg</v>
      </c>
      <c r="O1056" s="249" t="s">
        <v>1214</v>
      </c>
      <c r="P1056" s="231" t="str">
        <f t="shared" si="294"/>
        <v>Soto, Juan (Y2)</v>
      </c>
      <c r="Q1056" s="252">
        <f t="shared" si="290"/>
        <v>300000</v>
      </c>
      <c r="R1056" s="252">
        <f t="shared" si="284"/>
        <v>400000</v>
      </c>
      <c r="S1056" s="252" t="str">
        <f t="shared" si="291"/>
        <v/>
      </c>
      <c r="T1056" s="252" t="str">
        <f t="shared" si="293"/>
        <v/>
      </c>
      <c r="U1056" s="270" t="s">
        <v>389</v>
      </c>
      <c r="V1056" s="253">
        <v>300000</v>
      </c>
      <c r="W1056" s="232" t="s">
        <v>278</v>
      </c>
      <c r="X1056" s="253">
        <v>400000</v>
      </c>
      <c r="Y1056" s="232" t="s">
        <v>492</v>
      </c>
      <c r="Z1056" s="232"/>
      <c r="AA1056" s="232"/>
      <c r="AB1056" s="284"/>
      <c r="AC1056" s="232"/>
      <c r="AD1056" s="284"/>
      <c r="AE1056" s="232"/>
      <c r="AF1056" s="232"/>
    </row>
    <row r="1057" spans="1:32" ht="14.25" customHeight="1">
      <c r="A1057" s="290" t="s">
        <v>2</v>
      </c>
      <c r="B1057" s="246" t="str">
        <f t="shared" si="285"/>
        <v>Span</v>
      </c>
      <c r="C1057" s="238" t="str">
        <f t="shared" si="286"/>
        <v>Denard</v>
      </c>
      <c r="D1057" s="232" t="str">
        <f t="shared" si="287"/>
        <v>D. Span</v>
      </c>
      <c r="E1057" s="231" t="str">
        <f t="shared" si="288"/>
        <v>Denard Span</v>
      </c>
      <c r="F1057" s="249"/>
      <c r="G1057" s="256"/>
      <c r="H1057" s="256"/>
      <c r="I1057" s="256"/>
      <c r="J1057" s="312"/>
      <c r="K1057" s="232"/>
      <c r="L1057" s="249" t="s">
        <v>6</v>
      </c>
      <c r="M1057" s="270" t="str">
        <f t="shared" si="289"/>
        <v>2,F3-$5.625M</v>
      </c>
      <c r="N1057" s="256" t="str">
        <f>Cobb!$AE$2</f>
        <v>Houston</v>
      </c>
      <c r="O1057" s="265" t="s">
        <v>1797</v>
      </c>
      <c r="P1057" s="231" t="str">
        <f t="shared" si="294"/>
        <v>Span, Denard (2,F3-$5.625M)</v>
      </c>
      <c r="Q1057" s="252">
        <f t="shared" si="290"/>
        <v>1875000</v>
      </c>
      <c r="R1057" s="252">
        <f t="shared" si="284"/>
        <v>1875000</v>
      </c>
      <c r="S1057" s="252" t="str">
        <f t="shared" si="291"/>
        <v/>
      </c>
      <c r="T1057" s="252" t="str">
        <f t="shared" si="293"/>
        <v/>
      </c>
      <c r="U1057" s="270" t="s">
        <v>1975</v>
      </c>
      <c r="V1057" s="253">
        <v>1875000</v>
      </c>
      <c r="W1057" s="232" t="s">
        <v>1974</v>
      </c>
      <c r="X1057" s="253">
        <v>1875000</v>
      </c>
      <c r="Y1057" s="232" t="s">
        <v>242</v>
      </c>
      <c r="Z1057" s="232"/>
      <c r="AA1057" s="232" t="s">
        <v>242</v>
      </c>
      <c r="AB1057" s="284"/>
      <c r="AC1057" s="232"/>
      <c r="AD1057" s="284"/>
      <c r="AE1057" s="232"/>
      <c r="AF1057" s="232"/>
    </row>
    <row r="1058" spans="1:32" ht="14.25" customHeight="1">
      <c r="A1058" s="232" t="s">
        <v>2442</v>
      </c>
      <c r="B1058" s="246" t="str">
        <f t="shared" si="285"/>
        <v>Sparkman</v>
      </c>
      <c r="C1058" s="238" t="str">
        <f t="shared" si="286"/>
        <v>Glen</v>
      </c>
      <c r="D1058" s="232" t="str">
        <f t="shared" si="287"/>
        <v>G. Sparkman</v>
      </c>
      <c r="E1058" s="231" t="str">
        <f t="shared" si="288"/>
        <v>Glen Sparkman</v>
      </c>
      <c r="F1058" s="249"/>
      <c r="G1058" s="249"/>
      <c r="H1058" s="249"/>
      <c r="I1058" s="249"/>
      <c r="J1058" s="262"/>
      <c r="K1058" s="232"/>
      <c r="L1058" s="249" t="s">
        <v>90</v>
      </c>
      <c r="M1058" s="270" t="str">
        <f t="shared" si="289"/>
        <v>1,F3-$1.05M</v>
      </c>
      <c r="N1058" s="256" t="s">
        <v>429</v>
      </c>
      <c r="O1058" s="257" t="s">
        <v>3510</v>
      </c>
      <c r="P1058" s="231" t="str">
        <f t="shared" si="294"/>
        <v>Sparkman, Glen (1,F3-$1.05M)</v>
      </c>
      <c r="Q1058" s="252">
        <f t="shared" si="290"/>
        <v>350000</v>
      </c>
      <c r="R1058" s="252">
        <f t="shared" si="284"/>
        <v>350000</v>
      </c>
      <c r="S1058" s="252">
        <f t="shared" si="291"/>
        <v>350000</v>
      </c>
      <c r="T1058" s="252" t="str">
        <f t="shared" si="293"/>
        <v/>
      </c>
      <c r="U1058" s="270" t="s">
        <v>3291</v>
      </c>
      <c r="V1058" s="263">
        <v>350000</v>
      </c>
      <c r="W1058" s="232" t="s">
        <v>1016</v>
      </c>
      <c r="X1058" s="269">
        <v>350000</v>
      </c>
      <c r="Y1058" s="270" t="s">
        <v>1005</v>
      </c>
      <c r="Z1058" s="263">
        <v>350000</v>
      </c>
      <c r="AA1058" s="232" t="s">
        <v>242</v>
      </c>
      <c r="AB1058" s="284"/>
      <c r="AC1058" s="232"/>
      <c r="AD1058" s="284"/>
      <c r="AE1058" s="232"/>
      <c r="AF1058" s="232"/>
    </row>
    <row r="1059" spans="1:32" ht="14.25" customHeight="1">
      <c r="A1059" s="232" t="s">
        <v>224</v>
      </c>
      <c r="B1059" s="246" t="str">
        <f t="shared" ref="B1059:B1090" si="295">LEFT(A1059,FIND(", ",A1059,1)-1)</f>
        <v>Springer</v>
      </c>
      <c r="C1059" s="238" t="str">
        <f t="shared" ref="C1059:C1090" si="296">RIGHT(A1059,LEN(A1059)-FIND(", ",A1059,1)-1)</f>
        <v>George</v>
      </c>
      <c r="D1059" s="232" t="str">
        <f t="shared" ref="D1059:D1090" si="297">CONCATENATE(MID(C1059,1,1),". ",B1059)</f>
        <v>G. Springer</v>
      </c>
      <c r="E1059" s="231" t="str">
        <f t="shared" ref="E1059:E1090" si="298">CONCATENATE(C1059," ",B1059)</f>
        <v>George Springer</v>
      </c>
      <c r="F1059" s="249" t="s">
        <v>748</v>
      </c>
      <c r="G1059" s="249"/>
      <c r="H1059" s="249"/>
      <c r="I1059" s="249"/>
      <c r="J1059" s="250">
        <v>32770</v>
      </c>
      <c r="K1059" s="256" t="s">
        <v>753</v>
      </c>
      <c r="L1059" s="249" t="s">
        <v>6</v>
      </c>
      <c r="M1059" s="270" t="str">
        <f t="shared" si="289"/>
        <v>3,L5-$14M</v>
      </c>
      <c r="N1059" s="256" t="str">
        <f>Ruth!$M$2</f>
        <v>Hoboken</v>
      </c>
      <c r="O1059" s="257" t="s">
        <v>230</v>
      </c>
      <c r="P1059" s="231" t="str">
        <f t="shared" si="294"/>
        <v>Springer, George (3,L5-$14M)</v>
      </c>
      <c r="Q1059" s="252">
        <f t="shared" si="290"/>
        <v>2800000</v>
      </c>
      <c r="R1059" s="252">
        <f t="shared" si="284"/>
        <v>2800000</v>
      </c>
      <c r="S1059" s="252">
        <f t="shared" si="291"/>
        <v>2800000</v>
      </c>
      <c r="T1059" s="252" t="str">
        <f t="shared" si="293"/>
        <v/>
      </c>
      <c r="U1059" s="270" t="s">
        <v>1367</v>
      </c>
      <c r="V1059" s="253">
        <v>2800000</v>
      </c>
      <c r="W1059" s="232" t="s">
        <v>1368</v>
      </c>
      <c r="X1059" s="253">
        <v>2800000</v>
      </c>
      <c r="Y1059" s="232" t="s">
        <v>1369</v>
      </c>
      <c r="Z1059" s="253">
        <v>2800000</v>
      </c>
      <c r="AA1059" s="232" t="s">
        <v>242</v>
      </c>
      <c r="AB1059" s="284"/>
      <c r="AC1059" s="232"/>
      <c r="AD1059" s="284"/>
      <c r="AE1059" s="232"/>
      <c r="AF1059" s="232"/>
    </row>
    <row r="1060" spans="1:32" ht="14.25" customHeight="1">
      <c r="A1060" s="158" t="s">
        <v>3597</v>
      </c>
      <c r="B1060" s="246" t="str">
        <f t="shared" si="295"/>
        <v>Stallings</v>
      </c>
      <c r="C1060" s="238" t="str">
        <f t="shared" si="296"/>
        <v>Jacob</v>
      </c>
      <c r="D1060" s="232" t="str">
        <f t="shared" si="297"/>
        <v>J. Stallings</v>
      </c>
      <c r="E1060" s="231" t="str">
        <f t="shared" si="298"/>
        <v>Jacob Stallings</v>
      </c>
      <c r="F1060" s="254" t="s">
        <v>748</v>
      </c>
      <c r="G1060" s="254">
        <v>42</v>
      </c>
      <c r="H1060" s="254">
        <v>2</v>
      </c>
      <c r="I1060" s="254" t="s">
        <v>1475</v>
      </c>
      <c r="J1060" s="250">
        <v>32864</v>
      </c>
      <c r="K1060" s="255" t="s">
        <v>749</v>
      </c>
      <c r="L1060" s="249" t="s">
        <v>6</v>
      </c>
      <c r="M1060" s="270" t="str">
        <f t="shared" si="289"/>
        <v>Y1</v>
      </c>
      <c r="N1060" s="256" t="s">
        <v>263</v>
      </c>
      <c r="O1060" s="257" t="s">
        <v>3574</v>
      </c>
      <c r="P1060" s="231" t="str">
        <f>CONCATENATE(A1060," (",U1060,")")</f>
        <v>Stallings, Jacob (Y1)</v>
      </c>
      <c r="Q1060" s="252">
        <f t="shared" si="290"/>
        <v>200000</v>
      </c>
      <c r="R1060" s="252">
        <f t="shared" si="284"/>
        <v>300000</v>
      </c>
      <c r="S1060" s="252">
        <f t="shared" si="291"/>
        <v>400000</v>
      </c>
      <c r="T1060" s="252" t="str">
        <f t="shared" si="293"/>
        <v/>
      </c>
      <c r="U1060" s="270" t="s">
        <v>388</v>
      </c>
      <c r="V1060" s="253">
        <v>200000</v>
      </c>
      <c r="W1060" s="232" t="s">
        <v>389</v>
      </c>
      <c r="X1060" s="253">
        <v>300000</v>
      </c>
      <c r="Y1060" s="232" t="s">
        <v>278</v>
      </c>
      <c r="Z1060" s="378">
        <v>400000</v>
      </c>
      <c r="AA1060" s="232" t="s">
        <v>492</v>
      </c>
      <c r="AB1060" s="284"/>
      <c r="AC1060" s="232"/>
      <c r="AD1060" s="284"/>
      <c r="AE1060" s="232"/>
      <c r="AF1060" s="232"/>
    </row>
    <row r="1061" spans="1:32" ht="14.25" customHeight="1">
      <c r="A1061" s="232" t="s">
        <v>1394</v>
      </c>
      <c r="B1061" s="246" t="str">
        <f t="shared" si="295"/>
        <v>Stammen</v>
      </c>
      <c r="C1061" s="238" t="str">
        <f t="shared" si="296"/>
        <v>Craig</v>
      </c>
      <c r="D1061" s="232" t="str">
        <f t="shared" si="297"/>
        <v>C. Stammen</v>
      </c>
      <c r="E1061" s="231" t="str">
        <f t="shared" si="298"/>
        <v>Craig Stammen</v>
      </c>
      <c r="F1061" s="254" t="s">
        <v>748</v>
      </c>
      <c r="G1061" s="254"/>
      <c r="H1061" s="254"/>
      <c r="I1061" s="254"/>
      <c r="J1061" s="250">
        <v>30750</v>
      </c>
      <c r="K1061" s="255" t="s">
        <v>745</v>
      </c>
      <c r="L1061" s="249" t="s">
        <v>90</v>
      </c>
      <c r="M1061" s="270" t="str">
        <f t="shared" si="289"/>
        <v>2,F2-$8M</v>
      </c>
      <c r="N1061" s="256" t="str">
        <f>Aaron!$S$2</f>
        <v>Washington</v>
      </c>
      <c r="O1061" s="257" t="s">
        <v>1797</v>
      </c>
      <c r="P1061" s="231" t="str">
        <f>CONCATENATE(A1061," (",M1061,")")</f>
        <v>Stammen, Craig (2,F2-$8M)</v>
      </c>
      <c r="Q1061" s="252">
        <f t="shared" si="290"/>
        <v>4000000</v>
      </c>
      <c r="R1061" s="252" t="str">
        <f t="shared" si="284"/>
        <v/>
      </c>
      <c r="S1061" s="252" t="str">
        <f t="shared" si="291"/>
        <v/>
      </c>
      <c r="T1061" s="252" t="str">
        <f t="shared" si="293"/>
        <v/>
      </c>
      <c r="U1061" s="270" t="s">
        <v>1186</v>
      </c>
      <c r="V1061" s="253">
        <v>4000000</v>
      </c>
      <c r="W1061" s="232" t="s">
        <v>242</v>
      </c>
      <c r="X1061" s="232"/>
      <c r="Y1061" s="232"/>
      <c r="Z1061" s="232"/>
      <c r="AA1061" s="232"/>
      <c r="AB1061" s="284"/>
      <c r="AC1061" s="232"/>
      <c r="AD1061" s="284"/>
      <c r="AE1061" s="232"/>
      <c r="AF1061" s="232"/>
    </row>
    <row r="1062" spans="1:32" ht="14.25" customHeight="1">
      <c r="A1062" s="264" t="s">
        <v>685</v>
      </c>
      <c r="B1062" s="246" t="str">
        <f t="shared" si="295"/>
        <v>Stanek</v>
      </c>
      <c r="C1062" s="238" t="str">
        <f t="shared" si="296"/>
        <v>Ryne</v>
      </c>
      <c r="D1062" s="232" t="str">
        <f t="shared" si="297"/>
        <v>R. Stanek</v>
      </c>
      <c r="E1062" s="231" t="str">
        <f t="shared" si="298"/>
        <v>Ryne Stanek</v>
      </c>
      <c r="F1062" s="249" t="s">
        <v>748</v>
      </c>
      <c r="G1062" s="249"/>
      <c r="H1062" s="249"/>
      <c r="I1062" s="249"/>
      <c r="J1062" s="250">
        <v>33445</v>
      </c>
      <c r="K1062" s="256" t="s">
        <v>745</v>
      </c>
      <c r="L1062" s="249" t="s">
        <v>90</v>
      </c>
      <c r="M1062" s="270" t="str">
        <f t="shared" si="289"/>
        <v>Y3</v>
      </c>
      <c r="N1062" s="251" t="str">
        <f>Aaron!$G$2</f>
        <v>Exeter</v>
      </c>
      <c r="O1062" s="249" t="s">
        <v>654</v>
      </c>
      <c r="P1062" s="231" t="str">
        <f>CONCATENATE(A1062," (",M1062,")")</f>
        <v>Stanek, Ryne (Y3)</v>
      </c>
      <c r="Q1062" s="252">
        <f t="shared" si="290"/>
        <v>400000</v>
      </c>
      <c r="R1062" s="252" t="str">
        <f t="shared" si="284"/>
        <v/>
      </c>
      <c r="S1062" s="252" t="str">
        <f t="shared" si="291"/>
        <v/>
      </c>
      <c r="T1062" s="252" t="str">
        <f t="shared" si="293"/>
        <v/>
      </c>
      <c r="U1062" s="270" t="s">
        <v>278</v>
      </c>
      <c r="V1062" s="253">
        <v>400000</v>
      </c>
      <c r="W1062" s="232" t="s">
        <v>492</v>
      </c>
      <c r="X1062" s="233"/>
      <c r="Y1062" s="232"/>
      <c r="Z1062" s="232"/>
      <c r="AA1062" s="232"/>
      <c r="AB1062" s="284"/>
      <c r="AC1062" s="232"/>
      <c r="AD1062" s="284"/>
      <c r="AE1062" s="232"/>
      <c r="AF1062" s="232"/>
    </row>
    <row r="1063" spans="1:32" ht="14.25" customHeight="1">
      <c r="A1063" s="232" t="s">
        <v>634</v>
      </c>
      <c r="B1063" s="246" t="str">
        <f t="shared" si="295"/>
        <v>Stanton</v>
      </c>
      <c r="C1063" s="238" t="str">
        <f t="shared" si="296"/>
        <v>Giancarlo</v>
      </c>
      <c r="D1063" s="232" t="str">
        <f t="shared" si="297"/>
        <v>G. Stanton</v>
      </c>
      <c r="E1063" s="231" t="str">
        <f t="shared" si="298"/>
        <v>Giancarlo Stanton</v>
      </c>
      <c r="F1063" s="249"/>
      <c r="G1063" s="249"/>
      <c r="H1063" s="249"/>
      <c r="I1063" s="249"/>
      <c r="J1063" s="250"/>
      <c r="K1063" s="256"/>
      <c r="L1063" s="249" t="s">
        <v>6</v>
      </c>
      <c r="M1063" s="270" t="str">
        <f t="shared" si="289"/>
        <v>2,F5-$35.175M</v>
      </c>
      <c r="N1063" s="256" t="str">
        <f>Mays!$G$2</f>
        <v>Palo Alto</v>
      </c>
      <c r="O1063" s="257" t="s">
        <v>1797</v>
      </c>
      <c r="P1063" s="231" t="str">
        <f>CONCATENATE(A1063," (",M1063,")")</f>
        <v>Stanton, Giancarlo (2,F5-$35.175M)</v>
      </c>
      <c r="Q1063" s="252">
        <f t="shared" si="290"/>
        <v>7035000</v>
      </c>
      <c r="R1063" s="252">
        <f t="shared" si="284"/>
        <v>7035000</v>
      </c>
      <c r="S1063" s="252">
        <f t="shared" si="291"/>
        <v>7035000</v>
      </c>
      <c r="T1063" s="252">
        <f t="shared" si="293"/>
        <v>7035000</v>
      </c>
      <c r="U1063" s="270" t="s">
        <v>1979</v>
      </c>
      <c r="V1063" s="253">
        <v>7035000</v>
      </c>
      <c r="W1063" s="232" t="s">
        <v>1978</v>
      </c>
      <c r="X1063" s="253">
        <v>7035000</v>
      </c>
      <c r="Y1063" s="232" t="s">
        <v>1977</v>
      </c>
      <c r="Z1063" s="253">
        <v>7035000</v>
      </c>
      <c r="AA1063" s="232" t="s">
        <v>1976</v>
      </c>
      <c r="AB1063" s="253">
        <v>7035000</v>
      </c>
      <c r="AC1063" s="232"/>
      <c r="AD1063" s="284"/>
      <c r="AE1063" s="232"/>
      <c r="AF1063" s="232"/>
    </row>
    <row r="1064" spans="1:32" ht="14.25" customHeight="1">
      <c r="A1064" s="158" t="s">
        <v>3667</v>
      </c>
      <c r="B1064" s="246" t="str">
        <f t="shared" si="295"/>
        <v>Starling</v>
      </c>
      <c r="C1064" s="238" t="str">
        <f t="shared" si="296"/>
        <v>Bubba</v>
      </c>
      <c r="D1064" s="232" t="str">
        <f t="shared" si="297"/>
        <v>B. Starling</v>
      </c>
      <c r="E1064" s="231" t="str">
        <f t="shared" si="298"/>
        <v>Bubba Starling</v>
      </c>
      <c r="F1064" s="254" t="s">
        <v>748</v>
      </c>
      <c r="G1064" s="254">
        <v>142</v>
      </c>
      <c r="H1064" s="254">
        <v>5</v>
      </c>
      <c r="I1064" s="254" t="s">
        <v>2184</v>
      </c>
      <c r="J1064" s="250">
        <v>33819</v>
      </c>
      <c r="K1064" s="255" t="s">
        <v>784</v>
      </c>
      <c r="L1064" s="249" t="s">
        <v>6</v>
      </c>
      <c r="M1064" s="270" t="str">
        <f t="shared" si="289"/>
        <v>Y1</v>
      </c>
      <c r="N1064" s="256" t="s">
        <v>780</v>
      </c>
      <c r="O1064" s="257" t="s">
        <v>3574</v>
      </c>
      <c r="P1064" s="231" t="str">
        <f>CONCATENATE(A1064," (",U1064,")")</f>
        <v>Starling, Bubba (Y1)</v>
      </c>
      <c r="Q1064" s="252">
        <f t="shared" si="290"/>
        <v>200000</v>
      </c>
      <c r="R1064" s="252">
        <f t="shared" si="284"/>
        <v>300000</v>
      </c>
      <c r="S1064" s="252">
        <f t="shared" si="291"/>
        <v>400000</v>
      </c>
      <c r="T1064" s="252" t="str">
        <f t="shared" si="293"/>
        <v/>
      </c>
      <c r="U1064" s="270" t="s">
        <v>388</v>
      </c>
      <c r="V1064" s="253">
        <v>200000</v>
      </c>
      <c r="W1064" s="232" t="s">
        <v>389</v>
      </c>
      <c r="X1064" s="253">
        <v>300000</v>
      </c>
      <c r="Y1064" s="232" t="s">
        <v>278</v>
      </c>
      <c r="Z1064" s="378">
        <v>400000</v>
      </c>
      <c r="AA1064" s="232" t="s">
        <v>492</v>
      </c>
      <c r="AB1064" s="284"/>
      <c r="AC1064" s="232"/>
      <c r="AD1064" s="284"/>
      <c r="AE1064" s="232"/>
      <c r="AF1064" s="232"/>
    </row>
    <row r="1065" spans="1:32" ht="14.25" customHeight="1">
      <c r="A1065" s="158" t="s">
        <v>3649</v>
      </c>
      <c r="B1065" s="246" t="str">
        <f t="shared" si="295"/>
        <v>Stashak</v>
      </c>
      <c r="C1065" s="238" t="str">
        <f t="shared" si="296"/>
        <v>Cody</v>
      </c>
      <c r="D1065" s="232" t="str">
        <f t="shared" si="297"/>
        <v>C. Stashak</v>
      </c>
      <c r="E1065" s="231" t="str">
        <f t="shared" si="298"/>
        <v>Cody Stashak</v>
      </c>
      <c r="F1065" s="254" t="s">
        <v>748</v>
      </c>
      <c r="G1065" s="254">
        <v>119</v>
      </c>
      <c r="H1065" s="254">
        <v>4</v>
      </c>
      <c r="I1065" s="254" t="s">
        <v>2184</v>
      </c>
      <c r="J1065" s="250">
        <v>34489</v>
      </c>
      <c r="K1065" s="255" t="s">
        <v>745</v>
      </c>
      <c r="L1065" s="249" t="s">
        <v>90</v>
      </c>
      <c r="M1065" s="270" t="str">
        <f t="shared" si="289"/>
        <v>MM</v>
      </c>
      <c r="N1065" s="256" t="s">
        <v>302</v>
      </c>
      <c r="O1065" s="257" t="s">
        <v>3574</v>
      </c>
      <c r="P1065" s="231" t="str">
        <f>CONCATENATE(A1065," (",U1065,")")</f>
        <v>Stashak, Cody (MM)</v>
      </c>
      <c r="Q1065" s="252">
        <f t="shared" si="290"/>
        <v>100000</v>
      </c>
      <c r="R1065" s="252" t="str">
        <f t="shared" si="284"/>
        <v/>
      </c>
      <c r="S1065" s="252" t="str">
        <f t="shared" si="291"/>
        <v/>
      </c>
      <c r="T1065" s="252" t="str">
        <f t="shared" si="293"/>
        <v/>
      </c>
      <c r="U1065" s="270" t="s">
        <v>385</v>
      </c>
      <c r="V1065" s="253">
        <v>100000</v>
      </c>
      <c r="W1065" s="232"/>
      <c r="X1065" s="253"/>
      <c r="Y1065" s="232"/>
      <c r="Z1065" s="232"/>
      <c r="AA1065" s="232"/>
      <c r="AB1065" s="284"/>
      <c r="AC1065" s="232"/>
      <c r="AD1065" s="284"/>
      <c r="AE1065" s="232"/>
      <c r="AF1065" s="232"/>
    </row>
    <row r="1066" spans="1:32" ht="14.25" customHeight="1">
      <c r="A1066" s="158" t="s">
        <v>3693</v>
      </c>
      <c r="B1066" s="246" t="str">
        <f t="shared" si="295"/>
        <v>Staumont</v>
      </c>
      <c r="C1066" s="238" t="str">
        <f t="shared" si="296"/>
        <v>Josh</v>
      </c>
      <c r="D1066" s="232" t="str">
        <f t="shared" si="297"/>
        <v>J. Staumont</v>
      </c>
      <c r="E1066" s="231" t="str">
        <f t="shared" si="298"/>
        <v>Josh Staumont</v>
      </c>
      <c r="F1066" s="254" t="s">
        <v>748</v>
      </c>
      <c r="G1066" s="254">
        <v>201</v>
      </c>
      <c r="H1066" s="254">
        <v>9</v>
      </c>
      <c r="I1066" s="254" t="s">
        <v>1464</v>
      </c>
      <c r="J1066" s="250">
        <v>34324</v>
      </c>
      <c r="K1066" s="255" t="s">
        <v>745</v>
      </c>
      <c r="L1066" s="249" t="s">
        <v>90</v>
      </c>
      <c r="M1066" s="270" t="str">
        <f t="shared" si="289"/>
        <v>MM</v>
      </c>
      <c r="N1066" s="256" t="s">
        <v>504</v>
      </c>
      <c r="O1066" s="257" t="s">
        <v>3574</v>
      </c>
      <c r="P1066" s="231" t="str">
        <f>CONCATENATE(A1066," (",U1066,")")</f>
        <v>Staumont, Josh (MM)</v>
      </c>
      <c r="Q1066" s="252">
        <f t="shared" si="290"/>
        <v>100000</v>
      </c>
      <c r="R1066" s="252" t="str">
        <f t="shared" si="284"/>
        <v/>
      </c>
      <c r="S1066" s="252" t="str">
        <f t="shared" si="291"/>
        <v/>
      </c>
      <c r="T1066" s="252" t="str">
        <f t="shared" si="293"/>
        <v/>
      </c>
      <c r="U1066" s="270" t="s">
        <v>385</v>
      </c>
      <c r="V1066" s="253">
        <v>100000</v>
      </c>
      <c r="W1066" s="232"/>
      <c r="X1066" s="253"/>
      <c r="Y1066" s="232"/>
      <c r="Z1066" s="232"/>
      <c r="AA1066" s="232"/>
      <c r="AB1066" s="284"/>
      <c r="AC1066" s="232"/>
      <c r="AD1066" s="284"/>
      <c r="AE1066" s="232"/>
      <c r="AF1066" s="232"/>
    </row>
    <row r="1067" spans="1:32" ht="14.25" customHeight="1">
      <c r="A1067" s="235" t="s">
        <v>697</v>
      </c>
      <c r="B1067" s="246" t="str">
        <f t="shared" si="295"/>
        <v>Stephenson</v>
      </c>
      <c r="C1067" s="238" t="str">
        <f t="shared" si="296"/>
        <v>Robert</v>
      </c>
      <c r="D1067" s="232" t="str">
        <f t="shared" si="297"/>
        <v>R. Stephenson</v>
      </c>
      <c r="E1067" s="231" t="str">
        <f t="shared" si="298"/>
        <v>Robert Stephenson</v>
      </c>
      <c r="F1067" s="249" t="s">
        <v>748</v>
      </c>
      <c r="G1067" s="249"/>
      <c r="H1067" s="249"/>
      <c r="I1067" s="249"/>
      <c r="J1067" s="250">
        <v>34024</v>
      </c>
      <c r="K1067" s="256" t="s">
        <v>577</v>
      </c>
      <c r="L1067" s="249" t="s">
        <v>90</v>
      </c>
      <c r="M1067" s="270" t="str">
        <f t="shared" si="289"/>
        <v>Y3</v>
      </c>
      <c r="N1067" s="256" t="str">
        <f>Ruth!$S$2</f>
        <v>New York</v>
      </c>
      <c r="O1067" s="249" t="s">
        <v>654</v>
      </c>
      <c r="P1067" s="231" t="str">
        <f>CONCATENATE(A1067," (",M1067,")")</f>
        <v>Stephenson, Robert (Y3)</v>
      </c>
      <c r="Q1067" s="252">
        <f t="shared" si="290"/>
        <v>400000</v>
      </c>
      <c r="R1067" s="252" t="str">
        <f t="shared" si="284"/>
        <v/>
      </c>
      <c r="S1067" s="252" t="str">
        <f t="shared" si="291"/>
        <v/>
      </c>
      <c r="T1067" s="252" t="str">
        <f t="shared" si="293"/>
        <v/>
      </c>
      <c r="U1067" s="270" t="s">
        <v>278</v>
      </c>
      <c r="V1067" s="253">
        <v>400000</v>
      </c>
      <c r="W1067" s="232" t="s">
        <v>492</v>
      </c>
      <c r="X1067" s="232"/>
      <c r="Y1067" s="232"/>
      <c r="Z1067" s="232"/>
      <c r="AA1067" s="232"/>
      <c r="AB1067" s="284"/>
      <c r="AC1067" s="232"/>
      <c r="AD1067" s="284"/>
      <c r="AE1067" s="232"/>
      <c r="AF1067" s="232"/>
    </row>
    <row r="1068" spans="1:32" ht="14.25" customHeight="1">
      <c r="A1068" s="232" t="s">
        <v>1507</v>
      </c>
      <c r="B1068" s="246" t="str">
        <f t="shared" si="295"/>
        <v>Stephenson</v>
      </c>
      <c r="C1068" s="238" t="str">
        <f t="shared" si="296"/>
        <v>Tyler</v>
      </c>
      <c r="D1068" s="232" t="str">
        <f t="shared" si="297"/>
        <v>T. Stephenson</v>
      </c>
      <c r="E1068" s="231" t="str">
        <f t="shared" si="298"/>
        <v>Tyler Stephenson</v>
      </c>
      <c r="F1068" s="254"/>
      <c r="G1068" s="254">
        <v>121</v>
      </c>
      <c r="H1068" s="254" t="s">
        <v>1468</v>
      </c>
      <c r="I1068" s="254"/>
      <c r="J1068" s="250"/>
      <c r="K1068" s="255" t="s">
        <v>749</v>
      </c>
      <c r="L1068" s="249" t="s">
        <v>387</v>
      </c>
      <c r="M1068" s="270" t="str">
        <f t="shared" si="289"/>
        <v>min</v>
      </c>
      <c r="N1068" s="256" t="str">
        <f>Mays!$A$2</f>
        <v>Aspen</v>
      </c>
      <c r="O1068" s="257" t="s">
        <v>1479</v>
      </c>
      <c r="P1068" s="231" t="str">
        <f>CONCATENATE(A1068," (",M1068,")")</f>
        <v>Stephenson, Tyler (min)</v>
      </c>
      <c r="Q1068" s="252" t="str">
        <f t="shared" si="290"/>
        <v/>
      </c>
      <c r="R1068" s="252" t="str">
        <f t="shared" si="284"/>
        <v/>
      </c>
      <c r="S1068" s="252" t="str">
        <f t="shared" si="291"/>
        <v/>
      </c>
      <c r="T1068" s="252" t="str">
        <f t="shared" si="293"/>
        <v/>
      </c>
      <c r="U1068" s="270" t="s">
        <v>505</v>
      </c>
      <c r="V1068" s="253"/>
      <c r="W1068" s="232"/>
      <c r="X1068" s="253"/>
      <c r="Y1068" s="232"/>
      <c r="Z1068" s="232"/>
      <c r="AA1068" s="232"/>
      <c r="AB1068" s="284"/>
      <c r="AC1068" s="232"/>
      <c r="AD1068" s="284"/>
      <c r="AE1068" s="232"/>
      <c r="AF1068" s="232"/>
    </row>
    <row r="1069" spans="1:32" ht="14.25" customHeight="1">
      <c r="A1069" s="232" t="s">
        <v>1110</v>
      </c>
      <c r="B1069" s="246" t="str">
        <f t="shared" si="295"/>
        <v>Stewart</v>
      </c>
      <c r="C1069" s="238" t="str">
        <f t="shared" si="296"/>
        <v>Christin</v>
      </c>
      <c r="D1069" s="232" t="str">
        <f t="shared" si="297"/>
        <v>C. Stewart</v>
      </c>
      <c r="E1069" s="231" t="str">
        <f t="shared" si="298"/>
        <v>Christin Stewart</v>
      </c>
      <c r="F1069" s="254"/>
      <c r="G1069" s="233">
        <v>156</v>
      </c>
      <c r="H1069" s="233">
        <v>6</v>
      </c>
      <c r="I1069" s="233">
        <v>18</v>
      </c>
      <c r="J1069" s="262">
        <v>34313</v>
      </c>
      <c r="K1069" s="255" t="s">
        <v>754</v>
      </c>
      <c r="L1069" s="249" t="s">
        <v>6</v>
      </c>
      <c r="M1069" s="270" t="str">
        <f t="shared" si="289"/>
        <v>Y1</v>
      </c>
      <c r="N1069" s="256" t="str">
        <f>Ruth!$S$2</f>
        <v>New York</v>
      </c>
      <c r="O1069" s="257" t="s">
        <v>1058</v>
      </c>
      <c r="P1069" s="231" t="str">
        <f>CONCATENATE(A1069," (",M1069,")")</f>
        <v>Stewart, Christin (Y1)</v>
      </c>
      <c r="Q1069" s="252">
        <f t="shared" si="290"/>
        <v>200000</v>
      </c>
      <c r="R1069" s="252">
        <f t="shared" si="284"/>
        <v>300000</v>
      </c>
      <c r="S1069" s="252">
        <f t="shared" si="291"/>
        <v>400000</v>
      </c>
      <c r="T1069" s="252" t="str">
        <f t="shared" si="293"/>
        <v/>
      </c>
      <c r="U1069" s="270" t="s">
        <v>388</v>
      </c>
      <c r="V1069" s="253">
        <v>200000</v>
      </c>
      <c r="W1069" s="232" t="s">
        <v>389</v>
      </c>
      <c r="X1069" s="253">
        <v>300000</v>
      </c>
      <c r="Y1069" s="232" t="s">
        <v>278</v>
      </c>
      <c r="Z1069" s="378">
        <v>400000</v>
      </c>
      <c r="AA1069" s="232" t="s">
        <v>492</v>
      </c>
      <c r="AB1069" s="284"/>
      <c r="AC1069" s="232"/>
      <c r="AD1069" s="284"/>
      <c r="AE1069" s="232"/>
      <c r="AF1069" s="232"/>
    </row>
    <row r="1070" spans="1:32" ht="14.25" customHeight="1">
      <c r="A1070" s="232" t="s">
        <v>2161</v>
      </c>
      <c r="B1070" s="246" t="str">
        <f t="shared" si="295"/>
        <v>Stewart</v>
      </c>
      <c r="C1070" s="238" t="str">
        <f t="shared" si="296"/>
        <v>DJ</v>
      </c>
      <c r="D1070" s="232" t="str">
        <f t="shared" si="297"/>
        <v>D. Stewart</v>
      </c>
      <c r="E1070" s="231" t="str">
        <f t="shared" si="298"/>
        <v>DJ Stewart</v>
      </c>
      <c r="F1070" s="254" t="s">
        <v>307</v>
      </c>
      <c r="G1070" s="254" t="s">
        <v>2318</v>
      </c>
      <c r="H1070" s="254" t="s">
        <v>1472</v>
      </c>
      <c r="I1070" s="254" t="s">
        <v>1470</v>
      </c>
      <c r="J1070" s="250">
        <v>34303</v>
      </c>
      <c r="K1070" s="255" t="s">
        <v>784</v>
      </c>
      <c r="L1070" s="249" t="s">
        <v>6</v>
      </c>
      <c r="M1070" s="270" t="str">
        <f t="shared" si="289"/>
        <v>Y1</v>
      </c>
      <c r="N1070" s="256" t="s">
        <v>329</v>
      </c>
      <c r="O1070" s="257" t="s">
        <v>2173</v>
      </c>
      <c r="P1070" s="231" t="str">
        <f>CONCATENATE(A1070," (",M1070,")")</f>
        <v>Stewart, DJ (Y1)</v>
      </c>
      <c r="Q1070" s="252">
        <f t="shared" si="290"/>
        <v>200000</v>
      </c>
      <c r="R1070" s="252">
        <f t="shared" si="284"/>
        <v>300000</v>
      </c>
      <c r="S1070" s="252">
        <f t="shared" si="291"/>
        <v>400000</v>
      </c>
      <c r="T1070" s="252" t="str">
        <f t="shared" si="293"/>
        <v/>
      </c>
      <c r="U1070" s="270" t="s">
        <v>388</v>
      </c>
      <c r="V1070" s="253">
        <v>200000</v>
      </c>
      <c r="W1070" s="232" t="s">
        <v>389</v>
      </c>
      <c r="X1070" s="253">
        <v>300000</v>
      </c>
      <c r="Y1070" s="232" t="s">
        <v>278</v>
      </c>
      <c r="Z1070" s="378">
        <v>400000</v>
      </c>
      <c r="AA1070" s="232" t="s">
        <v>492</v>
      </c>
      <c r="AB1070" s="284"/>
      <c r="AC1070" s="232"/>
      <c r="AD1070" s="284"/>
      <c r="AE1070" s="232"/>
      <c r="AF1070" s="232"/>
    </row>
    <row r="1071" spans="1:32" ht="14.25" customHeight="1">
      <c r="A1071" s="232" t="s">
        <v>2149</v>
      </c>
      <c r="B1071" s="246" t="str">
        <f t="shared" si="295"/>
        <v>Stewart</v>
      </c>
      <c r="C1071" s="238" t="str">
        <f t="shared" si="296"/>
        <v>Kohl</v>
      </c>
      <c r="D1071" s="232" t="str">
        <f t="shared" si="297"/>
        <v>K. Stewart</v>
      </c>
      <c r="E1071" s="231" t="str">
        <f t="shared" si="298"/>
        <v>Kohl Stewart</v>
      </c>
      <c r="F1071" s="254" t="s">
        <v>748</v>
      </c>
      <c r="G1071" s="254" t="s">
        <v>2306</v>
      </c>
      <c r="H1071" s="254" t="s">
        <v>1471</v>
      </c>
      <c r="I1071" s="254" t="s">
        <v>1472</v>
      </c>
      <c r="J1071" s="250">
        <v>34614</v>
      </c>
      <c r="K1071" s="255" t="s">
        <v>577</v>
      </c>
      <c r="L1071" s="249" t="s">
        <v>90</v>
      </c>
      <c r="M1071" s="270" t="str">
        <f t="shared" si="289"/>
        <v>Y1*</v>
      </c>
      <c r="N1071" s="256" t="s">
        <v>329</v>
      </c>
      <c r="O1071" s="257" t="s">
        <v>2173</v>
      </c>
      <c r="P1071" s="231" t="str">
        <f>CONCATENATE(A1071," (",M1071,")")</f>
        <v>Stewart, Kohl (Y1*)</v>
      </c>
      <c r="Q1071" s="252">
        <f t="shared" si="290"/>
        <v>200000</v>
      </c>
      <c r="R1071" s="252">
        <f t="shared" si="284"/>
        <v>300000</v>
      </c>
      <c r="S1071" s="252">
        <f t="shared" si="291"/>
        <v>400000</v>
      </c>
      <c r="T1071" s="252" t="str">
        <f t="shared" si="293"/>
        <v/>
      </c>
      <c r="U1071" s="270" t="s">
        <v>189</v>
      </c>
      <c r="V1071" s="253">
        <v>200000</v>
      </c>
      <c r="W1071" s="232" t="s">
        <v>389</v>
      </c>
      <c r="X1071" s="253">
        <v>300000</v>
      </c>
      <c r="Y1071" s="232" t="s">
        <v>278</v>
      </c>
      <c r="Z1071" s="378">
        <v>400000</v>
      </c>
      <c r="AA1071" s="232" t="s">
        <v>492</v>
      </c>
      <c r="AB1071" s="284"/>
      <c r="AC1071" s="232"/>
      <c r="AD1071" s="284"/>
      <c r="AE1071" s="232"/>
      <c r="AF1071" s="232"/>
    </row>
    <row r="1072" spans="1:32" ht="14.25" customHeight="1">
      <c r="A1072" s="158" t="s">
        <v>3786</v>
      </c>
      <c r="B1072" s="246" t="str">
        <f t="shared" si="295"/>
        <v>Stiever</v>
      </c>
      <c r="C1072" s="238" t="str">
        <f t="shared" si="296"/>
        <v>Jonathan</v>
      </c>
      <c r="D1072" s="232" t="str">
        <f t="shared" si="297"/>
        <v>J. Stiever</v>
      </c>
      <c r="E1072" s="231" t="str">
        <f t="shared" si="298"/>
        <v>Jonathan Stiever</v>
      </c>
      <c r="F1072" s="254" t="s">
        <v>748</v>
      </c>
      <c r="G1072" s="254">
        <v>182</v>
      </c>
      <c r="H1072" s="254">
        <v>7</v>
      </c>
      <c r="I1072" s="254" t="s">
        <v>2182</v>
      </c>
      <c r="J1072" s="250">
        <v>35562</v>
      </c>
      <c r="K1072" s="255" t="s">
        <v>577</v>
      </c>
      <c r="L1072" s="249" t="s">
        <v>387</v>
      </c>
      <c r="M1072" s="270" t="str">
        <f t="shared" si="289"/>
        <v>min</v>
      </c>
      <c r="N1072" s="256" t="s">
        <v>864</v>
      </c>
      <c r="O1072" s="257" t="s">
        <v>3574</v>
      </c>
      <c r="P1072" s="231" t="str">
        <f>CONCATENATE(A1072," (",U1072,")")</f>
        <v>Stiever, Jonathan (min)</v>
      </c>
      <c r="Q1072" s="252" t="str">
        <f t="shared" si="290"/>
        <v/>
      </c>
      <c r="R1072" s="252" t="str">
        <f t="shared" si="284"/>
        <v/>
      </c>
      <c r="S1072" s="252" t="str">
        <f t="shared" si="291"/>
        <v/>
      </c>
      <c r="T1072" s="252" t="str">
        <f t="shared" si="293"/>
        <v/>
      </c>
      <c r="U1072" s="270" t="s">
        <v>505</v>
      </c>
      <c r="V1072" s="253"/>
      <c r="W1072" s="232"/>
      <c r="X1072" s="253"/>
      <c r="Y1072" s="232"/>
      <c r="Z1072" s="232"/>
      <c r="AA1072" s="232"/>
      <c r="AB1072" s="284"/>
      <c r="AC1072" s="232"/>
      <c r="AD1072" s="284"/>
      <c r="AE1072" s="232"/>
      <c r="AF1072" s="232"/>
    </row>
    <row r="1073" spans="1:32" ht="14.25" customHeight="1">
      <c r="A1073" s="232" t="s">
        <v>603</v>
      </c>
      <c r="B1073" s="246" t="str">
        <f t="shared" si="295"/>
        <v>Story</v>
      </c>
      <c r="C1073" s="238" t="str">
        <f t="shared" si="296"/>
        <v>Trevor</v>
      </c>
      <c r="D1073" s="232" t="str">
        <f t="shared" si="297"/>
        <v>T. Story</v>
      </c>
      <c r="E1073" s="231" t="str">
        <f t="shared" si="298"/>
        <v>Trevor Story</v>
      </c>
      <c r="F1073" s="249" t="s">
        <v>748</v>
      </c>
      <c r="G1073" s="249"/>
      <c r="H1073" s="249"/>
      <c r="I1073" s="249"/>
      <c r="J1073" s="250">
        <v>33923</v>
      </c>
      <c r="K1073" s="256" t="s">
        <v>752</v>
      </c>
      <c r="L1073" s="249" t="s">
        <v>6</v>
      </c>
      <c r="M1073" s="270" t="str">
        <f t="shared" si="289"/>
        <v>1,L5-14M</v>
      </c>
      <c r="N1073" s="251" t="str">
        <f>Aaron!$G$2</f>
        <v>Exeter</v>
      </c>
      <c r="O1073" s="257" t="s">
        <v>849</v>
      </c>
      <c r="P1073" s="231" t="str">
        <f>CONCATENATE(A1073," (",M1073,")")</f>
        <v>Story, Trevor (1,L5-14M)</v>
      </c>
      <c r="Q1073" s="252">
        <f t="shared" si="290"/>
        <v>2800000</v>
      </c>
      <c r="R1073" s="252">
        <f t="shared" si="284"/>
        <v>2800000</v>
      </c>
      <c r="S1073" s="252">
        <f t="shared" si="291"/>
        <v>2800000</v>
      </c>
      <c r="T1073" s="252">
        <f t="shared" si="293"/>
        <v>2800000</v>
      </c>
      <c r="U1073" s="270" t="s">
        <v>1792</v>
      </c>
      <c r="V1073" s="263">
        <v>2800000</v>
      </c>
      <c r="W1073" s="232" t="s">
        <v>494</v>
      </c>
      <c r="X1073" s="232">
        <v>2800000</v>
      </c>
      <c r="Y1073" s="232" t="s">
        <v>232</v>
      </c>
      <c r="Z1073" s="232">
        <v>2800000</v>
      </c>
      <c r="AA1073" s="232" t="s">
        <v>231</v>
      </c>
      <c r="AB1073" s="284">
        <v>2800000</v>
      </c>
      <c r="AC1073" s="232" t="s">
        <v>462</v>
      </c>
      <c r="AD1073" s="284">
        <v>2800000</v>
      </c>
      <c r="AE1073" s="232"/>
      <c r="AF1073" s="232"/>
    </row>
    <row r="1074" spans="1:32" ht="14.25" customHeight="1">
      <c r="A1074" s="158" t="s">
        <v>3763</v>
      </c>
      <c r="B1074" s="246" t="str">
        <f t="shared" si="295"/>
        <v>Stott</v>
      </c>
      <c r="C1074" s="238" t="str">
        <f t="shared" si="296"/>
        <v>Bryson</v>
      </c>
      <c r="D1074" s="232" t="str">
        <f t="shared" si="297"/>
        <v>B. Stott</v>
      </c>
      <c r="E1074" s="231" t="str">
        <f t="shared" si="298"/>
        <v>Bryson Stott</v>
      </c>
      <c r="F1074" s="254" t="s">
        <v>307</v>
      </c>
      <c r="G1074" s="254">
        <v>125</v>
      </c>
      <c r="H1074" s="254">
        <v>5</v>
      </c>
      <c r="I1074" s="254" t="s">
        <v>1464</v>
      </c>
      <c r="J1074" s="250">
        <v>35709</v>
      </c>
      <c r="K1074" s="255" t="s">
        <v>752</v>
      </c>
      <c r="L1074" s="249" t="s">
        <v>387</v>
      </c>
      <c r="M1074" s="270" t="str">
        <f t="shared" si="289"/>
        <v>min</v>
      </c>
      <c r="N1074" s="256" t="s">
        <v>299</v>
      </c>
      <c r="O1074" s="257" t="s">
        <v>3574</v>
      </c>
      <c r="P1074" s="231" t="str">
        <f>CONCATENATE(A1074," (",U1074,")")</f>
        <v>Stott, Bryson (min)</v>
      </c>
      <c r="Q1074" s="252" t="str">
        <f t="shared" si="290"/>
        <v/>
      </c>
      <c r="R1074" s="252" t="str">
        <f t="shared" si="284"/>
        <v/>
      </c>
      <c r="S1074" s="252" t="str">
        <f t="shared" si="291"/>
        <v/>
      </c>
      <c r="T1074" s="252" t="str">
        <f t="shared" si="293"/>
        <v/>
      </c>
      <c r="U1074" s="270" t="s">
        <v>505</v>
      </c>
      <c r="V1074" s="253"/>
      <c r="W1074" s="232"/>
      <c r="X1074" s="253"/>
      <c r="Y1074" s="232"/>
      <c r="Z1074" s="232"/>
      <c r="AA1074" s="232"/>
      <c r="AB1074" s="284"/>
      <c r="AC1074" s="232"/>
      <c r="AD1074" s="284"/>
      <c r="AE1074" s="232"/>
      <c r="AF1074" s="232"/>
    </row>
    <row r="1075" spans="1:32" ht="14.25" customHeight="1">
      <c r="A1075" s="232" t="s">
        <v>1315</v>
      </c>
      <c r="B1075" s="246" t="str">
        <f t="shared" si="295"/>
        <v>Strahm</v>
      </c>
      <c r="C1075" s="238" t="str">
        <f t="shared" si="296"/>
        <v>Matt</v>
      </c>
      <c r="D1075" s="232" t="str">
        <f t="shared" si="297"/>
        <v>M. Strahm</v>
      </c>
      <c r="E1075" s="231" t="str">
        <f t="shared" si="298"/>
        <v>Matt Strahm</v>
      </c>
      <c r="F1075" s="247" t="s">
        <v>307</v>
      </c>
      <c r="G1075" s="232">
        <f>G1074+1</f>
        <v>126</v>
      </c>
      <c r="H1075" s="232">
        <v>3</v>
      </c>
      <c r="I1075" s="232">
        <v>2</v>
      </c>
      <c r="J1075" s="248">
        <v>33554</v>
      </c>
      <c r="K1075" s="232" t="s">
        <v>745</v>
      </c>
      <c r="L1075" s="249" t="s">
        <v>90</v>
      </c>
      <c r="M1075" s="270" t="str">
        <f t="shared" si="289"/>
        <v>ARB-Y4</v>
      </c>
      <c r="N1075" s="256" t="str">
        <f>Aaron!$AE$2</f>
        <v>Pismo Beach</v>
      </c>
      <c r="O1075" s="249" t="s">
        <v>1214</v>
      </c>
      <c r="P1075" s="231" t="str">
        <f>CONCATENATE(A1075," (",M1075,")")</f>
        <v>Strahm, Matt (ARB-Y4)</v>
      </c>
      <c r="Q1075" s="252">
        <f t="shared" si="290"/>
        <v>840000</v>
      </c>
      <c r="R1075" s="252" t="str">
        <f t="shared" si="284"/>
        <v/>
      </c>
      <c r="S1075" s="252" t="str">
        <f t="shared" si="291"/>
        <v/>
      </c>
      <c r="T1075" s="252" t="str">
        <f t="shared" si="293"/>
        <v/>
      </c>
      <c r="U1075" s="270" t="s">
        <v>492</v>
      </c>
      <c r="V1075" s="253">
        <v>840000</v>
      </c>
      <c r="W1075" s="232" t="s">
        <v>721</v>
      </c>
      <c r="X1075" s="232"/>
      <c r="Y1075" s="232" t="s">
        <v>722</v>
      </c>
      <c r="Z1075" s="232"/>
      <c r="AA1075" s="232" t="s">
        <v>723</v>
      </c>
      <c r="AB1075" s="284"/>
      <c r="AC1075" s="232"/>
      <c r="AD1075" s="284"/>
      <c r="AE1075" s="232"/>
      <c r="AF1075" s="232"/>
    </row>
    <row r="1076" spans="1:32" ht="14.25" customHeight="1">
      <c r="A1076" s="232" t="s">
        <v>662</v>
      </c>
      <c r="B1076" s="246" t="str">
        <f t="shared" si="295"/>
        <v>Straily</v>
      </c>
      <c r="C1076" s="238" t="str">
        <f t="shared" si="296"/>
        <v>Dan</v>
      </c>
      <c r="D1076" s="232" t="str">
        <f t="shared" si="297"/>
        <v>D. Straily</v>
      </c>
      <c r="E1076" s="231" t="str">
        <f t="shared" si="298"/>
        <v>Dan Straily</v>
      </c>
      <c r="F1076" s="249" t="s">
        <v>748</v>
      </c>
      <c r="G1076" s="249"/>
      <c r="H1076" s="249"/>
      <c r="I1076" s="249"/>
      <c r="J1076" s="250">
        <v>32478</v>
      </c>
      <c r="K1076" s="232" t="s">
        <v>577</v>
      </c>
      <c r="L1076" s="249" t="s">
        <v>90</v>
      </c>
      <c r="M1076" s="270" t="str">
        <f t="shared" si="289"/>
        <v>3,F5-$18.375M</v>
      </c>
      <c r="N1076" s="251" t="str">
        <f>Mays!$S$2</f>
        <v>Thunder Bay</v>
      </c>
      <c r="O1076" s="257" t="s">
        <v>1376</v>
      </c>
      <c r="P1076" s="231" t="str">
        <f>CONCATENATE(A1076," (",M1076,")")</f>
        <v>Straily, Dan (3,F5-$18.375M)</v>
      </c>
      <c r="Q1076" s="252">
        <f t="shared" si="290"/>
        <v>3675000</v>
      </c>
      <c r="R1076" s="252">
        <f t="shared" si="284"/>
        <v>3675000</v>
      </c>
      <c r="S1076" s="252">
        <f t="shared" si="291"/>
        <v>3675000</v>
      </c>
      <c r="T1076" s="252" t="str">
        <f t="shared" si="293"/>
        <v/>
      </c>
      <c r="U1076" s="270" t="s">
        <v>1642</v>
      </c>
      <c r="V1076" s="253">
        <v>3675000</v>
      </c>
      <c r="W1076" s="250" t="s">
        <v>1658</v>
      </c>
      <c r="X1076" s="253">
        <v>3675000</v>
      </c>
      <c r="Y1076" s="250" t="s">
        <v>1664</v>
      </c>
      <c r="Z1076" s="253">
        <v>3675000</v>
      </c>
      <c r="AA1076" s="232" t="s">
        <v>242</v>
      </c>
      <c r="AB1076" s="284"/>
      <c r="AC1076" s="232"/>
      <c r="AD1076" s="284"/>
      <c r="AE1076" s="232"/>
      <c r="AF1076" s="232"/>
    </row>
    <row r="1077" spans="1:32" ht="14.25" customHeight="1">
      <c r="A1077" s="232" t="s">
        <v>296</v>
      </c>
      <c r="B1077" s="246" t="str">
        <f t="shared" si="295"/>
        <v>Strasburg</v>
      </c>
      <c r="C1077" s="238" t="str">
        <f t="shared" si="296"/>
        <v>Stephen</v>
      </c>
      <c r="D1077" s="232" t="str">
        <f t="shared" si="297"/>
        <v>S. Strasburg</v>
      </c>
      <c r="E1077" s="231" t="str">
        <f t="shared" si="298"/>
        <v>Stephen Strasburg</v>
      </c>
      <c r="F1077" s="249"/>
      <c r="G1077" s="249"/>
      <c r="H1077" s="249"/>
      <c r="I1077" s="249"/>
      <c r="J1077" s="250"/>
      <c r="K1077" s="256"/>
      <c r="L1077" s="249" t="s">
        <v>90</v>
      </c>
      <c r="M1077" s="270" t="str">
        <f t="shared" si="289"/>
        <v>1,F5-$47.5M</v>
      </c>
      <c r="N1077" s="256" t="s">
        <v>52</v>
      </c>
      <c r="O1077" s="257" t="s">
        <v>3510</v>
      </c>
      <c r="P1077" s="231" t="str">
        <f>CONCATENATE(A1077," (",M1077,")")</f>
        <v>Strasburg, Stephen (1,F5-$47.5M)</v>
      </c>
      <c r="Q1077" s="252">
        <f t="shared" si="290"/>
        <v>9500000</v>
      </c>
      <c r="R1077" s="252">
        <f t="shared" si="284"/>
        <v>9500000</v>
      </c>
      <c r="S1077" s="252">
        <f t="shared" si="291"/>
        <v>9500000</v>
      </c>
      <c r="T1077" s="252">
        <f t="shared" si="293"/>
        <v>9500000</v>
      </c>
      <c r="U1077" s="255" t="s">
        <v>3335</v>
      </c>
      <c r="V1077" s="263">
        <v>9500000</v>
      </c>
      <c r="W1077" s="255" t="s">
        <v>3336</v>
      </c>
      <c r="X1077" s="263">
        <v>9500000</v>
      </c>
      <c r="Y1077" s="255" t="s">
        <v>3337</v>
      </c>
      <c r="Z1077" s="263">
        <v>9500000</v>
      </c>
      <c r="AA1077" s="255" t="s">
        <v>3338</v>
      </c>
      <c r="AB1077" s="263">
        <v>9500000</v>
      </c>
      <c r="AC1077" s="255" t="s">
        <v>3339</v>
      </c>
      <c r="AD1077" s="263">
        <v>9500000</v>
      </c>
      <c r="AE1077" s="232" t="s">
        <v>242</v>
      </c>
      <c r="AF1077" s="232"/>
    </row>
    <row r="1078" spans="1:32" ht="14.25" customHeight="1">
      <c r="A1078" s="232" t="s">
        <v>1431</v>
      </c>
      <c r="B1078" s="246" t="str">
        <f t="shared" si="295"/>
        <v>Stratton</v>
      </c>
      <c r="C1078" s="238" t="str">
        <f t="shared" si="296"/>
        <v>Chris</v>
      </c>
      <c r="D1078" s="232" t="str">
        <f t="shared" si="297"/>
        <v>C. Stratton</v>
      </c>
      <c r="E1078" s="231" t="str">
        <f t="shared" si="298"/>
        <v>Chris Stratton</v>
      </c>
      <c r="F1078" s="254" t="s">
        <v>748</v>
      </c>
      <c r="G1078" s="254">
        <v>49</v>
      </c>
      <c r="H1078" s="254" t="s">
        <v>1465</v>
      </c>
      <c r="I1078" s="254"/>
      <c r="J1078" s="250">
        <v>33107</v>
      </c>
      <c r="K1078" s="255" t="s">
        <v>577</v>
      </c>
      <c r="L1078" s="249" t="s">
        <v>90</v>
      </c>
      <c r="M1078" s="270" t="str">
        <f t="shared" si="289"/>
        <v>Y3</v>
      </c>
      <c r="N1078" s="251" t="str">
        <f>Aaron!$G$2</f>
        <v>Exeter</v>
      </c>
      <c r="O1078" s="257" t="s">
        <v>1479</v>
      </c>
      <c r="P1078" s="231" t="str">
        <f>CONCATENATE(A1078," (",M1078,")")</f>
        <v>Stratton, Chris (Y3)</v>
      </c>
      <c r="Q1078" s="252">
        <f t="shared" si="290"/>
        <v>400000</v>
      </c>
      <c r="R1078" s="252" t="str">
        <f t="shared" si="284"/>
        <v/>
      </c>
      <c r="S1078" s="252" t="str">
        <f t="shared" si="291"/>
        <v/>
      </c>
      <c r="T1078" s="252" t="str">
        <f t="shared" si="293"/>
        <v/>
      </c>
      <c r="U1078" s="270" t="s">
        <v>278</v>
      </c>
      <c r="V1078" s="253">
        <v>400000</v>
      </c>
      <c r="W1078" s="232" t="s">
        <v>492</v>
      </c>
      <c r="X1078" s="253"/>
      <c r="Y1078" s="232"/>
      <c r="Z1078" s="232"/>
      <c r="AA1078" s="232"/>
      <c r="AB1078" s="284"/>
      <c r="AC1078" s="232"/>
      <c r="AD1078" s="284"/>
      <c r="AE1078" s="232"/>
      <c r="AF1078" s="232"/>
    </row>
    <row r="1079" spans="1:32" ht="14.25" customHeight="1">
      <c r="A1079" s="158" t="s">
        <v>3618</v>
      </c>
      <c r="B1079" s="246" t="str">
        <f t="shared" si="295"/>
        <v>Straw</v>
      </c>
      <c r="C1079" s="238" t="str">
        <f t="shared" si="296"/>
        <v>Myles</v>
      </c>
      <c r="D1079" s="232" t="str">
        <f t="shared" si="297"/>
        <v>M. Straw</v>
      </c>
      <c r="E1079" s="231" t="str">
        <f t="shared" si="298"/>
        <v>Myles Straw</v>
      </c>
      <c r="F1079" s="254" t="s">
        <v>748</v>
      </c>
      <c r="G1079" s="254">
        <v>80</v>
      </c>
      <c r="H1079" s="254" t="s">
        <v>478</v>
      </c>
      <c r="I1079" s="254" t="s">
        <v>1464</v>
      </c>
      <c r="J1079" s="250">
        <v>34624</v>
      </c>
      <c r="K1079" s="255" t="s">
        <v>784</v>
      </c>
      <c r="L1079" s="249" t="s">
        <v>6</v>
      </c>
      <c r="M1079" s="270" t="str">
        <f t="shared" si="289"/>
        <v>Y1</v>
      </c>
      <c r="N1079" s="256" t="s">
        <v>504</v>
      </c>
      <c r="O1079" s="257" t="s">
        <v>3574</v>
      </c>
      <c r="P1079" s="231" t="str">
        <f>CONCATENATE(A1079," (",U1079,")")</f>
        <v>Straw, Myles (Y1)</v>
      </c>
      <c r="Q1079" s="252">
        <f t="shared" si="290"/>
        <v>200000</v>
      </c>
      <c r="R1079" s="252">
        <f t="shared" si="284"/>
        <v>300000</v>
      </c>
      <c r="S1079" s="252">
        <f t="shared" si="291"/>
        <v>400000</v>
      </c>
      <c r="T1079" s="252" t="str">
        <f t="shared" si="293"/>
        <v/>
      </c>
      <c r="U1079" s="270" t="s">
        <v>388</v>
      </c>
      <c r="V1079" s="253">
        <v>200000</v>
      </c>
      <c r="W1079" s="232" t="s">
        <v>389</v>
      </c>
      <c r="X1079" s="253">
        <v>300000</v>
      </c>
      <c r="Y1079" s="232" t="s">
        <v>278</v>
      </c>
      <c r="Z1079" s="378">
        <v>400000</v>
      </c>
      <c r="AA1079" s="232" t="s">
        <v>492</v>
      </c>
      <c r="AB1079" s="284"/>
      <c r="AC1079" s="232"/>
      <c r="AD1079" s="284"/>
      <c r="AE1079" s="232"/>
      <c r="AF1079" s="232"/>
    </row>
    <row r="1080" spans="1:32" ht="14.25" customHeight="1">
      <c r="A1080" s="232" t="s">
        <v>1322</v>
      </c>
      <c r="B1080" s="246" t="str">
        <f t="shared" si="295"/>
        <v>Stripling</v>
      </c>
      <c r="C1080" s="238" t="str">
        <f t="shared" si="296"/>
        <v>Ross</v>
      </c>
      <c r="D1080" s="232" t="str">
        <f t="shared" si="297"/>
        <v>R. Stripling</v>
      </c>
      <c r="E1080" s="231" t="str">
        <f t="shared" si="298"/>
        <v>Ross Stripling</v>
      </c>
      <c r="F1080" s="247" t="s">
        <v>748</v>
      </c>
      <c r="G1080" s="232" t="e">
        <f>#REF!+1</f>
        <v>#REF!</v>
      </c>
      <c r="H1080" s="232">
        <v>3</v>
      </c>
      <c r="I1080" s="232">
        <v>21</v>
      </c>
      <c r="J1080" s="248">
        <v>32835</v>
      </c>
      <c r="K1080" s="232" t="s">
        <v>577</v>
      </c>
      <c r="L1080" s="249" t="s">
        <v>90</v>
      </c>
      <c r="M1080" s="270" t="str">
        <f t="shared" si="289"/>
        <v>ARB-Y4</v>
      </c>
      <c r="N1080" s="251" t="str">
        <f>Mays!$S$2</f>
        <v>Thunder Bay</v>
      </c>
      <c r="O1080" s="249" t="s">
        <v>1214</v>
      </c>
      <c r="P1080" s="231" t="str">
        <f>CONCATENATE(A1080," (",M1080,")")</f>
        <v>Stripling, Ross (ARB-Y4)</v>
      </c>
      <c r="Q1080" s="252">
        <f t="shared" si="290"/>
        <v>1000000</v>
      </c>
      <c r="R1080" s="252" t="str">
        <f t="shared" si="284"/>
        <v/>
      </c>
      <c r="S1080" s="252" t="str">
        <f t="shared" si="291"/>
        <v/>
      </c>
      <c r="T1080" s="252" t="str">
        <f t="shared" si="293"/>
        <v/>
      </c>
      <c r="U1080" s="270" t="s">
        <v>492</v>
      </c>
      <c r="V1080" s="253">
        <v>1000000</v>
      </c>
      <c r="W1080" s="232" t="s">
        <v>721</v>
      </c>
      <c r="X1080" s="232"/>
      <c r="Y1080" s="232" t="s">
        <v>722</v>
      </c>
      <c r="Z1080" s="232"/>
      <c r="AA1080" s="232" t="s">
        <v>723</v>
      </c>
      <c r="AB1080" s="284"/>
      <c r="AC1080" s="232"/>
      <c r="AD1080" s="284"/>
      <c r="AE1080" s="232"/>
      <c r="AF1080" s="232"/>
    </row>
    <row r="1081" spans="1:32" ht="14.25" customHeight="1">
      <c r="A1081" s="232" t="s">
        <v>580</v>
      </c>
      <c r="B1081" s="246" t="str">
        <f t="shared" si="295"/>
        <v>Stroman</v>
      </c>
      <c r="C1081" s="238" t="str">
        <f t="shared" si="296"/>
        <v>Marcus</v>
      </c>
      <c r="D1081" s="232" t="str">
        <f t="shared" si="297"/>
        <v>M. Stroman</v>
      </c>
      <c r="E1081" s="231" t="str">
        <f t="shared" si="298"/>
        <v>Marcus Stroman</v>
      </c>
      <c r="F1081" s="249" t="s">
        <v>748</v>
      </c>
      <c r="G1081" s="249"/>
      <c r="H1081" s="249"/>
      <c r="I1081" s="249"/>
      <c r="J1081" s="250">
        <v>33359</v>
      </c>
      <c r="K1081" s="256" t="s">
        <v>577</v>
      </c>
      <c r="L1081" s="249" t="s">
        <v>90</v>
      </c>
      <c r="M1081" s="270" t="str">
        <f t="shared" si="289"/>
        <v>ARB-Y5</v>
      </c>
      <c r="N1081" s="256" t="str">
        <f>Mays!$M$2</f>
        <v>Texas</v>
      </c>
      <c r="O1081" s="257" t="s">
        <v>633</v>
      </c>
      <c r="P1081" s="231" t="str">
        <f>CONCATENATE(A1081," (",M1081,")")</f>
        <v>Stroman, Marcus (ARB-Y5)</v>
      </c>
      <c r="Q1081" s="252">
        <f t="shared" si="290"/>
        <v>1575000</v>
      </c>
      <c r="R1081" s="252" t="str">
        <f t="shared" si="284"/>
        <v/>
      </c>
      <c r="S1081" s="252" t="str">
        <f t="shared" si="291"/>
        <v/>
      </c>
      <c r="T1081" s="252" t="str">
        <f t="shared" si="293"/>
        <v/>
      </c>
      <c r="U1081" s="270" t="s">
        <v>721</v>
      </c>
      <c r="V1081" s="263">
        <v>1575000</v>
      </c>
      <c r="W1081" s="232" t="s">
        <v>722</v>
      </c>
      <c r="X1081" s="232"/>
      <c r="Y1081" s="232" t="s">
        <v>723</v>
      </c>
      <c r="Z1081" s="232"/>
      <c r="AA1081" s="232" t="s">
        <v>242</v>
      </c>
      <c r="AB1081" s="284"/>
      <c r="AC1081" s="232"/>
      <c r="AD1081" s="284"/>
      <c r="AE1081" s="232"/>
      <c r="AF1081" s="232"/>
    </row>
    <row r="1082" spans="1:32" ht="14.25" customHeight="1">
      <c r="A1082" s="290" t="s">
        <v>642</v>
      </c>
      <c r="B1082" s="246" t="str">
        <f t="shared" si="295"/>
        <v>Strop</v>
      </c>
      <c r="C1082" s="238" t="str">
        <f t="shared" si="296"/>
        <v>Pedro</v>
      </c>
      <c r="D1082" s="232" t="str">
        <f t="shared" si="297"/>
        <v>P. Strop</v>
      </c>
      <c r="E1082" s="231" t="str">
        <f t="shared" si="298"/>
        <v>Pedro Strop</v>
      </c>
      <c r="F1082" s="249"/>
      <c r="G1082" s="256"/>
      <c r="H1082" s="256"/>
      <c r="I1082" s="256"/>
      <c r="J1082" s="312"/>
      <c r="K1082" s="232"/>
      <c r="L1082" s="249" t="s">
        <v>90</v>
      </c>
      <c r="M1082" s="270" t="str">
        <f t="shared" si="289"/>
        <v>2,F2-$7.077M</v>
      </c>
      <c r="N1082" s="256" t="str">
        <f>Mays!$G$2</f>
        <v>Palo Alto</v>
      </c>
      <c r="O1082" s="265" t="s">
        <v>1797</v>
      </c>
      <c r="P1082" s="231" t="str">
        <f>CONCATENATE(A1082," (",M1082,")")</f>
        <v>Strop, Pedro (2,F2-$7.077M)</v>
      </c>
      <c r="Q1082" s="252">
        <f t="shared" si="290"/>
        <v>3539000</v>
      </c>
      <c r="R1082" s="252" t="str">
        <f t="shared" si="284"/>
        <v/>
      </c>
      <c r="S1082" s="252" t="str">
        <f t="shared" si="291"/>
        <v/>
      </c>
      <c r="T1082" s="252" t="str">
        <f t="shared" si="293"/>
        <v/>
      </c>
      <c r="U1082" s="270" t="s">
        <v>1980</v>
      </c>
      <c r="V1082" s="253">
        <v>3539000</v>
      </c>
      <c r="W1082" s="232" t="s">
        <v>242</v>
      </c>
      <c r="X1082" s="232"/>
      <c r="Y1082" s="232"/>
      <c r="Z1082" s="232"/>
      <c r="AA1082" s="232"/>
      <c r="AB1082" s="284"/>
      <c r="AC1082" s="232"/>
      <c r="AD1082" s="284"/>
      <c r="AE1082" s="232"/>
      <c r="AF1082" s="232"/>
    </row>
    <row r="1083" spans="1:32" ht="14.25" customHeight="1">
      <c r="A1083" s="232" t="s">
        <v>1272</v>
      </c>
      <c r="B1083" s="246" t="str">
        <f t="shared" si="295"/>
        <v>Stubbs</v>
      </c>
      <c r="C1083" s="238" t="str">
        <f t="shared" si="296"/>
        <v>Garrett</v>
      </c>
      <c r="D1083" s="232" t="str">
        <f t="shared" si="297"/>
        <v>G. Stubbs</v>
      </c>
      <c r="E1083" s="231" t="str">
        <f t="shared" si="298"/>
        <v>Garrett Stubbs</v>
      </c>
      <c r="F1083" s="247" t="s">
        <v>307</v>
      </c>
      <c r="G1083" s="232">
        <f>G1081+1</f>
        <v>1</v>
      </c>
      <c r="H1083" s="232">
        <v>7</v>
      </c>
      <c r="I1083" s="232">
        <v>17</v>
      </c>
      <c r="J1083" s="248">
        <v>34115</v>
      </c>
      <c r="K1083" s="232" t="s">
        <v>917</v>
      </c>
      <c r="L1083" s="249" t="s">
        <v>6</v>
      </c>
      <c r="M1083" s="270" t="str">
        <f t="shared" si="289"/>
        <v>MM</v>
      </c>
      <c r="N1083" s="256" t="str">
        <f>Cobb!$G$2</f>
        <v>Alaska</v>
      </c>
      <c r="O1083" s="249" t="s">
        <v>1214</v>
      </c>
      <c r="P1083" s="231" t="str">
        <f>CONCATENATE(A1083," (",M1083,")")</f>
        <v>Stubbs, Garrett (MM)</v>
      </c>
      <c r="Q1083" s="252">
        <f t="shared" si="290"/>
        <v>100000</v>
      </c>
      <c r="R1083" s="252" t="str">
        <f t="shared" si="284"/>
        <v/>
      </c>
      <c r="S1083" s="252" t="str">
        <f t="shared" si="291"/>
        <v/>
      </c>
      <c r="T1083" s="252" t="str">
        <f t="shared" si="293"/>
        <v/>
      </c>
      <c r="U1083" s="270" t="s">
        <v>385</v>
      </c>
      <c r="V1083" s="253">
        <v>100000</v>
      </c>
      <c r="W1083" s="232"/>
      <c r="X1083" s="232"/>
      <c r="Y1083" s="232"/>
      <c r="Z1083" s="232"/>
      <c r="AA1083" s="232"/>
      <c r="AB1083" s="284"/>
      <c r="AC1083" s="232"/>
      <c r="AD1083" s="284"/>
      <c r="AE1083" s="232"/>
      <c r="AF1083" s="232"/>
    </row>
    <row r="1084" spans="1:32" ht="14.25" customHeight="1">
      <c r="A1084" s="290" t="s">
        <v>895</v>
      </c>
      <c r="B1084" s="246" t="str">
        <f t="shared" si="295"/>
        <v>Suarez</v>
      </c>
      <c r="C1084" s="238" t="str">
        <f t="shared" si="296"/>
        <v>Eugenio</v>
      </c>
      <c r="D1084" s="232" t="str">
        <f t="shared" si="297"/>
        <v>E. Suarez</v>
      </c>
      <c r="E1084" s="231" t="str">
        <f t="shared" si="298"/>
        <v>Eugenio Suarez</v>
      </c>
      <c r="F1084" s="249" t="s">
        <v>748</v>
      </c>
      <c r="G1084" s="249"/>
      <c r="H1084" s="249"/>
      <c r="I1084" s="249"/>
      <c r="J1084" s="262">
        <v>33437</v>
      </c>
      <c r="K1084" s="232" t="s">
        <v>752</v>
      </c>
      <c r="L1084" s="249" t="s">
        <v>6</v>
      </c>
      <c r="M1084" s="270" t="str">
        <f t="shared" si="289"/>
        <v>2,X2-10M</v>
      </c>
      <c r="N1084" s="256" t="str">
        <f>Aaron!$M$2</f>
        <v>Virginia</v>
      </c>
      <c r="O1084" s="265" t="s">
        <v>1375</v>
      </c>
      <c r="P1084" s="231" t="str">
        <f>CONCATENATE(A1084," (",M1084,")")</f>
        <v>Suarez, Eugenio (2,X2-10M)</v>
      </c>
      <c r="Q1084" s="252">
        <f t="shared" si="290"/>
        <v>5000000</v>
      </c>
      <c r="R1084" s="252" t="str">
        <f t="shared" si="284"/>
        <v/>
      </c>
      <c r="S1084" s="252" t="str">
        <f t="shared" si="291"/>
        <v/>
      </c>
      <c r="T1084" s="252" t="str">
        <f t="shared" si="293"/>
        <v/>
      </c>
      <c r="U1084" s="270" t="s">
        <v>1780</v>
      </c>
      <c r="V1084" s="253">
        <v>5000000</v>
      </c>
      <c r="W1084" s="232" t="s">
        <v>242</v>
      </c>
      <c r="X1084" s="232"/>
      <c r="Y1084" s="232"/>
      <c r="Z1084" s="232"/>
      <c r="AA1084" s="232"/>
      <c r="AB1084" s="284"/>
      <c r="AC1084" s="232"/>
      <c r="AD1084" s="284"/>
      <c r="AE1084" s="232"/>
      <c r="AF1084" s="232"/>
    </row>
    <row r="1085" spans="1:32" ht="14.25" customHeight="1">
      <c r="A1085" s="158" t="s">
        <v>3655</v>
      </c>
      <c r="B1085" s="246" t="str">
        <f t="shared" si="295"/>
        <v>Suarez</v>
      </c>
      <c r="C1085" s="238" t="str">
        <f t="shared" si="296"/>
        <v>Jose</v>
      </c>
      <c r="D1085" s="232" t="str">
        <f t="shared" si="297"/>
        <v>J. Suarez</v>
      </c>
      <c r="E1085" s="231" t="str">
        <f t="shared" si="298"/>
        <v>Jose Suarez</v>
      </c>
      <c r="F1085" s="254" t="s">
        <v>307</v>
      </c>
      <c r="G1085" s="254">
        <v>128</v>
      </c>
      <c r="H1085" s="254">
        <v>5</v>
      </c>
      <c r="I1085" s="254" t="s">
        <v>1467</v>
      </c>
      <c r="J1085" s="250">
        <v>35798</v>
      </c>
      <c r="K1085" s="255" t="s">
        <v>577</v>
      </c>
      <c r="L1085" s="249" t="s">
        <v>90</v>
      </c>
      <c r="M1085" s="270" t="str">
        <f t="shared" si="289"/>
        <v>Y1</v>
      </c>
      <c r="N1085" s="256" t="s">
        <v>3576</v>
      </c>
      <c r="O1085" s="257" t="s">
        <v>3574</v>
      </c>
      <c r="P1085" s="231" t="str">
        <f>CONCATENATE(A1085," (",U1085,")")</f>
        <v>Suarez, Jose (Y1)</v>
      </c>
      <c r="Q1085" s="252">
        <f t="shared" si="290"/>
        <v>200000</v>
      </c>
      <c r="R1085" s="252">
        <f t="shared" si="284"/>
        <v>300000</v>
      </c>
      <c r="S1085" s="252">
        <f t="shared" si="291"/>
        <v>400000</v>
      </c>
      <c r="T1085" s="252" t="str">
        <f t="shared" si="293"/>
        <v/>
      </c>
      <c r="U1085" s="270" t="s">
        <v>388</v>
      </c>
      <c r="V1085" s="253">
        <v>200000</v>
      </c>
      <c r="W1085" s="232" t="s">
        <v>389</v>
      </c>
      <c r="X1085" s="253">
        <v>300000</v>
      </c>
      <c r="Y1085" s="232" t="s">
        <v>278</v>
      </c>
      <c r="Z1085" s="378">
        <v>400000</v>
      </c>
      <c r="AA1085" s="232" t="s">
        <v>492</v>
      </c>
      <c r="AB1085" s="284"/>
      <c r="AC1085" s="232"/>
      <c r="AD1085" s="284"/>
      <c r="AE1085" s="232"/>
      <c r="AF1085" s="232"/>
    </row>
    <row r="1086" spans="1:32" ht="14.25" customHeight="1">
      <c r="A1086" s="158" t="s">
        <v>3615</v>
      </c>
      <c r="B1086" s="246" t="str">
        <f t="shared" si="295"/>
        <v>Suarez</v>
      </c>
      <c r="C1086" s="238" t="str">
        <f t="shared" si="296"/>
        <v>Ranger</v>
      </c>
      <c r="D1086" s="232" t="str">
        <f t="shared" si="297"/>
        <v>R. Suarez</v>
      </c>
      <c r="E1086" s="231" t="str">
        <f t="shared" si="298"/>
        <v>Ranger Suarez</v>
      </c>
      <c r="F1086" s="254" t="s">
        <v>307</v>
      </c>
      <c r="G1086" s="254">
        <v>77</v>
      </c>
      <c r="H1086" s="254">
        <v>3</v>
      </c>
      <c r="I1086" s="254" t="s">
        <v>2186</v>
      </c>
      <c r="J1086" s="250">
        <v>34937</v>
      </c>
      <c r="K1086" s="255" t="s">
        <v>745</v>
      </c>
      <c r="L1086" s="249" t="s">
        <v>90</v>
      </c>
      <c r="M1086" s="270" t="str">
        <f t="shared" si="289"/>
        <v>Y1</v>
      </c>
      <c r="N1086" s="256" t="s">
        <v>502</v>
      </c>
      <c r="O1086" s="257" t="s">
        <v>3574</v>
      </c>
      <c r="P1086" s="231" t="str">
        <f>CONCATENATE(A1086," (",U1086,")")</f>
        <v>Suarez, Ranger (Y1)</v>
      </c>
      <c r="Q1086" s="252">
        <f t="shared" si="290"/>
        <v>200000</v>
      </c>
      <c r="R1086" s="252">
        <f t="shared" si="284"/>
        <v>300000</v>
      </c>
      <c r="S1086" s="252">
        <f t="shared" si="291"/>
        <v>400000</v>
      </c>
      <c r="T1086" s="252" t="str">
        <f t="shared" si="293"/>
        <v/>
      </c>
      <c r="U1086" s="270" t="s">
        <v>388</v>
      </c>
      <c r="V1086" s="253">
        <v>200000</v>
      </c>
      <c r="W1086" s="232" t="s">
        <v>389</v>
      </c>
      <c r="X1086" s="253">
        <v>300000</v>
      </c>
      <c r="Y1086" s="232" t="s">
        <v>278</v>
      </c>
      <c r="Z1086" s="378">
        <v>400000</v>
      </c>
      <c r="AA1086" s="232" t="s">
        <v>492</v>
      </c>
      <c r="AB1086" s="284"/>
      <c r="AC1086" s="232"/>
      <c r="AD1086" s="284"/>
      <c r="AE1086" s="232"/>
      <c r="AF1086" s="232"/>
    </row>
    <row r="1087" spans="1:32" ht="14.25" customHeight="1">
      <c r="A1087" s="232" t="s">
        <v>1395</v>
      </c>
      <c r="B1087" s="246" t="str">
        <f t="shared" si="295"/>
        <v>Sucre</v>
      </c>
      <c r="C1087" s="238" t="str">
        <f t="shared" si="296"/>
        <v>Jesus</v>
      </c>
      <c r="D1087" s="232" t="str">
        <f t="shared" si="297"/>
        <v>J. Sucre</v>
      </c>
      <c r="E1087" s="231" t="str">
        <f t="shared" si="298"/>
        <v>Jesus Sucre</v>
      </c>
      <c r="F1087" s="254" t="s">
        <v>748</v>
      </c>
      <c r="G1087" s="254"/>
      <c r="H1087" s="254"/>
      <c r="I1087" s="254"/>
      <c r="J1087" s="250">
        <v>32263</v>
      </c>
      <c r="K1087" s="255" t="s">
        <v>749</v>
      </c>
      <c r="L1087" s="249" t="s">
        <v>6</v>
      </c>
      <c r="M1087" s="270" t="str">
        <f t="shared" si="289"/>
        <v>3,F3-$2.25M</v>
      </c>
      <c r="N1087" s="256" t="str">
        <f>Aaron!$A$2</f>
        <v>Middlesex</v>
      </c>
      <c r="O1087" s="257" t="s">
        <v>1376</v>
      </c>
      <c r="P1087" s="231" t="str">
        <f t="shared" ref="P1087:P1097" si="299">CONCATENATE(A1087," (",M1087,")")</f>
        <v>Sucre, Jesus (3,F3-$2.25M)</v>
      </c>
      <c r="Q1087" s="252">
        <f t="shared" si="290"/>
        <v>750000</v>
      </c>
      <c r="R1087" s="252" t="str">
        <f t="shared" si="284"/>
        <v/>
      </c>
      <c r="S1087" s="252" t="str">
        <f t="shared" si="291"/>
        <v/>
      </c>
      <c r="T1087" s="252" t="str">
        <f t="shared" si="293"/>
        <v/>
      </c>
      <c r="U1087" s="270" t="s">
        <v>1011</v>
      </c>
      <c r="V1087" s="253">
        <v>750000</v>
      </c>
      <c r="W1087" s="253" t="s">
        <v>242</v>
      </c>
      <c r="X1087" s="253"/>
      <c r="Y1087" s="232"/>
      <c r="Z1087" s="232"/>
      <c r="AA1087" s="232"/>
      <c r="AB1087" s="284"/>
      <c r="AC1087" s="232"/>
      <c r="AD1087" s="284"/>
      <c r="AE1087" s="232"/>
      <c r="AF1087" s="232"/>
    </row>
    <row r="1088" spans="1:32" ht="14.25" customHeight="1">
      <c r="A1088" s="232" t="s">
        <v>2104</v>
      </c>
      <c r="B1088" s="246" t="str">
        <f t="shared" si="295"/>
        <v>Suero</v>
      </c>
      <c r="C1088" s="238" t="str">
        <f t="shared" si="296"/>
        <v>Wander</v>
      </c>
      <c r="D1088" s="232" t="str">
        <f t="shared" si="297"/>
        <v>W. Suero</v>
      </c>
      <c r="E1088" s="231" t="str">
        <f t="shared" si="298"/>
        <v>Wander Suero</v>
      </c>
      <c r="F1088" s="254" t="s">
        <v>748</v>
      </c>
      <c r="G1088" s="254" t="s">
        <v>2260</v>
      </c>
      <c r="H1088" s="254" t="s">
        <v>1467</v>
      </c>
      <c r="I1088" s="254" t="s">
        <v>1474</v>
      </c>
      <c r="J1088" s="250">
        <v>33496</v>
      </c>
      <c r="K1088" s="255" t="s">
        <v>745</v>
      </c>
      <c r="L1088" s="249" t="s">
        <v>90</v>
      </c>
      <c r="M1088" s="270" t="str">
        <f t="shared" si="289"/>
        <v>Y2</v>
      </c>
      <c r="N1088" s="256" t="s">
        <v>479</v>
      </c>
      <c r="O1088" s="257" t="s">
        <v>2173</v>
      </c>
      <c r="P1088" s="231" t="str">
        <f t="shared" si="299"/>
        <v>Suero, Wander (Y2)</v>
      </c>
      <c r="Q1088" s="252">
        <f t="shared" si="290"/>
        <v>300000</v>
      </c>
      <c r="R1088" s="252">
        <f t="shared" ref="R1088:R1151" si="300">IF(ISBLANK($X1088),"",$X1088)</f>
        <v>400000</v>
      </c>
      <c r="S1088" s="252" t="str">
        <f t="shared" si="291"/>
        <v/>
      </c>
      <c r="T1088" s="252" t="str">
        <f t="shared" si="293"/>
        <v/>
      </c>
      <c r="U1088" s="270" t="s">
        <v>389</v>
      </c>
      <c r="V1088" s="253">
        <v>300000</v>
      </c>
      <c r="W1088" s="232" t="s">
        <v>278</v>
      </c>
      <c r="X1088" s="253">
        <v>400000</v>
      </c>
      <c r="Y1088" s="232" t="s">
        <v>492</v>
      </c>
      <c r="Z1088" s="232"/>
      <c r="AA1088" s="232"/>
      <c r="AB1088" s="284"/>
      <c r="AC1088" s="232"/>
      <c r="AD1088" s="284"/>
      <c r="AE1088" s="232"/>
      <c r="AF1088" s="232"/>
    </row>
    <row r="1089" spans="1:32" ht="14.25" customHeight="1">
      <c r="A1089" s="232" t="s">
        <v>1300</v>
      </c>
      <c r="B1089" s="246" t="str">
        <f t="shared" si="295"/>
        <v>Suter</v>
      </c>
      <c r="C1089" s="238" t="str">
        <f t="shared" si="296"/>
        <v>Brent</v>
      </c>
      <c r="D1089" s="232" t="str">
        <f t="shared" si="297"/>
        <v>B. Suter</v>
      </c>
      <c r="E1089" s="231" t="str">
        <f t="shared" si="298"/>
        <v>Brent Suter</v>
      </c>
      <c r="F1089" s="247" t="s">
        <v>307</v>
      </c>
      <c r="G1089" s="232" t="e">
        <f>#REF!+1</f>
        <v>#REF!</v>
      </c>
      <c r="H1089" s="232">
        <v>7</v>
      </c>
      <c r="I1089" s="232">
        <v>3</v>
      </c>
      <c r="J1089" s="248">
        <v>32749</v>
      </c>
      <c r="K1089" s="232" t="s">
        <v>745</v>
      </c>
      <c r="L1089" s="249" t="s">
        <v>90</v>
      </c>
      <c r="M1089" s="270" t="str">
        <f t="shared" si="289"/>
        <v>Y2*</v>
      </c>
      <c r="N1089" s="251" t="str">
        <f>Aaron!$G$2</f>
        <v>Exeter</v>
      </c>
      <c r="O1089" s="249" t="s">
        <v>1214</v>
      </c>
      <c r="P1089" s="231" t="str">
        <f t="shared" si="299"/>
        <v>Suter, Brent (Y2*)</v>
      </c>
      <c r="Q1089" s="252">
        <f t="shared" si="290"/>
        <v>300000</v>
      </c>
      <c r="R1089" s="252">
        <f t="shared" si="300"/>
        <v>400000</v>
      </c>
      <c r="S1089" s="252" t="str">
        <f t="shared" si="291"/>
        <v/>
      </c>
      <c r="T1089" s="252" t="str">
        <f t="shared" si="293"/>
        <v/>
      </c>
      <c r="U1089" s="270" t="s">
        <v>188</v>
      </c>
      <c r="V1089" s="253">
        <v>300000</v>
      </c>
      <c r="W1089" s="232" t="s">
        <v>278</v>
      </c>
      <c r="X1089" s="253">
        <v>400000</v>
      </c>
      <c r="Y1089" s="232" t="s">
        <v>492</v>
      </c>
      <c r="Z1089" s="232"/>
      <c r="AA1089" s="232"/>
      <c r="AB1089" s="284"/>
      <c r="AC1089" s="232"/>
      <c r="AD1089" s="284"/>
      <c r="AE1089" s="232"/>
      <c r="AF1089" s="232"/>
    </row>
    <row r="1090" spans="1:32" ht="14.25" customHeight="1">
      <c r="A1090" s="291" t="s">
        <v>767</v>
      </c>
      <c r="B1090" s="246" t="str">
        <f t="shared" si="295"/>
        <v>Suzuki</v>
      </c>
      <c r="C1090" s="238" t="str">
        <f t="shared" si="296"/>
        <v>Kurt</v>
      </c>
      <c r="D1090" s="232" t="str">
        <f t="shared" si="297"/>
        <v>K. Suzuki</v>
      </c>
      <c r="E1090" s="231" t="str">
        <f t="shared" si="298"/>
        <v>Kurt Suzuki</v>
      </c>
      <c r="F1090" s="292" t="s">
        <v>748</v>
      </c>
      <c r="G1090" s="292"/>
      <c r="H1090" s="292"/>
      <c r="I1090" s="292"/>
      <c r="J1090" s="293">
        <v>30593</v>
      </c>
      <c r="K1090" s="294" t="s">
        <v>749</v>
      </c>
      <c r="L1090" s="249" t="s">
        <v>6</v>
      </c>
      <c r="M1090" s="270" t="str">
        <f t="shared" si="289"/>
        <v>1,F2-$3.5M</v>
      </c>
      <c r="N1090" s="256" t="s">
        <v>171</v>
      </c>
      <c r="O1090" s="257" t="s">
        <v>3510</v>
      </c>
      <c r="P1090" s="231" t="str">
        <f t="shared" si="299"/>
        <v>Suzuki, Kurt (1,F2-$3.5M)</v>
      </c>
      <c r="Q1090" s="252">
        <f t="shared" si="290"/>
        <v>1750000</v>
      </c>
      <c r="R1090" s="252">
        <f t="shared" si="300"/>
        <v>1750000</v>
      </c>
      <c r="S1090" s="252" t="str">
        <f t="shared" si="291"/>
        <v/>
      </c>
      <c r="T1090" s="252" t="str">
        <f t="shared" si="293"/>
        <v/>
      </c>
      <c r="U1090" s="371" t="s">
        <v>3340</v>
      </c>
      <c r="V1090" s="253">
        <v>1750000</v>
      </c>
      <c r="W1090" s="253" t="s">
        <v>3341</v>
      </c>
      <c r="X1090" s="253">
        <v>1750000</v>
      </c>
      <c r="Y1090" s="232" t="s">
        <v>242</v>
      </c>
      <c r="Z1090" s="284"/>
      <c r="AA1090" s="232"/>
      <c r="AB1090" s="284"/>
      <c r="AC1090" s="232"/>
      <c r="AD1090" s="284"/>
      <c r="AE1090" s="232"/>
      <c r="AF1090" s="232"/>
    </row>
    <row r="1091" spans="1:32" ht="14.25" customHeight="1">
      <c r="A1091" s="232" t="s">
        <v>2094</v>
      </c>
      <c r="B1091" s="246" t="str">
        <f t="shared" ref="B1091:B1122" si="301">LEFT(A1091,FIND(", ",A1091,1)-1)</f>
        <v>Swaggerty</v>
      </c>
      <c r="C1091" s="238" t="str">
        <f t="shared" ref="C1091:C1122" si="302">RIGHT(A1091,LEN(A1091)-FIND(", ",A1091,1)-1)</f>
        <v>Travis</v>
      </c>
      <c r="D1091" s="232" t="str">
        <f t="shared" ref="D1091:D1122" si="303">CONCATENATE(MID(C1091,1,1),". ",B1091)</f>
        <v>T. Swaggerty</v>
      </c>
      <c r="E1091" s="231" t="str">
        <f t="shared" ref="E1091:E1122" si="304">CONCATENATE(C1091," ",B1091)</f>
        <v>Travis Swaggerty</v>
      </c>
      <c r="F1091" s="254" t="s">
        <v>307</v>
      </c>
      <c r="G1091" s="254" t="s">
        <v>2249</v>
      </c>
      <c r="H1091" s="254" t="s">
        <v>478</v>
      </c>
      <c r="I1091" s="254" t="s">
        <v>2184</v>
      </c>
      <c r="J1091" s="250">
        <v>35661</v>
      </c>
      <c r="K1091" s="255" t="s">
        <v>750</v>
      </c>
      <c r="L1091" s="249" t="s">
        <v>387</v>
      </c>
      <c r="M1091" s="270" t="str">
        <f t="shared" ref="M1091:M1154" si="305">$U1091</f>
        <v>min</v>
      </c>
      <c r="N1091" s="256" t="s">
        <v>302</v>
      </c>
      <c r="O1091" s="257" t="s">
        <v>2173</v>
      </c>
      <c r="P1091" s="231" t="str">
        <f t="shared" si="299"/>
        <v>Swaggerty, Travis (min)</v>
      </c>
      <c r="Q1091" s="252" t="str">
        <f t="shared" ref="Q1091:Q1154" si="306">IF(ISBLANK($V1091),"",$V1091)</f>
        <v/>
      </c>
      <c r="R1091" s="252" t="str">
        <f t="shared" si="300"/>
        <v/>
      </c>
      <c r="S1091" s="252" t="str">
        <f t="shared" ref="S1091:S1154" si="307">IF(ISBLANK($Z1091),"",$Z1091)</f>
        <v/>
      </c>
      <c r="T1091" s="252" t="str">
        <f t="shared" si="293"/>
        <v/>
      </c>
      <c r="U1091" s="270" t="s">
        <v>505</v>
      </c>
      <c r="V1091" s="253"/>
      <c r="W1091" s="232"/>
      <c r="X1091" s="253"/>
      <c r="Y1091" s="232"/>
      <c r="Z1091" s="232"/>
      <c r="AA1091" s="232"/>
      <c r="AB1091" s="284"/>
      <c r="AC1091" s="232"/>
      <c r="AD1091" s="284"/>
      <c r="AE1091" s="232"/>
      <c r="AF1091" s="232"/>
    </row>
    <row r="1092" spans="1:32" ht="14.25" customHeight="1">
      <c r="A1092" s="232" t="s">
        <v>1111</v>
      </c>
      <c r="B1092" s="246" t="str">
        <f t="shared" si="301"/>
        <v>Swanson</v>
      </c>
      <c r="C1092" s="238" t="str">
        <f t="shared" si="302"/>
        <v>Dansby</v>
      </c>
      <c r="D1092" s="232" t="str">
        <f t="shared" si="303"/>
        <v>D. Swanson</v>
      </c>
      <c r="E1092" s="231" t="str">
        <f t="shared" si="304"/>
        <v>Dansby Swanson</v>
      </c>
      <c r="F1092" s="254"/>
      <c r="G1092" s="233">
        <v>2</v>
      </c>
      <c r="H1092" s="233">
        <v>1</v>
      </c>
      <c r="I1092" s="233">
        <v>2</v>
      </c>
      <c r="J1092" s="262">
        <v>34376</v>
      </c>
      <c r="K1092" s="255" t="s">
        <v>752</v>
      </c>
      <c r="L1092" s="249" t="s">
        <v>6</v>
      </c>
      <c r="M1092" s="270" t="str">
        <f t="shared" si="305"/>
        <v>ARB-Y4</v>
      </c>
      <c r="N1092" s="251" t="str">
        <f>Ruth!$AE$2</f>
        <v>Williamsburg</v>
      </c>
      <c r="O1092" s="257" t="s">
        <v>1058</v>
      </c>
      <c r="P1092" s="231" t="str">
        <f t="shared" si="299"/>
        <v>Swanson, Dansby (ARB-Y4)</v>
      </c>
      <c r="Q1092" s="252">
        <f t="shared" si="306"/>
        <v>840000</v>
      </c>
      <c r="R1092" s="252" t="str">
        <f t="shared" si="300"/>
        <v/>
      </c>
      <c r="S1092" s="252" t="str">
        <f t="shared" si="307"/>
        <v/>
      </c>
      <c r="T1092" s="252" t="str">
        <f t="shared" si="293"/>
        <v/>
      </c>
      <c r="U1092" s="270" t="s">
        <v>492</v>
      </c>
      <c r="V1092" s="253">
        <v>840000</v>
      </c>
      <c r="W1092" s="232" t="s">
        <v>721</v>
      </c>
      <c r="X1092" s="232"/>
      <c r="Y1092" s="232" t="s">
        <v>722</v>
      </c>
      <c r="Z1092" s="232"/>
      <c r="AA1092" s="232" t="s">
        <v>723</v>
      </c>
      <c r="AB1092" s="284"/>
      <c r="AC1092" s="232"/>
      <c r="AD1092" s="284"/>
      <c r="AE1092" s="232"/>
      <c r="AF1092" s="232"/>
    </row>
    <row r="1093" spans="1:32" ht="14.25" customHeight="1">
      <c r="A1093" s="232" t="s">
        <v>2103</v>
      </c>
      <c r="B1093" s="246" t="str">
        <f t="shared" si="301"/>
        <v>Swanson</v>
      </c>
      <c r="C1093" s="238" t="str">
        <f t="shared" si="302"/>
        <v>Erik</v>
      </c>
      <c r="D1093" s="232" t="str">
        <f t="shared" si="303"/>
        <v>E. Swanson</v>
      </c>
      <c r="E1093" s="231" t="str">
        <f t="shared" si="304"/>
        <v>Erik Swanson</v>
      </c>
      <c r="F1093" s="254" t="s">
        <v>748</v>
      </c>
      <c r="G1093" s="254" t="s">
        <v>2259</v>
      </c>
      <c r="H1093" s="254" t="s">
        <v>1467</v>
      </c>
      <c r="I1093" s="254" t="s">
        <v>1473</v>
      </c>
      <c r="J1093" s="250">
        <v>34216</v>
      </c>
      <c r="K1093" s="255" t="s">
        <v>745</v>
      </c>
      <c r="L1093" s="249" t="s">
        <v>90</v>
      </c>
      <c r="M1093" s="270" t="str">
        <f t="shared" si="305"/>
        <v>Y1</v>
      </c>
      <c r="N1093" s="256" t="s">
        <v>397</v>
      </c>
      <c r="O1093" s="257" t="s">
        <v>2173</v>
      </c>
      <c r="P1093" s="231" t="str">
        <f t="shared" si="299"/>
        <v>Swanson, Erik (Y1)</v>
      </c>
      <c r="Q1093" s="252">
        <f t="shared" si="306"/>
        <v>200000</v>
      </c>
      <c r="R1093" s="252">
        <f t="shared" si="300"/>
        <v>300000</v>
      </c>
      <c r="S1093" s="252">
        <f t="shared" si="307"/>
        <v>400000</v>
      </c>
      <c r="T1093" s="252" t="str">
        <f t="shared" si="293"/>
        <v/>
      </c>
      <c r="U1093" s="270" t="s">
        <v>388</v>
      </c>
      <c r="V1093" s="253">
        <v>200000</v>
      </c>
      <c r="W1093" s="232" t="s">
        <v>389</v>
      </c>
      <c r="X1093" s="253">
        <v>300000</v>
      </c>
      <c r="Y1093" s="232" t="s">
        <v>278</v>
      </c>
      <c r="Z1093" s="378">
        <v>400000</v>
      </c>
      <c r="AA1093" s="232" t="s">
        <v>492</v>
      </c>
      <c r="AB1093" s="284"/>
      <c r="AC1093" s="232"/>
      <c r="AD1093" s="284"/>
      <c r="AE1093" s="232"/>
      <c r="AF1093" s="232"/>
    </row>
    <row r="1094" spans="1:32" ht="14.25" customHeight="1">
      <c r="A1094" s="232" t="s">
        <v>585</v>
      </c>
      <c r="B1094" s="246" t="str">
        <f t="shared" si="301"/>
        <v>Syndergaard</v>
      </c>
      <c r="C1094" s="238" t="str">
        <f t="shared" si="302"/>
        <v>Noah</v>
      </c>
      <c r="D1094" s="232" t="str">
        <f t="shared" si="303"/>
        <v>N. Syndergaard</v>
      </c>
      <c r="E1094" s="231" t="str">
        <f t="shared" si="304"/>
        <v>Noah Syndergaard</v>
      </c>
      <c r="F1094" s="249" t="s">
        <v>748</v>
      </c>
      <c r="G1094" s="249"/>
      <c r="H1094" s="249"/>
      <c r="I1094" s="249"/>
      <c r="J1094" s="250">
        <v>33845</v>
      </c>
      <c r="K1094" s="256" t="s">
        <v>577</v>
      </c>
      <c r="L1094" s="249" t="s">
        <v>90</v>
      </c>
      <c r="M1094" s="270" t="str">
        <f t="shared" si="305"/>
        <v>2,L5-14M</v>
      </c>
      <c r="N1094" s="256" t="str">
        <f>Cobb!$Y$2</f>
        <v>Gateway</v>
      </c>
      <c r="O1094" s="257" t="s">
        <v>633</v>
      </c>
      <c r="P1094" s="231" t="str">
        <f t="shared" si="299"/>
        <v>Syndergaard, Noah (2,L5-14M)</v>
      </c>
      <c r="Q1094" s="252">
        <f t="shared" si="306"/>
        <v>2800000</v>
      </c>
      <c r="R1094" s="252">
        <f t="shared" si="300"/>
        <v>2800000</v>
      </c>
      <c r="S1094" s="252">
        <f t="shared" si="307"/>
        <v>2800000</v>
      </c>
      <c r="T1094" s="252">
        <f t="shared" si="293"/>
        <v>2800000</v>
      </c>
      <c r="U1094" s="270" t="s">
        <v>494</v>
      </c>
      <c r="V1094" s="263">
        <v>2800000</v>
      </c>
      <c r="W1094" s="232" t="s">
        <v>232</v>
      </c>
      <c r="X1094" s="284">
        <v>2800000</v>
      </c>
      <c r="Y1094" s="232" t="s">
        <v>231</v>
      </c>
      <c r="Z1094" s="284">
        <v>2800000</v>
      </c>
      <c r="AA1094" s="232" t="s">
        <v>462</v>
      </c>
      <c r="AB1094" s="284">
        <v>2800000</v>
      </c>
      <c r="AC1094" s="232"/>
      <c r="AD1094" s="284"/>
      <c r="AE1094" s="232"/>
      <c r="AF1094" s="232"/>
    </row>
    <row r="1095" spans="1:32" ht="14.25" customHeight="1">
      <c r="A1095" s="232" t="s">
        <v>208</v>
      </c>
      <c r="B1095" s="246" t="str">
        <f t="shared" si="301"/>
        <v>Taillon</v>
      </c>
      <c r="C1095" s="238" t="str">
        <f t="shared" si="302"/>
        <v>Jameson</v>
      </c>
      <c r="D1095" s="232" t="str">
        <f t="shared" si="303"/>
        <v>J. Taillon</v>
      </c>
      <c r="E1095" s="231" t="str">
        <f t="shared" si="304"/>
        <v>Jameson Taillon</v>
      </c>
      <c r="F1095" s="249" t="s">
        <v>748</v>
      </c>
      <c r="G1095" s="249"/>
      <c r="H1095" s="249"/>
      <c r="I1095" s="249"/>
      <c r="J1095" s="250">
        <v>33560</v>
      </c>
      <c r="K1095" s="256" t="s">
        <v>577</v>
      </c>
      <c r="L1095" s="249" t="s">
        <v>90</v>
      </c>
      <c r="M1095" s="270" t="str">
        <f t="shared" si="305"/>
        <v>ARB-Y4</v>
      </c>
      <c r="N1095" s="256" t="str">
        <f>Aaron!$A$2</f>
        <v>Middlesex</v>
      </c>
      <c r="O1095" s="257" t="s">
        <v>230</v>
      </c>
      <c r="P1095" s="231" t="str">
        <f t="shared" si="299"/>
        <v>Taillon, Jameson (ARB-Y4)</v>
      </c>
      <c r="Q1095" s="252">
        <f t="shared" si="306"/>
        <v>760000</v>
      </c>
      <c r="R1095" s="252" t="str">
        <f t="shared" si="300"/>
        <v/>
      </c>
      <c r="S1095" s="252" t="str">
        <f t="shared" si="307"/>
        <v/>
      </c>
      <c r="T1095" s="252" t="str">
        <f t="shared" si="293"/>
        <v/>
      </c>
      <c r="U1095" s="270" t="s">
        <v>492</v>
      </c>
      <c r="V1095" s="263">
        <v>760000</v>
      </c>
      <c r="W1095" s="232" t="s">
        <v>721</v>
      </c>
      <c r="X1095" s="232"/>
      <c r="Y1095" s="232" t="s">
        <v>722</v>
      </c>
      <c r="Z1095" s="232"/>
      <c r="AA1095" s="232" t="s">
        <v>723</v>
      </c>
      <c r="AB1095" s="284"/>
      <c r="AC1095" s="232"/>
      <c r="AD1095" s="284"/>
      <c r="AE1095" s="232"/>
      <c r="AF1095" s="232"/>
    </row>
    <row r="1096" spans="1:32" ht="14.25" customHeight="1">
      <c r="A1096" s="266" t="s">
        <v>797</v>
      </c>
      <c r="B1096" s="246" t="str">
        <f t="shared" si="301"/>
        <v>Tanaka</v>
      </c>
      <c r="C1096" s="238" t="str">
        <f t="shared" si="302"/>
        <v>Masahiro</v>
      </c>
      <c r="D1096" s="232" t="str">
        <f t="shared" si="303"/>
        <v>M. Tanaka</v>
      </c>
      <c r="E1096" s="231" t="str">
        <f t="shared" si="304"/>
        <v>Masahiro Tanaka</v>
      </c>
      <c r="F1096" s="267" t="s">
        <v>748</v>
      </c>
      <c r="G1096" s="267"/>
      <c r="H1096" s="267"/>
      <c r="I1096" s="267"/>
      <c r="J1096" s="258">
        <v>32448</v>
      </c>
      <c r="K1096" s="231" t="s">
        <v>577</v>
      </c>
      <c r="L1096" s="249" t="s">
        <v>90</v>
      </c>
      <c r="M1096" s="270" t="str">
        <f t="shared" si="305"/>
        <v>3,L5-$14M</v>
      </c>
      <c r="N1096" s="251" t="str">
        <f>Aaron!$G$2</f>
        <v>Exeter</v>
      </c>
      <c r="O1096" s="247" t="s">
        <v>785</v>
      </c>
      <c r="P1096" s="231" t="str">
        <f t="shared" si="299"/>
        <v>Tanaka, Masahiro (3,L5-$14M)</v>
      </c>
      <c r="Q1096" s="252">
        <f t="shared" si="306"/>
        <v>2800000</v>
      </c>
      <c r="R1096" s="252">
        <f t="shared" si="300"/>
        <v>2800000</v>
      </c>
      <c r="S1096" s="252">
        <f t="shared" si="307"/>
        <v>2800000</v>
      </c>
      <c r="T1096" s="252" t="str">
        <f t="shared" si="293"/>
        <v/>
      </c>
      <c r="U1096" s="270" t="s">
        <v>1367</v>
      </c>
      <c r="V1096" s="253">
        <v>2800000</v>
      </c>
      <c r="W1096" s="232" t="s">
        <v>1368</v>
      </c>
      <c r="X1096" s="253">
        <v>2800000</v>
      </c>
      <c r="Y1096" s="232" t="s">
        <v>1369</v>
      </c>
      <c r="Z1096" s="253">
        <v>2800000</v>
      </c>
      <c r="AA1096" s="232" t="s">
        <v>242</v>
      </c>
      <c r="AB1096" s="284"/>
      <c r="AC1096" s="232"/>
      <c r="AD1096" s="284"/>
      <c r="AE1096" s="232"/>
      <c r="AF1096" s="232"/>
    </row>
    <row r="1097" spans="1:32" ht="14.25" customHeight="1">
      <c r="A1097" s="552" t="s">
        <v>822</v>
      </c>
      <c r="B1097" s="552" t="str">
        <f t="shared" si="301"/>
        <v>Tapia</v>
      </c>
      <c r="C1097" s="553" t="str">
        <f t="shared" si="302"/>
        <v>Raimel</v>
      </c>
      <c r="D1097" s="158" t="str">
        <f t="shared" si="303"/>
        <v>R. Tapia</v>
      </c>
      <c r="E1097" s="539" t="str">
        <f t="shared" si="304"/>
        <v>Raimel Tapia</v>
      </c>
      <c r="F1097" s="567" t="s">
        <v>307</v>
      </c>
      <c r="G1097" s="567"/>
      <c r="H1097" s="567"/>
      <c r="I1097" s="567"/>
      <c r="J1097" s="573">
        <v>34369</v>
      </c>
      <c r="K1097" s="574" t="s">
        <v>784</v>
      </c>
      <c r="L1097" s="554" t="s">
        <v>6</v>
      </c>
      <c r="M1097" s="556" t="str">
        <f t="shared" si="305"/>
        <v>Y2</v>
      </c>
      <c r="N1097" s="540" t="s">
        <v>292</v>
      </c>
      <c r="O1097" s="567" t="s">
        <v>4092</v>
      </c>
      <c r="P1097" s="231" t="str">
        <f t="shared" si="299"/>
        <v>Tapia, Raimel (Y2)</v>
      </c>
      <c r="Q1097" s="252">
        <f t="shared" si="306"/>
        <v>300000</v>
      </c>
      <c r="R1097" s="252">
        <f t="shared" si="300"/>
        <v>400000</v>
      </c>
      <c r="S1097" s="252" t="str">
        <f t="shared" si="307"/>
        <v/>
      </c>
      <c r="T1097" s="252" t="str">
        <f t="shared" si="293"/>
        <v/>
      </c>
      <c r="U1097" s="270" t="s">
        <v>389</v>
      </c>
      <c r="V1097" s="253">
        <v>300000</v>
      </c>
      <c r="W1097" s="232" t="s">
        <v>278</v>
      </c>
      <c r="X1097" s="253">
        <v>400000</v>
      </c>
      <c r="Y1097" s="232" t="s">
        <v>492</v>
      </c>
      <c r="Z1097" s="232"/>
      <c r="AA1097" s="232"/>
      <c r="AB1097" s="284"/>
      <c r="AC1097" s="232"/>
      <c r="AD1097" s="284"/>
      <c r="AE1097" s="232"/>
      <c r="AF1097" s="232"/>
    </row>
    <row r="1098" spans="1:32" ht="14.25" customHeight="1">
      <c r="A1098" s="158" t="s">
        <v>3709</v>
      </c>
      <c r="B1098" s="246" t="str">
        <f t="shared" si="301"/>
        <v>Tate</v>
      </c>
      <c r="C1098" s="238" t="str">
        <f t="shared" si="302"/>
        <v>Dillon</v>
      </c>
      <c r="D1098" s="232" t="str">
        <f t="shared" si="303"/>
        <v>D. Tate</v>
      </c>
      <c r="E1098" s="231" t="str">
        <f t="shared" si="304"/>
        <v>Dillon Tate</v>
      </c>
      <c r="F1098" s="254" t="s">
        <v>748</v>
      </c>
      <c r="G1098" s="254">
        <v>231</v>
      </c>
      <c r="H1098" s="254">
        <v>12</v>
      </c>
      <c r="I1098" s="254" t="s">
        <v>1464</v>
      </c>
      <c r="J1098" s="250">
        <v>34455</v>
      </c>
      <c r="K1098" s="255" t="s">
        <v>745</v>
      </c>
      <c r="L1098" s="249" t="s">
        <v>90</v>
      </c>
      <c r="M1098" s="270" t="str">
        <f t="shared" si="305"/>
        <v>Y1</v>
      </c>
      <c r="N1098" s="256" t="s">
        <v>710</v>
      </c>
      <c r="O1098" s="257" t="s">
        <v>3574</v>
      </c>
      <c r="P1098" s="231" t="str">
        <f>CONCATENATE(A1098," (",U1098,")")</f>
        <v>Tate, Dillon (Y1)</v>
      </c>
      <c r="Q1098" s="252">
        <f t="shared" si="306"/>
        <v>200000</v>
      </c>
      <c r="R1098" s="252">
        <f t="shared" si="300"/>
        <v>300000</v>
      </c>
      <c r="S1098" s="252">
        <f t="shared" si="307"/>
        <v>400000</v>
      </c>
      <c r="T1098" s="252" t="str">
        <f t="shared" si="293"/>
        <v/>
      </c>
      <c r="U1098" s="270" t="s">
        <v>388</v>
      </c>
      <c r="V1098" s="253">
        <v>200000</v>
      </c>
      <c r="W1098" s="232" t="s">
        <v>389</v>
      </c>
      <c r="X1098" s="253">
        <v>300000</v>
      </c>
      <c r="Y1098" s="232" t="s">
        <v>278</v>
      </c>
      <c r="Z1098" s="378">
        <v>400000</v>
      </c>
      <c r="AA1098" s="232" t="s">
        <v>492</v>
      </c>
      <c r="AB1098" s="284"/>
      <c r="AC1098" s="232"/>
      <c r="AD1098" s="284"/>
      <c r="AE1098" s="232"/>
      <c r="AF1098" s="232"/>
    </row>
    <row r="1099" spans="1:32" ht="14.25" customHeight="1">
      <c r="A1099" s="232" t="s">
        <v>1271</v>
      </c>
      <c r="B1099" s="246" t="str">
        <f t="shared" si="301"/>
        <v>Tatis Jr.</v>
      </c>
      <c r="C1099" s="238" t="str">
        <f t="shared" si="302"/>
        <v>Fernando</v>
      </c>
      <c r="D1099" s="232" t="str">
        <f t="shared" si="303"/>
        <v>F. Tatis Jr.</v>
      </c>
      <c r="E1099" s="231" t="str">
        <f t="shared" si="304"/>
        <v>Fernando Tatis Jr.</v>
      </c>
      <c r="F1099" s="247" t="s">
        <v>748</v>
      </c>
      <c r="G1099" s="232" t="e">
        <f>Cuts!#REF!+1</f>
        <v>#REF!</v>
      </c>
      <c r="H1099" s="232">
        <v>7</v>
      </c>
      <c r="I1099" s="232">
        <v>11</v>
      </c>
      <c r="J1099" s="248">
        <v>36162</v>
      </c>
      <c r="K1099" s="232" t="s">
        <v>752</v>
      </c>
      <c r="L1099" s="249" t="s">
        <v>6</v>
      </c>
      <c r="M1099" s="270" t="str">
        <f t="shared" si="305"/>
        <v>Y1</v>
      </c>
      <c r="N1099" s="256" t="str">
        <f>Cobb!$S$2</f>
        <v>Waikiki</v>
      </c>
      <c r="O1099" s="249" t="s">
        <v>1209</v>
      </c>
      <c r="P1099" s="231" t="str">
        <f>CONCATENATE(A1099," (",M1099,")")</f>
        <v>Tatis Jr., Fernando (Y1)</v>
      </c>
      <c r="Q1099" s="252">
        <f t="shared" si="306"/>
        <v>200000</v>
      </c>
      <c r="R1099" s="252">
        <f t="shared" si="300"/>
        <v>300000</v>
      </c>
      <c r="S1099" s="252">
        <f t="shared" si="307"/>
        <v>400000</v>
      </c>
      <c r="T1099" s="252" t="str">
        <f t="shared" si="293"/>
        <v/>
      </c>
      <c r="U1099" s="270" t="s">
        <v>388</v>
      </c>
      <c r="V1099" s="253">
        <v>200000</v>
      </c>
      <c r="W1099" s="232" t="s">
        <v>389</v>
      </c>
      <c r="X1099" s="253">
        <v>300000</v>
      </c>
      <c r="Y1099" s="232" t="s">
        <v>278</v>
      </c>
      <c r="Z1099" s="378">
        <v>400000</v>
      </c>
      <c r="AA1099" s="232" t="s">
        <v>492</v>
      </c>
      <c r="AB1099" s="284"/>
      <c r="AC1099" s="232"/>
      <c r="AD1099" s="284"/>
      <c r="AE1099" s="232"/>
      <c r="AF1099" s="232"/>
    </row>
    <row r="1100" spans="1:32" ht="14.25" customHeight="1">
      <c r="A1100" s="158" t="s">
        <v>3589</v>
      </c>
      <c r="B1100" s="246" t="str">
        <f t="shared" si="301"/>
        <v>Tauchman</v>
      </c>
      <c r="C1100" s="238" t="str">
        <f t="shared" si="302"/>
        <v>Mike</v>
      </c>
      <c r="D1100" s="232" t="str">
        <f t="shared" si="303"/>
        <v>M. Tauchman</v>
      </c>
      <c r="E1100" s="231" t="str">
        <f t="shared" si="304"/>
        <v>Mike Tauchman</v>
      </c>
      <c r="F1100" s="254" t="s">
        <v>307</v>
      </c>
      <c r="G1100" s="254">
        <v>31</v>
      </c>
      <c r="H1100" s="254">
        <v>2</v>
      </c>
      <c r="I1100" s="254" t="s">
        <v>1464</v>
      </c>
      <c r="J1100" s="250">
        <v>33210</v>
      </c>
      <c r="K1100" s="255" t="s">
        <v>784</v>
      </c>
      <c r="L1100" s="249" t="s">
        <v>6</v>
      </c>
      <c r="M1100" s="270" t="str">
        <f t="shared" si="305"/>
        <v>Y1</v>
      </c>
      <c r="N1100" s="256" t="s">
        <v>504</v>
      </c>
      <c r="O1100" s="257" t="s">
        <v>3574</v>
      </c>
      <c r="P1100" s="231" t="str">
        <f>CONCATENATE(A1100," (",U1100,")")</f>
        <v>Tauchman, Mike (Y1)</v>
      </c>
      <c r="Q1100" s="252">
        <f t="shared" si="306"/>
        <v>200000</v>
      </c>
      <c r="R1100" s="252">
        <f t="shared" si="300"/>
        <v>300000</v>
      </c>
      <c r="S1100" s="252">
        <f t="shared" si="307"/>
        <v>400000</v>
      </c>
      <c r="T1100" s="252" t="str">
        <f t="shared" si="293"/>
        <v/>
      </c>
      <c r="U1100" s="270" t="s">
        <v>388</v>
      </c>
      <c r="V1100" s="253">
        <v>200000</v>
      </c>
      <c r="W1100" s="232" t="s">
        <v>389</v>
      </c>
      <c r="X1100" s="253">
        <v>300000</v>
      </c>
      <c r="Y1100" s="232" t="s">
        <v>278</v>
      </c>
      <c r="Z1100" s="378">
        <v>400000</v>
      </c>
      <c r="AA1100" s="232" t="s">
        <v>492</v>
      </c>
      <c r="AB1100" s="284"/>
      <c r="AC1100" s="232"/>
      <c r="AD1100" s="284"/>
      <c r="AE1100" s="232"/>
      <c r="AF1100" s="232"/>
    </row>
    <row r="1101" spans="1:32" ht="14.25" customHeight="1">
      <c r="A1101" s="232" t="s">
        <v>1223</v>
      </c>
      <c r="B1101" s="246" t="str">
        <f t="shared" si="301"/>
        <v>Taveras</v>
      </c>
      <c r="C1101" s="238" t="str">
        <f t="shared" si="302"/>
        <v>Leody</v>
      </c>
      <c r="D1101" s="232" t="str">
        <f t="shared" si="303"/>
        <v>L. Taveras</v>
      </c>
      <c r="E1101" s="231" t="str">
        <f t="shared" si="304"/>
        <v>Leody Taveras</v>
      </c>
      <c r="F1101" s="247" t="s">
        <v>755</v>
      </c>
      <c r="G1101" s="232">
        <v>25</v>
      </c>
      <c r="H1101" s="232" t="s">
        <v>1224</v>
      </c>
      <c r="I1101" s="232">
        <v>1</v>
      </c>
      <c r="J1101" s="248">
        <v>36046</v>
      </c>
      <c r="K1101" s="232" t="s">
        <v>750</v>
      </c>
      <c r="L1101" s="249" t="s">
        <v>387</v>
      </c>
      <c r="M1101" s="270" t="str">
        <f t="shared" si="305"/>
        <v>min</v>
      </c>
      <c r="N1101" s="256" t="str">
        <f>Ruth!$S$2</f>
        <v>New York</v>
      </c>
      <c r="O1101" s="249" t="s">
        <v>1214</v>
      </c>
      <c r="P1101" s="231" t="str">
        <f>CONCATENATE(A1101," (",M1101,")")</f>
        <v>Taveras, Leody (min)</v>
      </c>
      <c r="Q1101" s="252" t="str">
        <f t="shared" si="306"/>
        <v/>
      </c>
      <c r="R1101" s="252" t="str">
        <f t="shared" si="300"/>
        <v/>
      </c>
      <c r="S1101" s="252" t="str">
        <f t="shared" si="307"/>
        <v/>
      </c>
      <c r="T1101" s="252" t="str">
        <f t="shared" si="293"/>
        <v/>
      </c>
      <c r="U1101" s="270" t="s">
        <v>505</v>
      </c>
      <c r="V1101" s="253"/>
      <c r="W1101" s="232"/>
      <c r="X1101" s="232"/>
      <c r="Y1101" s="232"/>
      <c r="Z1101" s="232"/>
      <c r="AA1101" s="232"/>
      <c r="AB1101" s="284"/>
      <c r="AC1101" s="232"/>
      <c r="AD1101" s="284"/>
      <c r="AE1101" s="232"/>
      <c r="AF1101" s="232"/>
    </row>
    <row r="1102" spans="1:32" ht="14.25" customHeight="1">
      <c r="A1102" s="290" t="s">
        <v>819</v>
      </c>
      <c r="B1102" s="246" t="str">
        <f t="shared" si="301"/>
        <v>Taylor</v>
      </c>
      <c r="C1102" s="238" t="str">
        <f t="shared" si="302"/>
        <v>Chris</v>
      </c>
      <c r="D1102" s="232" t="str">
        <f t="shared" si="303"/>
        <v>C. Taylor</v>
      </c>
      <c r="E1102" s="231" t="str">
        <f t="shared" si="304"/>
        <v>Chris Taylor</v>
      </c>
      <c r="F1102" s="247" t="s">
        <v>748</v>
      </c>
      <c r="G1102" s="247"/>
      <c r="H1102" s="247"/>
      <c r="I1102" s="247"/>
      <c r="J1102" s="258">
        <v>33114</v>
      </c>
      <c r="K1102" s="259" t="s">
        <v>786</v>
      </c>
      <c r="L1102" s="249" t="s">
        <v>6</v>
      </c>
      <c r="M1102" s="270" t="str">
        <f t="shared" si="305"/>
        <v>2,F5-$28M</v>
      </c>
      <c r="N1102" s="256" t="str">
        <f>Cobb!$G$2</f>
        <v>Alaska</v>
      </c>
      <c r="O1102" s="265" t="s">
        <v>1797</v>
      </c>
      <c r="P1102" s="231" t="str">
        <f>CONCATENATE(A1102," (",M1102,")")</f>
        <v>Taylor, Chris (2,F5-$28M)</v>
      </c>
      <c r="Q1102" s="252">
        <f t="shared" si="306"/>
        <v>5600000</v>
      </c>
      <c r="R1102" s="252">
        <f t="shared" si="300"/>
        <v>5600000</v>
      </c>
      <c r="S1102" s="252">
        <f t="shared" si="307"/>
        <v>5600000</v>
      </c>
      <c r="T1102" s="252">
        <f t="shared" si="293"/>
        <v>5600000</v>
      </c>
      <c r="U1102" s="270" t="s">
        <v>1984</v>
      </c>
      <c r="V1102" s="253">
        <v>5600000</v>
      </c>
      <c r="W1102" s="232" t="s">
        <v>1983</v>
      </c>
      <c r="X1102" s="253">
        <v>5600000</v>
      </c>
      <c r="Y1102" s="232" t="s">
        <v>1982</v>
      </c>
      <c r="Z1102" s="253">
        <v>5600000</v>
      </c>
      <c r="AA1102" s="232" t="s">
        <v>1981</v>
      </c>
      <c r="AB1102" s="253">
        <v>5600000</v>
      </c>
      <c r="AC1102" s="232"/>
      <c r="AD1102" s="284"/>
      <c r="AE1102" s="232"/>
      <c r="AF1102" s="232"/>
    </row>
    <row r="1103" spans="1:32" ht="14.25" customHeight="1">
      <c r="A1103" s="158" t="s">
        <v>3608</v>
      </c>
      <c r="B1103" s="246" t="str">
        <f t="shared" si="301"/>
        <v>Taylor</v>
      </c>
      <c r="C1103" s="238" t="str">
        <f t="shared" si="302"/>
        <v>Josh</v>
      </c>
      <c r="D1103" s="232" t="str">
        <f t="shared" si="303"/>
        <v>J. Taylor</v>
      </c>
      <c r="E1103" s="231" t="str">
        <f t="shared" si="304"/>
        <v>Josh Taylor</v>
      </c>
      <c r="F1103" s="254" t="s">
        <v>307</v>
      </c>
      <c r="G1103" s="254">
        <v>65</v>
      </c>
      <c r="H1103" s="254">
        <v>3</v>
      </c>
      <c r="I1103" s="254" t="s">
        <v>1473</v>
      </c>
      <c r="J1103" s="250">
        <v>34030</v>
      </c>
      <c r="K1103" s="255" t="s">
        <v>745</v>
      </c>
      <c r="L1103" s="249" t="s">
        <v>90</v>
      </c>
      <c r="M1103" s="270" t="str">
        <f t="shared" si="305"/>
        <v>Y1</v>
      </c>
      <c r="N1103" s="256" t="s">
        <v>868</v>
      </c>
      <c r="O1103" s="257" t="s">
        <v>3574</v>
      </c>
      <c r="P1103" s="231" t="str">
        <f>CONCATENATE(A1103," (",U1103,")")</f>
        <v>Taylor, Josh (Y1)</v>
      </c>
      <c r="Q1103" s="252">
        <f t="shared" si="306"/>
        <v>200000</v>
      </c>
      <c r="R1103" s="252">
        <f t="shared" si="300"/>
        <v>300000</v>
      </c>
      <c r="S1103" s="252">
        <f t="shared" si="307"/>
        <v>400000</v>
      </c>
      <c r="T1103" s="252" t="str">
        <f t="shared" si="293"/>
        <v/>
      </c>
      <c r="U1103" s="270" t="s">
        <v>388</v>
      </c>
      <c r="V1103" s="253">
        <v>200000</v>
      </c>
      <c r="W1103" s="232" t="s">
        <v>389</v>
      </c>
      <c r="X1103" s="253">
        <v>300000</v>
      </c>
      <c r="Y1103" s="232" t="s">
        <v>278</v>
      </c>
      <c r="Z1103" s="378">
        <v>400000</v>
      </c>
      <c r="AA1103" s="232" t="s">
        <v>492</v>
      </c>
      <c r="AB1103" s="284"/>
      <c r="AC1103" s="232"/>
      <c r="AD1103" s="284"/>
      <c r="AE1103" s="232"/>
      <c r="AF1103" s="232"/>
    </row>
    <row r="1104" spans="1:32" ht="14.25" customHeight="1">
      <c r="A1104" s="232" t="s">
        <v>918</v>
      </c>
      <c r="B1104" s="246" t="str">
        <f t="shared" si="301"/>
        <v>Taylor</v>
      </c>
      <c r="C1104" s="238" t="str">
        <f t="shared" si="302"/>
        <v>Michael Anthony</v>
      </c>
      <c r="D1104" s="232" t="str">
        <f t="shared" si="303"/>
        <v>M. Taylor</v>
      </c>
      <c r="E1104" s="231" t="str">
        <f t="shared" si="304"/>
        <v>Michael Anthony Taylor</v>
      </c>
      <c r="F1104" s="249" t="s">
        <v>748</v>
      </c>
      <c r="G1104" s="249"/>
      <c r="H1104" s="249"/>
      <c r="I1104" s="249"/>
      <c r="J1104" s="262">
        <v>33323</v>
      </c>
      <c r="K1104" s="232" t="s">
        <v>750</v>
      </c>
      <c r="L1104" s="249" t="s">
        <v>6</v>
      </c>
      <c r="M1104" s="270" t="str">
        <f t="shared" si="305"/>
        <v>1,F1-$200k</v>
      </c>
      <c r="N1104" s="256" t="s">
        <v>780</v>
      </c>
      <c r="O1104" s="257" t="s">
        <v>3510</v>
      </c>
      <c r="P1104" s="231" t="str">
        <f t="shared" ref="P1104:P1110" si="308">CONCATENATE(A1104," (",M1104,")")</f>
        <v>Taylor, Michael Anthony (1,F1-$200k)</v>
      </c>
      <c r="Q1104" s="252">
        <f t="shared" si="306"/>
        <v>200000</v>
      </c>
      <c r="R1104" s="252" t="str">
        <f t="shared" si="300"/>
        <v/>
      </c>
      <c r="S1104" s="252" t="str">
        <f t="shared" si="307"/>
        <v/>
      </c>
      <c r="T1104" s="252" t="str">
        <f t="shared" si="293"/>
        <v/>
      </c>
      <c r="U1104" s="371" t="s">
        <v>988</v>
      </c>
      <c r="V1104" s="236">
        <v>200000</v>
      </c>
      <c r="W1104" s="268" t="s">
        <v>242</v>
      </c>
      <c r="X1104" s="253"/>
      <c r="Y1104" s="232"/>
      <c r="Z1104" s="284"/>
      <c r="AA1104" s="232"/>
      <c r="AB1104" s="284"/>
      <c r="AC1104" s="232"/>
      <c r="AD1104" s="284"/>
      <c r="AE1104" s="232"/>
      <c r="AF1104" s="232"/>
    </row>
    <row r="1105" spans="1:32" ht="14.25" customHeight="1">
      <c r="A1105" s="232" t="s">
        <v>524</v>
      </c>
      <c r="B1105" s="246" t="str">
        <f t="shared" si="301"/>
        <v>Teheran</v>
      </c>
      <c r="C1105" s="238" t="str">
        <f t="shared" si="302"/>
        <v>Julio</v>
      </c>
      <c r="D1105" s="232" t="str">
        <f t="shared" si="303"/>
        <v>J. Teheran</v>
      </c>
      <c r="E1105" s="231" t="str">
        <f t="shared" si="304"/>
        <v>Julio Teheran</v>
      </c>
      <c r="F1105" s="249"/>
      <c r="G1105" s="249"/>
      <c r="H1105" s="249"/>
      <c r="I1105" s="249"/>
      <c r="J1105" s="250"/>
      <c r="K1105" s="256"/>
      <c r="L1105" s="249" t="s">
        <v>90</v>
      </c>
      <c r="M1105" s="270" t="str">
        <f t="shared" si="305"/>
        <v>3,L4-$16M</v>
      </c>
      <c r="N1105" s="256" t="str">
        <f>Mays!$Y$2</f>
        <v>Los Angeles</v>
      </c>
      <c r="O1105" s="257" t="s">
        <v>562</v>
      </c>
      <c r="P1105" s="231" t="str">
        <f t="shared" si="308"/>
        <v>Teheran, Julio (3,L4-$16M)</v>
      </c>
      <c r="Q1105" s="252">
        <f t="shared" si="306"/>
        <v>4000000</v>
      </c>
      <c r="R1105" s="252">
        <f t="shared" si="300"/>
        <v>4000000</v>
      </c>
      <c r="S1105" s="252" t="str">
        <f t="shared" si="307"/>
        <v/>
      </c>
      <c r="T1105" s="252" t="str">
        <f t="shared" si="293"/>
        <v/>
      </c>
      <c r="U1105" s="270" t="s">
        <v>1365</v>
      </c>
      <c r="V1105" s="253">
        <v>4000000</v>
      </c>
      <c r="W1105" s="232" t="s">
        <v>1366</v>
      </c>
      <c r="X1105" s="253">
        <v>4000000</v>
      </c>
      <c r="Y1105" s="232" t="s">
        <v>242</v>
      </c>
      <c r="Z1105" s="232"/>
      <c r="AA1105" s="232"/>
      <c r="AB1105" s="284"/>
      <c r="AC1105" s="232"/>
      <c r="AD1105" s="284"/>
      <c r="AE1105" s="232"/>
      <c r="AF1105" s="232"/>
    </row>
    <row r="1106" spans="1:32" ht="14.25" customHeight="1">
      <c r="A1106" s="232" t="s">
        <v>2121</v>
      </c>
      <c r="B1106" s="246" t="str">
        <f t="shared" si="301"/>
        <v>Tejeda</v>
      </c>
      <c r="C1106" s="238" t="str">
        <f t="shared" si="302"/>
        <v>Anderson</v>
      </c>
      <c r="D1106" s="232" t="str">
        <f t="shared" si="303"/>
        <v>A. Tejeda</v>
      </c>
      <c r="E1106" s="231" t="str">
        <f t="shared" si="304"/>
        <v>Anderson Tejeda</v>
      </c>
      <c r="F1106" s="254" t="s">
        <v>307</v>
      </c>
      <c r="G1106" s="254" t="s">
        <v>2277</v>
      </c>
      <c r="H1106" s="254" t="s">
        <v>1468</v>
      </c>
      <c r="I1106" s="254" t="s">
        <v>1475</v>
      </c>
      <c r="J1106" s="250">
        <v>35916</v>
      </c>
      <c r="K1106" s="255" t="s">
        <v>752</v>
      </c>
      <c r="L1106" s="249" t="s">
        <v>387</v>
      </c>
      <c r="M1106" s="270" t="str">
        <f t="shared" si="305"/>
        <v>min</v>
      </c>
      <c r="N1106" s="256" t="s">
        <v>1401</v>
      </c>
      <c r="O1106" s="257" t="s">
        <v>2173</v>
      </c>
      <c r="P1106" s="231" t="str">
        <f t="shared" si="308"/>
        <v>Tejeda, Anderson (min)</v>
      </c>
      <c r="Q1106" s="252" t="str">
        <f t="shared" si="306"/>
        <v/>
      </c>
      <c r="R1106" s="252" t="str">
        <f t="shared" si="300"/>
        <v/>
      </c>
      <c r="S1106" s="252" t="str">
        <f t="shared" si="307"/>
        <v/>
      </c>
      <c r="T1106" s="252" t="str">
        <f t="shared" si="293"/>
        <v/>
      </c>
      <c r="U1106" s="270" t="s">
        <v>505</v>
      </c>
      <c r="V1106" s="253"/>
      <c r="W1106" s="232"/>
      <c r="X1106" s="253"/>
      <c r="Y1106" s="232"/>
      <c r="Z1106" s="232"/>
      <c r="AA1106" s="232"/>
      <c r="AB1106" s="284"/>
      <c r="AC1106" s="232"/>
      <c r="AD1106" s="284"/>
      <c r="AE1106" s="232"/>
      <c r="AF1106" s="232"/>
    </row>
    <row r="1107" spans="1:32" ht="14.25" customHeight="1">
      <c r="A1107" s="232" t="s">
        <v>2144</v>
      </c>
      <c r="B1107" s="246" t="str">
        <f t="shared" si="301"/>
        <v>Tellez</v>
      </c>
      <c r="C1107" s="238" t="str">
        <f t="shared" si="302"/>
        <v>Rowdy</v>
      </c>
      <c r="D1107" s="232" t="str">
        <f t="shared" si="303"/>
        <v>R. Tellez</v>
      </c>
      <c r="E1107" s="231" t="str">
        <f t="shared" si="304"/>
        <v>Rowdy Tellez</v>
      </c>
      <c r="F1107" s="254" t="s">
        <v>307</v>
      </c>
      <c r="G1107" s="254" t="s">
        <v>2301</v>
      </c>
      <c r="H1107" s="254" t="s">
        <v>1471</v>
      </c>
      <c r="I1107" s="254" t="s">
        <v>1466</v>
      </c>
      <c r="J1107" s="250">
        <v>34774</v>
      </c>
      <c r="K1107" s="255" t="s">
        <v>747</v>
      </c>
      <c r="L1107" s="249" t="s">
        <v>6</v>
      </c>
      <c r="M1107" s="270" t="str">
        <f t="shared" si="305"/>
        <v>Y1</v>
      </c>
      <c r="N1107" s="256" t="str">
        <f>Cobb!$AE$2</f>
        <v>Houston</v>
      </c>
      <c r="O1107" s="257" t="s">
        <v>2173</v>
      </c>
      <c r="P1107" s="231" t="str">
        <f t="shared" si="308"/>
        <v>Tellez, Rowdy (Y1)</v>
      </c>
      <c r="Q1107" s="252">
        <f t="shared" si="306"/>
        <v>200000</v>
      </c>
      <c r="R1107" s="252">
        <f t="shared" si="300"/>
        <v>300000</v>
      </c>
      <c r="S1107" s="252">
        <f t="shared" si="307"/>
        <v>400000</v>
      </c>
      <c r="T1107" s="252" t="str">
        <f t="shared" si="293"/>
        <v/>
      </c>
      <c r="U1107" s="270" t="s">
        <v>388</v>
      </c>
      <c r="V1107" s="253">
        <v>200000</v>
      </c>
      <c r="W1107" s="232" t="s">
        <v>389</v>
      </c>
      <c r="X1107" s="253">
        <v>300000</v>
      </c>
      <c r="Y1107" s="232" t="s">
        <v>278</v>
      </c>
      <c r="Z1107" s="378">
        <v>400000</v>
      </c>
      <c r="AA1107" s="232" t="s">
        <v>492</v>
      </c>
      <c r="AB1107" s="284"/>
      <c r="AC1107" s="232"/>
      <c r="AD1107" s="284"/>
      <c r="AE1107" s="232"/>
      <c r="AF1107" s="232"/>
    </row>
    <row r="1108" spans="1:32" ht="14.25" customHeight="1">
      <c r="A1108" s="232" t="s">
        <v>1396</v>
      </c>
      <c r="B1108" s="246" t="str">
        <f t="shared" si="301"/>
        <v>Tepera</v>
      </c>
      <c r="C1108" s="238" t="str">
        <f t="shared" si="302"/>
        <v>Ryan</v>
      </c>
      <c r="D1108" s="232" t="str">
        <f t="shared" si="303"/>
        <v>R. Tepera</v>
      </c>
      <c r="E1108" s="231" t="str">
        <f t="shared" si="304"/>
        <v>Ryan Tepera</v>
      </c>
      <c r="F1108" s="254" t="s">
        <v>748</v>
      </c>
      <c r="G1108" s="254"/>
      <c r="H1108" s="254"/>
      <c r="I1108" s="254"/>
      <c r="J1108" s="250">
        <v>32084</v>
      </c>
      <c r="K1108" s="255" t="s">
        <v>745</v>
      </c>
      <c r="L1108" s="249" t="s">
        <v>90</v>
      </c>
      <c r="M1108" s="270" t="str">
        <f t="shared" si="305"/>
        <v>1,F1-$200k</v>
      </c>
      <c r="N1108" s="256" t="s">
        <v>1401</v>
      </c>
      <c r="O1108" s="257" t="s">
        <v>3510</v>
      </c>
      <c r="P1108" s="231" t="str">
        <f t="shared" si="308"/>
        <v>Tepera, Ryan (1,F1-$200k)</v>
      </c>
      <c r="Q1108" s="252">
        <f t="shared" si="306"/>
        <v>200000</v>
      </c>
      <c r="R1108" s="252" t="str">
        <f t="shared" si="300"/>
        <v/>
      </c>
      <c r="S1108" s="252" t="str">
        <f t="shared" si="307"/>
        <v/>
      </c>
      <c r="T1108" s="252" t="str">
        <f t="shared" ref="T1108:T1171" si="309">IF(ISBLANK($AB1108),"",$AB1108)</f>
        <v/>
      </c>
      <c r="U1108" s="371" t="s">
        <v>988</v>
      </c>
      <c r="V1108" s="236">
        <v>200000</v>
      </c>
      <c r="W1108" s="268" t="s">
        <v>242</v>
      </c>
      <c r="X1108" s="253"/>
      <c r="Y1108" s="232"/>
      <c r="Z1108" s="284"/>
      <c r="AA1108" s="232"/>
      <c r="AB1108" s="284"/>
      <c r="AC1108" s="232"/>
      <c r="AD1108" s="284"/>
      <c r="AE1108" s="232"/>
      <c r="AF1108" s="232"/>
    </row>
    <row r="1109" spans="1:32" ht="14.25" customHeight="1">
      <c r="A1109" s="232" t="s">
        <v>1228</v>
      </c>
      <c r="B1109" s="246" t="str">
        <f t="shared" si="301"/>
        <v>Thaiss</v>
      </c>
      <c r="C1109" s="238" t="str">
        <f t="shared" si="302"/>
        <v>Matt</v>
      </c>
      <c r="D1109" s="232" t="str">
        <f t="shared" si="303"/>
        <v>M. Thaiss</v>
      </c>
      <c r="E1109" s="231" t="str">
        <f t="shared" si="304"/>
        <v>Matt Thaiss</v>
      </c>
      <c r="F1109" s="247" t="s">
        <v>307</v>
      </c>
      <c r="G1109" s="232">
        <f>Cuts!G15+1</f>
        <v>1</v>
      </c>
      <c r="H1109" s="232">
        <v>2</v>
      </c>
      <c r="I1109" s="232">
        <v>3</v>
      </c>
      <c r="J1109" s="248">
        <v>34825</v>
      </c>
      <c r="K1109" s="232" t="s">
        <v>747</v>
      </c>
      <c r="L1109" s="249" t="s">
        <v>6</v>
      </c>
      <c r="M1109" s="270" t="str">
        <f t="shared" si="305"/>
        <v>Y1</v>
      </c>
      <c r="N1109" s="251" t="str">
        <f>Aaron!$G$2</f>
        <v>Exeter</v>
      </c>
      <c r="O1109" s="249" t="s">
        <v>1214</v>
      </c>
      <c r="P1109" s="231" t="str">
        <f t="shared" si="308"/>
        <v>Thaiss, Matt (Y1)</v>
      </c>
      <c r="Q1109" s="252">
        <f t="shared" si="306"/>
        <v>200000</v>
      </c>
      <c r="R1109" s="252">
        <f t="shared" si="300"/>
        <v>300000</v>
      </c>
      <c r="S1109" s="252">
        <f t="shared" si="307"/>
        <v>400000</v>
      </c>
      <c r="T1109" s="252" t="str">
        <f t="shared" si="309"/>
        <v/>
      </c>
      <c r="U1109" s="270" t="s">
        <v>388</v>
      </c>
      <c r="V1109" s="253">
        <v>200000</v>
      </c>
      <c r="W1109" s="232" t="s">
        <v>389</v>
      </c>
      <c r="X1109" s="253">
        <v>300000</v>
      </c>
      <c r="Y1109" s="232" t="s">
        <v>278</v>
      </c>
      <c r="Z1109" s="378">
        <v>400000</v>
      </c>
      <c r="AA1109" s="232" t="s">
        <v>492</v>
      </c>
      <c r="AB1109" s="284"/>
      <c r="AC1109" s="232"/>
      <c r="AD1109" s="284"/>
      <c r="AE1109" s="232"/>
      <c r="AF1109" s="232"/>
    </row>
    <row r="1110" spans="1:32" ht="14.25" customHeight="1">
      <c r="A1110" s="232" t="s">
        <v>1397</v>
      </c>
      <c r="B1110" s="246" t="str">
        <f t="shared" si="301"/>
        <v>Thames</v>
      </c>
      <c r="C1110" s="238" t="str">
        <f t="shared" si="302"/>
        <v>Eric</v>
      </c>
      <c r="D1110" s="232" t="str">
        <f t="shared" si="303"/>
        <v>E. Thames</v>
      </c>
      <c r="E1110" s="231" t="str">
        <f t="shared" si="304"/>
        <v>Eric Thames</v>
      </c>
      <c r="F1110" s="254" t="s">
        <v>307</v>
      </c>
      <c r="G1110" s="254"/>
      <c r="H1110" s="254"/>
      <c r="I1110" s="254"/>
      <c r="J1110" s="250">
        <v>31726</v>
      </c>
      <c r="K1110" s="255" t="s">
        <v>753</v>
      </c>
      <c r="L1110" s="249" t="s">
        <v>6</v>
      </c>
      <c r="M1110" s="270" t="str">
        <f t="shared" si="305"/>
        <v>3,F4-$10M</v>
      </c>
      <c r="N1110" s="256" t="str">
        <f>Cobb!$G$2</f>
        <v>Alaska</v>
      </c>
      <c r="O1110" s="257" t="s">
        <v>1376</v>
      </c>
      <c r="P1110" s="231" t="str">
        <f t="shared" si="308"/>
        <v>Thames, Eric (3,F4-$10M)</v>
      </c>
      <c r="Q1110" s="252">
        <f t="shared" si="306"/>
        <v>2500000</v>
      </c>
      <c r="R1110" s="252">
        <f t="shared" si="300"/>
        <v>2500000</v>
      </c>
      <c r="S1110" s="252" t="str">
        <f t="shared" si="307"/>
        <v/>
      </c>
      <c r="T1110" s="252" t="str">
        <f t="shared" si="309"/>
        <v/>
      </c>
      <c r="U1110" s="270" t="s">
        <v>1007</v>
      </c>
      <c r="V1110" s="253">
        <v>2500000</v>
      </c>
      <c r="W1110" s="250" t="s">
        <v>998</v>
      </c>
      <c r="X1110" s="253">
        <v>2500000</v>
      </c>
      <c r="Y1110" s="232" t="s">
        <v>242</v>
      </c>
      <c r="Z1110" s="232"/>
      <c r="AA1110" s="232"/>
      <c r="AB1110" s="284"/>
      <c r="AC1110" s="232"/>
      <c r="AD1110" s="284"/>
      <c r="AE1110" s="232"/>
      <c r="AF1110" s="232"/>
    </row>
    <row r="1111" spans="1:32" ht="14.25" customHeight="1">
      <c r="A1111" s="158" t="s">
        <v>3746</v>
      </c>
      <c r="B1111" s="246" t="str">
        <f t="shared" si="301"/>
        <v>Thomas</v>
      </c>
      <c r="C1111" s="238" t="str">
        <f t="shared" si="302"/>
        <v>Alek</v>
      </c>
      <c r="D1111" s="232" t="str">
        <f t="shared" si="303"/>
        <v>A. Thomas</v>
      </c>
      <c r="E1111" s="231" t="str">
        <f t="shared" si="304"/>
        <v>Alek Thomas</v>
      </c>
      <c r="F1111" s="254" t="s">
        <v>307</v>
      </c>
      <c r="G1111" s="254">
        <v>63</v>
      </c>
      <c r="H1111" s="254">
        <v>3</v>
      </c>
      <c r="I1111" s="254" t="s">
        <v>1469</v>
      </c>
      <c r="J1111" s="250">
        <v>36644</v>
      </c>
      <c r="K1111" s="255" t="s">
        <v>750</v>
      </c>
      <c r="L1111" s="249" t="s">
        <v>387</v>
      </c>
      <c r="M1111" s="270" t="str">
        <f t="shared" si="305"/>
        <v>min</v>
      </c>
      <c r="N1111" s="256" t="s">
        <v>253</v>
      </c>
      <c r="O1111" s="257" t="s">
        <v>3574</v>
      </c>
      <c r="P1111" s="231" t="str">
        <f>CONCATENATE(A1111," (",U1111,")")</f>
        <v>Thomas, Alek (min)</v>
      </c>
      <c r="Q1111" s="252" t="str">
        <f t="shared" si="306"/>
        <v/>
      </c>
      <c r="R1111" s="252" t="str">
        <f t="shared" si="300"/>
        <v/>
      </c>
      <c r="S1111" s="252" t="str">
        <f t="shared" si="307"/>
        <v/>
      </c>
      <c r="T1111" s="252" t="str">
        <f t="shared" si="309"/>
        <v/>
      </c>
      <c r="U1111" s="270" t="s">
        <v>505</v>
      </c>
      <c r="V1111" s="253"/>
      <c r="W1111" s="232"/>
      <c r="X1111" s="253"/>
      <c r="Y1111" s="232"/>
      <c r="Z1111" s="232"/>
      <c r="AA1111" s="232"/>
      <c r="AB1111" s="284"/>
      <c r="AC1111" s="232"/>
      <c r="AD1111" s="284"/>
      <c r="AE1111" s="232"/>
      <c r="AF1111" s="232"/>
    </row>
    <row r="1112" spans="1:32" ht="14.25" customHeight="1">
      <c r="A1112" s="158" t="s">
        <v>3622</v>
      </c>
      <c r="B1112" s="246" t="str">
        <f t="shared" si="301"/>
        <v>Thomas</v>
      </c>
      <c r="C1112" s="238" t="str">
        <f t="shared" si="302"/>
        <v>Lane</v>
      </c>
      <c r="D1112" s="232" t="str">
        <f t="shared" si="303"/>
        <v>L. Thomas</v>
      </c>
      <c r="E1112" s="231" t="str">
        <f t="shared" si="304"/>
        <v>Lane Thomas</v>
      </c>
      <c r="F1112" s="254" t="s">
        <v>748</v>
      </c>
      <c r="G1112" s="254">
        <v>84</v>
      </c>
      <c r="H1112" s="254" t="s">
        <v>478</v>
      </c>
      <c r="I1112" s="254" t="s">
        <v>1468</v>
      </c>
      <c r="J1112" s="250">
        <v>34934</v>
      </c>
      <c r="K1112" s="255" t="s">
        <v>750</v>
      </c>
      <c r="L1112" s="249" t="s">
        <v>6</v>
      </c>
      <c r="M1112" s="270" t="str">
        <f t="shared" si="305"/>
        <v>MM</v>
      </c>
      <c r="N1112" s="256" t="s">
        <v>1338</v>
      </c>
      <c r="O1112" s="257" t="s">
        <v>3574</v>
      </c>
      <c r="P1112" s="231" t="str">
        <f>CONCATENATE(A1112," (",U1112,")")</f>
        <v>Thomas, Lane (MM)</v>
      </c>
      <c r="Q1112" s="252">
        <f t="shared" si="306"/>
        <v>100000</v>
      </c>
      <c r="R1112" s="252" t="str">
        <f t="shared" si="300"/>
        <v/>
      </c>
      <c r="S1112" s="252" t="str">
        <f t="shared" si="307"/>
        <v/>
      </c>
      <c r="T1112" s="252" t="str">
        <f t="shared" si="309"/>
        <v/>
      </c>
      <c r="U1112" s="270" t="s">
        <v>385</v>
      </c>
      <c r="V1112" s="253">
        <v>100000</v>
      </c>
      <c r="W1112" s="232"/>
      <c r="X1112" s="253"/>
      <c r="Y1112" s="232"/>
      <c r="Z1112" s="232"/>
      <c r="AA1112" s="232"/>
      <c r="AB1112" s="284"/>
      <c r="AC1112" s="232"/>
      <c r="AD1112" s="284"/>
      <c r="AE1112" s="232"/>
      <c r="AF1112" s="232"/>
    </row>
    <row r="1113" spans="1:32" ht="14.25" customHeight="1">
      <c r="A1113" s="158" t="s">
        <v>3765</v>
      </c>
      <c r="B1113" s="246" t="str">
        <f t="shared" si="301"/>
        <v>Thomas</v>
      </c>
      <c r="C1113" s="238" t="str">
        <f t="shared" si="302"/>
        <v>Tahnaj</v>
      </c>
      <c r="D1113" s="232" t="str">
        <f t="shared" si="303"/>
        <v>T. Thomas</v>
      </c>
      <c r="E1113" s="231" t="str">
        <f t="shared" si="304"/>
        <v>Tahnaj Thomas</v>
      </c>
      <c r="F1113" s="254" t="s">
        <v>748</v>
      </c>
      <c r="G1113" s="254">
        <v>133</v>
      </c>
      <c r="H1113" s="254">
        <v>5</v>
      </c>
      <c r="I1113" s="254" t="s">
        <v>1472</v>
      </c>
      <c r="J1113" s="250">
        <v>36327</v>
      </c>
      <c r="K1113" s="255" t="s">
        <v>577</v>
      </c>
      <c r="L1113" s="249" t="s">
        <v>387</v>
      </c>
      <c r="M1113" s="270" t="str">
        <f t="shared" si="305"/>
        <v>min</v>
      </c>
      <c r="N1113" s="256" t="s">
        <v>302</v>
      </c>
      <c r="O1113" s="257" t="s">
        <v>3574</v>
      </c>
      <c r="P1113" s="231" t="str">
        <f>CONCATENATE(A1113," (",U1113,")")</f>
        <v>Thomas, Tahnaj (min)</v>
      </c>
      <c r="Q1113" s="252" t="str">
        <f t="shared" si="306"/>
        <v/>
      </c>
      <c r="R1113" s="252" t="str">
        <f t="shared" si="300"/>
        <v/>
      </c>
      <c r="S1113" s="252" t="str">
        <f t="shared" si="307"/>
        <v/>
      </c>
      <c r="T1113" s="252" t="str">
        <f t="shared" si="309"/>
        <v/>
      </c>
      <c r="U1113" s="270" t="s">
        <v>505</v>
      </c>
      <c r="V1113" s="253"/>
      <c r="W1113" s="232"/>
      <c r="X1113" s="253"/>
      <c r="Y1113" s="232"/>
      <c r="Z1113" s="232"/>
      <c r="AA1113" s="232"/>
      <c r="AB1113" s="284"/>
      <c r="AC1113" s="232"/>
      <c r="AD1113" s="284"/>
      <c r="AE1113" s="232"/>
      <c r="AF1113" s="232"/>
    </row>
    <row r="1114" spans="1:32" ht="14.25" customHeight="1">
      <c r="A1114" s="232" t="s">
        <v>2113</v>
      </c>
      <c r="B1114" s="246" t="str">
        <f t="shared" si="301"/>
        <v>Thompson</v>
      </c>
      <c r="C1114" s="238" t="str">
        <f t="shared" si="302"/>
        <v>Bubba</v>
      </c>
      <c r="D1114" s="232" t="str">
        <f t="shared" si="303"/>
        <v>B. Thompson</v>
      </c>
      <c r="E1114" s="231" t="str">
        <f t="shared" si="304"/>
        <v>Bubba Thompson</v>
      </c>
      <c r="F1114" s="254" t="s">
        <v>748</v>
      </c>
      <c r="G1114" s="254" t="s">
        <v>2268</v>
      </c>
      <c r="H1114" s="254" t="s">
        <v>1467</v>
      </c>
      <c r="I1114" s="254" t="s">
        <v>2186</v>
      </c>
      <c r="J1114" s="250">
        <v>35955</v>
      </c>
      <c r="K1114" s="255" t="s">
        <v>750</v>
      </c>
      <c r="L1114" s="249" t="s">
        <v>387</v>
      </c>
      <c r="M1114" s="270" t="str">
        <f t="shared" si="305"/>
        <v>min</v>
      </c>
      <c r="N1114" s="256" t="s">
        <v>263</v>
      </c>
      <c r="O1114" s="257" t="s">
        <v>2173</v>
      </c>
      <c r="P1114" s="231" t="str">
        <f>CONCATENATE(A1114," (",M1114,")")</f>
        <v>Thompson, Bubba (min)</v>
      </c>
      <c r="Q1114" s="252" t="str">
        <f t="shared" si="306"/>
        <v/>
      </c>
      <c r="R1114" s="252" t="str">
        <f t="shared" si="300"/>
        <v/>
      </c>
      <c r="S1114" s="252" t="str">
        <f t="shared" si="307"/>
        <v/>
      </c>
      <c r="T1114" s="252" t="str">
        <f t="shared" si="309"/>
        <v/>
      </c>
      <c r="U1114" s="270" t="s">
        <v>505</v>
      </c>
      <c r="V1114" s="253"/>
      <c r="W1114" s="232"/>
      <c r="X1114" s="253"/>
      <c r="Y1114" s="232"/>
      <c r="Z1114" s="232"/>
      <c r="AA1114" s="232"/>
      <c r="AB1114" s="284"/>
      <c r="AC1114" s="232"/>
      <c r="AD1114" s="284"/>
      <c r="AE1114" s="232"/>
      <c r="AF1114" s="232"/>
    </row>
    <row r="1115" spans="1:32" ht="14.25" customHeight="1">
      <c r="A1115" s="158" t="s">
        <v>3811</v>
      </c>
      <c r="B1115" s="246" t="str">
        <f t="shared" si="301"/>
        <v>Thompson</v>
      </c>
      <c r="C1115" s="238" t="str">
        <f t="shared" si="302"/>
        <v>Zack David</v>
      </c>
      <c r="D1115" s="232" t="str">
        <f t="shared" si="303"/>
        <v>Z. Thompson</v>
      </c>
      <c r="E1115" s="231" t="str">
        <f t="shared" si="304"/>
        <v>Zack David Thompson</v>
      </c>
      <c r="F1115" s="254" t="s">
        <v>307</v>
      </c>
      <c r="G1115" s="254">
        <v>147</v>
      </c>
      <c r="H1115" s="254">
        <v>5</v>
      </c>
      <c r="I1115" s="254" t="s">
        <v>2188</v>
      </c>
      <c r="J1115" s="250">
        <v>35731</v>
      </c>
      <c r="K1115" s="255" t="s">
        <v>745</v>
      </c>
      <c r="L1115" s="249" t="s">
        <v>387</v>
      </c>
      <c r="M1115" s="270" t="str">
        <f t="shared" si="305"/>
        <v>min</v>
      </c>
      <c r="N1115" s="256" t="s">
        <v>1338</v>
      </c>
      <c r="O1115" s="257" t="s">
        <v>3574</v>
      </c>
      <c r="P1115" s="231" t="str">
        <f>CONCATENATE(A1115," (",U1115,")")</f>
        <v>Thompson, Zack David (min)</v>
      </c>
      <c r="Q1115" s="252" t="str">
        <f t="shared" si="306"/>
        <v/>
      </c>
      <c r="R1115" s="252" t="str">
        <f t="shared" si="300"/>
        <v/>
      </c>
      <c r="S1115" s="252" t="str">
        <f t="shared" si="307"/>
        <v/>
      </c>
      <c r="T1115" s="252" t="str">
        <f t="shared" si="309"/>
        <v/>
      </c>
      <c r="U1115" s="270" t="s">
        <v>505</v>
      </c>
      <c r="V1115" s="253"/>
      <c r="W1115" s="232"/>
      <c r="X1115" s="253"/>
      <c r="Y1115" s="232"/>
      <c r="Z1115" s="232"/>
      <c r="AA1115" s="232"/>
      <c r="AB1115" s="284"/>
      <c r="AC1115" s="232"/>
      <c r="AD1115" s="284"/>
      <c r="AE1115" s="232"/>
      <c r="AF1115" s="232"/>
    </row>
    <row r="1116" spans="1:32" ht="14.25" customHeight="1">
      <c r="A1116" s="158" t="s">
        <v>3588</v>
      </c>
      <c r="B1116" s="246" t="str">
        <f t="shared" si="301"/>
        <v>Thornton</v>
      </c>
      <c r="C1116" s="238" t="str">
        <f t="shared" si="302"/>
        <v>Trent</v>
      </c>
      <c r="D1116" s="232" t="str">
        <f t="shared" si="303"/>
        <v>T. Thornton</v>
      </c>
      <c r="E1116" s="231" t="str">
        <f t="shared" si="304"/>
        <v>Trent Thornton</v>
      </c>
      <c r="F1116" s="254" t="s">
        <v>748</v>
      </c>
      <c r="G1116" s="254">
        <v>21</v>
      </c>
      <c r="H1116" s="254">
        <v>1</v>
      </c>
      <c r="I1116" s="254" t="s">
        <v>2185</v>
      </c>
      <c r="J1116" s="250">
        <v>34242</v>
      </c>
      <c r="K1116" s="255" t="s">
        <v>577</v>
      </c>
      <c r="L1116" s="249" t="s">
        <v>90</v>
      </c>
      <c r="M1116" s="270" t="str">
        <f t="shared" si="305"/>
        <v>Y1</v>
      </c>
      <c r="N1116" s="256" t="s">
        <v>1556</v>
      </c>
      <c r="O1116" s="257" t="s">
        <v>3574</v>
      </c>
      <c r="P1116" s="231" t="str">
        <f>CONCATENATE(A1116," (",U1116,")")</f>
        <v>Thornton, Trent (Y1)</v>
      </c>
      <c r="Q1116" s="252">
        <f t="shared" si="306"/>
        <v>200000</v>
      </c>
      <c r="R1116" s="252">
        <f t="shared" si="300"/>
        <v>300000</v>
      </c>
      <c r="S1116" s="252">
        <f t="shared" si="307"/>
        <v>400000</v>
      </c>
      <c r="T1116" s="252" t="str">
        <f t="shared" si="309"/>
        <v/>
      </c>
      <c r="U1116" s="270" t="s">
        <v>388</v>
      </c>
      <c r="V1116" s="253">
        <v>200000</v>
      </c>
      <c r="W1116" s="232" t="s">
        <v>389</v>
      </c>
      <c r="X1116" s="253">
        <v>300000</v>
      </c>
      <c r="Y1116" s="232" t="s">
        <v>278</v>
      </c>
      <c r="Z1116" s="378">
        <v>400000</v>
      </c>
      <c r="AA1116" s="232" t="s">
        <v>492</v>
      </c>
      <c r="AB1116" s="284"/>
      <c r="AC1116" s="232"/>
      <c r="AD1116" s="284"/>
      <c r="AE1116" s="232"/>
      <c r="AF1116" s="232"/>
    </row>
    <row r="1117" spans="1:32" ht="14.25" customHeight="1">
      <c r="A1117" s="158" t="s">
        <v>3654</v>
      </c>
      <c r="B1117" s="246" t="str">
        <f t="shared" si="301"/>
        <v>Thorpe</v>
      </c>
      <c r="C1117" s="238" t="str">
        <f t="shared" si="302"/>
        <v>Lewis</v>
      </c>
      <c r="D1117" s="232" t="str">
        <f t="shared" si="303"/>
        <v>L. Thorpe</v>
      </c>
      <c r="E1117" s="231" t="str">
        <f t="shared" si="304"/>
        <v>Lewis Thorpe</v>
      </c>
      <c r="F1117" s="254" t="s">
        <v>307</v>
      </c>
      <c r="G1117" s="254">
        <v>126</v>
      </c>
      <c r="H1117" s="254">
        <v>5</v>
      </c>
      <c r="I1117" s="254" t="s">
        <v>1465</v>
      </c>
      <c r="J1117" s="250">
        <v>35026</v>
      </c>
      <c r="K1117" s="255" t="s">
        <v>745</v>
      </c>
      <c r="L1117" s="249" t="s">
        <v>90</v>
      </c>
      <c r="M1117" s="270" t="str">
        <f t="shared" si="305"/>
        <v>MM</v>
      </c>
      <c r="N1117" s="256" t="s">
        <v>710</v>
      </c>
      <c r="O1117" s="257" t="s">
        <v>3574</v>
      </c>
      <c r="P1117" s="231" t="str">
        <f>CONCATENATE(A1117," (",U1117,")")</f>
        <v>Thorpe, Lewis (MM)</v>
      </c>
      <c r="Q1117" s="252">
        <f t="shared" si="306"/>
        <v>100000</v>
      </c>
      <c r="R1117" s="252" t="str">
        <f t="shared" si="300"/>
        <v/>
      </c>
      <c r="S1117" s="252" t="str">
        <f t="shared" si="307"/>
        <v/>
      </c>
      <c r="T1117" s="252" t="str">
        <f t="shared" si="309"/>
        <v/>
      </c>
      <c r="U1117" s="270" t="s">
        <v>385</v>
      </c>
      <c r="V1117" s="253">
        <v>100000</v>
      </c>
      <c r="W1117" s="232"/>
      <c r="X1117" s="253"/>
      <c r="Y1117" s="232"/>
      <c r="Z1117" s="232"/>
      <c r="AA1117" s="232"/>
      <c r="AB1117" s="284"/>
      <c r="AC1117" s="232"/>
      <c r="AD1117" s="284"/>
      <c r="AE1117" s="232"/>
      <c r="AF1117" s="232"/>
    </row>
    <row r="1118" spans="1:32" ht="14.25" customHeight="1">
      <c r="A1118" s="158" t="s">
        <v>3798</v>
      </c>
      <c r="B1118" s="246" t="str">
        <f t="shared" si="301"/>
        <v>Toglia</v>
      </c>
      <c r="C1118" s="238" t="str">
        <f t="shared" si="302"/>
        <v>Michael</v>
      </c>
      <c r="D1118" s="232" t="str">
        <f t="shared" si="303"/>
        <v>M. Toglia</v>
      </c>
      <c r="E1118" s="231" t="str">
        <f t="shared" si="304"/>
        <v>Michael Toglia</v>
      </c>
      <c r="F1118" s="254" t="s">
        <v>755</v>
      </c>
      <c r="G1118" s="254">
        <v>212</v>
      </c>
      <c r="H1118" s="254">
        <v>9</v>
      </c>
      <c r="I1118" s="254" t="s">
        <v>1475</v>
      </c>
      <c r="J1118" s="250">
        <v>36023</v>
      </c>
      <c r="K1118" s="255" t="s">
        <v>747</v>
      </c>
      <c r="L1118" s="249" t="s">
        <v>387</v>
      </c>
      <c r="M1118" s="270" t="str">
        <f t="shared" si="305"/>
        <v>min</v>
      </c>
      <c r="N1118" s="256" t="s">
        <v>780</v>
      </c>
      <c r="O1118" s="257" t="s">
        <v>3574</v>
      </c>
      <c r="P1118" s="231" t="str">
        <f>CONCATENATE(A1118," (",U1118,")")</f>
        <v>Toglia, Michael (min)</v>
      </c>
      <c r="Q1118" s="252" t="str">
        <f t="shared" si="306"/>
        <v/>
      </c>
      <c r="R1118" s="252" t="str">
        <f t="shared" si="300"/>
        <v/>
      </c>
      <c r="S1118" s="252" t="str">
        <f t="shared" si="307"/>
        <v/>
      </c>
      <c r="T1118" s="252" t="str">
        <f t="shared" si="309"/>
        <v/>
      </c>
      <c r="U1118" s="270" t="s">
        <v>505</v>
      </c>
      <c r="V1118" s="253"/>
      <c r="W1118" s="232"/>
      <c r="X1118" s="253"/>
      <c r="Y1118" s="232"/>
      <c r="Z1118" s="232"/>
      <c r="AA1118" s="232"/>
      <c r="AB1118" s="284"/>
      <c r="AC1118" s="232"/>
      <c r="AD1118" s="284"/>
      <c r="AE1118" s="232"/>
      <c r="AF1118" s="232"/>
    </row>
    <row r="1119" spans="1:32" ht="14.25" customHeight="1">
      <c r="A1119" s="232" t="s">
        <v>3368</v>
      </c>
      <c r="B1119" s="246" t="str">
        <f t="shared" si="301"/>
        <v>Tomlin</v>
      </c>
      <c r="C1119" s="238" t="str">
        <f t="shared" si="302"/>
        <v>Josh</v>
      </c>
      <c r="D1119" s="232" t="str">
        <f t="shared" si="303"/>
        <v>J. Tomlin</v>
      </c>
      <c r="E1119" s="231" t="str">
        <f t="shared" si="304"/>
        <v>Josh Tomlin</v>
      </c>
      <c r="F1119" s="233"/>
      <c r="G1119" s="233"/>
      <c r="H1119" s="233"/>
      <c r="I1119" s="233"/>
      <c r="J1119" s="233"/>
      <c r="K1119" s="233"/>
      <c r="L1119" s="249" t="s">
        <v>90</v>
      </c>
      <c r="M1119" s="270" t="str">
        <f t="shared" si="305"/>
        <v>1,F2-$2.314M</v>
      </c>
      <c r="N1119" s="233" t="s">
        <v>479</v>
      </c>
      <c r="O1119" s="257" t="s">
        <v>3510</v>
      </c>
      <c r="P1119" s="231" t="str">
        <f>CONCATENATE(A1119," (",M1119,")")</f>
        <v>Tomlin, Josh (1,F2-$2.314M)</v>
      </c>
      <c r="Q1119" s="252">
        <f t="shared" si="306"/>
        <v>1157000</v>
      </c>
      <c r="R1119" s="252">
        <f t="shared" si="300"/>
        <v>1157000</v>
      </c>
      <c r="S1119" s="252" t="str">
        <f t="shared" si="307"/>
        <v/>
      </c>
      <c r="T1119" s="252" t="str">
        <f t="shared" si="309"/>
        <v/>
      </c>
      <c r="U1119" s="233" t="s">
        <v>3369</v>
      </c>
      <c r="V1119" s="263">
        <v>1157000</v>
      </c>
      <c r="W1119" s="233" t="s">
        <v>3370</v>
      </c>
      <c r="X1119" s="263">
        <v>1157000</v>
      </c>
      <c r="Y1119" s="232" t="s">
        <v>242</v>
      </c>
      <c r="Z1119" s="269"/>
      <c r="AA1119" s="233"/>
      <c r="AB1119" s="269"/>
      <c r="AC1119" s="233"/>
      <c r="AD1119" s="269"/>
      <c r="AE1119" s="233"/>
      <c r="AF1119" s="232"/>
    </row>
    <row r="1120" spans="1:32" ht="14.25" customHeight="1">
      <c r="A1120" s="158" t="s">
        <v>3623</v>
      </c>
      <c r="B1120" s="246" t="str">
        <f t="shared" si="301"/>
        <v>Toro</v>
      </c>
      <c r="C1120" s="238" t="str">
        <f t="shared" si="302"/>
        <v>Abraham</v>
      </c>
      <c r="D1120" s="232" t="str">
        <f t="shared" si="303"/>
        <v>A. Toro</v>
      </c>
      <c r="E1120" s="231" t="str">
        <f t="shared" si="304"/>
        <v>Abraham Toro</v>
      </c>
      <c r="F1120" s="254" t="s">
        <v>755</v>
      </c>
      <c r="G1120" s="254">
        <v>85</v>
      </c>
      <c r="H1120" s="254" t="s">
        <v>478</v>
      </c>
      <c r="I1120" s="254" t="s">
        <v>1470</v>
      </c>
      <c r="J1120" s="250">
        <v>35419</v>
      </c>
      <c r="K1120" s="255" t="s">
        <v>751</v>
      </c>
      <c r="L1120" s="249" t="s">
        <v>6</v>
      </c>
      <c r="M1120" s="270" t="str">
        <f t="shared" si="305"/>
        <v>MM</v>
      </c>
      <c r="N1120" s="256" t="s">
        <v>2421</v>
      </c>
      <c r="O1120" s="257" t="s">
        <v>3574</v>
      </c>
      <c r="P1120" s="231" t="str">
        <f>CONCATENATE(A1120," (",U1120,")")</f>
        <v>Toro, Abraham (MM)</v>
      </c>
      <c r="Q1120" s="252">
        <f t="shared" si="306"/>
        <v>100000</v>
      </c>
      <c r="R1120" s="252" t="str">
        <f t="shared" si="300"/>
        <v/>
      </c>
      <c r="S1120" s="252" t="str">
        <f t="shared" si="307"/>
        <v/>
      </c>
      <c r="T1120" s="252" t="str">
        <f t="shared" si="309"/>
        <v/>
      </c>
      <c r="U1120" s="270" t="s">
        <v>385</v>
      </c>
      <c r="V1120" s="253">
        <v>100000</v>
      </c>
      <c r="W1120" s="232"/>
      <c r="X1120" s="253"/>
      <c r="Y1120" s="232"/>
      <c r="Z1120" s="232"/>
      <c r="AA1120" s="232"/>
      <c r="AB1120" s="284"/>
      <c r="AC1120" s="232"/>
      <c r="AD1120" s="284"/>
      <c r="AE1120" s="232"/>
      <c r="AF1120" s="232"/>
    </row>
    <row r="1121" spans="1:32" ht="14.25" customHeight="1">
      <c r="A1121" s="233" t="s">
        <v>958</v>
      </c>
      <c r="B1121" s="246" t="str">
        <f t="shared" si="301"/>
        <v>Torres</v>
      </c>
      <c r="C1121" s="238" t="str">
        <f t="shared" si="302"/>
        <v>Gleyber</v>
      </c>
      <c r="D1121" s="232" t="str">
        <f t="shared" si="303"/>
        <v>G. Torres</v>
      </c>
      <c r="E1121" s="231" t="str">
        <f t="shared" si="304"/>
        <v>Gleyber Torres</v>
      </c>
      <c r="F1121" s="249" t="s">
        <v>748</v>
      </c>
      <c r="G1121" s="249"/>
      <c r="H1121" s="249"/>
      <c r="I1121" s="249"/>
      <c r="J1121" s="262">
        <v>35412</v>
      </c>
      <c r="K1121" s="232" t="s">
        <v>752</v>
      </c>
      <c r="L1121" s="249" t="s">
        <v>6</v>
      </c>
      <c r="M1121" s="270" t="str">
        <f t="shared" si="305"/>
        <v>Y2</v>
      </c>
      <c r="N1121" s="256" t="str">
        <f>Aaron!$AE$2</f>
        <v>Pismo Beach</v>
      </c>
      <c r="O1121" s="249" t="s">
        <v>916</v>
      </c>
      <c r="P1121" s="231" t="str">
        <f>CONCATENATE(A1121," (",M1121,")")</f>
        <v>Torres, Gleyber (Y2)</v>
      </c>
      <c r="Q1121" s="252">
        <f t="shared" si="306"/>
        <v>300000</v>
      </c>
      <c r="R1121" s="252">
        <f t="shared" si="300"/>
        <v>400000</v>
      </c>
      <c r="S1121" s="252" t="str">
        <f t="shared" si="307"/>
        <v/>
      </c>
      <c r="T1121" s="252" t="str">
        <f t="shared" si="309"/>
        <v/>
      </c>
      <c r="U1121" s="270" t="s">
        <v>389</v>
      </c>
      <c r="V1121" s="253">
        <v>300000</v>
      </c>
      <c r="W1121" s="232" t="s">
        <v>278</v>
      </c>
      <c r="X1121" s="253">
        <v>400000</v>
      </c>
      <c r="Y1121" s="232" t="s">
        <v>492</v>
      </c>
      <c r="Z1121" s="232"/>
      <c r="AA1121" s="232"/>
      <c r="AB1121" s="284"/>
      <c r="AC1121" s="232"/>
      <c r="AD1121" s="284"/>
      <c r="AE1121" s="232"/>
      <c r="AF1121" s="232"/>
    </row>
    <row r="1122" spans="1:32" ht="14.25" customHeight="1">
      <c r="A1122" s="233" t="s">
        <v>936</v>
      </c>
      <c r="B1122" s="246" t="str">
        <f t="shared" si="301"/>
        <v>Toussaint</v>
      </c>
      <c r="C1122" s="238" t="str">
        <f t="shared" si="302"/>
        <v>Touki</v>
      </c>
      <c r="D1122" s="232" t="str">
        <f t="shared" si="303"/>
        <v>T. Toussaint</v>
      </c>
      <c r="E1122" s="231" t="str">
        <f t="shared" si="304"/>
        <v>Touki Toussaint</v>
      </c>
      <c r="F1122" s="249" t="s">
        <v>748</v>
      </c>
      <c r="G1122" s="249"/>
      <c r="H1122" s="249"/>
      <c r="I1122" s="249"/>
      <c r="J1122" s="262">
        <v>35236</v>
      </c>
      <c r="K1122" s="232" t="s">
        <v>577</v>
      </c>
      <c r="L1122" s="249" t="s">
        <v>90</v>
      </c>
      <c r="M1122" s="270" t="str">
        <f t="shared" si="305"/>
        <v>Y1</v>
      </c>
      <c r="N1122" s="256" t="str">
        <f>Mays!$M$2</f>
        <v>Texas</v>
      </c>
      <c r="O1122" s="249" t="s">
        <v>1206</v>
      </c>
      <c r="P1122" s="231" t="str">
        <f>CONCATENATE(A1122," (",M1122,")")</f>
        <v>Toussaint, Touki (Y1)</v>
      </c>
      <c r="Q1122" s="252">
        <f t="shared" si="306"/>
        <v>200000</v>
      </c>
      <c r="R1122" s="252">
        <f t="shared" si="300"/>
        <v>300000</v>
      </c>
      <c r="S1122" s="252">
        <f t="shared" si="307"/>
        <v>400000</v>
      </c>
      <c r="T1122" s="252" t="str">
        <f t="shared" si="309"/>
        <v/>
      </c>
      <c r="U1122" s="270" t="s">
        <v>388</v>
      </c>
      <c r="V1122" s="253">
        <v>200000</v>
      </c>
      <c r="W1122" s="232" t="s">
        <v>389</v>
      </c>
      <c r="X1122" s="253">
        <v>300000</v>
      </c>
      <c r="Y1122" s="232" t="s">
        <v>278</v>
      </c>
      <c r="Z1122" s="378">
        <v>400000</v>
      </c>
      <c r="AA1122" s="232" t="s">
        <v>492</v>
      </c>
      <c r="AB1122" s="284"/>
      <c r="AC1122" s="232"/>
      <c r="AD1122" s="284"/>
      <c r="AE1122" s="232"/>
      <c r="AF1122" s="232"/>
    </row>
    <row r="1123" spans="1:32" ht="14.25" customHeight="1">
      <c r="A1123" s="158" t="s">
        <v>1278</v>
      </c>
      <c r="B1123" s="552" t="str">
        <f t="shared" ref="B1123:B1154" si="310">LEFT(A1123,FIND(", ",A1123,1)-1)</f>
        <v>Trammell</v>
      </c>
      <c r="C1123" s="553" t="str">
        <f t="shared" ref="C1123:C1157" si="311">RIGHT(A1123,LEN(A1123)-FIND(", ",A1123,1)-1)</f>
        <v>Taylor</v>
      </c>
      <c r="D1123" s="158" t="str">
        <f t="shared" ref="D1123:D1154" si="312">CONCATENATE(MID(C1123,1,1),". ",B1123)</f>
        <v>T. Trammell</v>
      </c>
      <c r="E1123" s="539" t="str">
        <f t="shared" ref="E1123:E1157" si="313">CONCATENATE(C1123," ",B1123)</f>
        <v>Taylor Trammell</v>
      </c>
      <c r="F1123" s="567" t="s">
        <v>307</v>
      </c>
      <c r="G1123" s="158">
        <f>G1122+1</f>
        <v>1</v>
      </c>
      <c r="H1123" s="158">
        <v>9</v>
      </c>
      <c r="I1123" s="158">
        <v>5</v>
      </c>
      <c r="J1123" s="568">
        <v>35686</v>
      </c>
      <c r="K1123" s="158" t="s">
        <v>784</v>
      </c>
      <c r="L1123" s="554" t="s">
        <v>387</v>
      </c>
      <c r="M1123" s="556" t="str">
        <f t="shared" si="305"/>
        <v>min</v>
      </c>
      <c r="N1123" s="540" t="s">
        <v>292</v>
      </c>
      <c r="O1123" s="554" t="s">
        <v>4075</v>
      </c>
      <c r="P1123" s="231" t="str">
        <f>CONCATENATE(A1123," (",M1123,")")</f>
        <v>Trammell, Taylor (min)</v>
      </c>
      <c r="Q1123" s="252" t="str">
        <f t="shared" si="306"/>
        <v/>
      </c>
      <c r="R1123" s="252" t="str">
        <f t="shared" si="300"/>
        <v/>
      </c>
      <c r="S1123" s="252" t="str">
        <f t="shared" si="307"/>
        <v/>
      </c>
      <c r="T1123" s="252" t="str">
        <f t="shared" si="309"/>
        <v/>
      </c>
      <c r="U1123" s="270" t="s">
        <v>505</v>
      </c>
      <c r="V1123" s="253"/>
      <c r="W1123" s="232"/>
      <c r="X1123" s="232"/>
      <c r="Y1123" s="232"/>
      <c r="Z1123" s="232"/>
      <c r="AA1123" s="232"/>
      <c r="AB1123" s="284"/>
      <c r="AC1123" s="232"/>
      <c r="AD1123" s="284"/>
      <c r="AE1123" s="232"/>
      <c r="AF1123" s="232"/>
    </row>
    <row r="1124" spans="1:32" ht="14.25" customHeight="1">
      <c r="A1124" s="158" t="s">
        <v>938</v>
      </c>
      <c r="B1124" s="246" t="str">
        <f t="shared" si="310"/>
        <v>Travis</v>
      </c>
      <c r="C1124" s="238" t="str">
        <f t="shared" si="311"/>
        <v>Sam</v>
      </c>
      <c r="D1124" s="232" t="str">
        <f t="shared" si="312"/>
        <v>S. Travis</v>
      </c>
      <c r="E1124" s="231" t="str">
        <f t="shared" si="313"/>
        <v>Sam Travis</v>
      </c>
      <c r="F1124" s="254" t="s">
        <v>748</v>
      </c>
      <c r="G1124" s="254">
        <v>188</v>
      </c>
      <c r="H1124" s="254">
        <v>8</v>
      </c>
      <c r="I1124" s="254" t="s">
        <v>1467</v>
      </c>
      <c r="J1124" s="250">
        <v>34208</v>
      </c>
      <c r="K1124" s="255" t="s">
        <v>747</v>
      </c>
      <c r="L1124" s="249" t="s">
        <v>6</v>
      </c>
      <c r="M1124" s="270" t="str">
        <f t="shared" si="305"/>
        <v>Y1</v>
      </c>
      <c r="N1124" s="256" t="s">
        <v>3576</v>
      </c>
      <c r="O1124" s="257" t="s">
        <v>3574</v>
      </c>
      <c r="P1124" s="231" t="str">
        <f>CONCATENATE(A1124," (",U1124,")")</f>
        <v>Travis, Sam (Y1)</v>
      </c>
      <c r="Q1124" s="252">
        <f t="shared" si="306"/>
        <v>200000</v>
      </c>
      <c r="R1124" s="252">
        <f t="shared" si="300"/>
        <v>300000</v>
      </c>
      <c r="S1124" s="252">
        <f t="shared" si="307"/>
        <v>400000</v>
      </c>
      <c r="T1124" s="252" t="str">
        <f t="shared" si="309"/>
        <v/>
      </c>
      <c r="U1124" s="270" t="s">
        <v>388</v>
      </c>
      <c r="V1124" s="253">
        <v>200000</v>
      </c>
      <c r="W1124" s="232" t="s">
        <v>389</v>
      </c>
      <c r="X1124" s="253">
        <v>300000</v>
      </c>
      <c r="Y1124" s="232" t="s">
        <v>278</v>
      </c>
      <c r="Z1124" s="378">
        <v>400000</v>
      </c>
      <c r="AA1124" s="232" t="s">
        <v>492</v>
      </c>
      <c r="AB1124" s="284"/>
      <c r="AC1124" s="232"/>
      <c r="AD1124" s="284"/>
      <c r="AE1124" s="232"/>
      <c r="AF1124" s="232"/>
    </row>
    <row r="1125" spans="1:32" ht="14.25" customHeight="1">
      <c r="A1125" s="233" t="s">
        <v>885</v>
      </c>
      <c r="B1125" s="246" t="str">
        <f t="shared" si="310"/>
        <v>Treinen</v>
      </c>
      <c r="C1125" s="238" t="str">
        <f t="shared" si="311"/>
        <v>Blake</v>
      </c>
      <c r="D1125" s="232" t="str">
        <f t="shared" si="312"/>
        <v>B. Treinen</v>
      </c>
      <c r="E1125" s="231" t="str">
        <f t="shared" si="313"/>
        <v>Blake Treinen</v>
      </c>
      <c r="F1125" s="249" t="s">
        <v>748</v>
      </c>
      <c r="G1125" s="249"/>
      <c r="H1125" s="249"/>
      <c r="I1125" s="249"/>
      <c r="J1125" s="262">
        <v>32324</v>
      </c>
      <c r="K1125" s="232" t="s">
        <v>745</v>
      </c>
      <c r="L1125" s="249" t="s">
        <v>90</v>
      </c>
      <c r="M1125" s="270" t="str">
        <f t="shared" si="305"/>
        <v>1,F3-$2.209M</v>
      </c>
      <c r="N1125" s="256" t="s">
        <v>864</v>
      </c>
      <c r="O1125" s="257" t="s">
        <v>3510</v>
      </c>
      <c r="P1125" s="231" t="str">
        <f>CONCATENATE(A1125," (",M1125,")")</f>
        <v>Treinen, Blake (1,F3-$2.209M)</v>
      </c>
      <c r="Q1125" s="252">
        <f t="shared" si="306"/>
        <v>737000</v>
      </c>
      <c r="R1125" s="252">
        <f t="shared" si="300"/>
        <v>737000</v>
      </c>
      <c r="S1125" s="252">
        <f t="shared" si="307"/>
        <v>737000</v>
      </c>
      <c r="T1125" s="252" t="str">
        <f t="shared" si="309"/>
        <v/>
      </c>
      <c r="U1125" s="233" t="s">
        <v>3342</v>
      </c>
      <c r="V1125" s="263">
        <v>737000</v>
      </c>
      <c r="W1125" s="233" t="s">
        <v>3343</v>
      </c>
      <c r="X1125" s="263">
        <v>737000</v>
      </c>
      <c r="Y1125" s="233" t="s">
        <v>3344</v>
      </c>
      <c r="Z1125" s="263">
        <v>737000</v>
      </c>
      <c r="AA1125" s="232" t="s">
        <v>242</v>
      </c>
      <c r="AB1125" s="284"/>
      <c r="AC1125" s="232"/>
      <c r="AD1125" s="284"/>
      <c r="AE1125" s="232"/>
      <c r="AF1125" s="232"/>
    </row>
    <row r="1126" spans="1:32" ht="14.25" customHeight="1">
      <c r="A1126" s="232" t="s">
        <v>1508</v>
      </c>
      <c r="B1126" s="246" t="str">
        <f t="shared" si="310"/>
        <v>Trevino</v>
      </c>
      <c r="C1126" s="238" t="str">
        <f t="shared" si="311"/>
        <v>Jose</v>
      </c>
      <c r="D1126" s="232" t="str">
        <f t="shared" si="312"/>
        <v>J. Trevino</v>
      </c>
      <c r="E1126" s="231" t="str">
        <f t="shared" si="313"/>
        <v>Jose Trevino</v>
      </c>
      <c r="F1126" s="254"/>
      <c r="G1126" s="254">
        <v>113</v>
      </c>
      <c r="H1126" s="254" t="s">
        <v>1468</v>
      </c>
      <c r="I1126" s="254"/>
      <c r="J1126" s="250">
        <v>33936</v>
      </c>
      <c r="K1126" s="255" t="s">
        <v>749</v>
      </c>
      <c r="L1126" s="249" t="s">
        <v>6</v>
      </c>
      <c r="M1126" s="270" t="str">
        <f t="shared" si="305"/>
        <v>Y1</v>
      </c>
      <c r="N1126" s="256" t="str">
        <f>Cobb!$A$2</f>
        <v>Greenville</v>
      </c>
      <c r="O1126" s="257" t="s">
        <v>1479</v>
      </c>
      <c r="P1126" s="231" t="str">
        <f>CONCATENATE(A1126," (",M1126,")")</f>
        <v>Trevino, Jose (Y1)</v>
      </c>
      <c r="Q1126" s="252">
        <f t="shared" si="306"/>
        <v>200000</v>
      </c>
      <c r="R1126" s="252">
        <f t="shared" si="300"/>
        <v>300000</v>
      </c>
      <c r="S1126" s="252">
        <f t="shared" si="307"/>
        <v>400000</v>
      </c>
      <c r="T1126" s="252" t="str">
        <f t="shared" si="309"/>
        <v/>
      </c>
      <c r="U1126" s="270" t="s">
        <v>388</v>
      </c>
      <c r="V1126" s="253">
        <v>200000</v>
      </c>
      <c r="W1126" s="232" t="s">
        <v>389</v>
      </c>
      <c r="X1126" s="253">
        <v>300000</v>
      </c>
      <c r="Y1126" s="232" t="s">
        <v>278</v>
      </c>
      <c r="Z1126" s="378">
        <v>400000</v>
      </c>
      <c r="AA1126" s="232" t="s">
        <v>492</v>
      </c>
      <c r="AB1126" s="284"/>
      <c r="AC1126" s="232"/>
      <c r="AD1126" s="284"/>
      <c r="AE1126" s="232"/>
      <c r="AF1126" s="232"/>
    </row>
    <row r="1127" spans="1:32" ht="14.25" customHeight="1">
      <c r="A1127" s="232" t="s">
        <v>2049</v>
      </c>
      <c r="B1127" s="246" t="str">
        <f t="shared" si="310"/>
        <v>Trivino</v>
      </c>
      <c r="C1127" s="238" t="str">
        <f t="shared" si="311"/>
        <v>Lou</v>
      </c>
      <c r="D1127" s="232" t="str">
        <f t="shared" si="312"/>
        <v>L. Trivino</v>
      </c>
      <c r="E1127" s="231" t="str">
        <f t="shared" si="313"/>
        <v>Lou Trivino</v>
      </c>
      <c r="F1127" s="254" t="s">
        <v>748</v>
      </c>
      <c r="G1127" s="254" t="s">
        <v>2202</v>
      </c>
      <c r="H1127" s="254" t="s">
        <v>1465</v>
      </c>
      <c r="I1127" s="254" t="s">
        <v>1475</v>
      </c>
      <c r="J1127" s="250">
        <v>33512</v>
      </c>
      <c r="K1127" s="255" t="s">
        <v>745</v>
      </c>
      <c r="L1127" s="249" t="s">
        <v>90</v>
      </c>
      <c r="M1127" s="270" t="str">
        <f t="shared" si="305"/>
        <v>1,F1-$244K</v>
      </c>
      <c r="N1127" s="256" t="s">
        <v>1401</v>
      </c>
      <c r="O1127" s="257" t="s">
        <v>3510</v>
      </c>
      <c r="P1127" s="231" t="str">
        <f>CONCATENATE(A1127," (",M1127,")")</f>
        <v>Trivino, Lou (1,F1-$244K)</v>
      </c>
      <c r="Q1127" s="252">
        <f t="shared" si="306"/>
        <v>244000</v>
      </c>
      <c r="R1127" s="252" t="str">
        <f t="shared" si="300"/>
        <v/>
      </c>
      <c r="S1127" s="252" t="str">
        <f t="shared" si="307"/>
        <v/>
      </c>
      <c r="T1127" s="252" t="str">
        <f t="shared" si="309"/>
        <v/>
      </c>
      <c r="U1127" s="233" t="s">
        <v>3345</v>
      </c>
      <c r="V1127" s="253">
        <v>244000</v>
      </c>
      <c r="W1127" s="232" t="s">
        <v>242</v>
      </c>
      <c r="X1127" s="253"/>
      <c r="Y1127" s="232"/>
      <c r="Z1127" s="284"/>
      <c r="AA1127" s="232"/>
      <c r="AB1127" s="284"/>
      <c r="AC1127" s="232"/>
      <c r="AD1127" s="284"/>
      <c r="AE1127" s="232"/>
      <c r="AF1127" s="232"/>
    </row>
    <row r="1128" spans="1:32" ht="14.25" customHeight="1">
      <c r="A1128" s="232" t="s">
        <v>1986</v>
      </c>
      <c r="B1128" s="246" t="str">
        <f t="shared" si="310"/>
        <v>Tropeano</v>
      </c>
      <c r="C1128" s="238" t="str">
        <f t="shared" si="311"/>
        <v>Nick</v>
      </c>
      <c r="D1128" s="232" t="str">
        <f t="shared" si="312"/>
        <v>N. Tropeano</v>
      </c>
      <c r="E1128" s="231" t="str">
        <f t="shared" si="313"/>
        <v>Nick Tropeano</v>
      </c>
      <c r="F1128" s="247"/>
      <c r="G1128" s="232"/>
      <c r="H1128" s="232"/>
      <c r="I1128" s="232"/>
      <c r="J1128" s="248"/>
      <c r="K1128" s="232"/>
      <c r="L1128" s="249" t="s">
        <v>90</v>
      </c>
      <c r="M1128" s="270" t="str">
        <f t="shared" si="305"/>
        <v>2,F3-$12M</v>
      </c>
      <c r="N1128" s="256" t="str">
        <f>Mays!$M$2</f>
        <v>Texas</v>
      </c>
      <c r="O1128" s="249" t="s">
        <v>1797</v>
      </c>
      <c r="P1128" s="231" t="str">
        <f>CONCATENATE(A1128," (",M1128,")")</f>
        <v>Tropeano, Nick (2,F3-$12M)</v>
      </c>
      <c r="Q1128" s="252">
        <f t="shared" si="306"/>
        <v>4000000</v>
      </c>
      <c r="R1128" s="252">
        <f t="shared" si="300"/>
        <v>4000000</v>
      </c>
      <c r="S1128" s="252" t="str">
        <f t="shared" si="307"/>
        <v/>
      </c>
      <c r="T1128" s="252" t="str">
        <f t="shared" si="309"/>
        <v/>
      </c>
      <c r="U1128" s="270" t="s">
        <v>1987</v>
      </c>
      <c r="V1128" s="253">
        <v>4000000</v>
      </c>
      <c r="W1128" s="232" t="s">
        <v>1988</v>
      </c>
      <c r="X1128" s="232">
        <v>4000000</v>
      </c>
      <c r="Y1128" s="232" t="s">
        <v>242</v>
      </c>
      <c r="Z1128" s="232"/>
      <c r="AA1128" s="232"/>
      <c r="AB1128" s="284"/>
      <c r="AC1128" s="232"/>
      <c r="AD1128" s="284"/>
      <c r="AE1128" s="232"/>
      <c r="AF1128" s="232"/>
    </row>
    <row r="1129" spans="1:32" ht="14.25" customHeight="1">
      <c r="A1129" s="232" t="s">
        <v>554</v>
      </c>
      <c r="B1129" s="246" t="str">
        <f t="shared" si="310"/>
        <v>Trout</v>
      </c>
      <c r="C1129" s="238" t="str">
        <f t="shared" si="311"/>
        <v>Mike</v>
      </c>
      <c r="D1129" s="232" t="str">
        <f t="shared" si="312"/>
        <v>M. Trout</v>
      </c>
      <c r="E1129" s="231" t="str">
        <f t="shared" si="313"/>
        <v>Mike Trout</v>
      </c>
      <c r="F1129" s="249"/>
      <c r="G1129" s="249"/>
      <c r="H1129" s="249"/>
      <c r="I1129" s="249"/>
      <c r="J1129" s="250"/>
      <c r="K1129" s="256"/>
      <c r="L1129" s="249" t="s">
        <v>6</v>
      </c>
      <c r="M1129" s="270" t="str">
        <f t="shared" si="305"/>
        <v>1,F5-$75M</v>
      </c>
      <c r="N1129" s="256" t="s">
        <v>2421</v>
      </c>
      <c r="O1129" s="257" t="s">
        <v>3510</v>
      </c>
      <c r="P1129" s="231" t="str">
        <f>CONCATENATE(A1129," (",M1129,")")</f>
        <v>Trout, Mike (1,F5-$75M)</v>
      </c>
      <c r="Q1129" s="252">
        <f t="shared" si="306"/>
        <v>15000000</v>
      </c>
      <c r="R1129" s="252">
        <f t="shared" si="300"/>
        <v>15000000</v>
      </c>
      <c r="S1129" s="252">
        <f t="shared" si="307"/>
        <v>15000000</v>
      </c>
      <c r="T1129" s="252">
        <f t="shared" si="309"/>
        <v>15000000</v>
      </c>
      <c r="U1129" s="233" t="s">
        <v>3346</v>
      </c>
      <c r="V1129" s="263">
        <v>15000000</v>
      </c>
      <c r="W1129" s="233" t="s">
        <v>3347</v>
      </c>
      <c r="X1129" s="263">
        <v>15000000</v>
      </c>
      <c r="Y1129" s="233" t="s">
        <v>3348</v>
      </c>
      <c r="Z1129" s="263">
        <v>15000000</v>
      </c>
      <c r="AA1129" s="233" t="s">
        <v>3349</v>
      </c>
      <c r="AB1129" s="263">
        <v>15000000</v>
      </c>
      <c r="AC1129" s="233" t="s">
        <v>3350</v>
      </c>
      <c r="AD1129" s="263">
        <v>15000000</v>
      </c>
      <c r="AE1129" s="232" t="s">
        <v>242</v>
      </c>
      <c r="AF1129" s="232"/>
    </row>
    <row r="1130" spans="1:32" ht="14.25" customHeight="1">
      <c r="A1130" s="158" t="s">
        <v>3745</v>
      </c>
      <c r="B1130" s="246" t="str">
        <f t="shared" si="310"/>
        <v>Tsutsugo</v>
      </c>
      <c r="C1130" s="238" t="str">
        <f t="shared" si="311"/>
        <v>Yoshitomo</v>
      </c>
      <c r="D1130" s="232" t="str">
        <f t="shared" si="312"/>
        <v>Y. Tsutsugo</v>
      </c>
      <c r="E1130" s="231" t="str">
        <f t="shared" si="313"/>
        <v>Yoshitomo Tsutsugo</v>
      </c>
      <c r="F1130" s="254" t="s">
        <v>307</v>
      </c>
      <c r="G1130" s="254">
        <v>62</v>
      </c>
      <c r="H1130" s="254">
        <v>3</v>
      </c>
      <c r="I1130" s="254" t="s">
        <v>1471</v>
      </c>
      <c r="J1130" s="250">
        <v>33568</v>
      </c>
      <c r="K1130" s="255" t="s">
        <v>754</v>
      </c>
      <c r="L1130" s="249" t="s">
        <v>387</v>
      </c>
      <c r="M1130" s="270" t="str">
        <f t="shared" si="305"/>
        <v>min</v>
      </c>
      <c r="N1130" s="256" t="s">
        <v>479</v>
      </c>
      <c r="O1130" s="257" t="s">
        <v>3574</v>
      </c>
      <c r="P1130" s="231" t="str">
        <f>CONCATENATE(A1130," (",U1130,")")</f>
        <v>Tsutsugo, Yoshitomo (min)</v>
      </c>
      <c r="Q1130" s="252" t="str">
        <f t="shared" si="306"/>
        <v/>
      </c>
      <c r="R1130" s="252" t="str">
        <f t="shared" si="300"/>
        <v/>
      </c>
      <c r="S1130" s="252" t="str">
        <f t="shared" si="307"/>
        <v/>
      </c>
      <c r="T1130" s="252" t="str">
        <f t="shared" si="309"/>
        <v/>
      </c>
      <c r="U1130" s="270" t="s">
        <v>505</v>
      </c>
      <c r="V1130" s="253"/>
      <c r="W1130" s="232"/>
      <c r="X1130" s="253"/>
      <c r="Y1130" s="232"/>
      <c r="Z1130" s="232"/>
      <c r="AA1130" s="232"/>
      <c r="AB1130" s="284"/>
      <c r="AC1130" s="232"/>
      <c r="AD1130" s="284"/>
      <c r="AE1130" s="232"/>
      <c r="AF1130" s="232"/>
    </row>
    <row r="1131" spans="1:32" ht="14.25" customHeight="1">
      <c r="A1131" s="232" t="s">
        <v>2051</v>
      </c>
      <c r="B1131" s="246" t="str">
        <f t="shared" si="310"/>
        <v>Tucker</v>
      </c>
      <c r="C1131" s="238" t="str">
        <f t="shared" si="311"/>
        <v>Cole</v>
      </c>
      <c r="D1131" s="232" t="str">
        <f t="shared" si="312"/>
        <v>C. Tucker</v>
      </c>
      <c r="E1131" s="231" t="str">
        <f t="shared" si="313"/>
        <v>Cole Tucker</v>
      </c>
      <c r="F1131" s="254" t="s">
        <v>755</v>
      </c>
      <c r="G1131" s="254" t="s">
        <v>2204</v>
      </c>
      <c r="H1131" s="254" t="s">
        <v>1465</v>
      </c>
      <c r="I1131" s="254" t="s">
        <v>1478</v>
      </c>
      <c r="J1131" s="250">
        <v>35249</v>
      </c>
      <c r="K1131" s="255" t="s">
        <v>752</v>
      </c>
      <c r="L1131" s="249" t="s">
        <v>6</v>
      </c>
      <c r="M1131" s="270" t="str">
        <f t="shared" si="305"/>
        <v>Y1</v>
      </c>
      <c r="N1131" s="256" t="s">
        <v>864</v>
      </c>
      <c r="O1131" s="257" t="s">
        <v>2173</v>
      </c>
      <c r="P1131" s="231" t="str">
        <f>CONCATENATE(A1131," (",M1131,")")</f>
        <v>Tucker, Cole (Y1)</v>
      </c>
      <c r="Q1131" s="252">
        <f t="shared" si="306"/>
        <v>200000</v>
      </c>
      <c r="R1131" s="252">
        <f t="shared" si="300"/>
        <v>300000</v>
      </c>
      <c r="S1131" s="252">
        <f t="shared" si="307"/>
        <v>400000</v>
      </c>
      <c r="T1131" s="252" t="str">
        <f t="shared" si="309"/>
        <v/>
      </c>
      <c r="U1131" s="270" t="s">
        <v>388</v>
      </c>
      <c r="V1131" s="253">
        <v>200000</v>
      </c>
      <c r="W1131" s="232" t="s">
        <v>389</v>
      </c>
      <c r="X1131" s="253">
        <v>300000</v>
      </c>
      <c r="Y1131" s="232" t="s">
        <v>278</v>
      </c>
      <c r="Z1131" s="378">
        <v>400000</v>
      </c>
      <c r="AA1131" s="232" t="s">
        <v>492</v>
      </c>
      <c r="AB1131" s="284"/>
      <c r="AC1131" s="232"/>
      <c r="AD1131" s="284"/>
      <c r="AE1131" s="232"/>
      <c r="AF1131" s="232"/>
    </row>
    <row r="1132" spans="1:32" ht="14.25" customHeight="1">
      <c r="A1132" s="232" t="s">
        <v>1112</v>
      </c>
      <c r="B1132" s="246" t="str">
        <f t="shared" si="310"/>
        <v>Tucker</v>
      </c>
      <c r="C1132" s="238" t="str">
        <f t="shared" si="311"/>
        <v>Kyle</v>
      </c>
      <c r="D1132" s="232" t="str">
        <f t="shared" si="312"/>
        <v>K. Tucker</v>
      </c>
      <c r="E1132" s="231" t="str">
        <f t="shared" si="313"/>
        <v>Kyle Tucker</v>
      </c>
      <c r="F1132" s="254"/>
      <c r="G1132" s="233">
        <v>62</v>
      </c>
      <c r="H1132" s="233">
        <v>3</v>
      </c>
      <c r="I1132" s="233">
        <v>13</v>
      </c>
      <c r="J1132" s="262">
        <v>35447</v>
      </c>
      <c r="K1132" s="255" t="s">
        <v>754</v>
      </c>
      <c r="L1132" s="249" t="s">
        <v>6</v>
      </c>
      <c r="M1132" s="270" t="str">
        <f t="shared" si="305"/>
        <v>MM</v>
      </c>
      <c r="N1132" s="256" t="str">
        <f>Mays!$M$2</f>
        <v>Texas</v>
      </c>
      <c r="O1132" s="257" t="s">
        <v>1058</v>
      </c>
      <c r="P1132" s="231" t="str">
        <f>CONCATENATE(A1132," (",M1132,")")</f>
        <v>Tucker, Kyle (MM)</v>
      </c>
      <c r="Q1132" s="252">
        <f t="shared" si="306"/>
        <v>100000</v>
      </c>
      <c r="R1132" s="252" t="str">
        <f t="shared" si="300"/>
        <v/>
      </c>
      <c r="S1132" s="252" t="str">
        <f t="shared" si="307"/>
        <v/>
      </c>
      <c r="T1132" s="252" t="str">
        <f t="shared" si="309"/>
        <v/>
      </c>
      <c r="U1132" s="270" t="s">
        <v>385</v>
      </c>
      <c r="V1132" s="253">
        <v>100000</v>
      </c>
      <c r="W1132" s="232"/>
      <c r="X1132" s="232"/>
      <c r="Y1132" s="232"/>
      <c r="Z1132" s="232"/>
      <c r="AA1132" s="232"/>
      <c r="AB1132" s="284"/>
      <c r="AC1132" s="232"/>
      <c r="AD1132" s="284"/>
      <c r="AE1132" s="232"/>
      <c r="AF1132" s="232"/>
    </row>
    <row r="1133" spans="1:32" ht="14.25" customHeight="1">
      <c r="A1133" s="232" t="s">
        <v>1295</v>
      </c>
      <c r="B1133" s="246" t="str">
        <f t="shared" si="310"/>
        <v>Tuivailala</v>
      </c>
      <c r="C1133" s="238" t="str">
        <f t="shared" si="311"/>
        <v>Sam</v>
      </c>
      <c r="D1133" s="232" t="str">
        <f t="shared" si="312"/>
        <v>S. Tuivailala</v>
      </c>
      <c r="E1133" s="231" t="str">
        <f t="shared" si="313"/>
        <v>Sam Tuivailala</v>
      </c>
      <c r="F1133" s="247" t="s">
        <v>748</v>
      </c>
      <c r="G1133" s="232">
        <f>Cuts!G29+1</f>
        <v>5</v>
      </c>
      <c r="H1133" s="232" t="s">
        <v>478</v>
      </c>
      <c r="I1133" s="232">
        <v>5</v>
      </c>
      <c r="J1133" s="248">
        <v>33896</v>
      </c>
      <c r="K1133" s="232" t="s">
        <v>745</v>
      </c>
      <c r="L1133" s="249" t="s">
        <v>90</v>
      </c>
      <c r="M1133" s="270" t="str">
        <f t="shared" si="305"/>
        <v>Y2*</v>
      </c>
      <c r="N1133" s="256" t="str">
        <f>Mays!$M$2</f>
        <v>Texas</v>
      </c>
      <c r="O1133" s="249" t="s">
        <v>1214</v>
      </c>
      <c r="P1133" s="231" t="str">
        <f>CONCATENATE(A1133," (",M1133,")")</f>
        <v>Tuivailala, Sam (Y2*)</v>
      </c>
      <c r="Q1133" s="252">
        <f t="shared" si="306"/>
        <v>300000</v>
      </c>
      <c r="R1133" s="252">
        <f t="shared" si="300"/>
        <v>400000</v>
      </c>
      <c r="S1133" s="252" t="str">
        <f t="shared" si="307"/>
        <v/>
      </c>
      <c r="T1133" s="252" t="str">
        <f t="shared" si="309"/>
        <v/>
      </c>
      <c r="U1133" s="270" t="s">
        <v>188</v>
      </c>
      <c r="V1133" s="253">
        <v>300000</v>
      </c>
      <c r="W1133" s="232" t="s">
        <v>278</v>
      </c>
      <c r="X1133" s="253">
        <v>400000</v>
      </c>
      <c r="Y1133" s="232" t="s">
        <v>492</v>
      </c>
      <c r="Z1133" s="232"/>
      <c r="AA1133" s="232"/>
      <c r="AB1133" s="284"/>
      <c r="AC1133" s="232"/>
      <c r="AD1133" s="284"/>
      <c r="AE1133" s="232"/>
      <c r="AF1133" s="232"/>
    </row>
    <row r="1134" spans="1:32" ht="14.25" customHeight="1">
      <c r="A1134" s="232" t="s">
        <v>2168</v>
      </c>
      <c r="B1134" s="246" t="str">
        <f t="shared" si="310"/>
        <v>Turang</v>
      </c>
      <c r="C1134" s="238" t="str">
        <f t="shared" si="311"/>
        <v>Brice</v>
      </c>
      <c r="D1134" s="232" t="str">
        <f t="shared" si="312"/>
        <v>B. Turang</v>
      </c>
      <c r="E1134" s="231" t="str">
        <f t="shared" si="313"/>
        <v>Brice Turang</v>
      </c>
      <c r="F1134" s="254" t="s">
        <v>307</v>
      </c>
      <c r="G1134" s="254" t="s">
        <v>2324</v>
      </c>
      <c r="H1134" s="254" t="s">
        <v>1473</v>
      </c>
      <c r="I1134" s="254" t="s">
        <v>1468</v>
      </c>
      <c r="J1134" s="250">
        <v>36485</v>
      </c>
      <c r="K1134" s="255" t="s">
        <v>752</v>
      </c>
      <c r="L1134" s="249" t="s">
        <v>387</v>
      </c>
      <c r="M1134" s="270" t="str">
        <f t="shared" si="305"/>
        <v>min</v>
      </c>
      <c r="N1134" s="256" t="s">
        <v>429</v>
      </c>
      <c r="O1134" s="257" t="s">
        <v>2173</v>
      </c>
      <c r="P1134" s="231" t="str">
        <f>CONCATENATE(A1134," (",M1134,")")</f>
        <v>Turang, Brice (min)</v>
      </c>
      <c r="Q1134" s="252" t="str">
        <f t="shared" si="306"/>
        <v/>
      </c>
      <c r="R1134" s="252" t="str">
        <f t="shared" si="300"/>
        <v/>
      </c>
      <c r="S1134" s="252" t="str">
        <f t="shared" si="307"/>
        <v/>
      </c>
      <c r="T1134" s="252" t="str">
        <f t="shared" si="309"/>
        <v/>
      </c>
      <c r="U1134" s="270" t="s">
        <v>505</v>
      </c>
      <c r="V1134" s="253"/>
      <c r="W1134" s="232"/>
      <c r="X1134" s="253"/>
      <c r="Y1134" s="232"/>
      <c r="Z1134" s="232"/>
      <c r="AA1134" s="232"/>
      <c r="AB1134" s="284"/>
      <c r="AC1134" s="232"/>
      <c r="AD1134" s="284"/>
      <c r="AE1134" s="232"/>
      <c r="AF1134" s="232"/>
    </row>
    <row r="1135" spans="1:32" ht="14.25" customHeight="1">
      <c r="A1135" s="158" t="s">
        <v>3596</v>
      </c>
      <c r="B1135" s="246" t="str">
        <f t="shared" si="310"/>
        <v>Turnbull</v>
      </c>
      <c r="C1135" s="238" t="str">
        <f t="shared" si="311"/>
        <v>Spencer</v>
      </c>
      <c r="D1135" s="232" t="str">
        <f t="shared" si="312"/>
        <v>S. Turnbull</v>
      </c>
      <c r="E1135" s="231" t="str">
        <f t="shared" si="313"/>
        <v>Spencer Turnbull</v>
      </c>
      <c r="F1135" s="254" t="s">
        <v>748</v>
      </c>
      <c r="G1135" s="254">
        <v>41</v>
      </c>
      <c r="H1135" s="254">
        <v>2</v>
      </c>
      <c r="I1135" s="254" t="s">
        <v>1474</v>
      </c>
      <c r="J1135" s="250">
        <v>33865</v>
      </c>
      <c r="K1135" s="255" t="s">
        <v>577</v>
      </c>
      <c r="L1135" s="249" t="s">
        <v>90</v>
      </c>
      <c r="M1135" s="270" t="str">
        <f t="shared" si="305"/>
        <v>Y1</v>
      </c>
      <c r="N1135" s="256" t="s">
        <v>397</v>
      </c>
      <c r="O1135" s="257" t="s">
        <v>3574</v>
      </c>
      <c r="P1135" s="231" t="str">
        <f>CONCATENATE(A1135," (",U1135,")")</f>
        <v>Turnbull, Spencer (Y1)</v>
      </c>
      <c r="Q1135" s="252">
        <f t="shared" si="306"/>
        <v>200000</v>
      </c>
      <c r="R1135" s="252">
        <f t="shared" si="300"/>
        <v>300000</v>
      </c>
      <c r="S1135" s="252">
        <f t="shared" si="307"/>
        <v>400000</v>
      </c>
      <c r="T1135" s="252" t="str">
        <f t="shared" si="309"/>
        <v/>
      </c>
      <c r="U1135" s="270" t="s">
        <v>388</v>
      </c>
      <c r="V1135" s="253">
        <v>200000</v>
      </c>
      <c r="W1135" s="232" t="s">
        <v>389</v>
      </c>
      <c r="X1135" s="253">
        <v>300000</v>
      </c>
      <c r="Y1135" s="232" t="s">
        <v>278</v>
      </c>
      <c r="Z1135" s="378">
        <v>400000</v>
      </c>
      <c r="AA1135" s="232" t="s">
        <v>492</v>
      </c>
      <c r="AB1135" s="284"/>
      <c r="AC1135" s="232"/>
      <c r="AD1135" s="284"/>
      <c r="AE1135" s="232"/>
      <c r="AF1135" s="232"/>
    </row>
    <row r="1136" spans="1:32" ht="14.25" customHeight="1">
      <c r="A1136" s="232" t="s">
        <v>621</v>
      </c>
      <c r="B1136" s="246" t="str">
        <f t="shared" si="310"/>
        <v>Turner</v>
      </c>
      <c r="C1136" s="238" t="str">
        <f t="shared" si="311"/>
        <v>Justin</v>
      </c>
      <c r="D1136" s="232" t="str">
        <f t="shared" si="312"/>
        <v>J. Turner</v>
      </c>
      <c r="E1136" s="231" t="str">
        <f t="shared" si="313"/>
        <v>Justin Turner</v>
      </c>
      <c r="F1136" s="249"/>
      <c r="G1136" s="249"/>
      <c r="H1136" s="249"/>
      <c r="I1136" s="249"/>
      <c r="J1136" s="250"/>
      <c r="K1136" s="256"/>
      <c r="L1136" s="249" t="s">
        <v>6</v>
      </c>
      <c r="M1136" s="270" t="str">
        <f t="shared" si="305"/>
        <v>2,F5-$31M</v>
      </c>
      <c r="N1136" s="251" t="s">
        <v>1556</v>
      </c>
      <c r="O1136" s="257" t="s">
        <v>3557</v>
      </c>
      <c r="P1136" s="231" t="str">
        <f t="shared" ref="P1136:P1142" si="314">CONCATENATE(A1136," (",M1136,")")</f>
        <v>Turner, Justin (2,F5-$31M)</v>
      </c>
      <c r="Q1136" s="252">
        <f t="shared" si="306"/>
        <v>6200000</v>
      </c>
      <c r="R1136" s="252">
        <f t="shared" si="300"/>
        <v>6200000</v>
      </c>
      <c r="S1136" s="252">
        <f t="shared" si="307"/>
        <v>6200000</v>
      </c>
      <c r="T1136" s="252">
        <f t="shared" si="309"/>
        <v>6200000</v>
      </c>
      <c r="U1136" s="270" t="s">
        <v>1992</v>
      </c>
      <c r="V1136" s="253">
        <v>6200000</v>
      </c>
      <c r="W1136" s="232" t="s">
        <v>1991</v>
      </c>
      <c r="X1136" s="253">
        <v>6200000</v>
      </c>
      <c r="Y1136" s="232" t="s">
        <v>1990</v>
      </c>
      <c r="Z1136" s="253">
        <v>6200000</v>
      </c>
      <c r="AA1136" s="232" t="s">
        <v>1989</v>
      </c>
      <c r="AB1136" s="253">
        <v>6200000</v>
      </c>
      <c r="AC1136" s="232"/>
      <c r="AD1136" s="284"/>
      <c r="AE1136" s="232"/>
      <c r="AF1136" s="232"/>
    </row>
    <row r="1137" spans="1:32" ht="14.25" customHeight="1">
      <c r="A1137" s="233" t="s">
        <v>935</v>
      </c>
      <c r="B1137" s="246" t="str">
        <f t="shared" si="310"/>
        <v>Turner</v>
      </c>
      <c r="C1137" s="238" t="str">
        <f t="shared" si="311"/>
        <v>Trea</v>
      </c>
      <c r="D1137" s="232" t="str">
        <f t="shared" si="312"/>
        <v>T. Turner</v>
      </c>
      <c r="E1137" s="231" t="str">
        <f t="shared" si="313"/>
        <v>Trea Turner</v>
      </c>
      <c r="F1137" s="249" t="s">
        <v>748</v>
      </c>
      <c r="G1137" s="249"/>
      <c r="H1137" s="249"/>
      <c r="I1137" s="249"/>
      <c r="J1137" s="262">
        <v>34150</v>
      </c>
      <c r="K1137" s="232" t="s">
        <v>752</v>
      </c>
      <c r="L1137" s="249" t="s">
        <v>6</v>
      </c>
      <c r="M1137" s="270" t="str">
        <f t="shared" si="305"/>
        <v>1,L5-14M</v>
      </c>
      <c r="N1137" s="256" t="str">
        <f>Cobb!$G$2</f>
        <v>Alaska</v>
      </c>
      <c r="O1137" s="249" t="s">
        <v>916</v>
      </c>
      <c r="P1137" s="231" t="str">
        <f t="shared" si="314"/>
        <v>Turner, Trea (1,L5-14M)</v>
      </c>
      <c r="Q1137" s="252">
        <f t="shared" si="306"/>
        <v>2800000</v>
      </c>
      <c r="R1137" s="252">
        <f t="shared" si="300"/>
        <v>2800000</v>
      </c>
      <c r="S1137" s="252">
        <f t="shared" si="307"/>
        <v>2800000</v>
      </c>
      <c r="T1137" s="252">
        <f t="shared" si="309"/>
        <v>2800000</v>
      </c>
      <c r="U1137" s="270" t="s">
        <v>1792</v>
      </c>
      <c r="V1137" s="263">
        <v>2800000</v>
      </c>
      <c r="W1137" s="232" t="s">
        <v>494</v>
      </c>
      <c r="X1137" s="232">
        <v>2800000</v>
      </c>
      <c r="Y1137" s="232" t="s">
        <v>232</v>
      </c>
      <c r="Z1137" s="232">
        <v>2800000</v>
      </c>
      <c r="AA1137" s="232" t="s">
        <v>231</v>
      </c>
      <c r="AB1137" s="284">
        <v>2800000</v>
      </c>
      <c r="AC1137" s="232" t="s">
        <v>462</v>
      </c>
      <c r="AD1137" s="284">
        <v>2800000</v>
      </c>
      <c r="AE1137" s="232"/>
      <c r="AF1137" s="232"/>
    </row>
    <row r="1138" spans="1:32" ht="14.25" customHeight="1">
      <c r="A1138" s="290" t="s">
        <v>178</v>
      </c>
      <c r="B1138" s="246" t="str">
        <f t="shared" si="310"/>
        <v>Upton</v>
      </c>
      <c r="C1138" s="238" t="str">
        <f t="shared" si="311"/>
        <v>Justin</v>
      </c>
      <c r="D1138" s="232" t="str">
        <f t="shared" si="312"/>
        <v>J. Upton</v>
      </c>
      <c r="E1138" s="231" t="str">
        <f t="shared" si="313"/>
        <v>Justin Upton</v>
      </c>
      <c r="F1138" s="249"/>
      <c r="G1138" s="256"/>
      <c r="H1138" s="256"/>
      <c r="I1138" s="256"/>
      <c r="J1138" s="312"/>
      <c r="K1138" s="232"/>
      <c r="L1138" s="249" t="s">
        <v>6</v>
      </c>
      <c r="M1138" s="270" t="str">
        <f t="shared" si="305"/>
        <v xml:space="preserve">5,F5-$27.5M </v>
      </c>
      <c r="N1138" s="256" t="s">
        <v>263</v>
      </c>
      <c r="O1138" s="265" t="s">
        <v>2424</v>
      </c>
      <c r="P1138" s="231" t="str">
        <f t="shared" si="314"/>
        <v>Upton, Justin (5,F5-$27.5M )</v>
      </c>
      <c r="Q1138" s="252">
        <f t="shared" si="306"/>
        <v>5500000</v>
      </c>
      <c r="R1138" s="252" t="str">
        <f t="shared" si="300"/>
        <v/>
      </c>
      <c r="S1138" s="252" t="str">
        <f t="shared" si="307"/>
        <v/>
      </c>
      <c r="T1138" s="252" t="str">
        <f t="shared" si="309"/>
        <v/>
      </c>
      <c r="U1138" s="373" t="s">
        <v>996</v>
      </c>
      <c r="V1138" s="263">
        <v>5500000</v>
      </c>
      <c r="W1138" s="232" t="s">
        <v>242</v>
      </c>
      <c r="X1138" s="232"/>
      <c r="Y1138" s="232"/>
      <c r="Z1138" s="232"/>
      <c r="AA1138" s="232"/>
      <c r="AB1138" s="284"/>
      <c r="AC1138" s="232"/>
      <c r="AD1138" s="284"/>
      <c r="AE1138" s="232"/>
      <c r="AF1138" s="232"/>
    </row>
    <row r="1139" spans="1:32" ht="14.25" customHeight="1">
      <c r="A1139" s="233" t="s">
        <v>962</v>
      </c>
      <c r="B1139" s="246" t="str">
        <f t="shared" si="310"/>
        <v>Urena</v>
      </c>
      <c r="C1139" s="238" t="str">
        <f t="shared" si="311"/>
        <v>Jose</v>
      </c>
      <c r="D1139" s="232" t="str">
        <f t="shared" si="312"/>
        <v>J. Urena</v>
      </c>
      <c r="E1139" s="231" t="str">
        <f t="shared" si="313"/>
        <v>Jose Urena</v>
      </c>
      <c r="F1139" s="249" t="s">
        <v>748</v>
      </c>
      <c r="G1139" s="249"/>
      <c r="H1139" s="249"/>
      <c r="I1139" s="249"/>
      <c r="J1139" s="262">
        <v>33493</v>
      </c>
      <c r="K1139" s="232" t="s">
        <v>577</v>
      </c>
      <c r="L1139" s="249" t="s">
        <v>90</v>
      </c>
      <c r="M1139" s="270" t="str">
        <f t="shared" si="305"/>
        <v>1,F3-$1.5M</v>
      </c>
      <c r="N1139" s="256" t="s">
        <v>292</v>
      </c>
      <c r="O1139" s="257" t="s">
        <v>3510</v>
      </c>
      <c r="P1139" s="231" t="str">
        <f t="shared" si="314"/>
        <v>Urena, Jose (1,F3-$1.5M)</v>
      </c>
      <c r="Q1139" s="252">
        <f t="shared" si="306"/>
        <v>500000</v>
      </c>
      <c r="R1139" s="252">
        <f t="shared" si="300"/>
        <v>500000</v>
      </c>
      <c r="S1139" s="252">
        <f t="shared" si="307"/>
        <v>500000</v>
      </c>
      <c r="T1139" s="252" t="str">
        <f t="shared" si="309"/>
        <v/>
      </c>
      <c r="U1139" s="233" t="s">
        <v>3351</v>
      </c>
      <c r="V1139" s="263">
        <v>500000</v>
      </c>
      <c r="W1139" s="233" t="s">
        <v>3352</v>
      </c>
      <c r="X1139" s="263">
        <v>500000</v>
      </c>
      <c r="Y1139" s="233" t="s">
        <v>3353</v>
      </c>
      <c r="Z1139" s="263">
        <v>500000</v>
      </c>
      <c r="AA1139" s="232" t="s">
        <v>242</v>
      </c>
      <c r="AB1139" s="284"/>
      <c r="AC1139" s="232"/>
      <c r="AD1139" s="284"/>
      <c r="AE1139" s="232"/>
      <c r="AF1139" s="232"/>
    </row>
    <row r="1140" spans="1:32" ht="14.25" customHeight="1">
      <c r="A1140" s="232" t="s">
        <v>1238</v>
      </c>
      <c r="B1140" s="246" t="str">
        <f t="shared" si="310"/>
        <v>Urena</v>
      </c>
      <c r="C1140" s="238" t="str">
        <f t="shared" si="311"/>
        <v>Richard</v>
      </c>
      <c r="D1140" s="232" t="str">
        <f t="shared" si="312"/>
        <v>R. Urena</v>
      </c>
      <c r="E1140" s="231" t="str">
        <f t="shared" si="313"/>
        <v>Richard Urena</v>
      </c>
      <c r="F1140" s="254" t="s">
        <v>755</v>
      </c>
      <c r="G1140" s="254" t="s">
        <v>2283</v>
      </c>
      <c r="H1140" s="254" t="s">
        <v>1468</v>
      </c>
      <c r="I1140" s="254" t="s">
        <v>72</v>
      </c>
      <c r="J1140" s="250">
        <v>35121</v>
      </c>
      <c r="K1140" s="255" t="s">
        <v>752</v>
      </c>
      <c r="L1140" s="249" t="s">
        <v>6</v>
      </c>
      <c r="M1140" s="270" t="str">
        <f t="shared" si="305"/>
        <v>Y1*</v>
      </c>
      <c r="N1140" s="256" t="s">
        <v>429</v>
      </c>
      <c r="O1140" s="257" t="s">
        <v>2173</v>
      </c>
      <c r="P1140" s="231" t="str">
        <f t="shared" si="314"/>
        <v>Urena, Richard (Y1*)</v>
      </c>
      <c r="Q1140" s="252">
        <f t="shared" si="306"/>
        <v>200000</v>
      </c>
      <c r="R1140" s="252">
        <f t="shared" si="300"/>
        <v>300000</v>
      </c>
      <c r="S1140" s="252">
        <f t="shared" si="307"/>
        <v>400000</v>
      </c>
      <c r="T1140" s="252" t="str">
        <f t="shared" si="309"/>
        <v/>
      </c>
      <c r="U1140" s="270" t="s">
        <v>189</v>
      </c>
      <c r="V1140" s="253">
        <v>200000</v>
      </c>
      <c r="W1140" s="232" t="s">
        <v>389</v>
      </c>
      <c r="X1140" s="253">
        <v>300000</v>
      </c>
      <c r="Y1140" s="232" t="s">
        <v>278</v>
      </c>
      <c r="Z1140" s="378">
        <v>400000</v>
      </c>
      <c r="AA1140" s="232" t="s">
        <v>492</v>
      </c>
      <c r="AB1140" s="284"/>
      <c r="AC1140" s="232"/>
      <c r="AD1140" s="284"/>
      <c r="AE1140" s="232"/>
      <c r="AF1140" s="232"/>
    </row>
    <row r="1141" spans="1:32" ht="14.25" customHeight="1">
      <c r="A1141" s="246" t="s">
        <v>824</v>
      </c>
      <c r="B1141" s="246" t="str">
        <f t="shared" si="310"/>
        <v>Urias</v>
      </c>
      <c r="C1141" s="238" t="str">
        <f t="shared" si="311"/>
        <v>Julio</v>
      </c>
      <c r="D1141" s="232" t="str">
        <f t="shared" si="312"/>
        <v>J. Urias</v>
      </c>
      <c r="E1141" s="231" t="str">
        <f t="shared" si="313"/>
        <v>Julio Urias</v>
      </c>
      <c r="F1141" s="247" t="s">
        <v>307</v>
      </c>
      <c r="G1141" s="247"/>
      <c r="H1141" s="247"/>
      <c r="I1141" s="247"/>
      <c r="J1141" s="258">
        <v>35289</v>
      </c>
      <c r="K1141" s="259" t="s">
        <v>577</v>
      </c>
      <c r="L1141" s="249" t="s">
        <v>90</v>
      </c>
      <c r="M1141" s="270" t="str">
        <f t="shared" si="305"/>
        <v>Y2</v>
      </c>
      <c r="N1141" s="251" t="str">
        <f>Ruth!$AE$2</f>
        <v>Williamsburg</v>
      </c>
      <c r="O1141" s="247" t="s">
        <v>785</v>
      </c>
      <c r="P1141" s="231" t="str">
        <f t="shared" si="314"/>
        <v>Urias, Julio (Y2)</v>
      </c>
      <c r="Q1141" s="252">
        <f t="shared" si="306"/>
        <v>300000</v>
      </c>
      <c r="R1141" s="252">
        <f t="shared" si="300"/>
        <v>400000</v>
      </c>
      <c r="S1141" s="252" t="str">
        <f t="shared" si="307"/>
        <v/>
      </c>
      <c r="T1141" s="252" t="str">
        <f t="shared" si="309"/>
        <v/>
      </c>
      <c r="U1141" s="270" t="s">
        <v>389</v>
      </c>
      <c r="V1141" s="253">
        <v>300000</v>
      </c>
      <c r="W1141" s="232" t="s">
        <v>278</v>
      </c>
      <c r="X1141" s="253">
        <v>400000</v>
      </c>
      <c r="Y1141" s="232" t="s">
        <v>492</v>
      </c>
      <c r="Z1141" s="232"/>
      <c r="AA1141" s="232"/>
      <c r="AB1141" s="284"/>
      <c r="AC1141" s="232"/>
      <c r="AD1141" s="284"/>
      <c r="AE1141" s="232"/>
      <c r="AF1141" s="232"/>
    </row>
    <row r="1142" spans="1:32" ht="14.25" customHeight="1">
      <c r="A1142" s="232" t="s">
        <v>1251</v>
      </c>
      <c r="B1142" s="246" t="str">
        <f t="shared" si="310"/>
        <v>Urias</v>
      </c>
      <c r="C1142" s="238" t="str">
        <f t="shared" si="311"/>
        <v>Luis</v>
      </c>
      <c r="D1142" s="232" t="str">
        <f t="shared" si="312"/>
        <v>L. Urias</v>
      </c>
      <c r="E1142" s="231" t="str">
        <f t="shared" si="313"/>
        <v>Luis Urias</v>
      </c>
      <c r="F1142" s="247" t="s">
        <v>748</v>
      </c>
      <c r="G1142" s="232">
        <f>G1141+1</f>
        <v>1</v>
      </c>
      <c r="H1142" s="232">
        <v>4</v>
      </c>
      <c r="I1142" s="232">
        <v>4</v>
      </c>
      <c r="J1142" s="248">
        <v>35584</v>
      </c>
      <c r="K1142" s="232" t="s">
        <v>746</v>
      </c>
      <c r="L1142" s="249" t="s">
        <v>6</v>
      </c>
      <c r="M1142" s="270" t="str">
        <f t="shared" si="305"/>
        <v>Y1</v>
      </c>
      <c r="N1142" s="256" t="str">
        <f>Cobb!$A$2</f>
        <v>Greenville</v>
      </c>
      <c r="O1142" s="249" t="s">
        <v>1214</v>
      </c>
      <c r="P1142" s="231" t="str">
        <f t="shared" si="314"/>
        <v>Urias, Luis (Y1)</v>
      </c>
      <c r="Q1142" s="252">
        <f t="shared" si="306"/>
        <v>200000</v>
      </c>
      <c r="R1142" s="252">
        <f t="shared" si="300"/>
        <v>300000</v>
      </c>
      <c r="S1142" s="252">
        <f t="shared" si="307"/>
        <v>400000</v>
      </c>
      <c r="T1142" s="252" t="str">
        <f t="shared" si="309"/>
        <v/>
      </c>
      <c r="U1142" s="270" t="s">
        <v>388</v>
      </c>
      <c r="V1142" s="253">
        <v>200000</v>
      </c>
      <c r="W1142" s="232" t="s">
        <v>389</v>
      </c>
      <c r="X1142" s="253">
        <v>300000</v>
      </c>
      <c r="Y1142" s="232" t="s">
        <v>278</v>
      </c>
      <c r="Z1142" s="378">
        <v>400000</v>
      </c>
      <c r="AA1142" s="232" t="s">
        <v>492</v>
      </c>
      <c r="AB1142" s="284"/>
      <c r="AC1142" s="232"/>
      <c r="AD1142" s="284"/>
      <c r="AE1142" s="232"/>
      <c r="AF1142" s="232"/>
    </row>
    <row r="1143" spans="1:32" ht="14.25" customHeight="1">
      <c r="A1143" s="158" t="s">
        <v>3579</v>
      </c>
      <c r="B1143" s="246" t="str">
        <f t="shared" si="310"/>
        <v>Urquidy</v>
      </c>
      <c r="C1143" s="238" t="str">
        <f t="shared" si="311"/>
        <v>Jose</v>
      </c>
      <c r="D1143" s="232" t="str">
        <f t="shared" si="312"/>
        <v>J. Urquidy</v>
      </c>
      <c r="E1143" s="231" t="str">
        <f t="shared" si="313"/>
        <v>Jose Urquidy</v>
      </c>
      <c r="F1143" s="254" t="s">
        <v>748</v>
      </c>
      <c r="G1143" s="254">
        <v>9</v>
      </c>
      <c r="H1143" s="254">
        <v>1</v>
      </c>
      <c r="I1143" s="254" t="s">
        <v>1472</v>
      </c>
      <c r="J1143" s="250">
        <v>34820</v>
      </c>
      <c r="K1143" s="255" t="s">
        <v>577</v>
      </c>
      <c r="L1143" s="249" t="s">
        <v>90</v>
      </c>
      <c r="M1143" s="270" t="str">
        <f t="shared" si="305"/>
        <v>Y1</v>
      </c>
      <c r="N1143" s="256" t="s">
        <v>864</v>
      </c>
      <c r="O1143" s="257" t="s">
        <v>3574</v>
      </c>
      <c r="P1143" s="231" t="str">
        <f>CONCATENATE(A1143," (",U1143,")")</f>
        <v>Urquidy, Jose (Y1)</v>
      </c>
      <c r="Q1143" s="252">
        <f t="shared" si="306"/>
        <v>200000</v>
      </c>
      <c r="R1143" s="252">
        <f t="shared" si="300"/>
        <v>300000</v>
      </c>
      <c r="S1143" s="252">
        <f t="shared" si="307"/>
        <v>400000</v>
      </c>
      <c r="T1143" s="252" t="str">
        <f t="shared" si="309"/>
        <v/>
      </c>
      <c r="U1143" s="270" t="s">
        <v>388</v>
      </c>
      <c r="V1143" s="253">
        <v>200000</v>
      </c>
      <c r="W1143" s="232" t="s">
        <v>389</v>
      </c>
      <c r="X1143" s="253">
        <v>300000</v>
      </c>
      <c r="Y1143" s="232" t="s">
        <v>278</v>
      </c>
      <c r="Z1143" s="378">
        <v>400000</v>
      </c>
      <c r="AA1143" s="232" t="s">
        <v>492</v>
      </c>
      <c r="AB1143" s="284"/>
      <c r="AC1143" s="232"/>
      <c r="AD1143" s="284"/>
      <c r="AE1143" s="232"/>
      <c r="AF1143" s="232"/>
    </row>
    <row r="1144" spans="1:32" ht="14.25" customHeight="1">
      <c r="A1144" s="158" t="s">
        <v>4161</v>
      </c>
      <c r="B1144" s="246" t="str">
        <f t="shared" si="310"/>
        <v>Urshela</v>
      </c>
      <c r="C1144" s="238" t="str">
        <f t="shared" si="311"/>
        <v>Gio</v>
      </c>
      <c r="D1144" s="232" t="str">
        <f t="shared" si="312"/>
        <v>G. Urshela</v>
      </c>
      <c r="E1144" s="231" t="str">
        <f t="shared" si="313"/>
        <v>Gio Urshela</v>
      </c>
      <c r="F1144" s="254" t="s">
        <v>748</v>
      </c>
      <c r="G1144" s="254"/>
      <c r="H1144" s="254"/>
      <c r="I1144" s="254"/>
      <c r="J1144" s="250">
        <v>33522</v>
      </c>
      <c r="K1144" s="255" t="s">
        <v>751</v>
      </c>
      <c r="L1144" s="554" t="s">
        <v>6</v>
      </c>
      <c r="M1144" s="556" t="str">
        <f t="shared" si="305"/>
        <v>1,F4-$16M</v>
      </c>
      <c r="N1144" s="556" t="s">
        <v>780</v>
      </c>
      <c r="O1144" s="557" t="s">
        <v>4160</v>
      </c>
      <c r="P1144" s="539" t="str">
        <f>CONCATENATE(A1144," (",M1144,")")</f>
        <v>Urshela, Gio (1,F4-$16M)</v>
      </c>
      <c r="Q1144" s="579">
        <f t="shared" si="306"/>
        <v>4000000</v>
      </c>
      <c r="R1144" s="579">
        <f t="shared" si="300"/>
        <v>4000000</v>
      </c>
      <c r="S1144" s="579">
        <f t="shared" si="307"/>
        <v>4000000</v>
      </c>
      <c r="T1144" s="579">
        <f t="shared" si="309"/>
        <v>4000000</v>
      </c>
      <c r="U1144" s="270" t="s">
        <v>4116</v>
      </c>
      <c r="V1144" s="284">
        <v>4000000</v>
      </c>
      <c r="W1144" s="232" t="s">
        <v>4139</v>
      </c>
      <c r="X1144" s="253">
        <v>4000000</v>
      </c>
      <c r="Y1144" s="232" t="s">
        <v>4140</v>
      </c>
      <c r="Z1144" s="232">
        <v>4000000</v>
      </c>
      <c r="AA1144" s="232" t="s">
        <v>4141</v>
      </c>
      <c r="AB1144" s="284">
        <v>4000000</v>
      </c>
      <c r="AC1144" s="232" t="s">
        <v>242</v>
      </c>
      <c r="AD1144" s="284"/>
      <c r="AE1144" s="232"/>
      <c r="AF1144" s="232"/>
    </row>
    <row r="1145" spans="1:32" ht="14.25" customHeight="1">
      <c r="A1145" s="232" t="s">
        <v>2101</v>
      </c>
      <c r="B1145" s="246" t="str">
        <f t="shared" si="310"/>
        <v>Valdez</v>
      </c>
      <c r="C1145" s="238" t="str">
        <f t="shared" si="311"/>
        <v>Framber</v>
      </c>
      <c r="D1145" s="232" t="str">
        <f t="shared" si="312"/>
        <v>F. Valdez</v>
      </c>
      <c r="E1145" s="231" t="str">
        <f t="shared" si="313"/>
        <v>Framber Valdez</v>
      </c>
      <c r="F1145" s="254" t="s">
        <v>307</v>
      </c>
      <c r="G1145" s="254" t="s">
        <v>2256</v>
      </c>
      <c r="H1145" s="254" t="s">
        <v>1467</v>
      </c>
      <c r="I1145" s="254" t="s">
        <v>1471</v>
      </c>
      <c r="J1145" s="250">
        <v>34292</v>
      </c>
      <c r="K1145" s="255" t="s">
        <v>577</v>
      </c>
      <c r="L1145" s="249" t="s">
        <v>90</v>
      </c>
      <c r="M1145" s="270" t="str">
        <f t="shared" si="305"/>
        <v>Y2</v>
      </c>
      <c r="N1145" s="256" t="str">
        <f>Mays!$M$2</f>
        <v>Texas</v>
      </c>
      <c r="O1145" s="257" t="s">
        <v>2173</v>
      </c>
      <c r="P1145" s="231" t="str">
        <f>CONCATENATE(A1145," (",M1145,")")</f>
        <v>Valdez, Framber (Y2)</v>
      </c>
      <c r="Q1145" s="252">
        <f t="shared" si="306"/>
        <v>300000</v>
      </c>
      <c r="R1145" s="252">
        <f t="shared" si="300"/>
        <v>400000</v>
      </c>
      <c r="S1145" s="252" t="str">
        <f t="shared" si="307"/>
        <v/>
      </c>
      <c r="T1145" s="252" t="str">
        <f t="shared" si="309"/>
        <v/>
      </c>
      <c r="U1145" s="270" t="s">
        <v>389</v>
      </c>
      <c r="V1145" s="253">
        <v>300000</v>
      </c>
      <c r="W1145" s="232" t="s">
        <v>278</v>
      </c>
      <c r="X1145" s="253">
        <v>400000</v>
      </c>
      <c r="Y1145" s="232" t="s">
        <v>492</v>
      </c>
      <c r="Z1145" s="232"/>
      <c r="AA1145" s="232"/>
      <c r="AB1145" s="284"/>
      <c r="AC1145" s="232"/>
      <c r="AD1145" s="284"/>
      <c r="AE1145" s="232"/>
      <c r="AF1145" s="232"/>
    </row>
    <row r="1146" spans="1:32" ht="14.25" customHeight="1">
      <c r="A1146" s="232" t="s">
        <v>2132</v>
      </c>
      <c r="B1146" s="246" t="str">
        <f t="shared" si="310"/>
        <v>Valera</v>
      </c>
      <c r="C1146" s="238" t="str">
        <f t="shared" si="311"/>
        <v>George</v>
      </c>
      <c r="D1146" s="232" t="str">
        <f t="shared" si="312"/>
        <v>G. Valera</v>
      </c>
      <c r="E1146" s="231" t="str">
        <f t="shared" si="313"/>
        <v>George Valera</v>
      </c>
      <c r="F1146" s="254" t="s">
        <v>307</v>
      </c>
      <c r="G1146" s="254" t="s">
        <v>2288</v>
      </c>
      <c r="H1146" s="254" t="s">
        <v>1470</v>
      </c>
      <c r="I1146" s="254" t="s">
        <v>1471</v>
      </c>
      <c r="J1146" s="250">
        <v>36843</v>
      </c>
      <c r="K1146" s="255" t="s">
        <v>784</v>
      </c>
      <c r="L1146" s="249" t="s">
        <v>387</v>
      </c>
      <c r="M1146" s="270" t="str">
        <f t="shared" si="305"/>
        <v>min</v>
      </c>
      <c r="N1146" s="256" t="s">
        <v>502</v>
      </c>
      <c r="O1146" s="257" t="s">
        <v>2173</v>
      </c>
      <c r="P1146" s="231" t="str">
        <f>CONCATENATE(A1146," (",M1146,")")</f>
        <v>Valera, George (min)</v>
      </c>
      <c r="Q1146" s="252" t="str">
        <f t="shared" si="306"/>
        <v/>
      </c>
      <c r="R1146" s="252" t="str">
        <f t="shared" si="300"/>
        <v/>
      </c>
      <c r="S1146" s="252" t="str">
        <f t="shared" si="307"/>
        <v/>
      </c>
      <c r="T1146" s="252" t="str">
        <f t="shared" si="309"/>
        <v/>
      </c>
      <c r="U1146" s="270" t="s">
        <v>505</v>
      </c>
      <c r="V1146" s="253"/>
      <c r="W1146" s="232"/>
      <c r="X1146" s="253"/>
      <c r="Y1146" s="232"/>
      <c r="Z1146" s="232"/>
      <c r="AA1146" s="232"/>
      <c r="AB1146" s="284"/>
      <c r="AC1146" s="232"/>
      <c r="AD1146" s="284"/>
      <c r="AE1146" s="232"/>
      <c r="AF1146" s="232"/>
    </row>
    <row r="1147" spans="1:32" ht="14.25" customHeight="1">
      <c r="A1147" s="158" t="s">
        <v>4183</v>
      </c>
      <c r="B1147" s="552" t="str">
        <f t="shared" si="310"/>
        <v>VanMeter</v>
      </c>
      <c r="C1147" s="553" t="str">
        <f t="shared" si="311"/>
        <v>Josh</v>
      </c>
      <c r="D1147" s="158" t="str">
        <f t="shared" si="312"/>
        <v>J. VanMeter</v>
      </c>
      <c r="E1147" s="539" t="str">
        <f t="shared" si="313"/>
        <v>Josh VanMeter</v>
      </c>
      <c r="F1147" s="558" t="s">
        <v>307</v>
      </c>
      <c r="G1147" s="558"/>
      <c r="H1147" s="558"/>
      <c r="I1147" s="558"/>
      <c r="J1147" s="555">
        <v>34768</v>
      </c>
      <c r="K1147" s="559" t="s">
        <v>754</v>
      </c>
      <c r="L1147" s="554" t="s">
        <v>6</v>
      </c>
      <c r="M1147" s="556" t="str">
        <f t="shared" si="305"/>
        <v>1,F3-$1.2M</v>
      </c>
      <c r="N1147" s="556" t="s">
        <v>397</v>
      </c>
      <c r="O1147" s="557" t="s">
        <v>4160</v>
      </c>
      <c r="P1147" s="539" t="str">
        <f>CONCATENATE(A1147," (",M1147,")")</f>
        <v>VanMeter, Josh (1,F3-$1.2M)</v>
      </c>
      <c r="Q1147" s="579">
        <f t="shared" si="306"/>
        <v>400000</v>
      </c>
      <c r="R1147" s="579">
        <f t="shared" si="300"/>
        <v>400000</v>
      </c>
      <c r="S1147" s="579">
        <f t="shared" si="307"/>
        <v>400000</v>
      </c>
      <c r="T1147" s="579" t="str">
        <f t="shared" si="309"/>
        <v/>
      </c>
      <c r="U1147" s="270" t="s">
        <v>1142</v>
      </c>
      <c r="V1147" s="284">
        <v>400000</v>
      </c>
      <c r="W1147" s="232" t="s">
        <v>1144</v>
      </c>
      <c r="X1147" s="253">
        <v>400000</v>
      </c>
      <c r="Y1147" s="232" t="s">
        <v>1145</v>
      </c>
      <c r="Z1147" s="232">
        <v>400000</v>
      </c>
      <c r="AA1147" s="232" t="s">
        <v>242</v>
      </c>
      <c r="AB1147" s="284"/>
      <c r="AC1147" s="232"/>
      <c r="AD1147" s="284"/>
      <c r="AE1147" s="232"/>
      <c r="AF1147" s="232"/>
    </row>
    <row r="1148" spans="1:32" ht="14.25" customHeight="1">
      <c r="A1148" s="158" t="s">
        <v>3792</v>
      </c>
      <c r="B1148" s="246" t="str">
        <f t="shared" si="310"/>
        <v>Vargas</v>
      </c>
      <c r="C1148" s="238" t="str">
        <f t="shared" si="311"/>
        <v>Alexander</v>
      </c>
      <c r="D1148" s="232" t="str">
        <f t="shared" si="312"/>
        <v>A. Vargas</v>
      </c>
      <c r="E1148" s="231" t="str">
        <f t="shared" si="313"/>
        <v>Alexander Vargas</v>
      </c>
      <c r="F1148" s="254" t="s">
        <v>755</v>
      </c>
      <c r="G1148" s="254">
        <v>196</v>
      </c>
      <c r="H1148" s="254">
        <v>8</v>
      </c>
      <c r="I1148" s="254" t="s">
        <v>1475</v>
      </c>
      <c r="J1148" s="250">
        <v>37193</v>
      </c>
      <c r="K1148" s="255" t="s">
        <v>752</v>
      </c>
      <c r="L1148" s="249" t="s">
        <v>387</v>
      </c>
      <c r="M1148" s="270" t="str">
        <f t="shared" si="305"/>
        <v>min</v>
      </c>
      <c r="N1148" s="256" t="s">
        <v>429</v>
      </c>
      <c r="O1148" s="257" t="s">
        <v>3574</v>
      </c>
      <c r="P1148" s="231" t="str">
        <f>CONCATENATE(A1148," (",U1148,")")</f>
        <v>Vargas, Alexander (min)</v>
      </c>
      <c r="Q1148" s="252" t="str">
        <f t="shared" si="306"/>
        <v/>
      </c>
      <c r="R1148" s="252" t="str">
        <f t="shared" si="300"/>
        <v/>
      </c>
      <c r="S1148" s="252" t="str">
        <f t="shared" si="307"/>
        <v/>
      </c>
      <c r="T1148" s="252" t="str">
        <f t="shared" si="309"/>
        <v/>
      </c>
      <c r="U1148" s="270" t="s">
        <v>505</v>
      </c>
      <c r="V1148" s="253"/>
      <c r="W1148" s="232"/>
      <c r="X1148" s="253"/>
      <c r="Y1148" s="232"/>
      <c r="Z1148" s="232"/>
      <c r="AA1148" s="232"/>
      <c r="AB1148" s="284"/>
      <c r="AC1148" s="232"/>
      <c r="AD1148" s="284"/>
      <c r="AE1148" s="232"/>
      <c r="AF1148" s="232"/>
    </row>
    <row r="1149" spans="1:32" ht="14.25" customHeight="1">
      <c r="A1149" s="158" t="s">
        <v>3630</v>
      </c>
      <c r="B1149" s="246" t="str">
        <f t="shared" si="310"/>
        <v>Vargas</v>
      </c>
      <c r="C1149" s="238" t="str">
        <f t="shared" si="311"/>
        <v>Ildemaro</v>
      </c>
      <c r="D1149" s="232" t="str">
        <f t="shared" si="312"/>
        <v>I. Vargas</v>
      </c>
      <c r="E1149" s="231" t="str">
        <f t="shared" si="313"/>
        <v>Ildemaro Vargas</v>
      </c>
      <c r="F1149" s="254" t="s">
        <v>755</v>
      </c>
      <c r="G1149" s="254">
        <v>95</v>
      </c>
      <c r="H1149" s="254" t="s">
        <v>478</v>
      </c>
      <c r="I1149" s="254" t="s">
        <v>2181</v>
      </c>
      <c r="J1149" s="250">
        <v>33435</v>
      </c>
      <c r="K1149" s="255" t="s">
        <v>746</v>
      </c>
      <c r="L1149" s="249" t="s">
        <v>6</v>
      </c>
      <c r="M1149" s="270" t="str">
        <f t="shared" si="305"/>
        <v>Y1</v>
      </c>
      <c r="N1149" s="256" t="s">
        <v>292</v>
      </c>
      <c r="O1149" s="257" t="s">
        <v>3574</v>
      </c>
      <c r="P1149" s="231" t="str">
        <f>CONCATENATE(A1149," (",U1149,")")</f>
        <v>Vargas, Ildemaro (Y1)</v>
      </c>
      <c r="Q1149" s="252">
        <f t="shared" si="306"/>
        <v>200000</v>
      </c>
      <c r="R1149" s="252">
        <f t="shared" si="300"/>
        <v>300000</v>
      </c>
      <c r="S1149" s="252">
        <f t="shared" si="307"/>
        <v>400000</v>
      </c>
      <c r="T1149" s="252" t="str">
        <f t="shared" si="309"/>
        <v/>
      </c>
      <c r="U1149" s="270" t="s">
        <v>388</v>
      </c>
      <c r="V1149" s="253">
        <v>200000</v>
      </c>
      <c r="W1149" s="232" t="s">
        <v>389</v>
      </c>
      <c r="X1149" s="253">
        <v>300000</v>
      </c>
      <c r="Y1149" s="232" t="s">
        <v>278</v>
      </c>
      <c r="Z1149" s="378">
        <v>400000</v>
      </c>
      <c r="AA1149" s="232" t="s">
        <v>492</v>
      </c>
      <c r="AB1149" s="284"/>
      <c r="AC1149" s="232"/>
      <c r="AD1149" s="284"/>
      <c r="AE1149" s="232"/>
      <c r="AF1149" s="232"/>
    </row>
    <row r="1150" spans="1:32" ht="14.25" customHeight="1">
      <c r="A1150" s="232" t="s">
        <v>490</v>
      </c>
      <c r="B1150" s="246" t="str">
        <f t="shared" si="310"/>
        <v>Vargas</v>
      </c>
      <c r="C1150" s="238" t="str">
        <f t="shared" si="311"/>
        <v>Jason</v>
      </c>
      <c r="D1150" s="232" t="str">
        <f t="shared" si="312"/>
        <v>J. Vargas</v>
      </c>
      <c r="E1150" s="231" t="str">
        <f t="shared" si="313"/>
        <v>Jason Vargas</v>
      </c>
      <c r="F1150" s="249"/>
      <c r="G1150" s="249"/>
      <c r="H1150" s="249"/>
      <c r="I1150" s="249"/>
      <c r="J1150" s="250"/>
      <c r="K1150" s="256"/>
      <c r="L1150" s="249" t="s">
        <v>90</v>
      </c>
      <c r="M1150" s="270" t="str">
        <f t="shared" si="305"/>
        <v>2,F2-$3.6M</v>
      </c>
      <c r="N1150" s="256" t="str">
        <f>Ruth!$G$2</f>
        <v>Gotham City</v>
      </c>
      <c r="O1150" s="271" t="s">
        <v>1797</v>
      </c>
      <c r="P1150" s="231" t="str">
        <f>CONCATENATE(A1150," (",M1150,")")</f>
        <v>Vargas, Jason (2,F2-$3.6M)</v>
      </c>
      <c r="Q1150" s="252">
        <f t="shared" si="306"/>
        <v>1800000</v>
      </c>
      <c r="R1150" s="252" t="str">
        <f t="shared" si="300"/>
        <v/>
      </c>
      <c r="S1150" s="252" t="str">
        <f t="shared" si="307"/>
        <v/>
      </c>
      <c r="T1150" s="252" t="str">
        <f t="shared" si="309"/>
        <v/>
      </c>
      <c r="U1150" s="270" t="s">
        <v>1166</v>
      </c>
      <c r="V1150" s="253">
        <v>1800000</v>
      </c>
      <c r="W1150" s="233" t="s">
        <v>242</v>
      </c>
      <c r="X1150" s="233"/>
      <c r="Y1150" s="231"/>
      <c r="Z1150" s="232"/>
      <c r="AA1150" s="232"/>
      <c r="AB1150" s="284"/>
      <c r="AC1150" s="232"/>
      <c r="AD1150" s="284"/>
      <c r="AE1150" s="232"/>
      <c r="AF1150" s="232"/>
    </row>
    <row r="1151" spans="1:32" ht="14.25" customHeight="1">
      <c r="A1151" s="158" t="s">
        <v>3813</v>
      </c>
      <c r="B1151" s="246" t="str">
        <f t="shared" si="310"/>
        <v>Vargas</v>
      </c>
      <c r="C1151" s="238" t="str">
        <f t="shared" si="311"/>
        <v>Miguel Antonio</v>
      </c>
      <c r="D1151" s="232" t="str">
        <f t="shared" si="312"/>
        <v>M. Vargas</v>
      </c>
      <c r="E1151" s="231" t="str">
        <f t="shared" si="313"/>
        <v>Miguel Antonio Vargas</v>
      </c>
      <c r="F1151" s="254" t="s">
        <v>748</v>
      </c>
      <c r="G1151" s="254">
        <v>162</v>
      </c>
      <c r="H1151" s="254">
        <v>6</v>
      </c>
      <c r="I1151" s="254" t="s">
        <v>2182</v>
      </c>
      <c r="J1151" s="250">
        <v>36481</v>
      </c>
      <c r="K1151" s="255" t="s">
        <v>751</v>
      </c>
      <c r="L1151" s="249" t="s">
        <v>387</v>
      </c>
      <c r="M1151" s="270" t="str">
        <f t="shared" si="305"/>
        <v>min</v>
      </c>
      <c r="N1151" s="256" t="s">
        <v>429</v>
      </c>
      <c r="O1151" s="257" t="s">
        <v>3574</v>
      </c>
      <c r="P1151" s="231" t="str">
        <f>CONCATENATE(A1151," (",U1151,")")</f>
        <v>Vargas, Miguel Antonio (min)</v>
      </c>
      <c r="Q1151" s="252" t="str">
        <f t="shared" si="306"/>
        <v/>
      </c>
      <c r="R1151" s="252" t="str">
        <f t="shared" si="300"/>
        <v/>
      </c>
      <c r="S1151" s="252" t="str">
        <f t="shared" si="307"/>
        <v/>
      </c>
      <c r="T1151" s="252" t="str">
        <f t="shared" si="309"/>
        <v/>
      </c>
      <c r="U1151" s="270" t="s">
        <v>505</v>
      </c>
      <c r="V1151" s="253"/>
      <c r="W1151" s="232"/>
      <c r="X1151" s="253"/>
      <c r="Y1151" s="232"/>
      <c r="Z1151" s="232"/>
      <c r="AA1151" s="232"/>
      <c r="AB1151" s="284"/>
      <c r="AC1151" s="232"/>
      <c r="AD1151" s="284"/>
      <c r="AE1151" s="232"/>
      <c r="AF1151" s="232"/>
    </row>
    <row r="1152" spans="1:32" ht="14.25" customHeight="1">
      <c r="A1152" s="232" t="s">
        <v>2106</v>
      </c>
      <c r="B1152" s="246" t="str">
        <f t="shared" si="310"/>
        <v>Varsho</v>
      </c>
      <c r="C1152" s="238" t="str">
        <f t="shared" si="311"/>
        <v>Daulton</v>
      </c>
      <c r="D1152" s="232" t="str">
        <f t="shared" si="312"/>
        <v>D. Varsho</v>
      </c>
      <c r="E1152" s="231" t="str">
        <f t="shared" si="313"/>
        <v>Daulton Varsho</v>
      </c>
      <c r="F1152" s="254" t="s">
        <v>307</v>
      </c>
      <c r="G1152" s="254" t="s">
        <v>2262</v>
      </c>
      <c r="H1152" s="254" t="s">
        <v>1467</v>
      </c>
      <c r="I1152" s="254" t="s">
        <v>1476</v>
      </c>
      <c r="J1152" s="250">
        <v>35248</v>
      </c>
      <c r="K1152" s="255" t="s">
        <v>749</v>
      </c>
      <c r="L1152" s="249" t="s">
        <v>387</v>
      </c>
      <c r="M1152" s="270" t="str">
        <f t="shared" si="305"/>
        <v>min</v>
      </c>
      <c r="N1152" s="256" t="s">
        <v>173</v>
      </c>
      <c r="O1152" s="257" t="s">
        <v>2173</v>
      </c>
      <c r="P1152" s="231" t="str">
        <f>CONCATENATE(A1152," (",M1152,")")</f>
        <v>Varsho, Daulton (min)</v>
      </c>
      <c r="Q1152" s="252" t="str">
        <f t="shared" si="306"/>
        <v/>
      </c>
      <c r="R1152" s="252" t="str">
        <f t="shared" ref="R1152:R1215" si="315">IF(ISBLANK($X1152),"",$X1152)</f>
        <v/>
      </c>
      <c r="S1152" s="252" t="str">
        <f t="shared" si="307"/>
        <v/>
      </c>
      <c r="T1152" s="252" t="str">
        <f t="shared" si="309"/>
        <v/>
      </c>
      <c r="U1152" s="270" t="s">
        <v>505</v>
      </c>
      <c r="V1152" s="253"/>
      <c r="W1152" s="232"/>
      <c r="X1152" s="253"/>
      <c r="Y1152" s="232"/>
      <c r="Z1152" s="232"/>
      <c r="AA1152" s="232"/>
      <c r="AB1152" s="284"/>
      <c r="AC1152" s="232"/>
      <c r="AD1152" s="284"/>
      <c r="AE1152" s="232"/>
      <c r="AF1152" s="232"/>
    </row>
    <row r="1153" spans="1:32" ht="14.25" customHeight="1">
      <c r="A1153" s="158" t="s">
        <v>3718</v>
      </c>
      <c r="B1153" s="246" t="str">
        <f t="shared" si="310"/>
        <v>Vaughn</v>
      </c>
      <c r="C1153" s="238" t="str">
        <f t="shared" si="311"/>
        <v>Andrew</v>
      </c>
      <c r="D1153" s="232" t="str">
        <f t="shared" si="312"/>
        <v>A. Vaughn</v>
      </c>
      <c r="E1153" s="231" t="str">
        <f t="shared" si="313"/>
        <v>Andrew Vaughn</v>
      </c>
      <c r="F1153" s="254" t="s">
        <v>748</v>
      </c>
      <c r="G1153" s="254">
        <v>3</v>
      </c>
      <c r="H1153" s="254">
        <v>1</v>
      </c>
      <c r="I1153" s="254" t="s">
        <v>1466</v>
      </c>
      <c r="J1153" s="250">
        <v>35888</v>
      </c>
      <c r="K1153" s="255" t="s">
        <v>747</v>
      </c>
      <c r="L1153" s="249" t="s">
        <v>387</v>
      </c>
      <c r="M1153" s="270" t="str">
        <f t="shared" si="305"/>
        <v>min</v>
      </c>
      <c r="N1153" s="256" t="s">
        <v>302</v>
      </c>
      <c r="O1153" s="257" t="s">
        <v>3574</v>
      </c>
      <c r="P1153" s="231" t="str">
        <f>CONCATENATE(A1153," (",U1153,")")</f>
        <v>Vaughn, Andrew (min)</v>
      </c>
      <c r="Q1153" s="252" t="str">
        <f t="shared" si="306"/>
        <v/>
      </c>
      <c r="R1153" s="252" t="str">
        <f t="shared" si="315"/>
        <v/>
      </c>
      <c r="S1153" s="252" t="str">
        <f t="shared" si="307"/>
        <v/>
      </c>
      <c r="T1153" s="252" t="str">
        <f t="shared" si="309"/>
        <v/>
      </c>
      <c r="U1153" s="270" t="s">
        <v>505</v>
      </c>
      <c r="V1153" s="253"/>
      <c r="W1153" s="232"/>
      <c r="X1153" s="253"/>
      <c r="Y1153" s="232"/>
      <c r="Z1153" s="232"/>
      <c r="AA1153" s="232"/>
      <c r="AB1153" s="284"/>
      <c r="AC1153" s="232"/>
      <c r="AD1153" s="284"/>
      <c r="AE1153" s="232"/>
      <c r="AF1153" s="232"/>
    </row>
    <row r="1154" spans="1:32" ht="14.25" customHeight="1">
      <c r="A1154" s="581" t="s">
        <v>800</v>
      </c>
      <c r="B1154" s="246" t="str">
        <f t="shared" si="310"/>
        <v>Vazquez</v>
      </c>
      <c r="C1154" s="238" t="str">
        <f t="shared" si="311"/>
        <v>Christian Rafael</v>
      </c>
      <c r="D1154" s="232" t="str">
        <f t="shared" si="312"/>
        <v>C. Vazquez</v>
      </c>
      <c r="E1154" s="231" t="str">
        <f t="shared" si="313"/>
        <v>Christian Rafael Vazquez</v>
      </c>
      <c r="F1154" s="247" t="s">
        <v>748</v>
      </c>
      <c r="G1154" s="247"/>
      <c r="H1154" s="247"/>
      <c r="I1154" s="247"/>
      <c r="J1154" s="258">
        <v>33106</v>
      </c>
      <c r="K1154" s="259" t="s">
        <v>749</v>
      </c>
      <c r="L1154" s="249" t="s">
        <v>6</v>
      </c>
      <c r="M1154" s="270" t="str">
        <f t="shared" si="305"/>
        <v>ARB-Y5</v>
      </c>
      <c r="N1154" s="256" t="str">
        <f>Ruth!$M$2</f>
        <v>Hoboken</v>
      </c>
      <c r="O1154" s="247" t="s">
        <v>785</v>
      </c>
      <c r="P1154" s="231" t="str">
        <f t="shared" ref="P1154:P1161" si="316">CONCATENATE(A1154," (",M1154,")")</f>
        <v>Vazquez, Christian Rafael (ARB-Y5)</v>
      </c>
      <c r="Q1154" s="252">
        <f t="shared" si="306"/>
        <v>780000</v>
      </c>
      <c r="R1154" s="252" t="str">
        <f t="shared" si="315"/>
        <v/>
      </c>
      <c r="S1154" s="252" t="str">
        <f t="shared" si="307"/>
        <v/>
      </c>
      <c r="T1154" s="252" t="str">
        <f t="shared" si="309"/>
        <v/>
      </c>
      <c r="U1154" s="270" t="s">
        <v>721</v>
      </c>
      <c r="V1154" s="263">
        <v>780000</v>
      </c>
      <c r="W1154" s="232" t="s">
        <v>722</v>
      </c>
      <c r="X1154" s="232"/>
      <c r="Y1154" s="232" t="s">
        <v>723</v>
      </c>
      <c r="Z1154" s="232"/>
      <c r="AA1154" s="232" t="s">
        <v>242</v>
      </c>
      <c r="AB1154" s="284"/>
      <c r="AC1154" s="232"/>
      <c r="AD1154" s="284"/>
      <c r="AE1154" s="232"/>
      <c r="AF1154" s="232"/>
    </row>
    <row r="1155" spans="1:32" ht="14.25" customHeight="1">
      <c r="A1155" s="233" t="s">
        <v>1796</v>
      </c>
      <c r="B1155" s="246" t="str">
        <f t="shared" ref="B1155:B1186" si="317">LEFT(A1155,FIND(", ",A1155,1)-1)</f>
        <v>Vazquez</v>
      </c>
      <c r="C1155" s="238" t="str">
        <f t="shared" si="311"/>
        <v>Felipe*</v>
      </c>
      <c r="D1155" s="232" t="str">
        <f t="shared" ref="D1155:D1186" si="318">CONCATENATE(MID(C1155,1,1),". ",B1155)</f>
        <v>F. Vazquez</v>
      </c>
      <c r="E1155" s="231" t="str">
        <f t="shared" si="313"/>
        <v>Felipe* Vazquez</v>
      </c>
      <c r="F1155" s="254" t="s">
        <v>307</v>
      </c>
      <c r="G1155" s="233">
        <v>32</v>
      </c>
      <c r="H1155" s="233">
        <v>2</v>
      </c>
      <c r="I1155" s="233">
        <v>8</v>
      </c>
      <c r="J1155" s="262">
        <v>33424</v>
      </c>
      <c r="K1155" s="255" t="s">
        <v>745</v>
      </c>
      <c r="L1155" s="249" t="s">
        <v>90</v>
      </c>
      <c r="M1155" s="270" t="str">
        <f t="shared" ref="M1155:M1218" si="319">$U1155</f>
        <v>2,L5-14M</v>
      </c>
      <c r="N1155" s="251" t="str">
        <f>Aaron!$Y$2</f>
        <v>Columbus</v>
      </c>
      <c r="O1155" s="257" t="s">
        <v>1552</v>
      </c>
      <c r="P1155" s="231" t="str">
        <f t="shared" si="316"/>
        <v>Vazquez, Felipe* (2,L5-14M)</v>
      </c>
      <c r="Q1155" s="252">
        <f t="shared" ref="Q1155:Q1218" si="320">IF(ISBLANK($V1155),"",$V1155)</f>
        <v>2800000</v>
      </c>
      <c r="R1155" s="252">
        <f t="shared" si="315"/>
        <v>2800000</v>
      </c>
      <c r="S1155" s="252">
        <f t="shared" ref="S1155:S1218" si="321">IF(ISBLANK($Z1155),"",$Z1155)</f>
        <v>2800000</v>
      </c>
      <c r="T1155" s="252">
        <f t="shared" si="309"/>
        <v>2800000</v>
      </c>
      <c r="U1155" s="270" t="s">
        <v>494</v>
      </c>
      <c r="V1155" s="253">
        <v>2800000</v>
      </c>
      <c r="W1155" s="232" t="s">
        <v>232</v>
      </c>
      <c r="X1155" s="284">
        <v>2800000</v>
      </c>
      <c r="Y1155" s="232" t="s">
        <v>231</v>
      </c>
      <c r="Z1155" s="284">
        <v>2800000</v>
      </c>
      <c r="AA1155" s="232" t="s">
        <v>462</v>
      </c>
      <c r="AB1155" s="284">
        <v>2800000</v>
      </c>
      <c r="AC1155" s="232" t="s">
        <v>723</v>
      </c>
      <c r="AD1155" s="284"/>
      <c r="AE1155" s="232"/>
      <c r="AF1155" s="232"/>
    </row>
    <row r="1156" spans="1:32" ht="14.25" customHeight="1">
      <c r="A1156" s="246" t="s">
        <v>1410</v>
      </c>
      <c r="B1156" s="246" t="str">
        <f t="shared" si="317"/>
        <v>Velasquez</v>
      </c>
      <c r="C1156" s="238" t="str">
        <f t="shared" si="311"/>
        <v>Vince</v>
      </c>
      <c r="D1156" s="232" t="str">
        <f t="shared" si="318"/>
        <v>V. Velasquez</v>
      </c>
      <c r="E1156" s="231" t="str">
        <f t="shared" si="313"/>
        <v>Vince Velasquez</v>
      </c>
      <c r="F1156" s="247" t="s">
        <v>748</v>
      </c>
      <c r="G1156" s="247"/>
      <c r="H1156" s="247"/>
      <c r="I1156" s="247"/>
      <c r="J1156" s="258">
        <v>33762</v>
      </c>
      <c r="K1156" s="259" t="s">
        <v>577</v>
      </c>
      <c r="L1156" s="249" t="s">
        <v>90</v>
      </c>
      <c r="M1156" s="270" t="str">
        <f t="shared" si="319"/>
        <v>ARB-Y5</v>
      </c>
      <c r="N1156" s="256" t="str">
        <f>Cobb!$G$2</f>
        <v>Alaska</v>
      </c>
      <c r="O1156" s="247" t="s">
        <v>785</v>
      </c>
      <c r="P1156" s="231" t="str">
        <f t="shared" si="316"/>
        <v>Velasquez, Vince (ARB-Y5)</v>
      </c>
      <c r="Q1156" s="252">
        <f t="shared" si="320"/>
        <v>1512000</v>
      </c>
      <c r="R1156" s="252" t="str">
        <f t="shared" si="315"/>
        <v/>
      </c>
      <c r="S1156" s="252" t="str">
        <f t="shared" si="321"/>
        <v/>
      </c>
      <c r="T1156" s="252" t="str">
        <f t="shared" si="309"/>
        <v/>
      </c>
      <c r="U1156" s="270" t="s">
        <v>721</v>
      </c>
      <c r="V1156" s="263">
        <v>1512000</v>
      </c>
      <c r="W1156" s="232" t="s">
        <v>722</v>
      </c>
      <c r="X1156" s="232"/>
      <c r="Y1156" s="232" t="s">
        <v>723</v>
      </c>
      <c r="Z1156" s="232"/>
      <c r="AA1156" s="232" t="s">
        <v>242</v>
      </c>
      <c r="AB1156" s="284"/>
      <c r="AC1156" s="232"/>
      <c r="AD1156" s="284"/>
      <c r="AE1156" s="232"/>
      <c r="AF1156" s="232"/>
    </row>
    <row r="1157" spans="1:32" ht="14.25" customHeight="1">
      <c r="A1157" s="232" t="s">
        <v>1456</v>
      </c>
      <c r="B1157" s="246" t="str">
        <f t="shared" si="317"/>
        <v>Velazquez</v>
      </c>
      <c r="C1157" s="238" t="str">
        <f t="shared" si="311"/>
        <v>Hector</v>
      </c>
      <c r="D1157" s="232" t="str">
        <f t="shared" si="318"/>
        <v>H. Velazquez</v>
      </c>
      <c r="E1157" s="231" t="str">
        <f t="shared" si="313"/>
        <v>Hector Velazquez</v>
      </c>
      <c r="F1157" s="254" t="s">
        <v>748</v>
      </c>
      <c r="G1157" s="254">
        <v>162</v>
      </c>
      <c r="H1157" s="254" t="s">
        <v>1471</v>
      </c>
      <c r="I1157" s="254"/>
      <c r="J1157" s="250">
        <v>32473</v>
      </c>
      <c r="K1157" s="255" t="s">
        <v>577</v>
      </c>
      <c r="L1157" s="249" t="s">
        <v>90</v>
      </c>
      <c r="M1157" s="270" t="str">
        <f t="shared" si="319"/>
        <v>Y2</v>
      </c>
      <c r="N1157" s="256" t="str">
        <f>Mays!$Y$2</f>
        <v>Los Angeles</v>
      </c>
      <c r="O1157" s="257" t="s">
        <v>1479</v>
      </c>
      <c r="P1157" s="231" t="str">
        <f t="shared" si="316"/>
        <v>Velazquez, Hector (Y2)</v>
      </c>
      <c r="Q1157" s="252">
        <f t="shared" si="320"/>
        <v>300000</v>
      </c>
      <c r="R1157" s="252">
        <f t="shared" si="315"/>
        <v>400000</v>
      </c>
      <c r="S1157" s="252" t="str">
        <f t="shared" si="321"/>
        <v/>
      </c>
      <c r="T1157" s="252" t="str">
        <f t="shared" si="309"/>
        <v/>
      </c>
      <c r="U1157" s="270" t="s">
        <v>389</v>
      </c>
      <c r="V1157" s="253">
        <v>300000</v>
      </c>
      <c r="W1157" s="232" t="s">
        <v>278</v>
      </c>
      <c r="X1157" s="253">
        <v>400000</v>
      </c>
      <c r="Y1157" s="232" t="s">
        <v>492</v>
      </c>
      <c r="Z1157" s="232"/>
      <c r="AA1157" s="232"/>
      <c r="AB1157" s="284"/>
      <c r="AC1157" s="232"/>
      <c r="AD1157" s="284"/>
      <c r="AE1157" s="232"/>
      <c r="AF1157" s="232"/>
    </row>
    <row r="1158" spans="1:32" ht="14.25" customHeight="1">
      <c r="A1158" s="232" t="s">
        <v>1993</v>
      </c>
      <c r="B1158" s="246"/>
      <c r="C1158" s="238"/>
      <c r="D1158" s="232"/>
      <c r="E1158" s="231"/>
      <c r="F1158" s="254"/>
      <c r="G1158" s="254"/>
      <c r="H1158" s="254"/>
      <c r="I1158" s="254"/>
      <c r="J1158" s="250"/>
      <c r="K1158" s="255"/>
      <c r="L1158" s="249" t="s">
        <v>90</v>
      </c>
      <c r="M1158" s="270" t="str">
        <f t="shared" si="319"/>
        <v>2,F2-$1.474M</v>
      </c>
      <c r="N1158" s="256" t="str">
        <f>Aaron!$M$2</f>
        <v>Virginia</v>
      </c>
      <c r="O1158" s="257" t="s">
        <v>1797</v>
      </c>
      <c r="P1158" s="231" t="str">
        <f t="shared" si="316"/>
        <v>Venters, Johnny (2,F2-$1.474M)</v>
      </c>
      <c r="Q1158" s="252">
        <f t="shared" si="320"/>
        <v>737000</v>
      </c>
      <c r="R1158" s="252" t="str">
        <f t="shared" si="315"/>
        <v/>
      </c>
      <c r="S1158" s="252" t="str">
        <f t="shared" si="321"/>
        <v/>
      </c>
      <c r="T1158" s="252" t="str">
        <f t="shared" si="309"/>
        <v/>
      </c>
      <c r="U1158" s="270" t="s">
        <v>1994</v>
      </c>
      <c r="V1158" s="253">
        <v>737000</v>
      </c>
      <c r="W1158" s="232" t="s">
        <v>242</v>
      </c>
      <c r="X1158" s="253"/>
      <c r="Y1158" s="232"/>
      <c r="Z1158" s="232"/>
      <c r="AA1158" s="232"/>
      <c r="AB1158" s="284"/>
      <c r="AC1158" s="232"/>
      <c r="AD1158" s="284"/>
      <c r="AE1158" s="232"/>
      <c r="AF1158" s="232"/>
    </row>
    <row r="1159" spans="1:32" ht="14.25" customHeight="1">
      <c r="A1159" s="233" t="s">
        <v>946</v>
      </c>
      <c r="B1159" s="246" t="str">
        <f>LEFT(A1159,FIND(", ",A1159,1)-1)</f>
        <v>Verdugo</v>
      </c>
      <c r="C1159" s="238" t="str">
        <f>RIGHT(A1159,LEN(A1159)-FIND(", ",A1159,1)-1)</f>
        <v>Alex</v>
      </c>
      <c r="D1159" s="232" t="str">
        <f>CONCATENATE(MID(C1159,1,1),". ",B1159)</f>
        <v>A. Verdugo</v>
      </c>
      <c r="E1159" s="231" t="str">
        <f>CONCATENATE(C1159," ",B1159)</f>
        <v>Alex Verdugo</v>
      </c>
      <c r="F1159" s="249" t="s">
        <v>307</v>
      </c>
      <c r="G1159" s="249"/>
      <c r="H1159" s="249"/>
      <c r="I1159" s="249"/>
      <c r="J1159" s="262">
        <v>35200</v>
      </c>
      <c r="K1159" s="232" t="s">
        <v>750</v>
      </c>
      <c r="L1159" s="249" t="s">
        <v>6</v>
      </c>
      <c r="M1159" s="270" t="str">
        <f t="shared" si="319"/>
        <v>Y1</v>
      </c>
      <c r="N1159" s="256" t="str">
        <f>Aaron!$AE$2</f>
        <v>Pismo Beach</v>
      </c>
      <c r="O1159" s="249" t="s">
        <v>916</v>
      </c>
      <c r="P1159" s="231" t="str">
        <f t="shared" si="316"/>
        <v>Verdugo, Alex (Y1)</v>
      </c>
      <c r="Q1159" s="252">
        <f t="shared" si="320"/>
        <v>200000</v>
      </c>
      <c r="R1159" s="252">
        <f t="shared" si="315"/>
        <v>300000</v>
      </c>
      <c r="S1159" s="252">
        <f t="shared" si="321"/>
        <v>400000</v>
      </c>
      <c r="T1159" s="252" t="str">
        <f t="shared" si="309"/>
        <v/>
      </c>
      <c r="U1159" s="270" t="s">
        <v>388</v>
      </c>
      <c r="V1159" s="253">
        <v>200000</v>
      </c>
      <c r="W1159" s="232" t="s">
        <v>389</v>
      </c>
      <c r="X1159" s="253">
        <v>300000</v>
      </c>
      <c r="Y1159" s="232" t="s">
        <v>278</v>
      </c>
      <c r="Z1159" s="378">
        <v>400000</v>
      </c>
      <c r="AA1159" s="232" t="s">
        <v>492</v>
      </c>
      <c r="AB1159" s="284"/>
      <c r="AC1159" s="232"/>
      <c r="AD1159" s="284"/>
      <c r="AE1159" s="232"/>
      <c r="AF1159" s="232"/>
    </row>
    <row r="1160" spans="1:32" ht="14.25" customHeight="1">
      <c r="A1160" s="233" t="s">
        <v>1995</v>
      </c>
      <c r="B1160" s="246"/>
      <c r="C1160" s="238"/>
      <c r="D1160" s="232"/>
      <c r="E1160" s="231"/>
      <c r="F1160" s="249"/>
      <c r="G1160" s="249"/>
      <c r="H1160" s="249"/>
      <c r="I1160" s="249"/>
      <c r="J1160" s="262"/>
      <c r="K1160" s="232"/>
      <c r="L1160" s="249" t="s">
        <v>90</v>
      </c>
      <c r="M1160" s="270" t="str">
        <f t="shared" si="319"/>
        <v>2,F3-$4.05M</v>
      </c>
      <c r="N1160" s="251" t="str">
        <f>Ruth!$AE$2</f>
        <v>Williamsburg</v>
      </c>
      <c r="O1160" s="249" t="s">
        <v>1797</v>
      </c>
      <c r="P1160" s="231" t="str">
        <f t="shared" si="316"/>
        <v>VerHagen, Drew (2,F3-$4.05M)</v>
      </c>
      <c r="Q1160" s="252">
        <f t="shared" si="320"/>
        <v>1350000</v>
      </c>
      <c r="R1160" s="252">
        <f t="shared" si="315"/>
        <v>1350000</v>
      </c>
      <c r="S1160" s="252" t="str">
        <f t="shared" si="321"/>
        <v/>
      </c>
      <c r="T1160" s="252" t="str">
        <f t="shared" si="309"/>
        <v/>
      </c>
      <c r="U1160" s="270" t="s">
        <v>1996</v>
      </c>
      <c r="V1160" s="263">
        <v>1350000</v>
      </c>
      <c r="W1160" s="232" t="s">
        <v>1997</v>
      </c>
      <c r="X1160" s="263">
        <v>1350000</v>
      </c>
      <c r="Y1160" s="232" t="s">
        <v>242</v>
      </c>
      <c r="Z1160" s="232"/>
      <c r="AA1160" s="232"/>
      <c r="AB1160" s="284"/>
      <c r="AC1160" s="232"/>
      <c r="AD1160" s="284"/>
      <c r="AE1160" s="232"/>
      <c r="AF1160" s="232"/>
    </row>
    <row r="1161" spans="1:32" ht="14.25" customHeight="1">
      <c r="A1161" s="232" t="s">
        <v>564</v>
      </c>
      <c r="B1161" s="246" t="str">
        <f t="shared" ref="B1161:B1206" si="322">LEFT(A1161,FIND(", ",A1161,1)-1)</f>
        <v>Verlander</v>
      </c>
      <c r="C1161" s="238" t="str">
        <f t="shared" ref="C1161:C1206" si="323">RIGHT(A1161,LEN(A1161)-FIND(", ",A1161,1)-1)</f>
        <v>Justin</v>
      </c>
      <c r="D1161" s="232" t="str">
        <f t="shared" ref="D1161:D1206" si="324">CONCATENATE(MID(C1161,1,1),". ",B1161)</f>
        <v>J. Verlander</v>
      </c>
      <c r="E1161" s="231" t="str">
        <f t="shared" ref="E1161:E1206" si="325">CONCATENATE(C1161," ",B1161)</f>
        <v>Justin Verlander</v>
      </c>
      <c r="F1161" s="249"/>
      <c r="G1161" s="249"/>
      <c r="H1161" s="249"/>
      <c r="I1161" s="249"/>
      <c r="J1161" s="250"/>
      <c r="K1161" s="256"/>
      <c r="L1161" s="249" t="s">
        <v>90</v>
      </c>
      <c r="M1161" s="270" t="str">
        <f t="shared" si="319"/>
        <v>3,X3-$15M</v>
      </c>
      <c r="N1161" s="256" t="str">
        <f>Mays!$G$2</f>
        <v>Palo Alto</v>
      </c>
      <c r="O1161" s="271" t="s">
        <v>871</v>
      </c>
      <c r="P1161" s="231" t="str">
        <f t="shared" si="316"/>
        <v>Verlander, Justin (3,X3-$15M)</v>
      </c>
      <c r="Q1161" s="252">
        <f t="shared" si="320"/>
        <v>5000000</v>
      </c>
      <c r="R1161" s="252" t="str">
        <f t="shared" si="315"/>
        <v/>
      </c>
      <c r="S1161" s="252" t="str">
        <f t="shared" si="321"/>
        <v/>
      </c>
      <c r="T1161" s="252" t="str">
        <f t="shared" si="309"/>
        <v/>
      </c>
      <c r="U1161" s="270" t="s">
        <v>1360</v>
      </c>
      <c r="V1161" s="253">
        <v>5000000</v>
      </c>
      <c r="W1161" s="232" t="s">
        <v>242</v>
      </c>
      <c r="X1161" s="232"/>
      <c r="Y1161" s="232"/>
      <c r="Z1161" s="232"/>
      <c r="AA1161" s="232"/>
      <c r="AB1161" s="284"/>
      <c r="AC1161" s="232"/>
      <c r="AD1161" s="284"/>
      <c r="AE1161" s="232"/>
      <c r="AF1161" s="232"/>
    </row>
    <row r="1162" spans="1:32" ht="14.25" customHeight="1">
      <c r="A1162" s="158" t="s">
        <v>3803</v>
      </c>
      <c r="B1162" s="246" t="str">
        <f t="shared" si="322"/>
        <v>Vientos</v>
      </c>
      <c r="C1162" s="238" t="str">
        <f t="shared" si="323"/>
        <v>Mark</v>
      </c>
      <c r="D1162" s="232" t="str">
        <f t="shared" si="324"/>
        <v>M. Vientos</v>
      </c>
      <c r="E1162" s="231" t="str">
        <f t="shared" si="325"/>
        <v>Mark Vientos</v>
      </c>
      <c r="F1162" s="254" t="s">
        <v>748</v>
      </c>
      <c r="G1162" s="254">
        <v>222</v>
      </c>
      <c r="H1162" s="254">
        <v>10</v>
      </c>
      <c r="I1162" s="254" t="s">
        <v>1469</v>
      </c>
      <c r="J1162" s="250">
        <v>36505</v>
      </c>
      <c r="K1162" s="255" t="s">
        <v>751</v>
      </c>
      <c r="L1162" s="249" t="s">
        <v>387</v>
      </c>
      <c r="M1162" s="270" t="str">
        <f t="shared" si="319"/>
        <v>min</v>
      </c>
      <c r="N1162" s="256" t="s">
        <v>429</v>
      </c>
      <c r="O1162" s="257" t="s">
        <v>3574</v>
      </c>
      <c r="P1162" s="231" t="str">
        <f>CONCATENATE(A1162," (",U1162,")")</f>
        <v>Vientos, Mark (min)</v>
      </c>
      <c r="Q1162" s="252" t="str">
        <f t="shared" si="320"/>
        <v/>
      </c>
      <c r="R1162" s="252" t="str">
        <f t="shared" si="315"/>
        <v/>
      </c>
      <c r="S1162" s="252" t="str">
        <f t="shared" si="321"/>
        <v/>
      </c>
      <c r="T1162" s="252" t="str">
        <f t="shared" si="309"/>
        <v/>
      </c>
      <c r="U1162" s="270" t="s">
        <v>505</v>
      </c>
      <c r="V1162" s="253"/>
      <c r="W1162" s="232"/>
      <c r="X1162" s="253"/>
      <c r="Y1162" s="232"/>
      <c r="Z1162" s="232"/>
      <c r="AA1162" s="232"/>
      <c r="AB1162" s="284"/>
      <c r="AC1162" s="232"/>
      <c r="AD1162" s="284"/>
      <c r="AE1162" s="232"/>
      <c r="AF1162" s="232"/>
    </row>
    <row r="1163" spans="1:32" ht="14.25" customHeight="1">
      <c r="A1163" s="232" t="s">
        <v>228</v>
      </c>
      <c r="B1163" s="246" t="str">
        <f t="shared" si="322"/>
        <v>Villar</v>
      </c>
      <c r="C1163" s="238" t="str">
        <f t="shared" si="323"/>
        <v>Jonathan</v>
      </c>
      <c r="D1163" s="232" t="str">
        <f t="shared" si="324"/>
        <v>J. Villar</v>
      </c>
      <c r="E1163" s="231" t="str">
        <f t="shared" si="325"/>
        <v>Jonathan Villar</v>
      </c>
      <c r="F1163" s="249"/>
      <c r="G1163" s="249"/>
      <c r="H1163" s="249"/>
      <c r="I1163" s="249"/>
      <c r="J1163" s="250"/>
      <c r="K1163" s="256"/>
      <c r="L1163" s="249" t="s">
        <v>6</v>
      </c>
      <c r="M1163" s="270" t="str">
        <f t="shared" si="319"/>
        <v>4,L5-14M</v>
      </c>
      <c r="N1163" s="256" t="s">
        <v>479</v>
      </c>
      <c r="O1163" s="257" t="s">
        <v>3562</v>
      </c>
      <c r="P1163" s="231" t="str">
        <f t="shared" ref="P1163:P1168" si="326">CONCATENATE(A1163," (",M1163,")")</f>
        <v>Villar, Jonathan (4,L5-14M)</v>
      </c>
      <c r="Q1163" s="252">
        <f t="shared" si="320"/>
        <v>2800000</v>
      </c>
      <c r="R1163" s="252">
        <f t="shared" si="315"/>
        <v>2800000</v>
      </c>
      <c r="S1163" s="252" t="str">
        <f t="shared" si="321"/>
        <v/>
      </c>
      <c r="T1163" s="252" t="str">
        <f t="shared" si="309"/>
        <v/>
      </c>
      <c r="U1163" s="270" t="s">
        <v>231</v>
      </c>
      <c r="V1163" s="253">
        <v>2800000</v>
      </c>
      <c r="W1163" s="232" t="s">
        <v>462</v>
      </c>
      <c r="X1163" s="253">
        <v>2800000</v>
      </c>
      <c r="Y1163" s="232" t="s">
        <v>242</v>
      </c>
      <c r="Z1163" s="232"/>
      <c r="AA1163" s="232"/>
      <c r="AB1163" s="284"/>
      <c r="AC1163" s="232"/>
      <c r="AD1163" s="284"/>
      <c r="AE1163" s="232"/>
      <c r="AF1163" s="232"/>
    </row>
    <row r="1164" spans="1:32" ht="14.25" customHeight="1">
      <c r="A1164" s="232" t="s">
        <v>2179</v>
      </c>
      <c r="B1164" s="246" t="str">
        <f t="shared" si="322"/>
        <v>Viloria</v>
      </c>
      <c r="C1164" s="238" t="str">
        <f t="shared" si="323"/>
        <v>Meibrys</v>
      </c>
      <c r="D1164" s="232" t="str">
        <f t="shared" si="324"/>
        <v>M. Viloria</v>
      </c>
      <c r="E1164" s="231" t="str">
        <f t="shared" si="325"/>
        <v>Meibrys Viloria</v>
      </c>
      <c r="F1164" s="254" t="s">
        <v>307</v>
      </c>
      <c r="G1164" s="254" t="s">
        <v>2326</v>
      </c>
      <c r="H1164" s="254" t="s">
        <v>1475</v>
      </c>
      <c r="I1164" s="254" t="s">
        <v>1464</v>
      </c>
      <c r="J1164" s="250">
        <v>35476</v>
      </c>
      <c r="K1164" s="255" t="s">
        <v>749</v>
      </c>
      <c r="L1164" s="249" t="s">
        <v>6</v>
      </c>
      <c r="M1164" s="270" t="str">
        <f t="shared" si="319"/>
        <v>Y1</v>
      </c>
      <c r="N1164" s="256" t="str">
        <f>Mays!$M$2</f>
        <v>Texas</v>
      </c>
      <c r="O1164" s="257" t="s">
        <v>2173</v>
      </c>
      <c r="P1164" s="231" t="str">
        <f t="shared" si="326"/>
        <v>Viloria, Meibrys (Y1)</v>
      </c>
      <c r="Q1164" s="252">
        <f t="shared" si="320"/>
        <v>200000</v>
      </c>
      <c r="R1164" s="252">
        <f t="shared" si="315"/>
        <v>300000</v>
      </c>
      <c r="S1164" s="252">
        <f t="shared" si="321"/>
        <v>400000</v>
      </c>
      <c r="T1164" s="252" t="str">
        <f t="shared" si="309"/>
        <v/>
      </c>
      <c r="U1164" s="270" t="s">
        <v>388</v>
      </c>
      <c r="V1164" s="253">
        <v>200000</v>
      </c>
      <c r="W1164" s="232" t="s">
        <v>389</v>
      </c>
      <c r="X1164" s="253">
        <v>300000</v>
      </c>
      <c r="Y1164" s="232" t="s">
        <v>278</v>
      </c>
      <c r="Z1164" s="378">
        <v>400000</v>
      </c>
      <c r="AA1164" s="232" t="s">
        <v>492</v>
      </c>
      <c r="AB1164" s="284"/>
      <c r="AC1164" s="232"/>
      <c r="AD1164" s="284"/>
      <c r="AE1164" s="232"/>
      <c r="AF1164" s="232"/>
    </row>
    <row r="1165" spans="1:32" ht="14.25" customHeight="1">
      <c r="A1165" s="285" t="s">
        <v>1139</v>
      </c>
      <c r="B1165" s="246" t="str">
        <f t="shared" si="322"/>
        <v>Vincent</v>
      </c>
      <c r="C1165" s="238" t="str">
        <f t="shared" si="323"/>
        <v>Nick</v>
      </c>
      <c r="D1165" s="232" t="str">
        <f t="shared" si="324"/>
        <v>N. Vincent</v>
      </c>
      <c r="E1165" s="231" t="str">
        <f t="shared" si="325"/>
        <v>Nick Vincent</v>
      </c>
      <c r="F1165" s="286" t="s">
        <v>748</v>
      </c>
      <c r="G1165" s="285"/>
      <c r="H1165" s="285"/>
      <c r="I1165" s="285"/>
      <c r="J1165" s="287">
        <v>31605</v>
      </c>
      <c r="K1165" s="285" t="s">
        <v>745</v>
      </c>
      <c r="L1165" s="286" t="s">
        <v>90</v>
      </c>
      <c r="M1165" s="270" t="str">
        <f t="shared" si="319"/>
        <v>1,F1-331K</v>
      </c>
      <c r="N1165" s="256" t="s">
        <v>397</v>
      </c>
      <c r="O1165" s="257" t="s">
        <v>3510</v>
      </c>
      <c r="P1165" s="231" t="str">
        <f t="shared" si="326"/>
        <v>Vincent, Nick (1,F1-331K)</v>
      </c>
      <c r="Q1165" s="252">
        <f t="shared" si="320"/>
        <v>331000</v>
      </c>
      <c r="R1165" s="252" t="str">
        <f t="shared" si="315"/>
        <v/>
      </c>
      <c r="S1165" s="252" t="str">
        <f t="shared" si="321"/>
        <v/>
      </c>
      <c r="T1165" s="252" t="str">
        <f t="shared" si="309"/>
        <v/>
      </c>
      <c r="U1165" s="270" t="s">
        <v>3354</v>
      </c>
      <c r="V1165" s="253">
        <v>331000</v>
      </c>
      <c r="W1165" s="232" t="s">
        <v>242</v>
      </c>
      <c r="X1165" s="284"/>
      <c r="Y1165" s="232"/>
      <c r="Z1165" s="284"/>
      <c r="AA1165" s="232"/>
      <c r="AB1165" s="284"/>
      <c r="AC1165" s="232"/>
      <c r="AD1165" s="284"/>
      <c r="AE1165" s="232"/>
      <c r="AF1165" s="232"/>
    </row>
    <row r="1166" spans="1:32" ht="14.25" customHeight="1">
      <c r="A1166" s="264" t="s">
        <v>1405</v>
      </c>
      <c r="B1166" s="246" t="str">
        <f t="shared" si="322"/>
        <v>Vogelbach</v>
      </c>
      <c r="C1166" s="238" t="str">
        <f t="shared" si="323"/>
        <v>Daniel</v>
      </c>
      <c r="D1166" s="232" t="str">
        <f t="shared" si="324"/>
        <v>D. Vogelbach</v>
      </c>
      <c r="E1166" s="231" t="str">
        <f t="shared" si="325"/>
        <v>Daniel Vogelbach</v>
      </c>
      <c r="F1166" s="249" t="s">
        <v>307</v>
      </c>
      <c r="G1166" s="249"/>
      <c r="H1166" s="249"/>
      <c r="I1166" s="249"/>
      <c r="J1166" s="250">
        <v>33955</v>
      </c>
      <c r="K1166" s="256" t="s">
        <v>747</v>
      </c>
      <c r="L1166" s="249" t="s">
        <v>6</v>
      </c>
      <c r="M1166" s="270" t="str">
        <f t="shared" si="319"/>
        <v>Y2</v>
      </c>
      <c r="N1166" s="256" t="str">
        <f>Ruth!$A$2</f>
        <v>Plum Island</v>
      </c>
      <c r="O1166" s="249" t="s">
        <v>654</v>
      </c>
      <c r="P1166" s="231" t="str">
        <f t="shared" si="326"/>
        <v>Vogelbach, Daniel (Y2)</v>
      </c>
      <c r="Q1166" s="252">
        <f t="shared" si="320"/>
        <v>300000</v>
      </c>
      <c r="R1166" s="252">
        <f t="shared" si="315"/>
        <v>400000</v>
      </c>
      <c r="S1166" s="252" t="str">
        <f t="shared" si="321"/>
        <v/>
      </c>
      <c r="T1166" s="252" t="str">
        <f t="shared" si="309"/>
        <v/>
      </c>
      <c r="U1166" s="270" t="s">
        <v>389</v>
      </c>
      <c r="V1166" s="253">
        <v>300000</v>
      </c>
      <c r="W1166" s="232" t="s">
        <v>278</v>
      </c>
      <c r="X1166" s="253">
        <v>400000</v>
      </c>
      <c r="Y1166" s="232" t="s">
        <v>492</v>
      </c>
      <c r="Z1166" s="232"/>
      <c r="AA1166" s="232"/>
      <c r="AB1166" s="284"/>
      <c r="AC1166" s="232"/>
      <c r="AD1166" s="284"/>
      <c r="AE1166" s="232"/>
      <c r="AF1166" s="232"/>
    </row>
    <row r="1167" spans="1:32" ht="14.25" customHeight="1">
      <c r="A1167" s="158" t="s">
        <v>4181</v>
      </c>
      <c r="B1167" s="552" t="str">
        <f t="shared" si="322"/>
        <v>Vogt</v>
      </c>
      <c r="C1167" s="553" t="str">
        <f t="shared" si="323"/>
        <v>Stephen</v>
      </c>
      <c r="D1167" s="158" t="str">
        <f t="shared" si="324"/>
        <v>S. Vogt</v>
      </c>
      <c r="E1167" s="539" t="str">
        <f t="shared" si="325"/>
        <v>Stephen Vogt</v>
      </c>
      <c r="F1167" s="558" t="s">
        <v>307</v>
      </c>
      <c r="G1167" s="558"/>
      <c r="H1167" s="558"/>
      <c r="I1167" s="558"/>
      <c r="J1167" s="555">
        <v>30987</v>
      </c>
      <c r="K1167" s="559" t="s">
        <v>749</v>
      </c>
      <c r="L1167" s="554" t="s">
        <v>6</v>
      </c>
      <c r="M1167" s="556" t="str">
        <f t="shared" si="319"/>
        <v>1,F2-$1.1M</v>
      </c>
      <c r="N1167" s="556" t="s">
        <v>253</v>
      </c>
      <c r="O1167" s="557" t="s">
        <v>4160</v>
      </c>
      <c r="P1167" s="539" t="str">
        <f t="shared" si="326"/>
        <v>Vogt, Stephen (1,F2-$1.1M)</v>
      </c>
      <c r="Q1167" s="579">
        <f t="shared" si="320"/>
        <v>550000</v>
      </c>
      <c r="R1167" s="579">
        <f t="shared" si="315"/>
        <v>550000</v>
      </c>
      <c r="S1167" s="579" t="str">
        <f t="shared" si="321"/>
        <v/>
      </c>
      <c r="T1167" s="579" t="str">
        <f t="shared" si="309"/>
        <v/>
      </c>
      <c r="U1167" s="270" t="s">
        <v>4130</v>
      </c>
      <c r="V1167" s="284">
        <v>550000</v>
      </c>
      <c r="W1167" s="232" t="s">
        <v>4156</v>
      </c>
      <c r="X1167" s="253">
        <v>550000</v>
      </c>
      <c r="Y1167" s="232" t="s">
        <v>242</v>
      </c>
      <c r="Z1167" s="232"/>
      <c r="AA1167" s="232"/>
      <c r="AB1167" s="284"/>
      <c r="AC1167" s="232"/>
      <c r="AD1167" s="284"/>
      <c r="AE1167" s="232"/>
      <c r="AF1167" s="232"/>
    </row>
    <row r="1168" spans="1:32" ht="14.25" customHeight="1">
      <c r="A1168" s="264" t="s">
        <v>1998</v>
      </c>
      <c r="B1168" s="246" t="str">
        <f t="shared" si="322"/>
        <v>Voit</v>
      </c>
      <c r="C1168" s="238" t="str">
        <f t="shared" si="323"/>
        <v>Luke</v>
      </c>
      <c r="D1168" s="232" t="str">
        <f t="shared" si="324"/>
        <v>L. Voit</v>
      </c>
      <c r="E1168" s="231" t="str">
        <f t="shared" si="325"/>
        <v>Luke Voit</v>
      </c>
      <c r="F1168" s="249"/>
      <c r="G1168" s="249"/>
      <c r="H1168" s="249"/>
      <c r="I1168" s="249"/>
      <c r="J1168" s="250"/>
      <c r="K1168" s="256"/>
      <c r="L1168" s="249" t="s">
        <v>6</v>
      </c>
      <c r="M1168" s="270" t="str">
        <f t="shared" si="319"/>
        <v>2,F5-$12.5M</v>
      </c>
      <c r="N1168" s="251" t="s">
        <v>1556</v>
      </c>
      <c r="O1168" s="249" t="s">
        <v>3557</v>
      </c>
      <c r="P1168" s="231" t="str">
        <f t="shared" si="326"/>
        <v>Voit, Luke (2,F5-$12.5M)</v>
      </c>
      <c r="Q1168" s="252">
        <f t="shared" si="320"/>
        <v>2500000</v>
      </c>
      <c r="R1168" s="252">
        <f t="shared" si="315"/>
        <v>2500000</v>
      </c>
      <c r="S1168" s="252">
        <f t="shared" si="321"/>
        <v>2500000</v>
      </c>
      <c r="T1168" s="252">
        <f t="shared" si="309"/>
        <v>2500000</v>
      </c>
      <c r="U1168" s="270" t="s">
        <v>1167</v>
      </c>
      <c r="V1168" s="253">
        <v>2500000</v>
      </c>
      <c r="W1168" s="232" t="s">
        <v>1181</v>
      </c>
      <c r="X1168" s="253">
        <v>2500000</v>
      </c>
      <c r="Y1168" s="232" t="s">
        <v>1182</v>
      </c>
      <c r="Z1168" s="253">
        <v>2500000</v>
      </c>
      <c r="AA1168" s="232" t="s">
        <v>1183</v>
      </c>
      <c r="AB1168" s="253">
        <v>2500000</v>
      </c>
      <c r="AC1168" s="232"/>
      <c r="AD1168" s="284"/>
      <c r="AE1168" s="232"/>
      <c r="AF1168" s="232"/>
    </row>
    <row r="1169" spans="1:32" ht="14.25" customHeight="1">
      <c r="A1169" s="158" t="s">
        <v>3781</v>
      </c>
      <c r="B1169" s="246" t="str">
        <f t="shared" si="322"/>
        <v>Volpe</v>
      </c>
      <c r="C1169" s="238" t="str">
        <f t="shared" si="323"/>
        <v>Anthony</v>
      </c>
      <c r="D1169" s="232" t="str">
        <f t="shared" si="324"/>
        <v>A. Volpe</v>
      </c>
      <c r="E1169" s="231" t="str">
        <f t="shared" si="325"/>
        <v>Anthony Volpe</v>
      </c>
      <c r="F1169" s="254" t="s">
        <v>748</v>
      </c>
      <c r="G1169" s="254">
        <v>175</v>
      </c>
      <c r="H1169" s="254">
        <v>7</v>
      </c>
      <c r="I1169" s="254" t="s">
        <v>1469</v>
      </c>
      <c r="J1169" s="250">
        <v>37009</v>
      </c>
      <c r="K1169" s="255" t="s">
        <v>752</v>
      </c>
      <c r="L1169" s="249" t="s">
        <v>387</v>
      </c>
      <c r="M1169" s="270" t="str">
        <f t="shared" si="319"/>
        <v>min</v>
      </c>
      <c r="N1169" s="256" t="s">
        <v>868</v>
      </c>
      <c r="O1169" s="257" t="s">
        <v>3574</v>
      </c>
      <c r="P1169" s="231" t="str">
        <f>CONCATENATE(A1169," (",U1169,")")</f>
        <v>Volpe, Anthony (min)</v>
      </c>
      <c r="Q1169" s="252" t="str">
        <f t="shared" si="320"/>
        <v/>
      </c>
      <c r="R1169" s="252" t="str">
        <f t="shared" si="315"/>
        <v/>
      </c>
      <c r="S1169" s="252" t="str">
        <f t="shared" si="321"/>
        <v/>
      </c>
      <c r="T1169" s="252" t="str">
        <f t="shared" si="309"/>
        <v/>
      </c>
      <c r="U1169" s="270" t="s">
        <v>505</v>
      </c>
      <c r="V1169" s="253"/>
      <c r="W1169" s="232"/>
      <c r="X1169" s="253"/>
      <c r="Y1169" s="232"/>
      <c r="Z1169" s="232"/>
      <c r="AA1169" s="232"/>
      <c r="AB1169" s="284"/>
      <c r="AC1169" s="232"/>
      <c r="AD1169" s="284"/>
      <c r="AE1169" s="232"/>
      <c r="AF1169" s="232"/>
    </row>
    <row r="1170" spans="1:32" ht="14.25" customHeight="1">
      <c r="A1170" s="158" t="s">
        <v>3599</v>
      </c>
      <c r="B1170" s="246" t="str">
        <f t="shared" si="322"/>
        <v>Voth</v>
      </c>
      <c r="C1170" s="238" t="str">
        <f t="shared" si="323"/>
        <v>Austin</v>
      </c>
      <c r="D1170" s="232" t="str">
        <f t="shared" si="324"/>
        <v>A. Voth</v>
      </c>
      <c r="E1170" s="231" t="str">
        <f t="shared" si="325"/>
        <v>Austin Voth</v>
      </c>
      <c r="F1170" s="254" t="s">
        <v>748</v>
      </c>
      <c r="G1170" s="254">
        <v>48</v>
      </c>
      <c r="H1170" s="254">
        <v>2</v>
      </c>
      <c r="I1170" s="254" t="s">
        <v>2183</v>
      </c>
      <c r="J1170" s="250">
        <v>33781</v>
      </c>
      <c r="K1170" s="255" t="s">
        <v>577</v>
      </c>
      <c r="L1170" s="249" t="s">
        <v>90</v>
      </c>
      <c r="M1170" s="270" t="str">
        <f t="shared" si="319"/>
        <v>Y1</v>
      </c>
      <c r="N1170" s="256" t="s">
        <v>429</v>
      </c>
      <c r="O1170" s="257" t="s">
        <v>3574</v>
      </c>
      <c r="P1170" s="231" t="str">
        <f>CONCATENATE(A1170," (",U1170,")")</f>
        <v>Voth, Austin (Y1)</v>
      </c>
      <c r="Q1170" s="252">
        <f t="shared" si="320"/>
        <v>200000</v>
      </c>
      <c r="R1170" s="252">
        <f t="shared" si="315"/>
        <v>300000</v>
      </c>
      <c r="S1170" s="252">
        <f t="shared" si="321"/>
        <v>400000</v>
      </c>
      <c r="T1170" s="252" t="str">
        <f t="shared" si="309"/>
        <v/>
      </c>
      <c r="U1170" s="270" t="s">
        <v>388</v>
      </c>
      <c r="V1170" s="253">
        <v>200000</v>
      </c>
      <c r="W1170" s="232" t="s">
        <v>389</v>
      </c>
      <c r="X1170" s="253">
        <v>300000</v>
      </c>
      <c r="Y1170" s="232" t="s">
        <v>278</v>
      </c>
      <c r="Z1170" s="378">
        <v>400000</v>
      </c>
      <c r="AA1170" s="232" t="s">
        <v>492</v>
      </c>
      <c r="AB1170" s="284"/>
      <c r="AC1170" s="232"/>
      <c r="AD1170" s="284"/>
      <c r="AE1170" s="232"/>
      <c r="AF1170" s="232"/>
    </row>
    <row r="1171" spans="1:32" ht="14.25" customHeight="1">
      <c r="A1171" s="256" t="s">
        <v>551</v>
      </c>
      <c r="B1171" s="246" t="str">
        <f t="shared" si="322"/>
        <v>Votto</v>
      </c>
      <c r="C1171" s="238" t="str">
        <f t="shared" si="323"/>
        <v>Joey</v>
      </c>
      <c r="D1171" s="232" t="str">
        <f t="shared" si="324"/>
        <v>J. Votto</v>
      </c>
      <c r="E1171" s="231" t="str">
        <f t="shared" si="325"/>
        <v>Joey Votto</v>
      </c>
      <c r="F1171" s="272" t="s">
        <v>307</v>
      </c>
      <c r="G1171" s="249"/>
      <c r="H1171" s="249"/>
      <c r="I1171" s="249"/>
      <c r="J1171" s="273">
        <v>30569</v>
      </c>
      <c r="K1171" s="274" t="s">
        <v>747</v>
      </c>
      <c r="L1171" s="249" t="s">
        <v>6</v>
      </c>
      <c r="M1171" s="270" t="str">
        <f t="shared" si="319"/>
        <v>4,F4-$14.7M</v>
      </c>
      <c r="N1171" s="256" t="s">
        <v>171</v>
      </c>
      <c r="O1171" s="275" t="s">
        <v>2351</v>
      </c>
      <c r="P1171" s="231" t="str">
        <f>CONCATENATE(A1171," (",M1171,")")</f>
        <v>Votto, Joey (4,F4-$14.7M)</v>
      </c>
      <c r="Q1171" s="252">
        <f t="shared" si="320"/>
        <v>3675000</v>
      </c>
      <c r="R1171" s="252" t="str">
        <f t="shared" si="315"/>
        <v/>
      </c>
      <c r="S1171" s="252" t="str">
        <f t="shared" si="321"/>
        <v/>
      </c>
      <c r="T1171" s="252" t="str">
        <f t="shared" si="309"/>
        <v/>
      </c>
      <c r="U1171" s="372" t="s">
        <v>1192</v>
      </c>
      <c r="V1171" s="277">
        <v>3675000</v>
      </c>
      <c r="W1171" s="232" t="s">
        <v>242</v>
      </c>
      <c r="X1171" s="232"/>
      <c r="Y1171" s="232"/>
      <c r="Z1171" s="232"/>
      <c r="AA1171" s="232"/>
      <c r="AB1171" s="284"/>
      <c r="AC1171" s="232"/>
      <c r="AD1171" s="284"/>
      <c r="AE1171" s="232"/>
      <c r="AF1171" s="232"/>
    </row>
    <row r="1172" spans="1:32" ht="14.25" customHeight="1">
      <c r="A1172" s="264" t="s">
        <v>1408</v>
      </c>
      <c r="B1172" s="246" t="str">
        <f t="shared" si="322"/>
        <v>Wacha</v>
      </c>
      <c r="C1172" s="238" t="str">
        <f t="shared" si="323"/>
        <v>Michael</v>
      </c>
      <c r="D1172" s="232" t="str">
        <f t="shared" si="324"/>
        <v>M. Wacha</v>
      </c>
      <c r="E1172" s="231" t="str">
        <f t="shared" si="325"/>
        <v>Michael Wacha</v>
      </c>
      <c r="F1172" s="249"/>
      <c r="G1172" s="249"/>
      <c r="H1172" s="249"/>
      <c r="I1172" s="249"/>
      <c r="J1172" s="250"/>
      <c r="K1172" s="256"/>
      <c r="L1172" s="249" t="s">
        <v>90</v>
      </c>
      <c r="M1172" s="270" t="str">
        <f t="shared" si="319"/>
        <v>1,F4-$7M</v>
      </c>
      <c r="N1172" s="251" t="s">
        <v>263</v>
      </c>
      <c r="O1172" s="257" t="s">
        <v>3532</v>
      </c>
      <c r="P1172" s="231" t="str">
        <f>CONCATENATE(A1172," (",M1172,")")</f>
        <v>Wacha, Michael (1,F4-$7M)</v>
      </c>
      <c r="Q1172" s="252">
        <f t="shared" si="320"/>
        <v>1750000</v>
      </c>
      <c r="R1172" s="252">
        <f t="shared" si="315"/>
        <v>1750000</v>
      </c>
      <c r="S1172" s="252">
        <f t="shared" si="321"/>
        <v>1750000</v>
      </c>
      <c r="T1172" s="252">
        <f t="shared" ref="T1172:T1234" si="327">IF(ISBLANK($AB1172),"",$AB1172)</f>
        <v>1750000</v>
      </c>
      <c r="U1172" s="233" t="s">
        <v>3355</v>
      </c>
      <c r="V1172" s="263">
        <v>1750000</v>
      </c>
      <c r="W1172" s="233" t="s">
        <v>3356</v>
      </c>
      <c r="X1172" s="263">
        <v>1750000</v>
      </c>
      <c r="Y1172" s="233" t="s">
        <v>3357</v>
      </c>
      <c r="Z1172" s="263">
        <v>1750000</v>
      </c>
      <c r="AA1172" s="233" t="s">
        <v>3358</v>
      </c>
      <c r="AB1172" s="263">
        <v>1750000</v>
      </c>
      <c r="AC1172" s="232" t="s">
        <v>242</v>
      </c>
      <c r="AD1172" s="284"/>
      <c r="AE1172" s="232"/>
      <c r="AF1172" s="232"/>
    </row>
    <row r="1173" spans="1:32" ht="14.25" customHeight="1">
      <c r="A1173" s="158" t="s">
        <v>1448</v>
      </c>
      <c r="B1173" s="246" t="str">
        <f t="shared" si="322"/>
        <v>Wade</v>
      </c>
      <c r="C1173" s="238" t="str">
        <f t="shared" si="323"/>
        <v>Tyler</v>
      </c>
      <c r="D1173" s="232" t="str">
        <f t="shared" si="324"/>
        <v>T. Wade</v>
      </c>
      <c r="E1173" s="231" t="str">
        <f t="shared" si="325"/>
        <v>Tyler Wade</v>
      </c>
      <c r="F1173" s="254" t="s">
        <v>307</v>
      </c>
      <c r="G1173" s="254">
        <v>156</v>
      </c>
      <c r="H1173" s="254">
        <v>6</v>
      </c>
      <c r="I1173" s="254" t="s">
        <v>1472</v>
      </c>
      <c r="J1173" s="250">
        <v>34661</v>
      </c>
      <c r="K1173" s="255" t="s">
        <v>746</v>
      </c>
      <c r="L1173" s="249" t="s">
        <v>6</v>
      </c>
      <c r="M1173" s="270" t="str">
        <f t="shared" si="319"/>
        <v>Y1</v>
      </c>
      <c r="N1173" s="256" t="s">
        <v>302</v>
      </c>
      <c r="O1173" s="257" t="s">
        <v>3574</v>
      </c>
      <c r="P1173" s="231" t="str">
        <f>CONCATENATE(A1173," (",U1173,")")</f>
        <v>Wade, Tyler (Y1)</v>
      </c>
      <c r="Q1173" s="252">
        <f t="shared" si="320"/>
        <v>200000</v>
      </c>
      <c r="R1173" s="252">
        <f t="shared" si="315"/>
        <v>300000</v>
      </c>
      <c r="S1173" s="252">
        <f t="shared" si="321"/>
        <v>400000</v>
      </c>
      <c r="T1173" s="252" t="str">
        <f t="shared" si="327"/>
        <v/>
      </c>
      <c r="U1173" s="270" t="s">
        <v>388</v>
      </c>
      <c r="V1173" s="253">
        <v>200000</v>
      </c>
      <c r="W1173" s="232" t="s">
        <v>389</v>
      </c>
      <c r="X1173" s="253">
        <v>300000</v>
      </c>
      <c r="Y1173" s="232" t="s">
        <v>278</v>
      </c>
      <c r="Z1173" s="378">
        <v>400000</v>
      </c>
      <c r="AA1173" s="232" t="s">
        <v>492</v>
      </c>
      <c r="AB1173" s="284"/>
      <c r="AC1173" s="232"/>
      <c r="AD1173" s="284"/>
      <c r="AE1173" s="232"/>
      <c r="AF1173" s="232"/>
    </row>
    <row r="1174" spans="1:32" ht="14.25" customHeight="1">
      <c r="A1174" s="158" t="s">
        <v>3605</v>
      </c>
      <c r="B1174" s="246" t="str">
        <f t="shared" si="322"/>
        <v>Waguespack</v>
      </c>
      <c r="C1174" s="238" t="str">
        <f t="shared" si="323"/>
        <v>Jacob</v>
      </c>
      <c r="D1174" s="232" t="str">
        <f t="shared" si="324"/>
        <v>J. Waguespack</v>
      </c>
      <c r="E1174" s="231" t="str">
        <f t="shared" si="325"/>
        <v>Jacob Waguespack</v>
      </c>
      <c r="F1174" s="254" t="s">
        <v>748</v>
      </c>
      <c r="G1174" s="254">
        <v>59</v>
      </c>
      <c r="H1174" s="254">
        <v>3</v>
      </c>
      <c r="I1174" s="254" t="s">
        <v>1467</v>
      </c>
      <c r="J1174" s="250">
        <v>34278</v>
      </c>
      <c r="K1174" s="255" t="s">
        <v>577</v>
      </c>
      <c r="L1174" s="249" t="s">
        <v>90</v>
      </c>
      <c r="M1174" s="270" t="str">
        <f t="shared" si="319"/>
        <v>Y1</v>
      </c>
      <c r="N1174" s="256" t="s">
        <v>3576</v>
      </c>
      <c r="O1174" s="257" t="s">
        <v>3574</v>
      </c>
      <c r="P1174" s="231" t="str">
        <f>CONCATENATE(A1174," (",U1174,")")</f>
        <v>Waguespack, Jacob (Y1)</v>
      </c>
      <c r="Q1174" s="252">
        <f t="shared" si="320"/>
        <v>200000</v>
      </c>
      <c r="R1174" s="252">
        <f t="shared" si="315"/>
        <v>300000</v>
      </c>
      <c r="S1174" s="252">
        <f t="shared" si="321"/>
        <v>400000</v>
      </c>
      <c r="T1174" s="252" t="str">
        <f t="shared" si="327"/>
        <v/>
      </c>
      <c r="U1174" s="270" t="s">
        <v>388</v>
      </c>
      <c r="V1174" s="253">
        <v>200000</v>
      </c>
      <c r="W1174" s="232" t="s">
        <v>389</v>
      </c>
      <c r="X1174" s="253">
        <v>300000</v>
      </c>
      <c r="Y1174" s="232" t="s">
        <v>278</v>
      </c>
      <c r="Z1174" s="378">
        <v>400000</v>
      </c>
      <c r="AA1174" s="232" t="s">
        <v>492</v>
      </c>
      <c r="AB1174" s="284"/>
      <c r="AC1174" s="232"/>
      <c r="AD1174" s="284"/>
      <c r="AE1174" s="232"/>
      <c r="AF1174" s="232"/>
    </row>
    <row r="1175" spans="1:32" ht="14.25" customHeight="1">
      <c r="A1175" s="232" t="s">
        <v>59</v>
      </c>
      <c r="B1175" s="246" t="str">
        <f t="shared" si="322"/>
        <v>Wainwright</v>
      </c>
      <c r="C1175" s="238" t="str">
        <f t="shared" si="323"/>
        <v>Adam</v>
      </c>
      <c r="D1175" s="232" t="str">
        <f t="shared" si="324"/>
        <v>A. Wainwright</v>
      </c>
      <c r="E1175" s="231" t="str">
        <f t="shared" si="325"/>
        <v>Adam Wainwright</v>
      </c>
      <c r="F1175" s="249"/>
      <c r="G1175" s="249"/>
      <c r="H1175" s="249"/>
      <c r="I1175" s="249"/>
      <c r="J1175" s="250"/>
      <c r="K1175" s="256"/>
      <c r="L1175" s="249" t="s">
        <v>90</v>
      </c>
      <c r="M1175" s="270" t="str">
        <f t="shared" si="319"/>
        <v>1,F2-$7.3M</v>
      </c>
      <c r="N1175" s="256" t="s">
        <v>349</v>
      </c>
      <c r="O1175" s="257" t="s">
        <v>3510</v>
      </c>
      <c r="P1175" s="231" t="str">
        <f>CONCATENATE(A1175," (",M1175,")")</f>
        <v>Wainwright, Adam (1,F2-$7.3M)</v>
      </c>
      <c r="Q1175" s="252">
        <f t="shared" si="320"/>
        <v>3650000</v>
      </c>
      <c r="R1175" s="252">
        <f t="shared" si="315"/>
        <v>3650000</v>
      </c>
      <c r="S1175" s="252" t="str">
        <f t="shared" si="321"/>
        <v/>
      </c>
      <c r="T1175" s="252" t="str">
        <f t="shared" si="327"/>
        <v/>
      </c>
      <c r="U1175" s="233" t="s">
        <v>3359</v>
      </c>
      <c r="V1175" s="263">
        <v>3650000</v>
      </c>
      <c r="W1175" s="233" t="s">
        <v>3360</v>
      </c>
      <c r="X1175" s="263">
        <v>3650000</v>
      </c>
      <c r="Y1175" s="232" t="s">
        <v>242</v>
      </c>
      <c r="Z1175" s="284"/>
      <c r="AA1175" s="232"/>
      <c r="AB1175" s="284"/>
      <c r="AC1175" s="232"/>
      <c r="AD1175" s="284"/>
      <c r="AE1175" s="232"/>
      <c r="AF1175" s="232"/>
    </row>
    <row r="1176" spans="1:32" ht="14.25" customHeight="1">
      <c r="A1176" s="158" t="s">
        <v>3603</v>
      </c>
      <c r="B1176" s="246" t="str">
        <f t="shared" si="322"/>
        <v>Walden</v>
      </c>
      <c r="C1176" s="238" t="str">
        <f t="shared" si="323"/>
        <v>Marcus</v>
      </c>
      <c r="D1176" s="232" t="str">
        <f t="shared" si="324"/>
        <v>M. Walden</v>
      </c>
      <c r="E1176" s="231" t="str">
        <f t="shared" si="325"/>
        <v>Marcus Walden</v>
      </c>
      <c r="F1176" s="254" t="s">
        <v>748</v>
      </c>
      <c r="G1176" s="254">
        <v>56</v>
      </c>
      <c r="H1176" s="254">
        <v>3</v>
      </c>
      <c r="I1176" s="254" t="s">
        <v>1464</v>
      </c>
      <c r="J1176" s="250">
        <v>32399</v>
      </c>
      <c r="K1176" s="255" t="s">
        <v>745</v>
      </c>
      <c r="L1176" s="249" t="s">
        <v>90</v>
      </c>
      <c r="M1176" s="270" t="str">
        <f t="shared" si="319"/>
        <v>Y1</v>
      </c>
      <c r="N1176" s="256" t="s">
        <v>504</v>
      </c>
      <c r="O1176" s="257" t="s">
        <v>3574</v>
      </c>
      <c r="P1176" s="231" t="str">
        <f>CONCATENATE(A1176," (",U1176,")")</f>
        <v>Walden, Marcus (Y1)</v>
      </c>
      <c r="Q1176" s="252">
        <f t="shared" si="320"/>
        <v>200000</v>
      </c>
      <c r="R1176" s="252">
        <f t="shared" si="315"/>
        <v>300000</v>
      </c>
      <c r="S1176" s="252">
        <f t="shared" si="321"/>
        <v>400000</v>
      </c>
      <c r="T1176" s="252" t="str">
        <f t="shared" si="327"/>
        <v/>
      </c>
      <c r="U1176" s="270" t="s">
        <v>388</v>
      </c>
      <c r="V1176" s="253">
        <v>200000</v>
      </c>
      <c r="W1176" s="232" t="s">
        <v>389</v>
      </c>
      <c r="X1176" s="253">
        <v>300000</v>
      </c>
      <c r="Y1176" s="232" t="s">
        <v>278</v>
      </c>
      <c r="Z1176" s="378">
        <v>400000</v>
      </c>
      <c r="AA1176" s="232" t="s">
        <v>492</v>
      </c>
      <c r="AB1176" s="284"/>
      <c r="AC1176" s="232"/>
      <c r="AD1176" s="284"/>
      <c r="AE1176" s="232"/>
      <c r="AF1176" s="232"/>
    </row>
    <row r="1177" spans="1:32" ht="14.25" customHeight="1">
      <c r="A1177" s="158" t="s">
        <v>3587</v>
      </c>
      <c r="B1177" s="246" t="str">
        <f t="shared" si="322"/>
        <v>Walker</v>
      </c>
      <c r="C1177" s="238" t="str">
        <f t="shared" si="323"/>
        <v>Christian</v>
      </c>
      <c r="D1177" s="232" t="str">
        <f t="shared" si="324"/>
        <v>C. Walker</v>
      </c>
      <c r="E1177" s="231" t="str">
        <f t="shared" si="325"/>
        <v>Christian Walker</v>
      </c>
      <c r="F1177" s="254" t="s">
        <v>748</v>
      </c>
      <c r="G1177" s="254">
        <v>20</v>
      </c>
      <c r="H1177" s="254">
        <v>1</v>
      </c>
      <c r="I1177" s="254" t="s">
        <v>72</v>
      </c>
      <c r="J1177" s="250">
        <v>33325</v>
      </c>
      <c r="K1177" s="255" t="s">
        <v>747</v>
      </c>
      <c r="L1177" s="249" t="s">
        <v>6</v>
      </c>
      <c r="M1177" s="270" t="str">
        <f t="shared" si="319"/>
        <v>Y1</v>
      </c>
      <c r="N1177" s="256" t="s">
        <v>253</v>
      </c>
      <c r="O1177" s="257" t="s">
        <v>3574</v>
      </c>
      <c r="P1177" s="231" t="str">
        <f>CONCATENATE(A1177," (",U1177,")")</f>
        <v>Walker, Christian (Y1)</v>
      </c>
      <c r="Q1177" s="252">
        <f t="shared" si="320"/>
        <v>200000</v>
      </c>
      <c r="R1177" s="252">
        <f t="shared" si="315"/>
        <v>300000</v>
      </c>
      <c r="S1177" s="252">
        <f t="shared" si="321"/>
        <v>400000</v>
      </c>
      <c r="T1177" s="252" t="str">
        <f t="shared" si="327"/>
        <v/>
      </c>
      <c r="U1177" s="270" t="s">
        <v>388</v>
      </c>
      <c r="V1177" s="253">
        <v>200000</v>
      </c>
      <c r="W1177" s="232" t="s">
        <v>389</v>
      </c>
      <c r="X1177" s="253">
        <v>300000</v>
      </c>
      <c r="Y1177" s="232" t="s">
        <v>278</v>
      </c>
      <c r="Z1177" s="378">
        <v>400000</v>
      </c>
      <c r="AA1177" s="232" t="s">
        <v>492</v>
      </c>
      <c r="AB1177" s="284"/>
      <c r="AC1177" s="232"/>
      <c r="AD1177" s="284"/>
      <c r="AE1177" s="232"/>
      <c r="AF1177" s="232"/>
    </row>
    <row r="1178" spans="1:32" ht="14.25" customHeight="1">
      <c r="A1178" s="232" t="s">
        <v>152</v>
      </c>
      <c r="B1178" s="246" t="str">
        <f t="shared" si="322"/>
        <v>Walker</v>
      </c>
      <c r="C1178" s="238" t="str">
        <f t="shared" si="323"/>
        <v>Neil</v>
      </c>
      <c r="D1178" s="232" t="str">
        <f t="shared" si="324"/>
        <v>N. Walker</v>
      </c>
      <c r="E1178" s="231" t="str">
        <f t="shared" si="325"/>
        <v>Neil Walker</v>
      </c>
      <c r="F1178" s="249" t="s">
        <v>755</v>
      </c>
      <c r="G1178" s="249"/>
      <c r="H1178" s="249"/>
      <c r="I1178" s="249"/>
      <c r="J1178" s="250">
        <v>31300</v>
      </c>
      <c r="K1178" s="256" t="s">
        <v>746</v>
      </c>
      <c r="L1178" s="249" t="s">
        <v>6</v>
      </c>
      <c r="M1178" s="270" t="str">
        <f t="shared" si="319"/>
        <v>1,F2-$850k</v>
      </c>
      <c r="N1178" s="256" t="s">
        <v>299</v>
      </c>
      <c r="O1178" s="257" t="s">
        <v>3510</v>
      </c>
      <c r="P1178" s="231" t="str">
        <f>CONCATENATE(A1178," (",M1178,")")</f>
        <v>Walker, Neil (1,F2-$850k)</v>
      </c>
      <c r="Q1178" s="252">
        <f t="shared" si="320"/>
        <v>425000</v>
      </c>
      <c r="R1178" s="252">
        <f t="shared" si="315"/>
        <v>425000</v>
      </c>
      <c r="S1178" s="252" t="str">
        <f t="shared" si="321"/>
        <v/>
      </c>
      <c r="T1178" s="252" t="str">
        <f t="shared" si="327"/>
        <v/>
      </c>
      <c r="U1178" s="233" t="s">
        <v>3361</v>
      </c>
      <c r="V1178" s="253">
        <v>425000</v>
      </c>
      <c r="W1178" s="233" t="s">
        <v>3362</v>
      </c>
      <c r="X1178" s="253">
        <v>425000</v>
      </c>
      <c r="Y1178" s="253" t="s">
        <v>242</v>
      </c>
      <c r="Z1178" s="284"/>
      <c r="AA1178" s="232"/>
      <c r="AB1178" s="284"/>
      <c r="AC1178" s="232"/>
      <c r="AD1178" s="284"/>
      <c r="AE1178" s="232"/>
      <c r="AF1178" s="232"/>
    </row>
    <row r="1179" spans="1:32" ht="14.25" customHeight="1">
      <c r="A1179" s="232" t="s">
        <v>604</v>
      </c>
      <c r="B1179" s="246" t="str">
        <f t="shared" si="322"/>
        <v>Walker</v>
      </c>
      <c r="C1179" s="238" t="str">
        <f t="shared" si="323"/>
        <v>Taijuan</v>
      </c>
      <c r="D1179" s="232" t="str">
        <f t="shared" si="324"/>
        <v>T. Walker</v>
      </c>
      <c r="E1179" s="231" t="str">
        <f t="shared" si="325"/>
        <v>Taijuan Walker</v>
      </c>
      <c r="F1179" s="249" t="s">
        <v>748</v>
      </c>
      <c r="G1179" s="249"/>
      <c r="H1179" s="249"/>
      <c r="I1179" s="249"/>
      <c r="J1179" s="250">
        <v>33829</v>
      </c>
      <c r="K1179" s="256" t="s">
        <v>577</v>
      </c>
      <c r="L1179" s="249" t="s">
        <v>90</v>
      </c>
      <c r="M1179" s="270" t="str">
        <f t="shared" si="319"/>
        <v>3,L5-$14M</v>
      </c>
      <c r="N1179" s="256" t="str">
        <f>Ruth!$A$2</f>
        <v>Plum Island</v>
      </c>
      <c r="O1179" s="257" t="s">
        <v>646</v>
      </c>
      <c r="P1179" s="231" t="str">
        <f>CONCATENATE(A1179," (",M1179,")")</f>
        <v>Walker, Taijuan (3,L5-$14M)</v>
      </c>
      <c r="Q1179" s="252">
        <f t="shared" si="320"/>
        <v>2800000</v>
      </c>
      <c r="R1179" s="252">
        <f t="shared" si="315"/>
        <v>2800000</v>
      </c>
      <c r="S1179" s="252">
        <f t="shared" si="321"/>
        <v>2800000</v>
      </c>
      <c r="T1179" s="252" t="str">
        <f t="shared" si="327"/>
        <v/>
      </c>
      <c r="U1179" s="270" t="s">
        <v>1367</v>
      </c>
      <c r="V1179" s="253">
        <v>2800000</v>
      </c>
      <c r="W1179" s="232" t="s">
        <v>1368</v>
      </c>
      <c r="X1179" s="253">
        <v>2800000</v>
      </c>
      <c r="Y1179" s="232" t="s">
        <v>1369</v>
      </c>
      <c r="Z1179" s="253">
        <v>2800000</v>
      </c>
      <c r="AA1179" s="232" t="s">
        <v>242</v>
      </c>
      <c r="AB1179" s="284"/>
      <c r="AC1179" s="232"/>
      <c r="AD1179" s="284"/>
      <c r="AE1179" s="232"/>
      <c r="AF1179" s="232"/>
    </row>
    <row r="1180" spans="1:32" ht="14.25" customHeight="1">
      <c r="A1180" s="158" t="s">
        <v>3714</v>
      </c>
      <c r="B1180" s="246" t="str">
        <f t="shared" si="322"/>
        <v>Wallach</v>
      </c>
      <c r="C1180" s="238" t="str">
        <f t="shared" si="323"/>
        <v>Chad</v>
      </c>
      <c r="D1180" s="232" t="str">
        <f t="shared" si="324"/>
        <v>C. Wallach</v>
      </c>
      <c r="E1180" s="231" t="str">
        <f t="shared" si="325"/>
        <v>Chad Wallach</v>
      </c>
      <c r="F1180" s="254" t="s">
        <v>748</v>
      </c>
      <c r="G1180" s="254">
        <v>240</v>
      </c>
      <c r="H1180" s="254">
        <v>14</v>
      </c>
      <c r="I1180" s="254" t="s">
        <v>1465</v>
      </c>
      <c r="J1180" s="250">
        <v>33546</v>
      </c>
      <c r="K1180" s="255" t="s">
        <v>749</v>
      </c>
      <c r="L1180" s="249" t="s">
        <v>6</v>
      </c>
      <c r="M1180" s="270" t="str">
        <f t="shared" si="319"/>
        <v>MM</v>
      </c>
      <c r="N1180" s="256" t="s">
        <v>3535</v>
      </c>
      <c r="O1180" s="257" t="s">
        <v>3574</v>
      </c>
      <c r="P1180" s="231" t="str">
        <f>CONCATENATE(A1180," (",U1180,")")</f>
        <v>Wallach, Chad (MM)</v>
      </c>
      <c r="Q1180" s="252">
        <f t="shared" si="320"/>
        <v>100000</v>
      </c>
      <c r="R1180" s="252" t="str">
        <f t="shared" si="315"/>
        <v/>
      </c>
      <c r="S1180" s="252" t="str">
        <f t="shared" si="321"/>
        <v/>
      </c>
      <c r="T1180" s="252" t="str">
        <f t="shared" si="327"/>
        <v/>
      </c>
      <c r="U1180" s="270" t="s">
        <v>385</v>
      </c>
      <c r="V1180" s="253">
        <v>100000</v>
      </c>
      <c r="W1180" s="232"/>
      <c r="X1180" s="253"/>
      <c r="Y1180" s="232"/>
      <c r="Z1180" s="232"/>
      <c r="AA1180" s="232"/>
      <c r="AB1180" s="284"/>
      <c r="AC1180" s="232"/>
      <c r="AD1180" s="284"/>
      <c r="AE1180" s="232"/>
      <c r="AF1180" s="232"/>
    </row>
    <row r="1181" spans="1:32" ht="14.25" customHeight="1">
      <c r="A1181" s="158" t="s">
        <v>3791</v>
      </c>
      <c r="B1181" s="246" t="str">
        <f t="shared" si="322"/>
        <v>Walls</v>
      </c>
      <c r="C1181" s="238" t="str">
        <f t="shared" si="323"/>
        <v>Taylor</v>
      </c>
      <c r="D1181" s="232" t="str">
        <f t="shared" si="324"/>
        <v>T. Walls</v>
      </c>
      <c r="E1181" s="231" t="str">
        <f t="shared" si="325"/>
        <v>Taylor Walls</v>
      </c>
      <c r="F1181" s="254" t="s">
        <v>755</v>
      </c>
      <c r="G1181" s="254">
        <v>195</v>
      </c>
      <c r="H1181" s="254">
        <v>8</v>
      </c>
      <c r="I1181" s="254" t="s">
        <v>1474</v>
      </c>
      <c r="J1181" s="250">
        <v>35256</v>
      </c>
      <c r="K1181" s="255" t="s">
        <v>752</v>
      </c>
      <c r="L1181" s="249" t="s">
        <v>387</v>
      </c>
      <c r="M1181" s="270" t="str">
        <f t="shared" si="319"/>
        <v>min</v>
      </c>
      <c r="N1181" s="256" t="s">
        <v>52</v>
      </c>
      <c r="O1181" s="257" t="s">
        <v>3574</v>
      </c>
      <c r="P1181" s="231" t="str">
        <f>CONCATENATE(A1181," (",U1181,")")</f>
        <v>Walls, Taylor (min)</v>
      </c>
      <c r="Q1181" s="252" t="str">
        <f t="shared" si="320"/>
        <v/>
      </c>
      <c r="R1181" s="252" t="str">
        <f t="shared" si="315"/>
        <v/>
      </c>
      <c r="S1181" s="252" t="str">
        <f t="shared" si="321"/>
        <v/>
      </c>
      <c r="T1181" s="252" t="str">
        <f t="shared" si="327"/>
        <v/>
      </c>
      <c r="U1181" s="270" t="s">
        <v>505</v>
      </c>
      <c r="V1181" s="253"/>
      <c r="W1181" s="232"/>
      <c r="X1181" s="253"/>
      <c r="Y1181" s="232"/>
      <c r="Z1181" s="232"/>
      <c r="AA1181" s="232"/>
      <c r="AB1181" s="284"/>
      <c r="AC1181" s="232"/>
      <c r="AD1181" s="284"/>
      <c r="AE1181" s="232"/>
      <c r="AF1181" s="232"/>
    </row>
    <row r="1182" spans="1:32" ht="14.25" customHeight="1">
      <c r="A1182" s="158" t="s">
        <v>3672</v>
      </c>
      <c r="B1182" s="246" t="str">
        <f t="shared" si="322"/>
        <v>Walsh</v>
      </c>
      <c r="C1182" s="238" t="str">
        <f t="shared" si="323"/>
        <v>Jared</v>
      </c>
      <c r="D1182" s="232" t="str">
        <f t="shared" si="324"/>
        <v>J. Walsh</v>
      </c>
      <c r="E1182" s="231" t="str">
        <f t="shared" si="325"/>
        <v>Jared Walsh</v>
      </c>
      <c r="F1182" s="254" t="s">
        <v>307</v>
      </c>
      <c r="G1182" s="254">
        <v>155</v>
      </c>
      <c r="H1182" s="254">
        <v>6</v>
      </c>
      <c r="I1182" s="254" t="s">
        <v>1469</v>
      </c>
      <c r="J1182" s="250">
        <v>34180</v>
      </c>
      <c r="K1182" s="255" t="s">
        <v>747</v>
      </c>
      <c r="L1182" s="249" t="s">
        <v>6</v>
      </c>
      <c r="M1182" s="270" t="str">
        <f t="shared" si="319"/>
        <v>MM</v>
      </c>
      <c r="N1182" s="256" t="s">
        <v>329</v>
      </c>
      <c r="O1182" s="257" t="s">
        <v>3574</v>
      </c>
      <c r="P1182" s="231" t="str">
        <f>CONCATENATE(A1182," (",U1182,")")</f>
        <v>Walsh, Jared (MM)</v>
      </c>
      <c r="Q1182" s="252">
        <f t="shared" si="320"/>
        <v>100000</v>
      </c>
      <c r="R1182" s="252" t="str">
        <f t="shared" si="315"/>
        <v/>
      </c>
      <c r="S1182" s="252" t="str">
        <f t="shared" si="321"/>
        <v/>
      </c>
      <c r="T1182" s="252" t="str">
        <f t="shared" si="327"/>
        <v/>
      </c>
      <c r="U1182" s="270" t="s">
        <v>385</v>
      </c>
      <c r="V1182" s="253">
        <v>100000</v>
      </c>
      <c r="W1182" s="232"/>
      <c r="X1182" s="253"/>
      <c r="Y1182" s="232"/>
      <c r="Z1182" s="232"/>
      <c r="AA1182" s="232"/>
      <c r="AB1182" s="284"/>
      <c r="AC1182" s="232"/>
      <c r="AD1182" s="284"/>
      <c r="AE1182" s="232"/>
      <c r="AF1182" s="232"/>
    </row>
    <row r="1183" spans="1:32" ht="14.25" customHeight="1">
      <c r="A1183" s="158" t="s">
        <v>3683</v>
      </c>
      <c r="B1183" s="246" t="str">
        <f t="shared" si="322"/>
        <v>Wang</v>
      </c>
      <c r="C1183" s="238" t="str">
        <f t="shared" si="323"/>
        <v>Wei-Chung</v>
      </c>
      <c r="D1183" s="232" t="str">
        <f t="shared" si="324"/>
        <v>W. Wang</v>
      </c>
      <c r="E1183" s="231" t="str">
        <f t="shared" si="325"/>
        <v>Wei-Chung Wang</v>
      </c>
      <c r="F1183" s="254" t="s">
        <v>307</v>
      </c>
      <c r="G1183" s="254">
        <v>177</v>
      </c>
      <c r="H1183" s="254">
        <v>7</v>
      </c>
      <c r="I1183" s="254" t="s">
        <v>1473</v>
      </c>
      <c r="J1183" s="250">
        <v>33719</v>
      </c>
      <c r="K1183" s="255" t="s">
        <v>745</v>
      </c>
      <c r="L1183" s="249" t="s">
        <v>90</v>
      </c>
      <c r="M1183" s="270" t="str">
        <f t="shared" si="319"/>
        <v>Y1</v>
      </c>
      <c r="N1183" s="256" t="s">
        <v>479</v>
      </c>
      <c r="O1183" s="257" t="s">
        <v>3574</v>
      </c>
      <c r="P1183" s="231" t="str">
        <f>CONCATENATE(A1183," (",U1183,")")</f>
        <v>Wang, Wei-Chung (Y1)</v>
      </c>
      <c r="Q1183" s="252">
        <f t="shared" si="320"/>
        <v>200000</v>
      </c>
      <c r="R1183" s="252">
        <f t="shared" si="315"/>
        <v>300000</v>
      </c>
      <c r="S1183" s="252">
        <f t="shared" si="321"/>
        <v>400000</v>
      </c>
      <c r="T1183" s="252" t="str">
        <f t="shared" si="327"/>
        <v/>
      </c>
      <c r="U1183" s="270" t="s">
        <v>388</v>
      </c>
      <c r="V1183" s="253">
        <v>200000</v>
      </c>
      <c r="W1183" s="232" t="s">
        <v>389</v>
      </c>
      <c r="X1183" s="253">
        <v>300000</v>
      </c>
      <c r="Y1183" s="232" t="s">
        <v>278</v>
      </c>
      <c r="Z1183" s="378">
        <v>400000</v>
      </c>
      <c r="AA1183" s="232" t="s">
        <v>492</v>
      </c>
      <c r="AB1183" s="284"/>
      <c r="AC1183" s="232"/>
      <c r="AD1183" s="284"/>
      <c r="AE1183" s="232"/>
      <c r="AF1183" s="232"/>
    </row>
    <row r="1184" spans="1:32" ht="14.25" customHeight="1">
      <c r="A1184" s="232" t="s">
        <v>1113</v>
      </c>
      <c r="B1184" s="246" t="str">
        <f t="shared" si="322"/>
        <v>Ward</v>
      </c>
      <c r="C1184" s="238" t="str">
        <f t="shared" si="323"/>
        <v>Taylor</v>
      </c>
      <c r="D1184" s="232" t="str">
        <f t="shared" si="324"/>
        <v>T. Ward</v>
      </c>
      <c r="E1184" s="231" t="str">
        <f t="shared" si="325"/>
        <v>Taylor Ward</v>
      </c>
      <c r="F1184" s="254"/>
      <c r="G1184" s="233">
        <v>114</v>
      </c>
      <c r="H1184" s="233">
        <v>4</v>
      </c>
      <c r="I1184" s="233">
        <v>21</v>
      </c>
      <c r="J1184" s="262">
        <v>34317</v>
      </c>
      <c r="K1184" s="255" t="s">
        <v>751</v>
      </c>
      <c r="L1184" s="249" t="s">
        <v>6</v>
      </c>
      <c r="M1184" s="270" t="str">
        <f t="shared" si="319"/>
        <v>Y1*</v>
      </c>
      <c r="N1184" s="256" t="str">
        <f>Aaron!$AE$2</f>
        <v>Pismo Beach</v>
      </c>
      <c r="O1184" s="257" t="s">
        <v>1058</v>
      </c>
      <c r="P1184" s="231" t="str">
        <f>CONCATENATE(A1184," (",M1184,")")</f>
        <v>Ward, Taylor (Y1*)</v>
      </c>
      <c r="Q1184" s="252">
        <f t="shared" si="320"/>
        <v>200000</v>
      </c>
      <c r="R1184" s="252">
        <f t="shared" si="315"/>
        <v>300000</v>
      </c>
      <c r="S1184" s="252">
        <f t="shared" si="321"/>
        <v>400000</v>
      </c>
      <c r="T1184" s="252" t="str">
        <f t="shared" si="327"/>
        <v/>
      </c>
      <c r="U1184" s="270" t="s">
        <v>189</v>
      </c>
      <c r="V1184" s="253">
        <v>200000</v>
      </c>
      <c r="W1184" s="232" t="s">
        <v>389</v>
      </c>
      <c r="X1184" s="253">
        <v>300000</v>
      </c>
      <c r="Y1184" s="232" t="s">
        <v>278</v>
      </c>
      <c r="Z1184" s="378">
        <v>400000</v>
      </c>
      <c r="AA1184" s="232" t="s">
        <v>492</v>
      </c>
      <c r="AB1184" s="284"/>
      <c r="AC1184" s="232"/>
      <c r="AD1184" s="284"/>
      <c r="AE1184" s="232"/>
      <c r="AF1184" s="232"/>
    </row>
    <row r="1185" spans="1:32" ht="14.25" customHeight="1">
      <c r="A1185" s="232" t="s">
        <v>2078</v>
      </c>
      <c r="B1185" s="246" t="str">
        <f t="shared" si="322"/>
        <v>Waters</v>
      </c>
      <c r="C1185" s="238" t="str">
        <f t="shared" si="323"/>
        <v>Drew</v>
      </c>
      <c r="D1185" s="232" t="str">
        <f t="shared" si="324"/>
        <v>D. Waters</v>
      </c>
      <c r="E1185" s="231" t="str">
        <f t="shared" si="325"/>
        <v>Drew Waters</v>
      </c>
      <c r="F1185" s="254" t="s">
        <v>755</v>
      </c>
      <c r="G1185" s="254" t="s">
        <v>2232</v>
      </c>
      <c r="H1185" s="254" t="s">
        <v>1466</v>
      </c>
      <c r="I1185" s="254" t="s">
        <v>2188</v>
      </c>
      <c r="J1185" s="250">
        <v>36159</v>
      </c>
      <c r="K1185" s="255" t="s">
        <v>750</v>
      </c>
      <c r="L1185" s="249" t="s">
        <v>387</v>
      </c>
      <c r="M1185" s="270" t="str">
        <f t="shared" si="319"/>
        <v>min</v>
      </c>
      <c r="N1185" s="256" t="s">
        <v>299</v>
      </c>
      <c r="O1185" s="257" t="s">
        <v>2173</v>
      </c>
      <c r="P1185" s="231" t="str">
        <f>CONCATENATE(A1185," (",M1185,")")</f>
        <v>Waters, Drew (min)</v>
      </c>
      <c r="Q1185" s="252" t="str">
        <f t="shared" si="320"/>
        <v/>
      </c>
      <c r="R1185" s="252" t="str">
        <f t="shared" si="315"/>
        <v/>
      </c>
      <c r="S1185" s="252" t="str">
        <f t="shared" si="321"/>
        <v/>
      </c>
      <c r="T1185" s="252" t="str">
        <f t="shared" si="327"/>
        <v/>
      </c>
      <c r="U1185" s="270" t="s">
        <v>505</v>
      </c>
      <c r="V1185" s="253"/>
      <c r="W1185" s="232"/>
      <c r="X1185" s="253"/>
      <c r="Y1185" s="232"/>
      <c r="Z1185" s="232"/>
      <c r="AA1185" s="232"/>
      <c r="AB1185" s="284"/>
      <c r="AC1185" s="232"/>
      <c r="AD1185" s="284"/>
      <c r="AE1185" s="232"/>
      <c r="AF1185" s="232"/>
    </row>
    <row r="1186" spans="1:32" ht="14.25" customHeight="1">
      <c r="A1186" s="256" t="s">
        <v>630</v>
      </c>
      <c r="B1186" s="246" t="str">
        <f t="shared" si="322"/>
        <v>Watson</v>
      </c>
      <c r="C1186" s="238" t="str">
        <f t="shared" si="323"/>
        <v>Tony</v>
      </c>
      <c r="D1186" s="232" t="str">
        <f t="shared" si="324"/>
        <v>T. Watson</v>
      </c>
      <c r="E1186" s="231" t="str">
        <f t="shared" si="325"/>
        <v>Tony Watson</v>
      </c>
      <c r="F1186" s="272" t="s">
        <v>307</v>
      </c>
      <c r="G1186" s="249"/>
      <c r="H1186" s="249"/>
      <c r="I1186" s="249"/>
      <c r="J1186" s="273">
        <v>31197</v>
      </c>
      <c r="K1186" s="274" t="s">
        <v>745</v>
      </c>
      <c r="L1186" s="249" t="s">
        <v>90</v>
      </c>
      <c r="M1186" s="270" t="str">
        <f t="shared" si="319"/>
        <v>1,F1-$810K</v>
      </c>
      <c r="N1186" s="256" t="s">
        <v>397</v>
      </c>
      <c r="O1186" s="257" t="s">
        <v>3510</v>
      </c>
      <c r="P1186" s="231" t="str">
        <f>CONCATENATE(A1186," (",M1186,")")</f>
        <v>Watson, Tony (1,F1-$810K)</v>
      </c>
      <c r="Q1186" s="252">
        <f t="shared" si="320"/>
        <v>810000</v>
      </c>
      <c r="R1186" s="252" t="str">
        <f t="shared" si="315"/>
        <v/>
      </c>
      <c r="S1186" s="252" t="str">
        <f t="shared" si="321"/>
        <v/>
      </c>
      <c r="T1186" s="252" t="str">
        <f t="shared" si="327"/>
        <v/>
      </c>
      <c r="U1186" s="270" t="s">
        <v>3363</v>
      </c>
      <c r="V1186" s="253">
        <v>810000</v>
      </c>
      <c r="W1186" s="232" t="s">
        <v>242</v>
      </c>
      <c r="X1186" s="284"/>
      <c r="Y1186" s="232"/>
      <c r="Z1186" s="284"/>
      <c r="AA1186" s="232"/>
      <c r="AB1186" s="284"/>
      <c r="AC1186" s="232"/>
      <c r="AD1186" s="284"/>
      <c r="AE1186" s="232"/>
      <c r="AF1186" s="232"/>
    </row>
    <row r="1187" spans="1:32" ht="14.25" customHeight="1">
      <c r="A1187" s="232" t="s">
        <v>1114</v>
      </c>
      <c r="B1187" s="246" t="str">
        <f t="shared" si="322"/>
        <v>Weaver</v>
      </c>
      <c r="C1187" s="238" t="str">
        <f t="shared" si="323"/>
        <v>Luke</v>
      </c>
      <c r="D1187" s="232" t="str">
        <f t="shared" si="324"/>
        <v>L. Weaver</v>
      </c>
      <c r="E1187" s="231" t="str">
        <f t="shared" si="325"/>
        <v>Luke Weaver</v>
      </c>
      <c r="F1187" s="254"/>
      <c r="G1187" s="233">
        <v>184</v>
      </c>
      <c r="H1187" s="233">
        <v>8</v>
      </c>
      <c r="I1187" s="233">
        <v>6</v>
      </c>
      <c r="J1187" s="262">
        <v>34202</v>
      </c>
      <c r="K1187" s="255" t="s">
        <v>577</v>
      </c>
      <c r="L1187" s="249" t="s">
        <v>90</v>
      </c>
      <c r="M1187" s="270" t="str">
        <f t="shared" si="319"/>
        <v>ARB-Y4</v>
      </c>
      <c r="N1187" s="232" t="s">
        <v>292</v>
      </c>
      <c r="O1187" s="257" t="s">
        <v>1134</v>
      </c>
      <c r="P1187" s="231" t="str">
        <f>CONCATENATE(A1187," (",M1187,")")</f>
        <v>Weaver, Luke (ARB-Y4)</v>
      </c>
      <c r="Q1187" s="252">
        <f t="shared" si="320"/>
        <v>840000</v>
      </c>
      <c r="R1187" s="252" t="str">
        <f t="shared" si="315"/>
        <v/>
      </c>
      <c r="S1187" s="252" t="str">
        <f t="shared" si="321"/>
        <v/>
      </c>
      <c r="T1187" s="252" t="str">
        <f t="shared" si="327"/>
        <v/>
      </c>
      <c r="U1187" s="270" t="s">
        <v>492</v>
      </c>
      <c r="V1187" s="253">
        <v>840000</v>
      </c>
      <c r="W1187" s="232" t="s">
        <v>721</v>
      </c>
      <c r="X1187" s="260"/>
      <c r="Y1187" s="232" t="s">
        <v>722</v>
      </c>
      <c r="Z1187" s="232"/>
      <c r="AA1187" s="232" t="s">
        <v>723</v>
      </c>
      <c r="AB1187" s="284"/>
      <c r="AC1187" s="232"/>
      <c r="AD1187" s="284"/>
      <c r="AE1187" s="232"/>
      <c r="AF1187" s="232"/>
    </row>
    <row r="1188" spans="1:32" ht="14.25" customHeight="1">
      <c r="A1188" s="158" t="s">
        <v>3633</v>
      </c>
      <c r="B1188" s="246" t="str">
        <f t="shared" si="322"/>
        <v>Webb</v>
      </c>
      <c r="C1188" s="238" t="str">
        <f t="shared" si="323"/>
        <v>Jacob</v>
      </c>
      <c r="D1188" s="232" t="str">
        <f t="shared" si="324"/>
        <v>J. Webb</v>
      </c>
      <c r="E1188" s="231" t="str">
        <f t="shared" si="325"/>
        <v>Jacob Webb</v>
      </c>
      <c r="F1188" s="254" t="s">
        <v>748</v>
      </c>
      <c r="G1188" s="254">
        <v>99</v>
      </c>
      <c r="H1188" s="254" t="s">
        <v>478</v>
      </c>
      <c r="I1188" s="254" t="s">
        <v>2185</v>
      </c>
      <c r="J1188" s="250">
        <v>34196</v>
      </c>
      <c r="K1188" s="255" t="s">
        <v>745</v>
      </c>
      <c r="L1188" s="249" t="s">
        <v>90</v>
      </c>
      <c r="M1188" s="270" t="str">
        <f t="shared" si="319"/>
        <v>Y1</v>
      </c>
      <c r="N1188" s="256" t="s">
        <v>502</v>
      </c>
      <c r="O1188" s="257" t="s">
        <v>3574</v>
      </c>
      <c r="P1188" s="231" t="str">
        <f>CONCATENATE(A1188," (",U1188,")")</f>
        <v>Webb, Jacob (Y1)</v>
      </c>
      <c r="Q1188" s="252">
        <f t="shared" si="320"/>
        <v>200000</v>
      </c>
      <c r="R1188" s="252">
        <f t="shared" si="315"/>
        <v>300000</v>
      </c>
      <c r="S1188" s="252">
        <f t="shared" si="321"/>
        <v>400000</v>
      </c>
      <c r="T1188" s="252" t="str">
        <f t="shared" si="327"/>
        <v/>
      </c>
      <c r="U1188" s="270" t="s">
        <v>388</v>
      </c>
      <c r="V1188" s="253">
        <v>200000</v>
      </c>
      <c r="W1188" s="232" t="s">
        <v>389</v>
      </c>
      <c r="X1188" s="253">
        <v>300000</v>
      </c>
      <c r="Y1188" s="232" t="s">
        <v>278</v>
      </c>
      <c r="Z1188" s="378">
        <v>400000</v>
      </c>
      <c r="AA1188" s="232" t="s">
        <v>492</v>
      </c>
      <c r="AB1188" s="284"/>
      <c r="AC1188" s="232"/>
      <c r="AD1188" s="284"/>
      <c r="AE1188" s="232"/>
      <c r="AF1188" s="232"/>
    </row>
    <row r="1189" spans="1:32" ht="14.25" customHeight="1">
      <c r="A1189" s="158" t="s">
        <v>3640</v>
      </c>
      <c r="B1189" s="246" t="str">
        <f t="shared" si="322"/>
        <v>Webb</v>
      </c>
      <c r="C1189" s="238" t="str">
        <f t="shared" si="323"/>
        <v>Logan</v>
      </c>
      <c r="D1189" s="232" t="str">
        <f t="shared" si="324"/>
        <v>L. Webb</v>
      </c>
      <c r="E1189" s="231" t="str">
        <f t="shared" si="325"/>
        <v>Logan Webb</v>
      </c>
      <c r="F1189" s="254" t="s">
        <v>748</v>
      </c>
      <c r="G1189" s="254">
        <v>108</v>
      </c>
      <c r="H1189" s="254">
        <v>4</v>
      </c>
      <c r="I1189" s="254" t="s">
        <v>1471</v>
      </c>
      <c r="J1189" s="250">
        <v>35387</v>
      </c>
      <c r="K1189" s="255" t="s">
        <v>577</v>
      </c>
      <c r="L1189" s="249" t="s">
        <v>90</v>
      </c>
      <c r="M1189" s="270" t="str">
        <f t="shared" si="319"/>
        <v>Y1</v>
      </c>
      <c r="N1189" s="256" t="s">
        <v>2421</v>
      </c>
      <c r="O1189" s="257" t="s">
        <v>3574</v>
      </c>
      <c r="P1189" s="231" t="str">
        <f>CONCATENATE(A1189," (",U1189,")")</f>
        <v>Webb, Logan (Y1)</v>
      </c>
      <c r="Q1189" s="252">
        <f t="shared" si="320"/>
        <v>200000</v>
      </c>
      <c r="R1189" s="252">
        <f t="shared" si="315"/>
        <v>300000</v>
      </c>
      <c r="S1189" s="252">
        <f t="shared" si="321"/>
        <v>400000</v>
      </c>
      <c r="T1189" s="252" t="str">
        <f t="shared" si="327"/>
        <v/>
      </c>
      <c r="U1189" s="270" t="s">
        <v>388</v>
      </c>
      <c r="V1189" s="253">
        <v>200000</v>
      </c>
      <c r="W1189" s="232" t="s">
        <v>389</v>
      </c>
      <c r="X1189" s="253">
        <v>300000</v>
      </c>
      <c r="Y1189" s="232" t="s">
        <v>278</v>
      </c>
      <c r="Z1189" s="378">
        <v>400000</v>
      </c>
      <c r="AA1189" s="232" t="s">
        <v>492</v>
      </c>
      <c r="AB1189" s="284"/>
      <c r="AC1189" s="232"/>
      <c r="AD1189" s="284"/>
      <c r="AE1189" s="232"/>
      <c r="AF1189" s="232"/>
    </row>
    <row r="1190" spans="1:32" ht="14.25" customHeight="1">
      <c r="A1190" s="158" t="s">
        <v>4176</v>
      </c>
      <c r="B1190" s="552" t="str">
        <f t="shared" si="322"/>
        <v>Webb</v>
      </c>
      <c r="C1190" s="553" t="str">
        <f t="shared" si="323"/>
        <v>Tyler</v>
      </c>
      <c r="D1190" s="158" t="str">
        <f t="shared" si="324"/>
        <v>T. Webb</v>
      </c>
      <c r="E1190" s="539" t="str">
        <f t="shared" si="325"/>
        <v>Tyler Webb</v>
      </c>
      <c r="F1190" s="558" t="s">
        <v>307</v>
      </c>
      <c r="G1190" s="558"/>
      <c r="H1190" s="558"/>
      <c r="I1190" s="558"/>
      <c r="J1190" s="555">
        <v>33074</v>
      </c>
      <c r="K1190" s="559" t="s">
        <v>745</v>
      </c>
      <c r="L1190" s="554" t="s">
        <v>90</v>
      </c>
      <c r="M1190" s="556" t="str">
        <f t="shared" si="319"/>
        <v>1,F3-$1.71M</v>
      </c>
      <c r="N1190" s="556" t="s">
        <v>52</v>
      </c>
      <c r="O1190" s="557" t="s">
        <v>4160</v>
      </c>
      <c r="P1190" s="539" t="str">
        <f>CONCATENATE(A1190," (",M1190,")")</f>
        <v>Webb, Tyler (1,F3-$1.71M)</v>
      </c>
      <c r="Q1190" s="579">
        <f t="shared" si="320"/>
        <v>570000</v>
      </c>
      <c r="R1190" s="579">
        <f t="shared" si="315"/>
        <v>570000</v>
      </c>
      <c r="S1190" s="579">
        <f t="shared" si="321"/>
        <v>570000</v>
      </c>
      <c r="T1190" s="579" t="str">
        <f t="shared" si="327"/>
        <v/>
      </c>
      <c r="U1190" s="270" t="s">
        <v>4126</v>
      </c>
      <c r="V1190" s="284">
        <v>570000</v>
      </c>
      <c r="W1190" s="232" t="s">
        <v>4152</v>
      </c>
      <c r="X1190" s="253">
        <v>570000</v>
      </c>
      <c r="Y1190" s="232" t="s">
        <v>4153</v>
      </c>
      <c r="Z1190" s="232">
        <v>570000</v>
      </c>
      <c r="AA1190" s="232" t="s">
        <v>242</v>
      </c>
      <c r="AB1190" s="284"/>
      <c r="AC1190" s="232"/>
      <c r="AD1190" s="284"/>
      <c r="AE1190" s="232"/>
      <c r="AF1190" s="232"/>
    </row>
    <row r="1191" spans="1:32" ht="14.25" customHeight="1">
      <c r="A1191" s="158" t="s">
        <v>3755</v>
      </c>
      <c r="B1191" s="246" t="str">
        <f t="shared" si="322"/>
        <v>Wendelken</v>
      </c>
      <c r="C1191" s="238" t="str">
        <f t="shared" si="323"/>
        <v>JB</v>
      </c>
      <c r="D1191" s="232" t="str">
        <f t="shared" si="324"/>
        <v>J. Wendelken</v>
      </c>
      <c r="E1191" s="231" t="str">
        <f t="shared" si="325"/>
        <v>JB Wendelken</v>
      </c>
      <c r="F1191" s="254" t="s">
        <v>748</v>
      </c>
      <c r="G1191" s="254">
        <v>96</v>
      </c>
      <c r="H1191" s="254" t="s">
        <v>478</v>
      </c>
      <c r="I1191" s="254" t="s">
        <v>2182</v>
      </c>
      <c r="J1191" s="250">
        <v>34052</v>
      </c>
      <c r="K1191" s="255" t="s">
        <v>745</v>
      </c>
      <c r="L1191" s="249" t="s">
        <v>90</v>
      </c>
      <c r="M1191" s="270" t="str">
        <f t="shared" si="319"/>
        <v>Y1</v>
      </c>
      <c r="N1191" s="256" t="s">
        <v>429</v>
      </c>
      <c r="O1191" s="257" t="s">
        <v>3574</v>
      </c>
      <c r="P1191" s="231" t="str">
        <f>CONCATENATE(A1191," (",U1191,")")</f>
        <v>Wendelken, JB (Y1)</v>
      </c>
      <c r="Q1191" s="252">
        <f t="shared" si="320"/>
        <v>200000</v>
      </c>
      <c r="R1191" s="252">
        <f t="shared" si="315"/>
        <v>300000</v>
      </c>
      <c r="S1191" s="252">
        <f t="shared" si="321"/>
        <v>400000</v>
      </c>
      <c r="T1191" s="252" t="str">
        <f t="shared" si="327"/>
        <v/>
      </c>
      <c r="U1191" s="270" t="s">
        <v>388</v>
      </c>
      <c r="V1191" s="253">
        <v>200000</v>
      </c>
      <c r="W1191" s="232" t="s">
        <v>389</v>
      </c>
      <c r="X1191" s="253">
        <v>300000</v>
      </c>
      <c r="Y1191" s="232" t="s">
        <v>278</v>
      </c>
      <c r="Z1191" s="378">
        <v>400000</v>
      </c>
      <c r="AA1191" s="232" t="s">
        <v>492</v>
      </c>
      <c r="AB1191" s="284"/>
      <c r="AC1191" s="232"/>
      <c r="AD1191" s="284"/>
      <c r="AE1191" s="232"/>
      <c r="AF1191" s="232"/>
    </row>
    <row r="1192" spans="1:32" ht="14.25" customHeight="1">
      <c r="A1192" s="232" t="s">
        <v>1335</v>
      </c>
      <c r="B1192" s="246" t="str">
        <f t="shared" si="322"/>
        <v>Wendle</v>
      </c>
      <c r="C1192" s="238" t="str">
        <f t="shared" si="323"/>
        <v>Joey</v>
      </c>
      <c r="D1192" s="232" t="str">
        <f t="shared" si="324"/>
        <v>J. Wendle</v>
      </c>
      <c r="E1192" s="231" t="str">
        <f t="shared" si="325"/>
        <v>Joey Wendle</v>
      </c>
      <c r="F1192" s="247" t="s">
        <v>307</v>
      </c>
      <c r="G1192" s="232" t="e">
        <f>#REF!+1</f>
        <v>#REF!</v>
      </c>
      <c r="H1192" s="232">
        <v>7</v>
      </c>
      <c r="I1192" s="232">
        <v>20</v>
      </c>
      <c r="J1192" s="248">
        <v>32989</v>
      </c>
      <c r="K1192" s="232" t="s">
        <v>746</v>
      </c>
      <c r="L1192" s="249" t="s">
        <v>6</v>
      </c>
      <c r="M1192" s="270" t="str">
        <f t="shared" si="319"/>
        <v>Y3</v>
      </c>
      <c r="N1192" s="256" t="s">
        <v>1556</v>
      </c>
      <c r="O1192" s="249" t="s">
        <v>3557</v>
      </c>
      <c r="P1192" s="231" t="str">
        <f>CONCATENATE(A1192," (",M1192,")")</f>
        <v>Wendle, Joey (Y3)</v>
      </c>
      <c r="Q1192" s="252">
        <f t="shared" si="320"/>
        <v>400000</v>
      </c>
      <c r="R1192" s="252" t="str">
        <f t="shared" si="315"/>
        <v/>
      </c>
      <c r="S1192" s="252" t="str">
        <f t="shared" si="321"/>
        <v/>
      </c>
      <c r="T1192" s="252" t="str">
        <f t="shared" si="327"/>
        <v/>
      </c>
      <c r="U1192" s="270" t="s">
        <v>278</v>
      </c>
      <c r="V1192" s="253">
        <v>400000</v>
      </c>
      <c r="W1192" s="232" t="s">
        <v>492</v>
      </c>
      <c r="X1192" s="232"/>
      <c r="Y1192" s="232"/>
      <c r="Z1192" s="232"/>
      <c r="AA1192" s="232"/>
      <c r="AB1192" s="284"/>
      <c r="AC1192" s="232"/>
      <c r="AD1192" s="284"/>
      <c r="AE1192" s="232"/>
      <c r="AF1192" s="232"/>
    </row>
    <row r="1193" spans="1:32" ht="14.25" customHeight="1">
      <c r="A1193" s="232" t="s">
        <v>1520</v>
      </c>
      <c r="B1193" s="246" t="str">
        <f t="shared" si="322"/>
        <v>Wentz</v>
      </c>
      <c r="C1193" s="238" t="str">
        <f t="shared" si="323"/>
        <v>Joey</v>
      </c>
      <c r="D1193" s="232" t="str">
        <f t="shared" si="324"/>
        <v>J. Wentz</v>
      </c>
      <c r="E1193" s="231" t="str">
        <f t="shared" si="325"/>
        <v>Joey Wentz</v>
      </c>
      <c r="F1193" s="254"/>
      <c r="G1193" s="254">
        <v>61</v>
      </c>
      <c r="H1193" s="254" t="s">
        <v>1466</v>
      </c>
      <c r="I1193" s="254"/>
      <c r="J1193" s="250">
        <v>35709</v>
      </c>
      <c r="K1193" s="255" t="s">
        <v>577</v>
      </c>
      <c r="L1193" s="249" t="s">
        <v>387</v>
      </c>
      <c r="M1193" s="270" t="str">
        <f t="shared" si="319"/>
        <v>min</v>
      </c>
      <c r="N1193" s="256" t="str">
        <f>Ruth!$M$2</f>
        <v>Hoboken</v>
      </c>
      <c r="O1193" s="257" t="s">
        <v>1479</v>
      </c>
      <c r="P1193" s="231" t="str">
        <f>CONCATENATE(A1193," (",M1193,")")</f>
        <v>Wentz, Joey (min)</v>
      </c>
      <c r="Q1193" s="252" t="str">
        <f t="shared" si="320"/>
        <v/>
      </c>
      <c r="R1193" s="252" t="str">
        <f t="shared" si="315"/>
        <v/>
      </c>
      <c r="S1193" s="252" t="str">
        <f t="shared" si="321"/>
        <v/>
      </c>
      <c r="T1193" s="252" t="str">
        <f t="shared" si="327"/>
        <v/>
      </c>
      <c r="U1193" s="270" t="s">
        <v>505</v>
      </c>
      <c r="V1193" s="253"/>
      <c r="W1193" s="232"/>
      <c r="X1193" s="253"/>
      <c r="Y1193" s="232"/>
      <c r="Z1193" s="232"/>
      <c r="AA1193" s="232"/>
      <c r="AB1193" s="284"/>
      <c r="AC1193" s="232"/>
      <c r="AD1193" s="284"/>
      <c r="AE1193" s="232"/>
      <c r="AF1193" s="232"/>
    </row>
    <row r="1194" spans="1:32" ht="14.25" customHeight="1">
      <c r="A1194" s="232" t="s">
        <v>1398</v>
      </c>
      <c r="B1194" s="246" t="str">
        <f t="shared" si="322"/>
        <v>Wheeler</v>
      </c>
      <c r="C1194" s="238" t="str">
        <f t="shared" si="323"/>
        <v>Zack</v>
      </c>
      <c r="D1194" s="232" t="str">
        <f t="shared" si="324"/>
        <v>Z. Wheeler</v>
      </c>
      <c r="E1194" s="231" t="str">
        <f t="shared" si="325"/>
        <v>Zack Wheeler</v>
      </c>
      <c r="F1194" s="254" t="s">
        <v>748</v>
      </c>
      <c r="G1194" s="254"/>
      <c r="H1194" s="254"/>
      <c r="I1194" s="254"/>
      <c r="J1194" s="250">
        <v>33023</v>
      </c>
      <c r="K1194" s="255" t="s">
        <v>577</v>
      </c>
      <c r="L1194" s="249" t="s">
        <v>90</v>
      </c>
      <c r="M1194" s="270" t="str">
        <f t="shared" si="319"/>
        <v>3,F3-$1.05M</v>
      </c>
      <c r="N1194" s="256" t="str">
        <f>Cobb!$G$2</f>
        <v>Alaska</v>
      </c>
      <c r="O1194" s="257" t="s">
        <v>1376</v>
      </c>
      <c r="P1194" s="231" t="str">
        <f>CONCATENATE(A1194," (",M1194,")")</f>
        <v>Wheeler, Zack (3,F3-$1.05M)</v>
      </c>
      <c r="Q1194" s="252">
        <f t="shared" si="320"/>
        <v>350000</v>
      </c>
      <c r="R1194" s="252" t="str">
        <f t="shared" si="315"/>
        <v/>
      </c>
      <c r="S1194" s="252" t="str">
        <f t="shared" si="321"/>
        <v/>
      </c>
      <c r="T1194" s="252" t="str">
        <f t="shared" si="327"/>
        <v/>
      </c>
      <c r="U1194" s="270" t="s">
        <v>1005</v>
      </c>
      <c r="V1194" s="253">
        <v>350000</v>
      </c>
      <c r="W1194" s="253" t="s">
        <v>242</v>
      </c>
      <c r="X1194" s="253"/>
      <c r="Y1194" s="232"/>
      <c r="Z1194" s="232"/>
      <c r="AA1194" s="232"/>
      <c r="AB1194" s="284"/>
      <c r="AC1194" s="232"/>
      <c r="AD1194" s="284"/>
      <c r="AE1194" s="232"/>
      <c r="AF1194" s="232"/>
    </row>
    <row r="1195" spans="1:32" ht="14.25" customHeight="1">
      <c r="A1195" s="232" t="s">
        <v>1529</v>
      </c>
      <c r="B1195" s="246" t="str">
        <f t="shared" si="322"/>
        <v>White</v>
      </c>
      <c r="C1195" s="238" t="str">
        <f t="shared" si="323"/>
        <v>Evan</v>
      </c>
      <c r="D1195" s="232" t="str">
        <f t="shared" si="324"/>
        <v>E. White</v>
      </c>
      <c r="E1195" s="231" t="str">
        <f t="shared" si="325"/>
        <v>Evan White</v>
      </c>
      <c r="F1195" s="254"/>
      <c r="G1195" s="254">
        <v>33</v>
      </c>
      <c r="H1195" s="254" t="s">
        <v>1465</v>
      </c>
      <c r="I1195" s="254"/>
      <c r="J1195" s="250">
        <v>35181</v>
      </c>
      <c r="K1195" s="255" t="s">
        <v>747</v>
      </c>
      <c r="L1195" s="249" t="s">
        <v>387</v>
      </c>
      <c r="M1195" s="270" t="str">
        <f t="shared" si="319"/>
        <v>min</v>
      </c>
      <c r="N1195" s="256" t="str">
        <f>Aaron!$AE$2</f>
        <v>Pismo Beach</v>
      </c>
      <c r="O1195" s="257" t="s">
        <v>1479</v>
      </c>
      <c r="P1195" s="231" t="str">
        <f>CONCATENATE(A1195," (",M1195,")")</f>
        <v>White, Evan (min)</v>
      </c>
      <c r="Q1195" s="252" t="str">
        <f t="shared" si="320"/>
        <v/>
      </c>
      <c r="R1195" s="252" t="str">
        <f t="shared" si="315"/>
        <v/>
      </c>
      <c r="S1195" s="252" t="str">
        <f t="shared" si="321"/>
        <v/>
      </c>
      <c r="T1195" s="252" t="str">
        <f t="shared" si="327"/>
        <v/>
      </c>
      <c r="U1195" s="270" t="s">
        <v>505</v>
      </c>
      <c r="V1195" s="253"/>
      <c r="W1195" s="232"/>
      <c r="X1195" s="253"/>
      <c r="Y1195" s="232"/>
      <c r="Z1195" s="232"/>
      <c r="AA1195" s="232"/>
      <c r="AB1195" s="284"/>
      <c r="AC1195" s="232"/>
      <c r="AD1195" s="284"/>
      <c r="AE1195" s="232"/>
      <c r="AF1195" s="232"/>
    </row>
    <row r="1196" spans="1:32" ht="14.25" customHeight="1">
      <c r="A1196" s="232" t="s">
        <v>1247</v>
      </c>
      <c r="B1196" s="246" t="str">
        <f t="shared" si="322"/>
        <v>Whitley</v>
      </c>
      <c r="C1196" s="238" t="str">
        <f t="shared" si="323"/>
        <v>Forrest</v>
      </c>
      <c r="D1196" s="232" t="str">
        <f t="shared" si="324"/>
        <v>F. Whitley</v>
      </c>
      <c r="E1196" s="231" t="str">
        <f t="shared" si="325"/>
        <v>Forrest Whitley</v>
      </c>
      <c r="F1196" s="247" t="s">
        <v>748</v>
      </c>
      <c r="G1196" s="232" t="e">
        <f>#REF!+1</f>
        <v>#REF!</v>
      </c>
      <c r="H1196" s="232" t="s">
        <v>478</v>
      </c>
      <c r="I1196" s="232">
        <v>16</v>
      </c>
      <c r="J1196" s="248">
        <v>35688</v>
      </c>
      <c r="K1196" s="232" t="s">
        <v>577</v>
      </c>
      <c r="L1196" s="249" t="s">
        <v>387</v>
      </c>
      <c r="M1196" s="270" t="str">
        <f t="shared" si="319"/>
        <v>min</v>
      </c>
      <c r="N1196" s="251" t="s">
        <v>173</v>
      </c>
      <c r="O1196" s="249" t="s">
        <v>2008</v>
      </c>
      <c r="P1196" s="231" t="str">
        <f>CONCATENATE(A1196," (",M1196,")")</f>
        <v>Whitley, Forrest (min)</v>
      </c>
      <c r="Q1196" s="252" t="str">
        <f t="shared" si="320"/>
        <v/>
      </c>
      <c r="R1196" s="252" t="str">
        <f t="shared" si="315"/>
        <v/>
      </c>
      <c r="S1196" s="252" t="str">
        <f t="shared" si="321"/>
        <v/>
      </c>
      <c r="T1196" s="252" t="str">
        <f t="shared" si="327"/>
        <v/>
      </c>
      <c r="U1196" s="270" t="s">
        <v>505</v>
      </c>
      <c r="V1196" s="253"/>
      <c r="W1196" s="232"/>
      <c r="X1196" s="232"/>
      <c r="Y1196" s="232"/>
      <c r="Z1196" s="232"/>
      <c r="AA1196" s="232"/>
      <c r="AB1196" s="284"/>
      <c r="AC1196" s="232"/>
      <c r="AD1196" s="284"/>
      <c r="AE1196" s="232"/>
      <c r="AF1196" s="232"/>
    </row>
    <row r="1197" spans="1:32" ht="14.25" customHeight="1">
      <c r="A1197" s="158" t="s">
        <v>3629</v>
      </c>
      <c r="B1197" s="246" t="str">
        <f t="shared" si="322"/>
        <v>Wick</v>
      </c>
      <c r="C1197" s="238" t="str">
        <f t="shared" si="323"/>
        <v>Rowan</v>
      </c>
      <c r="D1197" s="232" t="str">
        <f t="shared" si="324"/>
        <v>R. Wick</v>
      </c>
      <c r="E1197" s="231" t="str">
        <f t="shared" si="325"/>
        <v>Rowan Wick</v>
      </c>
      <c r="F1197" s="254" t="s">
        <v>748</v>
      </c>
      <c r="G1197" s="254">
        <v>94</v>
      </c>
      <c r="H1197" s="254" t="s">
        <v>478</v>
      </c>
      <c r="I1197" s="254" t="s">
        <v>1478</v>
      </c>
      <c r="J1197" s="250">
        <v>33917</v>
      </c>
      <c r="K1197" s="255" t="s">
        <v>745</v>
      </c>
      <c r="L1197" s="249" t="s">
        <v>90</v>
      </c>
      <c r="M1197" s="270" t="str">
        <f t="shared" si="319"/>
        <v>Y1</v>
      </c>
      <c r="N1197" s="256" t="s">
        <v>52</v>
      </c>
      <c r="O1197" s="257" t="s">
        <v>3574</v>
      </c>
      <c r="P1197" s="231" t="str">
        <f>CONCATENATE(A1197," (",U1197,")")</f>
        <v>Wick, Rowan (Y1)</v>
      </c>
      <c r="Q1197" s="252">
        <f t="shared" si="320"/>
        <v>200000</v>
      </c>
      <c r="R1197" s="252">
        <f t="shared" si="315"/>
        <v>300000</v>
      </c>
      <c r="S1197" s="252">
        <f t="shared" si="321"/>
        <v>400000</v>
      </c>
      <c r="T1197" s="252" t="str">
        <f t="shared" si="327"/>
        <v/>
      </c>
      <c r="U1197" s="270" t="s">
        <v>388</v>
      </c>
      <c r="V1197" s="253">
        <v>200000</v>
      </c>
      <c r="W1197" s="232" t="s">
        <v>389</v>
      </c>
      <c r="X1197" s="253">
        <v>300000</v>
      </c>
      <c r="Y1197" s="232" t="s">
        <v>278</v>
      </c>
      <c r="Z1197" s="378">
        <v>400000</v>
      </c>
      <c r="AA1197" s="232" t="s">
        <v>492</v>
      </c>
      <c r="AB1197" s="284"/>
      <c r="AC1197" s="232"/>
      <c r="AD1197" s="284"/>
      <c r="AE1197" s="232"/>
      <c r="AF1197" s="232"/>
    </row>
    <row r="1198" spans="1:32" ht="14.25" customHeight="1">
      <c r="A1198" s="232" t="s">
        <v>2158</v>
      </c>
      <c r="B1198" s="246" t="str">
        <f t="shared" si="322"/>
        <v>Wieck</v>
      </c>
      <c r="C1198" s="238" t="str">
        <f t="shared" si="323"/>
        <v>Brad</v>
      </c>
      <c r="D1198" s="232" t="str">
        <f t="shared" si="324"/>
        <v>B. Wieck</v>
      </c>
      <c r="E1198" s="231" t="str">
        <f t="shared" si="325"/>
        <v>Brad Wieck</v>
      </c>
      <c r="F1198" s="254" t="s">
        <v>307</v>
      </c>
      <c r="G1198" s="254" t="s">
        <v>2315</v>
      </c>
      <c r="H1198" s="254" t="s">
        <v>1472</v>
      </c>
      <c r="I1198" s="254" t="s">
        <v>1464</v>
      </c>
      <c r="J1198" s="250">
        <v>33525</v>
      </c>
      <c r="K1198" s="255" t="s">
        <v>745</v>
      </c>
      <c r="L1198" s="249" t="s">
        <v>90</v>
      </c>
      <c r="M1198" s="270" t="str">
        <f t="shared" si="319"/>
        <v>Y1</v>
      </c>
      <c r="N1198" s="256" t="s">
        <v>253</v>
      </c>
      <c r="O1198" s="257" t="s">
        <v>2173</v>
      </c>
      <c r="P1198" s="231" t="str">
        <f>CONCATENATE(A1198," (",M1198,")")</f>
        <v>Wieck, Brad (Y1)</v>
      </c>
      <c r="Q1198" s="252">
        <f t="shared" si="320"/>
        <v>200000</v>
      </c>
      <c r="R1198" s="252">
        <f t="shared" si="315"/>
        <v>300000</v>
      </c>
      <c r="S1198" s="252">
        <f t="shared" si="321"/>
        <v>400000</v>
      </c>
      <c r="T1198" s="252" t="str">
        <f t="shared" si="327"/>
        <v/>
      </c>
      <c r="U1198" s="270" t="s">
        <v>388</v>
      </c>
      <c r="V1198" s="253">
        <v>200000</v>
      </c>
      <c r="W1198" s="232" t="s">
        <v>389</v>
      </c>
      <c r="X1198" s="253">
        <v>300000</v>
      </c>
      <c r="Y1198" s="232" t="s">
        <v>278</v>
      </c>
      <c r="Z1198" s="378">
        <v>400000</v>
      </c>
      <c r="AA1198" s="232" t="s">
        <v>492</v>
      </c>
      <c r="AB1198" s="284"/>
      <c r="AC1198" s="232"/>
      <c r="AD1198" s="284"/>
      <c r="AE1198" s="232"/>
      <c r="AF1198" s="232"/>
    </row>
    <row r="1199" spans="1:32" ht="14.25" customHeight="1">
      <c r="A1199" s="232" t="s">
        <v>167</v>
      </c>
      <c r="B1199" s="246" t="str">
        <f t="shared" si="322"/>
        <v>Wieters</v>
      </c>
      <c r="C1199" s="238" t="str">
        <f t="shared" si="323"/>
        <v>Matt</v>
      </c>
      <c r="D1199" s="232" t="str">
        <f t="shared" si="324"/>
        <v>M. Wieters</v>
      </c>
      <c r="E1199" s="231" t="str">
        <f t="shared" si="325"/>
        <v>Matt Wieters</v>
      </c>
      <c r="F1199" s="249" t="s">
        <v>755</v>
      </c>
      <c r="G1199" s="249"/>
      <c r="H1199" s="249"/>
      <c r="I1199" s="249"/>
      <c r="J1199" s="250">
        <v>31553</v>
      </c>
      <c r="K1199" s="256" t="s">
        <v>749</v>
      </c>
      <c r="L1199" s="249" t="s">
        <v>6</v>
      </c>
      <c r="M1199" s="270" t="str">
        <f t="shared" si="319"/>
        <v>3,F3-$3.3M</v>
      </c>
      <c r="N1199" s="256" t="s">
        <v>52</v>
      </c>
      <c r="O1199" s="257" t="s">
        <v>3524</v>
      </c>
      <c r="P1199" s="231" t="str">
        <f>CONCATENATE(A1199," (",M1199,")")</f>
        <v>Wieters, Matt (3,F3-$3.3M)</v>
      </c>
      <c r="Q1199" s="252">
        <f t="shared" si="320"/>
        <v>1100000</v>
      </c>
      <c r="R1199" s="252" t="str">
        <f t="shared" si="315"/>
        <v/>
      </c>
      <c r="S1199" s="252" t="str">
        <f t="shared" si="321"/>
        <v/>
      </c>
      <c r="T1199" s="252" t="str">
        <f t="shared" si="327"/>
        <v/>
      </c>
      <c r="U1199" s="270" t="s">
        <v>1161</v>
      </c>
      <c r="V1199" s="253">
        <v>1100000</v>
      </c>
      <c r="W1199" s="253" t="s">
        <v>242</v>
      </c>
      <c r="X1199" s="253"/>
      <c r="Y1199" s="232"/>
      <c r="Z1199" s="232"/>
      <c r="AA1199" s="232"/>
      <c r="AB1199" s="284"/>
      <c r="AC1199" s="232"/>
      <c r="AD1199" s="284"/>
      <c r="AE1199" s="232"/>
      <c r="AF1199" s="232"/>
    </row>
    <row r="1200" spans="1:32" ht="14.25" customHeight="1">
      <c r="A1200" s="158" t="s">
        <v>3638</v>
      </c>
      <c r="B1200" s="246" t="str">
        <f t="shared" si="322"/>
        <v>Wilkerson</v>
      </c>
      <c r="C1200" s="238" t="str">
        <f t="shared" si="323"/>
        <v>Stevie</v>
      </c>
      <c r="D1200" s="232" t="str">
        <f t="shared" si="324"/>
        <v>S. Wilkerson</v>
      </c>
      <c r="E1200" s="231" t="str">
        <f t="shared" si="325"/>
        <v>Stevie Wilkerson</v>
      </c>
      <c r="F1200" s="254" t="s">
        <v>755</v>
      </c>
      <c r="G1200" s="254">
        <v>105</v>
      </c>
      <c r="H1200" s="254">
        <v>4</v>
      </c>
      <c r="I1200" s="254" t="s">
        <v>1467</v>
      </c>
      <c r="J1200" s="250">
        <v>33614</v>
      </c>
      <c r="K1200" s="255" t="s">
        <v>750</v>
      </c>
      <c r="L1200" s="249" t="s">
        <v>6</v>
      </c>
      <c r="M1200" s="270" t="str">
        <f t="shared" si="319"/>
        <v>Y1</v>
      </c>
      <c r="N1200" s="256" t="s">
        <v>3576</v>
      </c>
      <c r="O1200" s="257" t="s">
        <v>3574</v>
      </c>
      <c r="P1200" s="231" t="str">
        <f>CONCATENATE(A1200," (",U1200,")")</f>
        <v>Wilkerson, Stevie (Y1)</v>
      </c>
      <c r="Q1200" s="252">
        <f t="shared" si="320"/>
        <v>200000</v>
      </c>
      <c r="R1200" s="252">
        <f t="shared" si="315"/>
        <v>300000</v>
      </c>
      <c r="S1200" s="252">
        <f t="shared" si="321"/>
        <v>400000</v>
      </c>
      <c r="T1200" s="252" t="str">
        <f t="shared" si="327"/>
        <v/>
      </c>
      <c r="U1200" s="270" t="s">
        <v>388</v>
      </c>
      <c r="V1200" s="253">
        <v>200000</v>
      </c>
      <c r="W1200" s="232" t="s">
        <v>389</v>
      </c>
      <c r="X1200" s="253">
        <v>300000</v>
      </c>
      <c r="Y1200" s="232" t="s">
        <v>278</v>
      </c>
      <c r="Z1200" s="378">
        <v>400000</v>
      </c>
      <c r="AA1200" s="232" t="s">
        <v>492</v>
      </c>
      <c r="AB1200" s="284"/>
      <c r="AC1200" s="232"/>
      <c r="AD1200" s="284"/>
      <c r="AE1200" s="232"/>
      <c r="AF1200" s="232"/>
    </row>
    <row r="1201" spans="1:32" ht="14.25" customHeight="1">
      <c r="A1201" s="232" t="s">
        <v>1421</v>
      </c>
      <c r="B1201" s="246" t="str">
        <f t="shared" si="322"/>
        <v>Williams</v>
      </c>
      <c r="C1201" s="238" t="str">
        <f t="shared" si="323"/>
        <v>Trevor</v>
      </c>
      <c r="D1201" s="232" t="str">
        <f t="shared" si="324"/>
        <v>T. Williams</v>
      </c>
      <c r="E1201" s="231" t="str">
        <f t="shared" si="325"/>
        <v>Trevor Williams</v>
      </c>
      <c r="F1201" s="254" t="s">
        <v>748</v>
      </c>
      <c r="G1201" s="254">
        <v>7</v>
      </c>
      <c r="H1201" s="254" t="s">
        <v>1464</v>
      </c>
      <c r="I1201" s="254"/>
      <c r="J1201" s="250">
        <v>33719</v>
      </c>
      <c r="K1201" s="255" t="s">
        <v>577</v>
      </c>
      <c r="L1201" s="249" t="s">
        <v>90</v>
      </c>
      <c r="M1201" s="270" t="str">
        <f t="shared" si="319"/>
        <v>Y3</v>
      </c>
      <c r="N1201" s="251" t="str">
        <f>Mays!$S$2</f>
        <v>Thunder Bay</v>
      </c>
      <c r="O1201" s="257" t="s">
        <v>1479</v>
      </c>
      <c r="P1201" s="231" t="str">
        <f t="shared" ref="P1201:P1207" si="328">CONCATENATE(A1201," (",M1201,")")</f>
        <v>Williams, Trevor (Y3)</v>
      </c>
      <c r="Q1201" s="252">
        <f t="shared" si="320"/>
        <v>400000</v>
      </c>
      <c r="R1201" s="252" t="str">
        <f t="shared" si="315"/>
        <v/>
      </c>
      <c r="S1201" s="252" t="str">
        <f t="shared" si="321"/>
        <v/>
      </c>
      <c r="T1201" s="252" t="str">
        <f t="shared" si="327"/>
        <v/>
      </c>
      <c r="U1201" s="270" t="s">
        <v>278</v>
      </c>
      <c r="V1201" s="253">
        <v>400000</v>
      </c>
      <c r="W1201" s="232" t="s">
        <v>492</v>
      </c>
      <c r="X1201" s="253"/>
      <c r="Y1201" s="232"/>
      <c r="Z1201" s="232"/>
      <c r="AA1201" s="232"/>
      <c r="AB1201" s="284"/>
      <c r="AC1201" s="232"/>
      <c r="AD1201" s="284"/>
      <c r="AE1201" s="232"/>
      <c r="AF1201" s="232"/>
    </row>
    <row r="1202" spans="1:32" ht="14.25" customHeight="1">
      <c r="A1202" s="232" t="s">
        <v>2032</v>
      </c>
      <c r="B1202" s="246" t="str">
        <f t="shared" si="322"/>
        <v>Wilson</v>
      </c>
      <c r="C1202" s="238" t="str">
        <f t="shared" si="323"/>
        <v>Bryse</v>
      </c>
      <c r="D1202" s="232" t="str">
        <f t="shared" si="324"/>
        <v>B. Wilson</v>
      </c>
      <c r="E1202" s="231" t="str">
        <f t="shared" si="325"/>
        <v>Bryse Wilson</v>
      </c>
      <c r="F1202" s="254" t="s">
        <v>748</v>
      </c>
      <c r="G1202" s="254" t="s">
        <v>2185</v>
      </c>
      <c r="H1202" s="254" t="s">
        <v>1464</v>
      </c>
      <c r="I1202" s="254" t="s">
        <v>2185</v>
      </c>
      <c r="J1202" s="250">
        <v>35784</v>
      </c>
      <c r="K1202" s="255" t="s">
        <v>577</v>
      </c>
      <c r="L1202" s="249" t="s">
        <v>90</v>
      </c>
      <c r="M1202" s="270" t="str">
        <f t="shared" si="319"/>
        <v>MM</v>
      </c>
      <c r="N1202" s="256" t="s">
        <v>173</v>
      </c>
      <c r="O1202" s="257" t="s">
        <v>2173</v>
      </c>
      <c r="P1202" s="231" t="str">
        <f t="shared" si="328"/>
        <v>Wilson, Bryse (MM)</v>
      </c>
      <c r="Q1202" s="252">
        <f t="shared" si="320"/>
        <v>100000</v>
      </c>
      <c r="R1202" s="252" t="str">
        <f t="shared" si="315"/>
        <v/>
      </c>
      <c r="S1202" s="252" t="str">
        <f t="shared" si="321"/>
        <v/>
      </c>
      <c r="T1202" s="252" t="str">
        <f t="shared" si="327"/>
        <v/>
      </c>
      <c r="U1202" s="270" t="s">
        <v>385</v>
      </c>
      <c r="V1202" s="253">
        <v>100000</v>
      </c>
      <c r="W1202" s="232"/>
      <c r="X1202" s="253"/>
      <c r="Y1202" s="232"/>
      <c r="Z1202" s="232"/>
      <c r="AA1202" s="232"/>
      <c r="AB1202" s="284"/>
      <c r="AC1202" s="232"/>
      <c r="AD1202" s="284"/>
      <c r="AE1202" s="232"/>
      <c r="AF1202" s="232"/>
    </row>
    <row r="1203" spans="1:32" ht="14.25" customHeight="1">
      <c r="A1203" s="158" t="s">
        <v>655</v>
      </c>
      <c r="B1203" s="552" t="str">
        <f t="shared" si="322"/>
        <v>Wilson</v>
      </c>
      <c r="C1203" s="553" t="str">
        <f t="shared" si="323"/>
        <v>Justin</v>
      </c>
      <c r="D1203" s="158" t="str">
        <f t="shared" si="324"/>
        <v>J. Wilson</v>
      </c>
      <c r="E1203" s="539" t="str">
        <f t="shared" si="325"/>
        <v>Justin Wilson</v>
      </c>
      <c r="F1203" s="558" t="s">
        <v>307</v>
      </c>
      <c r="G1203" s="558"/>
      <c r="H1203" s="558"/>
      <c r="I1203" s="558"/>
      <c r="J1203" s="555">
        <v>32007</v>
      </c>
      <c r="K1203" s="559" t="s">
        <v>745</v>
      </c>
      <c r="L1203" s="554" t="s">
        <v>90</v>
      </c>
      <c r="M1203" s="556" t="str">
        <f t="shared" si="319"/>
        <v>1,F1-$200k</v>
      </c>
      <c r="N1203" s="556" t="s">
        <v>397</v>
      </c>
      <c r="O1203" s="557" t="s">
        <v>4160</v>
      </c>
      <c r="P1203" s="539" t="str">
        <f t="shared" si="328"/>
        <v>Wilson, Justin (1,F1-$200k)</v>
      </c>
      <c r="Q1203" s="579">
        <f t="shared" si="320"/>
        <v>200000</v>
      </c>
      <c r="R1203" s="579" t="str">
        <f t="shared" si="315"/>
        <v/>
      </c>
      <c r="S1203" s="579" t="str">
        <f t="shared" si="321"/>
        <v/>
      </c>
      <c r="T1203" s="579" t="str">
        <f t="shared" si="327"/>
        <v/>
      </c>
      <c r="U1203" s="270" t="s">
        <v>988</v>
      </c>
      <c r="V1203" s="284">
        <v>200000</v>
      </c>
      <c r="W1203" s="232" t="s">
        <v>242</v>
      </c>
      <c r="X1203" s="253"/>
      <c r="Y1203" s="232"/>
      <c r="Z1203" s="232"/>
      <c r="AA1203" s="232"/>
      <c r="AB1203" s="284"/>
      <c r="AC1203" s="232"/>
      <c r="AD1203" s="284"/>
      <c r="AE1203" s="232"/>
      <c r="AF1203" s="232"/>
    </row>
    <row r="1204" spans="1:32" ht="14.25" customHeight="1">
      <c r="A1204" s="232" t="s">
        <v>2160</v>
      </c>
      <c r="B1204" s="246" t="str">
        <f t="shared" si="322"/>
        <v>Wingenter</v>
      </c>
      <c r="C1204" s="238" t="str">
        <f t="shared" si="323"/>
        <v>Trey</v>
      </c>
      <c r="D1204" s="232" t="str">
        <f t="shared" si="324"/>
        <v>T. Wingenter</v>
      </c>
      <c r="E1204" s="231" t="str">
        <f t="shared" si="325"/>
        <v>Trey Wingenter</v>
      </c>
      <c r="F1204" s="254" t="s">
        <v>748</v>
      </c>
      <c r="G1204" s="254" t="s">
        <v>2317</v>
      </c>
      <c r="H1204" s="254" t="s">
        <v>1472</v>
      </c>
      <c r="I1204" s="254" t="s">
        <v>1467</v>
      </c>
      <c r="J1204" s="250">
        <v>34439</v>
      </c>
      <c r="K1204" s="255" t="s">
        <v>745</v>
      </c>
      <c r="L1204" s="249" t="s">
        <v>90</v>
      </c>
      <c r="M1204" s="270" t="str">
        <f t="shared" si="319"/>
        <v>Y1</v>
      </c>
      <c r="N1204" s="256" t="s">
        <v>349</v>
      </c>
      <c r="O1204" s="257" t="s">
        <v>2173</v>
      </c>
      <c r="P1204" s="231" t="str">
        <f t="shared" si="328"/>
        <v>Wingenter, Trey (Y1)</v>
      </c>
      <c r="Q1204" s="252">
        <f t="shared" si="320"/>
        <v>200000</v>
      </c>
      <c r="R1204" s="252">
        <f t="shared" si="315"/>
        <v>300000</v>
      </c>
      <c r="S1204" s="252">
        <f t="shared" si="321"/>
        <v>400000</v>
      </c>
      <c r="T1204" s="252" t="str">
        <f t="shared" si="327"/>
        <v/>
      </c>
      <c r="U1204" s="270" t="s">
        <v>388</v>
      </c>
      <c r="V1204" s="253">
        <v>200000</v>
      </c>
      <c r="W1204" s="232" t="s">
        <v>389</v>
      </c>
      <c r="X1204" s="253">
        <v>300000</v>
      </c>
      <c r="Y1204" s="232" t="s">
        <v>278</v>
      </c>
      <c r="Z1204" s="378">
        <v>400000</v>
      </c>
      <c r="AA1204" s="232" t="s">
        <v>492</v>
      </c>
      <c r="AB1204" s="284"/>
      <c r="AC1204" s="232"/>
      <c r="AD1204" s="284"/>
      <c r="AE1204" s="232"/>
      <c r="AF1204" s="232"/>
    </row>
    <row r="1205" spans="1:32" ht="14.25" customHeight="1">
      <c r="A1205" s="246" t="s">
        <v>792</v>
      </c>
      <c r="B1205" s="246" t="str">
        <f t="shared" si="322"/>
        <v>Winker</v>
      </c>
      <c r="C1205" s="238" t="str">
        <f t="shared" si="323"/>
        <v>Jesse</v>
      </c>
      <c r="D1205" s="232" t="str">
        <f t="shared" si="324"/>
        <v>J. Winker</v>
      </c>
      <c r="E1205" s="231" t="str">
        <f t="shared" si="325"/>
        <v>Jesse Winker</v>
      </c>
      <c r="F1205" s="247" t="s">
        <v>307</v>
      </c>
      <c r="G1205" s="247"/>
      <c r="H1205" s="247"/>
      <c r="I1205" s="247"/>
      <c r="J1205" s="258">
        <v>34198</v>
      </c>
      <c r="K1205" s="259" t="s">
        <v>784</v>
      </c>
      <c r="L1205" s="249" t="s">
        <v>6</v>
      </c>
      <c r="M1205" s="270" t="str">
        <f t="shared" si="319"/>
        <v>Y3</v>
      </c>
      <c r="N1205" s="256" t="str">
        <f>Cobb!$G$2</f>
        <v>Alaska</v>
      </c>
      <c r="O1205" s="247" t="s">
        <v>785</v>
      </c>
      <c r="P1205" s="231" t="str">
        <f t="shared" si="328"/>
        <v>Winker, Jesse (Y3)</v>
      </c>
      <c r="Q1205" s="252">
        <f t="shared" si="320"/>
        <v>400000</v>
      </c>
      <c r="R1205" s="252" t="str">
        <f t="shared" si="315"/>
        <v/>
      </c>
      <c r="S1205" s="252" t="str">
        <f t="shared" si="321"/>
        <v/>
      </c>
      <c r="T1205" s="252" t="str">
        <f t="shared" si="327"/>
        <v/>
      </c>
      <c r="U1205" s="270" t="s">
        <v>278</v>
      </c>
      <c r="V1205" s="253">
        <v>400000</v>
      </c>
      <c r="W1205" s="232" t="s">
        <v>492</v>
      </c>
      <c r="X1205" s="232"/>
      <c r="Y1205" s="232"/>
      <c r="Z1205" s="232"/>
      <c r="AA1205" s="232"/>
      <c r="AB1205" s="284"/>
      <c r="AC1205" s="232"/>
      <c r="AD1205" s="284"/>
      <c r="AE1205" s="232"/>
      <c r="AF1205" s="232"/>
    </row>
    <row r="1206" spans="1:32" ht="14.25" customHeight="1">
      <c r="A1206" s="232" t="s">
        <v>2083</v>
      </c>
      <c r="B1206" s="246" t="str">
        <f t="shared" si="322"/>
        <v>Winkler</v>
      </c>
      <c r="C1206" s="238" t="str">
        <f t="shared" si="323"/>
        <v>Dan</v>
      </c>
      <c r="D1206" s="232" t="str">
        <f t="shared" si="324"/>
        <v>D. Winkler</v>
      </c>
      <c r="E1206" s="231" t="str">
        <f t="shared" si="325"/>
        <v>Dan Winkler</v>
      </c>
      <c r="F1206" s="254" t="s">
        <v>748</v>
      </c>
      <c r="G1206" s="254" t="s">
        <v>2237</v>
      </c>
      <c r="H1206" s="254" t="s">
        <v>478</v>
      </c>
      <c r="I1206" s="254" t="s">
        <v>1465</v>
      </c>
      <c r="J1206" s="250">
        <v>32906</v>
      </c>
      <c r="K1206" s="255" t="s">
        <v>745</v>
      </c>
      <c r="L1206" s="249" t="s">
        <v>90</v>
      </c>
      <c r="M1206" s="270" t="str">
        <f t="shared" si="319"/>
        <v>1,F2-$500K</v>
      </c>
      <c r="N1206" s="256" t="s">
        <v>502</v>
      </c>
      <c r="O1206" s="257" t="s">
        <v>3510</v>
      </c>
      <c r="P1206" s="231" t="str">
        <f t="shared" si="328"/>
        <v>Winkler, Dan (1,F2-$500K)</v>
      </c>
      <c r="Q1206" s="252">
        <f t="shared" si="320"/>
        <v>250000</v>
      </c>
      <c r="R1206" s="252">
        <f t="shared" si="315"/>
        <v>250000</v>
      </c>
      <c r="S1206" s="252" t="str">
        <f t="shared" si="321"/>
        <v/>
      </c>
      <c r="T1206" s="252" t="str">
        <f t="shared" si="327"/>
        <v/>
      </c>
      <c r="U1206" s="270" t="s">
        <v>1563</v>
      </c>
      <c r="V1206" s="253">
        <v>250000</v>
      </c>
      <c r="W1206" s="232" t="s">
        <v>1564</v>
      </c>
      <c r="X1206" s="253">
        <v>250000</v>
      </c>
      <c r="Y1206" s="232" t="s">
        <v>242</v>
      </c>
      <c r="Z1206" s="284"/>
      <c r="AA1206" s="232"/>
      <c r="AB1206" s="284"/>
      <c r="AC1206" s="232"/>
      <c r="AD1206" s="284"/>
      <c r="AE1206" s="232"/>
      <c r="AF1206" s="232"/>
    </row>
    <row r="1207" spans="1:32" ht="14.25" customHeight="1">
      <c r="A1207" s="246" t="s">
        <v>1999</v>
      </c>
      <c r="B1207" s="246"/>
      <c r="C1207" s="238"/>
      <c r="D1207" s="232"/>
      <c r="E1207" s="231"/>
      <c r="F1207" s="247"/>
      <c r="G1207" s="247"/>
      <c r="H1207" s="247"/>
      <c r="I1207" s="247"/>
      <c r="J1207" s="258"/>
      <c r="K1207" s="259"/>
      <c r="L1207" s="249" t="s">
        <v>90</v>
      </c>
      <c r="M1207" s="270" t="str">
        <f t="shared" si="319"/>
        <v>2,F3-$1.2M</v>
      </c>
      <c r="N1207" s="251" t="str">
        <f>Ruth!$AE$2</f>
        <v>Williamsburg</v>
      </c>
      <c r="O1207" s="247" t="s">
        <v>1797</v>
      </c>
      <c r="P1207" s="231" t="str">
        <f t="shared" si="328"/>
        <v>Wisler, Matt (2,F3-$1.2M)</v>
      </c>
      <c r="Q1207" s="252">
        <f t="shared" si="320"/>
        <v>400000</v>
      </c>
      <c r="R1207" s="252">
        <f t="shared" si="315"/>
        <v>400000</v>
      </c>
      <c r="S1207" s="252" t="str">
        <f t="shared" si="321"/>
        <v/>
      </c>
      <c r="T1207" s="252" t="str">
        <f t="shared" si="327"/>
        <v/>
      </c>
      <c r="U1207" s="270" t="s">
        <v>1144</v>
      </c>
      <c r="V1207" s="253">
        <v>400000</v>
      </c>
      <c r="W1207" s="232" t="s">
        <v>1145</v>
      </c>
      <c r="X1207" s="253">
        <v>400000</v>
      </c>
      <c r="Y1207" s="232" t="s">
        <v>242</v>
      </c>
      <c r="Z1207" s="232"/>
      <c r="AA1207" s="232"/>
      <c r="AB1207" s="284"/>
      <c r="AC1207" s="232"/>
      <c r="AD1207" s="284"/>
      <c r="AE1207" s="232"/>
      <c r="AF1207" s="232"/>
    </row>
    <row r="1208" spans="1:32" ht="14.25" customHeight="1">
      <c r="A1208" s="158" t="s">
        <v>3717</v>
      </c>
      <c r="B1208" s="246" t="str">
        <f t="shared" ref="B1208:B1234" si="329">LEFT(A1208,FIND(", ",A1208,1)-1)</f>
        <v>Witt Jr.</v>
      </c>
      <c r="C1208" s="238" t="str">
        <f t="shared" ref="C1208:C1234" si="330">RIGHT(A1208,LEN(A1208)-FIND(", ",A1208,1)-1)</f>
        <v>Bobby</v>
      </c>
      <c r="D1208" s="232" t="str">
        <f t="shared" ref="D1208:D1234" si="331">CONCATENATE(MID(C1208,1,1),". ",B1208)</f>
        <v>B. Witt Jr.</v>
      </c>
      <c r="E1208" s="231" t="str">
        <f t="shared" ref="E1208:E1234" si="332">CONCATENATE(C1208," ",B1208)</f>
        <v>Bobby Witt Jr.</v>
      </c>
      <c r="F1208" s="254" t="s">
        <v>748</v>
      </c>
      <c r="G1208" s="254">
        <v>2</v>
      </c>
      <c r="H1208" s="254">
        <v>1</v>
      </c>
      <c r="I1208" s="254" t="s">
        <v>1465</v>
      </c>
      <c r="J1208" s="250">
        <v>36691</v>
      </c>
      <c r="K1208" s="255" t="s">
        <v>752</v>
      </c>
      <c r="L1208" s="249" t="s">
        <v>387</v>
      </c>
      <c r="M1208" s="270" t="str">
        <f t="shared" si="319"/>
        <v>min</v>
      </c>
      <c r="N1208" s="256" t="s">
        <v>710</v>
      </c>
      <c r="O1208" s="257" t="s">
        <v>3574</v>
      </c>
      <c r="P1208" s="231" t="str">
        <f>CONCATENATE(A1208," (",U1208,")")</f>
        <v>Witt Jr., Bobby (min)</v>
      </c>
      <c r="Q1208" s="252" t="str">
        <f t="shared" si="320"/>
        <v/>
      </c>
      <c r="R1208" s="252" t="str">
        <f t="shared" si="315"/>
        <v/>
      </c>
      <c r="S1208" s="252" t="str">
        <f t="shared" si="321"/>
        <v/>
      </c>
      <c r="T1208" s="252" t="str">
        <f t="shared" si="327"/>
        <v/>
      </c>
      <c r="U1208" s="270" t="s">
        <v>505</v>
      </c>
      <c r="V1208" s="253"/>
      <c r="W1208" s="232"/>
      <c r="X1208" s="253"/>
      <c r="Y1208" s="232"/>
      <c r="Z1208" s="232"/>
      <c r="AA1208" s="232"/>
      <c r="AB1208" s="284"/>
      <c r="AC1208" s="232"/>
      <c r="AD1208" s="284"/>
      <c r="AE1208" s="232"/>
      <c r="AF1208" s="232"/>
    </row>
    <row r="1209" spans="1:32" ht="14.25" customHeight="1">
      <c r="A1209" s="232" t="s">
        <v>1327</v>
      </c>
      <c r="B1209" s="246" t="str">
        <f t="shared" si="329"/>
        <v>Wittgren</v>
      </c>
      <c r="C1209" s="238" t="str">
        <f t="shared" si="330"/>
        <v>Nick</v>
      </c>
      <c r="D1209" s="232" t="str">
        <f t="shared" si="331"/>
        <v>N. Wittgren</v>
      </c>
      <c r="E1209" s="231" t="str">
        <f t="shared" si="332"/>
        <v>Nick Wittgren</v>
      </c>
      <c r="F1209" s="247" t="s">
        <v>748</v>
      </c>
      <c r="G1209" s="232" t="e">
        <f>#REF!+1</f>
        <v>#REF!</v>
      </c>
      <c r="H1209" s="232" t="s">
        <v>478</v>
      </c>
      <c r="I1209" s="232">
        <v>18</v>
      </c>
      <c r="J1209" s="248">
        <v>33387</v>
      </c>
      <c r="K1209" s="232" t="s">
        <v>745</v>
      </c>
      <c r="L1209" s="249" t="s">
        <v>90</v>
      </c>
      <c r="M1209" s="270" t="str">
        <f t="shared" si="319"/>
        <v>ARB-Y4</v>
      </c>
      <c r="N1209" s="256" t="str">
        <f>Cobb!$G$2</f>
        <v>Alaska</v>
      </c>
      <c r="O1209" s="249" t="s">
        <v>1214</v>
      </c>
      <c r="P1209" s="231" t="str">
        <f>CONCATENATE(A1209," (",M1209,")")</f>
        <v>Wittgren, Nick (ARB-Y4)</v>
      </c>
      <c r="Q1209" s="252">
        <f t="shared" si="320"/>
        <v>840000</v>
      </c>
      <c r="R1209" s="252" t="str">
        <f t="shared" si="315"/>
        <v/>
      </c>
      <c r="S1209" s="252" t="str">
        <f t="shared" si="321"/>
        <v/>
      </c>
      <c r="T1209" s="252" t="str">
        <f t="shared" si="327"/>
        <v/>
      </c>
      <c r="U1209" s="270" t="s">
        <v>492</v>
      </c>
      <c r="V1209" s="253">
        <v>840000</v>
      </c>
      <c r="W1209" s="232" t="s">
        <v>721</v>
      </c>
      <c r="X1209" s="232"/>
      <c r="Y1209" s="232" t="s">
        <v>722</v>
      </c>
      <c r="Z1209" s="232"/>
      <c r="AA1209" s="232" t="s">
        <v>723</v>
      </c>
      <c r="AB1209" s="284"/>
      <c r="AC1209" s="232"/>
      <c r="AD1209" s="284"/>
      <c r="AE1209" s="232"/>
      <c r="AF1209" s="232"/>
    </row>
    <row r="1210" spans="1:32" ht="14.25" customHeight="1">
      <c r="A1210" s="158" t="s">
        <v>4197</v>
      </c>
      <c r="B1210" s="552" t="str">
        <f t="shared" si="329"/>
        <v>Wojciechowski</v>
      </c>
      <c r="C1210" s="553" t="str">
        <f t="shared" si="330"/>
        <v>Asher</v>
      </c>
      <c r="D1210" s="158" t="str">
        <f t="shared" si="331"/>
        <v>A. Wojciechowski</v>
      </c>
      <c r="E1210" s="539" t="str">
        <f t="shared" si="332"/>
        <v>Asher Wojciechowski</v>
      </c>
      <c r="F1210" s="558" t="s">
        <v>748</v>
      </c>
      <c r="G1210" s="558"/>
      <c r="H1210" s="558"/>
      <c r="I1210" s="558"/>
      <c r="J1210" s="555">
        <v>32498</v>
      </c>
      <c r="K1210" s="559" t="s">
        <v>577</v>
      </c>
      <c r="L1210" s="554" t="s">
        <v>90</v>
      </c>
      <c r="M1210" s="556" t="str">
        <f t="shared" si="319"/>
        <v>1,F1-$200k</v>
      </c>
      <c r="N1210" s="556" t="s">
        <v>780</v>
      </c>
      <c r="O1210" s="557" t="s">
        <v>4160</v>
      </c>
      <c r="P1210" s="539" t="str">
        <f>CONCATENATE(A1210," (",M1210,")")</f>
        <v>Wojciechowski, Asher (1,F1-$200k)</v>
      </c>
      <c r="Q1210" s="579">
        <f t="shared" si="320"/>
        <v>200000</v>
      </c>
      <c r="R1210" s="579" t="str">
        <f t="shared" si="315"/>
        <v/>
      </c>
      <c r="S1210" s="579" t="str">
        <f t="shared" si="321"/>
        <v/>
      </c>
      <c r="T1210" s="579" t="str">
        <f t="shared" si="327"/>
        <v/>
      </c>
      <c r="U1210" s="270" t="s">
        <v>988</v>
      </c>
      <c r="V1210" s="284">
        <v>200000</v>
      </c>
      <c r="W1210" s="232" t="s">
        <v>242</v>
      </c>
      <c r="X1210" s="253"/>
      <c r="Y1210" s="232"/>
      <c r="Z1210" s="232"/>
      <c r="AA1210" s="232"/>
      <c r="AB1210" s="284"/>
      <c r="AC1210" s="232"/>
      <c r="AD1210" s="284"/>
      <c r="AE1210" s="232"/>
      <c r="AF1210" s="232"/>
    </row>
    <row r="1211" spans="1:32" ht="14.25" customHeight="1">
      <c r="A1211" s="232" t="s">
        <v>1316</v>
      </c>
      <c r="B1211" s="246" t="str">
        <f t="shared" si="329"/>
        <v>Wolters</v>
      </c>
      <c r="C1211" s="238" t="str">
        <f t="shared" si="330"/>
        <v>Tony</v>
      </c>
      <c r="D1211" s="232" t="str">
        <f t="shared" si="331"/>
        <v>T. Wolters</v>
      </c>
      <c r="E1211" s="231" t="str">
        <f t="shared" si="332"/>
        <v>Tony Wolters</v>
      </c>
      <c r="F1211" s="247" t="s">
        <v>307</v>
      </c>
      <c r="G1211" s="232">
        <f>Cuts!G97+1</f>
        <v>1</v>
      </c>
      <c r="H1211" s="232">
        <v>3</v>
      </c>
      <c r="I1211" s="232">
        <v>7</v>
      </c>
      <c r="J1211" s="248">
        <v>33764</v>
      </c>
      <c r="K1211" s="232" t="s">
        <v>749</v>
      </c>
      <c r="L1211" s="249" t="s">
        <v>6</v>
      </c>
      <c r="M1211" s="270" t="str">
        <f t="shared" si="319"/>
        <v>ARB-Y4</v>
      </c>
      <c r="N1211" s="256" t="str">
        <f>Aaron!$M$2</f>
        <v>Virginia</v>
      </c>
      <c r="O1211" s="249" t="s">
        <v>1214</v>
      </c>
      <c r="P1211" s="231" t="str">
        <f>CONCATENATE(A1211," (",M1211,")")</f>
        <v>Wolters, Tony (ARB-Y4)</v>
      </c>
      <c r="Q1211" s="252">
        <f t="shared" si="320"/>
        <v>760000</v>
      </c>
      <c r="R1211" s="252" t="str">
        <f t="shared" si="315"/>
        <v/>
      </c>
      <c r="S1211" s="252" t="str">
        <f t="shared" si="321"/>
        <v/>
      </c>
      <c r="T1211" s="252" t="str">
        <f t="shared" si="327"/>
        <v/>
      </c>
      <c r="U1211" s="270" t="s">
        <v>492</v>
      </c>
      <c r="V1211" s="253">
        <v>760000</v>
      </c>
      <c r="W1211" s="232" t="s">
        <v>721</v>
      </c>
      <c r="X1211" s="232"/>
      <c r="Y1211" s="232" t="s">
        <v>722</v>
      </c>
      <c r="Z1211" s="232"/>
      <c r="AA1211" s="232" t="s">
        <v>723</v>
      </c>
      <c r="AB1211" s="284"/>
      <c r="AC1211" s="232"/>
      <c r="AD1211" s="284"/>
      <c r="AE1211" s="232"/>
      <c r="AF1211" s="232"/>
    </row>
    <row r="1212" spans="1:32" ht="14.25" customHeight="1">
      <c r="A1212" s="158" t="s">
        <v>3793</v>
      </c>
      <c r="B1212" s="246" t="str">
        <f t="shared" si="329"/>
        <v>Wong</v>
      </c>
      <c r="C1212" s="238" t="str">
        <f t="shared" si="330"/>
        <v>Connor</v>
      </c>
      <c r="D1212" s="232" t="str">
        <f t="shared" si="331"/>
        <v>C. Wong</v>
      </c>
      <c r="E1212" s="231" t="str">
        <f t="shared" si="332"/>
        <v>Connor Wong</v>
      </c>
      <c r="F1212" s="254" t="s">
        <v>748</v>
      </c>
      <c r="G1212" s="254">
        <v>197</v>
      </c>
      <c r="H1212" s="254">
        <v>8</v>
      </c>
      <c r="I1212" s="254" t="s">
        <v>1476</v>
      </c>
      <c r="J1212" s="250">
        <v>35204</v>
      </c>
      <c r="K1212" s="255" t="s">
        <v>749</v>
      </c>
      <c r="L1212" s="249" t="s">
        <v>387</v>
      </c>
      <c r="M1212" s="270" t="str">
        <f t="shared" si="319"/>
        <v>min</v>
      </c>
      <c r="N1212" s="256" t="s">
        <v>780</v>
      </c>
      <c r="O1212" s="257" t="s">
        <v>3574</v>
      </c>
      <c r="P1212" s="231" t="str">
        <f>CONCATENATE(A1212," (",U1212,")")</f>
        <v>Wong, Connor (min)</v>
      </c>
      <c r="Q1212" s="252" t="str">
        <f t="shared" si="320"/>
        <v/>
      </c>
      <c r="R1212" s="252" t="str">
        <f t="shared" si="315"/>
        <v/>
      </c>
      <c r="S1212" s="252" t="str">
        <f t="shared" si="321"/>
        <v/>
      </c>
      <c r="T1212" s="252" t="str">
        <f t="shared" si="327"/>
        <v/>
      </c>
      <c r="U1212" s="270" t="s">
        <v>505</v>
      </c>
      <c r="V1212" s="253"/>
      <c r="W1212" s="232"/>
      <c r="X1212" s="253"/>
      <c r="Y1212" s="232"/>
      <c r="Z1212" s="232"/>
      <c r="AA1212" s="232"/>
      <c r="AB1212" s="284"/>
      <c r="AC1212" s="232"/>
      <c r="AD1212" s="284"/>
      <c r="AE1212" s="232"/>
      <c r="AF1212" s="232"/>
    </row>
    <row r="1213" spans="1:32" ht="14.25" customHeight="1">
      <c r="A1213" s="232" t="s">
        <v>593</v>
      </c>
      <c r="B1213" s="246" t="str">
        <f t="shared" si="329"/>
        <v>Wong</v>
      </c>
      <c r="C1213" s="238" t="str">
        <f t="shared" si="330"/>
        <v>Kolten</v>
      </c>
      <c r="D1213" s="232" t="str">
        <f t="shared" si="331"/>
        <v>K. Wong</v>
      </c>
      <c r="E1213" s="231" t="str">
        <f t="shared" si="332"/>
        <v>Kolten Wong</v>
      </c>
      <c r="F1213" s="249" t="s">
        <v>307</v>
      </c>
      <c r="G1213" s="249"/>
      <c r="H1213" s="249"/>
      <c r="I1213" s="249"/>
      <c r="J1213" s="250">
        <v>33156</v>
      </c>
      <c r="K1213" s="256" t="s">
        <v>746</v>
      </c>
      <c r="L1213" s="249" t="s">
        <v>6</v>
      </c>
      <c r="M1213" s="270" t="str">
        <f t="shared" si="319"/>
        <v>ARB-Y6</v>
      </c>
      <c r="N1213" s="256" t="str">
        <f>Ruth!$M$2</f>
        <v>Hoboken</v>
      </c>
      <c r="O1213" s="257" t="s">
        <v>633</v>
      </c>
      <c r="P1213" s="231" t="str">
        <f>CONCATENATE(A1213," (",M1213,")")</f>
        <v>Wong, Kolten (ARB-Y6)</v>
      </c>
      <c r="Q1213" s="252">
        <f t="shared" si="320"/>
        <v>2394000</v>
      </c>
      <c r="R1213" s="252" t="str">
        <f t="shared" si="315"/>
        <v/>
      </c>
      <c r="S1213" s="252" t="str">
        <f t="shared" si="321"/>
        <v/>
      </c>
      <c r="T1213" s="252" t="str">
        <f t="shared" si="327"/>
        <v/>
      </c>
      <c r="U1213" s="270" t="s">
        <v>722</v>
      </c>
      <c r="V1213" s="263">
        <v>2394000</v>
      </c>
      <c r="W1213" s="232" t="s">
        <v>723</v>
      </c>
      <c r="X1213" s="232"/>
      <c r="Y1213" s="232" t="s">
        <v>242</v>
      </c>
      <c r="Z1213" s="232"/>
      <c r="AA1213" s="232"/>
      <c r="AB1213" s="284"/>
      <c r="AC1213" s="232"/>
      <c r="AD1213" s="284"/>
      <c r="AE1213" s="232"/>
      <c r="AF1213" s="232"/>
    </row>
    <row r="1214" spans="1:32" ht="14.25" customHeight="1">
      <c r="A1214" s="582" t="s">
        <v>834</v>
      </c>
      <c r="B1214" s="246" t="str">
        <f t="shared" si="329"/>
        <v>Wood</v>
      </c>
      <c r="C1214" s="238" t="str">
        <f t="shared" si="330"/>
        <v>Alex</v>
      </c>
      <c r="D1214" s="232" t="str">
        <f t="shared" si="331"/>
        <v>A. Wood</v>
      </c>
      <c r="E1214" s="231" t="str">
        <f t="shared" si="332"/>
        <v>Alex Wood</v>
      </c>
      <c r="F1214" s="583" t="s">
        <v>307</v>
      </c>
      <c r="G1214" s="583"/>
      <c r="H1214" s="583"/>
      <c r="I1214" s="583"/>
      <c r="J1214" s="584">
        <v>33250</v>
      </c>
      <c r="K1214" s="582" t="s">
        <v>788</v>
      </c>
      <c r="L1214" s="249" t="s">
        <v>90</v>
      </c>
      <c r="M1214" s="270" t="str">
        <f t="shared" si="319"/>
        <v>1,F3-$1.2M</v>
      </c>
      <c r="N1214" s="256" t="s">
        <v>292</v>
      </c>
      <c r="O1214" s="257" t="s">
        <v>3510</v>
      </c>
      <c r="P1214" s="231" t="str">
        <f>CONCATENATE(A1214," (",M1214,")")</f>
        <v>Wood, Alex (1,F3-$1.2M)</v>
      </c>
      <c r="Q1214" s="252">
        <f t="shared" si="320"/>
        <v>400000</v>
      </c>
      <c r="R1214" s="252">
        <f t="shared" si="315"/>
        <v>400000</v>
      </c>
      <c r="S1214" s="252">
        <f t="shared" si="321"/>
        <v>400000</v>
      </c>
      <c r="T1214" s="252" t="str">
        <f t="shared" si="327"/>
        <v/>
      </c>
      <c r="U1214" s="232" t="s">
        <v>1142</v>
      </c>
      <c r="V1214" s="263">
        <v>400000</v>
      </c>
      <c r="W1214" s="232" t="s">
        <v>1144</v>
      </c>
      <c r="X1214" s="263">
        <v>400000</v>
      </c>
      <c r="Y1214" s="232" t="s">
        <v>1145</v>
      </c>
      <c r="Z1214" s="263">
        <v>400000</v>
      </c>
      <c r="AA1214" s="232" t="s">
        <v>242</v>
      </c>
      <c r="AB1214" s="284"/>
      <c r="AC1214" s="232"/>
      <c r="AD1214" s="284"/>
      <c r="AE1214" s="232"/>
      <c r="AF1214" s="232"/>
    </row>
    <row r="1215" spans="1:32" ht="14.25" customHeight="1">
      <c r="A1215" s="232" t="s">
        <v>2111</v>
      </c>
      <c r="B1215" s="246" t="str">
        <f t="shared" si="329"/>
        <v>Wood</v>
      </c>
      <c r="C1215" s="238" t="str">
        <f t="shared" si="330"/>
        <v>Hunter</v>
      </c>
      <c r="D1215" s="232" t="str">
        <f t="shared" si="331"/>
        <v>H. Wood</v>
      </c>
      <c r="E1215" s="231" t="str">
        <f t="shared" si="332"/>
        <v>Hunter Wood</v>
      </c>
      <c r="F1215" s="254" t="s">
        <v>748</v>
      </c>
      <c r="G1215" s="254" t="s">
        <v>2266</v>
      </c>
      <c r="H1215" s="254" t="s">
        <v>1467</v>
      </c>
      <c r="I1215" s="254" t="s">
        <v>72</v>
      </c>
      <c r="J1215" s="250">
        <v>34193</v>
      </c>
      <c r="K1215" s="255" t="s">
        <v>745</v>
      </c>
      <c r="L1215" s="249" t="s">
        <v>90</v>
      </c>
      <c r="M1215" s="270" t="str">
        <f t="shared" si="319"/>
        <v>Y2</v>
      </c>
      <c r="N1215" s="256" t="str">
        <f>Mays!$M$2</f>
        <v>Texas</v>
      </c>
      <c r="O1215" s="257" t="s">
        <v>2173</v>
      </c>
      <c r="P1215" s="231" t="str">
        <f>CONCATENATE(A1215," (",M1215,")")</f>
        <v>Wood, Hunter (Y2)</v>
      </c>
      <c r="Q1215" s="252">
        <f t="shared" si="320"/>
        <v>300000</v>
      </c>
      <c r="R1215" s="252">
        <f t="shared" si="315"/>
        <v>400000</v>
      </c>
      <c r="S1215" s="252" t="str">
        <f t="shared" si="321"/>
        <v/>
      </c>
      <c r="T1215" s="252" t="str">
        <f t="shared" si="327"/>
        <v/>
      </c>
      <c r="U1215" s="270" t="s">
        <v>389</v>
      </c>
      <c r="V1215" s="253">
        <v>300000</v>
      </c>
      <c r="W1215" s="232" t="s">
        <v>278</v>
      </c>
      <c r="X1215" s="253">
        <v>400000</v>
      </c>
      <c r="Y1215" s="232" t="s">
        <v>492</v>
      </c>
      <c r="Z1215" s="232"/>
      <c r="AA1215" s="232"/>
      <c r="AB1215" s="284"/>
      <c r="AC1215" s="232"/>
      <c r="AD1215" s="284"/>
      <c r="AE1215" s="232"/>
      <c r="AF1215" s="232"/>
    </row>
    <row r="1216" spans="1:32" ht="14.25" customHeight="1">
      <c r="A1216" s="232" t="s">
        <v>1260</v>
      </c>
      <c r="B1216" s="246" t="str">
        <f t="shared" si="329"/>
        <v>Woodruff</v>
      </c>
      <c r="C1216" s="238" t="str">
        <f t="shared" si="330"/>
        <v>Brandon</v>
      </c>
      <c r="D1216" s="232" t="str">
        <f t="shared" si="331"/>
        <v>B. Woodruff</v>
      </c>
      <c r="E1216" s="231" t="str">
        <f t="shared" si="332"/>
        <v>Brandon Woodruff</v>
      </c>
      <c r="F1216" s="247" t="s">
        <v>748</v>
      </c>
      <c r="G1216" s="232">
        <f>Cuts!G64+1</f>
        <v>1</v>
      </c>
      <c r="H1216" s="232">
        <v>5</v>
      </c>
      <c r="I1216" s="232">
        <v>18</v>
      </c>
      <c r="J1216" s="248">
        <v>34010</v>
      </c>
      <c r="K1216" s="232" t="s">
        <v>577</v>
      </c>
      <c r="L1216" s="249" t="s">
        <v>90</v>
      </c>
      <c r="M1216" s="270" t="str">
        <f t="shared" si="319"/>
        <v>Y3</v>
      </c>
      <c r="N1216" s="256" t="str">
        <f>Cobb!$G$2</f>
        <v>Alaska</v>
      </c>
      <c r="O1216" s="249" t="s">
        <v>1214</v>
      </c>
      <c r="P1216" s="231" t="str">
        <f>CONCATENATE(A1216," (",M1216,")")</f>
        <v>Woodruff, Brandon (Y3)</v>
      </c>
      <c r="Q1216" s="252">
        <f t="shared" si="320"/>
        <v>400000</v>
      </c>
      <c r="R1216" s="252" t="str">
        <f t="shared" ref="R1216:R1234" si="333">IF(ISBLANK($X1216),"",$X1216)</f>
        <v/>
      </c>
      <c r="S1216" s="252" t="str">
        <f t="shared" si="321"/>
        <v/>
      </c>
      <c r="T1216" s="252" t="str">
        <f t="shared" si="327"/>
        <v/>
      </c>
      <c r="U1216" s="270" t="s">
        <v>278</v>
      </c>
      <c r="V1216" s="253">
        <v>400000</v>
      </c>
      <c r="W1216" s="232" t="s">
        <v>492</v>
      </c>
      <c r="X1216" s="232"/>
      <c r="Y1216" s="232"/>
      <c r="Z1216" s="232"/>
      <c r="AA1216" s="232"/>
      <c r="AB1216" s="284"/>
      <c r="AC1216" s="232"/>
      <c r="AD1216" s="284"/>
      <c r="AE1216" s="232"/>
      <c r="AF1216" s="232"/>
    </row>
    <row r="1217" spans="1:32" ht="14.25" customHeight="1">
      <c r="A1217" s="158" t="s">
        <v>3741</v>
      </c>
      <c r="B1217" s="246" t="str">
        <f t="shared" si="329"/>
        <v>Woods Richardson</v>
      </c>
      <c r="C1217" s="238" t="str">
        <f t="shared" si="330"/>
        <v>Simeon</v>
      </c>
      <c r="D1217" s="232" t="str">
        <f t="shared" si="331"/>
        <v>S. Woods Richardson</v>
      </c>
      <c r="E1217" s="231" t="str">
        <f t="shared" si="332"/>
        <v>Simeon Woods Richardson</v>
      </c>
      <c r="F1217" s="254" t="s">
        <v>748</v>
      </c>
      <c r="G1217" s="254">
        <v>50</v>
      </c>
      <c r="H1217" s="254">
        <v>2</v>
      </c>
      <c r="I1217" s="254" t="s">
        <v>72</v>
      </c>
      <c r="J1217" s="250">
        <v>36796</v>
      </c>
      <c r="K1217" s="255" t="s">
        <v>577</v>
      </c>
      <c r="L1217" s="249" t="s">
        <v>387</v>
      </c>
      <c r="M1217" s="270" t="str">
        <f t="shared" si="319"/>
        <v>min</v>
      </c>
      <c r="N1217" s="256" t="s">
        <v>253</v>
      </c>
      <c r="O1217" s="257" t="s">
        <v>3574</v>
      </c>
      <c r="P1217" s="231" t="str">
        <f>CONCATENATE(A1217," (",U1217,")")</f>
        <v>Woods Richardson, Simeon (min)</v>
      </c>
      <c r="Q1217" s="252" t="str">
        <f t="shared" si="320"/>
        <v/>
      </c>
      <c r="R1217" s="252" t="str">
        <f t="shared" si="333"/>
        <v/>
      </c>
      <c r="S1217" s="252" t="str">
        <f t="shared" si="321"/>
        <v/>
      </c>
      <c r="T1217" s="252" t="str">
        <f t="shared" si="327"/>
        <v/>
      </c>
      <c r="U1217" s="270" t="s">
        <v>505</v>
      </c>
      <c r="V1217" s="253"/>
      <c r="W1217" s="232"/>
      <c r="X1217" s="253"/>
      <c r="Y1217" s="232"/>
      <c r="Z1217" s="232"/>
      <c r="AA1217" s="232"/>
      <c r="AB1217" s="284"/>
      <c r="AC1217" s="232"/>
      <c r="AD1217" s="284"/>
      <c r="AE1217" s="232"/>
      <c r="AF1217" s="232"/>
    </row>
    <row r="1218" spans="1:32" ht="14.25" customHeight="1">
      <c r="A1218" s="232" t="s">
        <v>1399</v>
      </c>
      <c r="B1218" s="246" t="str">
        <f t="shared" si="329"/>
        <v>Workman</v>
      </c>
      <c r="C1218" s="238" t="str">
        <f t="shared" si="330"/>
        <v>Brandon</v>
      </c>
      <c r="D1218" s="232" t="str">
        <f t="shared" si="331"/>
        <v>B. Workman</v>
      </c>
      <c r="E1218" s="231" t="str">
        <f t="shared" si="332"/>
        <v>Brandon Workman</v>
      </c>
      <c r="F1218" s="254" t="s">
        <v>748</v>
      </c>
      <c r="G1218" s="254"/>
      <c r="H1218" s="254"/>
      <c r="I1218" s="254"/>
      <c r="J1218" s="250">
        <v>32368</v>
      </c>
      <c r="K1218" s="255" t="s">
        <v>745</v>
      </c>
      <c r="L1218" s="249" t="s">
        <v>90</v>
      </c>
      <c r="M1218" s="270" t="str">
        <f t="shared" si="319"/>
        <v>1,F3-$9.6M</v>
      </c>
      <c r="N1218" s="256" t="s">
        <v>780</v>
      </c>
      <c r="O1218" s="257" t="s">
        <v>3510</v>
      </c>
      <c r="P1218" s="231" t="str">
        <f>CONCATENATE(A1218," (",M1218,")")</f>
        <v>Workman, Brandon (1,F3-$9.6M)</v>
      </c>
      <c r="Q1218" s="252">
        <f t="shared" si="320"/>
        <v>3200000</v>
      </c>
      <c r="R1218" s="252">
        <f t="shared" si="333"/>
        <v>3200000</v>
      </c>
      <c r="S1218" s="252">
        <f t="shared" si="321"/>
        <v>3200000</v>
      </c>
      <c r="T1218" s="252" t="str">
        <f t="shared" si="327"/>
        <v/>
      </c>
      <c r="U1218" s="233" t="s">
        <v>3364</v>
      </c>
      <c r="V1218" s="253">
        <v>3200000</v>
      </c>
      <c r="W1218" s="233" t="s">
        <v>3365</v>
      </c>
      <c r="X1218" s="253">
        <v>3200000</v>
      </c>
      <c r="Y1218" s="233" t="s">
        <v>3366</v>
      </c>
      <c r="Z1218" s="253">
        <v>3200000</v>
      </c>
      <c r="AA1218" s="232" t="s">
        <v>242</v>
      </c>
      <c r="AB1218" s="284"/>
      <c r="AC1218" s="232"/>
      <c r="AD1218" s="284"/>
      <c r="AE1218" s="232"/>
      <c r="AF1218" s="232"/>
    </row>
    <row r="1219" spans="1:32" ht="14.25" customHeight="1">
      <c r="A1219" s="232" t="s">
        <v>1545</v>
      </c>
      <c r="B1219" s="246" t="str">
        <f t="shared" si="329"/>
        <v>Wright</v>
      </c>
      <c r="C1219" s="238" t="str">
        <f t="shared" si="330"/>
        <v>Kyle</v>
      </c>
      <c r="D1219" s="232" t="str">
        <f t="shared" si="331"/>
        <v>K. Wright</v>
      </c>
      <c r="E1219" s="231" t="str">
        <f t="shared" si="332"/>
        <v>Kyle Wright</v>
      </c>
      <c r="F1219" s="254" t="s">
        <v>748</v>
      </c>
      <c r="G1219" s="254">
        <v>6</v>
      </c>
      <c r="H1219" s="254" t="s">
        <v>1464</v>
      </c>
      <c r="I1219" s="254"/>
      <c r="J1219" s="250">
        <v>34974</v>
      </c>
      <c r="K1219" s="255" t="s">
        <v>577</v>
      </c>
      <c r="L1219" s="249" t="s">
        <v>90</v>
      </c>
      <c r="M1219" s="270" t="str">
        <f t="shared" ref="M1219:M1234" si="334">$U1219</f>
        <v>MM</v>
      </c>
      <c r="N1219" s="251" t="s">
        <v>710</v>
      </c>
      <c r="O1219" s="257" t="s">
        <v>3527</v>
      </c>
      <c r="P1219" s="231" t="str">
        <f>CONCATENATE(A1219," (",M1219,")")</f>
        <v>Wright, Kyle (MM)</v>
      </c>
      <c r="Q1219" s="252">
        <f t="shared" ref="Q1219:Q1234" si="335">IF(ISBLANK($V1219),"",$V1219)</f>
        <v>100000</v>
      </c>
      <c r="R1219" s="252" t="str">
        <f t="shared" si="333"/>
        <v/>
      </c>
      <c r="S1219" s="252" t="str">
        <f t="shared" ref="S1219:S1234" si="336">IF(ISBLANK($Z1219),"",$Z1219)</f>
        <v/>
      </c>
      <c r="T1219" s="252" t="str">
        <f t="shared" si="327"/>
        <v/>
      </c>
      <c r="U1219" s="270" t="s">
        <v>385</v>
      </c>
      <c r="V1219" s="253">
        <v>100000</v>
      </c>
      <c r="W1219" s="232"/>
      <c r="X1219" s="253"/>
      <c r="Y1219" s="232"/>
      <c r="Z1219" s="232"/>
      <c r="AA1219" s="232"/>
      <c r="AB1219" s="284"/>
      <c r="AC1219" s="232"/>
      <c r="AD1219" s="284"/>
      <c r="AE1219" s="232"/>
      <c r="AF1219" s="232"/>
    </row>
    <row r="1220" spans="1:32" ht="14.25" customHeight="1">
      <c r="A1220" s="158" t="s">
        <v>3737</v>
      </c>
      <c r="B1220" s="246" t="str">
        <f t="shared" si="329"/>
        <v>Yamaguchi</v>
      </c>
      <c r="C1220" s="238" t="str">
        <f t="shared" si="330"/>
        <v>Shun</v>
      </c>
      <c r="D1220" s="232" t="str">
        <f t="shared" si="331"/>
        <v>S. Yamaguchi</v>
      </c>
      <c r="E1220" s="231" t="str">
        <f t="shared" si="332"/>
        <v>Shun Yamaguchi</v>
      </c>
      <c r="F1220" s="254" t="s">
        <v>748</v>
      </c>
      <c r="G1220" s="254">
        <v>44</v>
      </c>
      <c r="H1220" s="254">
        <v>2</v>
      </c>
      <c r="I1220" s="254" t="s">
        <v>1477</v>
      </c>
      <c r="J1220" s="250">
        <v>31969</v>
      </c>
      <c r="K1220" s="255" t="s">
        <v>745</v>
      </c>
      <c r="L1220" s="249" t="s">
        <v>387</v>
      </c>
      <c r="M1220" s="270" t="str">
        <f t="shared" si="334"/>
        <v>min</v>
      </c>
      <c r="N1220" s="256" t="s">
        <v>479</v>
      </c>
      <c r="O1220" s="257" t="s">
        <v>3574</v>
      </c>
      <c r="P1220" s="231" t="str">
        <f>CONCATENATE(A1220," (",U1220,")")</f>
        <v>Yamaguchi, Shun (min)</v>
      </c>
      <c r="Q1220" s="252" t="str">
        <f t="shared" si="335"/>
        <v/>
      </c>
      <c r="R1220" s="252" t="str">
        <f t="shared" si="333"/>
        <v/>
      </c>
      <c r="S1220" s="252" t="str">
        <f t="shared" si="336"/>
        <v/>
      </c>
      <c r="T1220" s="252" t="str">
        <f t="shared" si="327"/>
        <v/>
      </c>
      <c r="U1220" s="270" t="s">
        <v>505</v>
      </c>
      <c r="V1220" s="253"/>
      <c r="W1220" s="232"/>
      <c r="X1220" s="253"/>
      <c r="Y1220" s="232"/>
      <c r="Z1220" s="232"/>
      <c r="AA1220" s="232"/>
      <c r="AB1220" s="284"/>
      <c r="AC1220" s="232"/>
      <c r="AD1220" s="284"/>
      <c r="AE1220" s="232"/>
      <c r="AF1220" s="232"/>
    </row>
    <row r="1221" spans="1:32" ht="14.25" customHeight="1">
      <c r="A1221" s="158" t="s">
        <v>3590</v>
      </c>
      <c r="B1221" s="246" t="str">
        <f t="shared" si="329"/>
        <v>Yamamoto</v>
      </c>
      <c r="C1221" s="238" t="str">
        <f t="shared" si="330"/>
        <v>Jordan</v>
      </c>
      <c r="D1221" s="232" t="str">
        <f t="shared" si="331"/>
        <v>J. Yamamoto</v>
      </c>
      <c r="E1221" s="231" t="str">
        <f t="shared" si="332"/>
        <v>Jordan Yamamoto</v>
      </c>
      <c r="F1221" s="254" t="s">
        <v>748</v>
      </c>
      <c r="G1221" s="254">
        <v>32</v>
      </c>
      <c r="H1221" s="254">
        <v>2</v>
      </c>
      <c r="I1221" s="254" t="s">
        <v>1465</v>
      </c>
      <c r="J1221" s="250">
        <v>35196</v>
      </c>
      <c r="K1221" s="255" t="s">
        <v>577</v>
      </c>
      <c r="L1221" s="249" t="s">
        <v>90</v>
      </c>
      <c r="M1221" s="270" t="str">
        <f t="shared" si="334"/>
        <v>Y1</v>
      </c>
      <c r="N1221" s="256" t="s">
        <v>710</v>
      </c>
      <c r="O1221" s="257" t="s">
        <v>3574</v>
      </c>
      <c r="P1221" s="231" t="str">
        <f>CONCATENATE(A1221," (",U1221,")")</f>
        <v>Yamamoto, Jordan (Y1)</v>
      </c>
      <c r="Q1221" s="252">
        <f t="shared" si="335"/>
        <v>200000</v>
      </c>
      <c r="R1221" s="252">
        <f t="shared" si="333"/>
        <v>300000</v>
      </c>
      <c r="S1221" s="252">
        <f t="shared" si="336"/>
        <v>400000</v>
      </c>
      <c r="T1221" s="252" t="str">
        <f t="shared" si="327"/>
        <v/>
      </c>
      <c r="U1221" s="270" t="s">
        <v>388</v>
      </c>
      <c r="V1221" s="253">
        <v>200000</v>
      </c>
      <c r="W1221" s="232" t="s">
        <v>389</v>
      </c>
      <c r="X1221" s="253">
        <v>300000</v>
      </c>
      <c r="Y1221" s="232" t="s">
        <v>278</v>
      </c>
      <c r="Z1221" s="378">
        <v>400000</v>
      </c>
      <c r="AA1221" s="232" t="s">
        <v>492</v>
      </c>
      <c r="AB1221" s="284"/>
      <c r="AC1221" s="232"/>
      <c r="AD1221" s="284"/>
      <c r="AE1221" s="232"/>
      <c r="AF1221" s="232"/>
    </row>
    <row r="1222" spans="1:32" ht="14.25" customHeight="1">
      <c r="A1222" s="232" t="s">
        <v>2023</v>
      </c>
      <c r="B1222" s="246" t="str">
        <f t="shared" si="329"/>
        <v>Yarbrough</v>
      </c>
      <c r="C1222" s="238" t="str">
        <f t="shared" si="330"/>
        <v>Ryan</v>
      </c>
      <c r="D1222" s="232" t="str">
        <f t="shared" si="331"/>
        <v>R. Yarbrough</v>
      </c>
      <c r="E1222" s="231" t="str">
        <f t="shared" si="332"/>
        <v>Ryan Yarbrough</v>
      </c>
      <c r="F1222" s="254" t="s">
        <v>307</v>
      </c>
      <c r="G1222" s="254" t="s">
        <v>1473</v>
      </c>
      <c r="H1222" s="254" t="s">
        <v>1464</v>
      </c>
      <c r="I1222" s="254" t="s">
        <v>1473</v>
      </c>
      <c r="J1222" s="250">
        <v>33603</v>
      </c>
      <c r="K1222" s="255" t="s">
        <v>745</v>
      </c>
      <c r="L1222" s="249" t="s">
        <v>90</v>
      </c>
      <c r="M1222" s="270" t="str">
        <f t="shared" si="334"/>
        <v>Y2</v>
      </c>
      <c r="N1222" s="256" t="s">
        <v>397</v>
      </c>
      <c r="O1222" s="257" t="s">
        <v>2173</v>
      </c>
      <c r="P1222" s="231" t="str">
        <f>CONCATENATE(A1222," (",M1222,")")</f>
        <v>Yarbrough, Ryan (Y2)</v>
      </c>
      <c r="Q1222" s="252">
        <f t="shared" si="335"/>
        <v>300000</v>
      </c>
      <c r="R1222" s="252">
        <f t="shared" si="333"/>
        <v>400000</v>
      </c>
      <c r="S1222" s="252" t="str">
        <f t="shared" si="336"/>
        <v/>
      </c>
      <c r="T1222" s="252" t="str">
        <f t="shared" si="327"/>
        <v/>
      </c>
      <c r="U1222" s="270" t="s">
        <v>389</v>
      </c>
      <c r="V1222" s="253">
        <v>300000</v>
      </c>
      <c r="W1222" s="232" t="s">
        <v>278</v>
      </c>
      <c r="X1222" s="253">
        <v>400000</v>
      </c>
      <c r="Y1222" s="232" t="s">
        <v>492</v>
      </c>
      <c r="Z1222" s="232"/>
      <c r="AA1222" s="232"/>
      <c r="AB1222" s="284"/>
      <c r="AC1222" s="232"/>
      <c r="AD1222" s="284"/>
      <c r="AE1222" s="232"/>
      <c r="AF1222" s="232"/>
    </row>
    <row r="1223" spans="1:32" ht="14.25" customHeight="1">
      <c r="A1223" s="158" t="s">
        <v>3586</v>
      </c>
      <c r="B1223" s="246" t="str">
        <f t="shared" si="329"/>
        <v>Yastrzemski</v>
      </c>
      <c r="C1223" s="238" t="str">
        <f t="shared" si="330"/>
        <v>Mike</v>
      </c>
      <c r="D1223" s="232" t="str">
        <f t="shared" si="331"/>
        <v>M. Yastrzemski</v>
      </c>
      <c r="E1223" s="231" t="str">
        <f t="shared" si="332"/>
        <v>Mike Yastrzemski</v>
      </c>
      <c r="F1223" s="254" t="s">
        <v>307</v>
      </c>
      <c r="G1223" s="254">
        <v>19</v>
      </c>
      <c r="H1223" s="254">
        <v>1</v>
      </c>
      <c r="I1223" s="254" t="s">
        <v>2184</v>
      </c>
      <c r="J1223" s="250">
        <v>33108</v>
      </c>
      <c r="K1223" s="255" t="s">
        <v>784</v>
      </c>
      <c r="L1223" s="249" t="s">
        <v>6</v>
      </c>
      <c r="M1223" s="270" t="str">
        <f t="shared" si="334"/>
        <v>Y1</v>
      </c>
      <c r="N1223" s="256" t="s">
        <v>780</v>
      </c>
      <c r="O1223" s="257" t="s">
        <v>3574</v>
      </c>
      <c r="P1223" s="231" t="str">
        <f>CONCATENATE(A1223," (",U1223,")")</f>
        <v>Yastrzemski, Mike (Y1)</v>
      </c>
      <c r="Q1223" s="252">
        <f t="shared" si="335"/>
        <v>200000</v>
      </c>
      <c r="R1223" s="252">
        <f t="shared" si="333"/>
        <v>300000</v>
      </c>
      <c r="S1223" s="252">
        <f t="shared" si="336"/>
        <v>400000</v>
      </c>
      <c r="T1223" s="252" t="str">
        <f t="shared" si="327"/>
        <v/>
      </c>
      <c r="U1223" s="270" t="s">
        <v>388</v>
      </c>
      <c r="V1223" s="253">
        <v>200000</v>
      </c>
      <c r="W1223" s="232" t="s">
        <v>389</v>
      </c>
      <c r="X1223" s="253">
        <v>300000</v>
      </c>
      <c r="Y1223" s="232" t="s">
        <v>278</v>
      </c>
      <c r="Z1223" s="378">
        <v>400000</v>
      </c>
      <c r="AA1223" s="232" t="s">
        <v>492</v>
      </c>
      <c r="AB1223" s="284"/>
      <c r="AC1223" s="232"/>
      <c r="AD1223" s="284"/>
      <c r="AE1223" s="232"/>
      <c r="AF1223" s="232"/>
    </row>
    <row r="1224" spans="1:32" ht="14.25" customHeight="1">
      <c r="A1224" s="285" t="s">
        <v>891</v>
      </c>
      <c r="B1224" s="246" t="str">
        <f t="shared" si="329"/>
        <v>Yates</v>
      </c>
      <c r="C1224" s="238" t="str">
        <f t="shared" si="330"/>
        <v>Kirby</v>
      </c>
      <c r="D1224" s="232" t="str">
        <f t="shared" si="331"/>
        <v>K. Yates</v>
      </c>
      <c r="E1224" s="231" t="str">
        <f t="shared" si="332"/>
        <v>Kirby Yates</v>
      </c>
      <c r="F1224" s="286" t="s">
        <v>748</v>
      </c>
      <c r="G1224" s="285"/>
      <c r="H1224" s="285"/>
      <c r="I1224" s="285"/>
      <c r="J1224" s="287">
        <v>31861</v>
      </c>
      <c r="K1224" s="285" t="s">
        <v>745</v>
      </c>
      <c r="L1224" s="286" t="s">
        <v>90</v>
      </c>
      <c r="M1224" s="270" t="str">
        <f t="shared" si="334"/>
        <v>3,F3-$1.575M</v>
      </c>
      <c r="N1224" s="256" t="s">
        <v>780</v>
      </c>
      <c r="O1224" s="257" t="s">
        <v>3530</v>
      </c>
      <c r="P1224" s="231" t="str">
        <f>CONCATENATE(A1224," (",M1224,")")</f>
        <v>Yates, Kirby (3,F3-$1.575M)</v>
      </c>
      <c r="Q1224" s="252">
        <f t="shared" si="335"/>
        <v>525000</v>
      </c>
      <c r="R1224" s="252" t="str">
        <f t="shared" si="333"/>
        <v/>
      </c>
      <c r="S1224" s="252" t="str">
        <f t="shared" si="336"/>
        <v/>
      </c>
      <c r="T1224" s="252" t="str">
        <f t="shared" si="327"/>
        <v/>
      </c>
      <c r="U1224" s="270" t="s">
        <v>1146</v>
      </c>
      <c r="V1224" s="253">
        <v>525000</v>
      </c>
      <c r="W1224" s="253" t="s">
        <v>242</v>
      </c>
      <c r="X1224" s="253"/>
      <c r="Y1224" s="232"/>
      <c r="Z1224" s="232"/>
      <c r="AA1224" s="232"/>
      <c r="AB1224" s="284"/>
      <c r="AC1224" s="232"/>
      <c r="AD1224" s="284"/>
      <c r="AE1224" s="232"/>
      <c r="AF1224" s="232"/>
    </row>
    <row r="1225" spans="1:32" ht="14.25" customHeight="1">
      <c r="A1225" s="232" t="s">
        <v>223</v>
      </c>
      <c r="B1225" s="246" t="str">
        <f t="shared" si="329"/>
        <v>Yelich</v>
      </c>
      <c r="C1225" s="238" t="str">
        <f t="shared" si="330"/>
        <v>Christian</v>
      </c>
      <c r="D1225" s="232" t="str">
        <f t="shared" si="331"/>
        <v>C. Yelich</v>
      </c>
      <c r="E1225" s="231" t="str">
        <f t="shared" si="332"/>
        <v>Christian Yelich</v>
      </c>
      <c r="F1225" s="249"/>
      <c r="G1225" s="249"/>
      <c r="H1225" s="249"/>
      <c r="I1225" s="249"/>
      <c r="J1225" s="250"/>
      <c r="K1225" s="256"/>
      <c r="L1225" s="249" t="s">
        <v>6</v>
      </c>
      <c r="M1225" s="270" t="str">
        <f t="shared" si="334"/>
        <v>ARB-Y7</v>
      </c>
      <c r="N1225" s="256" t="str">
        <f>Aaron!$S$2</f>
        <v>Washington</v>
      </c>
      <c r="O1225" s="257" t="s">
        <v>1345</v>
      </c>
      <c r="P1225" s="231" t="str">
        <f>CONCATENATE(A1225," (",M1225,")")</f>
        <v>Yelich, Christian (ARB-Y7)</v>
      </c>
      <c r="Q1225" s="252">
        <f t="shared" si="335"/>
        <v>8640000</v>
      </c>
      <c r="R1225" s="252" t="str">
        <f t="shared" si="333"/>
        <v/>
      </c>
      <c r="S1225" s="252" t="str">
        <f t="shared" si="336"/>
        <v/>
      </c>
      <c r="T1225" s="252" t="str">
        <f t="shared" si="327"/>
        <v/>
      </c>
      <c r="U1225" s="270" t="s">
        <v>723</v>
      </c>
      <c r="V1225" s="253">
        <v>8640000</v>
      </c>
      <c r="W1225" s="232" t="s">
        <v>242</v>
      </c>
      <c r="X1225" s="232"/>
      <c r="Y1225" s="232"/>
      <c r="Z1225" s="232"/>
      <c r="AA1225" s="232"/>
      <c r="AB1225" s="284"/>
      <c r="AC1225" s="232"/>
      <c r="AD1225" s="284"/>
      <c r="AE1225" s="232"/>
      <c r="AF1225" s="232"/>
    </row>
    <row r="1226" spans="1:32" ht="14.25" customHeight="1">
      <c r="A1226" s="158" t="s">
        <v>4195</v>
      </c>
      <c r="B1226" s="552" t="str">
        <f t="shared" si="329"/>
        <v>Ynoa</v>
      </c>
      <c r="C1226" s="553" t="str">
        <f t="shared" si="330"/>
        <v>Gabriel</v>
      </c>
      <c r="D1226" s="158" t="str">
        <f t="shared" si="331"/>
        <v>G. Ynoa</v>
      </c>
      <c r="E1226" s="539" t="str">
        <f t="shared" si="332"/>
        <v>Gabriel Ynoa</v>
      </c>
      <c r="F1226" s="558" t="s">
        <v>748</v>
      </c>
      <c r="G1226" s="558"/>
      <c r="H1226" s="558"/>
      <c r="I1226" s="558"/>
      <c r="J1226" s="555">
        <v>34115</v>
      </c>
      <c r="K1226" s="559" t="s">
        <v>745</v>
      </c>
      <c r="L1226" s="554" t="s">
        <v>90</v>
      </c>
      <c r="M1226" s="556" t="str">
        <f t="shared" si="334"/>
        <v>1,F1-$300k</v>
      </c>
      <c r="N1226" s="556" t="s">
        <v>292</v>
      </c>
      <c r="O1226" s="557" t="s">
        <v>4160</v>
      </c>
      <c r="P1226" s="539" t="str">
        <f>CONCATENATE(A1226," (",M1226,")")</f>
        <v>Ynoa, Gabriel (1,F1-$300k)</v>
      </c>
      <c r="Q1226" s="579">
        <f t="shared" si="335"/>
        <v>300000</v>
      </c>
      <c r="R1226" s="579" t="str">
        <f t="shared" si="333"/>
        <v/>
      </c>
      <c r="S1226" s="579" t="str">
        <f t="shared" si="336"/>
        <v/>
      </c>
      <c r="T1226" s="579" t="str">
        <f t="shared" si="327"/>
        <v/>
      </c>
      <c r="U1226" s="270" t="s">
        <v>4138</v>
      </c>
      <c r="V1226" s="284">
        <v>300000</v>
      </c>
      <c r="W1226" s="232" t="s">
        <v>242</v>
      </c>
      <c r="X1226" s="253"/>
      <c r="Y1226" s="232"/>
      <c r="Z1226" s="232"/>
      <c r="AA1226" s="232"/>
      <c r="AB1226" s="284"/>
      <c r="AC1226" s="232"/>
      <c r="AD1226" s="284"/>
      <c r="AE1226" s="232"/>
      <c r="AF1226" s="232"/>
    </row>
    <row r="1227" spans="1:32" ht="14.25" customHeight="1">
      <c r="A1227" s="158" t="s">
        <v>3591</v>
      </c>
      <c r="B1227" s="246" t="str">
        <f t="shared" si="329"/>
        <v>Young</v>
      </c>
      <c r="C1227" s="238" t="str">
        <f t="shared" si="330"/>
        <v>Alex</v>
      </c>
      <c r="D1227" s="232" t="str">
        <f t="shared" si="331"/>
        <v>A. Young</v>
      </c>
      <c r="E1227" s="231" t="str">
        <f t="shared" si="332"/>
        <v>Alex Young</v>
      </c>
      <c r="F1227" s="254" t="s">
        <v>307</v>
      </c>
      <c r="G1227" s="254">
        <v>34</v>
      </c>
      <c r="H1227" s="254">
        <v>2</v>
      </c>
      <c r="I1227" s="254" t="s">
        <v>1467</v>
      </c>
      <c r="J1227" s="250">
        <v>34221</v>
      </c>
      <c r="K1227" s="255" t="s">
        <v>577</v>
      </c>
      <c r="L1227" s="249" t="s">
        <v>90</v>
      </c>
      <c r="M1227" s="270" t="str">
        <f t="shared" si="334"/>
        <v>Y1</v>
      </c>
      <c r="N1227" s="256" t="s">
        <v>3576</v>
      </c>
      <c r="O1227" s="257" t="s">
        <v>3574</v>
      </c>
      <c r="P1227" s="231" t="str">
        <f>CONCATENATE(A1227," (",U1227,")")</f>
        <v>Young, Alex (Y1)</v>
      </c>
      <c r="Q1227" s="252">
        <f t="shared" si="335"/>
        <v>200000</v>
      </c>
      <c r="R1227" s="252">
        <f t="shared" si="333"/>
        <v>300000</v>
      </c>
      <c r="S1227" s="252">
        <f t="shared" si="336"/>
        <v>400000</v>
      </c>
      <c r="T1227" s="252" t="str">
        <f t="shared" si="327"/>
        <v/>
      </c>
      <c r="U1227" s="270" t="s">
        <v>388</v>
      </c>
      <c r="V1227" s="253">
        <v>200000</v>
      </c>
      <c r="W1227" s="232" t="s">
        <v>389</v>
      </c>
      <c r="X1227" s="253">
        <v>300000</v>
      </c>
      <c r="Y1227" s="232" t="s">
        <v>278</v>
      </c>
      <c r="Z1227" s="378">
        <v>400000</v>
      </c>
      <c r="AA1227" s="232" t="s">
        <v>492</v>
      </c>
      <c r="AB1227" s="284"/>
      <c r="AC1227" s="232"/>
      <c r="AD1227" s="284"/>
      <c r="AE1227" s="232"/>
      <c r="AF1227" s="232"/>
    </row>
    <row r="1228" spans="1:32" ht="14.25" customHeight="1">
      <c r="A1228" s="232" t="s">
        <v>1287</v>
      </c>
      <c r="B1228" s="246" t="str">
        <f t="shared" si="329"/>
        <v>Zagunis</v>
      </c>
      <c r="C1228" s="238" t="str">
        <f t="shared" si="330"/>
        <v>Mark</v>
      </c>
      <c r="D1228" s="232" t="str">
        <f t="shared" si="331"/>
        <v>M. Zagunis</v>
      </c>
      <c r="E1228" s="231" t="str">
        <f t="shared" si="332"/>
        <v>Mark Zagunis</v>
      </c>
      <c r="F1228" s="247" t="s">
        <v>748</v>
      </c>
      <c r="G1228" s="232">
        <v>216</v>
      </c>
      <c r="H1228" s="232">
        <v>12</v>
      </c>
      <c r="I1228" s="232">
        <v>2</v>
      </c>
      <c r="J1228" s="248">
        <v>34005</v>
      </c>
      <c r="K1228" s="232" t="s">
        <v>784</v>
      </c>
      <c r="L1228" s="249" t="s">
        <v>6</v>
      </c>
      <c r="M1228" s="270" t="str">
        <f t="shared" si="334"/>
        <v>MM</v>
      </c>
      <c r="N1228" s="256" t="str">
        <f>Aaron!$M$2</f>
        <v>Virginia</v>
      </c>
      <c r="O1228" s="249" t="s">
        <v>1214</v>
      </c>
      <c r="P1228" s="231" t="str">
        <f t="shared" ref="P1228:P1234" si="337">CONCATENATE(A1228," (",M1228,")")</f>
        <v>Zagunis, Mark (MM)</v>
      </c>
      <c r="Q1228" s="252">
        <f t="shared" si="335"/>
        <v>100000</v>
      </c>
      <c r="R1228" s="252" t="str">
        <f t="shared" si="333"/>
        <v/>
      </c>
      <c r="S1228" s="252" t="str">
        <f t="shared" si="336"/>
        <v/>
      </c>
      <c r="T1228" s="252" t="str">
        <f t="shared" si="327"/>
        <v/>
      </c>
      <c r="U1228" s="270" t="s">
        <v>385</v>
      </c>
      <c r="V1228" s="253">
        <v>100000</v>
      </c>
      <c r="W1228" s="232"/>
      <c r="X1228" s="232"/>
      <c r="Y1228" s="232"/>
      <c r="Z1228" s="232"/>
      <c r="AA1228" s="232"/>
      <c r="AB1228" s="284"/>
      <c r="AC1228" s="232"/>
      <c r="AD1228" s="284"/>
      <c r="AE1228" s="232"/>
      <c r="AF1228" s="232"/>
    </row>
    <row r="1229" spans="1:32" ht="14.25" customHeight="1">
      <c r="A1229" s="232" t="s">
        <v>1253</v>
      </c>
      <c r="B1229" s="246" t="str">
        <f t="shared" si="329"/>
        <v>Zeuch</v>
      </c>
      <c r="C1229" s="238" t="str">
        <f t="shared" si="330"/>
        <v>T.J.</v>
      </c>
      <c r="D1229" s="232" t="str">
        <f t="shared" si="331"/>
        <v>T. Zeuch</v>
      </c>
      <c r="E1229" s="231" t="str">
        <f t="shared" si="332"/>
        <v>T.J. Zeuch</v>
      </c>
      <c r="F1229" s="247" t="s">
        <v>748</v>
      </c>
      <c r="G1229" s="232" t="e">
        <f>Players!G472+1</f>
        <v>#REF!</v>
      </c>
      <c r="H1229" s="232">
        <v>4</v>
      </c>
      <c r="I1229" s="232">
        <v>9</v>
      </c>
      <c r="J1229" s="248">
        <v>34912</v>
      </c>
      <c r="K1229" s="232" t="s">
        <v>577</v>
      </c>
      <c r="L1229" s="249" t="s">
        <v>90</v>
      </c>
      <c r="M1229" s="270" t="str">
        <f t="shared" si="334"/>
        <v>MM</v>
      </c>
      <c r="N1229" s="256" t="str">
        <f>Mays!$Y$2</f>
        <v>Los Angeles</v>
      </c>
      <c r="O1229" s="249" t="s">
        <v>1214</v>
      </c>
      <c r="P1229" s="231" t="str">
        <f t="shared" si="337"/>
        <v>Zeuch, T.J. (MM)</v>
      </c>
      <c r="Q1229" s="252">
        <f t="shared" si="335"/>
        <v>100000</v>
      </c>
      <c r="R1229" s="252" t="str">
        <f t="shared" si="333"/>
        <v/>
      </c>
      <c r="S1229" s="252" t="str">
        <f t="shared" si="336"/>
        <v/>
      </c>
      <c r="T1229" s="252" t="str">
        <f t="shared" si="327"/>
        <v/>
      </c>
      <c r="U1229" s="270" t="s">
        <v>385</v>
      </c>
      <c r="V1229" s="253">
        <v>100000</v>
      </c>
      <c r="W1229" s="232"/>
      <c r="X1229" s="232"/>
      <c r="Y1229" s="232"/>
      <c r="Z1229" s="232"/>
      <c r="AA1229" s="232"/>
      <c r="AB1229" s="284"/>
      <c r="AC1229" s="232"/>
      <c r="AD1229" s="284"/>
      <c r="AE1229" s="232"/>
      <c r="AF1229" s="232"/>
    </row>
    <row r="1230" spans="1:32" ht="14.25" customHeight="1">
      <c r="A1230" s="233" t="s">
        <v>950</v>
      </c>
      <c r="B1230" s="246" t="str">
        <f t="shared" si="329"/>
        <v>Zimmer</v>
      </c>
      <c r="C1230" s="238" t="str">
        <f t="shared" si="330"/>
        <v>Bradley</v>
      </c>
      <c r="D1230" s="232" t="str">
        <f t="shared" si="331"/>
        <v>B. Zimmer</v>
      </c>
      <c r="E1230" s="231" t="str">
        <f t="shared" si="332"/>
        <v>Bradley Zimmer</v>
      </c>
      <c r="F1230" s="249" t="s">
        <v>307</v>
      </c>
      <c r="G1230" s="249"/>
      <c r="H1230" s="249"/>
      <c r="I1230" s="249"/>
      <c r="J1230" s="262">
        <v>33935</v>
      </c>
      <c r="K1230" s="232" t="s">
        <v>750</v>
      </c>
      <c r="L1230" s="249" t="s">
        <v>6</v>
      </c>
      <c r="M1230" s="270" t="str">
        <f t="shared" si="334"/>
        <v>Y2*</v>
      </c>
      <c r="N1230" s="256" t="str">
        <f>Cobb!$G$2</f>
        <v>Alaska</v>
      </c>
      <c r="O1230" s="249" t="s">
        <v>916</v>
      </c>
      <c r="P1230" s="231" t="str">
        <f t="shared" si="337"/>
        <v>Zimmer, Bradley (Y2*)</v>
      </c>
      <c r="Q1230" s="252">
        <f t="shared" si="335"/>
        <v>300000</v>
      </c>
      <c r="R1230" s="252">
        <f t="shared" si="333"/>
        <v>400000</v>
      </c>
      <c r="S1230" s="252" t="str">
        <f t="shared" si="336"/>
        <v/>
      </c>
      <c r="T1230" s="252" t="str">
        <f t="shared" si="327"/>
        <v/>
      </c>
      <c r="U1230" s="270" t="s">
        <v>188</v>
      </c>
      <c r="V1230" s="253">
        <v>300000</v>
      </c>
      <c r="W1230" s="232" t="s">
        <v>278</v>
      </c>
      <c r="X1230" s="253">
        <v>400000</v>
      </c>
      <c r="Y1230" s="232" t="s">
        <v>492</v>
      </c>
      <c r="Z1230" s="232"/>
      <c r="AA1230" s="232"/>
      <c r="AB1230" s="284"/>
      <c r="AC1230" s="232"/>
      <c r="AD1230" s="284"/>
      <c r="AE1230" s="232"/>
      <c r="AF1230" s="232"/>
    </row>
    <row r="1231" spans="1:32" ht="14.25" customHeight="1">
      <c r="A1231" s="232" t="s">
        <v>277</v>
      </c>
      <c r="B1231" s="246" t="str">
        <f t="shared" si="329"/>
        <v>Zimmerman</v>
      </c>
      <c r="C1231" s="238" t="str">
        <f t="shared" si="330"/>
        <v>Ryan</v>
      </c>
      <c r="D1231" s="232" t="str">
        <f t="shared" si="331"/>
        <v>R. Zimmerman</v>
      </c>
      <c r="E1231" s="231" t="str">
        <f t="shared" si="332"/>
        <v>Ryan Zimmerman</v>
      </c>
      <c r="F1231" s="249"/>
      <c r="G1231" s="249"/>
      <c r="H1231" s="249"/>
      <c r="I1231" s="249"/>
      <c r="J1231" s="250"/>
      <c r="K1231" s="256"/>
      <c r="L1231" s="249" t="s">
        <v>6</v>
      </c>
      <c r="M1231" s="270" t="str">
        <f t="shared" si="334"/>
        <v>1,F1-325K</v>
      </c>
      <c r="N1231" s="256" t="s">
        <v>780</v>
      </c>
      <c r="O1231" s="257" t="s">
        <v>3510</v>
      </c>
      <c r="P1231" s="231" t="str">
        <f t="shared" si="337"/>
        <v>Zimmerman, Ryan (1,F1-325K)</v>
      </c>
      <c r="Q1231" s="252">
        <f t="shared" si="335"/>
        <v>325000</v>
      </c>
      <c r="R1231" s="252" t="str">
        <f t="shared" si="333"/>
        <v/>
      </c>
      <c r="S1231" s="252" t="str">
        <f t="shared" si="336"/>
        <v/>
      </c>
      <c r="T1231" s="252" t="str">
        <f t="shared" si="327"/>
        <v/>
      </c>
      <c r="U1231" s="255" t="s">
        <v>3367</v>
      </c>
      <c r="V1231" s="253">
        <v>325000</v>
      </c>
      <c r="W1231" s="232" t="s">
        <v>242</v>
      </c>
      <c r="X1231" s="284"/>
      <c r="Y1231" s="232"/>
      <c r="Z1231" s="284"/>
      <c r="AA1231" s="232"/>
      <c r="AB1231" s="284"/>
      <c r="AC1231" s="232"/>
      <c r="AD1231" s="284"/>
      <c r="AE1231" s="232"/>
      <c r="AF1231" s="232"/>
    </row>
    <row r="1232" spans="1:32" ht="14.25" customHeight="1">
      <c r="A1232" s="232" t="s">
        <v>488</v>
      </c>
      <c r="B1232" s="246" t="str">
        <f t="shared" si="329"/>
        <v>Zimmermann</v>
      </c>
      <c r="C1232" s="238" t="str">
        <f t="shared" si="330"/>
        <v>Jordan</v>
      </c>
      <c r="D1232" s="232" t="str">
        <f t="shared" si="331"/>
        <v>J. Zimmermann</v>
      </c>
      <c r="E1232" s="231" t="str">
        <f t="shared" si="332"/>
        <v>Jordan Zimmermann</v>
      </c>
      <c r="F1232" s="249" t="s">
        <v>748</v>
      </c>
      <c r="G1232" s="249"/>
      <c r="H1232" s="249"/>
      <c r="I1232" s="249"/>
      <c r="J1232" s="250">
        <v>31555</v>
      </c>
      <c r="K1232" s="256"/>
      <c r="L1232" s="249" t="s">
        <v>90</v>
      </c>
      <c r="M1232" s="270" t="str">
        <f t="shared" si="334"/>
        <v>3,F4-$9.177M</v>
      </c>
      <c r="N1232" s="256" t="str">
        <f>Cobb!$Y$2</f>
        <v>Gateway</v>
      </c>
      <c r="O1232" s="257" t="s">
        <v>1376</v>
      </c>
      <c r="P1232" s="231" t="str">
        <f t="shared" si="337"/>
        <v>Zimmermann, Jordan (3,F4-$9.177M)</v>
      </c>
      <c r="Q1232" s="252">
        <f t="shared" si="335"/>
        <v>2295000</v>
      </c>
      <c r="R1232" s="252">
        <f t="shared" si="333"/>
        <v>2295000</v>
      </c>
      <c r="S1232" s="252" t="str">
        <f t="shared" si="336"/>
        <v/>
      </c>
      <c r="T1232" s="252" t="str">
        <f t="shared" si="327"/>
        <v/>
      </c>
      <c r="U1232" s="270" t="s">
        <v>1638</v>
      </c>
      <c r="V1232" s="265">
        <v>2295000</v>
      </c>
      <c r="W1232" s="250" t="s">
        <v>1654</v>
      </c>
      <c r="X1232" s="265">
        <v>2295000</v>
      </c>
      <c r="Y1232" s="232" t="s">
        <v>242</v>
      </c>
      <c r="Z1232" s="232"/>
      <c r="AA1232" s="232"/>
      <c r="AB1232" s="284"/>
      <c r="AC1232" s="232"/>
      <c r="AD1232" s="284"/>
      <c r="AE1232" s="232"/>
      <c r="AF1232" s="232"/>
    </row>
    <row r="1233" spans="1:32" ht="14.25" customHeight="1">
      <c r="A1233" s="291" t="s">
        <v>770</v>
      </c>
      <c r="B1233" s="246" t="str">
        <f t="shared" si="329"/>
        <v>Zobrist</v>
      </c>
      <c r="C1233" s="238" t="str">
        <f t="shared" si="330"/>
        <v>Ben</v>
      </c>
      <c r="D1233" s="232" t="str">
        <f t="shared" si="331"/>
        <v>B. Zobrist</v>
      </c>
      <c r="E1233" s="231" t="str">
        <f t="shared" si="332"/>
        <v>Ben Zobrist</v>
      </c>
      <c r="F1233" s="292" t="s">
        <v>755</v>
      </c>
      <c r="G1233" s="292"/>
      <c r="H1233" s="292"/>
      <c r="I1233" s="292"/>
      <c r="J1233" s="293">
        <v>29732</v>
      </c>
      <c r="K1233" s="294" t="s">
        <v>746</v>
      </c>
      <c r="L1233" s="249" t="s">
        <v>6</v>
      </c>
      <c r="M1233" s="270" t="str">
        <f t="shared" si="334"/>
        <v>1,F1-$200k</v>
      </c>
      <c r="N1233" s="251" t="s">
        <v>52</v>
      </c>
      <c r="O1233" s="257" t="s">
        <v>3510</v>
      </c>
      <c r="P1233" s="231" t="str">
        <f t="shared" si="337"/>
        <v>Zobrist, Ben (1,F1-$200k)</v>
      </c>
      <c r="Q1233" s="252">
        <f t="shared" si="335"/>
        <v>200000</v>
      </c>
      <c r="R1233" s="252" t="str">
        <f t="shared" si="333"/>
        <v/>
      </c>
      <c r="S1233" s="252" t="str">
        <f t="shared" si="336"/>
        <v/>
      </c>
      <c r="T1233" s="252" t="str">
        <f t="shared" si="327"/>
        <v/>
      </c>
      <c r="U1233" s="371" t="s">
        <v>988</v>
      </c>
      <c r="V1233" s="263">
        <v>200000</v>
      </c>
      <c r="W1233" s="233" t="s">
        <v>242</v>
      </c>
      <c r="X1233" s="269"/>
      <c r="Y1233" s="232"/>
      <c r="Z1233" s="284"/>
      <c r="AA1233" s="232"/>
      <c r="AB1233" s="284"/>
      <c r="AC1233" s="232"/>
      <c r="AD1233" s="284"/>
      <c r="AE1233" s="232"/>
      <c r="AF1233" s="232"/>
    </row>
    <row r="1234" spans="1:32" ht="14.25" customHeight="1">
      <c r="A1234" s="232" t="s">
        <v>632</v>
      </c>
      <c r="B1234" s="246" t="str">
        <f t="shared" si="329"/>
        <v>Zunino</v>
      </c>
      <c r="C1234" s="238" t="str">
        <f t="shared" si="330"/>
        <v>Mike</v>
      </c>
      <c r="D1234" s="232" t="str">
        <f t="shared" si="331"/>
        <v>M. Zunino</v>
      </c>
      <c r="E1234" s="231" t="str">
        <f t="shared" si="332"/>
        <v>Mike Zunino</v>
      </c>
      <c r="F1234" s="249"/>
      <c r="G1234" s="249"/>
      <c r="H1234" s="249"/>
      <c r="I1234" s="249"/>
      <c r="J1234" s="250"/>
      <c r="K1234" s="256"/>
      <c r="L1234" s="249" t="s">
        <v>6</v>
      </c>
      <c r="M1234" s="270" t="str">
        <f t="shared" si="334"/>
        <v>2,F5-$15M</v>
      </c>
      <c r="N1234" s="256" t="str">
        <f>Mays!$M$2</f>
        <v>Texas</v>
      </c>
      <c r="O1234" s="257" t="s">
        <v>1797</v>
      </c>
      <c r="P1234" s="231" t="str">
        <f t="shared" si="337"/>
        <v>Zunino, Mike (2,F5-$15M)</v>
      </c>
      <c r="Q1234" s="252">
        <f t="shared" si="335"/>
        <v>3000000</v>
      </c>
      <c r="R1234" s="252">
        <f t="shared" si="333"/>
        <v>3000000</v>
      </c>
      <c r="S1234" s="252">
        <f t="shared" si="336"/>
        <v>3000000</v>
      </c>
      <c r="T1234" s="252">
        <f t="shared" si="327"/>
        <v>3000000</v>
      </c>
      <c r="U1234" s="270" t="s">
        <v>2004</v>
      </c>
      <c r="V1234" s="253">
        <v>3000000</v>
      </c>
      <c r="W1234" s="232" t="s">
        <v>2003</v>
      </c>
      <c r="X1234" s="253">
        <v>3000000</v>
      </c>
      <c r="Y1234" s="232" t="s">
        <v>2002</v>
      </c>
      <c r="Z1234" s="253">
        <v>3000000</v>
      </c>
      <c r="AA1234" s="232" t="s">
        <v>2001</v>
      </c>
      <c r="AB1234" s="253">
        <v>3000000</v>
      </c>
      <c r="AC1234" s="232"/>
      <c r="AD1234" s="284"/>
      <c r="AE1234" s="232"/>
      <c r="AF1234" s="232"/>
    </row>
  </sheetData>
  <autoFilter ref="A3:AF1234"/>
  <sortState ref="A3:AE1226">
    <sortCondition ref="A973"/>
  </sortState>
  <phoneticPr fontId="0" type="noConversion"/>
  <pageMargins left="0.75" right="0.75" top="1" bottom="1" header="0.5" footer="0.5"/>
  <pageSetup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33"/>
  <sheetViews>
    <sheetView workbookViewId="0">
      <selection sqref="A1:XFD133"/>
    </sheetView>
  </sheetViews>
  <sheetFormatPr defaultRowHeight="12.75"/>
  <cols>
    <col min="1" max="1" width="18.42578125" style="278" bestFit="1" customWidth="1"/>
    <col min="2" max="2" width="11.7109375" style="278" hidden="1" customWidth="1"/>
    <col min="3" max="3" width="8.85546875" style="278" hidden="1" customWidth="1"/>
    <col min="4" max="4" width="14.5703125" style="278" hidden="1" customWidth="1"/>
    <col min="5" max="5" width="17.85546875" style="278" hidden="1" customWidth="1"/>
    <col min="6" max="11" width="0" style="278" hidden="1" customWidth="1"/>
    <col min="12" max="12" width="2.28515625" style="278" bestFit="1" customWidth="1"/>
    <col min="13" max="13" width="13.5703125" style="278" customWidth="1"/>
    <col min="14" max="14" width="13.5703125" style="278" bestFit="1" customWidth="1"/>
    <col min="15" max="15" width="18.28515625" style="278" customWidth="1"/>
    <col min="16" max="16" width="31.28515625" style="278" bestFit="1" customWidth="1"/>
    <col min="17" max="19" width="12.28515625" style="278" bestFit="1" customWidth="1"/>
    <col min="20" max="20" width="12.28515625" style="278" customWidth="1"/>
    <col min="21" max="21" width="15.140625" style="278" customWidth="1"/>
    <col min="22" max="22" width="13.85546875" style="278" customWidth="1"/>
    <col min="23" max="23" width="15" style="278" customWidth="1"/>
    <col min="24" max="24" width="14" style="496" bestFit="1" customWidth="1"/>
    <col min="25" max="25" width="13.5703125" style="278" bestFit="1" customWidth="1"/>
    <col min="26" max="26" width="12.28515625" style="496" bestFit="1" customWidth="1"/>
    <col min="27" max="27" width="13.5703125" style="278" bestFit="1" customWidth="1"/>
    <col min="28" max="28" width="12.28515625" style="496" bestFit="1" customWidth="1"/>
    <col min="29" max="29" width="13.5703125" style="278" bestFit="1" customWidth="1"/>
    <col min="30" max="30" width="12.28515625" style="496" bestFit="1" customWidth="1"/>
    <col min="31" max="31" width="13.5703125" style="278" bestFit="1" customWidth="1"/>
    <col min="32" max="32" width="12.28515625" style="496" bestFit="1" customWidth="1"/>
    <col min="33" max="16384" width="9.140625" style="278"/>
  </cols>
  <sheetData>
    <row r="1" spans="1:34" s="244" customFormat="1" ht="14.25" customHeight="1">
      <c r="A1" s="383" t="s">
        <v>590</v>
      </c>
      <c r="B1" s="384" t="str">
        <f t="shared" ref="B1:B20" si="0">LEFT(A1,FIND(", ",A1,1)-1)</f>
        <v>Adams</v>
      </c>
      <c r="C1" s="385" t="str">
        <f t="shared" ref="C1:C20" si="1">RIGHT(A1,LEN(A1)-FIND(", ",A1,1)-1)</f>
        <v>Matt</v>
      </c>
      <c r="D1" s="383" t="str">
        <f t="shared" ref="D1:D20" si="2">CONCATENATE(MID(C1,1,1),". ",B1)</f>
        <v>M. Adams</v>
      </c>
      <c r="E1" s="386" t="str">
        <f t="shared" ref="E1:E20" si="3">CONCATENATE(C1," ",B1)</f>
        <v>Matt Adams</v>
      </c>
      <c r="F1" s="387" t="s">
        <v>307</v>
      </c>
      <c r="G1" s="387"/>
      <c r="H1" s="387"/>
      <c r="I1" s="387"/>
      <c r="J1" s="388">
        <v>32386</v>
      </c>
      <c r="K1" s="389" t="s">
        <v>747</v>
      </c>
      <c r="L1" s="387" t="s">
        <v>6</v>
      </c>
      <c r="M1" s="390" t="str">
        <f t="shared" ref="M1:M32" si="4">$W1</f>
        <v>1,F2-$600K</v>
      </c>
      <c r="N1" s="393" t="s">
        <v>1556</v>
      </c>
      <c r="O1" s="391" t="s">
        <v>3510</v>
      </c>
      <c r="P1" s="386" t="str">
        <f t="shared" ref="P1:P32" si="5">CONCATENATE(A1," (",M1,")")</f>
        <v>Adams, Matt (1,F2-$600K)</v>
      </c>
      <c r="Q1" s="252">
        <f t="shared" ref="Q1:Q64" si="6">IF(ISBLANK($X1),"",$X1)</f>
        <v>300000</v>
      </c>
      <c r="R1" s="252">
        <f t="shared" ref="R1:R64" si="7">IF(ISBLANK($Z1),"",$Z1)</f>
        <v>300000</v>
      </c>
      <c r="S1" s="252" t="str">
        <f t="shared" ref="S1:S64" si="8">IF(ISBLANK($AB1),"",$AB1)</f>
        <v/>
      </c>
      <c r="T1" s="252" t="str">
        <f>IF(ISBLANK($AD1),"",$AD1)</f>
        <v/>
      </c>
      <c r="U1" s="232" t="s">
        <v>722</v>
      </c>
      <c r="V1" s="260">
        <v>1520000</v>
      </c>
      <c r="W1" s="270" t="s">
        <v>1912</v>
      </c>
      <c r="X1" s="253">
        <v>300000</v>
      </c>
      <c r="Y1" s="232" t="s">
        <v>1913</v>
      </c>
      <c r="Z1" s="284">
        <v>300000</v>
      </c>
      <c r="AA1" s="232" t="s">
        <v>242</v>
      </c>
      <c r="AB1" s="284"/>
      <c r="AC1" s="232"/>
      <c r="AD1" s="501"/>
      <c r="AE1" s="232"/>
      <c r="AF1" s="284"/>
      <c r="AG1" s="232"/>
      <c r="AH1" s="232"/>
    </row>
    <row r="2" spans="1:34" s="244" customFormat="1" ht="14.25" customHeight="1">
      <c r="A2" s="383" t="s">
        <v>1267</v>
      </c>
      <c r="B2" s="384" t="str">
        <f t="shared" si="0"/>
        <v>Allen</v>
      </c>
      <c r="C2" s="385" t="str">
        <f t="shared" si="1"/>
        <v>Greg</v>
      </c>
      <c r="D2" s="383" t="str">
        <f t="shared" si="2"/>
        <v>G. Allen</v>
      </c>
      <c r="E2" s="386" t="str">
        <f t="shared" si="3"/>
        <v>Greg Allen</v>
      </c>
      <c r="F2" s="394" t="s">
        <v>755</v>
      </c>
      <c r="G2" s="383" t="e">
        <f>'Signed FA'!#REF!+1</f>
        <v>#REF!</v>
      </c>
      <c r="H2" s="383">
        <v>6</v>
      </c>
      <c r="I2" s="383">
        <v>11</v>
      </c>
      <c r="J2" s="395">
        <v>34043</v>
      </c>
      <c r="K2" s="383" t="s">
        <v>784</v>
      </c>
      <c r="L2" s="387" t="s">
        <v>6</v>
      </c>
      <c r="M2" s="390" t="str">
        <f t="shared" si="4"/>
        <v>1,F2-$500K</v>
      </c>
      <c r="N2" s="389" t="s">
        <v>302</v>
      </c>
      <c r="O2" s="391" t="s">
        <v>3510</v>
      </c>
      <c r="P2" s="386" t="str">
        <f t="shared" si="5"/>
        <v>Allen, Greg (1,F2-$500K)</v>
      </c>
      <c r="Q2" s="252">
        <f t="shared" si="6"/>
        <v>250000</v>
      </c>
      <c r="R2" s="252">
        <f t="shared" si="7"/>
        <v>250000</v>
      </c>
      <c r="S2" s="252" t="str">
        <f t="shared" si="8"/>
        <v/>
      </c>
      <c r="T2" s="252" t="str">
        <f t="shared" ref="T2:T65" si="9">IF(ISBLANK($AD2),"",$AD2)</f>
        <v/>
      </c>
      <c r="U2" s="232" t="s">
        <v>388</v>
      </c>
      <c r="V2" s="253">
        <v>200000</v>
      </c>
      <c r="W2" s="270" t="s">
        <v>1563</v>
      </c>
      <c r="X2" s="253">
        <v>250000</v>
      </c>
      <c r="Y2" s="232" t="s">
        <v>1564</v>
      </c>
      <c r="Z2" s="253">
        <v>250000</v>
      </c>
      <c r="AA2" s="232" t="s">
        <v>242</v>
      </c>
      <c r="AB2" s="284"/>
      <c r="AC2" s="232"/>
      <c r="AD2" s="501"/>
      <c r="AE2" s="232"/>
      <c r="AF2" s="284"/>
      <c r="AG2" s="232"/>
      <c r="AH2" s="232"/>
    </row>
    <row r="3" spans="1:34" s="244" customFormat="1" ht="14.25" customHeight="1">
      <c r="A3" s="383" t="s">
        <v>588</v>
      </c>
      <c r="B3" s="384" t="str">
        <f t="shared" si="0"/>
        <v>Altuve</v>
      </c>
      <c r="C3" s="385" t="str">
        <f t="shared" si="1"/>
        <v>Jose</v>
      </c>
      <c r="D3" s="383" t="str">
        <f t="shared" si="2"/>
        <v>J. Altuve</v>
      </c>
      <c r="E3" s="386" t="str">
        <f t="shared" si="3"/>
        <v>Jose Altuve</v>
      </c>
      <c r="F3" s="387" t="s">
        <v>748</v>
      </c>
      <c r="G3" s="387"/>
      <c r="H3" s="387"/>
      <c r="I3" s="387"/>
      <c r="J3" s="388">
        <v>32999</v>
      </c>
      <c r="K3" s="389" t="s">
        <v>746</v>
      </c>
      <c r="L3" s="387" t="s">
        <v>6</v>
      </c>
      <c r="M3" s="390" t="str">
        <f t="shared" si="4"/>
        <v>1,F5-$25.875M</v>
      </c>
      <c r="N3" s="389" t="s">
        <v>171</v>
      </c>
      <c r="O3" s="391" t="s">
        <v>3510</v>
      </c>
      <c r="P3" s="386" t="str">
        <f t="shared" si="5"/>
        <v>Altuve, Jose (1,F5-$25.875M)</v>
      </c>
      <c r="Q3" s="252">
        <f>IF(ISBLANK($X3),"",$X3)</f>
        <v>5175000</v>
      </c>
      <c r="R3" s="252">
        <f>IF(ISBLANK($Z3),"",$Z3)</f>
        <v>5175000</v>
      </c>
      <c r="S3" s="252">
        <f>IF(ISBLANK($AB3),"",$AB3)</f>
        <v>5175000</v>
      </c>
      <c r="T3" s="252">
        <f t="shared" si="9"/>
        <v>5175000</v>
      </c>
      <c r="U3" s="232" t="s">
        <v>462</v>
      </c>
      <c r="V3" s="253">
        <v>2800000</v>
      </c>
      <c r="W3" s="255" t="s">
        <v>3147</v>
      </c>
      <c r="X3" s="253">
        <v>5175000</v>
      </c>
      <c r="Y3" s="232" t="s">
        <v>3148</v>
      </c>
      <c r="Z3" s="284">
        <v>5175000</v>
      </c>
      <c r="AA3" s="232" t="s">
        <v>3149</v>
      </c>
      <c r="AB3" s="284">
        <v>5175000</v>
      </c>
      <c r="AC3" s="232" t="s">
        <v>3150</v>
      </c>
      <c r="AD3" s="502">
        <v>5175000</v>
      </c>
      <c r="AE3" s="233" t="s">
        <v>3151</v>
      </c>
      <c r="AF3" s="284">
        <v>5175000</v>
      </c>
      <c r="AG3" s="232" t="s">
        <v>242</v>
      </c>
      <c r="AH3" s="232"/>
    </row>
    <row r="4" spans="1:34" s="244" customFormat="1" ht="14.25" customHeight="1">
      <c r="A4" s="383" t="s">
        <v>1450</v>
      </c>
      <c r="B4" s="384" t="str">
        <f t="shared" si="0"/>
        <v>Alvarado</v>
      </c>
      <c r="C4" s="385" t="str">
        <f t="shared" si="1"/>
        <v>Jose</v>
      </c>
      <c r="D4" s="383" t="str">
        <f t="shared" si="2"/>
        <v>J. Alvarado</v>
      </c>
      <c r="E4" s="386" t="str">
        <f t="shared" si="3"/>
        <v>Jose Alvarado</v>
      </c>
      <c r="F4" s="396" t="s">
        <v>307</v>
      </c>
      <c r="G4" s="396">
        <v>120</v>
      </c>
      <c r="H4" s="396" t="s">
        <v>1468</v>
      </c>
      <c r="I4" s="396"/>
      <c r="J4" s="388">
        <v>34840</v>
      </c>
      <c r="K4" s="397" t="s">
        <v>745</v>
      </c>
      <c r="L4" s="387" t="s">
        <v>90</v>
      </c>
      <c r="M4" s="390" t="str">
        <f t="shared" si="4"/>
        <v>1,F3-$4.95M</v>
      </c>
      <c r="N4" s="389" t="s">
        <v>2421</v>
      </c>
      <c r="O4" s="391" t="s">
        <v>3510</v>
      </c>
      <c r="P4" s="386" t="str">
        <f t="shared" si="5"/>
        <v>Alvarado, Jose (1,F3-$4.95M)</v>
      </c>
      <c r="Q4" s="252">
        <f t="shared" si="6"/>
        <v>1650000</v>
      </c>
      <c r="R4" s="252">
        <f t="shared" si="7"/>
        <v>1650000</v>
      </c>
      <c r="S4" s="252">
        <f t="shared" si="8"/>
        <v>1650000</v>
      </c>
      <c r="T4" s="252" t="str">
        <f t="shared" si="9"/>
        <v/>
      </c>
      <c r="U4" s="232" t="s">
        <v>389</v>
      </c>
      <c r="V4" s="253">
        <v>300000</v>
      </c>
      <c r="W4" s="270" t="s">
        <v>3152</v>
      </c>
      <c r="X4" s="253">
        <v>1650000</v>
      </c>
      <c r="Y4" s="232" t="s">
        <v>3153</v>
      </c>
      <c r="Z4" s="253">
        <v>1650000</v>
      </c>
      <c r="AA4" s="232" t="s">
        <v>3154</v>
      </c>
      <c r="AB4" s="284">
        <v>1650000</v>
      </c>
      <c r="AC4" s="232" t="s">
        <v>242</v>
      </c>
      <c r="AD4" s="501"/>
      <c r="AE4" s="232"/>
      <c r="AF4" s="284"/>
      <c r="AG4" s="232"/>
      <c r="AH4" s="232"/>
    </row>
    <row r="5" spans="1:34" s="244" customFormat="1" ht="14.25" customHeight="1">
      <c r="A5" s="398" t="s">
        <v>963</v>
      </c>
      <c r="B5" s="384" t="str">
        <f t="shared" si="0"/>
        <v>Alvarez</v>
      </c>
      <c r="C5" s="385" t="str">
        <f t="shared" si="1"/>
        <v>Jose Ricardo</v>
      </c>
      <c r="D5" s="383" t="str">
        <f t="shared" si="2"/>
        <v>J. Alvarez</v>
      </c>
      <c r="E5" s="386" t="str">
        <f t="shared" si="3"/>
        <v>Jose Ricardo Alvarez</v>
      </c>
      <c r="F5" s="399" t="s">
        <v>307</v>
      </c>
      <c r="G5" s="399"/>
      <c r="H5" s="399"/>
      <c r="I5" s="399"/>
      <c r="J5" s="400">
        <v>32634</v>
      </c>
      <c r="K5" s="386" t="s">
        <v>90</v>
      </c>
      <c r="L5" s="387" t="s">
        <v>90</v>
      </c>
      <c r="M5" s="390" t="str">
        <f t="shared" si="4"/>
        <v>1,F3-$2.7M</v>
      </c>
      <c r="N5" s="389" t="s">
        <v>502</v>
      </c>
      <c r="O5" s="391" t="s">
        <v>3510</v>
      </c>
      <c r="P5" s="386" t="str">
        <f t="shared" si="5"/>
        <v>Alvarez, Jose Ricardo (1,F3-$2.7M)</v>
      </c>
      <c r="Q5" s="252">
        <f t="shared" si="6"/>
        <v>900000</v>
      </c>
      <c r="R5" s="252">
        <f t="shared" si="7"/>
        <v>900000</v>
      </c>
      <c r="S5" s="252">
        <f t="shared" si="8"/>
        <v>900000</v>
      </c>
      <c r="T5" s="252" t="str">
        <f t="shared" si="9"/>
        <v/>
      </c>
      <c r="U5" s="232" t="s">
        <v>721</v>
      </c>
      <c r="V5" s="260">
        <v>1368000</v>
      </c>
      <c r="W5" s="270" t="s">
        <v>3155</v>
      </c>
      <c r="X5" s="253">
        <v>900000</v>
      </c>
      <c r="Y5" s="232" t="s">
        <v>1585</v>
      </c>
      <c r="Z5" s="284">
        <v>900000</v>
      </c>
      <c r="AA5" s="232" t="s">
        <v>1615</v>
      </c>
      <c r="AB5" s="284">
        <v>900000</v>
      </c>
      <c r="AC5" s="232" t="s">
        <v>242</v>
      </c>
      <c r="AD5" s="501"/>
      <c r="AE5" s="232"/>
      <c r="AF5" s="284"/>
      <c r="AG5" s="232"/>
      <c r="AH5" s="232"/>
    </row>
    <row r="6" spans="1:34" s="244" customFormat="1" ht="14.25" customHeight="1">
      <c r="A6" s="401" t="s">
        <v>1044</v>
      </c>
      <c r="B6" s="384" t="str">
        <f t="shared" si="0"/>
        <v>Andriese</v>
      </c>
      <c r="C6" s="385" t="str">
        <f t="shared" si="1"/>
        <v>Matt</v>
      </c>
      <c r="D6" s="383" t="str">
        <f t="shared" si="2"/>
        <v>M. Andriese</v>
      </c>
      <c r="E6" s="386" t="str">
        <f t="shared" si="3"/>
        <v>Matt Andriese</v>
      </c>
      <c r="F6" s="396" t="s">
        <v>748</v>
      </c>
      <c r="G6" s="401">
        <v>73</v>
      </c>
      <c r="H6" s="401">
        <v>3</v>
      </c>
      <c r="I6" s="401">
        <v>24</v>
      </c>
      <c r="J6" s="402">
        <v>32748</v>
      </c>
      <c r="K6" s="397" t="s">
        <v>577</v>
      </c>
      <c r="L6" s="387" t="s">
        <v>90</v>
      </c>
      <c r="M6" s="390" t="str">
        <f t="shared" si="4"/>
        <v>1,F3-$2.52M</v>
      </c>
      <c r="N6" s="389" t="s">
        <v>52</v>
      </c>
      <c r="O6" s="391" t="s">
        <v>3510</v>
      </c>
      <c r="P6" s="386" t="str">
        <f t="shared" si="5"/>
        <v>Andriese, Matt (1,F3-$2.52M)</v>
      </c>
      <c r="Q6" s="252">
        <f t="shared" si="6"/>
        <v>840000</v>
      </c>
      <c r="R6" s="252">
        <f t="shared" si="7"/>
        <v>840000</v>
      </c>
      <c r="S6" s="252">
        <f t="shared" si="8"/>
        <v>840000</v>
      </c>
      <c r="T6" s="252" t="str">
        <f t="shared" si="9"/>
        <v/>
      </c>
      <c r="U6" s="232" t="s">
        <v>492</v>
      </c>
      <c r="V6" s="253">
        <v>700000</v>
      </c>
      <c r="W6" s="270" t="s">
        <v>3156</v>
      </c>
      <c r="X6" s="253">
        <v>840000</v>
      </c>
      <c r="Y6" s="232" t="s">
        <v>3157</v>
      </c>
      <c r="Z6" s="284">
        <v>840000</v>
      </c>
      <c r="AA6" s="232" t="s">
        <v>3158</v>
      </c>
      <c r="AB6" s="284">
        <v>840000</v>
      </c>
      <c r="AC6" s="232" t="s">
        <v>242</v>
      </c>
      <c r="AD6" s="501"/>
      <c r="AE6" s="232"/>
      <c r="AF6" s="284"/>
      <c r="AG6" s="232"/>
      <c r="AH6" s="232"/>
    </row>
    <row r="7" spans="1:34" s="244" customFormat="1" ht="14.25" customHeight="1">
      <c r="A7" s="401" t="s">
        <v>1036</v>
      </c>
      <c r="B7" s="384" t="str">
        <f t="shared" si="0"/>
        <v>Armstrong</v>
      </c>
      <c r="C7" s="385" t="str">
        <f t="shared" si="1"/>
        <v>Shawn</v>
      </c>
      <c r="D7" s="383" t="str">
        <f t="shared" si="2"/>
        <v>S. Armstrong</v>
      </c>
      <c r="E7" s="386" t="str">
        <f t="shared" si="3"/>
        <v>Shawn Armstrong</v>
      </c>
      <c r="F7" s="396" t="s">
        <v>748</v>
      </c>
      <c r="G7" s="401">
        <v>104</v>
      </c>
      <c r="H7" s="401">
        <v>4</v>
      </c>
      <c r="I7" s="401">
        <v>11</v>
      </c>
      <c r="J7" s="402">
        <v>33127</v>
      </c>
      <c r="K7" s="397" t="s">
        <v>745</v>
      </c>
      <c r="L7" s="387" t="s">
        <v>90</v>
      </c>
      <c r="M7" s="390" t="str">
        <f t="shared" si="4"/>
        <v>1,F1-$210K</v>
      </c>
      <c r="N7" s="389" t="s">
        <v>429</v>
      </c>
      <c r="O7" s="391" t="s">
        <v>3510</v>
      </c>
      <c r="P7" s="386" t="str">
        <f t="shared" si="5"/>
        <v>Armstrong, Shawn (1,F1-$210K)</v>
      </c>
      <c r="Q7" s="252">
        <f t="shared" si="6"/>
        <v>210000</v>
      </c>
      <c r="R7" s="252" t="str">
        <f t="shared" si="7"/>
        <v/>
      </c>
      <c r="S7" s="252" t="str">
        <f t="shared" si="8"/>
        <v/>
      </c>
      <c r="T7" s="252" t="str">
        <f t="shared" si="9"/>
        <v/>
      </c>
      <c r="U7" s="232" t="s">
        <v>189</v>
      </c>
      <c r="V7" s="253">
        <v>200000</v>
      </c>
      <c r="W7" s="270" t="s">
        <v>1985</v>
      </c>
      <c r="X7" s="253">
        <v>210000</v>
      </c>
      <c r="Y7" s="232" t="s">
        <v>242</v>
      </c>
      <c r="Z7" s="253"/>
      <c r="AA7" s="232"/>
      <c r="AB7" s="284"/>
      <c r="AC7" s="232"/>
      <c r="AD7" s="501"/>
      <c r="AE7" s="232"/>
      <c r="AF7" s="284"/>
      <c r="AG7" s="232"/>
      <c r="AH7" s="232"/>
    </row>
    <row r="8" spans="1:34" s="244" customFormat="1" ht="14.25" customHeight="1">
      <c r="A8" s="383" t="s">
        <v>259</v>
      </c>
      <c r="B8" s="384" t="str">
        <f t="shared" si="0"/>
        <v>Avila</v>
      </c>
      <c r="C8" s="385" t="str">
        <f t="shared" si="1"/>
        <v>Alex</v>
      </c>
      <c r="D8" s="383" t="str">
        <f t="shared" si="2"/>
        <v>A. Avila</v>
      </c>
      <c r="E8" s="386" t="str">
        <f t="shared" si="3"/>
        <v>Alex Avila</v>
      </c>
      <c r="F8" s="387" t="s">
        <v>307</v>
      </c>
      <c r="G8" s="387"/>
      <c r="H8" s="387"/>
      <c r="I8" s="387"/>
      <c r="J8" s="388">
        <v>31806</v>
      </c>
      <c r="K8" s="389" t="s">
        <v>749</v>
      </c>
      <c r="L8" s="387" t="s">
        <v>6</v>
      </c>
      <c r="M8" s="390" t="str">
        <f t="shared" si="4"/>
        <v>1,F2-$1.5M</v>
      </c>
      <c r="N8" s="389" t="s">
        <v>299</v>
      </c>
      <c r="O8" s="391" t="s">
        <v>3510</v>
      </c>
      <c r="P8" s="386" t="str">
        <f t="shared" si="5"/>
        <v>Avila, Alex (1,F2-$1.5M)</v>
      </c>
      <c r="Q8" s="252">
        <f t="shared" si="6"/>
        <v>750000</v>
      </c>
      <c r="R8" s="252">
        <f t="shared" si="7"/>
        <v>750000</v>
      </c>
      <c r="S8" s="252" t="str">
        <f t="shared" si="8"/>
        <v/>
      </c>
      <c r="T8" s="252" t="str">
        <f t="shared" si="9"/>
        <v/>
      </c>
      <c r="U8" s="268" t="s">
        <v>1798</v>
      </c>
      <c r="V8" s="269">
        <v>375000</v>
      </c>
      <c r="W8" s="370" t="s">
        <v>3159</v>
      </c>
      <c r="X8" s="253">
        <v>750000</v>
      </c>
      <c r="Y8" s="253" t="s">
        <v>3160</v>
      </c>
      <c r="Z8" s="284">
        <v>750000</v>
      </c>
      <c r="AA8" s="233" t="s">
        <v>242</v>
      </c>
      <c r="AB8" s="284"/>
      <c r="AC8" s="232"/>
      <c r="AD8" s="501"/>
      <c r="AE8" s="232"/>
      <c r="AF8" s="284"/>
      <c r="AG8" s="232"/>
      <c r="AH8" s="232"/>
    </row>
    <row r="9" spans="1:34" s="244" customFormat="1">
      <c r="A9" s="383" t="s">
        <v>206</v>
      </c>
      <c r="B9" s="384" t="str">
        <f t="shared" si="0"/>
        <v>Belt</v>
      </c>
      <c r="C9" s="385" t="str">
        <f t="shared" si="1"/>
        <v>Brandon</v>
      </c>
      <c r="D9" s="383" t="str">
        <f t="shared" si="2"/>
        <v>B. Belt</v>
      </c>
      <c r="E9" s="386" t="str">
        <f t="shared" si="3"/>
        <v>Brandon Belt</v>
      </c>
      <c r="F9" s="387" t="s">
        <v>307</v>
      </c>
      <c r="G9" s="387"/>
      <c r="H9" s="387"/>
      <c r="I9" s="387"/>
      <c r="J9" s="388">
        <v>32253</v>
      </c>
      <c r="K9" s="389" t="s">
        <v>747</v>
      </c>
      <c r="L9" s="387" t="s">
        <v>6</v>
      </c>
      <c r="M9" s="390" t="str">
        <f t="shared" si="4"/>
        <v>1,F3-$2.55M</v>
      </c>
      <c r="N9" s="389" t="s">
        <v>292</v>
      </c>
      <c r="O9" s="391" t="s">
        <v>3510</v>
      </c>
      <c r="P9" s="386" t="str">
        <f t="shared" si="5"/>
        <v>Belt, Brandon (1,F3-$2.55M)</v>
      </c>
      <c r="Q9" s="252">
        <f t="shared" si="6"/>
        <v>850000</v>
      </c>
      <c r="R9" s="252">
        <f t="shared" si="7"/>
        <v>850000</v>
      </c>
      <c r="S9" s="252">
        <f t="shared" si="8"/>
        <v>850000</v>
      </c>
      <c r="T9" s="252" t="str">
        <f t="shared" si="9"/>
        <v/>
      </c>
      <c r="U9" s="232" t="s">
        <v>462</v>
      </c>
      <c r="V9" s="253">
        <v>2800000</v>
      </c>
      <c r="W9" s="255" t="s">
        <v>3161</v>
      </c>
      <c r="X9" s="253">
        <v>850000</v>
      </c>
      <c r="Y9" s="232" t="s">
        <v>1584</v>
      </c>
      <c r="Z9" s="284">
        <v>850000</v>
      </c>
      <c r="AA9" s="438" t="s">
        <v>1012</v>
      </c>
      <c r="AB9" s="284">
        <v>850000</v>
      </c>
      <c r="AC9" s="232" t="s">
        <v>242</v>
      </c>
      <c r="AD9" s="501"/>
      <c r="AE9" s="232"/>
      <c r="AF9" s="284"/>
      <c r="AG9" s="232"/>
      <c r="AH9" s="232"/>
    </row>
    <row r="10" spans="1:34" s="244" customFormat="1" ht="15">
      <c r="A10" s="403" t="s">
        <v>829</v>
      </c>
      <c r="B10" s="384" t="str">
        <f t="shared" si="0"/>
        <v>Betances</v>
      </c>
      <c r="C10" s="385" t="str">
        <f t="shared" si="1"/>
        <v>Dellin</v>
      </c>
      <c r="D10" s="383" t="str">
        <f t="shared" si="2"/>
        <v>D. Betances</v>
      </c>
      <c r="E10" s="386" t="str">
        <f t="shared" si="3"/>
        <v>Dellin Betances</v>
      </c>
      <c r="F10" s="404" t="s">
        <v>748</v>
      </c>
      <c r="G10" s="404"/>
      <c r="H10" s="404"/>
      <c r="I10" s="404"/>
      <c r="J10" s="405">
        <v>32225</v>
      </c>
      <c r="K10" s="406" t="s">
        <v>90</v>
      </c>
      <c r="L10" s="387" t="s">
        <v>90</v>
      </c>
      <c r="M10" s="390" t="str">
        <f t="shared" si="4"/>
        <v>1,F3-$2.4M</v>
      </c>
      <c r="N10" s="389" t="s">
        <v>1029</v>
      </c>
      <c r="O10" s="391" t="s">
        <v>3510</v>
      </c>
      <c r="P10" s="386" t="str">
        <f t="shared" si="5"/>
        <v>Betances, Dellin (1,F3-$2.4M)</v>
      </c>
      <c r="Q10" s="252">
        <f t="shared" si="6"/>
        <v>800000</v>
      </c>
      <c r="R10" s="252">
        <f t="shared" si="7"/>
        <v>800000</v>
      </c>
      <c r="S10" s="252">
        <f t="shared" si="8"/>
        <v>800000</v>
      </c>
      <c r="T10" s="252" t="str">
        <f t="shared" si="9"/>
        <v/>
      </c>
      <c r="U10" s="232" t="s">
        <v>721</v>
      </c>
      <c r="V10" s="253">
        <v>1092000</v>
      </c>
      <c r="W10" s="270" t="s">
        <v>3162</v>
      </c>
      <c r="X10" s="253">
        <v>800000</v>
      </c>
      <c r="Y10" s="232" t="s">
        <v>3162</v>
      </c>
      <c r="Z10" s="284">
        <v>800000</v>
      </c>
      <c r="AA10" s="232" t="s">
        <v>3162</v>
      </c>
      <c r="AB10" s="284">
        <v>800000</v>
      </c>
      <c r="AC10" s="232" t="s">
        <v>242</v>
      </c>
      <c r="AD10" s="501"/>
      <c r="AE10" s="232"/>
      <c r="AF10" s="284"/>
      <c r="AG10" s="232"/>
      <c r="AH10" s="232"/>
    </row>
    <row r="11" spans="1:34" s="244" customFormat="1">
      <c r="A11" s="401" t="s">
        <v>959</v>
      </c>
      <c r="B11" s="384" t="str">
        <f t="shared" si="0"/>
        <v>Bird</v>
      </c>
      <c r="C11" s="385" t="str">
        <f t="shared" si="1"/>
        <v>Greg</v>
      </c>
      <c r="D11" s="383" t="str">
        <f t="shared" si="2"/>
        <v>G. Bird</v>
      </c>
      <c r="E11" s="386" t="str">
        <f t="shared" si="3"/>
        <v>Greg Bird</v>
      </c>
      <c r="F11" s="387" t="s">
        <v>307</v>
      </c>
      <c r="G11" s="387"/>
      <c r="H11" s="387"/>
      <c r="I11" s="387"/>
      <c r="J11" s="402">
        <v>33917</v>
      </c>
      <c r="K11" s="383" t="s">
        <v>747</v>
      </c>
      <c r="L11" s="387" t="s">
        <v>6</v>
      </c>
      <c r="M11" s="390" t="str">
        <f t="shared" si="4"/>
        <v>1,F2-$500K</v>
      </c>
      <c r="N11" s="389" t="s">
        <v>302</v>
      </c>
      <c r="O11" s="391" t="s">
        <v>3510</v>
      </c>
      <c r="P11" s="386" t="str">
        <f t="shared" si="5"/>
        <v>Bird, Greg (1,F2-$500K)</v>
      </c>
      <c r="Q11" s="252">
        <f t="shared" si="6"/>
        <v>250000</v>
      </c>
      <c r="R11" s="252">
        <f t="shared" si="7"/>
        <v>250000</v>
      </c>
      <c r="S11" s="252" t="str">
        <f t="shared" si="8"/>
        <v/>
      </c>
      <c r="T11" s="252" t="str">
        <f t="shared" si="9"/>
        <v/>
      </c>
      <c r="U11" s="232" t="s">
        <v>278</v>
      </c>
      <c r="V11" s="253">
        <v>400000</v>
      </c>
      <c r="W11" s="270" t="s">
        <v>1563</v>
      </c>
      <c r="X11" s="253">
        <v>250000</v>
      </c>
      <c r="Y11" s="232" t="s">
        <v>1564</v>
      </c>
      <c r="Z11" s="284">
        <v>250000</v>
      </c>
      <c r="AA11" s="232" t="s">
        <v>242</v>
      </c>
      <c r="AB11" s="284"/>
      <c r="AC11" s="232"/>
      <c r="AD11" s="501"/>
      <c r="AE11" s="232"/>
      <c r="AF11" s="284"/>
      <c r="AG11" s="232"/>
      <c r="AH11" s="232"/>
    </row>
    <row r="12" spans="1:34" s="244" customFormat="1">
      <c r="A12" s="383" t="s">
        <v>1331</v>
      </c>
      <c r="B12" s="384" t="str">
        <f t="shared" si="0"/>
        <v>Bleier</v>
      </c>
      <c r="C12" s="385" t="str">
        <f t="shared" si="1"/>
        <v>Richard</v>
      </c>
      <c r="D12" s="383" t="str">
        <f t="shared" si="2"/>
        <v>R. Bleier</v>
      </c>
      <c r="E12" s="386" t="str">
        <f t="shared" si="3"/>
        <v>Richard Bleier</v>
      </c>
      <c r="F12" s="394" t="s">
        <v>307</v>
      </c>
      <c r="G12" s="383" t="e">
        <f>'Signed FA'!#REF!+1</f>
        <v>#REF!</v>
      </c>
      <c r="H12" s="383">
        <v>4</v>
      </c>
      <c r="I12" s="383">
        <v>16</v>
      </c>
      <c r="J12" s="395">
        <v>31883</v>
      </c>
      <c r="K12" s="383" t="s">
        <v>745</v>
      </c>
      <c r="L12" s="387" t="s">
        <v>90</v>
      </c>
      <c r="M12" s="390" t="str">
        <f t="shared" si="4"/>
        <v>1,F2-$560k</v>
      </c>
      <c r="N12" s="389" t="s">
        <v>173</v>
      </c>
      <c r="O12" s="391" t="s">
        <v>3510</v>
      </c>
      <c r="P12" s="386" t="str">
        <f t="shared" si="5"/>
        <v>Bleier, Richard (1,F2-$560k)</v>
      </c>
      <c r="Q12" s="252">
        <f t="shared" si="6"/>
        <v>280000</v>
      </c>
      <c r="R12" s="252">
        <f t="shared" si="7"/>
        <v>280000</v>
      </c>
      <c r="S12" s="252" t="str">
        <f t="shared" si="8"/>
        <v/>
      </c>
      <c r="T12" s="252" t="str">
        <f t="shared" si="9"/>
        <v/>
      </c>
      <c r="U12" s="232" t="s">
        <v>278</v>
      </c>
      <c r="V12" s="253">
        <v>400000</v>
      </c>
      <c r="W12" s="270" t="s">
        <v>3163</v>
      </c>
      <c r="X12" s="253">
        <v>280000</v>
      </c>
      <c r="Y12" s="232" t="s">
        <v>3164</v>
      </c>
      <c r="Z12" s="284">
        <v>280000</v>
      </c>
      <c r="AA12" s="232" t="s">
        <v>242</v>
      </c>
      <c r="AB12" s="284"/>
      <c r="AC12" s="232"/>
      <c r="AD12" s="501"/>
      <c r="AE12" s="232"/>
      <c r="AF12" s="284"/>
      <c r="AG12" s="232"/>
      <c r="AH12" s="232"/>
    </row>
    <row r="13" spans="1:34" s="244" customFormat="1">
      <c r="A13" s="401" t="s">
        <v>1045</v>
      </c>
      <c r="B13" s="384" t="str">
        <f t="shared" si="0"/>
        <v>Bour</v>
      </c>
      <c r="C13" s="385" t="str">
        <f t="shared" si="1"/>
        <v>Justin*</v>
      </c>
      <c r="D13" s="383" t="str">
        <f t="shared" si="2"/>
        <v>J. Bour</v>
      </c>
      <c r="E13" s="386" t="str">
        <f t="shared" si="3"/>
        <v>Justin* Bour</v>
      </c>
      <c r="F13" s="396" t="s">
        <v>307</v>
      </c>
      <c r="G13" s="401">
        <v>43</v>
      </c>
      <c r="H13" s="401">
        <v>2</v>
      </c>
      <c r="I13" s="401">
        <v>19</v>
      </c>
      <c r="J13" s="402">
        <v>32291</v>
      </c>
      <c r="K13" s="397" t="s">
        <v>747</v>
      </c>
      <c r="L13" s="387" t="s">
        <v>6</v>
      </c>
      <c r="M13" s="390" t="str">
        <f t="shared" si="4"/>
        <v>1,F1-$250K</v>
      </c>
      <c r="N13" s="389" t="s">
        <v>1556</v>
      </c>
      <c r="O13" s="391" t="s">
        <v>3510</v>
      </c>
      <c r="P13" s="386" t="str">
        <f t="shared" si="5"/>
        <v>Bour, Justin* (1,F1-$250K)</v>
      </c>
      <c r="Q13" s="252">
        <f t="shared" si="6"/>
        <v>250000</v>
      </c>
      <c r="R13" s="252" t="str">
        <f t="shared" si="7"/>
        <v/>
      </c>
      <c r="S13" s="252" t="str">
        <f t="shared" si="8"/>
        <v/>
      </c>
      <c r="T13" s="252" t="str">
        <f t="shared" si="9"/>
        <v/>
      </c>
      <c r="U13" s="232" t="s">
        <v>492</v>
      </c>
      <c r="V13" s="253">
        <v>840000</v>
      </c>
      <c r="W13" s="270" t="s">
        <v>3165</v>
      </c>
      <c r="X13" s="253">
        <v>250000</v>
      </c>
      <c r="Y13" s="232" t="s">
        <v>242</v>
      </c>
      <c r="Z13" s="269"/>
      <c r="AA13" s="232"/>
      <c r="AB13" s="284"/>
      <c r="AC13" s="232"/>
      <c r="AD13" s="501"/>
      <c r="AE13" s="232"/>
      <c r="AF13" s="284"/>
      <c r="AG13" s="232"/>
      <c r="AH13" s="232"/>
    </row>
    <row r="14" spans="1:34" s="244" customFormat="1">
      <c r="A14" s="383" t="s">
        <v>2054</v>
      </c>
      <c r="B14" s="384" t="str">
        <f t="shared" si="0"/>
        <v>Brasier</v>
      </c>
      <c r="C14" s="385" t="str">
        <f t="shared" si="1"/>
        <v>Ryan</v>
      </c>
      <c r="D14" s="383" t="str">
        <f t="shared" si="2"/>
        <v>R. Brasier</v>
      </c>
      <c r="E14" s="386" t="str">
        <f t="shared" si="3"/>
        <v>Ryan Brasier</v>
      </c>
      <c r="F14" s="396" t="s">
        <v>748</v>
      </c>
      <c r="G14" s="396" t="s">
        <v>2207</v>
      </c>
      <c r="H14" s="396" t="s">
        <v>1465</v>
      </c>
      <c r="I14" s="396" t="s">
        <v>2183</v>
      </c>
      <c r="J14" s="388">
        <v>32015</v>
      </c>
      <c r="K14" s="397" t="s">
        <v>745</v>
      </c>
      <c r="L14" s="387" t="s">
        <v>90</v>
      </c>
      <c r="M14" s="390" t="str">
        <f t="shared" si="4"/>
        <v>1,F3-$1.8M</v>
      </c>
      <c r="N14" s="389" t="s">
        <v>329</v>
      </c>
      <c r="O14" s="391" t="s">
        <v>3510</v>
      </c>
      <c r="P14" s="386" t="str">
        <f t="shared" si="5"/>
        <v>Brasier, Ryan (1,F3-$1.8M)</v>
      </c>
      <c r="Q14" s="252">
        <f t="shared" si="6"/>
        <v>600000</v>
      </c>
      <c r="R14" s="252">
        <f t="shared" si="7"/>
        <v>600000</v>
      </c>
      <c r="S14" s="252">
        <f t="shared" si="8"/>
        <v>600000</v>
      </c>
      <c r="T14" s="252" t="str">
        <f t="shared" si="9"/>
        <v/>
      </c>
      <c r="U14" s="232" t="s">
        <v>388</v>
      </c>
      <c r="V14" s="253">
        <v>200000</v>
      </c>
      <c r="W14" s="270" t="s">
        <v>1842</v>
      </c>
      <c r="X14" s="253">
        <v>600000</v>
      </c>
      <c r="Y14" s="232" t="s">
        <v>1843</v>
      </c>
      <c r="Z14" s="253">
        <v>600000</v>
      </c>
      <c r="AA14" s="232" t="s">
        <v>1844</v>
      </c>
      <c r="AB14" s="284">
        <v>600000</v>
      </c>
      <c r="AC14" s="232" t="s">
        <v>242</v>
      </c>
      <c r="AD14" s="501"/>
      <c r="AE14" s="232"/>
      <c r="AF14" s="284"/>
      <c r="AG14" s="232"/>
      <c r="AH14" s="232"/>
    </row>
    <row r="15" spans="1:34" s="244" customFormat="1">
      <c r="A15" s="383" t="s">
        <v>1318</v>
      </c>
      <c r="B15" s="384" t="str">
        <f t="shared" si="0"/>
        <v>Buchter</v>
      </c>
      <c r="C15" s="385" t="str">
        <f t="shared" si="1"/>
        <v>Ryan</v>
      </c>
      <c r="D15" s="383" t="str">
        <f t="shared" si="2"/>
        <v>R. Buchter</v>
      </c>
      <c r="E15" s="386" t="str">
        <f t="shared" si="3"/>
        <v>Ryan Buchter</v>
      </c>
      <c r="F15" s="394" t="s">
        <v>307</v>
      </c>
      <c r="G15" s="383" t="e">
        <f>Cuts!#REF!+1</f>
        <v>#REF!</v>
      </c>
      <c r="H15" s="383">
        <v>3</v>
      </c>
      <c r="I15" s="383">
        <v>13</v>
      </c>
      <c r="J15" s="395">
        <v>31821</v>
      </c>
      <c r="K15" s="383" t="s">
        <v>745</v>
      </c>
      <c r="L15" s="387" t="s">
        <v>90</v>
      </c>
      <c r="M15" s="390" t="str">
        <f t="shared" si="4"/>
        <v>1,F2-$1.75M</v>
      </c>
      <c r="N15" s="389" t="s">
        <v>171</v>
      </c>
      <c r="O15" s="391" t="s">
        <v>3510</v>
      </c>
      <c r="P15" s="386" t="str">
        <f t="shared" si="5"/>
        <v>Buchter, Ryan (1,F2-$1.75M)</v>
      </c>
      <c r="Q15" s="252">
        <f t="shared" si="6"/>
        <v>875000</v>
      </c>
      <c r="R15" s="252">
        <f t="shared" si="7"/>
        <v>875000</v>
      </c>
      <c r="S15" s="252" t="str">
        <f t="shared" si="8"/>
        <v/>
      </c>
      <c r="T15" s="252" t="str">
        <f t="shared" si="9"/>
        <v/>
      </c>
      <c r="U15" s="232" t="s">
        <v>278</v>
      </c>
      <c r="V15" s="253">
        <v>400000</v>
      </c>
      <c r="W15" s="270" t="s">
        <v>3166</v>
      </c>
      <c r="X15" s="253">
        <v>875000</v>
      </c>
      <c r="Y15" s="232" t="s">
        <v>1595</v>
      </c>
      <c r="Z15" s="284">
        <v>875000</v>
      </c>
      <c r="AA15" s="232" t="s">
        <v>242</v>
      </c>
      <c r="AB15" s="284"/>
      <c r="AC15" s="232"/>
      <c r="AD15" s="501"/>
      <c r="AE15" s="232"/>
      <c r="AF15" s="284"/>
      <c r="AG15" s="232"/>
      <c r="AH15" s="232"/>
    </row>
    <row r="16" spans="1:34" s="244" customFormat="1" ht="14.25" customHeight="1">
      <c r="A16" s="487" t="s">
        <v>68</v>
      </c>
      <c r="B16" s="384" t="str">
        <f t="shared" si="0"/>
        <v>Cabrera</v>
      </c>
      <c r="C16" s="385" t="str">
        <f t="shared" si="1"/>
        <v>Asdrubal</v>
      </c>
      <c r="D16" s="383" t="str">
        <f t="shared" si="2"/>
        <v>A. Cabrera</v>
      </c>
      <c r="E16" s="386" t="str">
        <f t="shared" si="3"/>
        <v>Asdrubal Cabrera</v>
      </c>
      <c r="F16" s="387" t="s">
        <v>755</v>
      </c>
      <c r="G16" s="387"/>
      <c r="H16" s="387"/>
      <c r="I16" s="387"/>
      <c r="J16" s="388">
        <v>31364</v>
      </c>
      <c r="K16" s="389" t="s">
        <v>752</v>
      </c>
      <c r="L16" s="387" t="s">
        <v>6</v>
      </c>
      <c r="M16" s="390" t="str">
        <f t="shared" si="4"/>
        <v>1,F2-$2.813M</v>
      </c>
      <c r="N16" s="389" t="s">
        <v>263</v>
      </c>
      <c r="O16" s="391" t="s">
        <v>3510</v>
      </c>
      <c r="P16" s="492" t="str">
        <f t="shared" si="5"/>
        <v>Cabrera, Asdrubal (1,F2-$2.813M)</v>
      </c>
      <c r="Q16" s="252">
        <f t="shared" si="6"/>
        <v>1407000</v>
      </c>
      <c r="R16" s="252">
        <f t="shared" si="7"/>
        <v>1407000</v>
      </c>
      <c r="S16" s="252" t="str">
        <f t="shared" si="8"/>
        <v/>
      </c>
      <c r="T16" s="252" t="str">
        <f t="shared" si="9"/>
        <v/>
      </c>
      <c r="U16" s="256" t="s">
        <v>876</v>
      </c>
      <c r="V16" s="268">
        <v>3622500</v>
      </c>
      <c r="W16" s="255" t="s">
        <v>3167</v>
      </c>
      <c r="X16" s="253">
        <v>1407000</v>
      </c>
      <c r="Y16" s="232" t="s">
        <v>3168</v>
      </c>
      <c r="Z16" s="253">
        <v>1407000</v>
      </c>
      <c r="AA16" s="232" t="s">
        <v>242</v>
      </c>
      <c r="AB16" s="284"/>
      <c r="AC16" s="232"/>
      <c r="AD16" s="501"/>
      <c r="AE16" s="232"/>
      <c r="AF16" s="284"/>
      <c r="AG16" s="232"/>
      <c r="AH16" s="232"/>
    </row>
    <row r="17" spans="1:34" s="244" customFormat="1">
      <c r="A17" s="408" t="s">
        <v>766</v>
      </c>
      <c r="B17" s="384" t="str">
        <f t="shared" si="0"/>
        <v>Cabrera</v>
      </c>
      <c r="C17" s="385" t="str">
        <f t="shared" si="1"/>
        <v>Melky</v>
      </c>
      <c r="D17" s="383" t="str">
        <f t="shared" si="2"/>
        <v>M. Cabrera</v>
      </c>
      <c r="E17" s="386" t="str">
        <f t="shared" si="3"/>
        <v>Melky Cabrera</v>
      </c>
      <c r="F17" s="409" t="s">
        <v>755</v>
      </c>
      <c r="G17" s="409"/>
      <c r="H17" s="409"/>
      <c r="I17" s="409"/>
      <c r="J17" s="410">
        <v>30905</v>
      </c>
      <c r="K17" s="411" t="s">
        <v>754</v>
      </c>
      <c r="L17" s="387" t="s">
        <v>6</v>
      </c>
      <c r="M17" s="390" t="str">
        <f t="shared" si="4"/>
        <v>1,F2-$500K</v>
      </c>
      <c r="N17" s="389" t="s">
        <v>299</v>
      </c>
      <c r="O17" s="391" t="s">
        <v>3510</v>
      </c>
      <c r="P17" s="386" t="str">
        <f t="shared" si="5"/>
        <v>Cabrera, Melky (1,F2-$500K)</v>
      </c>
      <c r="Q17" s="252">
        <f t="shared" si="6"/>
        <v>250000</v>
      </c>
      <c r="R17" s="252">
        <f t="shared" si="7"/>
        <v>250000</v>
      </c>
      <c r="S17" s="252" t="str">
        <f t="shared" si="8"/>
        <v/>
      </c>
      <c r="T17" s="252" t="str">
        <f t="shared" si="9"/>
        <v/>
      </c>
      <c r="U17" s="250" t="s">
        <v>1604</v>
      </c>
      <c r="V17" s="253">
        <v>291000</v>
      </c>
      <c r="W17" s="371" t="s">
        <v>1563</v>
      </c>
      <c r="X17" s="253">
        <v>250000</v>
      </c>
      <c r="Y17" s="439" t="s">
        <v>1564</v>
      </c>
      <c r="Z17" s="284">
        <v>250000</v>
      </c>
      <c r="AA17" s="232" t="s">
        <v>242</v>
      </c>
      <c r="AB17" s="284"/>
      <c r="AC17" s="232"/>
      <c r="AD17" s="501"/>
      <c r="AE17" s="232"/>
      <c r="AF17" s="284"/>
      <c r="AG17" s="232"/>
      <c r="AH17" s="232"/>
    </row>
    <row r="18" spans="1:34" s="244" customFormat="1">
      <c r="A18" s="383" t="s">
        <v>168</v>
      </c>
      <c r="B18" s="384" t="str">
        <f t="shared" si="0"/>
        <v>Cain</v>
      </c>
      <c r="C18" s="385" t="str">
        <f t="shared" si="1"/>
        <v>Lorenzo</v>
      </c>
      <c r="D18" s="383" t="str">
        <f t="shared" si="2"/>
        <v>L. Cain</v>
      </c>
      <c r="E18" s="386" t="str">
        <f t="shared" si="3"/>
        <v>Lorenzo Cain</v>
      </c>
      <c r="F18" s="387" t="s">
        <v>748</v>
      </c>
      <c r="G18" s="387"/>
      <c r="H18" s="387"/>
      <c r="I18" s="387"/>
      <c r="J18" s="388">
        <v>31515</v>
      </c>
      <c r="K18" s="389" t="s">
        <v>750</v>
      </c>
      <c r="L18" s="387" t="s">
        <v>6</v>
      </c>
      <c r="M18" s="390" t="str">
        <f t="shared" si="4"/>
        <v>1,F4-$18M</v>
      </c>
      <c r="N18" s="389" t="s">
        <v>1556</v>
      </c>
      <c r="O18" s="391" t="s">
        <v>3510</v>
      </c>
      <c r="P18" s="386" t="str">
        <f t="shared" si="5"/>
        <v>Cain, Lorenzo (1,F4-$18M)</v>
      </c>
      <c r="Q18" s="252">
        <f t="shared" si="6"/>
        <v>4500000</v>
      </c>
      <c r="R18" s="252">
        <f t="shared" si="7"/>
        <v>4500000</v>
      </c>
      <c r="S18" s="252">
        <f t="shared" si="8"/>
        <v>4500000</v>
      </c>
      <c r="T18" s="252">
        <f t="shared" si="9"/>
        <v>4500000</v>
      </c>
      <c r="U18" s="232" t="s">
        <v>462</v>
      </c>
      <c r="V18" s="253">
        <v>2800000</v>
      </c>
      <c r="W18" s="255" t="s">
        <v>1379</v>
      </c>
      <c r="X18" s="253">
        <v>4500000</v>
      </c>
      <c r="Y18" s="232" t="s">
        <v>1591</v>
      </c>
      <c r="Z18" s="284">
        <v>4500000</v>
      </c>
      <c r="AA18" s="232" t="s">
        <v>1632</v>
      </c>
      <c r="AB18" s="253">
        <v>4500000</v>
      </c>
      <c r="AC18" s="232" t="s">
        <v>1648</v>
      </c>
      <c r="AD18" s="501">
        <v>4500000</v>
      </c>
      <c r="AE18" s="232" t="s">
        <v>242</v>
      </c>
      <c r="AF18" s="284"/>
      <c r="AG18" s="232"/>
      <c r="AH18" s="232"/>
    </row>
    <row r="19" spans="1:34" s="244" customFormat="1">
      <c r="A19" s="383" t="s">
        <v>475</v>
      </c>
      <c r="B19" s="384" t="str">
        <f t="shared" si="0"/>
        <v>Carrasco</v>
      </c>
      <c r="C19" s="385" t="str">
        <f t="shared" si="1"/>
        <v>Carlos</v>
      </c>
      <c r="D19" s="383" t="str">
        <f t="shared" si="2"/>
        <v>C. Carrasco</v>
      </c>
      <c r="E19" s="386" t="str">
        <f t="shared" si="3"/>
        <v>Carlos Carrasco</v>
      </c>
      <c r="F19" s="387" t="s">
        <v>748</v>
      </c>
      <c r="G19" s="387"/>
      <c r="H19" s="387"/>
      <c r="I19" s="387"/>
      <c r="J19" s="388">
        <v>31857</v>
      </c>
      <c r="K19" s="389" t="s">
        <v>577</v>
      </c>
      <c r="L19" s="387" t="s">
        <v>90</v>
      </c>
      <c r="M19" s="390" t="str">
        <f t="shared" si="4"/>
        <v>1,F5-$14M</v>
      </c>
      <c r="N19" s="389" t="s">
        <v>52</v>
      </c>
      <c r="O19" s="391" t="s">
        <v>3510</v>
      </c>
      <c r="P19" s="386" t="str">
        <f t="shared" si="5"/>
        <v>Carrasco, Carlos (1,F5-$14M)</v>
      </c>
      <c r="Q19" s="252">
        <f t="shared" si="6"/>
        <v>2800000</v>
      </c>
      <c r="R19" s="252">
        <f t="shared" si="7"/>
        <v>2800000</v>
      </c>
      <c r="S19" s="252">
        <f t="shared" si="8"/>
        <v>2800000</v>
      </c>
      <c r="T19" s="252">
        <f t="shared" si="9"/>
        <v>2800000</v>
      </c>
      <c r="U19" s="232" t="s">
        <v>462</v>
      </c>
      <c r="V19" s="253">
        <v>2800000</v>
      </c>
      <c r="W19" s="255" t="s">
        <v>3169</v>
      </c>
      <c r="X19" s="253">
        <v>2800000</v>
      </c>
      <c r="Y19" s="232" t="s">
        <v>3170</v>
      </c>
      <c r="Z19" s="284">
        <v>2800000</v>
      </c>
      <c r="AA19" s="255" t="s">
        <v>3171</v>
      </c>
      <c r="AB19" s="253">
        <v>2800000</v>
      </c>
      <c r="AC19" s="255" t="s">
        <v>3172</v>
      </c>
      <c r="AD19" s="503">
        <v>2800000</v>
      </c>
      <c r="AE19" s="232" t="s">
        <v>3173</v>
      </c>
      <c r="AF19" s="284">
        <v>2800000</v>
      </c>
      <c r="AG19" s="232" t="s">
        <v>242</v>
      </c>
      <c r="AH19" s="232"/>
    </row>
    <row r="20" spans="1:34" s="244" customFormat="1">
      <c r="A20" s="383" t="s">
        <v>1442</v>
      </c>
      <c r="B20" s="384" t="str">
        <f t="shared" si="0"/>
        <v>Castro</v>
      </c>
      <c r="C20" s="385" t="str">
        <f t="shared" si="1"/>
        <v>Miguel</v>
      </c>
      <c r="D20" s="383" t="str">
        <f t="shared" si="2"/>
        <v>M. Castro</v>
      </c>
      <c r="E20" s="386" t="str">
        <f t="shared" si="3"/>
        <v>Miguel Castro</v>
      </c>
      <c r="F20" s="396" t="s">
        <v>748</v>
      </c>
      <c r="G20" s="396">
        <v>78</v>
      </c>
      <c r="H20" s="396" t="s">
        <v>1467</v>
      </c>
      <c r="I20" s="396"/>
      <c r="J20" s="388">
        <v>34692</v>
      </c>
      <c r="K20" s="397" t="s">
        <v>745</v>
      </c>
      <c r="L20" s="387" t="s">
        <v>90</v>
      </c>
      <c r="M20" s="390" t="str">
        <f t="shared" si="4"/>
        <v>1,F3-$2.297M</v>
      </c>
      <c r="N20" s="389" t="s">
        <v>2421</v>
      </c>
      <c r="O20" s="391" t="s">
        <v>3510</v>
      </c>
      <c r="P20" s="386" t="str">
        <f t="shared" si="5"/>
        <v>Castro, Miguel (1,F3-$2.297M)</v>
      </c>
      <c r="Q20" s="252">
        <f t="shared" si="6"/>
        <v>766000</v>
      </c>
      <c r="R20" s="252">
        <f t="shared" si="7"/>
        <v>766000</v>
      </c>
      <c r="S20" s="252">
        <f t="shared" si="8"/>
        <v>766000</v>
      </c>
      <c r="T20" s="252" t="str">
        <f t="shared" si="9"/>
        <v/>
      </c>
      <c r="U20" s="232" t="s">
        <v>389</v>
      </c>
      <c r="V20" s="253">
        <v>300000</v>
      </c>
      <c r="W20" s="270" t="s">
        <v>3174</v>
      </c>
      <c r="X20" s="253">
        <v>766000</v>
      </c>
      <c r="Y20" s="270" t="s">
        <v>3175</v>
      </c>
      <c r="Z20" s="253">
        <v>766000</v>
      </c>
      <c r="AA20" s="270" t="s">
        <v>3176</v>
      </c>
      <c r="AB20" s="253">
        <v>766000</v>
      </c>
      <c r="AC20" s="232" t="s">
        <v>242</v>
      </c>
      <c r="AD20" s="501"/>
      <c r="AE20" s="232"/>
      <c r="AF20" s="284"/>
      <c r="AG20" s="232"/>
      <c r="AH20" s="232"/>
    </row>
    <row r="21" spans="1:34" s="244" customFormat="1" ht="14.25" customHeight="1">
      <c r="A21" s="383" t="s">
        <v>2418</v>
      </c>
      <c r="B21" s="390"/>
      <c r="C21" s="390"/>
      <c r="D21" s="390"/>
      <c r="E21" s="390"/>
      <c r="F21" s="396"/>
      <c r="G21" s="396"/>
      <c r="H21" s="396"/>
      <c r="I21" s="396"/>
      <c r="J21" s="388"/>
      <c r="K21" s="397"/>
      <c r="L21" s="387" t="s">
        <v>90</v>
      </c>
      <c r="M21" s="390" t="str">
        <f t="shared" si="4"/>
        <v>1,F3-$3M</v>
      </c>
      <c r="N21" s="389" t="s">
        <v>1029</v>
      </c>
      <c r="O21" s="391" t="s">
        <v>3510</v>
      </c>
      <c r="P21" s="386" t="str">
        <f t="shared" si="5"/>
        <v>Cessa,Luis (1,F3-$3M)</v>
      </c>
      <c r="Q21" s="252">
        <f t="shared" si="6"/>
        <v>1000000</v>
      </c>
      <c r="R21" s="252">
        <f t="shared" si="7"/>
        <v>1000000</v>
      </c>
      <c r="S21" s="252">
        <f t="shared" si="8"/>
        <v>1000000</v>
      </c>
      <c r="T21" s="252" t="str">
        <f t="shared" si="9"/>
        <v/>
      </c>
      <c r="U21" s="232" t="s">
        <v>2412</v>
      </c>
      <c r="V21" s="253">
        <v>300000</v>
      </c>
      <c r="W21" s="270" t="s">
        <v>1808</v>
      </c>
      <c r="X21" s="253">
        <v>1000000</v>
      </c>
      <c r="Y21" s="270" t="s">
        <v>1809</v>
      </c>
      <c r="Z21" s="253">
        <v>1000000</v>
      </c>
      <c r="AA21" s="270" t="s">
        <v>1810</v>
      </c>
      <c r="AB21" s="253">
        <v>1000000</v>
      </c>
      <c r="AC21" s="232" t="s">
        <v>242</v>
      </c>
      <c r="AD21" s="503"/>
      <c r="AE21" s="232"/>
      <c r="AF21" s="284"/>
      <c r="AG21" s="232"/>
      <c r="AH21" s="232"/>
    </row>
    <row r="22" spans="1:34" s="244" customFormat="1" ht="14.25" customHeight="1">
      <c r="A22" s="487" t="s">
        <v>63</v>
      </c>
      <c r="B22" s="384" t="str">
        <f>LEFT(A22,FIND(", ",A22,1)-1)</f>
        <v>Chapman</v>
      </c>
      <c r="C22" s="385" t="str">
        <f>RIGHT(A22,LEN(A22)-FIND(", ",A22,1)-1)</f>
        <v>Aroldis</v>
      </c>
      <c r="D22" s="383" t="str">
        <f>CONCATENATE(MID(C22,1,1),". ",B22)</f>
        <v>A. Chapman</v>
      </c>
      <c r="E22" s="386" t="str">
        <f>CONCATENATE(C22," ",B22)</f>
        <v>Aroldis Chapman</v>
      </c>
      <c r="F22" s="387" t="s">
        <v>307</v>
      </c>
      <c r="G22" s="387"/>
      <c r="H22" s="387"/>
      <c r="I22" s="387"/>
      <c r="J22" s="388">
        <v>32201</v>
      </c>
      <c r="K22" s="389" t="s">
        <v>745</v>
      </c>
      <c r="L22" s="387" t="s">
        <v>90</v>
      </c>
      <c r="M22" s="390" t="str">
        <f t="shared" si="4"/>
        <v>1,F4-$10.45M</v>
      </c>
      <c r="N22" s="389" t="str">
        <f>Mays!$Y$2</f>
        <v>Los Angeles</v>
      </c>
      <c r="O22" s="391" t="s">
        <v>3510</v>
      </c>
      <c r="P22" s="492" t="str">
        <f t="shared" si="5"/>
        <v>Chapman, Aroldis (1,F4-$10.45M)</v>
      </c>
      <c r="Q22" s="252">
        <f t="shared" si="6"/>
        <v>2613000</v>
      </c>
      <c r="R22" s="252">
        <f t="shared" si="7"/>
        <v>2613000</v>
      </c>
      <c r="S22" s="252">
        <f t="shared" si="8"/>
        <v>2613000</v>
      </c>
      <c r="T22" s="252">
        <f t="shared" si="9"/>
        <v>2613000</v>
      </c>
      <c r="U22" s="232" t="s">
        <v>462</v>
      </c>
      <c r="V22" s="253">
        <v>2800000</v>
      </c>
      <c r="W22" s="255" t="s">
        <v>3177</v>
      </c>
      <c r="X22" s="253">
        <v>2613000</v>
      </c>
      <c r="Y22" s="255" t="s">
        <v>3178</v>
      </c>
      <c r="Z22" s="253">
        <v>2613000</v>
      </c>
      <c r="AA22" s="255" t="s">
        <v>3179</v>
      </c>
      <c r="AB22" s="253">
        <v>2613000</v>
      </c>
      <c r="AC22" s="255" t="s">
        <v>3180</v>
      </c>
      <c r="AD22" s="503">
        <v>2613000</v>
      </c>
      <c r="AE22" s="232" t="s">
        <v>242</v>
      </c>
      <c r="AF22" s="284"/>
      <c r="AG22" s="232"/>
      <c r="AH22" s="232"/>
    </row>
    <row r="23" spans="1:34" s="244" customFormat="1">
      <c r="A23" s="383" t="s">
        <v>415</v>
      </c>
      <c r="B23" s="384" t="str">
        <f>LEFT(A23,FIND(", ",A23,1)-1)</f>
        <v>Choo</v>
      </c>
      <c r="C23" s="385" t="str">
        <f>RIGHT(A23,LEN(A23)-FIND(", ",A23,1)-1)</f>
        <v>Shin-Soo</v>
      </c>
      <c r="D23" s="383" t="str">
        <f>CONCATENATE(MID(C23,1,1),". ",B23)</f>
        <v>S. Choo</v>
      </c>
      <c r="E23" s="386" t="str">
        <f>CONCATENATE(C23," ",B23)</f>
        <v>Shin-Soo Choo</v>
      </c>
      <c r="F23" s="387" t="s">
        <v>307</v>
      </c>
      <c r="G23" s="387"/>
      <c r="H23" s="387"/>
      <c r="I23" s="387"/>
      <c r="J23" s="388">
        <v>30145</v>
      </c>
      <c r="K23" s="389" t="s">
        <v>750</v>
      </c>
      <c r="L23" s="387" t="s">
        <v>6</v>
      </c>
      <c r="M23" s="390" t="str">
        <f t="shared" si="4"/>
        <v>1,F2-$3.316M</v>
      </c>
      <c r="N23" s="393" t="s">
        <v>864</v>
      </c>
      <c r="O23" s="391" t="s">
        <v>3510</v>
      </c>
      <c r="P23" s="386" t="str">
        <f t="shared" si="5"/>
        <v>Choo, Shin-Soo (1,F2-$3.316M)</v>
      </c>
      <c r="Q23" s="252">
        <f t="shared" si="6"/>
        <v>1658000</v>
      </c>
      <c r="R23" s="252">
        <f t="shared" si="7"/>
        <v>1658000</v>
      </c>
      <c r="S23" s="252" t="str">
        <f t="shared" si="8"/>
        <v/>
      </c>
      <c r="T23" s="252" t="str">
        <f t="shared" si="9"/>
        <v/>
      </c>
      <c r="U23" s="256" t="s">
        <v>1830</v>
      </c>
      <c r="V23" s="284">
        <v>3212000</v>
      </c>
      <c r="W23" s="374" t="s">
        <v>3181</v>
      </c>
      <c r="X23" s="284">
        <v>1658000</v>
      </c>
      <c r="Y23" s="374" t="s">
        <v>3182</v>
      </c>
      <c r="Z23" s="284">
        <v>1658000</v>
      </c>
      <c r="AA23" s="232" t="s">
        <v>242</v>
      </c>
      <c r="AB23" s="284"/>
      <c r="AC23" s="232"/>
      <c r="AD23" s="501"/>
      <c r="AE23" s="232"/>
      <c r="AF23" s="284"/>
      <c r="AG23" s="232"/>
      <c r="AH23" s="232"/>
    </row>
    <row r="24" spans="1:34" s="244" customFormat="1">
      <c r="A24" s="383" t="s">
        <v>613</v>
      </c>
      <c r="B24" s="384" t="str">
        <f>LEFT(A24,FIND(", ",A24,1)-1)</f>
        <v>Cishek</v>
      </c>
      <c r="C24" s="385" t="str">
        <f>RIGHT(A24,LEN(A24)-FIND(", ",A24,1)-1)</f>
        <v>Steve</v>
      </c>
      <c r="D24" s="383" t="str">
        <f>CONCATENATE(MID(C24,1,1),". ",B24)</f>
        <v>S. Cishek</v>
      </c>
      <c r="E24" s="386" t="str">
        <f>CONCATENATE(C24," ",B24)</f>
        <v>Steve Cishek</v>
      </c>
      <c r="F24" s="387" t="s">
        <v>748</v>
      </c>
      <c r="G24" s="387"/>
      <c r="H24" s="387"/>
      <c r="I24" s="387"/>
      <c r="J24" s="388">
        <v>31581</v>
      </c>
      <c r="K24" s="389" t="s">
        <v>745</v>
      </c>
      <c r="L24" s="387" t="s">
        <v>90</v>
      </c>
      <c r="M24" s="390" t="str">
        <f t="shared" si="4"/>
        <v>1,F3-$6M</v>
      </c>
      <c r="N24" s="389" t="s">
        <v>329</v>
      </c>
      <c r="O24" s="391" t="s">
        <v>3510</v>
      </c>
      <c r="P24" s="386" t="str">
        <f t="shared" si="5"/>
        <v>Cishek, Steve (1,F3-$6M)</v>
      </c>
      <c r="Q24" s="252">
        <f t="shared" si="6"/>
        <v>2000000</v>
      </c>
      <c r="R24" s="252">
        <f t="shared" si="7"/>
        <v>2000000</v>
      </c>
      <c r="S24" s="252">
        <f t="shared" si="8"/>
        <v>2000000</v>
      </c>
      <c r="T24" s="252" t="str">
        <f t="shared" si="9"/>
        <v/>
      </c>
      <c r="U24" s="232" t="s">
        <v>723</v>
      </c>
      <c r="V24" s="253">
        <v>3118500</v>
      </c>
      <c r="W24" s="270" t="s">
        <v>1378</v>
      </c>
      <c r="X24" s="253">
        <v>2000000</v>
      </c>
      <c r="Y24" s="270" t="s">
        <v>1589</v>
      </c>
      <c r="Z24" s="253">
        <v>2000000</v>
      </c>
      <c r="AA24" s="270" t="s">
        <v>1625</v>
      </c>
      <c r="AB24" s="253">
        <v>2000000</v>
      </c>
      <c r="AC24" s="232" t="s">
        <v>242</v>
      </c>
      <c r="AD24" s="503"/>
      <c r="AE24" s="232"/>
      <c r="AF24" s="284"/>
      <c r="AG24" s="232"/>
      <c r="AH24" s="232"/>
    </row>
    <row r="25" spans="1:34" s="244" customFormat="1" ht="15">
      <c r="A25" s="389" t="s">
        <v>536</v>
      </c>
      <c r="B25" s="384" t="str">
        <f>LEFT(A25,FIND(", ",A25,1)-1)</f>
        <v>Clippard</v>
      </c>
      <c r="C25" s="385" t="str">
        <f>RIGHT(A25,LEN(A25)-FIND(", ",A25,1)-1)</f>
        <v>Tyler</v>
      </c>
      <c r="D25" s="383" t="str">
        <f>CONCATENATE(MID(C25,1,1),". ",B25)</f>
        <v>T. Clippard</v>
      </c>
      <c r="E25" s="386" t="str">
        <f>CONCATENATE(C25," ",B25)</f>
        <v>Tyler Clippard</v>
      </c>
      <c r="F25" s="412" t="s">
        <v>748</v>
      </c>
      <c r="G25" s="387"/>
      <c r="H25" s="387"/>
      <c r="I25" s="387"/>
      <c r="J25" s="413">
        <v>31092</v>
      </c>
      <c r="K25" s="414" t="s">
        <v>745</v>
      </c>
      <c r="L25" s="387" t="s">
        <v>90</v>
      </c>
      <c r="M25" s="390" t="str">
        <f t="shared" si="4"/>
        <v>1,F3-$6.961M</v>
      </c>
      <c r="N25" s="389" t="s">
        <v>780</v>
      </c>
      <c r="O25" s="391" t="s">
        <v>3510</v>
      </c>
      <c r="P25" s="386" t="str">
        <f t="shared" si="5"/>
        <v>Clippard, Tyler (1,F3-$6.961M)</v>
      </c>
      <c r="Q25" s="252">
        <f t="shared" si="6"/>
        <v>2321000</v>
      </c>
      <c r="R25" s="252">
        <f t="shared" si="7"/>
        <v>2321000</v>
      </c>
      <c r="S25" s="252">
        <f t="shared" si="8"/>
        <v>2321000</v>
      </c>
      <c r="T25" s="252" t="str">
        <f t="shared" si="9"/>
        <v/>
      </c>
      <c r="U25" s="276" t="s">
        <v>1152</v>
      </c>
      <c r="V25" s="277">
        <v>777001</v>
      </c>
      <c r="W25" s="270" t="s">
        <v>3183</v>
      </c>
      <c r="X25" s="253">
        <v>2321000</v>
      </c>
      <c r="Y25" s="232" t="s">
        <v>3184</v>
      </c>
      <c r="Z25" s="284">
        <v>2321000</v>
      </c>
      <c r="AA25" s="232" t="s">
        <v>3185</v>
      </c>
      <c r="AB25" s="284">
        <v>2321000</v>
      </c>
      <c r="AC25" s="232" t="s">
        <v>242</v>
      </c>
      <c r="AD25" s="501"/>
      <c r="AE25" s="232"/>
      <c r="AF25" s="284"/>
      <c r="AG25" s="232"/>
      <c r="AH25" s="232"/>
    </row>
    <row r="26" spans="1:34" s="244" customFormat="1">
      <c r="A26" s="383" t="s">
        <v>2093</v>
      </c>
      <c r="B26" s="384" t="str">
        <f>LEFT(A26,FIND(", ",A26,1)-1)</f>
        <v>Cole</v>
      </c>
      <c r="C26" s="385" t="str">
        <f>RIGHT(A26,LEN(A26)-FIND(", ",A26,1)-1)</f>
        <v>Taylor</v>
      </c>
      <c r="D26" s="383" t="str">
        <f>CONCATENATE(MID(C26,1,1),". ",B26)</f>
        <v>T. Cole</v>
      </c>
      <c r="E26" s="386" t="str">
        <f>CONCATENATE(C26," ",B26)</f>
        <v>Taylor Cole</v>
      </c>
      <c r="F26" s="396" t="s">
        <v>748</v>
      </c>
      <c r="G26" s="396" t="s">
        <v>2248</v>
      </c>
      <c r="H26" s="396" t="s">
        <v>478</v>
      </c>
      <c r="I26" s="396" t="s">
        <v>2182</v>
      </c>
      <c r="J26" s="388">
        <v>32740</v>
      </c>
      <c r="K26" s="397" t="s">
        <v>745</v>
      </c>
      <c r="L26" s="387" t="s">
        <v>90</v>
      </c>
      <c r="M26" s="390" t="str">
        <f t="shared" si="4"/>
        <v>1,F3-$1M</v>
      </c>
      <c r="N26" s="389" t="s">
        <v>52</v>
      </c>
      <c r="O26" s="391" t="s">
        <v>3510</v>
      </c>
      <c r="P26" s="386" t="str">
        <f t="shared" si="5"/>
        <v>Cole, Taylor (1,F3-$1M)</v>
      </c>
      <c r="Q26" s="252">
        <f t="shared" si="6"/>
        <v>333334</v>
      </c>
      <c r="R26" s="252">
        <f t="shared" si="7"/>
        <v>333334</v>
      </c>
      <c r="S26" s="252">
        <f t="shared" si="8"/>
        <v>333334</v>
      </c>
      <c r="T26" s="252" t="str">
        <f t="shared" si="9"/>
        <v/>
      </c>
      <c r="U26" s="232" t="s">
        <v>388</v>
      </c>
      <c r="V26" s="253">
        <v>200000</v>
      </c>
      <c r="W26" s="270" t="s">
        <v>989</v>
      </c>
      <c r="X26" s="253">
        <v>333334</v>
      </c>
      <c r="Y26" s="232" t="s">
        <v>1017</v>
      </c>
      <c r="Z26" s="253">
        <v>333334</v>
      </c>
      <c r="AA26" s="232" t="s">
        <v>1010</v>
      </c>
      <c r="AB26" s="284">
        <v>333334</v>
      </c>
      <c r="AC26" s="232" t="s">
        <v>242</v>
      </c>
      <c r="AD26" s="501"/>
      <c r="AE26" s="232"/>
      <c r="AF26" s="284"/>
      <c r="AG26" s="232"/>
      <c r="AH26" s="232"/>
    </row>
    <row r="27" spans="1:34" s="244" customFormat="1" ht="15">
      <c r="A27" s="389" t="s">
        <v>1833</v>
      </c>
      <c r="B27" s="384"/>
      <c r="C27" s="385"/>
      <c r="D27" s="383"/>
      <c r="E27" s="386"/>
      <c r="F27" s="412"/>
      <c r="G27" s="387"/>
      <c r="H27" s="387"/>
      <c r="I27" s="387"/>
      <c r="J27" s="413"/>
      <c r="K27" s="414"/>
      <c r="L27" s="387" t="s">
        <v>6</v>
      </c>
      <c r="M27" s="390" t="str">
        <f t="shared" si="4"/>
        <v>1,F3-$1M</v>
      </c>
      <c r="N27" s="389" t="s">
        <v>173</v>
      </c>
      <c r="O27" s="391" t="s">
        <v>3510</v>
      </c>
      <c r="P27" s="386" t="str">
        <f t="shared" si="5"/>
        <v>Culberson, Charlie (1,F3-$1M)</v>
      </c>
      <c r="Q27" s="252">
        <f t="shared" si="6"/>
        <v>333334</v>
      </c>
      <c r="R27" s="252">
        <f t="shared" si="7"/>
        <v>333334</v>
      </c>
      <c r="S27" s="252">
        <f t="shared" si="8"/>
        <v>333334</v>
      </c>
      <c r="T27" s="252" t="str">
        <f t="shared" si="9"/>
        <v/>
      </c>
      <c r="U27" s="276" t="s">
        <v>1834</v>
      </c>
      <c r="V27" s="277">
        <v>3000000</v>
      </c>
      <c r="W27" s="270" t="s">
        <v>989</v>
      </c>
      <c r="X27" s="253">
        <v>333334</v>
      </c>
      <c r="Y27" s="270" t="s">
        <v>1017</v>
      </c>
      <c r="Z27" s="253">
        <v>333334</v>
      </c>
      <c r="AA27" s="270" t="s">
        <v>1010</v>
      </c>
      <c r="AB27" s="253">
        <v>333334</v>
      </c>
      <c r="AC27" s="232" t="s">
        <v>242</v>
      </c>
      <c r="AD27" s="501"/>
      <c r="AE27" s="232"/>
      <c r="AF27" s="284"/>
      <c r="AG27" s="232"/>
      <c r="AH27" s="232"/>
    </row>
    <row r="28" spans="1:34" s="244" customFormat="1">
      <c r="A28" s="415" t="s">
        <v>73</v>
      </c>
      <c r="B28" s="384" t="str">
        <f t="shared" ref="B28:B34" si="10">LEFT(A28,FIND(", ",A28,1)-1)</f>
        <v>Descalso</v>
      </c>
      <c r="C28" s="385" t="str">
        <f t="shared" ref="C28:C34" si="11">RIGHT(A28,LEN(A28)-FIND(", ",A28,1)-1)</f>
        <v>Daniel</v>
      </c>
      <c r="D28" s="383" t="str">
        <f t="shared" ref="D28:D34" si="12">CONCATENATE(MID(C28,1,1),". ",B28)</f>
        <v>D. Descalso</v>
      </c>
      <c r="E28" s="386" t="str">
        <f t="shared" ref="E28:E34" si="13">CONCATENATE(C28," ",B28)</f>
        <v>Daniel Descalso</v>
      </c>
      <c r="F28" s="387" t="s">
        <v>307</v>
      </c>
      <c r="G28" s="387"/>
      <c r="H28" s="387"/>
      <c r="I28" s="387"/>
      <c r="J28" s="388">
        <v>31704</v>
      </c>
      <c r="K28" s="389" t="s">
        <v>752</v>
      </c>
      <c r="L28" s="387" t="s">
        <v>6</v>
      </c>
      <c r="M28" s="390" t="str">
        <f t="shared" si="4"/>
        <v>1,F1-$200k</v>
      </c>
      <c r="N28" s="389" t="s">
        <v>1556</v>
      </c>
      <c r="O28" s="391" t="s">
        <v>3510</v>
      </c>
      <c r="P28" s="386" t="str">
        <f t="shared" si="5"/>
        <v>Descalso, Daniel (1,F1-$200k)</v>
      </c>
      <c r="Q28" s="252">
        <f t="shared" si="6"/>
        <v>200000</v>
      </c>
      <c r="R28" s="252" t="str">
        <f t="shared" si="7"/>
        <v/>
      </c>
      <c r="S28" s="252" t="str">
        <f t="shared" si="8"/>
        <v/>
      </c>
      <c r="T28" s="252" t="str">
        <f t="shared" si="9"/>
        <v/>
      </c>
      <c r="U28" s="250" t="s">
        <v>1598</v>
      </c>
      <c r="V28" s="253">
        <v>1000000</v>
      </c>
      <c r="W28" s="371" t="s">
        <v>988</v>
      </c>
      <c r="X28" s="263">
        <v>200000</v>
      </c>
      <c r="Y28" s="253" t="s">
        <v>242</v>
      </c>
      <c r="Z28" s="284"/>
      <c r="AA28" s="232"/>
      <c r="AB28" s="284"/>
      <c r="AC28" s="232"/>
      <c r="AD28" s="501"/>
      <c r="AE28" s="232"/>
      <c r="AF28" s="284"/>
      <c r="AG28" s="232"/>
      <c r="AH28" s="232"/>
    </row>
    <row r="29" spans="1:34" s="244" customFormat="1">
      <c r="A29" s="384" t="s">
        <v>807</v>
      </c>
      <c r="B29" s="384" t="str">
        <f t="shared" si="10"/>
        <v>Diaz</v>
      </c>
      <c r="C29" s="385" t="str">
        <f t="shared" si="11"/>
        <v>Edwin</v>
      </c>
      <c r="D29" s="383" t="str">
        <f t="shared" si="12"/>
        <v>E. Diaz</v>
      </c>
      <c r="E29" s="386" t="str">
        <f t="shared" si="13"/>
        <v>Edwin Diaz</v>
      </c>
      <c r="F29" s="394" t="s">
        <v>748</v>
      </c>
      <c r="G29" s="394"/>
      <c r="H29" s="394"/>
      <c r="I29" s="394"/>
      <c r="J29" s="400">
        <v>34415</v>
      </c>
      <c r="K29" s="416" t="s">
        <v>90</v>
      </c>
      <c r="L29" s="387" t="s">
        <v>90</v>
      </c>
      <c r="M29" s="390" t="str">
        <f t="shared" si="4"/>
        <v>1,F3-$4.41M</v>
      </c>
      <c r="N29" s="393" t="s">
        <v>864</v>
      </c>
      <c r="O29" s="391" t="s">
        <v>3510</v>
      </c>
      <c r="P29" s="386" t="str">
        <f t="shared" si="5"/>
        <v>Diaz, Edwin (1,F3-$4.41M)</v>
      </c>
      <c r="Q29" s="252">
        <f t="shared" si="6"/>
        <v>1470000</v>
      </c>
      <c r="R29" s="252">
        <f t="shared" si="7"/>
        <v>1470000</v>
      </c>
      <c r="S29" s="252">
        <f t="shared" si="8"/>
        <v>1470000</v>
      </c>
      <c r="T29" s="252" t="str">
        <f t="shared" si="9"/>
        <v/>
      </c>
      <c r="U29" s="232" t="s">
        <v>278</v>
      </c>
      <c r="V29" s="253">
        <v>400000</v>
      </c>
      <c r="W29" s="270" t="s">
        <v>3186</v>
      </c>
      <c r="X29" s="253">
        <v>1470000</v>
      </c>
      <c r="Y29" s="270" t="s">
        <v>3187</v>
      </c>
      <c r="Z29" s="253">
        <v>1470000</v>
      </c>
      <c r="AA29" s="270" t="s">
        <v>3188</v>
      </c>
      <c r="AB29" s="253">
        <v>1470000</v>
      </c>
      <c r="AC29" s="232" t="s">
        <v>242</v>
      </c>
      <c r="AD29" s="501"/>
      <c r="AE29" s="233"/>
      <c r="AF29" s="284"/>
      <c r="AG29" s="232"/>
      <c r="AH29" s="232"/>
    </row>
    <row r="30" spans="1:34" s="244" customFormat="1">
      <c r="A30" s="417" t="s">
        <v>1853</v>
      </c>
      <c r="B30" s="384" t="str">
        <f t="shared" si="10"/>
        <v>Diekman</v>
      </c>
      <c r="C30" s="385" t="str">
        <f t="shared" si="11"/>
        <v>Jake*</v>
      </c>
      <c r="D30" s="383" t="str">
        <f t="shared" si="12"/>
        <v>J. Diekman</v>
      </c>
      <c r="E30" s="386" t="str">
        <f t="shared" si="13"/>
        <v>Jake* Diekman</v>
      </c>
      <c r="F30" s="418"/>
      <c r="G30" s="418"/>
      <c r="H30" s="418"/>
      <c r="I30" s="418"/>
      <c r="J30" s="419"/>
      <c r="K30" s="417"/>
      <c r="L30" s="387" t="s">
        <v>90</v>
      </c>
      <c r="M30" s="390" t="str">
        <f t="shared" si="4"/>
        <v>1,F3-$3M</v>
      </c>
      <c r="N30" s="393" t="s">
        <v>1556</v>
      </c>
      <c r="O30" s="391" t="s">
        <v>3510</v>
      </c>
      <c r="P30" s="386" t="str">
        <f t="shared" si="5"/>
        <v>Diekman, Jake* (1,F3-$3M)</v>
      </c>
      <c r="Q30" s="252">
        <f t="shared" si="6"/>
        <v>1000000</v>
      </c>
      <c r="R30" s="252">
        <f t="shared" si="7"/>
        <v>1000000</v>
      </c>
      <c r="S30" s="252">
        <f t="shared" si="8"/>
        <v>1000000</v>
      </c>
      <c r="T30" s="252" t="str">
        <f t="shared" si="9"/>
        <v/>
      </c>
      <c r="U30" s="232" t="s">
        <v>1845</v>
      </c>
      <c r="V30" s="253">
        <v>585000</v>
      </c>
      <c r="W30" s="270" t="s">
        <v>1808</v>
      </c>
      <c r="X30" s="253">
        <v>1000000</v>
      </c>
      <c r="Y30" s="232" t="s">
        <v>1809</v>
      </c>
      <c r="Z30" s="284">
        <v>1000000</v>
      </c>
      <c r="AA30" s="232" t="s">
        <v>1810</v>
      </c>
      <c r="AB30" s="284">
        <v>1000000</v>
      </c>
      <c r="AC30" s="232" t="s">
        <v>242</v>
      </c>
      <c r="AD30" s="501"/>
      <c r="AE30" s="232"/>
      <c r="AF30" s="284"/>
      <c r="AG30" s="232"/>
      <c r="AH30" s="232"/>
    </row>
    <row r="31" spans="1:34" s="244" customFormat="1" ht="15">
      <c r="A31" s="403" t="s">
        <v>832</v>
      </c>
      <c r="B31" s="384" t="str">
        <f t="shared" si="10"/>
        <v>Dietrich</v>
      </c>
      <c r="C31" s="385" t="str">
        <f t="shared" si="11"/>
        <v>Derek</v>
      </c>
      <c r="D31" s="383" t="str">
        <f t="shared" si="12"/>
        <v>D. Dietrich</v>
      </c>
      <c r="E31" s="386" t="str">
        <f t="shared" si="13"/>
        <v>Derek Dietrich</v>
      </c>
      <c r="F31" s="404" t="s">
        <v>307</v>
      </c>
      <c r="G31" s="404"/>
      <c r="H31" s="404"/>
      <c r="I31" s="404"/>
      <c r="J31" s="420">
        <v>32707</v>
      </c>
      <c r="K31" s="406" t="s">
        <v>6</v>
      </c>
      <c r="L31" s="387" t="s">
        <v>6</v>
      </c>
      <c r="M31" s="390" t="str">
        <f t="shared" si="4"/>
        <v>1,F3-$3M</v>
      </c>
      <c r="N31" s="389" t="s">
        <v>504</v>
      </c>
      <c r="O31" s="391" t="s">
        <v>3510</v>
      </c>
      <c r="P31" s="386" t="str">
        <f t="shared" si="5"/>
        <v>Dietrich, Derek (1,F3-$3M)</v>
      </c>
      <c r="Q31" s="252">
        <f t="shared" si="6"/>
        <v>1000000</v>
      </c>
      <c r="R31" s="252">
        <f t="shared" si="7"/>
        <v>1000000</v>
      </c>
      <c r="S31" s="252">
        <f t="shared" si="8"/>
        <v>1000000</v>
      </c>
      <c r="T31" s="252" t="str">
        <f t="shared" si="9"/>
        <v/>
      </c>
      <c r="U31" s="232" t="s">
        <v>722</v>
      </c>
      <c r="V31" s="253">
        <v>2646000</v>
      </c>
      <c r="W31" s="270" t="s">
        <v>1808</v>
      </c>
      <c r="X31" s="253">
        <v>1000000</v>
      </c>
      <c r="Y31" s="232" t="s">
        <v>1809</v>
      </c>
      <c r="Z31" s="284">
        <v>1000000</v>
      </c>
      <c r="AA31" s="232" t="s">
        <v>1810</v>
      </c>
      <c r="AB31" s="284">
        <v>1000000</v>
      </c>
      <c r="AC31" s="232" t="s">
        <v>242</v>
      </c>
      <c r="AD31" s="501"/>
      <c r="AE31" s="232"/>
      <c r="AF31" s="284"/>
      <c r="AG31" s="232"/>
      <c r="AH31" s="232"/>
    </row>
    <row r="32" spans="1:34" s="244" customFormat="1">
      <c r="A32" s="383" t="s">
        <v>1458</v>
      </c>
      <c r="B32" s="384" t="str">
        <f t="shared" si="10"/>
        <v>Drake</v>
      </c>
      <c r="C32" s="385" t="str">
        <f t="shared" si="11"/>
        <v>Oliver</v>
      </c>
      <c r="D32" s="383" t="str">
        <f t="shared" si="12"/>
        <v>O. Drake</v>
      </c>
      <c r="E32" s="386" t="str">
        <f t="shared" si="13"/>
        <v>Oliver Drake</v>
      </c>
      <c r="F32" s="396" t="s">
        <v>748</v>
      </c>
      <c r="G32" s="396">
        <v>168</v>
      </c>
      <c r="H32" s="396" t="s">
        <v>1469</v>
      </c>
      <c r="I32" s="396"/>
      <c r="J32" s="388">
        <v>31790</v>
      </c>
      <c r="K32" s="397" t="s">
        <v>745</v>
      </c>
      <c r="L32" s="387" t="s">
        <v>90</v>
      </c>
      <c r="M32" s="390" t="str">
        <f t="shared" si="4"/>
        <v>1,F3-$2.4M</v>
      </c>
      <c r="N32" s="389" t="s">
        <v>329</v>
      </c>
      <c r="O32" s="391" t="s">
        <v>3510</v>
      </c>
      <c r="P32" s="386" t="str">
        <f t="shared" si="5"/>
        <v>Drake, Oliver (1,F3-$2.4M)</v>
      </c>
      <c r="Q32" s="252">
        <f t="shared" si="6"/>
        <v>800000</v>
      </c>
      <c r="R32" s="252">
        <f t="shared" si="7"/>
        <v>800000</v>
      </c>
      <c r="S32" s="252">
        <f t="shared" si="8"/>
        <v>800000</v>
      </c>
      <c r="T32" s="252" t="str">
        <f t="shared" si="9"/>
        <v/>
      </c>
      <c r="U32" s="231" t="s">
        <v>1804</v>
      </c>
      <c r="V32" s="253">
        <v>200000</v>
      </c>
      <c r="W32" s="270" t="s">
        <v>3162</v>
      </c>
      <c r="X32" s="253">
        <v>800000</v>
      </c>
      <c r="Y32" s="270" t="s">
        <v>3189</v>
      </c>
      <c r="Z32" s="253">
        <v>800000</v>
      </c>
      <c r="AA32" s="270" t="s">
        <v>3190</v>
      </c>
      <c r="AB32" s="253">
        <v>800000</v>
      </c>
      <c r="AC32" s="232" t="s">
        <v>242</v>
      </c>
      <c r="AD32" s="501"/>
      <c r="AE32" s="232"/>
      <c r="AF32" s="284"/>
      <c r="AG32" s="232"/>
      <c r="AH32" s="232"/>
    </row>
    <row r="33" spans="1:34" s="244" customFormat="1">
      <c r="A33" s="383" t="s">
        <v>1854</v>
      </c>
      <c r="B33" s="384" t="str">
        <f t="shared" si="10"/>
        <v>Duffy</v>
      </c>
      <c r="C33" s="385" t="str">
        <f t="shared" si="11"/>
        <v>Matt</v>
      </c>
      <c r="D33" s="383" t="str">
        <f t="shared" si="12"/>
        <v>M. Duffy</v>
      </c>
      <c r="E33" s="386" t="str">
        <f t="shared" si="13"/>
        <v>Matt Duffy</v>
      </c>
      <c r="F33" s="387"/>
      <c r="G33" s="387"/>
      <c r="H33" s="387"/>
      <c r="I33" s="387"/>
      <c r="J33" s="388"/>
      <c r="K33" s="389"/>
      <c r="L33" s="387" t="s">
        <v>6</v>
      </c>
      <c r="M33" s="390" t="str">
        <f t="shared" ref="M33:M64" si="14">$W33</f>
        <v>1,F1-200k</v>
      </c>
      <c r="N33" s="389" t="s">
        <v>299</v>
      </c>
      <c r="O33" s="391" t="s">
        <v>3510</v>
      </c>
      <c r="P33" s="386" t="str">
        <f t="shared" ref="P33:P64" si="15">CONCATENATE(A33," (",M33,")")</f>
        <v>Duffy, Matt (1,F1-200k)</v>
      </c>
      <c r="Q33" s="252">
        <f t="shared" si="6"/>
        <v>200000</v>
      </c>
      <c r="R33" s="252" t="str">
        <f t="shared" si="7"/>
        <v/>
      </c>
      <c r="S33" s="252" t="str">
        <f t="shared" si="8"/>
        <v/>
      </c>
      <c r="T33" s="252" t="str">
        <f t="shared" si="9"/>
        <v/>
      </c>
      <c r="U33" s="232" t="s">
        <v>1855</v>
      </c>
      <c r="V33" s="253">
        <v>4500000</v>
      </c>
      <c r="W33" s="270" t="s">
        <v>1570</v>
      </c>
      <c r="X33" s="253">
        <v>200000</v>
      </c>
      <c r="Y33" s="232" t="s">
        <v>242</v>
      </c>
      <c r="Z33" s="253"/>
      <c r="AA33" s="232"/>
      <c r="AB33" s="284"/>
      <c r="AC33" s="232"/>
      <c r="AD33" s="501"/>
      <c r="AE33" s="232"/>
      <c r="AF33" s="284"/>
      <c r="AG33" s="232"/>
      <c r="AH33" s="232"/>
    </row>
    <row r="34" spans="1:34" s="244" customFormat="1">
      <c r="A34" s="401" t="s">
        <v>1049</v>
      </c>
      <c r="B34" s="384" t="str">
        <f t="shared" si="10"/>
        <v>Eickhoff</v>
      </c>
      <c r="C34" s="385" t="str">
        <f t="shared" si="11"/>
        <v>Jerad</v>
      </c>
      <c r="D34" s="383" t="str">
        <f t="shared" si="12"/>
        <v>J. Eickhoff</v>
      </c>
      <c r="E34" s="386" t="str">
        <f t="shared" si="13"/>
        <v>Jerad Eickhoff</v>
      </c>
      <c r="F34" s="396" t="s">
        <v>748</v>
      </c>
      <c r="G34" s="401">
        <v>22</v>
      </c>
      <c r="H34" s="401">
        <v>1</v>
      </c>
      <c r="I34" s="401">
        <v>22</v>
      </c>
      <c r="J34" s="402">
        <v>33056</v>
      </c>
      <c r="K34" s="397" t="s">
        <v>577</v>
      </c>
      <c r="L34" s="387" t="s">
        <v>90</v>
      </c>
      <c r="M34" s="390" t="str">
        <f t="shared" si="14"/>
        <v>1,F1-$250K</v>
      </c>
      <c r="N34" s="389" t="s">
        <v>299</v>
      </c>
      <c r="O34" s="391" t="s">
        <v>3510</v>
      </c>
      <c r="P34" s="386" t="str">
        <f t="shared" si="15"/>
        <v>Eickhoff, Jerad (1,F1-$250K)</v>
      </c>
      <c r="Q34" s="252">
        <f t="shared" si="6"/>
        <v>250000</v>
      </c>
      <c r="R34" s="252" t="str">
        <f t="shared" si="7"/>
        <v/>
      </c>
      <c r="S34" s="252" t="str">
        <f t="shared" si="8"/>
        <v/>
      </c>
      <c r="T34" s="252" t="str">
        <f t="shared" si="9"/>
        <v/>
      </c>
      <c r="U34" s="232" t="s">
        <v>492</v>
      </c>
      <c r="V34" s="253">
        <v>600000</v>
      </c>
      <c r="W34" s="270" t="s">
        <v>3165</v>
      </c>
      <c r="X34" s="253">
        <v>250000</v>
      </c>
      <c r="Y34" s="232" t="s">
        <v>242</v>
      </c>
      <c r="Z34" s="269"/>
      <c r="AA34" s="232"/>
      <c r="AB34" s="284"/>
      <c r="AC34" s="232"/>
      <c r="AD34" s="501"/>
      <c r="AE34" s="232"/>
      <c r="AF34" s="284"/>
      <c r="AG34" s="232"/>
      <c r="AH34" s="232"/>
    </row>
    <row r="35" spans="1:34" s="244" customFormat="1">
      <c r="A35" s="383" t="s">
        <v>2419</v>
      </c>
      <c r="B35" s="390"/>
      <c r="C35" s="390"/>
      <c r="D35" s="390"/>
      <c r="E35" s="390"/>
      <c r="F35" s="396"/>
      <c r="G35" s="396"/>
      <c r="H35" s="396"/>
      <c r="I35" s="396"/>
      <c r="J35" s="388"/>
      <c r="K35" s="397"/>
      <c r="L35" s="387" t="s">
        <v>90</v>
      </c>
      <c r="M35" s="390" t="str">
        <f t="shared" si="14"/>
        <v>1,F4-$5.6M</v>
      </c>
      <c r="N35" s="389" t="s">
        <v>502</v>
      </c>
      <c r="O35" s="391" t="s">
        <v>3510</v>
      </c>
      <c r="P35" s="386" t="str">
        <f t="shared" si="15"/>
        <v>Farmer,Buck (1,F4-$5.6M)</v>
      </c>
      <c r="Q35" s="252">
        <f t="shared" si="6"/>
        <v>1400000</v>
      </c>
      <c r="R35" s="252">
        <f t="shared" si="7"/>
        <v>1400000</v>
      </c>
      <c r="S35" s="252">
        <f t="shared" si="8"/>
        <v>1400000</v>
      </c>
      <c r="T35" s="252">
        <f t="shared" si="9"/>
        <v>1400000</v>
      </c>
      <c r="U35" s="232" t="s">
        <v>2412</v>
      </c>
      <c r="V35" s="253">
        <v>300000</v>
      </c>
      <c r="W35" s="270" t="s">
        <v>3191</v>
      </c>
      <c r="X35" s="253">
        <v>1400000</v>
      </c>
      <c r="Y35" s="270" t="s">
        <v>3192</v>
      </c>
      <c r="Z35" s="253">
        <v>1400000</v>
      </c>
      <c r="AA35" s="270" t="s">
        <v>3193</v>
      </c>
      <c r="AB35" s="253">
        <v>1400000</v>
      </c>
      <c r="AC35" s="270" t="s">
        <v>3194</v>
      </c>
      <c r="AD35" s="503">
        <v>1400000</v>
      </c>
      <c r="AE35" s="232" t="s">
        <v>242</v>
      </c>
      <c r="AF35" s="284"/>
      <c r="AG35" s="232"/>
      <c r="AH35" s="232"/>
    </row>
    <row r="36" spans="1:34" s="244" customFormat="1">
      <c r="A36" s="401" t="s">
        <v>956</v>
      </c>
      <c r="B36" s="384" t="str">
        <f>LEFT(A36,FIND(", ",A36,1)-1)</f>
        <v>Fedde</v>
      </c>
      <c r="C36" s="385" t="str">
        <f>RIGHT(A36,LEN(A36)-FIND(", ",A36,1)-1)</f>
        <v>Erick</v>
      </c>
      <c r="D36" s="383" t="str">
        <f>CONCATENATE(MID(C36,1,1),". ",B36)</f>
        <v>E. Fedde</v>
      </c>
      <c r="E36" s="386" t="str">
        <f>CONCATENATE(C36," ",B36)</f>
        <v>Erick Fedde</v>
      </c>
      <c r="F36" s="387" t="s">
        <v>748</v>
      </c>
      <c r="G36" s="421"/>
      <c r="H36" s="421"/>
      <c r="I36" s="421"/>
      <c r="J36" s="402">
        <v>34025</v>
      </c>
      <c r="K36" s="383" t="s">
        <v>577</v>
      </c>
      <c r="L36" s="387" t="s">
        <v>90</v>
      </c>
      <c r="M36" s="390" t="str">
        <f t="shared" si="14"/>
        <v>1,F2-$1.5M</v>
      </c>
      <c r="N36" s="389" t="s">
        <v>2421</v>
      </c>
      <c r="O36" s="391" t="s">
        <v>3510</v>
      </c>
      <c r="P36" s="386" t="str">
        <f t="shared" si="15"/>
        <v>Fedde, Erick (1,F2-$1.5M)</v>
      </c>
      <c r="Q36" s="252">
        <f t="shared" si="6"/>
        <v>750000</v>
      </c>
      <c r="R36" s="252">
        <f t="shared" si="7"/>
        <v>750000</v>
      </c>
      <c r="S36" s="252" t="str">
        <f t="shared" si="8"/>
        <v/>
      </c>
      <c r="T36" s="252" t="str">
        <f t="shared" si="9"/>
        <v/>
      </c>
      <c r="U36" s="232" t="s">
        <v>1804</v>
      </c>
      <c r="V36" s="253">
        <v>200000</v>
      </c>
      <c r="W36" s="270" t="s">
        <v>3159</v>
      </c>
      <c r="X36" s="253">
        <v>750000</v>
      </c>
      <c r="Y36" s="270" t="s">
        <v>3160</v>
      </c>
      <c r="Z36" s="253">
        <v>750000</v>
      </c>
      <c r="AA36" s="232" t="s">
        <v>242</v>
      </c>
      <c r="AB36" s="284"/>
      <c r="AC36" s="232"/>
      <c r="AD36" s="501"/>
      <c r="AE36" s="232"/>
      <c r="AF36" s="284"/>
      <c r="AG36" s="232"/>
      <c r="AH36" s="232"/>
    </row>
    <row r="37" spans="1:34" s="244" customFormat="1">
      <c r="A37" s="401" t="s">
        <v>975</v>
      </c>
      <c r="B37" s="384" t="str">
        <f>LEFT(A37,FIND(", ",A37,1)-1)</f>
        <v>Feliz</v>
      </c>
      <c r="C37" s="385" t="str">
        <f>RIGHT(A37,LEN(A37)-FIND(", ",A37,1)-1)</f>
        <v>Michael</v>
      </c>
      <c r="D37" s="383" t="str">
        <f>CONCATENATE(MID(C37,1,1),". ",B37)</f>
        <v>M. Feliz</v>
      </c>
      <c r="E37" s="386" t="str">
        <f>CONCATENATE(C37," ",B37)</f>
        <v>Michael Feliz</v>
      </c>
      <c r="F37" s="387" t="s">
        <v>748</v>
      </c>
      <c r="G37" s="387"/>
      <c r="H37" s="387"/>
      <c r="I37" s="387"/>
      <c r="J37" s="402">
        <v>34148</v>
      </c>
      <c r="K37" s="383" t="s">
        <v>745</v>
      </c>
      <c r="L37" s="387" t="s">
        <v>90</v>
      </c>
      <c r="M37" s="390" t="str">
        <f t="shared" si="14"/>
        <v>1,F4-$4M</v>
      </c>
      <c r="N37" s="389" t="s">
        <v>502</v>
      </c>
      <c r="O37" s="391" t="s">
        <v>3510</v>
      </c>
      <c r="P37" s="386" t="str">
        <f t="shared" si="15"/>
        <v>Feliz, Michael (1,F4-$4M)</v>
      </c>
      <c r="Q37" s="252">
        <f t="shared" si="6"/>
        <v>1000000</v>
      </c>
      <c r="R37" s="252">
        <f t="shared" si="7"/>
        <v>1000000</v>
      </c>
      <c r="S37" s="252">
        <f t="shared" si="8"/>
        <v>1000000</v>
      </c>
      <c r="T37" s="252">
        <f t="shared" si="9"/>
        <v>1000000</v>
      </c>
      <c r="U37" s="231" t="s">
        <v>1804</v>
      </c>
      <c r="V37" s="253">
        <v>200000</v>
      </c>
      <c r="W37" s="270" t="s">
        <v>3195</v>
      </c>
      <c r="X37" s="253">
        <v>1000000</v>
      </c>
      <c r="Y37" s="270" t="s">
        <v>3196</v>
      </c>
      <c r="Z37" s="253">
        <v>1000000</v>
      </c>
      <c r="AA37" s="270" t="s">
        <v>1157</v>
      </c>
      <c r="AB37" s="253">
        <v>1000000</v>
      </c>
      <c r="AC37" s="270" t="s">
        <v>1159</v>
      </c>
      <c r="AD37" s="503">
        <v>1000000</v>
      </c>
      <c r="AE37" s="232" t="s">
        <v>242</v>
      </c>
      <c r="AF37" s="284"/>
      <c r="AG37" s="232"/>
      <c r="AH37" s="232"/>
    </row>
    <row r="38" spans="1:34" s="244" customFormat="1">
      <c r="A38" s="383" t="s">
        <v>667</v>
      </c>
      <c r="B38" s="384"/>
      <c r="C38" s="385"/>
      <c r="D38" s="383"/>
      <c r="E38" s="386"/>
      <c r="F38" s="396"/>
      <c r="G38" s="401"/>
      <c r="H38" s="401"/>
      <c r="I38" s="401"/>
      <c r="J38" s="402"/>
      <c r="K38" s="397"/>
      <c r="L38" s="387" t="s">
        <v>90</v>
      </c>
      <c r="M38" s="390" t="str">
        <f t="shared" si="14"/>
        <v>1,F2-$13.2M</v>
      </c>
      <c r="N38" s="389" t="s">
        <v>349</v>
      </c>
      <c r="O38" s="391" t="s">
        <v>3510</v>
      </c>
      <c r="P38" s="386" t="str">
        <f t="shared" si="15"/>
        <v>Fiers, Mike (1,F2-$13.2M)</v>
      </c>
      <c r="Q38" s="252">
        <f t="shared" si="6"/>
        <v>6600000</v>
      </c>
      <c r="R38" s="252">
        <f t="shared" si="7"/>
        <v>6600000</v>
      </c>
      <c r="S38" s="252" t="str">
        <f t="shared" si="8"/>
        <v/>
      </c>
      <c r="T38" s="252" t="str">
        <f t="shared" si="9"/>
        <v/>
      </c>
      <c r="U38" s="232" t="s">
        <v>1670</v>
      </c>
      <c r="V38" s="253">
        <v>5000000</v>
      </c>
      <c r="W38" s="270" t="s">
        <v>3197</v>
      </c>
      <c r="X38" s="253">
        <v>6600000</v>
      </c>
      <c r="Y38" s="270" t="s">
        <v>3198</v>
      </c>
      <c r="Z38" s="253">
        <v>6600000</v>
      </c>
      <c r="AA38" s="232" t="s">
        <v>242</v>
      </c>
      <c r="AB38" s="284"/>
      <c r="AC38" s="232"/>
      <c r="AD38" s="501"/>
      <c r="AE38" s="232"/>
      <c r="AF38" s="284"/>
      <c r="AG38" s="232"/>
      <c r="AH38" s="232"/>
    </row>
    <row r="39" spans="1:34" s="244" customFormat="1">
      <c r="A39" s="383" t="s">
        <v>203</v>
      </c>
      <c r="B39" s="384" t="str">
        <f t="shared" ref="B39:B64" si="16">LEFT(A39,FIND(", ",A39,1)-1)</f>
        <v>Flores</v>
      </c>
      <c r="C39" s="385" t="str">
        <f t="shared" ref="C39:C64" si="17">RIGHT(A39,LEN(A39)-FIND(", ",A39,1)-1)</f>
        <v>Wilmer</v>
      </c>
      <c r="D39" s="383" t="str">
        <f t="shared" ref="D39:D64" si="18">CONCATENATE(MID(C39,1,1),". ",B39)</f>
        <v>W. Flores</v>
      </c>
      <c r="E39" s="386" t="str">
        <f t="shared" ref="E39:E64" si="19">CONCATENATE(C39," ",B39)</f>
        <v>Wilmer Flores</v>
      </c>
      <c r="F39" s="387" t="s">
        <v>748</v>
      </c>
      <c r="G39" s="387"/>
      <c r="H39" s="387"/>
      <c r="I39" s="387"/>
      <c r="J39" s="388">
        <v>33456</v>
      </c>
      <c r="K39" s="389" t="s">
        <v>751</v>
      </c>
      <c r="L39" s="387" t="s">
        <v>6</v>
      </c>
      <c r="M39" s="390" t="str">
        <f t="shared" si="14"/>
        <v>1,F1-$1.73M</v>
      </c>
      <c r="N39" s="389" t="s">
        <v>173</v>
      </c>
      <c r="O39" s="391" t="s">
        <v>3510</v>
      </c>
      <c r="P39" s="386" t="str">
        <f t="shared" si="15"/>
        <v>Flores, Wilmer (1,F1-$1.73M)</v>
      </c>
      <c r="Q39" s="252">
        <f t="shared" si="6"/>
        <v>1730000</v>
      </c>
      <c r="R39" s="252" t="str">
        <f t="shared" si="7"/>
        <v/>
      </c>
      <c r="S39" s="252" t="str">
        <f t="shared" si="8"/>
        <v/>
      </c>
      <c r="T39" s="252" t="str">
        <f t="shared" si="9"/>
        <v/>
      </c>
      <c r="U39" s="232" t="s">
        <v>722</v>
      </c>
      <c r="V39" s="253">
        <v>2128000</v>
      </c>
      <c r="W39" s="270" t="s">
        <v>3199</v>
      </c>
      <c r="X39" s="253">
        <v>1730000</v>
      </c>
      <c r="Y39" s="232" t="s">
        <v>242</v>
      </c>
      <c r="Z39" s="269"/>
      <c r="AA39" s="232"/>
      <c r="AB39" s="284"/>
      <c r="AC39" s="232"/>
      <c r="AD39" s="501"/>
      <c r="AE39" s="232"/>
      <c r="AF39" s="284"/>
      <c r="AG39" s="232"/>
      <c r="AH39" s="232"/>
    </row>
    <row r="40" spans="1:34" s="244" customFormat="1" ht="15">
      <c r="A40" s="389" t="s">
        <v>266</v>
      </c>
      <c r="B40" s="384" t="str">
        <f t="shared" si="16"/>
        <v>Fowler</v>
      </c>
      <c r="C40" s="385" t="str">
        <f t="shared" si="17"/>
        <v>Dexter</v>
      </c>
      <c r="D40" s="383" t="str">
        <f t="shared" si="18"/>
        <v>D. Fowler</v>
      </c>
      <c r="E40" s="386" t="str">
        <f t="shared" si="19"/>
        <v>Dexter Fowler</v>
      </c>
      <c r="F40" s="412" t="s">
        <v>755</v>
      </c>
      <c r="G40" s="387"/>
      <c r="H40" s="387"/>
      <c r="I40" s="387"/>
      <c r="J40" s="413">
        <v>31493</v>
      </c>
      <c r="K40" s="414" t="s">
        <v>750</v>
      </c>
      <c r="L40" s="387" t="s">
        <v>6</v>
      </c>
      <c r="M40" s="390" t="str">
        <f t="shared" si="14"/>
        <v>1,F1-$3.354M</v>
      </c>
      <c r="N40" s="393" t="s">
        <v>263</v>
      </c>
      <c r="O40" s="391" t="s">
        <v>3510</v>
      </c>
      <c r="P40" s="386" t="str">
        <f t="shared" si="15"/>
        <v>Fowler, Dexter (1,F1-$3.354M)</v>
      </c>
      <c r="Q40" s="252">
        <f t="shared" si="6"/>
        <v>3354000</v>
      </c>
      <c r="R40" s="252" t="str">
        <f t="shared" si="7"/>
        <v/>
      </c>
      <c r="S40" s="252" t="str">
        <f t="shared" si="8"/>
        <v/>
      </c>
      <c r="T40" s="252" t="str">
        <f t="shared" si="9"/>
        <v/>
      </c>
      <c r="U40" s="276" t="s">
        <v>1189</v>
      </c>
      <c r="V40" s="277">
        <v>3375000</v>
      </c>
      <c r="W40" s="270" t="s">
        <v>3200</v>
      </c>
      <c r="X40" s="253">
        <v>3354000</v>
      </c>
      <c r="Y40" s="232" t="s">
        <v>242</v>
      </c>
      <c r="Z40" s="284"/>
      <c r="AA40" s="232"/>
      <c r="AB40" s="284"/>
      <c r="AC40" s="232"/>
      <c r="AD40" s="501"/>
      <c r="AE40" s="232"/>
      <c r="AF40" s="284"/>
      <c r="AG40" s="232"/>
      <c r="AH40" s="232"/>
    </row>
    <row r="41" spans="1:34" s="244" customFormat="1">
      <c r="A41" s="383" t="s">
        <v>82</v>
      </c>
      <c r="B41" s="384" t="str">
        <f t="shared" si="16"/>
        <v>Freeman</v>
      </c>
      <c r="C41" s="385" t="str">
        <f t="shared" si="17"/>
        <v>Freddie</v>
      </c>
      <c r="D41" s="383" t="str">
        <f t="shared" si="18"/>
        <v>F. Freeman</v>
      </c>
      <c r="E41" s="386" t="str">
        <f t="shared" si="19"/>
        <v>Freddie Freeman</v>
      </c>
      <c r="F41" s="387" t="s">
        <v>307</v>
      </c>
      <c r="G41" s="387"/>
      <c r="H41" s="387"/>
      <c r="I41" s="387"/>
      <c r="J41" s="388">
        <v>32763</v>
      </c>
      <c r="K41" s="389" t="s">
        <v>747</v>
      </c>
      <c r="L41" s="387" t="s">
        <v>6</v>
      </c>
      <c r="M41" s="390" t="str">
        <f t="shared" si="14"/>
        <v>1,F5-$36.25M</v>
      </c>
      <c r="N41" s="389" t="s">
        <v>868</v>
      </c>
      <c r="O41" s="391" t="s">
        <v>3510</v>
      </c>
      <c r="P41" s="386" t="str">
        <f t="shared" si="15"/>
        <v>Freeman, Freddie (1,F5-$36.25M)</v>
      </c>
      <c r="Q41" s="252">
        <f t="shared" si="6"/>
        <v>7250000</v>
      </c>
      <c r="R41" s="252">
        <f t="shared" si="7"/>
        <v>7250000</v>
      </c>
      <c r="S41" s="252">
        <f t="shared" si="8"/>
        <v>7250000</v>
      </c>
      <c r="T41" s="252">
        <f t="shared" si="9"/>
        <v>7250000</v>
      </c>
      <c r="U41" s="232" t="s">
        <v>462</v>
      </c>
      <c r="V41" s="253">
        <v>2800000</v>
      </c>
      <c r="W41" s="255" t="s">
        <v>3201</v>
      </c>
      <c r="X41" s="253">
        <v>7250000</v>
      </c>
      <c r="Y41" s="255" t="s">
        <v>3202</v>
      </c>
      <c r="Z41" s="253">
        <v>7250000</v>
      </c>
      <c r="AA41" s="255" t="s">
        <v>3203</v>
      </c>
      <c r="AB41" s="253">
        <v>7250000</v>
      </c>
      <c r="AC41" s="255" t="s">
        <v>3204</v>
      </c>
      <c r="AD41" s="503">
        <v>7250000</v>
      </c>
      <c r="AE41" s="255" t="s">
        <v>3205</v>
      </c>
      <c r="AF41" s="253">
        <v>7250000</v>
      </c>
      <c r="AG41" s="232" t="s">
        <v>242</v>
      </c>
      <c r="AH41" s="232"/>
    </row>
    <row r="42" spans="1:34" s="244" customFormat="1" ht="15">
      <c r="A42" s="389" t="s">
        <v>248</v>
      </c>
      <c r="B42" s="384" t="str">
        <f t="shared" si="16"/>
        <v>Freese</v>
      </c>
      <c r="C42" s="385" t="str">
        <f t="shared" si="17"/>
        <v>David</v>
      </c>
      <c r="D42" s="383" t="str">
        <f t="shared" si="18"/>
        <v>D. Freese</v>
      </c>
      <c r="E42" s="386" t="str">
        <f t="shared" si="19"/>
        <v>David Freese</v>
      </c>
      <c r="F42" s="412" t="s">
        <v>748</v>
      </c>
      <c r="G42" s="387"/>
      <c r="H42" s="387"/>
      <c r="I42" s="387"/>
      <c r="J42" s="413">
        <v>30434</v>
      </c>
      <c r="K42" s="414" t="s">
        <v>751</v>
      </c>
      <c r="L42" s="422" t="s">
        <v>6</v>
      </c>
      <c r="M42" s="390" t="str">
        <f t="shared" si="14"/>
        <v>1,F3-$2.4M</v>
      </c>
      <c r="N42" s="389" t="s">
        <v>780</v>
      </c>
      <c r="O42" s="391" t="s">
        <v>3510</v>
      </c>
      <c r="P42" s="386" t="str">
        <f t="shared" si="15"/>
        <v>Freese, David (1,F3-$2.4M)</v>
      </c>
      <c r="Q42" s="252">
        <f t="shared" si="6"/>
        <v>800000</v>
      </c>
      <c r="R42" s="252">
        <f t="shared" si="7"/>
        <v>800000</v>
      </c>
      <c r="S42" s="252">
        <f t="shared" si="8"/>
        <v>800000</v>
      </c>
      <c r="T42" s="252" t="str">
        <f t="shared" si="9"/>
        <v/>
      </c>
      <c r="U42" s="276" t="s">
        <v>1169</v>
      </c>
      <c r="V42" s="277">
        <v>1472214</v>
      </c>
      <c r="W42" s="270" t="s">
        <v>3162</v>
      </c>
      <c r="X42" s="253">
        <v>800000</v>
      </c>
      <c r="Y42" s="270" t="s">
        <v>3189</v>
      </c>
      <c r="Z42" s="253">
        <v>800000</v>
      </c>
      <c r="AA42" s="270" t="s">
        <v>3190</v>
      </c>
      <c r="AB42" s="253">
        <v>800000</v>
      </c>
      <c r="AC42" s="232" t="s">
        <v>242</v>
      </c>
      <c r="AD42" s="501"/>
      <c r="AE42" s="232"/>
      <c r="AF42" s="284"/>
      <c r="AG42" s="232"/>
      <c r="AH42" s="232"/>
    </row>
    <row r="43" spans="1:34" s="244" customFormat="1" ht="13.5" customHeight="1">
      <c r="A43" s="488" t="s">
        <v>673</v>
      </c>
      <c r="B43" s="384" t="str">
        <f t="shared" si="16"/>
        <v>Galvis</v>
      </c>
      <c r="C43" s="385" t="str">
        <f t="shared" si="17"/>
        <v>Freddy</v>
      </c>
      <c r="D43" s="383" t="str">
        <f t="shared" si="18"/>
        <v>F. Galvis</v>
      </c>
      <c r="E43" s="386" t="str">
        <f t="shared" si="19"/>
        <v>Freddy Galvis</v>
      </c>
      <c r="F43" s="387" t="s">
        <v>755</v>
      </c>
      <c r="G43" s="387"/>
      <c r="H43" s="387"/>
      <c r="I43" s="387"/>
      <c r="J43" s="388">
        <v>32826</v>
      </c>
      <c r="K43" s="389" t="s">
        <v>752</v>
      </c>
      <c r="L43" s="387" t="s">
        <v>6</v>
      </c>
      <c r="M43" s="390" t="str">
        <f t="shared" si="14"/>
        <v>1,F3-$6.779M</v>
      </c>
      <c r="N43" s="389" t="str">
        <f>Aaron!$S$2</f>
        <v>Washington</v>
      </c>
      <c r="O43" s="391" t="s">
        <v>3510</v>
      </c>
      <c r="P43" s="492" t="str">
        <f t="shared" si="15"/>
        <v>Galvis, Freddy (1,F3-$6.779M)</v>
      </c>
      <c r="Q43" s="252">
        <f t="shared" si="6"/>
        <v>2260000</v>
      </c>
      <c r="R43" s="252">
        <f t="shared" si="7"/>
        <v>2260000</v>
      </c>
      <c r="S43" s="252">
        <f t="shared" si="8"/>
        <v>2260000</v>
      </c>
      <c r="T43" s="252" t="str">
        <f t="shared" si="9"/>
        <v/>
      </c>
      <c r="U43" s="232" t="s">
        <v>723</v>
      </c>
      <c r="V43" s="253">
        <v>2232000</v>
      </c>
      <c r="W43" s="270" t="s">
        <v>3206</v>
      </c>
      <c r="X43" s="253">
        <v>2260000</v>
      </c>
      <c r="Y43" s="270" t="s">
        <v>3207</v>
      </c>
      <c r="Z43" s="253">
        <v>2260000</v>
      </c>
      <c r="AA43" s="270" t="s">
        <v>3208</v>
      </c>
      <c r="AB43" s="253">
        <v>2260000</v>
      </c>
      <c r="AC43" s="232" t="s">
        <v>242</v>
      </c>
      <c r="AD43" s="501"/>
      <c r="AE43" s="232"/>
      <c r="AF43" s="284"/>
      <c r="AG43" s="232"/>
      <c r="AH43" s="232"/>
    </row>
    <row r="44" spans="1:34" s="244" customFormat="1">
      <c r="A44" s="392" t="s">
        <v>660</v>
      </c>
      <c r="B44" s="384" t="str">
        <f t="shared" si="16"/>
        <v>Garcia</v>
      </c>
      <c r="C44" s="385" t="str">
        <f t="shared" si="17"/>
        <v>Avisail</v>
      </c>
      <c r="D44" s="383" t="str">
        <f t="shared" si="18"/>
        <v>A. Garcia</v>
      </c>
      <c r="E44" s="386" t="str">
        <f t="shared" si="19"/>
        <v>Avisail Garcia</v>
      </c>
      <c r="F44" s="387" t="s">
        <v>748</v>
      </c>
      <c r="G44" s="387"/>
      <c r="H44" s="387"/>
      <c r="I44" s="387"/>
      <c r="J44" s="388">
        <v>33401</v>
      </c>
      <c r="K44" s="389" t="s">
        <v>750</v>
      </c>
      <c r="L44" s="387" t="s">
        <v>6</v>
      </c>
      <c r="M44" s="390" t="str">
        <f t="shared" si="14"/>
        <v>1,F4-$7.98M</v>
      </c>
      <c r="N44" s="389" t="s">
        <v>502</v>
      </c>
      <c r="O44" s="391" t="s">
        <v>3510</v>
      </c>
      <c r="P44" s="386" t="str">
        <f t="shared" si="15"/>
        <v>Garcia, Avisail (1,F4-$7.98M)</v>
      </c>
      <c r="Q44" s="252" t="str">
        <f t="shared" si="6"/>
        <v>$1,995,000 </v>
      </c>
      <c r="R44" s="252" t="str">
        <f t="shared" si="7"/>
        <v>$1,995,000 </v>
      </c>
      <c r="S44" s="252" t="str">
        <f t="shared" si="8"/>
        <v>$1,995,000 </v>
      </c>
      <c r="T44" s="252" t="str">
        <f t="shared" si="9"/>
        <v>$1,995,000 </v>
      </c>
      <c r="U44" s="232" t="s">
        <v>722</v>
      </c>
      <c r="V44" s="253">
        <v>2137500</v>
      </c>
      <c r="W44" s="270" t="s">
        <v>3209</v>
      </c>
      <c r="X44" s="253" t="s">
        <v>3210</v>
      </c>
      <c r="Y44" s="270" t="s">
        <v>3211</v>
      </c>
      <c r="Z44" s="253" t="s">
        <v>3210</v>
      </c>
      <c r="AA44" s="270" t="s">
        <v>3212</v>
      </c>
      <c r="AB44" s="253" t="s">
        <v>3210</v>
      </c>
      <c r="AC44" s="270" t="s">
        <v>3213</v>
      </c>
      <c r="AD44" s="503" t="s">
        <v>3210</v>
      </c>
      <c r="AE44" s="270" t="s">
        <v>242</v>
      </c>
      <c r="AF44" s="284"/>
      <c r="AG44" s="232"/>
      <c r="AH44" s="232"/>
    </row>
    <row r="45" spans="1:34" s="244" customFormat="1">
      <c r="A45" s="383" t="s">
        <v>1019</v>
      </c>
      <c r="B45" s="384" t="str">
        <f t="shared" si="16"/>
        <v>Garcia</v>
      </c>
      <c r="C45" s="385" t="str">
        <f t="shared" si="17"/>
        <v>Luis</v>
      </c>
      <c r="D45" s="383" t="str">
        <f t="shared" si="18"/>
        <v>L. Garcia</v>
      </c>
      <c r="E45" s="386" t="str">
        <f t="shared" si="19"/>
        <v>Luis Garcia</v>
      </c>
      <c r="F45" s="396"/>
      <c r="G45" s="396"/>
      <c r="H45" s="396"/>
      <c r="I45" s="396"/>
      <c r="J45" s="388"/>
      <c r="K45" s="397"/>
      <c r="L45" s="387" t="s">
        <v>90</v>
      </c>
      <c r="M45" s="390" t="str">
        <f t="shared" si="14"/>
        <v>1,F1-200k</v>
      </c>
      <c r="N45" s="389" t="s">
        <v>502</v>
      </c>
      <c r="O45" s="391" t="s">
        <v>3510</v>
      </c>
      <c r="P45" s="386" t="str">
        <f t="shared" si="15"/>
        <v>Garcia, Luis (1,F1-200k)</v>
      </c>
      <c r="Q45" s="252">
        <f t="shared" si="6"/>
        <v>200000</v>
      </c>
      <c r="R45" s="252" t="str">
        <f t="shared" si="7"/>
        <v/>
      </c>
      <c r="S45" s="252" t="str">
        <f t="shared" si="8"/>
        <v/>
      </c>
      <c r="T45" s="252" t="str">
        <f t="shared" si="9"/>
        <v/>
      </c>
      <c r="U45" s="250" t="s">
        <v>1804</v>
      </c>
      <c r="V45" s="253">
        <v>200000</v>
      </c>
      <c r="W45" s="270" t="s">
        <v>1570</v>
      </c>
      <c r="X45" s="253">
        <v>200000</v>
      </c>
      <c r="Y45" s="232" t="s">
        <v>242</v>
      </c>
      <c r="Z45" s="253"/>
      <c r="AA45" s="232"/>
      <c r="AB45" s="284"/>
      <c r="AC45" s="232"/>
      <c r="AD45" s="501"/>
      <c r="AE45" s="232"/>
      <c r="AF45" s="284"/>
      <c r="AG45" s="232"/>
      <c r="AH45" s="232"/>
    </row>
    <row r="46" spans="1:34" s="244" customFormat="1">
      <c r="A46" s="415" t="s">
        <v>185</v>
      </c>
      <c r="B46" s="384" t="str">
        <f t="shared" si="16"/>
        <v>Gardner</v>
      </c>
      <c r="C46" s="385" t="str">
        <f t="shared" si="17"/>
        <v>Brett</v>
      </c>
      <c r="D46" s="383" t="str">
        <f t="shared" si="18"/>
        <v>B. Gardner</v>
      </c>
      <c r="E46" s="386" t="str">
        <f t="shared" si="19"/>
        <v>Brett Gardner</v>
      </c>
      <c r="F46" s="387" t="s">
        <v>307</v>
      </c>
      <c r="G46" s="387"/>
      <c r="H46" s="387"/>
      <c r="I46" s="387"/>
      <c r="J46" s="388">
        <v>30552</v>
      </c>
      <c r="K46" s="389" t="s">
        <v>750</v>
      </c>
      <c r="L46" s="387" t="s">
        <v>6</v>
      </c>
      <c r="M46" s="390" t="str">
        <f t="shared" si="14"/>
        <v>1,F3-$15.721M</v>
      </c>
      <c r="N46" s="393" t="s">
        <v>780</v>
      </c>
      <c r="O46" s="391" t="s">
        <v>3510</v>
      </c>
      <c r="P46" s="386" t="str">
        <f t="shared" si="15"/>
        <v>Gardner, Brett (1,F3-$15.721M)</v>
      </c>
      <c r="Q46" s="252">
        <f t="shared" si="6"/>
        <v>5241000</v>
      </c>
      <c r="R46" s="252">
        <f t="shared" si="7"/>
        <v>5241000</v>
      </c>
      <c r="S46" s="252">
        <f t="shared" si="8"/>
        <v>5241000</v>
      </c>
      <c r="T46" s="252" t="str">
        <f t="shared" si="9"/>
        <v/>
      </c>
      <c r="U46" s="232" t="s">
        <v>1881</v>
      </c>
      <c r="V46" s="269">
        <v>3911000</v>
      </c>
      <c r="W46" s="374" t="s">
        <v>3214</v>
      </c>
      <c r="X46" s="253">
        <v>5241000</v>
      </c>
      <c r="Y46" s="374" t="s">
        <v>3215</v>
      </c>
      <c r="Z46" s="253">
        <v>5241000</v>
      </c>
      <c r="AA46" s="374" t="s">
        <v>3216</v>
      </c>
      <c r="AB46" s="253">
        <v>5241000</v>
      </c>
      <c r="AC46" s="232" t="s">
        <v>242</v>
      </c>
      <c r="AD46" s="501"/>
      <c r="AE46" s="232"/>
      <c r="AF46" s="284"/>
      <c r="AG46" s="232"/>
      <c r="AH46" s="232"/>
    </row>
    <row r="47" spans="1:34" s="244" customFormat="1" ht="12.75" customHeight="1">
      <c r="A47" s="489" t="s">
        <v>1138</v>
      </c>
      <c r="B47" s="384" t="str">
        <f t="shared" si="16"/>
        <v>Gearrin</v>
      </c>
      <c r="C47" s="385" t="str">
        <f t="shared" si="17"/>
        <v>Cory</v>
      </c>
      <c r="D47" s="383" t="str">
        <f t="shared" si="18"/>
        <v>C. Gearrin</v>
      </c>
      <c r="E47" s="386" t="str">
        <f t="shared" si="19"/>
        <v>Cory Gearrin</v>
      </c>
      <c r="F47" s="424" t="s">
        <v>748</v>
      </c>
      <c r="G47" s="423"/>
      <c r="H47" s="423"/>
      <c r="I47" s="423"/>
      <c r="J47" s="425">
        <v>31516</v>
      </c>
      <c r="K47" s="423" t="s">
        <v>745</v>
      </c>
      <c r="L47" s="424" t="s">
        <v>90</v>
      </c>
      <c r="M47" s="390" t="str">
        <f t="shared" si="14"/>
        <v>1,F1-$665K</v>
      </c>
      <c r="N47" s="389" t="str">
        <f>Cobb!$A$2</f>
        <v>Greenville</v>
      </c>
      <c r="O47" s="391" t="s">
        <v>3510</v>
      </c>
      <c r="P47" s="492" t="str">
        <f t="shared" si="15"/>
        <v>Gearrin, Cory (1,F1-$665K)</v>
      </c>
      <c r="Q47" s="252">
        <f t="shared" si="6"/>
        <v>665000</v>
      </c>
      <c r="R47" s="252" t="str">
        <f t="shared" si="7"/>
        <v/>
      </c>
      <c r="S47" s="252" t="str">
        <f t="shared" si="8"/>
        <v/>
      </c>
      <c r="T47" s="252" t="str">
        <f t="shared" si="9"/>
        <v/>
      </c>
      <c r="U47" s="276" t="s">
        <v>1145</v>
      </c>
      <c r="V47" s="277">
        <v>400000</v>
      </c>
      <c r="W47" s="270" t="s">
        <v>3217</v>
      </c>
      <c r="X47" s="253">
        <v>665000</v>
      </c>
      <c r="Y47" s="232" t="s">
        <v>242</v>
      </c>
      <c r="Z47" s="284"/>
      <c r="AA47" s="232"/>
      <c r="AB47" s="284"/>
      <c r="AC47" s="232"/>
      <c r="AD47" s="501"/>
      <c r="AE47" s="232"/>
      <c r="AF47" s="284"/>
      <c r="AG47" s="232"/>
      <c r="AH47" s="232"/>
    </row>
    <row r="48" spans="1:34" s="244" customFormat="1">
      <c r="A48" s="401" t="s">
        <v>1050</v>
      </c>
      <c r="B48" s="384" t="str">
        <f t="shared" si="16"/>
        <v>Givens</v>
      </c>
      <c r="C48" s="385" t="str">
        <f t="shared" si="17"/>
        <v>Mychal</v>
      </c>
      <c r="D48" s="383" t="str">
        <f t="shared" si="18"/>
        <v>M. Givens</v>
      </c>
      <c r="E48" s="386" t="str">
        <f t="shared" si="19"/>
        <v>Mychal Givens</v>
      </c>
      <c r="F48" s="396" t="s">
        <v>748</v>
      </c>
      <c r="G48" s="401">
        <v>39</v>
      </c>
      <c r="H48" s="401">
        <v>2</v>
      </c>
      <c r="I48" s="401">
        <v>15</v>
      </c>
      <c r="J48" s="402">
        <v>33006</v>
      </c>
      <c r="K48" s="397" t="s">
        <v>745</v>
      </c>
      <c r="L48" s="387" t="s">
        <v>90</v>
      </c>
      <c r="M48" s="390" t="str">
        <f t="shared" si="14"/>
        <v>1,F3-$6M</v>
      </c>
      <c r="N48" s="393" t="s">
        <v>2421</v>
      </c>
      <c r="O48" s="391" t="s">
        <v>3510</v>
      </c>
      <c r="P48" s="386" t="str">
        <f t="shared" si="15"/>
        <v>Givens, Mychal (1,F3-$6M)</v>
      </c>
      <c r="Q48" s="252">
        <f t="shared" si="6"/>
        <v>2000000</v>
      </c>
      <c r="R48" s="252">
        <f t="shared" si="7"/>
        <v>2000000</v>
      </c>
      <c r="S48" s="252">
        <f t="shared" si="8"/>
        <v>2000000</v>
      </c>
      <c r="T48" s="252" t="str">
        <f t="shared" si="9"/>
        <v/>
      </c>
      <c r="U48" s="232" t="s">
        <v>492</v>
      </c>
      <c r="V48" s="253">
        <v>600000</v>
      </c>
      <c r="W48" s="270" t="s">
        <v>1378</v>
      </c>
      <c r="X48" s="253">
        <v>2000000</v>
      </c>
      <c r="Y48" s="270" t="s">
        <v>1589</v>
      </c>
      <c r="Z48" s="253">
        <v>2000000</v>
      </c>
      <c r="AA48" s="270" t="s">
        <v>1625</v>
      </c>
      <c r="AB48" s="253">
        <v>2000000</v>
      </c>
      <c r="AC48" s="232" t="s">
        <v>242</v>
      </c>
      <c r="AD48" s="501"/>
      <c r="AE48" s="232"/>
      <c r="AF48" s="284"/>
      <c r="AG48" s="232"/>
      <c r="AH48" s="232"/>
    </row>
    <row r="49" spans="1:34" s="244" customFormat="1">
      <c r="A49" s="383" t="s">
        <v>623</v>
      </c>
      <c r="B49" s="384" t="str">
        <f t="shared" si="16"/>
        <v>Goldschmidt</v>
      </c>
      <c r="C49" s="385" t="str">
        <f t="shared" si="17"/>
        <v>Paul</v>
      </c>
      <c r="D49" s="383" t="str">
        <f t="shared" si="18"/>
        <v>P. Goldschmidt</v>
      </c>
      <c r="E49" s="386" t="str">
        <f t="shared" si="19"/>
        <v>Paul Goldschmidt</v>
      </c>
      <c r="F49" s="387" t="s">
        <v>748</v>
      </c>
      <c r="G49" s="387"/>
      <c r="H49" s="387"/>
      <c r="I49" s="387"/>
      <c r="J49" s="388">
        <v>32030</v>
      </c>
      <c r="K49" s="389" t="s">
        <v>747</v>
      </c>
      <c r="L49" s="387" t="s">
        <v>6</v>
      </c>
      <c r="M49" s="390" t="str">
        <f t="shared" si="14"/>
        <v>1,F4-$24M</v>
      </c>
      <c r="N49" s="389" t="s">
        <v>504</v>
      </c>
      <c r="O49" s="391" t="s">
        <v>3510</v>
      </c>
      <c r="P49" s="386" t="str">
        <f t="shared" si="15"/>
        <v>Goldschmidt, Paul (1,F4-$24M)</v>
      </c>
      <c r="Q49" s="252">
        <f t="shared" si="6"/>
        <v>6000000</v>
      </c>
      <c r="R49" s="252">
        <f t="shared" si="7"/>
        <v>6000000</v>
      </c>
      <c r="S49" s="252">
        <f t="shared" si="8"/>
        <v>6000000</v>
      </c>
      <c r="T49" s="252">
        <f t="shared" si="9"/>
        <v>6000000</v>
      </c>
      <c r="U49" s="232" t="s">
        <v>462</v>
      </c>
      <c r="V49" s="253">
        <v>2800000</v>
      </c>
      <c r="W49" s="255" t="s">
        <v>3218</v>
      </c>
      <c r="X49" s="253">
        <v>6000000</v>
      </c>
      <c r="Y49" s="255" t="s">
        <v>3219</v>
      </c>
      <c r="Z49" s="253">
        <v>6000000</v>
      </c>
      <c r="AA49" s="255" t="s">
        <v>3220</v>
      </c>
      <c r="AB49" s="253">
        <v>6000000</v>
      </c>
      <c r="AC49" s="255" t="s">
        <v>3221</v>
      </c>
      <c r="AD49" s="503">
        <v>6000000</v>
      </c>
      <c r="AE49" s="232" t="s">
        <v>242</v>
      </c>
      <c r="AF49" s="284"/>
      <c r="AG49" s="232"/>
      <c r="AH49" s="232"/>
    </row>
    <row r="50" spans="1:34" s="244" customFormat="1">
      <c r="A50" s="408" t="s">
        <v>775</v>
      </c>
      <c r="B50" s="384" t="str">
        <f t="shared" si="16"/>
        <v>Gomes</v>
      </c>
      <c r="C50" s="385" t="str">
        <f t="shared" si="17"/>
        <v>Yan</v>
      </c>
      <c r="D50" s="383" t="str">
        <f t="shared" si="18"/>
        <v>Y. Gomes</v>
      </c>
      <c r="E50" s="386" t="str">
        <f t="shared" si="19"/>
        <v>Yan Gomes</v>
      </c>
      <c r="F50" s="409" t="s">
        <v>748</v>
      </c>
      <c r="G50" s="409"/>
      <c r="H50" s="409"/>
      <c r="I50" s="409"/>
      <c r="J50" s="410">
        <v>31977</v>
      </c>
      <c r="K50" s="411" t="s">
        <v>749</v>
      </c>
      <c r="L50" s="387" t="s">
        <v>6</v>
      </c>
      <c r="M50" s="390" t="str">
        <f t="shared" si="14"/>
        <v>1,F2-$5.5M</v>
      </c>
      <c r="N50" s="389" t="s">
        <v>349</v>
      </c>
      <c r="O50" s="391" t="s">
        <v>3510</v>
      </c>
      <c r="P50" s="386" t="str">
        <f t="shared" si="15"/>
        <v>Gomes, Yan (1,F2-$5.5M)</v>
      </c>
      <c r="Q50" s="252" t="str">
        <f t="shared" si="6"/>
        <v>$2,750,000 </v>
      </c>
      <c r="R50" s="252" t="str">
        <f t="shared" si="7"/>
        <v>$2,750,000 </v>
      </c>
      <c r="S50" s="252" t="str">
        <f t="shared" si="8"/>
        <v/>
      </c>
      <c r="T50" s="252" t="str">
        <f t="shared" si="9"/>
        <v/>
      </c>
      <c r="U50" s="232" t="s">
        <v>1670</v>
      </c>
      <c r="V50" s="269">
        <v>5000000</v>
      </c>
      <c r="W50" s="370" t="s">
        <v>3222</v>
      </c>
      <c r="X50" s="253" t="s">
        <v>3223</v>
      </c>
      <c r="Y50" s="370" t="s">
        <v>3224</v>
      </c>
      <c r="Z50" s="253" t="s">
        <v>3223</v>
      </c>
      <c r="AA50" s="291" t="s">
        <v>242</v>
      </c>
      <c r="AB50" s="284"/>
      <c r="AC50" s="232"/>
      <c r="AD50" s="501"/>
      <c r="AE50" s="232"/>
      <c r="AF50" s="284"/>
      <c r="AG50" s="232"/>
      <c r="AH50" s="232"/>
    </row>
    <row r="51" spans="1:34" s="244" customFormat="1">
      <c r="A51" s="415" t="s">
        <v>851</v>
      </c>
      <c r="B51" s="384" t="str">
        <f t="shared" si="16"/>
        <v>Gonzalez</v>
      </c>
      <c r="C51" s="385" t="str">
        <f t="shared" si="17"/>
        <v>Marwin</v>
      </c>
      <c r="D51" s="383" t="str">
        <f t="shared" si="18"/>
        <v>M. Gonzalez</v>
      </c>
      <c r="E51" s="386" t="str">
        <f t="shared" si="19"/>
        <v>Marwin Gonzalez</v>
      </c>
      <c r="F51" s="387" t="s">
        <v>755</v>
      </c>
      <c r="G51" s="389"/>
      <c r="H51" s="389"/>
      <c r="I51" s="389"/>
      <c r="J51" s="426">
        <v>32581</v>
      </c>
      <c r="K51" s="383" t="s">
        <v>752</v>
      </c>
      <c r="L51" s="387" t="s">
        <v>6</v>
      </c>
      <c r="M51" s="390" t="str">
        <f t="shared" si="14"/>
        <v>1,F5-$11.75M</v>
      </c>
      <c r="N51" s="389" t="s">
        <v>52</v>
      </c>
      <c r="O51" s="391" t="s">
        <v>3510</v>
      </c>
      <c r="P51" s="386" t="str">
        <f t="shared" si="15"/>
        <v>Gonzalez, Marwin (1,F5-$11.75M)</v>
      </c>
      <c r="Q51" s="252">
        <f t="shared" si="6"/>
        <v>2350000</v>
      </c>
      <c r="R51" s="252">
        <f t="shared" si="7"/>
        <v>2350000</v>
      </c>
      <c r="S51" s="252">
        <f t="shared" si="8"/>
        <v>2350000</v>
      </c>
      <c r="T51" s="252">
        <f t="shared" si="9"/>
        <v>2350000</v>
      </c>
      <c r="U51" s="290" t="s">
        <v>999</v>
      </c>
      <c r="V51" s="263">
        <v>3100000</v>
      </c>
      <c r="W51" s="270" t="s">
        <v>3225</v>
      </c>
      <c r="X51" s="253">
        <v>2350000</v>
      </c>
      <c r="Y51" s="232" t="s">
        <v>3226</v>
      </c>
      <c r="Z51" s="253">
        <v>2350000</v>
      </c>
      <c r="AA51" s="232" t="s">
        <v>3227</v>
      </c>
      <c r="AB51" s="284">
        <v>2350000</v>
      </c>
      <c r="AC51" s="232" t="s">
        <v>3228</v>
      </c>
      <c r="AD51" s="501">
        <v>2350000</v>
      </c>
      <c r="AE51" s="232" t="s">
        <v>3229</v>
      </c>
      <c r="AF51" s="284">
        <v>2350000</v>
      </c>
      <c r="AG51" s="232" t="s">
        <v>242</v>
      </c>
      <c r="AH51" s="232"/>
    </row>
    <row r="52" spans="1:34" s="244" customFormat="1">
      <c r="A52" s="383" t="s">
        <v>220</v>
      </c>
      <c r="B52" s="384" t="str">
        <f t="shared" si="16"/>
        <v>Grandal</v>
      </c>
      <c r="C52" s="385" t="str">
        <f t="shared" si="17"/>
        <v>Yasmani</v>
      </c>
      <c r="D52" s="383" t="str">
        <f t="shared" si="18"/>
        <v>Y. Grandal</v>
      </c>
      <c r="E52" s="386" t="str">
        <f t="shared" si="19"/>
        <v>Yasmani Grandal</v>
      </c>
      <c r="F52" s="387" t="s">
        <v>755</v>
      </c>
      <c r="G52" s="387"/>
      <c r="H52" s="387"/>
      <c r="I52" s="387"/>
      <c r="J52" s="388">
        <v>32455</v>
      </c>
      <c r="K52" s="389" t="s">
        <v>749</v>
      </c>
      <c r="L52" s="387" t="s">
        <v>6</v>
      </c>
      <c r="M52" s="390" t="str">
        <f t="shared" si="14"/>
        <v>1,F5-$19.30M</v>
      </c>
      <c r="N52" s="389" t="s">
        <v>479</v>
      </c>
      <c r="O52" s="391" t="s">
        <v>3510</v>
      </c>
      <c r="P52" s="386" t="str">
        <f t="shared" si="15"/>
        <v>Grandal, Yasmani (1,F5-$19.30M)</v>
      </c>
      <c r="Q52" s="252">
        <f t="shared" si="6"/>
        <v>3859000</v>
      </c>
      <c r="R52" s="252">
        <f t="shared" si="7"/>
        <v>3859000</v>
      </c>
      <c r="S52" s="252">
        <f t="shared" si="8"/>
        <v>3859000</v>
      </c>
      <c r="T52" s="252">
        <f t="shared" si="9"/>
        <v>3859000</v>
      </c>
      <c r="U52" s="232" t="s">
        <v>723</v>
      </c>
      <c r="V52" s="253">
        <v>3402000</v>
      </c>
      <c r="W52" s="270" t="s">
        <v>3230</v>
      </c>
      <c r="X52" s="253">
        <v>3859000</v>
      </c>
      <c r="Y52" s="232" t="s">
        <v>3236</v>
      </c>
      <c r="Z52" s="253">
        <v>3859000</v>
      </c>
      <c r="AA52" s="270" t="s">
        <v>3238</v>
      </c>
      <c r="AB52" s="253">
        <v>3859000</v>
      </c>
      <c r="AC52" s="270" t="s">
        <v>3240</v>
      </c>
      <c r="AD52" s="503">
        <v>3859000</v>
      </c>
      <c r="AE52" s="270" t="s">
        <v>3242</v>
      </c>
      <c r="AF52" s="253">
        <v>3859000</v>
      </c>
      <c r="AG52" s="232" t="s">
        <v>242</v>
      </c>
      <c r="AH52" s="232"/>
    </row>
    <row r="53" spans="1:34" s="244" customFormat="1">
      <c r="A53" s="383" t="s">
        <v>636</v>
      </c>
      <c r="B53" s="384" t="str">
        <f t="shared" si="16"/>
        <v>Gregorius</v>
      </c>
      <c r="C53" s="385" t="str">
        <f t="shared" si="17"/>
        <v>Didi</v>
      </c>
      <c r="D53" s="383" t="str">
        <f t="shared" si="18"/>
        <v>D. Gregorius</v>
      </c>
      <c r="E53" s="386" t="str">
        <f t="shared" si="19"/>
        <v>Didi Gregorius</v>
      </c>
      <c r="F53" s="387" t="s">
        <v>307</v>
      </c>
      <c r="G53" s="387"/>
      <c r="H53" s="387"/>
      <c r="I53" s="387"/>
      <c r="J53" s="388">
        <v>32922</v>
      </c>
      <c r="K53" s="389" t="s">
        <v>752</v>
      </c>
      <c r="L53" s="387" t="s">
        <v>6</v>
      </c>
      <c r="M53" s="390" t="str">
        <f t="shared" si="14"/>
        <v>1,F5-$10.555M</v>
      </c>
      <c r="N53" s="389" t="s">
        <v>502</v>
      </c>
      <c r="O53" s="391" t="s">
        <v>3510</v>
      </c>
      <c r="P53" s="386" t="str">
        <f t="shared" si="15"/>
        <v>Gregorius, Didi (1,F5-$10.555M)</v>
      </c>
      <c r="Q53" s="252" t="str">
        <f t="shared" si="6"/>
        <v>$2,111,000 </v>
      </c>
      <c r="R53" s="252" t="str">
        <f t="shared" si="7"/>
        <v>$2,111,000 </v>
      </c>
      <c r="S53" s="252" t="str">
        <f t="shared" si="8"/>
        <v>$2,111,000 </v>
      </c>
      <c r="T53" s="252" t="str">
        <f t="shared" si="9"/>
        <v>$2,111,000 </v>
      </c>
      <c r="U53" s="232" t="s">
        <v>722</v>
      </c>
      <c r="V53" s="253">
        <v>3192000</v>
      </c>
      <c r="W53" s="270" t="s">
        <v>3231</v>
      </c>
      <c r="X53" s="253" t="s">
        <v>3232</v>
      </c>
      <c r="Y53" s="232" t="s">
        <v>3237</v>
      </c>
      <c r="Z53" s="284" t="s">
        <v>3232</v>
      </c>
      <c r="AA53" s="270" t="s">
        <v>3239</v>
      </c>
      <c r="AB53" s="253" t="s">
        <v>3232</v>
      </c>
      <c r="AC53" s="270" t="s">
        <v>3241</v>
      </c>
      <c r="AD53" s="503" t="s">
        <v>3232</v>
      </c>
      <c r="AE53" s="270" t="s">
        <v>3243</v>
      </c>
      <c r="AF53" s="253" t="s">
        <v>3232</v>
      </c>
      <c r="AG53" s="270" t="s">
        <v>242</v>
      </c>
      <c r="AH53" s="232"/>
    </row>
    <row r="54" spans="1:34" s="244" customFormat="1" ht="14.25" customHeight="1">
      <c r="A54" s="423" t="s">
        <v>627</v>
      </c>
      <c r="B54" s="384" t="str">
        <f t="shared" si="16"/>
        <v>Grossman</v>
      </c>
      <c r="C54" s="385" t="str">
        <f t="shared" si="17"/>
        <v>Robbie</v>
      </c>
      <c r="D54" s="383" t="str">
        <f t="shared" si="18"/>
        <v>R. Grossman</v>
      </c>
      <c r="E54" s="386" t="str">
        <f t="shared" si="19"/>
        <v>Robbie Grossman</v>
      </c>
      <c r="F54" s="424" t="s">
        <v>755</v>
      </c>
      <c r="G54" s="423"/>
      <c r="H54" s="423"/>
      <c r="I54" s="423"/>
      <c r="J54" s="425">
        <v>32767</v>
      </c>
      <c r="K54" s="423" t="s">
        <v>754</v>
      </c>
      <c r="L54" s="424" t="s">
        <v>6</v>
      </c>
      <c r="M54" s="390" t="str">
        <f t="shared" si="14"/>
        <v>1,F3-$3.15M</v>
      </c>
      <c r="N54" s="389" t="s">
        <v>1556</v>
      </c>
      <c r="O54" s="391" t="s">
        <v>3510</v>
      </c>
      <c r="P54" s="386" t="str">
        <f t="shared" si="15"/>
        <v>Grossman, Robbie (1,F3-$3.15M)</v>
      </c>
      <c r="Q54" s="252">
        <f t="shared" si="6"/>
        <v>1050000</v>
      </c>
      <c r="R54" s="252">
        <f t="shared" si="7"/>
        <v>1050000</v>
      </c>
      <c r="S54" s="252">
        <f t="shared" si="8"/>
        <v>1050000</v>
      </c>
      <c r="T54" s="252" t="str">
        <f t="shared" si="9"/>
        <v/>
      </c>
      <c r="U54" s="276" t="s">
        <v>1158</v>
      </c>
      <c r="V54" s="277">
        <v>1050002</v>
      </c>
      <c r="W54" s="372" t="s">
        <v>3233</v>
      </c>
      <c r="X54" s="253">
        <v>1050000</v>
      </c>
      <c r="Y54" s="372" t="s">
        <v>3234</v>
      </c>
      <c r="Z54" s="253">
        <v>1050000</v>
      </c>
      <c r="AA54" s="372" t="s">
        <v>3235</v>
      </c>
      <c r="AB54" s="253">
        <v>1050000</v>
      </c>
      <c r="AC54" s="232" t="s">
        <v>242</v>
      </c>
      <c r="AD54" s="501"/>
      <c r="AE54" s="232"/>
      <c r="AF54" s="284"/>
      <c r="AG54" s="232"/>
      <c r="AH54" s="232"/>
    </row>
    <row r="55" spans="1:34" s="244" customFormat="1">
      <c r="A55" s="383" t="s">
        <v>347</v>
      </c>
      <c r="B55" s="384" t="str">
        <f t="shared" si="16"/>
        <v>Hamels</v>
      </c>
      <c r="C55" s="385" t="str">
        <f t="shared" si="17"/>
        <v>Cole</v>
      </c>
      <c r="D55" s="383" t="str">
        <f t="shared" si="18"/>
        <v>C. Hamels</v>
      </c>
      <c r="E55" s="386" t="str">
        <f t="shared" si="19"/>
        <v>Cole Hamels</v>
      </c>
      <c r="F55" s="387" t="s">
        <v>307</v>
      </c>
      <c r="G55" s="387"/>
      <c r="H55" s="387"/>
      <c r="I55" s="387"/>
      <c r="J55" s="388">
        <v>30677</v>
      </c>
      <c r="K55" s="389" t="s">
        <v>577</v>
      </c>
      <c r="L55" s="387" t="s">
        <v>90</v>
      </c>
      <c r="M55" s="390" t="str">
        <f t="shared" si="14"/>
        <v>1,F2-$10.5M</v>
      </c>
      <c r="N55" s="393" t="s">
        <v>502</v>
      </c>
      <c r="O55" s="391" t="s">
        <v>3510</v>
      </c>
      <c r="P55" s="386" t="str">
        <f t="shared" si="15"/>
        <v>Hamels, Cole (1,F2-$10.5M)</v>
      </c>
      <c r="Q55" s="252">
        <f t="shared" si="6"/>
        <v>5250000</v>
      </c>
      <c r="R55" s="252">
        <f t="shared" si="7"/>
        <v>5250000</v>
      </c>
      <c r="S55" s="252" t="str">
        <f t="shared" si="8"/>
        <v/>
      </c>
      <c r="T55" s="252" t="str">
        <f t="shared" si="9"/>
        <v/>
      </c>
      <c r="U55" s="256" t="s">
        <v>872</v>
      </c>
      <c r="V55" s="268">
        <v>5880000</v>
      </c>
      <c r="W55" s="255" t="s">
        <v>3244</v>
      </c>
      <c r="X55" s="253">
        <v>5250000</v>
      </c>
      <c r="Y55" s="232" t="s">
        <v>3245</v>
      </c>
      <c r="Z55" s="284">
        <v>5250000</v>
      </c>
      <c r="AA55" s="232" t="s">
        <v>242</v>
      </c>
      <c r="AB55" s="284"/>
      <c r="AC55" s="233"/>
      <c r="AD55" s="501"/>
      <c r="AE55" s="232"/>
      <c r="AF55" s="284"/>
      <c r="AG55" s="232"/>
      <c r="AH55" s="232"/>
    </row>
    <row r="56" spans="1:34" s="244" customFormat="1">
      <c r="A56" s="383" t="s">
        <v>213</v>
      </c>
      <c r="B56" s="384" t="str">
        <f t="shared" si="16"/>
        <v>Hamilton</v>
      </c>
      <c r="C56" s="385" t="str">
        <f t="shared" si="17"/>
        <v>Billy</v>
      </c>
      <c r="D56" s="383" t="str">
        <f t="shared" si="18"/>
        <v>B. Hamilton</v>
      </c>
      <c r="E56" s="386" t="str">
        <f t="shared" si="19"/>
        <v>Billy Hamilton</v>
      </c>
      <c r="F56" s="387" t="s">
        <v>755</v>
      </c>
      <c r="G56" s="387"/>
      <c r="H56" s="387"/>
      <c r="I56" s="387"/>
      <c r="J56" s="388">
        <v>33125</v>
      </c>
      <c r="K56" s="389" t="s">
        <v>750</v>
      </c>
      <c r="L56" s="387" t="s">
        <v>6</v>
      </c>
      <c r="M56" s="390" t="str">
        <f t="shared" si="14"/>
        <v>1,F2-$500K</v>
      </c>
      <c r="N56" s="389" t="s">
        <v>263</v>
      </c>
      <c r="O56" s="391" t="s">
        <v>3510</v>
      </c>
      <c r="P56" s="386" t="str">
        <f t="shared" si="15"/>
        <v>Hamilton, Billy (1,F2-$500K)</v>
      </c>
      <c r="Q56" s="252">
        <f t="shared" si="6"/>
        <v>250000</v>
      </c>
      <c r="R56" s="252">
        <f t="shared" si="7"/>
        <v>250000</v>
      </c>
      <c r="S56" s="252" t="str">
        <f t="shared" si="8"/>
        <v/>
      </c>
      <c r="T56" s="252" t="str">
        <f t="shared" si="9"/>
        <v/>
      </c>
      <c r="U56" s="232" t="s">
        <v>721</v>
      </c>
      <c r="V56" s="253">
        <v>780000</v>
      </c>
      <c r="W56" s="270" t="s">
        <v>1563</v>
      </c>
      <c r="X56" s="253">
        <v>250000</v>
      </c>
      <c r="Y56" s="232" t="s">
        <v>1564</v>
      </c>
      <c r="Z56" s="284">
        <v>250000</v>
      </c>
      <c r="AA56" s="232" t="s">
        <v>242</v>
      </c>
      <c r="AB56" s="284"/>
      <c r="AC56" s="232"/>
      <c r="AD56" s="501"/>
      <c r="AE56" s="232"/>
      <c r="AF56" s="284"/>
      <c r="AG56" s="232"/>
      <c r="AH56" s="232"/>
    </row>
    <row r="57" spans="1:34" s="244" customFormat="1">
      <c r="A57" s="389" t="s">
        <v>1884</v>
      </c>
      <c r="B57" s="384" t="str">
        <f t="shared" si="16"/>
        <v>Hand</v>
      </c>
      <c r="C57" s="385" t="str">
        <f t="shared" si="17"/>
        <v>Brad*</v>
      </c>
      <c r="D57" s="383" t="str">
        <f t="shared" si="18"/>
        <v>B. Hand</v>
      </c>
      <c r="E57" s="386" t="str">
        <f t="shared" si="19"/>
        <v>Brad* Hand</v>
      </c>
      <c r="F57" s="396" t="s">
        <v>307</v>
      </c>
      <c r="G57" s="396"/>
      <c r="H57" s="396"/>
      <c r="I57" s="396"/>
      <c r="J57" s="388">
        <v>32952</v>
      </c>
      <c r="K57" s="397" t="s">
        <v>577</v>
      </c>
      <c r="L57" s="387" t="s">
        <v>90</v>
      </c>
      <c r="M57" s="390" t="str">
        <f t="shared" si="14"/>
        <v>1,F3-$5.716M</v>
      </c>
      <c r="N57" s="389" t="s">
        <v>479</v>
      </c>
      <c r="O57" s="391" t="s">
        <v>3510</v>
      </c>
      <c r="P57" s="386" t="str">
        <f t="shared" si="15"/>
        <v>Hand, Brad* (1,F3-$5.716M)</v>
      </c>
      <c r="Q57" s="252">
        <f t="shared" si="6"/>
        <v>1906000</v>
      </c>
      <c r="R57" s="252">
        <f t="shared" si="7"/>
        <v>1906000</v>
      </c>
      <c r="S57" s="252">
        <f t="shared" si="8"/>
        <v>1906000</v>
      </c>
      <c r="T57" s="252" t="str">
        <f t="shared" si="9"/>
        <v/>
      </c>
      <c r="U57" s="232" t="s">
        <v>1143</v>
      </c>
      <c r="V57" s="253">
        <v>5000000</v>
      </c>
      <c r="W57" s="255" t="s">
        <v>3246</v>
      </c>
      <c r="X57" s="253">
        <v>1906000</v>
      </c>
      <c r="Y57" s="255" t="s">
        <v>3247</v>
      </c>
      <c r="Z57" s="253">
        <v>1906000</v>
      </c>
      <c r="AA57" s="255" t="s">
        <v>3248</v>
      </c>
      <c r="AB57" s="253">
        <v>1906000</v>
      </c>
      <c r="AC57" s="232" t="s">
        <v>242</v>
      </c>
      <c r="AD57" s="501"/>
      <c r="AE57" s="232"/>
      <c r="AF57" s="284"/>
      <c r="AG57" s="232"/>
      <c r="AH57" s="232"/>
    </row>
    <row r="58" spans="1:34" s="244" customFormat="1">
      <c r="A58" s="401" t="s">
        <v>909</v>
      </c>
      <c r="B58" s="384" t="str">
        <f t="shared" si="16"/>
        <v>Hardy</v>
      </c>
      <c r="C58" s="385" t="str">
        <f t="shared" si="17"/>
        <v>Blaine*</v>
      </c>
      <c r="D58" s="383" t="str">
        <f t="shared" si="18"/>
        <v>B. Hardy</v>
      </c>
      <c r="E58" s="386" t="str">
        <f t="shared" si="19"/>
        <v>Blaine* Hardy</v>
      </c>
      <c r="F58" s="387" t="s">
        <v>307</v>
      </c>
      <c r="G58" s="387"/>
      <c r="H58" s="387"/>
      <c r="I58" s="387"/>
      <c r="J58" s="402">
        <v>31850</v>
      </c>
      <c r="K58" s="383" t="s">
        <v>745</v>
      </c>
      <c r="L58" s="387" t="s">
        <v>90</v>
      </c>
      <c r="M58" s="390" t="str">
        <f t="shared" si="14"/>
        <v>1,F2-$800K</v>
      </c>
      <c r="N58" s="389" t="s">
        <v>479</v>
      </c>
      <c r="O58" s="391" t="s">
        <v>3510</v>
      </c>
      <c r="P58" s="386" t="str">
        <f t="shared" si="15"/>
        <v>Hardy, Blaine* (1,F2-$800K)</v>
      </c>
      <c r="Q58" s="252">
        <f t="shared" si="6"/>
        <v>400000</v>
      </c>
      <c r="R58" s="252">
        <f t="shared" si="7"/>
        <v>400000</v>
      </c>
      <c r="S58" s="252" t="str">
        <f t="shared" si="8"/>
        <v/>
      </c>
      <c r="T58" s="252" t="str">
        <f t="shared" si="9"/>
        <v/>
      </c>
      <c r="U58" s="232" t="s">
        <v>721</v>
      </c>
      <c r="V58" s="263">
        <v>780000</v>
      </c>
      <c r="W58" s="270" t="s">
        <v>3249</v>
      </c>
      <c r="X58" s="253">
        <v>400000</v>
      </c>
      <c r="Y58" s="232" t="s">
        <v>3250</v>
      </c>
      <c r="Z58" s="284">
        <v>400000</v>
      </c>
      <c r="AA58" s="232" t="s">
        <v>242</v>
      </c>
      <c r="AB58" s="284"/>
      <c r="AC58" s="232"/>
      <c r="AD58" s="501"/>
      <c r="AE58" s="232"/>
      <c r="AF58" s="284"/>
      <c r="AG58" s="232"/>
      <c r="AH58" s="232"/>
    </row>
    <row r="59" spans="1:34" s="244" customFormat="1">
      <c r="A59" s="427" t="s">
        <v>941</v>
      </c>
      <c r="B59" s="384" t="str">
        <f t="shared" si="16"/>
        <v>Hendriks</v>
      </c>
      <c r="C59" s="385" t="str">
        <f t="shared" si="17"/>
        <v>Liam</v>
      </c>
      <c r="D59" s="383" t="str">
        <f t="shared" si="18"/>
        <v>L. Hendriks</v>
      </c>
      <c r="E59" s="386" t="str">
        <f t="shared" si="19"/>
        <v>Liam Hendriks</v>
      </c>
      <c r="F59" s="428" t="s">
        <v>748</v>
      </c>
      <c r="G59" s="407"/>
      <c r="H59" s="407"/>
      <c r="I59" s="407"/>
      <c r="J59" s="429">
        <v>32549</v>
      </c>
      <c r="K59" s="430" t="s">
        <v>745</v>
      </c>
      <c r="L59" s="387" t="s">
        <v>90</v>
      </c>
      <c r="M59" s="390" t="str">
        <f t="shared" si="14"/>
        <v>1,F1-$5.5M</v>
      </c>
      <c r="N59" s="393" t="s">
        <v>504</v>
      </c>
      <c r="O59" s="391" t="s">
        <v>3510</v>
      </c>
      <c r="P59" s="386" t="str">
        <f t="shared" si="15"/>
        <v>Hendriks, Liam (1,F1-$5.5M)</v>
      </c>
      <c r="Q59" s="252">
        <f t="shared" si="6"/>
        <v>5500000</v>
      </c>
      <c r="R59" s="252" t="str">
        <f t="shared" si="7"/>
        <v/>
      </c>
      <c r="S59" s="252" t="str">
        <f t="shared" si="8"/>
        <v/>
      </c>
      <c r="T59" s="252" t="str">
        <f t="shared" si="9"/>
        <v/>
      </c>
      <c r="U59" s="276" t="s">
        <v>1148</v>
      </c>
      <c r="V59" s="277">
        <v>660394</v>
      </c>
      <c r="W59" s="270" t="s">
        <v>3251</v>
      </c>
      <c r="X59" s="253">
        <v>5500000</v>
      </c>
      <c r="Y59" s="232" t="s">
        <v>242</v>
      </c>
      <c r="Z59" s="284"/>
      <c r="AA59" s="232"/>
      <c r="AB59" s="284"/>
      <c r="AC59" s="232"/>
      <c r="AD59" s="501"/>
      <c r="AE59" s="232"/>
      <c r="AF59" s="284"/>
      <c r="AG59" s="232"/>
      <c r="AH59" s="232"/>
    </row>
    <row r="60" spans="1:34" s="244" customFormat="1">
      <c r="A60" s="383" t="s">
        <v>1297</v>
      </c>
      <c r="B60" s="384" t="str">
        <f t="shared" si="16"/>
        <v>Holder</v>
      </c>
      <c r="C60" s="385" t="str">
        <f t="shared" si="17"/>
        <v>Jonathan</v>
      </c>
      <c r="D60" s="383" t="str">
        <f t="shared" si="18"/>
        <v>J. Holder</v>
      </c>
      <c r="E60" s="386" t="str">
        <f t="shared" si="19"/>
        <v>Jonathan Holder</v>
      </c>
      <c r="F60" s="394" t="s">
        <v>748</v>
      </c>
      <c r="G60" s="383" t="e">
        <f>'Signed FA'!#REF!+1</f>
        <v>#REF!</v>
      </c>
      <c r="H60" s="383">
        <v>5</v>
      </c>
      <c r="I60" s="383">
        <v>4</v>
      </c>
      <c r="J60" s="395">
        <v>34129</v>
      </c>
      <c r="K60" s="383" t="s">
        <v>745</v>
      </c>
      <c r="L60" s="387" t="s">
        <v>90</v>
      </c>
      <c r="M60" s="390" t="str">
        <f t="shared" si="14"/>
        <v>1,F2-$500K</v>
      </c>
      <c r="N60" s="389" t="s">
        <v>52</v>
      </c>
      <c r="O60" s="391" t="s">
        <v>3510</v>
      </c>
      <c r="P60" s="386" t="str">
        <f t="shared" si="15"/>
        <v>Holder, Jonathan (1,F2-$500K)</v>
      </c>
      <c r="Q60" s="252">
        <f t="shared" si="6"/>
        <v>250000</v>
      </c>
      <c r="R60" s="252">
        <f t="shared" si="7"/>
        <v>250000</v>
      </c>
      <c r="S60" s="252" t="str">
        <f t="shared" si="8"/>
        <v/>
      </c>
      <c r="T60" s="252" t="str">
        <f t="shared" si="9"/>
        <v/>
      </c>
      <c r="U60" s="232" t="s">
        <v>389</v>
      </c>
      <c r="V60" s="253">
        <v>300000</v>
      </c>
      <c r="W60" s="270" t="s">
        <v>1563</v>
      </c>
      <c r="X60" s="253">
        <v>250000</v>
      </c>
      <c r="Y60" s="232" t="s">
        <v>1564</v>
      </c>
      <c r="Z60" s="284">
        <v>250000</v>
      </c>
      <c r="AA60" s="232" t="s">
        <v>242</v>
      </c>
      <c r="AB60" s="284"/>
      <c r="AC60" s="232"/>
      <c r="AD60" s="501"/>
      <c r="AE60" s="232"/>
      <c r="AF60" s="284"/>
      <c r="AG60" s="232"/>
      <c r="AH60" s="232"/>
    </row>
    <row r="61" spans="1:34" s="244" customFormat="1">
      <c r="A61" s="415" t="s">
        <v>1020</v>
      </c>
      <c r="B61" s="384" t="str">
        <f t="shared" si="16"/>
        <v>Hudson</v>
      </c>
      <c r="C61" s="385" t="str">
        <f t="shared" si="17"/>
        <v>Daniel</v>
      </c>
      <c r="D61" s="383" t="str">
        <f t="shared" si="18"/>
        <v>D. Hudson</v>
      </c>
      <c r="E61" s="386" t="str">
        <f t="shared" si="19"/>
        <v>Daniel Hudson</v>
      </c>
      <c r="F61" s="387" t="s">
        <v>748</v>
      </c>
      <c r="G61" s="387"/>
      <c r="H61" s="387"/>
      <c r="I61" s="387"/>
      <c r="J61" s="388">
        <v>31845</v>
      </c>
      <c r="K61" s="389" t="s">
        <v>577</v>
      </c>
      <c r="L61" s="387" t="s">
        <v>90</v>
      </c>
      <c r="M61" s="390" t="str">
        <f t="shared" si="14"/>
        <v>1,F2-$6M</v>
      </c>
      <c r="N61" s="389" t="s">
        <v>504</v>
      </c>
      <c r="O61" s="391" t="s">
        <v>3510</v>
      </c>
      <c r="P61" s="386" t="str">
        <f t="shared" si="15"/>
        <v>Hudson, Daniel (1,F2-$6M)</v>
      </c>
      <c r="Q61" s="252">
        <f t="shared" si="6"/>
        <v>3000000</v>
      </c>
      <c r="R61" s="252">
        <f t="shared" si="7"/>
        <v>3000000</v>
      </c>
      <c r="S61" s="252" t="str">
        <f t="shared" si="8"/>
        <v/>
      </c>
      <c r="T61" s="252" t="str">
        <f t="shared" si="9"/>
        <v/>
      </c>
      <c r="U61" s="232" t="s">
        <v>1899</v>
      </c>
      <c r="V61" s="268">
        <v>645000</v>
      </c>
      <c r="W61" s="255" t="s">
        <v>3252</v>
      </c>
      <c r="X61" s="263">
        <v>3000000</v>
      </c>
      <c r="Y61" s="233" t="s">
        <v>3253</v>
      </c>
      <c r="Z61" s="284">
        <v>3000000</v>
      </c>
      <c r="AA61" s="232" t="s">
        <v>242</v>
      </c>
      <c r="AB61" s="284"/>
      <c r="AC61" s="232"/>
      <c r="AD61" s="501"/>
      <c r="AE61" s="232"/>
      <c r="AF61" s="284"/>
      <c r="AG61" s="232"/>
      <c r="AH61" s="232"/>
    </row>
    <row r="62" spans="1:34" s="244" customFormat="1">
      <c r="A62" s="392" t="s">
        <v>670</v>
      </c>
      <c r="B62" s="384" t="str">
        <f t="shared" si="16"/>
        <v>Hughes</v>
      </c>
      <c r="C62" s="385" t="str">
        <f t="shared" si="17"/>
        <v>Jared</v>
      </c>
      <c r="D62" s="383" t="str">
        <f t="shared" si="18"/>
        <v>J. Hughes</v>
      </c>
      <c r="E62" s="386" t="str">
        <f t="shared" si="19"/>
        <v>Jared Hughes</v>
      </c>
      <c r="F62" s="387" t="s">
        <v>748</v>
      </c>
      <c r="G62" s="387"/>
      <c r="H62" s="387"/>
      <c r="I62" s="387"/>
      <c r="J62" s="388">
        <v>31232</v>
      </c>
      <c r="K62" s="389" t="s">
        <v>745</v>
      </c>
      <c r="L62" s="387" t="s">
        <v>90</v>
      </c>
      <c r="M62" s="390" t="str">
        <f t="shared" si="14"/>
        <v>1,F1-$1.39M</v>
      </c>
      <c r="N62" s="393" t="s">
        <v>173</v>
      </c>
      <c r="O62" s="391" t="s">
        <v>3510</v>
      </c>
      <c r="P62" s="386" t="str">
        <f t="shared" si="15"/>
        <v>Hughes, Jared (1,F1-$1.39M)</v>
      </c>
      <c r="Q62" s="252">
        <f t="shared" si="6"/>
        <v>1390000</v>
      </c>
      <c r="R62" s="252" t="str">
        <f t="shared" si="7"/>
        <v/>
      </c>
      <c r="S62" s="252" t="str">
        <f t="shared" si="8"/>
        <v/>
      </c>
      <c r="T62" s="252" t="str">
        <f t="shared" si="9"/>
        <v/>
      </c>
      <c r="U62" s="232" t="s">
        <v>723</v>
      </c>
      <c r="V62" s="253">
        <v>2430000</v>
      </c>
      <c r="W62" s="270" t="s">
        <v>3254</v>
      </c>
      <c r="X62" s="253">
        <v>1390000</v>
      </c>
      <c r="Y62" s="232" t="s">
        <v>242</v>
      </c>
      <c r="Z62" s="284"/>
      <c r="AA62" s="232"/>
      <c r="AB62" s="284"/>
      <c r="AC62" s="232"/>
      <c r="AD62" s="501"/>
      <c r="AE62" s="232"/>
      <c r="AF62" s="284"/>
      <c r="AG62" s="232"/>
      <c r="AH62" s="232"/>
    </row>
    <row r="63" spans="1:34" s="244" customFormat="1">
      <c r="A63" s="383" t="s">
        <v>280</v>
      </c>
      <c r="B63" s="384" t="str">
        <f t="shared" si="16"/>
        <v>Jackson</v>
      </c>
      <c r="C63" s="385" t="str">
        <f t="shared" si="17"/>
        <v>Edwin</v>
      </c>
      <c r="D63" s="383" t="str">
        <f t="shared" si="18"/>
        <v>E. Jackson</v>
      </c>
      <c r="E63" s="386" t="str">
        <f t="shared" si="19"/>
        <v>Edwin Jackson</v>
      </c>
      <c r="F63" s="387" t="s">
        <v>748</v>
      </c>
      <c r="G63" s="387"/>
      <c r="H63" s="387"/>
      <c r="I63" s="387"/>
      <c r="J63" s="388">
        <v>30568</v>
      </c>
      <c r="K63" s="389" t="s">
        <v>577</v>
      </c>
      <c r="L63" s="387" t="s">
        <v>90</v>
      </c>
      <c r="M63" s="390" t="str">
        <f t="shared" si="14"/>
        <v>1,F1-200k</v>
      </c>
      <c r="N63" s="389" t="s">
        <v>1556</v>
      </c>
      <c r="O63" s="391" t="s">
        <v>3510</v>
      </c>
      <c r="P63" s="386" t="str">
        <f t="shared" si="15"/>
        <v>Jackson, Edwin (1,F1-200k)</v>
      </c>
      <c r="Q63" s="252">
        <f t="shared" si="6"/>
        <v>200000</v>
      </c>
      <c r="R63" s="252" t="str">
        <f t="shared" si="7"/>
        <v/>
      </c>
      <c r="S63" s="252" t="str">
        <f t="shared" si="8"/>
        <v/>
      </c>
      <c r="T63" s="252" t="str">
        <f t="shared" si="9"/>
        <v/>
      </c>
      <c r="U63" s="268" t="s">
        <v>1902</v>
      </c>
      <c r="V63" s="253">
        <v>3317000</v>
      </c>
      <c r="W63" s="270" t="s">
        <v>1570</v>
      </c>
      <c r="X63" s="253">
        <v>200000</v>
      </c>
      <c r="Y63" s="232" t="s">
        <v>242</v>
      </c>
      <c r="Z63" s="253"/>
      <c r="AA63" s="232"/>
      <c r="AB63" s="253"/>
      <c r="AC63" s="232"/>
      <c r="AD63" s="501"/>
      <c r="AE63" s="232"/>
      <c r="AF63" s="284"/>
      <c r="AG63" s="232"/>
      <c r="AH63" s="232"/>
    </row>
    <row r="64" spans="1:34" s="244" customFormat="1" ht="14.25" customHeight="1">
      <c r="A64" s="383" t="s">
        <v>382</v>
      </c>
      <c r="B64" s="384" t="str">
        <f t="shared" si="16"/>
        <v>Jeffress</v>
      </c>
      <c r="C64" s="385" t="str">
        <f t="shared" si="17"/>
        <v>Jeremy</v>
      </c>
      <c r="D64" s="383" t="str">
        <f t="shared" si="18"/>
        <v>J. Jeffress</v>
      </c>
      <c r="E64" s="386" t="str">
        <f t="shared" si="19"/>
        <v>Jeremy Jeffress</v>
      </c>
      <c r="F64" s="387" t="s">
        <v>748</v>
      </c>
      <c r="G64" s="387"/>
      <c r="H64" s="387"/>
      <c r="I64" s="387"/>
      <c r="J64" s="388">
        <v>32041</v>
      </c>
      <c r="K64" s="389" t="s">
        <v>745</v>
      </c>
      <c r="L64" s="387" t="s">
        <v>90</v>
      </c>
      <c r="M64" s="390" t="str">
        <f t="shared" si="14"/>
        <v>1,F2-$610k</v>
      </c>
      <c r="N64" s="389" t="s">
        <v>299</v>
      </c>
      <c r="O64" s="391" t="s">
        <v>3510</v>
      </c>
      <c r="P64" s="386" t="str">
        <f t="shared" si="15"/>
        <v>Jeffress, Jeremy (1,F2-$610k)</v>
      </c>
      <c r="Q64" s="252">
        <f t="shared" si="6"/>
        <v>305000</v>
      </c>
      <c r="R64" s="252">
        <f t="shared" si="7"/>
        <v>305000</v>
      </c>
      <c r="S64" s="252" t="str">
        <f t="shared" si="8"/>
        <v/>
      </c>
      <c r="T64" s="252" t="str">
        <f t="shared" si="9"/>
        <v/>
      </c>
      <c r="U64" s="268" t="s">
        <v>1903</v>
      </c>
      <c r="V64" s="253">
        <v>4612000</v>
      </c>
      <c r="W64" s="270" t="s">
        <v>3255</v>
      </c>
      <c r="X64" s="253">
        <v>305000</v>
      </c>
      <c r="Y64" s="232" t="s">
        <v>3256</v>
      </c>
      <c r="Z64" s="284">
        <v>305000</v>
      </c>
      <c r="AA64" s="232" t="s">
        <v>242</v>
      </c>
      <c r="AB64" s="284"/>
      <c r="AC64" s="232"/>
      <c r="AD64" s="501"/>
      <c r="AE64" s="232"/>
      <c r="AF64" s="284"/>
      <c r="AG64" s="232"/>
      <c r="AH64" s="232"/>
    </row>
    <row r="65" spans="1:34" s="244" customFormat="1" ht="14.25" customHeight="1">
      <c r="A65" s="158" t="s">
        <v>3374</v>
      </c>
      <c r="B65" s="233"/>
      <c r="C65" s="233"/>
      <c r="D65" s="233"/>
      <c r="E65" s="233"/>
      <c r="F65" s="233"/>
      <c r="G65" s="233"/>
      <c r="H65" s="233"/>
      <c r="I65" s="233"/>
      <c r="J65" s="233"/>
      <c r="K65" s="233"/>
      <c r="L65" s="387" t="s">
        <v>6</v>
      </c>
      <c r="M65" s="390" t="str">
        <f t="shared" ref="M65:M96" si="20">$W65</f>
        <v>1,F1-$1.68M</v>
      </c>
      <c r="N65" s="233" t="s">
        <v>502</v>
      </c>
      <c r="O65" s="391" t="s">
        <v>3510</v>
      </c>
      <c r="P65" s="386" t="str">
        <f t="shared" ref="P65:P96" si="21">CONCATENATE(A65," (",M65,")")</f>
        <v>Joyce, Matthew (1,F1-$1.68M)</v>
      </c>
      <c r="Q65" s="252">
        <f t="shared" ref="Q65:Q128" si="22">IF(ISBLANK($X65),"",$X65)</f>
        <v>1680000</v>
      </c>
      <c r="R65" s="252" t="str">
        <f t="shared" ref="R65:R128" si="23">IF(ISBLANK($Z65),"",$Z65)</f>
        <v/>
      </c>
      <c r="S65" s="252" t="str">
        <f t="shared" ref="S65:S128" si="24">IF(ISBLANK($AB65),"",$AB65)</f>
        <v/>
      </c>
      <c r="T65" s="252" t="str">
        <f t="shared" si="9"/>
        <v/>
      </c>
      <c r="U65" s="233"/>
      <c r="V65" s="233"/>
      <c r="W65" s="232" t="s">
        <v>3375</v>
      </c>
      <c r="X65" s="253">
        <v>1680000</v>
      </c>
      <c r="Y65" s="232" t="s">
        <v>242</v>
      </c>
      <c r="Z65" s="269"/>
      <c r="AA65" s="233"/>
      <c r="AB65" s="269"/>
      <c r="AC65" s="233"/>
      <c r="AD65" s="502"/>
      <c r="AE65" s="233"/>
      <c r="AF65" s="269"/>
      <c r="AG65" s="233"/>
      <c r="AH65" s="232"/>
    </row>
    <row r="66" spans="1:34" s="244" customFormat="1" ht="15">
      <c r="A66" s="431" t="s">
        <v>675</v>
      </c>
      <c r="B66" s="384" t="str">
        <f>LEFT(A66,FIND(", ",A66,1)-1)</f>
        <v>Kelly</v>
      </c>
      <c r="C66" s="385" t="str">
        <f>RIGHT(A66,LEN(A66)-FIND(", ",A66,1)-1)</f>
        <v>Joe</v>
      </c>
      <c r="D66" s="383" t="str">
        <f>CONCATENATE(MID(C66,1,1),". ",B66)</f>
        <v>J. Kelly</v>
      </c>
      <c r="E66" s="386" t="str">
        <f>CONCATENATE(C66," ",B66)</f>
        <v>Joe Kelly</v>
      </c>
      <c r="F66" s="412" t="s">
        <v>748</v>
      </c>
      <c r="G66" s="387"/>
      <c r="H66" s="387"/>
      <c r="I66" s="387"/>
      <c r="J66" s="413">
        <v>32303</v>
      </c>
      <c r="K66" s="414" t="s">
        <v>745</v>
      </c>
      <c r="L66" s="387" t="s">
        <v>90</v>
      </c>
      <c r="M66" s="390" t="str">
        <f t="shared" si="20"/>
        <v>1,F3-$1.919M</v>
      </c>
      <c r="N66" s="389" t="s">
        <v>864</v>
      </c>
      <c r="O66" s="391" t="s">
        <v>3510</v>
      </c>
      <c r="P66" s="386" t="str">
        <f t="shared" si="21"/>
        <v>Kelly, Joe (1,F3-$1.919M)</v>
      </c>
      <c r="Q66" s="252">
        <f t="shared" si="22"/>
        <v>640000</v>
      </c>
      <c r="R66" s="252">
        <f t="shared" si="23"/>
        <v>640000</v>
      </c>
      <c r="S66" s="252">
        <f t="shared" si="24"/>
        <v>640000</v>
      </c>
      <c r="T66" s="252" t="str">
        <f t="shared" ref="T66:T129" si="25">IF(ISBLANK($AD66),"",$AD66)</f>
        <v/>
      </c>
      <c r="U66" s="276" t="s">
        <v>1147</v>
      </c>
      <c r="V66" s="277">
        <v>620000</v>
      </c>
      <c r="W66" s="270" t="s">
        <v>3257</v>
      </c>
      <c r="X66" s="253">
        <v>640000</v>
      </c>
      <c r="Y66" s="232" t="s">
        <v>3258</v>
      </c>
      <c r="Z66" s="284">
        <v>640000</v>
      </c>
      <c r="AA66" s="270" t="s">
        <v>3259</v>
      </c>
      <c r="AB66" s="253">
        <v>640000</v>
      </c>
      <c r="AC66" s="232" t="s">
        <v>242</v>
      </c>
      <c r="AD66" s="501"/>
      <c r="AE66" s="232"/>
      <c r="AF66" s="284"/>
      <c r="AG66" s="232"/>
      <c r="AH66" s="232"/>
    </row>
    <row r="67" spans="1:34" s="244" customFormat="1" ht="14.25" customHeight="1">
      <c r="A67" s="383" t="s">
        <v>1905</v>
      </c>
      <c r="B67" s="384"/>
      <c r="C67" s="385"/>
      <c r="D67" s="383"/>
      <c r="E67" s="386"/>
      <c r="F67" s="387"/>
      <c r="G67" s="387"/>
      <c r="H67" s="387"/>
      <c r="I67" s="387"/>
      <c r="J67" s="388"/>
      <c r="K67" s="389"/>
      <c r="L67" s="387" t="s">
        <v>6</v>
      </c>
      <c r="M67" s="390" t="str">
        <f t="shared" si="20"/>
        <v>1,F1-200k</v>
      </c>
      <c r="N67" s="389" t="s">
        <v>1401</v>
      </c>
      <c r="O67" s="391" t="s">
        <v>3510</v>
      </c>
      <c r="P67" s="386" t="str">
        <f t="shared" si="21"/>
        <v>Kemp, Tony (1,F1-200k)</v>
      </c>
      <c r="Q67" s="252">
        <f t="shared" si="22"/>
        <v>200000</v>
      </c>
      <c r="R67" s="252" t="str">
        <f t="shared" si="23"/>
        <v/>
      </c>
      <c r="S67" s="252" t="str">
        <f t="shared" si="24"/>
        <v/>
      </c>
      <c r="T67" s="252" t="str">
        <f t="shared" si="25"/>
        <v/>
      </c>
      <c r="U67" s="256" t="s">
        <v>1906</v>
      </c>
      <c r="V67" s="253">
        <v>1700000</v>
      </c>
      <c r="W67" s="270" t="s">
        <v>1570</v>
      </c>
      <c r="X67" s="253">
        <v>200000</v>
      </c>
      <c r="Y67" s="232" t="s">
        <v>242</v>
      </c>
      <c r="Z67" s="284"/>
      <c r="AA67" s="232"/>
      <c r="AB67" s="284"/>
      <c r="AC67" s="232"/>
      <c r="AD67" s="501"/>
      <c r="AE67" s="232"/>
      <c r="AF67" s="284"/>
      <c r="AG67" s="232"/>
      <c r="AH67" s="232"/>
    </row>
    <row r="68" spans="1:34" s="244" customFormat="1">
      <c r="A68" s="401" t="s">
        <v>903</v>
      </c>
      <c r="B68" s="384" t="str">
        <f t="shared" ref="B68:B83" si="26">LEFT(A68,FIND(", ",A68,1)-1)</f>
        <v>Kiermaier</v>
      </c>
      <c r="C68" s="385" t="str">
        <f t="shared" ref="C68:C83" si="27">RIGHT(A68,LEN(A68)-FIND(", ",A68,1)-1)</f>
        <v>Kevin*</v>
      </c>
      <c r="D68" s="383" t="str">
        <f t="shared" ref="D68:D83" si="28">CONCATENATE(MID(C68,1,1),". ",B68)</f>
        <v>K. Kiermaier</v>
      </c>
      <c r="E68" s="386" t="str">
        <f t="shared" ref="E68:E83" si="29">CONCATENATE(C68," ",B68)</f>
        <v>Kevin* Kiermaier</v>
      </c>
      <c r="F68" s="387" t="s">
        <v>307</v>
      </c>
      <c r="G68" s="387"/>
      <c r="H68" s="387"/>
      <c r="I68" s="387"/>
      <c r="J68" s="402">
        <v>32985</v>
      </c>
      <c r="K68" s="383" t="s">
        <v>784</v>
      </c>
      <c r="L68" s="387" t="s">
        <v>6</v>
      </c>
      <c r="M68" s="390" t="str">
        <f t="shared" si="20"/>
        <v>1,F4-$9.6M</v>
      </c>
      <c r="N68" s="389" t="s">
        <v>2421</v>
      </c>
      <c r="O68" s="391" t="s">
        <v>3510</v>
      </c>
      <c r="P68" s="386" t="str">
        <f t="shared" si="21"/>
        <v>Kiermaier, Kevin* (1,F4-$9.6M)</v>
      </c>
      <c r="Q68" s="252">
        <f t="shared" si="22"/>
        <v>2400000</v>
      </c>
      <c r="R68" s="252">
        <f t="shared" si="23"/>
        <v>2400000</v>
      </c>
      <c r="S68" s="252">
        <f t="shared" si="24"/>
        <v>2400000</v>
      </c>
      <c r="T68" s="252">
        <f t="shared" si="25"/>
        <v>2400000</v>
      </c>
      <c r="U68" s="232" t="s">
        <v>721</v>
      </c>
      <c r="V68" s="263">
        <v>1260000</v>
      </c>
      <c r="W68" s="270" t="s">
        <v>3260</v>
      </c>
      <c r="X68" s="253">
        <v>2400000</v>
      </c>
      <c r="Y68" s="270" t="s">
        <v>3261</v>
      </c>
      <c r="Z68" s="253">
        <v>2400000</v>
      </c>
      <c r="AA68" s="270" t="s">
        <v>3262</v>
      </c>
      <c r="AB68" s="253">
        <v>2400000</v>
      </c>
      <c r="AC68" s="270" t="s">
        <v>3263</v>
      </c>
      <c r="AD68" s="503">
        <v>2400000</v>
      </c>
      <c r="AE68" s="232" t="s">
        <v>242</v>
      </c>
      <c r="AF68" s="284"/>
      <c r="AG68" s="232"/>
      <c r="AH68" s="232"/>
    </row>
    <row r="69" spans="1:34" s="244" customFormat="1" ht="14.25" customHeight="1">
      <c r="A69" s="383" t="s">
        <v>1092</v>
      </c>
      <c r="B69" s="384" t="str">
        <f t="shared" si="26"/>
        <v>Knapp</v>
      </c>
      <c r="C69" s="385" t="str">
        <f t="shared" si="27"/>
        <v>Andrew</v>
      </c>
      <c r="D69" s="383" t="str">
        <f t="shared" si="28"/>
        <v>A. Knapp</v>
      </c>
      <c r="E69" s="386" t="str">
        <f t="shared" si="29"/>
        <v>Andrew Knapp</v>
      </c>
      <c r="F69" s="396" t="s">
        <v>755</v>
      </c>
      <c r="G69" s="401">
        <v>134</v>
      </c>
      <c r="H69" s="401">
        <v>5</v>
      </c>
      <c r="I69" s="401">
        <v>18</v>
      </c>
      <c r="J69" s="402">
        <v>33551</v>
      </c>
      <c r="K69" s="397"/>
      <c r="L69" s="387" t="s">
        <v>6</v>
      </c>
      <c r="M69" s="390" t="str">
        <f t="shared" si="20"/>
        <v>1,F1-$210K</v>
      </c>
      <c r="N69" s="389" t="s">
        <v>864</v>
      </c>
      <c r="O69" s="391" t="s">
        <v>3510</v>
      </c>
      <c r="P69" s="386" t="str">
        <f t="shared" si="21"/>
        <v>Knapp, Andrew (1,F1-$210K)</v>
      </c>
      <c r="Q69" s="252">
        <f t="shared" si="22"/>
        <v>210000</v>
      </c>
      <c r="R69" s="252" t="str">
        <f t="shared" si="23"/>
        <v/>
      </c>
      <c r="S69" s="252" t="str">
        <f t="shared" si="24"/>
        <v/>
      </c>
      <c r="T69" s="252" t="str">
        <f t="shared" si="25"/>
        <v/>
      </c>
      <c r="U69" s="232" t="s">
        <v>389</v>
      </c>
      <c r="V69" s="253">
        <v>300000</v>
      </c>
      <c r="W69" s="270" t="s">
        <v>1985</v>
      </c>
      <c r="X69" s="253">
        <v>210000</v>
      </c>
      <c r="Y69" s="232" t="s">
        <v>242</v>
      </c>
      <c r="Z69" s="284"/>
      <c r="AA69" s="233"/>
      <c r="AB69" s="284"/>
      <c r="AC69" s="232"/>
      <c r="AD69" s="501"/>
      <c r="AE69" s="232"/>
      <c r="AF69" s="284"/>
      <c r="AG69" s="232"/>
      <c r="AH69" s="232"/>
    </row>
    <row r="70" spans="1:34" s="244" customFormat="1" ht="14.25" customHeight="1">
      <c r="A70" s="383" t="s">
        <v>1310</v>
      </c>
      <c r="B70" s="384" t="str">
        <f t="shared" si="26"/>
        <v>Kuhl</v>
      </c>
      <c r="C70" s="385" t="str">
        <f t="shared" si="27"/>
        <v>Chad</v>
      </c>
      <c r="D70" s="383" t="str">
        <f t="shared" si="28"/>
        <v>C. Kuhl</v>
      </c>
      <c r="E70" s="386" t="str">
        <f t="shared" si="29"/>
        <v>Chad Kuhl</v>
      </c>
      <c r="F70" s="394" t="s">
        <v>748</v>
      </c>
      <c r="G70" s="383">
        <f>Players!G414+1</f>
        <v>1</v>
      </c>
      <c r="H70" s="383">
        <v>1</v>
      </c>
      <c r="I70" s="383">
        <v>23</v>
      </c>
      <c r="J70" s="395">
        <v>33857</v>
      </c>
      <c r="K70" s="383" t="s">
        <v>577</v>
      </c>
      <c r="L70" s="387" t="s">
        <v>90</v>
      </c>
      <c r="M70" s="390" t="str">
        <f t="shared" si="20"/>
        <v>1,F2-$700K</v>
      </c>
      <c r="N70" s="393" t="s">
        <v>504</v>
      </c>
      <c r="O70" s="391" t="s">
        <v>3510</v>
      </c>
      <c r="P70" s="386" t="str">
        <f t="shared" si="21"/>
        <v>Kuhl, Chad (1,F2-$700K)</v>
      </c>
      <c r="Q70" s="252">
        <f t="shared" si="22"/>
        <v>350000</v>
      </c>
      <c r="R70" s="252">
        <f t="shared" si="23"/>
        <v>350000</v>
      </c>
      <c r="S70" s="252" t="str">
        <f t="shared" si="24"/>
        <v/>
      </c>
      <c r="T70" s="252" t="str">
        <f t="shared" si="25"/>
        <v/>
      </c>
      <c r="U70" s="232" t="s">
        <v>278</v>
      </c>
      <c r="V70" s="253">
        <v>400000</v>
      </c>
      <c r="W70" s="270" t="s">
        <v>1909</v>
      </c>
      <c r="X70" s="253">
        <v>350000</v>
      </c>
      <c r="Y70" s="232" t="s">
        <v>1910</v>
      </c>
      <c r="Z70" s="284">
        <v>350000</v>
      </c>
      <c r="AA70" s="232" t="s">
        <v>242</v>
      </c>
      <c r="AB70" s="284"/>
      <c r="AC70" s="232"/>
      <c r="AD70" s="501"/>
      <c r="AE70" s="232"/>
      <c r="AF70" s="284"/>
      <c r="AG70" s="232"/>
      <c r="AH70" s="232"/>
    </row>
    <row r="71" spans="1:34" s="244" customFormat="1" ht="14.25" customHeight="1">
      <c r="A71" s="423" t="s">
        <v>1411</v>
      </c>
      <c r="B71" s="384" t="str">
        <f t="shared" si="26"/>
        <v>LeBlanc</v>
      </c>
      <c r="C71" s="385" t="str">
        <f t="shared" si="27"/>
        <v xml:space="preserve">Wade </v>
      </c>
      <c r="D71" s="383" t="str">
        <f t="shared" si="28"/>
        <v>W. LeBlanc</v>
      </c>
      <c r="E71" s="386" t="str">
        <f t="shared" si="29"/>
        <v>Wade  LeBlanc</v>
      </c>
      <c r="F71" s="424" t="s">
        <v>307</v>
      </c>
      <c r="G71" s="423"/>
      <c r="H71" s="423"/>
      <c r="I71" s="423"/>
      <c r="J71" s="425">
        <v>30901</v>
      </c>
      <c r="K71" s="423" t="s">
        <v>577</v>
      </c>
      <c r="L71" s="424" t="s">
        <v>90</v>
      </c>
      <c r="M71" s="390" t="str">
        <f t="shared" si="20"/>
        <v>1,F1-$250K</v>
      </c>
      <c r="N71" s="389" t="s">
        <v>292</v>
      </c>
      <c r="O71" s="391" t="s">
        <v>3510</v>
      </c>
      <c r="P71" s="386" t="str">
        <f t="shared" si="21"/>
        <v>LeBlanc, Wade  (1,F1-$250K)</v>
      </c>
      <c r="Q71" s="252">
        <f t="shared" si="22"/>
        <v>250000</v>
      </c>
      <c r="R71" s="252" t="str">
        <f t="shared" si="23"/>
        <v/>
      </c>
      <c r="S71" s="252" t="str">
        <f t="shared" si="24"/>
        <v/>
      </c>
      <c r="T71" s="252" t="str">
        <f t="shared" si="25"/>
        <v/>
      </c>
      <c r="U71" s="268" t="s">
        <v>1670</v>
      </c>
      <c r="V71" s="253">
        <v>5000000</v>
      </c>
      <c r="W71" s="270" t="s">
        <v>3165</v>
      </c>
      <c r="X71" s="253">
        <v>250000</v>
      </c>
      <c r="Y71" s="232" t="s">
        <v>242</v>
      </c>
      <c r="Z71" s="284"/>
      <c r="AA71" s="232"/>
      <c r="AB71" s="284"/>
      <c r="AC71" s="232"/>
      <c r="AD71" s="501"/>
      <c r="AE71" s="232"/>
      <c r="AF71" s="284"/>
      <c r="AG71" s="232"/>
      <c r="AH71" s="232"/>
    </row>
    <row r="72" spans="1:34" s="244" customFormat="1" ht="14.25" customHeight="1">
      <c r="A72" s="392" t="s">
        <v>672</v>
      </c>
      <c r="B72" s="384" t="str">
        <f t="shared" si="26"/>
        <v>LeMahieu</v>
      </c>
      <c r="C72" s="385" t="str">
        <f t="shared" si="27"/>
        <v>DJ</v>
      </c>
      <c r="D72" s="383" t="str">
        <f t="shared" si="28"/>
        <v>D. LeMahieu</v>
      </c>
      <c r="E72" s="386" t="str">
        <f t="shared" si="29"/>
        <v>DJ LeMahieu</v>
      </c>
      <c r="F72" s="387" t="s">
        <v>748</v>
      </c>
      <c r="G72" s="387"/>
      <c r="H72" s="387"/>
      <c r="I72" s="387"/>
      <c r="J72" s="388">
        <v>32337</v>
      </c>
      <c r="K72" s="389"/>
      <c r="L72" s="387" t="s">
        <v>6</v>
      </c>
      <c r="M72" s="390" t="str">
        <f t="shared" si="20"/>
        <v>1,F5-$41.202M</v>
      </c>
      <c r="N72" s="389" t="s">
        <v>780</v>
      </c>
      <c r="O72" s="391" t="s">
        <v>3510</v>
      </c>
      <c r="P72" s="386" t="str">
        <f t="shared" si="21"/>
        <v>LeMahieu, DJ (1,F5-$41.202M)</v>
      </c>
      <c r="Q72" s="252">
        <f t="shared" si="22"/>
        <v>8241000</v>
      </c>
      <c r="R72" s="252">
        <f t="shared" si="23"/>
        <v>8241000</v>
      </c>
      <c r="S72" s="252">
        <f t="shared" si="24"/>
        <v>8241000</v>
      </c>
      <c r="T72" s="252">
        <f t="shared" si="25"/>
        <v>8241000</v>
      </c>
      <c r="U72" s="232" t="s">
        <v>723</v>
      </c>
      <c r="V72" s="253">
        <v>5925150</v>
      </c>
      <c r="W72" s="381" t="s">
        <v>3264</v>
      </c>
      <c r="X72" s="253">
        <v>8241000</v>
      </c>
      <c r="Y72" s="381" t="s">
        <v>3265</v>
      </c>
      <c r="Z72" s="253">
        <v>8241000</v>
      </c>
      <c r="AA72" s="382" t="s">
        <v>3266</v>
      </c>
      <c r="AB72" s="253">
        <v>8241000</v>
      </c>
      <c r="AC72" s="382" t="s">
        <v>3267</v>
      </c>
      <c r="AD72" s="503">
        <v>8241000</v>
      </c>
      <c r="AE72" s="443" t="s">
        <v>3268</v>
      </c>
      <c r="AF72" s="253">
        <v>8241000</v>
      </c>
      <c r="AG72" s="232" t="s">
        <v>242</v>
      </c>
      <c r="AH72" s="232"/>
    </row>
    <row r="73" spans="1:34" s="244" customFormat="1" ht="14.25" customHeight="1">
      <c r="A73" s="383" t="s">
        <v>284</v>
      </c>
      <c r="B73" s="384" t="str">
        <f t="shared" si="26"/>
        <v>Lester</v>
      </c>
      <c r="C73" s="385" t="str">
        <f t="shared" si="27"/>
        <v>Jon</v>
      </c>
      <c r="D73" s="383" t="str">
        <f t="shared" si="28"/>
        <v>J. Lester</v>
      </c>
      <c r="E73" s="386" t="str">
        <f t="shared" si="29"/>
        <v>Jon Lester</v>
      </c>
      <c r="F73" s="387" t="s">
        <v>307</v>
      </c>
      <c r="G73" s="387"/>
      <c r="H73" s="387"/>
      <c r="I73" s="387"/>
      <c r="J73" s="388">
        <v>30688</v>
      </c>
      <c r="K73" s="389"/>
      <c r="L73" s="387" t="s">
        <v>90</v>
      </c>
      <c r="M73" s="390" t="str">
        <f t="shared" si="20"/>
        <v>1,F2-$5.8M</v>
      </c>
      <c r="N73" s="389" t="s">
        <v>171</v>
      </c>
      <c r="O73" s="391" t="s">
        <v>3510</v>
      </c>
      <c r="P73" s="386" t="str">
        <f t="shared" si="21"/>
        <v>Lester, Jon (1,F2-$5.8M)</v>
      </c>
      <c r="Q73" s="252">
        <f t="shared" si="22"/>
        <v>2950000</v>
      </c>
      <c r="R73" s="252">
        <f t="shared" si="23"/>
        <v>2950000</v>
      </c>
      <c r="S73" s="252" t="str">
        <f t="shared" si="24"/>
        <v/>
      </c>
      <c r="T73" s="252" t="str">
        <f t="shared" si="25"/>
        <v/>
      </c>
      <c r="U73" s="256" t="s">
        <v>874</v>
      </c>
      <c r="V73" s="263">
        <v>4845000</v>
      </c>
      <c r="W73" s="382" t="s">
        <v>3269</v>
      </c>
      <c r="X73" s="253">
        <v>2950000</v>
      </c>
      <c r="Y73" s="382" t="s">
        <v>3270</v>
      </c>
      <c r="Z73" s="253">
        <v>2950000</v>
      </c>
      <c r="AA73" s="232" t="s">
        <v>242</v>
      </c>
      <c r="AB73" s="284"/>
      <c r="AC73" s="232"/>
      <c r="AD73" s="501"/>
      <c r="AE73" s="232"/>
      <c r="AF73" s="284"/>
      <c r="AG73" s="232"/>
      <c r="AH73" s="232"/>
    </row>
    <row r="74" spans="1:34" s="244" customFormat="1" ht="14.25" customHeight="1">
      <c r="A74" s="393" t="s">
        <v>761</v>
      </c>
      <c r="B74" s="384" t="str">
        <f t="shared" si="26"/>
        <v>Liriano</v>
      </c>
      <c r="C74" s="385" t="str">
        <f t="shared" si="27"/>
        <v>Francisco</v>
      </c>
      <c r="D74" s="383" t="str">
        <f t="shared" si="28"/>
        <v>F. Liriano</v>
      </c>
      <c r="E74" s="386" t="str">
        <f t="shared" si="29"/>
        <v>Francisco Liriano</v>
      </c>
      <c r="F74" s="432" t="s">
        <v>307</v>
      </c>
      <c r="G74" s="409"/>
      <c r="H74" s="409"/>
      <c r="I74" s="409"/>
      <c r="J74" s="433">
        <v>30615</v>
      </c>
      <c r="K74" s="434" t="s">
        <v>577</v>
      </c>
      <c r="L74" s="387" t="s">
        <v>90</v>
      </c>
      <c r="M74" s="390" t="str">
        <f t="shared" si="20"/>
        <v>1,F1-$945K</v>
      </c>
      <c r="N74" s="389" t="s">
        <v>173</v>
      </c>
      <c r="O74" s="391" t="s">
        <v>3510</v>
      </c>
      <c r="P74" s="386" t="str">
        <f t="shared" si="21"/>
        <v>Liriano, Francisco (1,F1-$945K)</v>
      </c>
      <c r="Q74" s="252">
        <f t="shared" si="22"/>
        <v>945000</v>
      </c>
      <c r="R74" s="252" t="str">
        <f t="shared" si="23"/>
        <v/>
      </c>
      <c r="S74" s="252" t="str">
        <f t="shared" si="24"/>
        <v/>
      </c>
      <c r="T74" s="252" t="str">
        <f t="shared" si="25"/>
        <v/>
      </c>
      <c r="U74" s="276" t="s">
        <v>1190</v>
      </c>
      <c r="V74" s="277">
        <v>3709979</v>
      </c>
      <c r="W74" s="270" t="s">
        <v>3271</v>
      </c>
      <c r="X74" s="253">
        <v>945000</v>
      </c>
      <c r="Y74" s="232" t="s">
        <v>242</v>
      </c>
      <c r="Z74" s="284"/>
      <c r="AA74" s="232"/>
      <c r="AB74" s="284"/>
      <c r="AC74" s="232"/>
      <c r="AD74" s="501"/>
      <c r="AE74" s="232"/>
      <c r="AF74" s="284"/>
      <c r="AG74" s="232"/>
      <c r="AH74" s="232"/>
    </row>
    <row r="75" spans="1:34" s="244" customFormat="1" ht="14.25" customHeight="1">
      <c r="A75" s="487" t="s">
        <v>3</v>
      </c>
      <c r="B75" s="384" t="str">
        <f t="shared" si="26"/>
        <v>Lynn</v>
      </c>
      <c r="C75" s="385" t="str">
        <f t="shared" si="27"/>
        <v>Lance</v>
      </c>
      <c r="D75" s="383" t="str">
        <f t="shared" si="28"/>
        <v>L. Lynn</v>
      </c>
      <c r="E75" s="386" t="str">
        <f t="shared" si="29"/>
        <v>Lance Lynn</v>
      </c>
      <c r="F75" s="387" t="s">
        <v>748</v>
      </c>
      <c r="G75" s="387"/>
      <c r="H75" s="387"/>
      <c r="I75" s="387"/>
      <c r="J75" s="388">
        <v>31909</v>
      </c>
      <c r="K75" s="389"/>
      <c r="L75" s="387" t="s">
        <v>90</v>
      </c>
      <c r="M75" s="390" t="str">
        <f t="shared" si="20"/>
        <v>1,F5-$21.375M</v>
      </c>
      <c r="N75" s="393" t="s">
        <v>52</v>
      </c>
      <c r="O75" s="391" t="s">
        <v>3510</v>
      </c>
      <c r="P75" s="492" t="str">
        <f t="shared" si="21"/>
        <v>Lynn, Lance (1,F5-$21.375M)</v>
      </c>
      <c r="Q75" s="252">
        <f t="shared" si="22"/>
        <v>4275000</v>
      </c>
      <c r="R75" s="252">
        <f t="shared" si="23"/>
        <v>4275000</v>
      </c>
      <c r="S75" s="252">
        <f t="shared" si="24"/>
        <v>4275000</v>
      </c>
      <c r="T75" s="252">
        <f t="shared" si="25"/>
        <v>4275000</v>
      </c>
      <c r="U75" s="232" t="s">
        <v>462</v>
      </c>
      <c r="V75" s="253">
        <v>2800000</v>
      </c>
      <c r="W75" s="382" t="s">
        <v>3272</v>
      </c>
      <c r="X75" s="253">
        <v>4275000</v>
      </c>
      <c r="Y75" s="382" t="s">
        <v>3273</v>
      </c>
      <c r="Z75" s="253">
        <v>4275000</v>
      </c>
      <c r="AA75" s="382" t="s">
        <v>3274</v>
      </c>
      <c r="AB75" s="253">
        <v>4275000</v>
      </c>
      <c r="AC75" s="382" t="s">
        <v>3275</v>
      </c>
      <c r="AD75" s="503">
        <v>4275000</v>
      </c>
      <c r="AE75" s="443" t="s">
        <v>3276</v>
      </c>
      <c r="AF75" s="253">
        <v>4275000</v>
      </c>
      <c r="AG75" s="232" t="s">
        <v>242</v>
      </c>
      <c r="AH75" s="232"/>
    </row>
    <row r="76" spans="1:34" s="244" customFormat="1" ht="14.25" customHeight="1">
      <c r="A76" s="389" t="s">
        <v>852</v>
      </c>
      <c r="B76" s="384" t="str">
        <f t="shared" si="26"/>
        <v>Maldonado</v>
      </c>
      <c r="C76" s="385" t="str">
        <f t="shared" si="27"/>
        <v>Martin</v>
      </c>
      <c r="D76" s="383" t="str">
        <f t="shared" si="28"/>
        <v>M. Maldonado</v>
      </c>
      <c r="E76" s="386" t="str">
        <f t="shared" si="29"/>
        <v>Martin Maldonado</v>
      </c>
      <c r="F76" s="412" t="s">
        <v>748</v>
      </c>
      <c r="G76" s="387"/>
      <c r="H76" s="387"/>
      <c r="I76" s="387"/>
      <c r="J76" s="413">
        <v>31640</v>
      </c>
      <c r="K76" s="414" t="s">
        <v>749</v>
      </c>
      <c r="L76" s="387" t="s">
        <v>6</v>
      </c>
      <c r="M76" s="390" t="str">
        <f t="shared" si="20"/>
        <v>1,F3-$2.925M</v>
      </c>
      <c r="N76" s="393" t="s">
        <v>171</v>
      </c>
      <c r="O76" s="391" t="s">
        <v>3510</v>
      </c>
      <c r="P76" s="386" t="str">
        <f t="shared" si="21"/>
        <v>Maldonado, Martin (1,F3-$2.925M)</v>
      </c>
      <c r="Q76" s="252">
        <f t="shared" si="22"/>
        <v>975000</v>
      </c>
      <c r="R76" s="252">
        <f t="shared" si="23"/>
        <v>975000</v>
      </c>
      <c r="S76" s="252">
        <f t="shared" si="24"/>
        <v>975000</v>
      </c>
      <c r="T76" s="252" t="str">
        <f t="shared" si="25"/>
        <v/>
      </c>
      <c r="U76" s="276" t="s">
        <v>1146</v>
      </c>
      <c r="V76" s="277">
        <v>525000</v>
      </c>
      <c r="W76" s="270" t="s">
        <v>3277</v>
      </c>
      <c r="X76" s="441">
        <v>975000</v>
      </c>
      <c r="Y76" s="442" t="s">
        <v>3278</v>
      </c>
      <c r="Z76" s="441">
        <v>975000</v>
      </c>
      <c r="AA76" s="442" t="s">
        <v>3279</v>
      </c>
      <c r="AB76" s="253">
        <v>975000</v>
      </c>
      <c r="AC76" s="232" t="s">
        <v>242</v>
      </c>
      <c r="AD76" s="501"/>
      <c r="AE76" s="232"/>
      <c r="AF76" s="284"/>
      <c r="AG76" s="232"/>
      <c r="AH76" s="232"/>
    </row>
    <row r="77" spans="1:34" ht="14.25" customHeight="1">
      <c r="A77" s="383" t="s">
        <v>628</v>
      </c>
      <c r="B77" s="384" t="str">
        <f t="shared" si="26"/>
        <v>Marisnick</v>
      </c>
      <c r="C77" s="385" t="str">
        <f t="shared" si="27"/>
        <v>Jake</v>
      </c>
      <c r="D77" s="383" t="str">
        <f t="shared" si="28"/>
        <v>J. Marisnick</v>
      </c>
      <c r="E77" s="386" t="str">
        <f t="shared" si="29"/>
        <v>Jake Marisnick</v>
      </c>
      <c r="F77" s="387" t="s">
        <v>748</v>
      </c>
      <c r="G77" s="387"/>
      <c r="H77" s="387"/>
      <c r="I77" s="387"/>
      <c r="J77" s="388">
        <v>33327</v>
      </c>
      <c r="K77" s="389"/>
      <c r="L77" s="387" t="s">
        <v>6</v>
      </c>
      <c r="M77" s="390" t="str">
        <f t="shared" si="20"/>
        <v>1,F4-$4M</v>
      </c>
      <c r="N77" s="389" t="s">
        <v>52</v>
      </c>
      <c r="O77" s="391" t="s">
        <v>3510</v>
      </c>
      <c r="P77" s="386" t="str">
        <f t="shared" si="21"/>
        <v>Marisnick, Jake (1,F4-$4M)</v>
      </c>
      <c r="Q77" s="252">
        <f t="shared" si="22"/>
        <v>1000000</v>
      </c>
      <c r="R77" s="252">
        <f t="shared" si="23"/>
        <v>1000000</v>
      </c>
      <c r="S77" s="252">
        <f t="shared" si="24"/>
        <v>1000000</v>
      </c>
      <c r="T77" s="252">
        <f t="shared" si="25"/>
        <v>1000000</v>
      </c>
      <c r="U77" s="232" t="s">
        <v>722</v>
      </c>
      <c r="V77" s="253">
        <v>1137500</v>
      </c>
      <c r="W77" s="482" t="s">
        <v>3195</v>
      </c>
      <c r="X77" s="253">
        <v>1000000</v>
      </c>
      <c r="Y77" s="270" t="s">
        <v>3196</v>
      </c>
      <c r="Z77" s="253">
        <v>1000000</v>
      </c>
      <c r="AA77" s="270" t="s">
        <v>1157</v>
      </c>
      <c r="AB77" s="253">
        <v>1000000</v>
      </c>
      <c r="AC77" s="270" t="s">
        <v>1159</v>
      </c>
      <c r="AD77" s="503">
        <v>1000000</v>
      </c>
      <c r="AE77" s="232" t="s">
        <v>242</v>
      </c>
      <c r="AF77" s="284"/>
      <c r="AG77" s="232"/>
      <c r="AH77" s="233"/>
    </row>
    <row r="78" spans="1:34" s="244" customFormat="1" ht="14.25" customHeight="1">
      <c r="A78" s="383" t="s">
        <v>339</v>
      </c>
      <c r="B78" s="384" t="str">
        <f t="shared" si="26"/>
        <v>Markakis</v>
      </c>
      <c r="C78" s="385" t="str">
        <f t="shared" si="27"/>
        <v>Nick</v>
      </c>
      <c r="D78" s="383" t="str">
        <f t="shared" si="28"/>
        <v>N. Markakis</v>
      </c>
      <c r="E78" s="386" t="str">
        <f t="shared" si="29"/>
        <v>Nick Markakis</v>
      </c>
      <c r="F78" s="387" t="s">
        <v>307</v>
      </c>
      <c r="G78" s="387"/>
      <c r="H78" s="387"/>
      <c r="I78" s="387"/>
      <c r="J78" s="388">
        <v>30637</v>
      </c>
      <c r="K78" s="389"/>
      <c r="L78" s="387" t="s">
        <v>6</v>
      </c>
      <c r="M78" s="390" t="str">
        <f t="shared" si="20"/>
        <v>1,F2-$1.398M</v>
      </c>
      <c r="N78" s="389" t="s">
        <v>479</v>
      </c>
      <c r="O78" s="391" t="s">
        <v>3510</v>
      </c>
      <c r="P78" s="386" t="str">
        <f t="shared" si="21"/>
        <v>Markakis, Nick (1,F2-$1.398M)</v>
      </c>
      <c r="Q78" s="252">
        <f t="shared" si="22"/>
        <v>699000</v>
      </c>
      <c r="R78" s="252">
        <f t="shared" si="23"/>
        <v>699000</v>
      </c>
      <c r="S78" s="252" t="str">
        <f t="shared" si="24"/>
        <v/>
      </c>
      <c r="T78" s="252" t="str">
        <f t="shared" si="25"/>
        <v/>
      </c>
      <c r="U78" s="256" t="s">
        <v>877</v>
      </c>
      <c r="V78" s="268">
        <v>3150000</v>
      </c>
      <c r="W78" s="233" t="s">
        <v>3280</v>
      </c>
      <c r="X78" s="495">
        <v>699000</v>
      </c>
      <c r="Y78" s="233" t="s">
        <v>3281</v>
      </c>
      <c r="Z78" s="495">
        <v>699000</v>
      </c>
      <c r="AA78" s="232" t="s">
        <v>242</v>
      </c>
      <c r="AB78" s="500"/>
      <c r="AC78" s="232"/>
      <c r="AD78" s="501"/>
      <c r="AE78" s="232"/>
      <c r="AF78" s="269"/>
      <c r="AG78" s="233"/>
      <c r="AH78" s="232"/>
    </row>
    <row r="79" spans="1:34" s="244" customFormat="1" ht="14.25" customHeight="1">
      <c r="A79" s="383" t="s">
        <v>1922</v>
      </c>
      <c r="B79" s="384" t="str">
        <f t="shared" si="26"/>
        <v>Martin</v>
      </c>
      <c r="C79" s="385" t="str">
        <f t="shared" si="27"/>
        <v>Chris</v>
      </c>
      <c r="D79" s="383" t="str">
        <f t="shared" si="28"/>
        <v>C. Martin</v>
      </c>
      <c r="E79" s="386" t="str">
        <f t="shared" si="29"/>
        <v>Chris Martin</v>
      </c>
      <c r="F79" s="396"/>
      <c r="G79" s="401"/>
      <c r="H79" s="401"/>
      <c r="I79" s="401"/>
      <c r="J79" s="402"/>
      <c r="K79" s="397"/>
      <c r="L79" s="387" t="s">
        <v>90</v>
      </c>
      <c r="M79" s="390" t="str">
        <f t="shared" si="20"/>
        <v>1,F3-$3.242M</v>
      </c>
      <c r="N79" s="389" t="s">
        <v>349</v>
      </c>
      <c r="O79" s="391" t="s">
        <v>3510</v>
      </c>
      <c r="P79" s="386" t="str">
        <f t="shared" si="21"/>
        <v>Martin, Chris (1,F3-$3.242M)</v>
      </c>
      <c r="Q79" s="252">
        <f t="shared" si="22"/>
        <v>1414000</v>
      </c>
      <c r="R79" s="252" t="str">
        <f t="shared" si="23"/>
        <v>$1,414,000 </v>
      </c>
      <c r="S79" s="252" t="str">
        <f t="shared" si="24"/>
        <v>$1,414,000 </v>
      </c>
      <c r="T79" s="252" t="str">
        <f t="shared" si="25"/>
        <v/>
      </c>
      <c r="U79" s="232" t="s">
        <v>1923</v>
      </c>
      <c r="V79" s="253">
        <v>580000</v>
      </c>
      <c r="W79" s="382" t="s">
        <v>3282</v>
      </c>
      <c r="X79" s="253">
        <v>1414000</v>
      </c>
      <c r="Y79" s="382" t="s">
        <v>3284</v>
      </c>
      <c r="Z79" s="253" t="s">
        <v>3283</v>
      </c>
      <c r="AA79" s="382" t="s">
        <v>3285</v>
      </c>
      <c r="AB79" s="253" t="s">
        <v>3283</v>
      </c>
      <c r="AC79" s="232" t="s">
        <v>242</v>
      </c>
      <c r="AD79" s="502"/>
      <c r="AE79" s="233"/>
      <c r="AF79" s="284"/>
      <c r="AG79" s="232"/>
      <c r="AH79" s="232"/>
    </row>
    <row r="80" spans="1:34" s="244" customFormat="1" ht="14.25" customHeight="1">
      <c r="A80" s="423" t="s">
        <v>151</v>
      </c>
      <c r="B80" s="384" t="str">
        <f t="shared" si="26"/>
        <v>Mathis</v>
      </c>
      <c r="C80" s="385" t="str">
        <f t="shared" si="27"/>
        <v>Jeff</v>
      </c>
      <c r="D80" s="383" t="str">
        <f t="shared" si="28"/>
        <v>J. Mathis</v>
      </c>
      <c r="E80" s="386" t="str">
        <f t="shared" si="29"/>
        <v>Jeff Mathis</v>
      </c>
      <c r="F80" s="424" t="s">
        <v>748</v>
      </c>
      <c r="G80" s="423"/>
      <c r="H80" s="423"/>
      <c r="I80" s="423"/>
      <c r="J80" s="425">
        <v>30406</v>
      </c>
      <c r="K80" s="423" t="s">
        <v>749</v>
      </c>
      <c r="L80" s="424" t="s">
        <v>6</v>
      </c>
      <c r="M80" s="390" t="str">
        <f t="shared" si="20"/>
        <v>1,F1-200k</v>
      </c>
      <c r="N80" s="389" t="s">
        <v>1556</v>
      </c>
      <c r="O80" s="391" t="s">
        <v>3510</v>
      </c>
      <c r="P80" s="386" t="str">
        <f t="shared" si="21"/>
        <v>Mathis, Jeff (1,F1-200k)</v>
      </c>
      <c r="Q80" s="252">
        <f t="shared" si="22"/>
        <v>200000</v>
      </c>
      <c r="R80" s="252" t="str">
        <f t="shared" si="23"/>
        <v/>
      </c>
      <c r="S80" s="252" t="str">
        <f t="shared" si="24"/>
        <v/>
      </c>
      <c r="T80" s="252" t="str">
        <f t="shared" si="25"/>
        <v/>
      </c>
      <c r="U80" s="268" t="s">
        <v>1804</v>
      </c>
      <c r="V80" s="253">
        <v>200000</v>
      </c>
      <c r="W80" s="270" t="s">
        <v>1570</v>
      </c>
      <c r="X80" s="253">
        <v>200000</v>
      </c>
      <c r="Y80" s="232" t="s">
        <v>242</v>
      </c>
      <c r="Z80" s="284"/>
      <c r="AA80" s="232"/>
      <c r="AB80" s="284"/>
      <c r="AC80" s="232"/>
      <c r="AD80" s="501"/>
      <c r="AE80" s="233"/>
      <c r="AF80" s="284"/>
      <c r="AG80" s="232"/>
      <c r="AH80" s="232"/>
    </row>
    <row r="81" spans="1:34" s="244" customFormat="1" ht="14.25" customHeight="1">
      <c r="A81" s="383" t="s">
        <v>1795</v>
      </c>
      <c r="B81" s="384" t="str">
        <f t="shared" si="26"/>
        <v>Mikolas</v>
      </c>
      <c r="C81" s="385" t="str">
        <f t="shared" si="27"/>
        <v>Miles</v>
      </c>
      <c r="D81" s="383" t="str">
        <f t="shared" si="28"/>
        <v>M. Mikolas</v>
      </c>
      <c r="E81" s="386" t="str">
        <f t="shared" si="29"/>
        <v>Miles Mikolas</v>
      </c>
      <c r="F81" s="396"/>
      <c r="G81" s="396"/>
      <c r="H81" s="396"/>
      <c r="I81" s="396"/>
      <c r="J81" s="388"/>
      <c r="K81" s="397"/>
      <c r="L81" s="387" t="s">
        <v>90</v>
      </c>
      <c r="M81" s="390" t="str">
        <f t="shared" si="20"/>
        <v>1,F5-$23.75M</v>
      </c>
      <c r="N81" s="389" t="s">
        <v>868</v>
      </c>
      <c r="O81" s="391" t="s">
        <v>3510</v>
      </c>
      <c r="P81" s="386" t="str">
        <f t="shared" si="21"/>
        <v>Mikolas, Miles (1,F5-$23.75M)</v>
      </c>
      <c r="Q81" s="252">
        <f t="shared" si="22"/>
        <v>4750000</v>
      </c>
      <c r="R81" s="252">
        <f t="shared" si="23"/>
        <v>4750000</v>
      </c>
      <c r="S81" s="252">
        <f t="shared" si="24"/>
        <v>4750000</v>
      </c>
      <c r="T81" s="252">
        <f t="shared" si="25"/>
        <v>4750000</v>
      </c>
      <c r="U81" s="232" t="s">
        <v>1930</v>
      </c>
      <c r="V81" s="253">
        <v>10252000</v>
      </c>
      <c r="W81" s="270" t="s">
        <v>3286</v>
      </c>
      <c r="X81" s="253">
        <v>4750000</v>
      </c>
      <c r="Y81" s="232" t="s">
        <v>3287</v>
      </c>
      <c r="Z81" s="253">
        <v>4750000</v>
      </c>
      <c r="AA81" s="232" t="s">
        <v>3288</v>
      </c>
      <c r="AB81" s="284">
        <v>4750000</v>
      </c>
      <c r="AC81" s="232" t="s">
        <v>3289</v>
      </c>
      <c r="AD81" s="501">
        <v>4750000</v>
      </c>
      <c r="AE81" s="232" t="s">
        <v>3290</v>
      </c>
      <c r="AF81" s="284">
        <v>4750000</v>
      </c>
      <c r="AG81" s="232" t="s">
        <v>242</v>
      </c>
      <c r="AH81" s="232"/>
    </row>
    <row r="82" spans="1:34" s="244" customFormat="1" ht="14.25" customHeight="1">
      <c r="A82" s="415" t="s">
        <v>60</v>
      </c>
      <c r="B82" s="384" t="str">
        <f t="shared" si="26"/>
        <v>Miller</v>
      </c>
      <c r="C82" s="385" t="str">
        <f t="shared" si="27"/>
        <v>Andrew</v>
      </c>
      <c r="D82" s="383" t="str">
        <f t="shared" si="28"/>
        <v>A. Miller</v>
      </c>
      <c r="E82" s="386" t="str">
        <f t="shared" si="29"/>
        <v>Andrew Miller</v>
      </c>
      <c r="F82" s="387"/>
      <c r="G82" s="389"/>
      <c r="H82" s="389"/>
      <c r="I82" s="389"/>
      <c r="J82" s="426"/>
      <c r="K82" s="383"/>
      <c r="L82" s="387" t="s">
        <v>90</v>
      </c>
      <c r="M82" s="390" t="str">
        <f t="shared" si="20"/>
        <v>1,F3-$1.05M</v>
      </c>
      <c r="N82" s="389" t="s">
        <v>292</v>
      </c>
      <c r="O82" s="391" t="s">
        <v>3510</v>
      </c>
      <c r="P82" s="386" t="str">
        <f t="shared" si="21"/>
        <v>Miller, Andrew (1,F3-$1.05M)</v>
      </c>
      <c r="Q82" s="252">
        <f t="shared" si="22"/>
        <v>350000</v>
      </c>
      <c r="R82" s="252">
        <f t="shared" si="23"/>
        <v>350000</v>
      </c>
      <c r="S82" s="252">
        <f t="shared" si="24"/>
        <v>350000</v>
      </c>
      <c r="T82" s="252" t="str">
        <f t="shared" si="25"/>
        <v/>
      </c>
      <c r="U82" s="256" t="s">
        <v>1804</v>
      </c>
      <c r="V82" s="263">
        <v>200000</v>
      </c>
      <c r="W82" s="270" t="s">
        <v>3291</v>
      </c>
      <c r="X82" s="253">
        <v>350000</v>
      </c>
      <c r="Y82" s="270" t="s">
        <v>1016</v>
      </c>
      <c r="Z82" s="253">
        <v>350000</v>
      </c>
      <c r="AA82" s="270" t="s">
        <v>1005</v>
      </c>
      <c r="AB82" s="253">
        <v>350000</v>
      </c>
      <c r="AC82" s="233" t="s">
        <v>242</v>
      </c>
      <c r="AD82" s="501"/>
      <c r="AE82" s="232"/>
      <c r="AF82" s="284"/>
      <c r="AG82" s="232"/>
      <c r="AH82" s="232"/>
    </row>
    <row r="83" spans="1:34" s="244" customFormat="1" ht="14.25" customHeight="1">
      <c r="A83" s="490" t="s">
        <v>301</v>
      </c>
      <c r="B83" s="384" t="str">
        <f t="shared" si="26"/>
        <v>Molina</v>
      </c>
      <c r="C83" s="385" t="str">
        <f t="shared" si="27"/>
        <v>Yadier</v>
      </c>
      <c r="D83" s="383" t="str">
        <f t="shared" si="28"/>
        <v>Y. Molina</v>
      </c>
      <c r="E83" s="386" t="str">
        <f t="shared" si="29"/>
        <v>Yadier Molina</v>
      </c>
      <c r="F83" s="387"/>
      <c r="G83" s="389"/>
      <c r="H83" s="389"/>
      <c r="I83" s="389"/>
      <c r="J83" s="426"/>
      <c r="K83" s="383"/>
      <c r="L83" s="387" t="s">
        <v>6</v>
      </c>
      <c r="M83" s="390" t="str">
        <f t="shared" si="20"/>
        <v>1,F2-$5.7M</v>
      </c>
      <c r="N83" s="389" t="s">
        <v>263</v>
      </c>
      <c r="O83" s="391" t="s">
        <v>3510</v>
      </c>
      <c r="P83" s="492" t="str">
        <f t="shared" si="21"/>
        <v>Molina, Yadier (1,F2-$5.7M)</v>
      </c>
      <c r="Q83" s="252">
        <f t="shared" si="22"/>
        <v>2850000</v>
      </c>
      <c r="R83" s="252">
        <f t="shared" si="23"/>
        <v>2850000</v>
      </c>
      <c r="S83" s="252" t="str">
        <f t="shared" si="24"/>
        <v/>
      </c>
      <c r="T83" s="252" t="str">
        <f t="shared" si="25"/>
        <v/>
      </c>
      <c r="U83" s="290" t="s">
        <v>1001</v>
      </c>
      <c r="V83" s="263">
        <v>4410000</v>
      </c>
      <c r="W83" s="270" t="s">
        <v>3292</v>
      </c>
      <c r="X83" s="253">
        <v>2850000</v>
      </c>
      <c r="Y83" s="270" t="s">
        <v>3293</v>
      </c>
      <c r="Z83" s="253">
        <v>2850000</v>
      </c>
      <c r="AA83" s="232" t="s">
        <v>242</v>
      </c>
      <c r="AB83" s="284"/>
      <c r="AC83" s="232"/>
      <c r="AD83" s="501"/>
      <c r="AE83" s="232"/>
      <c r="AF83" s="284"/>
      <c r="AG83" s="232"/>
      <c r="AH83" s="232"/>
    </row>
    <row r="84" spans="1:34" s="244" customFormat="1" ht="14.25" customHeight="1">
      <c r="A84" s="158" t="s">
        <v>3373</v>
      </c>
      <c r="B84" s="233"/>
      <c r="C84" s="233"/>
      <c r="D84" s="233"/>
      <c r="E84" s="233"/>
      <c r="F84" s="233"/>
      <c r="G84" s="233"/>
      <c r="H84" s="233"/>
      <c r="I84" s="233"/>
      <c r="J84" s="233"/>
      <c r="K84" s="233"/>
      <c r="L84" s="387" t="s">
        <v>6</v>
      </c>
      <c r="M84" s="390" t="str">
        <f t="shared" si="20"/>
        <v>1,F1-$250K</v>
      </c>
      <c r="N84" s="233" t="s">
        <v>299</v>
      </c>
      <c r="O84" s="391" t="s">
        <v>3510</v>
      </c>
      <c r="P84" s="386" t="str">
        <f t="shared" si="21"/>
        <v>Munoz, Yairo (1,F1-$250K)</v>
      </c>
      <c r="Q84" s="252">
        <f t="shared" si="22"/>
        <v>250000</v>
      </c>
      <c r="R84" s="252" t="str">
        <f t="shared" si="23"/>
        <v/>
      </c>
      <c r="S84" s="252" t="str">
        <f t="shared" si="24"/>
        <v/>
      </c>
      <c r="T84" s="252" t="str">
        <f t="shared" si="25"/>
        <v/>
      </c>
      <c r="U84" s="233"/>
      <c r="V84" s="233"/>
      <c r="W84" s="232" t="s">
        <v>3165</v>
      </c>
      <c r="X84" s="253">
        <v>250000</v>
      </c>
      <c r="Y84" s="232" t="s">
        <v>242</v>
      </c>
      <c r="Z84" s="269"/>
      <c r="AA84" s="233"/>
      <c r="AB84" s="269"/>
      <c r="AC84" s="233"/>
      <c r="AD84" s="502"/>
      <c r="AE84" s="233"/>
      <c r="AF84" s="269"/>
      <c r="AG84" s="233"/>
      <c r="AH84" s="232"/>
    </row>
    <row r="85" spans="1:34" s="244" customFormat="1" ht="14.25" customHeight="1">
      <c r="A85" s="383" t="s">
        <v>823</v>
      </c>
      <c r="B85" s="390"/>
      <c r="C85" s="390"/>
      <c r="D85" s="390"/>
      <c r="E85" s="390"/>
      <c r="F85" s="396"/>
      <c r="G85" s="396"/>
      <c r="H85" s="396"/>
      <c r="I85" s="396"/>
      <c r="J85" s="388"/>
      <c r="K85" s="397"/>
      <c r="L85" s="387" t="s">
        <v>6</v>
      </c>
      <c r="M85" s="390" t="str">
        <f t="shared" si="20"/>
        <v>1,F3-$6M</v>
      </c>
      <c r="N85" s="389" t="s">
        <v>299</v>
      </c>
      <c r="O85" s="391" t="s">
        <v>3510</v>
      </c>
      <c r="P85" s="386" t="str">
        <f t="shared" si="21"/>
        <v>Murphy, Tom (1,F3-$6M)</v>
      </c>
      <c r="Q85" s="252">
        <f t="shared" si="22"/>
        <v>2000000</v>
      </c>
      <c r="R85" s="252">
        <f t="shared" si="23"/>
        <v>2000000</v>
      </c>
      <c r="S85" s="252">
        <f t="shared" si="24"/>
        <v>2000000</v>
      </c>
      <c r="T85" s="252" t="str">
        <f t="shared" si="25"/>
        <v/>
      </c>
      <c r="U85" s="232" t="s">
        <v>1804</v>
      </c>
      <c r="V85" s="253">
        <v>200000</v>
      </c>
      <c r="W85" s="382" t="s">
        <v>1378</v>
      </c>
      <c r="X85" s="253">
        <v>2000000</v>
      </c>
      <c r="Y85" s="232" t="s">
        <v>1589</v>
      </c>
      <c r="Z85" s="253">
        <v>2000000</v>
      </c>
      <c r="AA85" s="232" t="s">
        <v>1625</v>
      </c>
      <c r="AB85" s="284">
        <v>2000000</v>
      </c>
      <c r="AC85" s="232" t="s">
        <v>242</v>
      </c>
      <c r="AD85" s="501"/>
      <c r="AE85" s="232"/>
      <c r="AF85" s="284"/>
      <c r="AG85" s="232"/>
      <c r="AH85" s="232"/>
    </row>
    <row r="86" spans="1:34" s="244" customFormat="1" ht="14.25" customHeight="1">
      <c r="A86" s="383" t="s">
        <v>532</v>
      </c>
      <c r="B86" s="384" t="str">
        <f>LEFT(A86,FIND(", ",A86,1)-1)</f>
        <v>Myers</v>
      </c>
      <c r="C86" s="385" t="str">
        <f>RIGHT(A86,LEN(A86)-FIND(", ",A86,1)-1)</f>
        <v>Wil</v>
      </c>
      <c r="D86" s="383" t="str">
        <f>CONCATENATE(MID(C86,1,1),". ",B86)</f>
        <v>W. Myers</v>
      </c>
      <c r="E86" s="386" t="str">
        <f>CONCATENATE(C86," ",B86)</f>
        <v>Wil Myers</v>
      </c>
      <c r="F86" s="387"/>
      <c r="G86" s="387"/>
      <c r="H86" s="387"/>
      <c r="I86" s="387"/>
      <c r="J86" s="388"/>
      <c r="K86" s="389"/>
      <c r="L86" s="387" t="s">
        <v>6</v>
      </c>
      <c r="M86" s="390" t="str">
        <f t="shared" si="20"/>
        <v>1,F4-$4M</v>
      </c>
      <c r="N86" s="393" t="str">
        <f>Mays!$S$2</f>
        <v>Thunder Bay</v>
      </c>
      <c r="O86" s="391" t="s">
        <v>3510</v>
      </c>
      <c r="P86" s="386" t="str">
        <f t="shared" si="21"/>
        <v>Myers, Wil (1,F4-$4M)</v>
      </c>
      <c r="Q86" s="252">
        <f t="shared" si="22"/>
        <v>1000000</v>
      </c>
      <c r="R86" s="252">
        <f t="shared" si="23"/>
        <v>1000000</v>
      </c>
      <c r="S86" s="252">
        <f t="shared" si="24"/>
        <v>1000000</v>
      </c>
      <c r="T86" s="252">
        <f t="shared" si="25"/>
        <v>1000000</v>
      </c>
      <c r="U86" s="232" t="s">
        <v>722</v>
      </c>
      <c r="V86" s="253">
        <v>1500000</v>
      </c>
      <c r="W86" s="270" t="s">
        <v>3195</v>
      </c>
      <c r="X86" s="253">
        <v>1000000</v>
      </c>
      <c r="Y86" s="270" t="s">
        <v>3196</v>
      </c>
      <c r="Z86" s="253">
        <v>1000000</v>
      </c>
      <c r="AA86" s="270" t="s">
        <v>1157</v>
      </c>
      <c r="AB86" s="253">
        <v>1000000</v>
      </c>
      <c r="AC86" s="270" t="s">
        <v>1159</v>
      </c>
      <c r="AD86" s="503">
        <v>1000000</v>
      </c>
      <c r="AE86" s="232" t="s">
        <v>242</v>
      </c>
      <c r="AF86" s="284"/>
      <c r="AG86" s="232"/>
      <c r="AH86" s="232"/>
    </row>
    <row r="87" spans="1:34" s="244" customFormat="1" ht="14.25" customHeight="1">
      <c r="A87" s="491" t="s">
        <v>805</v>
      </c>
      <c r="B87" s="384" t="str">
        <f>LEFT(A87,FIND(", ",A87,1)-1)</f>
        <v>Odor</v>
      </c>
      <c r="C87" s="385" t="str">
        <f>RIGHT(A87,LEN(A87)-FIND(", ",A87,1)-1)</f>
        <v>Rougned</v>
      </c>
      <c r="D87" s="383" t="str">
        <f>CONCATENATE(MID(C87,1,1),". ",B87)</f>
        <v>R. Odor</v>
      </c>
      <c r="E87" s="386" t="str">
        <f>CONCATENATE(C87," ",B87)</f>
        <v>Rougned Odor</v>
      </c>
      <c r="F87" s="394" t="s">
        <v>307</v>
      </c>
      <c r="G87" s="394"/>
      <c r="H87" s="394"/>
      <c r="I87" s="394"/>
      <c r="J87" s="400">
        <v>34368</v>
      </c>
      <c r="K87" s="416" t="s">
        <v>746</v>
      </c>
      <c r="L87" s="387" t="s">
        <v>6</v>
      </c>
      <c r="M87" s="390" t="str">
        <f t="shared" si="20"/>
        <v>1,F3-$1.875M</v>
      </c>
      <c r="N87" s="389" t="str">
        <f>Ruth!$S$2</f>
        <v>New York</v>
      </c>
      <c r="O87" s="391" t="s">
        <v>3510</v>
      </c>
      <c r="P87" s="493" t="str">
        <f t="shared" si="21"/>
        <v>Odor, Rougned (1,F3-$1.875M)</v>
      </c>
      <c r="Q87" s="252">
        <f t="shared" si="22"/>
        <v>625000</v>
      </c>
      <c r="R87" s="252">
        <f t="shared" si="23"/>
        <v>625000</v>
      </c>
      <c r="S87" s="252">
        <f t="shared" si="24"/>
        <v>625000</v>
      </c>
      <c r="T87" s="252" t="str">
        <f t="shared" si="25"/>
        <v/>
      </c>
      <c r="U87" s="232" t="s">
        <v>721</v>
      </c>
      <c r="V87" s="253">
        <v>1368000</v>
      </c>
      <c r="W87" s="270" t="s">
        <v>3294</v>
      </c>
      <c r="X87" s="253">
        <v>625000</v>
      </c>
      <c r="Y87" s="270" t="s">
        <v>3295</v>
      </c>
      <c r="Z87" s="253">
        <v>625000</v>
      </c>
      <c r="AA87" s="270" t="s">
        <v>3296</v>
      </c>
      <c r="AB87" s="253">
        <v>625000</v>
      </c>
      <c r="AC87" s="232" t="s">
        <v>242</v>
      </c>
      <c r="AD87" s="501"/>
      <c r="AE87" s="232"/>
      <c r="AF87" s="284"/>
      <c r="AG87" s="232"/>
      <c r="AH87" s="232"/>
    </row>
    <row r="88" spans="1:34" s="244" customFormat="1" ht="14.25" customHeight="1">
      <c r="A88" s="383" t="s">
        <v>816</v>
      </c>
      <c r="B88" s="384" t="str">
        <f>LEFT(A88,FIND(", ",A88,1)-1)</f>
        <v>Panik</v>
      </c>
      <c r="C88" s="385" t="str">
        <f>RIGHT(A88,LEN(A88)-FIND(", ",A88,1)-1)</f>
        <v>Joe</v>
      </c>
      <c r="D88" s="383" t="str">
        <f>CONCATENATE(MID(C88,1,1),". ",B88)</f>
        <v>J. Panik</v>
      </c>
      <c r="E88" s="386" t="str">
        <f>CONCATENATE(C88," ",B88)</f>
        <v>Joe Panik</v>
      </c>
      <c r="F88" s="394" t="s">
        <v>307</v>
      </c>
      <c r="G88" s="394"/>
      <c r="H88" s="394"/>
      <c r="I88" s="394"/>
      <c r="J88" s="400">
        <v>33176</v>
      </c>
      <c r="K88" s="386" t="s">
        <v>746</v>
      </c>
      <c r="L88" s="387" t="s">
        <v>6</v>
      </c>
      <c r="M88" s="390" t="str">
        <f t="shared" si="20"/>
        <v>1,F1-$619K</v>
      </c>
      <c r="N88" s="389" t="s">
        <v>302</v>
      </c>
      <c r="O88" s="391" t="s">
        <v>3510</v>
      </c>
      <c r="P88" s="386" t="str">
        <f t="shared" si="21"/>
        <v>Panik, Joe (1,F1-$619K)</v>
      </c>
      <c r="Q88" s="252">
        <f t="shared" si="22"/>
        <v>619000</v>
      </c>
      <c r="R88" s="252" t="str">
        <f t="shared" si="23"/>
        <v/>
      </c>
      <c r="S88" s="252" t="str">
        <f t="shared" si="24"/>
        <v/>
      </c>
      <c r="T88" s="252" t="str">
        <f t="shared" si="25"/>
        <v/>
      </c>
      <c r="U88" s="232" t="s">
        <v>721</v>
      </c>
      <c r="V88" s="253">
        <v>1092000</v>
      </c>
      <c r="W88" s="270" t="s">
        <v>3297</v>
      </c>
      <c r="X88" s="253">
        <v>619000</v>
      </c>
      <c r="Y88" s="232" t="s">
        <v>242</v>
      </c>
      <c r="Z88" s="284"/>
      <c r="AA88" s="232"/>
      <c r="AB88" s="284"/>
      <c r="AC88" s="232"/>
      <c r="AD88" s="501"/>
      <c r="AE88" s="232"/>
      <c r="AF88" s="284"/>
      <c r="AG88" s="232"/>
      <c r="AH88" s="232"/>
    </row>
    <row r="89" spans="1:34" s="244" customFormat="1" ht="14.25" customHeight="1">
      <c r="A89" s="158" t="s">
        <v>2148</v>
      </c>
      <c r="B89" s="246" t="str">
        <f>LEFT(A89,FIND(", ",A89,1)-1)</f>
        <v>Pannone</v>
      </c>
      <c r="C89" s="238" t="str">
        <f>RIGHT(A89,LEN(A89)-FIND(", ",A89,1)-1)</f>
        <v>Thomas</v>
      </c>
      <c r="D89" s="232" t="str">
        <f>CONCATENATE(MID(C89,1,1),". ",B89)</f>
        <v>T. Pannone</v>
      </c>
      <c r="E89" s="231" t="str">
        <f>CONCATENATE(C89," ",B89)</f>
        <v>Thomas Pannone</v>
      </c>
      <c r="F89" s="254" t="s">
        <v>307</v>
      </c>
      <c r="G89" s="254" t="s">
        <v>2305</v>
      </c>
      <c r="H89" s="254" t="s">
        <v>1471</v>
      </c>
      <c r="I89" s="254" t="s">
        <v>1469</v>
      </c>
      <c r="J89" s="250">
        <v>34452</v>
      </c>
      <c r="K89" s="255" t="s">
        <v>577</v>
      </c>
      <c r="L89" s="249" t="s">
        <v>90</v>
      </c>
      <c r="M89" s="390" t="str">
        <f t="shared" si="20"/>
        <v>1,F3-$1.8M</v>
      </c>
      <c r="N89" s="256" t="s">
        <v>780</v>
      </c>
      <c r="O89" s="391" t="s">
        <v>3510</v>
      </c>
      <c r="P89" s="386" t="str">
        <f t="shared" si="21"/>
        <v>Pannone, Thomas (1,F3-$1.8M)</v>
      </c>
      <c r="Q89" s="252">
        <f t="shared" si="22"/>
        <v>600000</v>
      </c>
      <c r="R89" s="252">
        <f t="shared" si="23"/>
        <v>600000</v>
      </c>
      <c r="S89" s="252">
        <f t="shared" si="24"/>
        <v>600000</v>
      </c>
      <c r="T89" s="252" t="str">
        <f t="shared" si="25"/>
        <v/>
      </c>
      <c r="U89" s="232" t="s">
        <v>388</v>
      </c>
      <c r="V89" s="253">
        <v>200000</v>
      </c>
      <c r="W89" s="232" t="s">
        <v>1842</v>
      </c>
      <c r="X89" s="253">
        <v>600000</v>
      </c>
      <c r="Y89" s="232" t="s">
        <v>1843</v>
      </c>
      <c r="Z89" s="253">
        <v>600000</v>
      </c>
      <c r="AA89" s="232" t="s">
        <v>1844</v>
      </c>
      <c r="AB89" s="253">
        <v>600000</v>
      </c>
      <c r="AC89" s="232" t="s">
        <v>242</v>
      </c>
      <c r="AD89" s="501"/>
      <c r="AE89" s="232"/>
      <c r="AF89" s="284"/>
      <c r="AG89" s="232"/>
      <c r="AH89" s="232"/>
    </row>
    <row r="90" spans="1:34" s="244" customFormat="1" ht="14.25" customHeight="1">
      <c r="A90" s="177" t="s">
        <v>3372</v>
      </c>
      <c r="B90" s="233"/>
      <c r="C90" s="233"/>
      <c r="D90" s="233"/>
      <c r="E90" s="233"/>
      <c r="F90" s="233"/>
      <c r="G90" s="233"/>
      <c r="H90" s="233"/>
      <c r="I90" s="233"/>
      <c r="J90" s="233"/>
      <c r="K90" s="233"/>
      <c r="L90" s="387" t="s">
        <v>6</v>
      </c>
      <c r="M90" s="390" t="str">
        <f t="shared" si="20"/>
        <v>1,F2-$4M</v>
      </c>
      <c r="N90" s="233" t="s">
        <v>780</v>
      </c>
      <c r="O90" s="391" t="s">
        <v>3510</v>
      </c>
      <c r="P90" s="386" t="str">
        <f t="shared" si="21"/>
        <v>Pence, Hunter (1,F2-$4M)</v>
      </c>
      <c r="Q90" s="252">
        <f t="shared" si="22"/>
        <v>2000000</v>
      </c>
      <c r="R90" s="252">
        <f t="shared" si="23"/>
        <v>2000000</v>
      </c>
      <c r="S90" s="252" t="str">
        <f t="shared" si="24"/>
        <v/>
      </c>
      <c r="T90" s="252" t="str">
        <f t="shared" si="25"/>
        <v/>
      </c>
      <c r="U90" s="233"/>
      <c r="V90" s="233"/>
      <c r="W90" s="233" t="s">
        <v>1857</v>
      </c>
      <c r="X90" s="263">
        <v>2000000</v>
      </c>
      <c r="Y90" s="233" t="s">
        <v>1858</v>
      </c>
      <c r="Z90" s="263">
        <v>2000000</v>
      </c>
      <c r="AA90" s="233" t="s">
        <v>242</v>
      </c>
      <c r="AB90" s="269"/>
      <c r="AC90" s="233"/>
      <c r="AD90" s="502"/>
      <c r="AE90" s="233"/>
      <c r="AF90" s="269"/>
      <c r="AG90" s="233"/>
      <c r="AH90" s="232"/>
    </row>
    <row r="91" spans="1:34" s="244" customFormat="1">
      <c r="A91" s="384" t="s">
        <v>828</v>
      </c>
      <c r="B91" s="384" t="str">
        <f>LEFT(A91,FIND(", ",A91,1)-1)</f>
        <v>Perez</v>
      </c>
      <c r="C91" s="385" t="str">
        <f>RIGHT(A91,LEN(A91)-FIND(", ",A91,1)-1)</f>
        <v>Hernan</v>
      </c>
      <c r="D91" s="383" t="str">
        <f>CONCATENATE(MID(C91,1,1),". ",B91)</f>
        <v>H. Perez</v>
      </c>
      <c r="E91" s="386" t="str">
        <f>CONCATENATE(C91," ",B91)</f>
        <v>Hernan Perez</v>
      </c>
      <c r="F91" s="394" t="s">
        <v>748</v>
      </c>
      <c r="G91" s="394"/>
      <c r="H91" s="394"/>
      <c r="I91" s="394"/>
      <c r="J91" s="400">
        <v>33323</v>
      </c>
      <c r="K91" s="416" t="s">
        <v>746</v>
      </c>
      <c r="L91" s="387" t="s">
        <v>6</v>
      </c>
      <c r="M91" s="390" t="str">
        <f t="shared" si="20"/>
        <v>1,F1-200k</v>
      </c>
      <c r="N91" s="389" t="s">
        <v>292</v>
      </c>
      <c r="O91" s="391" t="s">
        <v>3510</v>
      </c>
      <c r="P91" s="386" t="str">
        <f t="shared" si="21"/>
        <v>Perez, Hernan (1,F1-200k)</v>
      </c>
      <c r="Q91" s="252">
        <f t="shared" si="22"/>
        <v>200000</v>
      </c>
      <c r="R91" s="252" t="str">
        <f t="shared" si="23"/>
        <v/>
      </c>
      <c r="S91" s="252" t="str">
        <f t="shared" si="24"/>
        <v/>
      </c>
      <c r="T91" s="252" t="str">
        <f t="shared" si="25"/>
        <v/>
      </c>
      <c r="U91" s="232" t="s">
        <v>492</v>
      </c>
      <c r="V91" s="321">
        <v>600000</v>
      </c>
      <c r="W91" s="270" t="s">
        <v>1570</v>
      </c>
      <c r="X91" s="253">
        <v>200000</v>
      </c>
      <c r="Y91" s="232" t="s">
        <v>242</v>
      </c>
      <c r="Z91" s="284"/>
      <c r="AA91" s="232"/>
      <c r="AB91" s="284"/>
      <c r="AC91" s="232"/>
      <c r="AD91" s="501"/>
      <c r="AE91" s="232"/>
      <c r="AF91" s="284"/>
      <c r="AG91" s="232"/>
      <c r="AH91" s="232"/>
    </row>
    <row r="92" spans="1:34" s="244" customFormat="1" ht="14.25" customHeight="1">
      <c r="A92" s="383" t="s">
        <v>204</v>
      </c>
      <c r="B92" s="384" t="str">
        <f>LEFT(A92,FIND(", ",A92,1)-1)</f>
        <v>Perez</v>
      </c>
      <c r="C92" s="385" t="str">
        <f>RIGHT(A92,LEN(A92)-FIND(", ",A92,1)-1)</f>
        <v>Martin</v>
      </c>
      <c r="D92" s="383" t="str">
        <f>CONCATENATE(MID(C92,1,1),". ",B92)</f>
        <v>M. Perez</v>
      </c>
      <c r="E92" s="386" t="str">
        <f>CONCATENATE(C92," ",B92)</f>
        <v>Martin Perez</v>
      </c>
      <c r="F92" s="387"/>
      <c r="G92" s="387"/>
      <c r="H92" s="387"/>
      <c r="I92" s="387"/>
      <c r="J92" s="388"/>
      <c r="K92" s="389"/>
      <c r="L92" s="387" t="s">
        <v>90</v>
      </c>
      <c r="M92" s="390" t="str">
        <f t="shared" si="20"/>
        <v>1,F1-$200k</v>
      </c>
      <c r="N92" s="389" t="s">
        <v>263</v>
      </c>
      <c r="O92" s="391" t="s">
        <v>3510</v>
      </c>
      <c r="P92" s="386" t="str">
        <f t="shared" si="21"/>
        <v>Perez, Martin (1,F1-$200k)</v>
      </c>
      <c r="Q92" s="252">
        <f t="shared" si="22"/>
        <v>200000</v>
      </c>
      <c r="R92" s="252" t="str">
        <f t="shared" si="23"/>
        <v/>
      </c>
      <c r="S92" s="252" t="str">
        <f t="shared" si="24"/>
        <v/>
      </c>
      <c r="T92" s="252" t="str">
        <f t="shared" si="25"/>
        <v/>
      </c>
      <c r="U92" s="232" t="s">
        <v>723</v>
      </c>
      <c r="V92" s="253">
        <v>2730000</v>
      </c>
      <c r="W92" s="270" t="s">
        <v>988</v>
      </c>
      <c r="X92" s="253">
        <v>200000</v>
      </c>
      <c r="Y92" s="231" t="s">
        <v>242</v>
      </c>
      <c r="Z92" s="284"/>
      <c r="AA92" s="232"/>
      <c r="AB92" s="284"/>
      <c r="AC92" s="232"/>
      <c r="AD92" s="501"/>
      <c r="AE92" s="232"/>
      <c r="AF92" s="284"/>
      <c r="AG92" s="232"/>
      <c r="AH92" s="232"/>
    </row>
    <row r="93" spans="1:34" s="244" customFormat="1" ht="14.25" customHeight="1">
      <c r="A93" s="490" t="s">
        <v>180</v>
      </c>
      <c r="B93" s="384" t="str">
        <f>LEFT(A93,FIND(", ",A93,1)-1)</f>
        <v>Perez</v>
      </c>
      <c r="C93" s="385" t="str">
        <f>RIGHT(A93,LEN(A93)-FIND(", ",A93,1)-1)</f>
        <v>Oliver</v>
      </c>
      <c r="D93" s="383" t="str">
        <f>CONCATENATE(MID(C93,1,1),". ",B93)</f>
        <v>O. Perez</v>
      </c>
      <c r="E93" s="386" t="str">
        <f>CONCATENATE(C93," ",B93)</f>
        <v>Oliver Perez</v>
      </c>
      <c r="F93" s="387"/>
      <c r="G93" s="389"/>
      <c r="H93" s="389"/>
      <c r="I93" s="389"/>
      <c r="J93" s="426"/>
      <c r="K93" s="383"/>
      <c r="L93" s="387" t="s">
        <v>90</v>
      </c>
      <c r="M93" s="390" t="str">
        <f t="shared" si="20"/>
        <v>1,F1-$684K</v>
      </c>
      <c r="N93" s="389" t="str">
        <f>Cobb!$A$2</f>
        <v>Greenville</v>
      </c>
      <c r="O93" s="391" t="s">
        <v>3510</v>
      </c>
      <c r="P93" s="492" t="str">
        <f t="shared" si="21"/>
        <v>Perez, Oliver (1,F1-$684K)</v>
      </c>
      <c r="Q93" s="252">
        <f t="shared" si="22"/>
        <v>684000</v>
      </c>
      <c r="R93" s="252" t="str">
        <f t="shared" si="23"/>
        <v/>
      </c>
      <c r="S93" s="252" t="str">
        <f t="shared" si="24"/>
        <v/>
      </c>
      <c r="T93" s="252" t="str">
        <f t="shared" si="25"/>
        <v/>
      </c>
      <c r="U93" s="232" t="s">
        <v>1952</v>
      </c>
      <c r="V93" s="253">
        <v>746000</v>
      </c>
      <c r="W93" s="270" t="s">
        <v>3298</v>
      </c>
      <c r="X93" s="253">
        <v>684000</v>
      </c>
      <c r="Y93" s="232" t="s">
        <v>242</v>
      </c>
      <c r="Z93" s="284"/>
      <c r="AA93" s="232"/>
      <c r="AB93" s="284"/>
      <c r="AC93" s="232"/>
      <c r="AD93" s="501"/>
      <c r="AE93" s="232"/>
      <c r="AF93" s="284"/>
      <c r="AG93" s="232"/>
      <c r="AH93" s="232"/>
    </row>
    <row r="94" spans="1:34" s="244" customFormat="1" ht="14.25" customHeight="1">
      <c r="A94" s="423" t="s">
        <v>762</v>
      </c>
      <c r="B94" s="384" t="str">
        <f>LEFT(A94,FIND(", ",A94,1)-1)</f>
        <v>Petit</v>
      </c>
      <c r="C94" s="385" t="str">
        <f>RIGHT(A94,LEN(A94)-FIND(", ",A94,1)-1)</f>
        <v>Yusmeiro</v>
      </c>
      <c r="D94" s="383" t="str">
        <f>CONCATENATE(MID(C94,1,1),". ",B94)</f>
        <v>Y. Petit</v>
      </c>
      <c r="E94" s="386" t="str">
        <f>CONCATENATE(C94," ",B94)</f>
        <v>Yusmeiro Petit</v>
      </c>
      <c r="F94" s="424" t="s">
        <v>748</v>
      </c>
      <c r="G94" s="423"/>
      <c r="H94" s="423"/>
      <c r="I94" s="423"/>
      <c r="J94" s="425">
        <v>31008</v>
      </c>
      <c r="K94" s="423" t="s">
        <v>745</v>
      </c>
      <c r="L94" s="424" t="s">
        <v>90</v>
      </c>
      <c r="M94" s="390" t="str">
        <f t="shared" si="20"/>
        <v>1,F3-$8.331M</v>
      </c>
      <c r="N94" s="389" t="s">
        <v>1338</v>
      </c>
      <c r="O94" s="391" t="s">
        <v>3510</v>
      </c>
      <c r="P94" s="386" t="str">
        <f t="shared" si="21"/>
        <v>Petit, Yusmeiro (1,F3-$8.331M)</v>
      </c>
      <c r="Q94" s="252">
        <f t="shared" si="22"/>
        <v>2777000</v>
      </c>
      <c r="R94" s="252">
        <f t="shared" si="23"/>
        <v>2777000</v>
      </c>
      <c r="S94" s="252">
        <f t="shared" si="24"/>
        <v>2777000</v>
      </c>
      <c r="T94" s="252" t="str">
        <f t="shared" si="25"/>
        <v/>
      </c>
      <c r="U94" s="232" t="s">
        <v>1953</v>
      </c>
      <c r="V94" s="253">
        <v>4169000</v>
      </c>
      <c r="W94" s="270" t="s">
        <v>3299</v>
      </c>
      <c r="X94" s="253">
        <v>2777000</v>
      </c>
      <c r="Y94" s="232" t="s">
        <v>3300</v>
      </c>
      <c r="Z94" s="284">
        <v>2777000</v>
      </c>
      <c r="AA94" s="270" t="s">
        <v>3301</v>
      </c>
      <c r="AB94" s="253">
        <v>2777000</v>
      </c>
      <c r="AC94" s="233" t="s">
        <v>242</v>
      </c>
      <c r="AD94" s="501"/>
      <c r="AE94" s="232"/>
      <c r="AF94" s="284"/>
      <c r="AG94" s="232"/>
      <c r="AH94" s="232"/>
    </row>
    <row r="95" spans="1:34" s="244" customFormat="1" ht="14.25" customHeight="1">
      <c r="A95" s="392" t="s">
        <v>696</v>
      </c>
      <c r="B95" s="384" t="str">
        <f>LEFT(A95,FIND(", ",A95,1)-1)</f>
        <v>Polanco</v>
      </c>
      <c r="C95" s="385" t="str">
        <f>RIGHT(A95,LEN(A95)-FIND(", ",A95,1)-1)</f>
        <v>Gregory</v>
      </c>
      <c r="D95" s="383" t="str">
        <f>CONCATENATE(MID(C95,1,1),". ",B95)</f>
        <v>G. Polanco</v>
      </c>
      <c r="E95" s="386" t="str">
        <f>CONCATENATE(C95," ",B95)</f>
        <v>Gregory Polanco</v>
      </c>
      <c r="F95" s="387" t="s">
        <v>307</v>
      </c>
      <c r="G95" s="387"/>
      <c r="H95" s="387"/>
      <c r="I95" s="387"/>
      <c r="J95" s="388">
        <v>33495</v>
      </c>
      <c r="K95" s="389" t="s">
        <v>753</v>
      </c>
      <c r="L95" s="387" t="s">
        <v>6</v>
      </c>
      <c r="M95" s="390" t="str">
        <f t="shared" si="20"/>
        <v>1,F4-$4M</v>
      </c>
      <c r="N95" s="389" t="s">
        <v>864</v>
      </c>
      <c r="O95" s="391" t="s">
        <v>3510</v>
      </c>
      <c r="P95" s="386" t="str">
        <f t="shared" si="21"/>
        <v>Polanco, Gregory (1,F4-$4M)</v>
      </c>
      <c r="Q95" s="252">
        <f t="shared" si="22"/>
        <v>1000000</v>
      </c>
      <c r="R95" s="252">
        <f t="shared" si="23"/>
        <v>1000000</v>
      </c>
      <c r="S95" s="252">
        <f t="shared" si="24"/>
        <v>1000000</v>
      </c>
      <c r="T95" s="252">
        <f t="shared" si="25"/>
        <v>1000000</v>
      </c>
      <c r="U95" s="232" t="s">
        <v>721</v>
      </c>
      <c r="V95" s="253">
        <v>780000</v>
      </c>
      <c r="W95" s="270" t="s">
        <v>3195</v>
      </c>
      <c r="X95" s="253">
        <v>1000000</v>
      </c>
      <c r="Y95" s="270" t="s">
        <v>3196</v>
      </c>
      <c r="Z95" s="253">
        <v>1000000</v>
      </c>
      <c r="AA95" s="270" t="s">
        <v>1157</v>
      </c>
      <c r="AB95" s="253">
        <v>1000000</v>
      </c>
      <c r="AC95" s="270" t="s">
        <v>1159</v>
      </c>
      <c r="AD95" s="503">
        <v>1000000</v>
      </c>
      <c r="AE95" s="232" t="s">
        <v>242</v>
      </c>
      <c r="AF95" s="284"/>
      <c r="AG95" s="232"/>
      <c r="AH95" s="232"/>
    </row>
    <row r="96" spans="1:34" s="244" customFormat="1" ht="14.25" customHeight="1">
      <c r="A96" s="177" t="s">
        <v>3371</v>
      </c>
      <c r="B96" s="233"/>
      <c r="C96" s="233"/>
      <c r="D96" s="233"/>
      <c r="E96" s="233"/>
      <c r="F96" s="233"/>
      <c r="G96" s="233"/>
      <c r="H96" s="233"/>
      <c r="I96" s="233"/>
      <c r="J96" s="233"/>
      <c r="K96" s="233"/>
      <c r="L96" s="387" t="s">
        <v>6</v>
      </c>
      <c r="M96" s="390" t="str">
        <f t="shared" si="20"/>
        <v>1,F1-$300K</v>
      </c>
      <c r="N96" s="233" t="s">
        <v>1029</v>
      </c>
      <c r="O96" s="391" t="s">
        <v>3510</v>
      </c>
      <c r="P96" s="386" t="str">
        <f t="shared" si="21"/>
        <v>Prado, Martin (1,F1-$300K)</v>
      </c>
      <c r="Q96" s="252">
        <f t="shared" si="22"/>
        <v>300000</v>
      </c>
      <c r="R96" s="252" t="str">
        <f t="shared" si="23"/>
        <v/>
      </c>
      <c r="S96" s="252" t="str">
        <f t="shared" si="24"/>
        <v/>
      </c>
      <c r="T96" s="252" t="str">
        <f t="shared" si="25"/>
        <v/>
      </c>
      <c r="U96" s="233"/>
      <c r="V96" s="233"/>
      <c r="W96" s="233" t="s">
        <v>2412</v>
      </c>
      <c r="X96" s="263">
        <v>300000</v>
      </c>
      <c r="Y96" s="233" t="s">
        <v>242</v>
      </c>
      <c r="Z96" s="269"/>
      <c r="AA96" s="233"/>
      <c r="AB96" s="269"/>
      <c r="AC96" s="233"/>
      <c r="AD96" s="502"/>
      <c r="AE96" s="233"/>
      <c r="AF96" s="269"/>
      <c r="AG96" s="233"/>
      <c r="AH96" s="232"/>
    </row>
    <row r="97" spans="1:36" s="244" customFormat="1">
      <c r="A97" s="487" t="s">
        <v>544</v>
      </c>
      <c r="B97" s="384" t="str">
        <f t="shared" ref="B97:B133" si="30">LEFT(A97,FIND(", ",A97,1)-1)</f>
        <v>Ramos</v>
      </c>
      <c r="C97" s="385" t="str">
        <f t="shared" ref="C97:C133" si="31">RIGHT(A97,LEN(A97)-FIND(", ",A97,1)-1)</f>
        <v>Wilson</v>
      </c>
      <c r="D97" s="383" t="str">
        <f t="shared" ref="D97:D133" si="32">CONCATENATE(MID(C97,1,1),". ",B97)</f>
        <v>W. Ramos</v>
      </c>
      <c r="E97" s="386" t="str">
        <f t="shared" ref="E97:E133" si="33">CONCATENATE(C97," ",B97)</f>
        <v>Wilson Ramos</v>
      </c>
      <c r="F97" s="387"/>
      <c r="G97" s="387"/>
      <c r="H97" s="387"/>
      <c r="I97" s="387"/>
      <c r="J97" s="388"/>
      <c r="K97" s="389"/>
      <c r="L97" s="387" t="s">
        <v>6</v>
      </c>
      <c r="M97" s="390" t="str">
        <f t="shared" ref="M97:M133" si="34">$W97</f>
        <v>1,F1-$4.109M</v>
      </c>
      <c r="N97" s="389" t="s">
        <v>173</v>
      </c>
      <c r="O97" s="391" t="s">
        <v>3510</v>
      </c>
      <c r="P97" s="492" t="str">
        <f t="shared" ref="P97:P133" si="35">CONCATENATE(A97," (",M97,")")</f>
        <v>Ramos, Wilson (1,F1-$4.109M)</v>
      </c>
      <c r="Q97" s="252">
        <f t="shared" si="22"/>
        <v>4109000</v>
      </c>
      <c r="R97" s="252" t="str">
        <f t="shared" si="23"/>
        <v/>
      </c>
      <c r="S97" s="252" t="str">
        <f t="shared" si="24"/>
        <v/>
      </c>
      <c r="T97" s="252" t="str">
        <f t="shared" si="25"/>
        <v/>
      </c>
      <c r="U97" s="232" t="s">
        <v>723</v>
      </c>
      <c r="V97" s="253">
        <v>3526875</v>
      </c>
      <c r="W97" s="270" t="s">
        <v>3302</v>
      </c>
      <c r="X97" s="253">
        <v>4109000</v>
      </c>
      <c r="Y97" s="232" t="s">
        <v>242</v>
      </c>
      <c r="Z97" s="284"/>
      <c r="AA97" s="253"/>
      <c r="AB97" s="284"/>
      <c r="AC97" s="232"/>
      <c r="AD97" s="501"/>
      <c r="AE97" s="232"/>
      <c r="AF97" s="284"/>
      <c r="AG97" s="232"/>
      <c r="AH97" s="232"/>
    </row>
    <row r="98" spans="1:36" s="244" customFormat="1" ht="14.25" customHeight="1">
      <c r="A98" s="423" t="s">
        <v>1128</v>
      </c>
      <c r="B98" s="384" t="str">
        <f t="shared" si="30"/>
        <v>Richard</v>
      </c>
      <c r="C98" s="385" t="str">
        <f t="shared" si="31"/>
        <v>Clayton</v>
      </c>
      <c r="D98" s="383" t="str">
        <f t="shared" si="32"/>
        <v>C. Richard</v>
      </c>
      <c r="E98" s="386" t="str">
        <f t="shared" si="33"/>
        <v>Clayton Richard</v>
      </c>
      <c r="F98" s="424" t="s">
        <v>307</v>
      </c>
      <c r="G98" s="423"/>
      <c r="H98" s="423"/>
      <c r="I98" s="423"/>
      <c r="J98" s="425">
        <v>30571</v>
      </c>
      <c r="K98" s="423" t="s">
        <v>577</v>
      </c>
      <c r="L98" s="424" t="s">
        <v>90</v>
      </c>
      <c r="M98" s="390" t="str">
        <f t="shared" si="34"/>
        <v>1,F1-$200k</v>
      </c>
      <c r="N98" s="389" t="s">
        <v>429</v>
      </c>
      <c r="O98" s="391" t="s">
        <v>3510</v>
      </c>
      <c r="P98" s="386" t="str">
        <f t="shared" si="35"/>
        <v>Richard, Clayton (1,F1-$200k)</v>
      </c>
      <c r="Q98" s="252">
        <f t="shared" si="22"/>
        <v>200000</v>
      </c>
      <c r="R98" s="252" t="str">
        <f t="shared" si="23"/>
        <v/>
      </c>
      <c r="S98" s="252" t="str">
        <f t="shared" si="24"/>
        <v/>
      </c>
      <c r="T98" s="252" t="str">
        <f t="shared" si="25"/>
        <v/>
      </c>
      <c r="U98" s="250" t="s">
        <v>1578</v>
      </c>
      <c r="V98" s="253">
        <v>3050000</v>
      </c>
      <c r="W98" s="371" t="s">
        <v>988</v>
      </c>
      <c r="X98" s="236">
        <v>200000</v>
      </c>
      <c r="Y98" s="268" t="s">
        <v>242</v>
      </c>
      <c r="Z98" s="253"/>
      <c r="AA98" s="232"/>
      <c r="AB98" s="284"/>
      <c r="AC98" s="232"/>
      <c r="AD98" s="501"/>
      <c r="AE98" s="232"/>
      <c r="AF98" s="284"/>
      <c r="AG98" s="232"/>
      <c r="AH98" s="232"/>
    </row>
    <row r="99" spans="1:36" s="244" customFormat="1" ht="15">
      <c r="A99" s="389" t="s">
        <v>600</v>
      </c>
      <c r="B99" s="384" t="str">
        <f t="shared" si="30"/>
        <v>Richards</v>
      </c>
      <c r="C99" s="385" t="str">
        <f t="shared" si="31"/>
        <v>Garrett</v>
      </c>
      <c r="D99" s="383" t="str">
        <f t="shared" si="32"/>
        <v>G. Richards</v>
      </c>
      <c r="E99" s="386" t="str">
        <f t="shared" si="33"/>
        <v>Garrett Richards</v>
      </c>
      <c r="F99" s="412" t="s">
        <v>748</v>
      </c>
      <c r="G99" s="387"/>
      <c r="H99" s="387"/>
      <c r="I99" s="387"/>
      <c r="J99" s="413">
        <v>32290</v>
      </c>
      <c r="K99" s="414" t="s">
        <v>577</v>
      </c>
      <c r="L99" s="387" t="s">
        <v>90</v>
      </c>
      <c r="M99" s="390" t="str">
        <f t="shared" si="34"/>
        <v>1,F3-$1.8M</v>
      </c>
      <c r="N99" s="389" t="s">
        <v>710</v>
      </c>
      <c r="O99" s="391" t="s">
        <v>3510</v>
      </c>
      <c r="P99" s="386" t="str">
        <f t="shared" si="35"/>
        <v>Richards, Garrett (1,F3-$1.8M)</v>
      </c>
      <c r="Q99" s="252">
        <f t="shared" si="22"/>
        <v>600000</v>
      </c>
      <c r="R99" s="252">
        <f t="shared" si="23"/>
        <v>600000</v>
      </c>
      <c r="S99" s="252">
        <f t="shared" si="24"/>
        <v>600000</v>
      </c>
      <c r="T99" s="252" t="str">
        <f t="shared" si="25"/>
        <v/>
      </c>
      <c r="U99" s="276" t="s">
        <v>1149</v>
      </c>
      <c r="V99" s="277">
        <v>662680</v>
      </c>
      <c r="W99" s="270" t="s">
        <v>1842</v>
      </c>
      <c r="X99" s="253">
        <v>600000</v>
      </c>
      <c r="Y99" s="270" t="s">
        <v>1843</v>
      </c>
      <c r="Z99" s="253">
        <v>600000</v>
      </c>
      <c r="AA99" s="270" t="s">
        <v>1844</v>
      </c>
      <c r="AB99" s="253">
        <v>600000</v>
      </c>
      <c r="AC99" s="232" t="s">
        <v>242</v>
      </c>
      <c r="AD99" s="501"/>
      <c r="AE99" s="232"/>
      <c r="AF99" s="284"/>
      <c r="AG99" s="232"/>
      <c r="AH99" s="232"/>
    </row>
    <row r="100" spans="1:36" s="244" customFormat="1" ht="14.25" customHeight="1">
      <c r="A100" s="383" t="s">
        <v>1321</v>
      </c>
      <c r="B100" s="384" t="str">
        <f t="shared" si="30"/>
        <v>Rickard</v>
      </c>
      <c r="C100" s="385" t="str">
        <f t="shared" si="31"/>
        <v>Joey</v>
      </c>
      <c r="D100" s="383" t="str">
        <f t="shared" si="32"/>
        <v>J. Rickard</v>
      </c>
      <c r="E100" s="386" t="str">
        <f t="shared" si="33"/>
        <v>Joey Rickard</v>
      </c>
      <c r="F100" s="394" t="s">
        <v>748</v>
      </c>
      <c r="G100" s="383">
        <f>Players!G629+1</f>
        <v>1</v>
      </c>
      <c r="H100" s="383">
        <v>3</v>
      </c>
      <c r="I100" s="383">
        <v>19</v>
      </c>
      <c r="J100" s="395">
        <v>33379</v>
      </c>
      <c r="K100" s="383" t="s">
        <v>784</v>
      </c>
      <c r="L100" s="387" t="s">
        <v>6</v>
      </c>
      <c r="M100" s="390" t="str">
        <f t="shared" si="34"/>
        <v>1,F1-$200k</v>
      </c>
      <c r="N100" s="389" t="s">
        <v>302</v>
      </c>
      <c r="O100" s="391" t="s">
        <v>3510</v>
      </c>
      <c r="P100" s="386" t="str">
        <f t="shared" si="35"/>
        <v>Rickard, Joey (1,F1-$200k)</v>
      </c>
      <c r="Q100" s="252">
        <f t="shared" si="22"/>
        <v>200000</v>
      </c>
      <c r="R100" s="252" t="str">
        <f t="shared" si="23"/>
        <v/>
      </c>
      <c r="S100" s="252" t="str">
        <f t="shared" si="24"/>
        <v/>
      </c>
      <c r="T100" s="252" t="str">
        <f t="shared" si="25"/>
        <v/>
      </c>
      <c r="U100" s="232" t="s">
        <v>278</v>
      </c>
      <c r="V100" s="253">
        <v>400000</v>
      </c>
      <c r="W100" s="371" t="s">
        <v>988</v>
      </c>
      <c r="X100" s="236">
        <v>200000</v>
      </c>
      <c r="Y100" s="268" t="s">
        <v>242</v>
      </c>
      <c r="Z100" s="253"/>
      <c r="AA100" s="232"/>
      <c r="AB100" s="284"/>
      <c r="AC100" s="232"/>
      <c r="AD100" s="501"/>
      <c r="AE100" s="232"/>
      <c r="AF100" s="284"/>
      <c r="AG100" s="232"/>
      <c r="AH100" s="232"/>
    </row>
    <row r="101" spans="1:36" s="244" customFormat="1" ht="14.25" customHeight="1">
      <c r="A101" s="383" t="s">
        <v>535</v>
      </c>
      <c r="B101" s="384" t="str">
        <f t="shared" si="30"/>
        <v>Rizzo</v>
      </c>
      <c r="C101" s="385" t="str">
        <f t="shared" si="31"/>
        <v>Anthony</v>
      </c>
      <c r="D101" s="383" t="str">
        <f t="shared" si="32"/>
        <v>A. Rizzo</v>
      </c>
      <c r="E101" s="386" t="str">
        <f t="shared" si="33"/>
        <v>Anthony Rizzo</v>
      </c>
      <c r="F101" s="387"/>
      <c r="G101" s="387"/>
      <c r="H101" s="387"/>
      <c r="I101" s="387"/>
      <c r="J101" s="388"/>
      <c r="K101" s="389"/>
      <c r="L101" s="387" t="s">
        <v>6</v>
      </c>
      <c r="M101" s="390" t="str">
        <f t="shared" si="34"/>
        <v>1,F5-$30M</v>
      </c>
      <c r="N101" s="389" t="s">
        <v>502</v>
      </c>
      <c r="O101" s="391" t="s">
        <v>3510</v>
      </c>
      <c r="P101" s="386" t="str">
        <f t="shared" si="35"/>
        <v>Rizzo, Anthony (1,F5-$30M)</v>
      </c>
      <c r="Q101" s="252">
        <f t="shared" si="22"/>
        <v>6000000</v>
      </c>
      <c r="R101" s="252">
        <f t="shared" si="23"/>
        <v>6000000</v>
      </c>
      <c r="S101" s="252">
        <f t="shared" si="24"/>
        <v>6000000</v>
      </c>
      <c r="T101" s="252">
        <f t="shared" si="25"/>
        <v>6000000</v>
      </c>
      <c r="U101" s="232" t="s">
        <v>462</v>
      </c>
      <c r="V101" s="253">
        <v>2800000</v>
      </c>
      <c r="W101" s="255" t="s">
        <v>3303</v>
      </c>
      <c r="X101" s="253">
        <v>6000000</v>
      </c>
      <c r="Y101" s="255" t="s">
        <v>3304</v>
      </c>
      <c r="Z101" s="253">
        <v>6000000</v>
      </c>
      <c r="AA101" s="255" t="s">
        <v>3305</v>
      </c>
      <c r="AB101" s="253">
        <v>6000000</v>
      </c>
      <c r="AC101" s="255" t="s">
        <v>3306</v>
      </c>
      <c r="AD101" s="503">
        <v>6000000</v>
      </c>
      <c r="AE101" s="255" t="s">
        <v>3307</v>
      </c>
      <c r="AF101" s="253">
        <v>6000000</v>
      </c>
      <c r="AG101" s="232" t="s">
        <v>242</v>
      </c>
      <c r="AH101" s="232"/>
    </row>
    <row r="102" spans="1:36" s="244" customFormat="1" ht="14.25" customHeight="1">
      <c r="A102" s="403" t="s">
        <v>831</v>
      </c>
      <c r="B102" s="384" t="str">
        <f t="shared" si="30"/>
        <v>Roark</v>
      </c>
      <c r="C102" s="385" t="str">
        <f t="shared" si="31"/>
        <v>Tanner</v>
      </c>
      <c r="D102" s="383" t="str">
        <f t="shared" si="32"/>
        <v>T. Roark</v>
      </c>
      <c r="E102" s="386" t="str">
        <f t="shared" si="33"/>
        <v>Tanner Roark</v>
      </c>
      <c r="F102" s="404" t="s">
        <v>748</v>
      </c>
      <c r="G102" s="404"/>
      <c r="H102" s="404"/>
      <c r="I102" s="404"/>
      <c r="J102" s="435">
        <v>31690</v>
      </c>
      <c r="K102" s="406" t="s">
        <v>90</v>
      </c>
      <c r="L102" s="387" t="s">
        <v>90</v>
      </c>
      <c r="M102" s="390" t="str">
        <f t="shared" si="34"/>
        <v>1,F3-$8.787M</v>
      </c>
      <c r="N102" s="389" t="s">
        <v>263</v>
      </c>
      <c r="O102" s="391" t="s">
        <v>3510</v>
      </c>
      <c r="P102" s="386" t="str">
        <f t="shared" si="35"/>
        <v>Roark, Tanner (1,F3-$8.787M)</v>
      </c>
      <c r="Q102" s="252">
        <f t="shared" si="22"/>
        <v>2929000</v>
      </c>
      <c r="R102" s="252">
        <f t="shared" si="23"/>
        <v>2929000</v>
      </c>
      <c r="S102" s="252">
        <f t="shared" si="24"/>
        <v>2929000</v>
      </c>
      <c r="T102" s="252" t="str">
        <f t="shared" si="25"/>
        <v/>
      </c>
      <c r="U102" s="232" t="s">
        <v>722</v>
      </c>
      <c r="V102" s="253">
        <v>3693600</v>
      </c>
      <c r="W102" s="382" t="s">
        <v>3308</v>
      </c>
      <c r="X102" s="253">
        <v>2929000</v>
      </c>
      <c r="Y102" s="382" t="s">
        <v>3309</v>
      </c>
      <c r="Z102" s="253">
        <v>2929000</v>
      </c>
      <c r="AA102" s="382" t="s">
        <v>3310</v>
      </c>
      <c r="AB102" s="253">
        <v>2929000</v>
      </c>
      <c r="AC102" s="232" t="s">
        <v>242</v>
      </c>
      <c r="AD102" s="501"/>
      <c r="AE102" s="232"/>
      <c r="AF102" s="284"/>
      <c r="AG102" s="232"/>
      <c r="AH102" s="232"/>
    </row>
    <row r="103" spans="1:36" s="244" customFormat="1" ht="14.25" customHeight="1">
      <c r="A103" s="383" t="s">
        <v>1959</v>
      </c>
      <c r="B103" s="384" t="str">
        <f t="shared" si="30"/>
        <v>Robles</v>
      </c>
      <c r="C103" s="385" t="str">
        <f t="shared" si="31"/>
        <v>Hansel</v>
      </c>
      <c r="D103" s="383" t="str">
        <f t="shared" si="32"/>
        <v>H. Robles</v>
      </c>
      <c r="E103" s="386" t="str">
        <f t="shared" si="33"/>
        <v>Hansel Robles</v>
      </c>
      <c r="F103" s="387"/>
      <c r="G103" s="387"/>
      <c r="H103" s="387"/>
      <c r="I103" s="387"/>
      <c r="J103" s="388"/>
      <c r="K103" s="389"/>
      <c r="L103" s="387" t="s">
        <v>90</v>
      </c>
      <c r="M103" s="390" t="str">
        <f t="shared" si="34"/>
        <v>1,F2-$8.768M</v>
      </c>
      <c r="N103" s="389" t="s">
        <v>397</v>
      </c>
      <c r="O103" s="391" t="s">
        <v>3510</v>
      </c>
      <c r="P103" s="386" t="str">
        <f t="shared" si="35"/>
        <v>Robles, Hansel (1,F2-$8.768M)</v>
      </c>
      <c r="Q103" s="252">
        <f t="shared" si="22"/>
        <v>4384000</v>
      </c>
      <c r="R103" s="252">
        <f t="shared" si="23"/>
        <v>4384000</v>
      </c>
      <c r="S103" s="252" t="str">
        <f t="shared" si="24"/>
        <v/>
      </c>
      <c r="T103" s="252" t="str">
        <f t="shared" si="25"/>
        <v/>
      </c>
      <c r="U103" s="250" t="s">
        <v>988</v>
      </c>
      <c r="V103" s="253">
        <v>200000</v>
      </c>
      <c r="W103" s="382" t="s">
        <v>3311</v>
      </c>
      <c r="X103" s="236">
        <v>4384000</v>
      </c>
      <c r="Y103" s="382" t="s">
        <v>3312</v>
      </c>
      <c r="Z103" s="236">
        <v>4384000</v>
      </c>
      <c r="AA103" s="233" t="s">
        <v>242</v>
      </c>
      <c r="AB103" s="284"/>
      <c r="AC103" s="232"/>
      <c r="AD103" s="501"/>
      <c r="AE103" s="232"/>
      <c r="AF103" s="284"/>
      <c r="AG103" s="232"/>
      <c r="AH103" s="232"/>
    </row>
    <row r="104" spans="1:36" s="244" customFormat="1" ht="14.25" customHeight="1">
      <c r="A104" s="383" t="s">
        <v>234</v>
      </c>
      <c r="B104" s="384" t="str">
        <f t="shared" si="30"/>
        <v>Rodriguez</v>
      </c>
      <c r="C104" s="385" t="str">
        <f t="shared" si="31"/>
        <v>Sean</v>
      </c>
      <c r="D104" s="383" t="str">
        <f t="shared" si="32"/>
        <v>S. Rodriguez</v>
      </c>
      <c r="E104" s="386" t="str">
        <f t="shared" si="33"/>
        <v>Sean Rodriguez</v>
      </c>
      <c r="F104" s="387" t="s">
        <v>748</v>
      </c>
      <c r="G104" s="387"/>
      <c r="H104" s="387"/>
      <c r="I104" s="387"/>
      <c r="J104" s="388">
        <v>31163</v>
      </c>
      <c r="K104" s="389"/>
      <c r="L104" s="387" t="s">
        <v>6</v>
      </c>
      <c r="M104" s="390" t="str">
        <f t="shared" si="34"/>
        <v>1,F2-$700K</v>
      </c>
      <c r="N104" s="389" t="s">
        <v>299</v>
      </c>
      <c r="O104" s="391" t="s">
        <v>3510</v>
      </c>
      <c r="P104" s="386" t="str">
        <f t="shared" si="35"/>
        <v>Rodriguez, Sean (1,F2-$700K)</v>
      </c>
      <c r="Q104" s="252">
        <f t="shared" si="22"/>
        <v>350000</v>
      </c>
      <c r="R104" s="252">
        <f t="shared" si="23"/>
        <v>350000</v>
      </c>
      <c r="S104" s="252" t="str">
        <f t="shared" si="24"/>
        <v/>
      </c>
      <c r="T104" s="252" t="str">
        <f t="shared" si="25"/>
        <v/>
      </c>
      <c r="U104" s="250" t="s">
        <v>1013</v>
      </c>
      <c r="V104" s="253">
        <v>250000</v>
      </c>
      <c r="W104" s="371" t="s">
        <v>1909</v>
      </c>
      <c r="X104" s="236">
        <v>350000</v>
      </c>
      <c r="Y104" s="268" t="s">
        <v>1910</v>
      </c>
      <c r="Z104" s="253">
        <v>350000</v>
      </c>
      <c r="AA104" s="232" t="s">
        <v>242</v>
      </c>
      <c r="AB104" s="284"/>
      <c r="AC104" s="232"/>
      <c r="AD104" s="501"/>
      <c r="AE104" s="232"/>
      <c r="AF104" s="284"/>
      <c r="AG104" s="232"/>
      <c r="AH104" s="232"/>
    </row>
    <row r="105" spans="1:36" s="244" customFormat="1">
      <c r="A105" s="383" t="s">
        <v>41</v>
      </c>
      <c r="B105" s="384" t="str">
        <f t="shared" si="30"/>
        <v>Romo</v>
      </c>
      <c r="C105" s="385" t="str">
        <f t="shared" si="31"/>
        <v>Sergio</v>
      </c>
      <c r="D105" s="383" t="str">
        <f t="shared" si="32"/>
        <v>S. Romo</v>
      </c>
      <c r="E105" s="386" t="str">
        <f t="shared" si="33"/>
        <v>Sergio Romo</v>
      </c>
      <c r="F105" s="387" t="s">
        <v>748</v>
      </c>
      <c r="G105" s="387"/>
      <c r="H105" s="387"/>
      <c r="I105" s="387"/>
      <c r="J105" s="388">
        <v>30379</v>
      </c>
      <c r="K105" s="389"/>
      <c r="L105" s="387" t="s">
        <v>90</v>
      </c>
      <c r="M105" s="390" t="str">
        <f t="shared" si="34"/>
        <v>1,F2-$3.474M</v>
      </c>
      <c r="N105" s="393" t="s">
        <v>1338</v>
      </c>
      <c r="O105" s="391" t="s">
        <v>3510</v>
      </c>
      <c r="P105" s="386" t="str">
        <f t="shared" si="35"/>
        <v>Romo, Sergio (1,F2-$3.474M)</v>
      </c>
      <c r="Q105" s="252">
        <f t="shared" si="22"/>
        <v>1737000</v>
      </c>
      <c r="R105" s="252">
        <f t="shared" si="23"/>
        <v>1737000</v>
      </c>
      <c r="S105" s="252" t="str">
        <f t="shared" si="24"/>
        <v/>
      </c>
      <c r="T105" s="252" t="str">
        <f t="shared" si="25"/>
        <v/>
      </c>
      <c r="U105" s="268" t="s">
        <v>1377</v>
      </c>
      <c r="V105" s="268">
        <v>1500000</v>
      </c>
      <c r="W105" s="270" t="s">
        <v>3313</v>
      </c>
      <c r="X105" s="253">
        <v>1737000</v>
      </c>
      <c r="Y105" s="232" t="s">
        <v>3314</v>
      </c>
      <c r="Z105" s="284">
        <v>1737000</v>
      </c>
      <c r="AA105" s="232" t="s">
        <v>242</v>
      </c>
      <c r="AB105" s="284"/>
      <c r="AC105" s="232" t="s">
        <v>242</v>
      </c>
      <c r="AD105" s="501"/>
      <c r="AE105" s="232"/>
      <c r="AF105" s="284"/>
      <c r="AG105" s="232"/>
      <c r="AH105" s="232"/>
    </row>
    <row r="106" spans="1:36" s="244" customFormat="1" ht="14.25" customHeight="1">
      <c r="A106" s="408" t="s">
        <v>1962</v>
      </c>
      <c r="B106" s="384" t="str">
        <f t="shared" si="30"/>
        <v>Sabathia</v>
      </c>
      <c r="C106" s="385" t="str">
        <f t="shared" si="31"/>
        <v>CC*</v>
      </c>
      <c r="D106" s="383" t="str">
        <f t="shared" si="32"/>
        <v>C. Sabathia</v>
      </c>
      <c r="E106" s="386" t="str">
        <f t="shared" si="33"/>
        <v>CC* Sabathia</v>
      </c>
      <c r="F106" s="409" t="s">
        <v>307</v>
      </c>
      <c r="G106" s="409"/>
      <c r="H106" s="409"/>
      <c r="I106" s="409"/>
      <c r="J106" s="436">
        <v>29423</v>
      </c>
      <c r="K106" s="437" t="s">
        <v>577</v>
      </c>
      <c r="L106" s="387" t="s">
        <v>90</v>
      </c>
      <c r="M106" s="390" t="str">
        <f t="shared" si="34"/>
        <v>1,F1-$552K</v>
      </c>
      <c r="N106" s="389" t="s">
        <v>864</v>
      </c>
      <c r="O106" s="391" t="s">
        <v>3510</v>
      </c>
      <c r="P106" s="386" t="str">
        <f t="shared" si="35"/>
        <v>Sabathia, CC* (1,F1-$552K)</v>
      </c>
      <c r="Q106" s="252">
        <f t="shared" si="22"/>
        <v>552000</v>
      </c>
      <c r="R106" s="252" t="str">
        <f t="shared" si="23"/>
        <v/>
      </c>
      <c r="S106" s="252" t="str">
        <f t="shared" si="24"/>
        <v/>
      </c>
      <c r="T106" s="252" t="str">
        <f t="shared" si="25"/>
        <v/>
      </c>
      <c r="U106" s="268" t="s">
        <v>1961</v>
      </c>
      <c r="V106" s="268">
        <v>4620000</v>
      </c>
      <c r="W106" s="270" t="s">
        <v>3315</v>
      </c>
      <c r="X106" s="253">
        <v>552000</v>
      </c>
      <c r="Y106" s="232" t="s">
        <v>242</v>
      </c>
      <c r="Z106" s="269"/>
      <c r="AA106" s="232"/>
      <c r="AB106" s="284"/>
      <c r="AC106" s="232"/>
      <c r="AD106" s="501"/>
      <c r="AE106" s="232"/>
      <c r="AF106" s="284"/>
      <c r="AG106" s="232"/>
      <c r="AH106" s="232"/>
    </row>
    <row r="107" spans="1:36" s="244" customFormat="1" ht="14.25" customHeight="1">
      <c r="A107" s="392" t="s">
        <v>677</v>
      </c>
      <c r="B107" s="384" t="str">
        <f t="shared" si="30"/>
        <v>Sanchez</v>
      </c>
      <c r="C107" s="385" t="str">
        <f t="shared" si="31"/>
        <v>Aaron</v>
      </c>
      <c r="D107" s="383" t="str">
        <f t="shared" si="32"/>
        <v>A. Sanchez</v>
      </c>
      <c r="E107" s="386" t="str">
        <f t="shared" si="33"/>
        <v>Aaron Sanchez</v>
      </c>
      <c r="F107" s="387" t="s">
        <v>748</v>
      </c>
      <c r="G107" s="387"/>
      <c r="H107" s="387"/>
      <c r="I107" s="387"/>
      <c r="J107" s="388">
        <v>33786</v>
      </c>
      <c r="K107" s="389" t="s">
        <v>745</v>
      </c>
      <c r="L107" s="387" t="s">
        <v>90</v>
      </c>
      <c r="M107" s="390" t="str">
        <f t="shared" si="34"/>
        <v>1,F1-$1.7M</v>
      </c>
      <c r="N107" s="393" t="str">
        <f>Mays!$S$2</f>
        <v>Thunder Bay</v>
      </c>
      <c r="O107" s="391" t="s">
        <v>3510</v>
      </c>
      <c r="P107" s="386" t="str">
        <f t="shared" si="35"/>
        <v>Sanchez, Aaron (1,F1-$1.7M)</v>
      </c>
      <c r="Q107" s="252">
        <f t="shared" si="22"/>
        <v>1700000</v>
      </c>
      <c r="R107" s="252" t="str">
        <f t="shared" si="23"/>
        <v/>
      </c>
      <c r="S107" s="252" t="str">
        <f t="shared" si="24"/>
        <v/>
      </c>
      <c r="T107" s="252" t="str">
        <f t="shared" si="25"/>
        <v/>
      </c>
      <c r="U107" s="232" t="s">
        <v>721</v>
      </c>
      <c r="V107" s="253">
        <v>1368000</v>
      </c>
      <c r="W107" s="270" t="s">
        <v>1906</v>
      </c>
      <c r="X107" s="263">
        <v>1700000</v>
      </c>
      <c r="Y107" s="232" t="s">
        <v>242</v>
      </c>
      <c r="Z107" s="253"/>
      <c r="AA107" s="232"/>
      <c r="AB107" s="284"/>
      <c r="AC107" s="232"/>
      <c r="AD107" s="501"/>
      <c r="AE107" s="232"/>
      <c r="AF107" s="284"/>
      <c r="AG107" s="232"/>
      <c r="AH107" s="232"/>
    </row>
    <row r="108" spans="1:36" s="244" customFormat="1" ht="14.25" customHeight="1">
      <c r="A108" s="383" t="s">
        <v>465</v>
      </c>
      <c r="B108" s="384" t="str">
        <f t="shared" si="30"/>
        <v>Sanchez</v>
      </c>
      <c r="C108" s="385" t="str">
        <f t="shared" si="31"/>
        <v>Anibal</v>
      </c>
      <c r="D108" s="383" t="str">
        <f t="shared" si="32"/>
        <v>A. Sanchez</v>
      </c>
      <c r="E108" s="386" t="str">
        <f t="shared" si="33"/>
        <v>Anibal Sanchez</v>
      </c>
      <c r="F108" s="387"/>
      <c r="G108" s="387"/>
      <c r="H108" s="387"/>
      <c r="I108" s="387"/>
      <c r="J108" s="388"/>
      <c r="K108" s="389"/>
      <c r="L108" s="387" t="s">
        <v>90</v>
      </c>
      <c r="M108" s="390" t="str">
        <f t="shared" si="34"/>
        <v>1,F3-$15.751M</v>
      </c>
      <c r="N108" s="389" t="s">
        <v>253</v>
      </c>
      <c r="O108" s="391" t="s">
        <v>3510</v>
      </c>
      <c r="P108" s="386" t="str">
        <f t="shared" si="35"/>
        <v>Sanchez, Anibal (1,F3-$15.751M)</v>
      </c>
      <c r="Q108" s="252">
        <f t="shared" si="22"/>
        <v>5251000</v>
      </c>
      <c r="R108" s="252">
        <f t="shared" si="23"/>
        <v>5251000</v>
      </c>
      <c r="S108" s="252">
        <f t="shared" si="24"/>
        <v>5251000</v>
      </c>
      <c r="T108" s="252" t="str">
        <f t="shared" si="25"/>
        <v/>
      </c>
      <c r="U108" s="256" t="s">
        <v>875</v>
      </c>
      <c r="V108" s="268">
        <v>4490000</v>
      </c>
      <c r="W108" s="255" t="s">
        <v>3316</v>
      </c>
      <c r="X108" s="263">
        <v>5251000</v>
      </c>
      <c r="Y108" s="255" t="s">
        <v>3317</v>
      </c>
      <c r="Z108" s="263">
        <v>5251000</v>
      </c>
      <c r="AA108" s="255" t="s">
        <v>3318</v>
      </c>
      <c r="AB108" s="263">
        <v>5251000</v>
      </c>
      <c r="AC108" s="232" t="s">
        <v>242</v>
      </c>
      <c r="AD108" s="501"/>
      <c r="AE108" s="232"/>
      <c r="AF108" s="284"/>
      <c r="AG108" s="232"/>
      <c r="AH108" s="232"/>
    </row>
    <row r="109" spans="1:36" s="244" customFormat="1" ht="14.25" customHeight="1">
      <c r="A109" s="383" t="s">
        <v>625</v>
      </c>
      <c r="B109" s="384" t="str">
        <f t="shared" si="30"/>
        <v>Seager</v>
      </c>
      <c r="C109" s="385" t="str">
        <f t="shared" si="31"/>
        <v>Kyle</v>
      </c>
      <c r="D109" s="383" t="str">
        <f t="shared" si="32"/>
        <v>K. Seager</v>
      </c>
      <c r="E109" s="386" t="str">
        <f t="shared" si="33"/>
        <v>Kyle Seager</v>
      </c>
      <c r="F109" s="387"/>
      <c r="G109" s="387"/>
      <c r="H109" s="387"/>
      <c r="I109" s="387"/>
      <c r="J109" s="388"/>
      <c r="K109" s="389"/>
      <c r="L109" s="387" t="s">
        <v>6</v>
      </c>
      <c r="M109" s="390" t="str">
        <f t="shared" si="34"/>
        <v>1,F3-$5.314M</v>
      </c>
      <c r="N109" s="389" t="s">
        <v>864</v>
      </c>
      <c r="O109" s="391" t="s">
        <v>3510</v>
      </c>
      <c r="P109" s="386" t="str">
        <f t="shared" si="35"/>
        <v>Seager, Kyle (1,F3-$5.314M)</v>
      </c>
      <c r="Q109" s="252">
        <f t="shared" si="22"/>
        <v>1772000</v>
      </c>
      <c r="R109" s="252">
        <f t="shared" si="23"/>
        <v>1772000</v>
      </c>
      <c r="S109" s="252">
        <f t="shared" si="24"/>
        <v>1772000</v>
      </c>
      <c r="T109" s="252" t="str">
        <f t="shared" si="25"/>
        <v/>
      </c>
      <c r="U109" s="232" t="s">
        <v>462</v>
      </c>
      <c r="V109" s="253">
        <v>2800000</v>
      </c>
      <c r="W109" s="255" t="s">
        <v>3319</v>
      </c>
      <c r="X109" s="263">
        <v>1772000</v>
      </c>
      <c r="Y109" s="255" t="s">
        <v>3320</v>
      </c>
      <c r="Z109" s="263">
        <v>1772000</v>
      </c>
      <c r="AA109" s="255" t="s">
        <v>3321</v>
      </c>
      <c r="AB109" s="263">
        <v>1772000</v>
      </c>
      <c r="AC109" s="232" t="s">
        <v>242</v>
      </c>
      <c r="AD109" s="501"/>
      <c r="AE109" s="232"/>
      <c r="AF109" s="284"/>
      <c r="AG109" s="232"/>
      <c r="AH109" s="232"/>
    </row>
    <row r="110" spans="1:36" s="244" customFormat="1" ht="14.25" customHeight="1">
      <c r="A110" s="383" t="s">
        <v>1042</v>
      </c>
      <c r="B110" s="384" t="str">
        <f t="shared" si="30"/>
        <v>Severino</v>
      </c>
      <c r="C110" s="385" t="str">
        <f t="shared" si="31"/>
        <v>Pedro</v>
      </c>
      <c r="D110" s="383" t="str">
        <f t="shared" si="32"/>
        <v>P. Severino</v>
      </c>
      <c r="E110" s="386" t="str">
        <f t="shared" si="33"/>
        <v>Pedro Severino</v>
      </c>
      <c r="F110" s="396"/>
      <c r="G110" s="396"/>
      <c r="H110" s="396"/>
      <c r="I110" s="396"/>
      <c r="J110" s="388"/>
      <c r="K110" s="397"/>
      <c r="L110" s="387" t="s">
        <v>6</v>
      </c>
      <c r="M110" s="390" t="str">
        <f t="shared" si="34"/>
        <v>1,F3-$3.99M</v>
      </c>
      <c r="N110" s="389" t="s">
        <v>253</v>
      </c>
      <c r="O110" s="391" t="s">
        <v>3510</v>
      </c>
      <c r="P110" s="386" t="str">
        <f t="shared" si="35"/>
        <v>Severino, Pedro (1,F3-$3.99M)</v>
      </c>
      <c r="Q110" s="252">
        <f t="shared" si="22"/>
        <v>1330000</v>
      </c>
      <c r="R110" s="252">
        <f t="shared" si="23"/>
        <v>1330000</v>
      </c>
      <c r="S110" s="252">
        <f t="shared" si="24"/>
        <v>1330000</v>
      </c>
      <c r="T110" s="252" t="str">
        <f t="shared" si="25"/>
        <v/>
      </c>
      <c r="U110" s="232" t="s">
        <v>1804</v>
      </c>
      <c r="V110" s="253">
        <v>200000</v>
      </c>
      <c r="W110" s="270" t="s">
        <v>3322</v>
      </c>
      <c r="X110" s="253">
        <v>1330000</v>
      </c>
      <c r="Y110" s="232" t="s">
        <v>3323</v>
      </c>
      <c r="Z110" s="253">
        <v>1330000</v>
      </c>
      <c r="AA110" s="270" t="s">
        <v>3324</v>
      </c>
      <c r="AB110" s="253">
        <v>1330000</v>
      </c>
      <c r="AC110" s="232" t="s">
        <v>242</v>
      </c>
      <c r="AD110" s="501"/>
      <c r="AE110" s="232"/>
      <c r="AF110" s="284"/>
      <c r="AG110" s="232"/>
      <c r="AH110" s="232"/>
      <c r="AI110" s="316"/>
      <c r="AJ110" s="232"/>
    </row>
    <row r="111" spans="1:36" s="244" customFormat="1" ht="14.25" customHeight="1">
      <c r="A111" s="383" t="s">
        <v>601</v>
      </c>
      <c r="B111" s="384" t="str">
        <f t="shared" si="30"/>
        <v>Simmons</v>
      </c>
      <c r="C111" s="385" t="str">
        <f t="shared" si="31"/>
        <v>Andrelton</v>
      </c>
      <c r="D111" s="383" t="str">
        <f t="shared" si="32"/>
        <v>A. Simmons</v>
      </c>
      <c r="E111" s="386" t="str">
        <f t="shared" si="33"/>
        <v>Andrelton Simmons</v>
      </c>
      <c r="F111" s="387" t="s">
        <v>748</v>
      </c>
      <c r="G111" s="387"/>
      <c r="H111" s="387"/>
      <c r="I111" s="387"/>
      <c r="J111" s="388">
        <v>32755</v>
      </c>
      <c r="K111" s="389" t="s">
        <v>752</v>
      </c>
      <c r="L111" s="387" t="s">
        <v>6</v>
      </c>
      <c r="M111" s="390" t="str">
        <f t="shared" si="34"/>
        <v>1,F3-$10.05M</v>
      </c>
      <c r="N111" s="389" t="s">
        <v>329</v>
      </c>
      <c r="O111" s="391" t="s">
        <v>3510</v>
      </c>
      <c r="P111" s="386" t="str">
        <f t="shared" si="35"/>
        <v>Simmons, Andrelton (1,F3-$10.05M)</v>
      </c>
      <c r="Q111" s="252">
        <f t="shared" si="22"/>
        <v>3350000</v>
      </c>
      <c r="R111" s="252">
        <f t="shared" si="23"/>
        <v>3350000</v>
      </c>
      <c r="S111" s="252">
        <f t="shared" si="24"/>
        <v>3350000</v>
      </c>
      <c r="T111" s="252" t="str">
        <f t="shared" si="25"/>
        <v/>
      </c>
      <c r="U111" s="232" t="s">
        <v>723</v>
      </c>
      <c r="V111" s="253">
        <v>2161250</v>
      </c>
      <c r="W111" s="270" t="s">
        <v>3325</v>
      </c>
      <c r="X111" s="263">
        <v>3350000</v>
      </c>
      <c r="Y111" s="270" t="s">
        <v>3326</v>
      </c>
      <c r="Z111" s="263">
        <v>3350000</v>
      </c>
      <c r="AA111" s="270" t="s">
        <v>3327</v>
      </c>
      <c r="AB111" s="263">
        <v>3350000</v>
      </c>
      <c r="AC111" s="232" t="s">
        <v>242</v>
      </c>
      <c r="AD111" s="504"/>
      <c r="AE111" s="232"/>
      <c r="AF111" s="284"/>
      <c r="AG111" s="232"/>
      <c r="AH111" s="232"/>
    </row>
    <row r="112" spans="1:36" s="244" customFormat="1" ht="14.25" customHeight="1">
      <c r="A112" s="383" t="s">
        <v>1970</v>
      </c>
      <c r="B112" s="384" t="str">
        <f t="shared" si="30"/>
        <v>Smith</v>
      </c>
      <c r="C112" s="385" t="str">
        <f t="shared" si="31"/>
        <v>Will</v>
      </c>
      <c r="D112" s="383" t="str">
        <f t="shared" si="32"/>
        <v>W. Smith</v>
      </c>
      <c r="E112" s="386" t="str">
        <f t="shared" si="33"/>
        <v>Will Smith</v>
      </c>
      <c r="F112" s="396"/>
      <c r="G112" s="396"/>
      <c r="H112" s="396"/>
      <c r="I112" s="396"/>
      <c r="J112" s="388"/>
      <c r="K112" s="397"/>
      <c r="L112" s="387" t="s">
        <v>90</v>
      </c>
      <c r="M112" s="390" t="str">
        <f t="shared" si="34"/>
        <v>1,F5-$12.25M</v>
      </c>
      <c r="N112" s="389" t="s">
        <v>868</v>
      </c>
      <c r="O112" s="391" t="s">
        <v>3510</v>
      </c>
      <c r="P112" s="386" t="str">
        <f t="shared" si="35"/>
        <v>Smith, Will (1,F5-$12.25M)</v>
      </c>
      <c r="Q112" s="252">
        <f t="shared" si="22"/>
        <v>2450000</v>
      </c>
      <c r="R112" s="252">
        <f t="shared" si="23"/>
        <v>2450000</v>
      </c>
      <c r="S112" s="252">
        <f t="shared" si="24"/>
        <v>2450000</v>
      </c>
      <c r="T112" s="252">
        <f t="shared" si="25"/>
        <v>2450000</v>
      </c>
      <c r="U112" s="232" t="s">
        <v>1971</v>
      </c>
      <c r="V112" s="253">
        <v>2640000</v>
      </c>
      <c r="W112" s="270" t="s">
        <v>3328</v>
      </c>
      <c r="X112" s="253">
        <v>2450000</v>
      </c>
      <c r="Y112" s="270" t="s">
        <v>3329</v>
      </c>
      <c r="Z112" s="253">
        <v>2450000</v>
      </c>
      <c r="AA112" s="270" t="s">
        <v>3330</v>
      </c>
      <c r="AB112" s="253">
        <v>2450000</v>
      </c>
      <c r="AC112" s="270" t="s">
        <v>3331</v>
      </c>
      <c r="AD112" s="503">
        <v>2450000</v>
      </c>
      <c r="AE112" s="270" t="s">
        <v>3332</v>
      </c>
      <c r="AF112" s="253">
        <v>2450000</v>
      </c>
      <c r="AG112" s="232" t="s">
        <v>242</v>
      </c>
      <c r="AH112" s="232"/>
    </row>
    <row r="113" spans="1:34" s="244" customFormat="1" ht="14.25" customHeight="1">
      <c r="A113" s="415" t="s">
        <v>1021</v>
      </c>
      <c r="B113" s="384" t="str">
        <f t="shared" si="30"/>
        <v>Soria</v>
      </c>
      <c r="C113" s="385" t="str">
        <f t="shared" si="31"/>
        <v>Joakim</v>
      </c>
      <c r="D113" s="383" t="str">
        <f t="shared" si="32"/>
        <v>J. Soria</v>
      </c>
      <c r="E113" s="386" t="str">
        <f t="shared" si="33"/>
        <v>Joakim Soria</v>
      </c>
      <c r="F113" s="387"/>
      <c r="G113" s="389"/>
      <c r="H113" s="389"/>
      <c r="I113" s="389"/>
      <c r="J113" s="426"/>
      <c r="K113" s="383"/>
      <c r="L113" s="387" t="s">
        <v>90</v>
      </c>
      <c r="M113" s="390" t="str">
        <f t="shared" si="34"/>
        <v>1,F2-$5.9M</v>
      </c>
      <c r="N113" s="389" t="s">
        <v>504</v>
      </c>
      <c r="O113" s="391" t="s">
        <v>3510</v>
      </c>
      <c r="P113" s="386" t="str">
        <f t="shared" si="35"/>
        <v>Soria, Joakim (1,F2-$5.9M)</v>
      </c>
      <c r="Q113" s="252">
        <f t="shared" si="22"/>
        <v>2900000</v>
      </c>
      <c r="R113" s="252">
        <f t="shared" si="23"/>
        <v>2900000</v>
      </c>
      <c r="S113" s="252" t="str">
        <f t="shared" si="24"/>
        <v/>
      </c>
      <c r="T113" s="252" t="str">
        <f t="shared" si="25"/>
        <v/>
      </c>
      <c r="U113" s="290" t="s">
        <v>1002</v>
      </c>
      <c r="V113" s="263">
        <v>1800000</v>
      </c>
      <c r="W113" s="270" t="s">
        <v>3333</v>
      </c>
      <c r="X113" s="253">
        <v>2900000</v>
      </c>
      <c r="Y113" s="232" t="s">
        <v>3334</v>
      </c>
      <c r="Z113" s="284">
        <v>2900000</v>
      </c>
      <c r="AA113" s="232" t="s">
        <v>242</v>
      </c>
      <c r="AB113" s="284"/>
      <c r="AC113" s="232"/>
      <c r="AD113" s="501"/>
      <c r="AE113" s="232"/>
      <c r="AF113" s="284"/>
      <c r="AG113" s="232"/>
      <c r="AH113" s="232"/>
    </row>
    <row r="114" spans="1:34" s="244" customFormat="1" ht="14.25" customHeight="1">
      <c r="A114" s="383" t="s">
        <v>2442</v>
      </c>
      <c r="B114" s="384" t="str">
        <f t="shared" si="30"/>
        <v>Sparkman</v>
      </c>
      <c r="C114" s="385" t="str">
        <f t="shared" si="31"/>
        <v>Glen</v>
      </c>
      <c r="D114" s="383" t="str">
        <f t="shared" si="32"/>
        <v>G. Sparkman</v>
      </c>
      <c r="E114" s="386" t="str">
        <f t="shared" si="33"/>
        <v>Glen Sparkman</v>
      </c>
      <c r="F114" s="387"/>
      <c r="G114" s="387"/>
      <c r="H114" s="387"/>
      <c r="I114" s="387"/>
      <c r="J114" s="402"/>
      <c r="K114" s="383"/>
      <c r="L114" s="387" t="s">
        <v>90</v>
      </c>
      <c r="M114" s="390" t="str">
        <f t="shared" si="34"/>
        <v>1,F3-$1.05M</v>
      </c>
      <c r="N114" s="389" t="s">
        <v>429</v>
      </c>
      <c r="O114" s="391" t="s">
        <v>3510</v>
      </c>
      <c r="P114" s="386" t="str">
        <f t="shared" si="35"/>
        <v>Sparkman, Glen (1,F3-$1.05M)</v>
      </c>
      <c r="Q114" s="252">
        <f t="shared" si="22"/>
        <v>350000</v>
      </c>
      <c r="R114" s="252">
        <f t="shared" si="23"/>
        <v>350000</v>
      </c>
      <c r="S114" s="252">
        <f t="shared" si="24"/>
        <v>350000</v>
      </c>
      <c r="T114" s="252" t="str">
        <f t="shared" si="25"/>
        <v/>
      </c>
      <c r="U114" s="232" t="s">
        <v>1804</v>
      </c>
      <c r="V114" s="253">
        <v>200000</v>
      </c>
      <c r="W114" s="270" t="s">
        <v>3291</v>
      </c>
      <c r="X114" s="263">
        <v>350000</v>
      </c>
      <c r="Y114" s="232" t="s">
        <v>1016</v>
      </c>
      <c r="Z114" s="269">
        <v>350000</v>
      </c>
      <c r="AA114" s="270" t="s">
        <v>1005</v>
      </c>
      <c r="AB114" s="263">
        <v>350000</v>
      </c>
      <c r="AC114" s="232" t="s">
        <v>242</v>
      </c>
      <c r="AD114" s="501"/>
      <c r="AE114" s="232"/>
      <c r="AF114" s="284"/>
      <c r="AG114" s="232"/>
      <c r="AH114" s="232"/>
    </row>
    <row r="115" spans="1:34" s="244" customFormat="1" ht="14.25" customHeight="1">
      <c r="A115" s="383" t="s">
        <v>296</v>
      </c>
      <c r="B115" s="384" t="str">
        <f t="shared" si="30"/>
        <v>Strasburg</v>
      </c>
      <c r="C115" s="385" t="str">
        <f t="shared" si="31"/>
        <v>Stephen</v>
      </c>
      <c r="D115" s="383" t="str">
        <f t="shared" si="32"/>
        <v>S. Strasburg</v>
      </c>
      <c r="E115" s="386" t="str">
        <f t="shared" si="33"/>
        <v>Stephen Strasburg</v>
      </c>
      <c r="F115" s="387"/>
      <c r="G115" s="387"/>
      <c r="H115" s="387"/>
      <c r="I115" s="387"/>
      <c r="J115" s="388"/>
      <c r="K115" s="389"/>
      <c r="L115" s="387" t="s">
        <v>90</v>
      </c>
      <c r="M115" s="390" t="str">
        <f t="shared" si="34"/>
        <v>1,F5-$47.5M</v>
      </c>
      <c r="N115" s="389" t="s">
        <v>52</v>
      </c>
      <c r="O115" s="391" t="s">
        <v>3510</v>
      </c>
      <c r="P115" s="386" t="str">
        <f t="shared" si="35"/>
        <v>Strasburg, Stephen (1,F5-$47.5M)</v>
      </c>
      <c r="Q115" s="252">
        <f t="shared" si="22"/>
        <v>9500000</v>
      </c>
      <c r="R115" s="252">
        <f t="shared" si="23"/>
        <v>9500000</v>
      </c>
      <c r="S115" s="252">
        <f t="shared" si="24"/>
        <v>9500000</v>
      </c>
      <c r="T115" s="252">
        <f t="shared" si="25"/>
        <v>9500000</v>
      </c>
      <c r="U115" s="232" t="s">
        <v>462</v>
      </c>
      <c r="V115" s="253">
        <v>2800000</v>
      </c>
      <c r="W115" s="255" t="s">
        <v>3335</v>
      </c>
      <c r="X115" s="263">
        <v>9500000</v>
      </c>
      <c r="Y115" s="255" t="s">
        <v>3336</v>
      </c>
      <c r="Z115" s="263">
        <v>9500000</v>
      </c>
      <c r="AA115" s="255" t="s">
        <v>3337</v>
      </c>
      <c r="AB115" s="263">
        <v>9500000</v>
      </c>
      <c r="AC115" s="255" t="s">
        <v>3338</v>
      </c>
      <c r="AD115" s="505">
        <v>9500000</v>
      </c>
      <c r="AE115" s="255" t="s">
        <v>3339</v>
      </c>
      <c r="AF115" s="263">
        <v>9500000</v>
      </c>
      <c r="AG115" s="232" t="s">
        <v>242</v>
      </c>
      <c r="AH115" s="232"/>
    </row>
    <row r="116" spans="1:34" s="244" customFormat="1" ht="14.25" customHeight="1">
      <c r="A116" s="408" t="s">
        <v>767</v>
      </c>
      <c r="B116" s="384" t="str">
        <f t="shared" si="30"/>
        <v>Suzuki</v>
      </c>
      <c r="C116" s="385" t="str">
        <f t="shared" si="31"/>
        <v>Kurt</v>
      </c>
      <c r="D116" s="383" t="str">
        <f t="shared" si="32"/>
        <v>K. Suzuki</v>
      </c>
      <c r="E116" s="386" t="str">
        <f t="shared" si="33"/>
        <v>Kurt Suzuki</v>
      </c>
      <c r="F116" s="409" t="s">
        <v>748</v>
      </c>
      <c r="G116" s="409"/>
      <c r="H116" s="409"/>
      <c r="I116" s="409"/>
      <c r="J116" s="410">
        <v>30593</v>
      </c>
      <c r="K116" s="411" t="s">
        <v>749</v>
      </c>
      <c r="L116" s="387" t="s">
        <v>6</v>
      </c>
      <c r="M116" s="390" t="str">
        <f t="shared" si="34"/>
        <v>1,F2-$3.5M</v>
      </c>
      <c r="N116" s="389" t="s">
        <v>171</v>
      </c>
      <c r="O116" s="391" t="s">
        <v>3510</v>
      </c>
      <c r="P116" s="386" t="str">
        <f t="shared" si="35"/>
        <v>Suzuki, Kurt (1,F2-$3.5M)</v>
      </c>
      <c r="Q116" s="252">
        <f t="shared" si="22"/>
        <v>1750000</v>
      </c>
      <c r="R116" s="252">
        <f t="shared" si="23"/>
        <v>1750000</v>
      </c>
      <c r="S116" s="252" t="str">
        <f t="shared" si="24"/>
        <v/>
      </c>
      <c r="T116" s="252" t="str">
        <f t="shared" si="25"/>
        <v/>
      </c>
      <c r="U116" s="250" t="s">
        <v>1600</v>
      </c>
      <c r="V116" s="253">
        <v>2800000</v>
      </c>
      <c r="W116" s="371" t="s">
        <v>3340</v>
      </c>
      <c r="X116" s="253">
        <v>1750000</v>
      </c>
      <c r="Y116" s="253" t="s">
        <v>3341</v>
      </c>
      <c r="Z116" s="253">
        <v>1750000</v>
      </c>
      <c r="AA116" s="232" t="s">
        <v>242</v>
      </c>
      <c r="AB116" s="284"/>
      <c r="AC116" s="232"/>
      <c r="AD116" s="501"/>
      <c r="AE116" s="232"/>
      <c r="AF116" s="284"/>
      <c r="AG116" s="232"/>
      <c r="AH116" s="232"/>
    </row>
    <row r="117" spans="1:34" s="244" customFormat="1" ht="14.25" customHeight="1">
      <c r="A117" s="383" t="s">
        <v>918</v>
      </c>
      <c r="B117" s="384" t="str">
        <f t="shared" si="30"/>
        <v>Taylor</v>
      </c>
      <c r="C117" s="385" t="str">
        <f t="shared" si="31"/>
        <v>Michael Anthony</v>
      </c>
      <c r="D117" s="383" t="str">
        <f t="shared" si="32"/>
        <v>M. Taylor</v>
      </c>
      <c r="E117" s="386" t="str">
        <f t="shared" si="33"/>
        <v>Michael Anthony Taylor</v>
      </c>
      <c r="F117" s="387" t="s">
        <v>748</v>
      </c>
      <c r="G117" s="387"/>
      <c r="H117" s="387"/>
      <c r="I117" s="387"/>
      <c r="J117" s="402">
        <v>33323</v>
      </c>
      <c r="K117" s="383" t="s">
        <v>750</v>
      </c>
      <c r="L117" s="387" t="s">
        <v>6</v>
      </c>
      <c r="M117" s="390" t="str">
        <f t="shared" si="34"/>
        <v>1,F1-$200k</v>
      </c>
      <c r="N117" s="389" t="s">
        <v>780</v>
      </c>
      <c r="O117" s="391" t="s">
        <v>3510</v>
      </c>
      <c r="P117" s="386" t="str">
        <f t="shared" si="35"/>
        <v>Taylor, Michael Anthony (1,F1-$200k)</v>
      </c>
      <c r="Q117" s="252">
        <f t="shared" si="22"/>
        <v>200000</v>
      </c>
      <c r="R117" s="252" t="str">
        <f t="shared" si="23"/>
        <v/>
      </c>
      <c r="S117" s="252" t="str">
        <f t="shared" si="24"/>
        <v/>
      </c>
      <c r="T117" s="252" t="str">
        <f t="shared" si="25"/>
        <v/>
      </c>
      <c r="U117" s="232" t="s">
        <v>492</v>
      </c>
      <c r="V117" s="263">
        <v>600000</v>
      </c>
      <c r="W117" s="371" t="s">
        <v>988</v>
      </c>
      <c r="X117" s="236">
        <v>200000</v>
      </c>
      <c r="Y117" s="268" t="s">
        <v>242</v>
      </c>
      <c r="Z117" s="253"/>
      <c r="AA117" s="232"/>
      <c r="AB117" s="284"/>
      <c r="AC117" s="232"/>
      <c r="AD117" s="501"/>
      <c r="AE117" s="232"/>
      <c r="AF117" s="284"/>
      <c r="AG117" s="232"/>
      <c r="AH117" s="232"/>
    </row>
    <row r="118" spans="1:34" s="244" customFormat="1" ht="14.25" customHeight="1">
      <c r="A118" s="383" t="s">
        <v>1396</v>
      </c>
      <c r="B118" s="384" t="str">
        <f t="shared" si="30"/>
        <v>Tepera</v>
      </c>
      <c r="C118" s="385" t="str">
        <f t="shared" si="31"/>
        <v>Ryan</v>
      </c>
      <c r="D118" s="383" t="str">
        <f t="shared" si="32"/>
        <v>R. Tepera</v>
      </c>
      <c r="E118" s="386" t="str">
        <f t="shared" si="33"/>
        <v>Ryan Tepera</v>
      </c>
      <c r="F118" s="396" t="s">
        <v>748</v>
      </c>
      <c r="G118" s="396"/>
      <c r="H118" s="396"/>
      <c r="I118" s="396"/>
      <c r="J118" s="388">
        <v>32084</v>
      </c>
      <c r="K118" s="397" t="s">
        <v>745</v>
      </c>
      <c r="L118" s="387" t="s">
        <v>90</v>
      </c>
      <c r="M118" s="390" t="str">
        <f t="shared" si="34"/>
        <v>1,F1-$200k</v>
      </c>
      <c r="N118" s="389" t="s">
        <v>1401</v>
      </c>
      <c r="O118" s="391" t="s">
        <v>3510</v>
      </c>
      <c r="P118" s="386" t="str">
        <f t="shared" si="35"/>
        <v>Tepera, Ryan (1,F1-$200k)</v>
      </c>
      <c r="Q118" s="252">
        <f t="shared" si="22"/>
        <v>200000</v>
      </c>
      <c r="R118" s="252" t="str">
        <f t="shared" si="23"/>
        <v/>
      </c>
      <c r="S118" s="252" t="str">
        <f t="shared" si="24"/>
        <v/>
      </c>
      <c r="T118" s="252" t="str">
        <f t="shared" si="25"/>
        <v/>
      </c>
      <c r="U118" s="250" t="s">
        <v>1595</v>
      </c>
      <c r="V118" s="253">
        <v>875000</v>
      </c>
      <c r="W118" s="371" t="s">
        <v>988</v>
      </c>
      <c r="X118" s="236">
        <v>200000</v>
      </c>
      <c r="Y118" s="268" t="s">
        <v>242</v>
      </c>
      <c r="Z118" s="253"/>
      <c r="AA118" s="232"/>
      <c r="AB118" s="284"/>
      <c r="AC118" s="232"/>
      <c r="AD118" s="501"/>
      <c r="AE118" s="232"/>
      <c r="AF118" s="284"/>
      <c r="AG118" s="232"/>
      <c r="AH118" s="232"/>
    </row>
    <row r="119" spans="1:34" s="244" customFormat="1" ht="14.25" customHeight="1">
      <c r="A119" s="158" t="s">
        <v>3368</v>
      </c>
      <c r="B119" s="384" t="str">
        <f t="shared" si="30"/>
        <v>Tomlin</v>
      </c>
      <c r="C119" s="385" t="str">
        <f t="shared" si="31"/>
        <v>Josh</v>
      </c>
      <c r="D119" s="383" t="str">
        <f t="shared" si="32"/>
        <v>J. Tomlin</v>
      </c>
      <c r="E119" s="386" t="str">
        <f t="shared" si="33"/>
        <v>Josh Tomlin</v>
      </c>
      <c r="F119" s="233"/>
      <c r="G119" s="233"/>
      <c r="H119" s="233"/>
      <c r="I119" s="233"/>
      <c r="J119" s="233"/>
      <c r="K119" s="233"/>
      <c r="L119" s="387" t="s">
        <v>90</v>
      </c>
      <c r="M119" s="390" t="str">
        <f t="shared" si="34"/>
        <v>1,F2-$2.314M</v>
      </c>
      <c r="N119" s="233" t="s">
        <v>479</v>
      </c>
      <c r="O119" s="391" t="s">
        <v>3510</v>
      </c>
      <c r="P119" s="386" t="str">
        <f t="shared" si="35"/>
        <v>Tomlin, Josh (1,F2-$2.314M)</v>
      </c>
      <c r="Q119" s="252">
        <f t="shared" si="22"/>
        <v>1157000</v>
      </c>
      <c r="R119" s="252">
        <f t="shared" si="23"/>
        <v>1157000</v>
      </c>
      <c r="S119" s="252" t="str">
        <f t="shared" si="24"/>
        <v/>
      </c>
      <c r="T119" s="252" t="str">
        <f t="shared" si="25"/>
        <v/>
      </c>
      <c r="U119" s="233"/>
      <c r="V119" s="233"/>
      <c r="W119" s="233" t="s">
        <v>3369</v>
      </c>
      <c r="X119" s="263">
        <v>1157000</v>
      </c>
      <c r="Y119" s="233" t="s">
        <v>3370</v>
      </c>
      <c r="Z119" s="263">
        <v>1157000</v>
      </c>
      <c r="AA119" s="232" t="s">
        <v>242</v>
      </c>
      <c r="AB119" s="269"/>
      <c r="AC119" s="233"/>
      <c r="AD119" s="502"/>
      <c r="AE119" s="233"/>
      <c r="AF119" s="269"/>
      <c r="AG119" s="233"/>
      <c r="AH119" s="232"/>
    </row>
    <row r="120" spans="1:34" s="244" customFormat="1" ht="14.25" customHeight="1">
      <c r="A120" s="401" t="s">
        <v>885</v>
      </c>
      <c r="B120" s="384" t="str">
        <f t="shared" si="30"/>
        <v>Treinen</v>
      </c>
      <c r="C120" s="385" t="str">
        <f t="shared" si="31"/>
        <v>Blake</v>
      </c>
      <c r="D120" s="383" t="str">
        <f t="shared" si="32"/>
        <v>B. Treinen</v>
      </c>
      <c r="E120" s="386" t="str">
        <f t="shared" si="33"/>
        <v>Blake Treinen</v>
      </c>
      <c r="F120" s="387" t="s">
        <v>748</v>
      </c>
      <c r="G120" s="387"/>
      <c r="H120" s="387"/>
      <c r="I120" s="387"/>
      <c r="J120" s="402">
        <v>32324</v>
      </c>
      <c r="K120" s="383" t="s">
        <v>745</v>
      </c>
      <c r="L120" s="387" t="s">
        <v>90</v>
      </c>
      <c r="M120" s="390" t="str">
        <f t="shared" si="34"/>
        <v>1,F3-$2.209M</v>
      </c>
      <c r="N120" s="389" t="s">
        <v>864</v>
      </c>
      <c r="O120" s="391" t="s">
        <v>3510</v>
      </c>
      <c r="P120" s="386" t="str">
        <f t="shared" si="35"/>
        <v>Treinen, Blake (1,F3-$2.209M)</v>
      </c>
      <c r="Q120" s="252">
        <f t="shared" si="22"/>
        <v>737000</v>
      </c>
      <c r="R120" s="252">
        <f t="shared" si="23"/>
        <v>737000</v>
      </c>
      <c r="S120" s="252">
        <f t="shared" si="24"/>
        <v>737000</v>
      </c>
      <c r="T120" s="252" t="str">
        <f t="shared" si="25"/>
        <v/>
      </c>
      <c r="U120" s="232" t="s">
        <v>721</v>
      </c>
      <c r="V120" s="263">
        <v>1092000</v>
      </c>
      <c r="W120" s="382" t="s">
        <v>3342</v>
      </c>
      <c r="X120" s="263">
        <v>737000</v>
      </c>
      <c r="Y120" s="382" t="s">
        <v>3343</v>
      </c>
      <c r="Z120" s="263">
        <v>737000</v>
      </c>
      <c r="AA120" s="382" t="s">
        <v>3344</v>
      </c>
      <c r="AB120" s="263">
        <v>737000</v>
      </c>
      <c r="AC120" s="232" t="s">
        <v>242</v>
      </c>
      <c r="AD120" s="501"/>
      <c r="AE120" s="232"/>
      <c r="AF120" s="284"/>
      <c r="AG120" s="232"/>
      <c r="AH120" s="232"/>
    </row>
    <row r="121" spans="1:34" s="244" customFormat="1" ht="14.25" customHeight="1">
      <c r="A121" s="383" t="s">
        <v>2049</v>
      </c>
      <c r="B121" s="384" t="str">
        <f t="shared" si="30"/>
        <v>Trivino</v>
      </c>
      <c r="C121" s="385" t="str">
        <f t="shared" si="31"/>
        <v>Lou</v>
      </c>
      <c r="D121" s="383" t="str">
        <f t="shared" si="32"/>
        <v>L. Trivino</v>
      </c>
      <c r="E121" s="386" t="str">
        <f t="shared" si="33"/>
        <v>Lou Trivino</v>
      </c>
      <c r="F121" s="396" t="s">
        <v>748</v>
      </c>
      <c r="G121" s="396" t="s">
        <v>2202</v>
      </c>
      <c r="H121" s="396" t="s">
        <v>1465</v>
      </c>
      <c r="I121" s="396" t="s">
        <v>1475</v>
      </c>
      <c r="J121" s="388">
        <v>33512</v>
      </c>
      <c r="K121" s="397" t="s">
        <v>745</v>
      </c>
      <c r="L121" s="387" t="s">
        <v>90</v>
      </c>
      <c r="M121" s="390" t="str">
        <f t="shared" si="34"/>
        <v>1,F1-$244K</v>
      </c>
      <c r="N121" s="389" t="s">
        <v>1401</v>
      </c>
      <c r="O121" s="391" t="s">
        <v>3510</v>
      </c>
      <c r="P121" s="386" t="str">
        <f t="shared" si="35"/>
        <v>Trivino, Lou (1,F1-$244K)</v>
      </c>
      <c r="Q121" s="252">
        <f t="shared" si="22"/>
        <v>244000</v>
      </c>
      <c r="R121" s="252" t="str">
        <f t="shared" si="23"/>
        <v/>
      </c>
      <c r="S121" s="252" t="str">
        <f t="shared" si="24"/>
        <v/>
      </c>
      <c r="T121" s="252" t="str">
        <f t="shared" si="25"/>
        <v/>
      </c>
      <c r="U121" s="232" t="s">
        <v>388</v>
      </c>
      <c r="V121" s="253">
        <v>200000</v>
      </c>
      <c r="W121" s="382" t="s">
        <v>3345</v>
      </c>
      <c r="X121" s="253">
        <v>244000</v>
      </c>
      <c r="Y121" s="232" t="s">
        <v>242</v>
      </c>
      <c r="Z121" s="253"/>
      <c r="AA121" s="232"/>
      <c r="AB121" s="284"/>
      <c r="AC121" s="232"/>
      <c r="AD121" s="501"/>
      <c r="AE121" s="232"/>
      <c r="AF121" s="284"/>
      <c r="AG121" s="232"/>
      <c r="AH121" s="232"/>
    </row>
    <row r="122" spans="1:34" s="244" customFormat="1" ht="14.25" customHeight="1">
      <c r="A122" s="383" t="s">
        <v>554</v>
      </c>
      <c r="B122" s="384" t="str">
        <f t="shared" si="30"/>
        <v>Trout</v>
      </c>
      <c r="C122" s="385" t="str">
        <f t="shared" si="31"/>
        <v>Mike</v>
      </c>
      <c r="D122" s="383" t="str">
        <f t="shared" si="32"/>
        <v>M. Trout</v>
      </c>
      <c r="E122" s="386" t="str">
        <f t="shared" si="33"/>
        <v>Mike Trout</v>
      </c>
      <c r="F122" s="387"/>
      <c r="G122" s="387"/>
      <c r="H122" s="387"/>
      <c r="I122" s="387"/>
      <c r="J122" s="388"/>
      <c r="K122" s="389"/>
      <c r="L122" s="387" t="s">
        <v>6</v>
      </c>
      <c r="M122" s="390" t="str">
        <f t="shared" si="34"/>
        <v>1,F5-$75M</v>
      </c>
      <c r="N122" s="389" t="s">
        <v>2421</v>
      </c>
      <c r="O122" s="391" t="s">
        <v>3510</v>
      </c>
      <c r="P122" s="386" t="str">
        <f t="shared" si="35"/>
        <v>Trout, Mike (1,F5-$75M)</v>
      </c>
      <c r="Q122" s="252">
        <f t="shared" si="22"/>
        <v>15000000</v>
      </c>
      <c r="R122" s="252">
        <f t="shared" si="23"/>
        <v>15000000</v>
      </c>
      <c r="S122" s="252">
        <f t="shared" si="24"/>
        <v>15000000</v>
      </c>
      <c r="T122" s="252">
        <f t="shared" si="25"/>
        <v>15000000</v>
      </c>
      <c r="U122" s="232" t="s">
        <v>462</v>
      </c>
      <c r="V122" s="253">
        <v>2800000</v>
      </c>
      <c r="W122" s="382" t="s">
        <v>3346</v>
      </c>
      <c r="X122" s="263">
        <v>15000000</v>
      </c>
      <c r="Y122" s="382" t="s">
        <v>3347</v>
      </c>
      <c r="Z122" s="263">
        <v>15000000</v>
      </c>
      <c r="AA122" s="382" t="s">
        <v>3348</v>
      </c>
      <c r="AB122" s="263">
        <v>15000000</v>
      </c>
      <c r="AC122" s="382" t="s">
        <v>3349</v>
      </c>
      <c r="AD122" s="505">
        <v>15000000</v>
      </c>
      <c r="AE122" s="443" t="s">
        <v>3350</v>
      </c>
      <c r="AF122" s="263">
        <v>15000000</v>
      </c>
      <c r="AG122" s="232" t="s">
        <v>242</v>
      </c>
      <c r="AH122" s="232"/>
    </row>
    <row r="123" spans="1:34" s="244" customFormat="1" ht="14.25" customHeight="1">
      <c r="A123" s="401" t="s">
        <v>962</v>
      </c>
      <c r="B123" s="384" t="str">
        <f t="shared" si="30"/>
        <v>Urena</v>
      </c>
      <c r="C123" s="385" t="str">
        <f t="shared" si="31"/>
        <v>Jose</v>
      </c>
      <c r="D123" s="383" t="str">
        <f t="shared" si="32"/>
        <v>J. Urena</v>
      </c>
      <c r="E123" s="386" t="str">
        <f t="shared" si="33"/>
        <v>Jose Urena</v>
      </c>
      <c r="F123" s="387" t="s">
        <v>748</v>
      </c>
      <c r="G123" s="387"/>
      <c r="H123" s="387"/>
      <c r="I123" s="387"/>
      <c r="J123" s="402">
        <v>33493</v>
      </c>
      <c r="K123" s="383" t="s">
        <v>577</v>
      </c>
      <c r="L123" s="387" t="s">
        <v>90</v>
      </c>
      <c r="M123" s="390" t="str">
        <f t="shared" si="34"/>
        <v>1,F3-$1.5M</v>
      </c>
      <c r="N123" s="389" t="s">
        <v>292</v>
      </c>
      <c r="O123" s="391" t="s">
        <v>3510</v>
      </c>
      <c r="P123" s="386" t="str">
        <f t="shared" si="35"/>
        <v>Urena, Jose (1,F3-$1.5M)</v>
      </c>
      <c r="Q123" s="252">
        <f t="shared" si="22"/>
        <v>500000</v>
      </c>
      <c r="R123" s="252">
        <f t="shared" si="23"/>
        <v>500000</v>
      </c>
      <c r="S123" s="252">
        <f t="shared" si="24"/>
        <v>500000</v>
      </c>
      <c r="T123" s="252" t="str">
        <f t="shared" si="25"/>
        <v/>
      </c>
      <c r="U123" s="232" t="s">
        <v>492</v>
      </c>
      <c r="V123" s="263">
        <v>1000000</v>
      </c>
      <c r="W123" s="382" t="s">
        <v>3351</v>
      </c>
      <c r="X123" s="263">
        <v>500000</v>
      </c>
      <c r="Y123" s="382" t="s">
        <v>3352</v>
      </c>
      <c r="Z123" s="263">
        <v>500000</v>
      </c>
      <c r="AA123" s="382" t="s">
        <v>3353</v>
      </c>
      <c r="AB123" s="263">
        <v>500000</v>
      </c>
      <c r="AC123" s="232" t="s">
        <v>242</v>
      </c>
      <c r="AD123" s="501"/>
      <c r="AE123" s="232"/>
      <c r="AF123" s="284"/>
      <c r="AG123" s="232"/>
      <c r="AH123" s="232"/>
    </row>
    <row r="124" spans="1:34" s="244" customFormat="1" ht="14.25" customHeight="1">
      <c r="A124" s="423" t="s">
        <v>1139</v>
      </c>
      <c r="B124" s="384" t="str">
        <f t="shared" si="30"/>
        <v>Vincent</v>
      </c>
      <c r="C124" s="385" t="str">
        <f t="shared" si="31"/>
        <v>Nick</v>
      </c>
      <c r="D124" s="383" t="str">
        <f t="shared" si="32"/>
        <v>N. Vincent</v>
      </c>
      <c r="E124" s="386" t="str">
        <f t="shared" si="33"/>
        <v>Nick Vincent</v>
      </c>
      <c r="F124" s="424" t="s">
        <v>748</v>
      </c>
      <c r="G124" s="423"/>
      <c r="H124" s="423"/>
      <c r="I124" s="423"/>
      <c r="J124" s="425">
        <v>31605</v>
      </c>
      <c r="K124" s="423" t="s">
        <v>745</v>
      </c>
      <c r="L124" s="424" t="s">
        <v>90</v>
      </c>
      <c r="M124" s="390" t="str">
        <f t="shared" si="34"/>
        <v>1,F1-331K</v>
      </c>
      <c r="N124" s="389" t="s">
        <v>397</v>
      </c>
      <c r="O124" s="391" t="s">
        <v>3510</v>
      </c>
      <c r="P124" s="386" t="str">
        <f t="shared" si="35"/>
        <v>Vincent, Nick (1,F1-331K)</v>
      </c>
      <c r="Q124" s="252">
        <f t="shared" si="22"/>
        <v>331000</v>
      </c>
      <c r="R124" s="252" t="str">
        <f t="shared" si="23"/>
        <v/>
      </c>
      <c r="S124" s="252" t="str">
        <f t="shared" si="24"/>
        <v/>
      </c>
      <c r="T124" s="252" t="str">
        <f t="shared" si="25"/>
        <v/>
      </c>
      <c r="U124" s="276" t="s">
        <v>1153</v>
      </c>
      <c r="V124" s="277">
        <v>787501</v>
      </c>
      <c r="W124" s="270" t="s">
        <v>3354</v>
      </c>
      <c r="X124" s="253">
        <v>331000</v>
      </c>
      <c r="Y124" s="232" t="s">
        <v>242</v>
      </c>
      <c r="Z124" s="284"/>
      <c r="AA124" s="232"/>
      <c r="AB124" s="284"/>
      <c r="AC124" s="232"/>
      <c r="AD124" s="501"/>
      <c r="AE124" s="232"/>
      <c r="AF124" s="284"/>
      <c r="AG124" s="232"/>
      <c r="AH124" s="232"/>
    </row>
    <row r="125" spans="1:34" s="244" customFormat="1" ht="14.25" customHeight="1">
      <c r="A125" s="392" t="s">
        <v>1408</v>
      </c>
      <c r="B125" s="384" t="str">
        <f t="shared" si="30"/>
        <v>Wacha</v>
      </c>
      <c r="C125" s="385" t="str">
        <f t="shared" si="31"/>
        <v>Michael</v>
      </c>
      <c r="D125" s="383" t="str">
        <f t="shared" si="32"/>
        <v>M. Wacha</v>
      </c>
      <c r="E125" s="386" t="str">
        <f t="shared" si="33"/>
        <v>Michael Wacha</v>
      </c>
      <c r="F125" s="387"/>
      <c r="G125" s="387"/>
      <c r="H125" s="387"/>
      <c r="I125" s="387"/>
      <c r="J125" s="388"/>
      <c r="K125" s="389"/>
      <c r="L125" s="387" t="s">
        <v>90</v>
      </c>
      <c r="M125" s="390" t="str">
        <f t="shared" si="34"/>
        <v>1,F4-$7M</v>
      </c>
      <c r="N125" s="393" t="s">
        <v>780</v>
      </c>
      <c r="O125" s="391" t="s">
        <v>3510</v>
      </c>
      <c r="P125" s="386" t="str">
        <f t="shared" si="35"/>
        <v>Wacha, Michael (1,F4-$7M)</v>
      </c>
      <c r="Q125" s="252">
        <f t="shared" si="22"/>
        <v>1750000</v>
      </c>
      <c r="R125" s="252">
        <f t="shared" si="23"/>
        <v>1750000</v>
      </c>
      <c r="S125" s="252">
        <f t="shared" si="24"/>
        <v>1750000</v>
      </c>
      <c r="T125" s="252">
        <f t="shared" si="25"/>
        <v>1750000</v>
      </c>
      <c r="U125" s="232" t="s">
        <v>722</v>
      </c>
      <c r="V125" s="253">
        <v>3192000</v>
      </c>
      <c r="W125" s="382" t="s">
        <v>3355</v>
      </c>
      <c r="X125" s="263">
        <v>1750000</v>
      </c>
      <c r="Y125" s="382" t="s">
        <v>3356</v>
      </c>
      <c r="Z125" s="263">
        <v>1750000</v>
      </c>
      <c r="AA125" s="382" t="s">
        <v>3357</v>
      </c>
      <c r="AB125" s="263">
        <v>1750000</v>
      </c>
      <c r="AC125" s="382" t="s">
        <v>3358</v>
      </c>
      <c r="AD125" s="505">
        <v>1750000</v>
      </c>
      <c r="AE125" s="232" t="s">
        <v>242</v>
      </c>
      <c r="AF125" s="284"/>
      <c r="AG125" s="232"/>
      <c r="AH125" s="232"/>
    </row>
    <row r="126" spans="1:34" s="244" customFormat="1" ht="14.25" customHeight="1">
      <c r="A126" s="383" t="s">
        <v>59</v>
      </c>
      <c r="B126" s="384" t="str">
        <f t="shared" si="30"/>
        <v>Wainwright</v>
      </c>
      <c r="C126" s="385" t="str">
        <f t="shared" si="31"/>
        <v>Adam</v>
      </c>
      <c r="D126" s="383" t="str">
        <f t="shared" si="32"/>
        <v>A. Wainwright</v>
      </c>
      <c r="E126" s="386" t="str">
        <f t="shared" si="33"/>
        <v>Adam Wainwright</v>
      </c>
      <c r="F126" s="387"/>
      <c r="G126" s="387"/>
      <c r="H126" s="387"/>
      <c r="I126" s="387"/>
      <c r="J126" s="388"/>
      <c r="K126" s="389"/>
      <c r="L126" s="387" t="s">
        <v>90</v>
      </c>
      <c r="M126" s="390" t="str">
        <f t="shared" si="34"/>
        <v>1,F2-$7.3M</v>
      </c>
      <c r="N126" s="389" t="s">
        <v>349</v>
      </c>
      <c r="O126" s="391" t="s">
        <v>3510</v>
      </c>
      <c r="P126" s="386" t="str">
        <f t="shared" si="35"/>
        <v>Wainwright, Adam (1,F2-$7.3M)</v>
      </c>
      <c r="Q126" s="252">
        <f t="shared" si="22"/>
        <v>3650000</v>
      </c>
      <c r="R126" s="252">
        <f t="shared" si="23"/>
        <v>3650000</v>
      </c>
      <c r="S126" s="252" t="str">
        <f t="shared" si="24"/>
        <v/>
      </c>
      <c r="T126" s="252" t="str">
        <f t="shared" si="25"/>
        <v/>
      </c>
      <c r="U126" s="256" t="s">
        <v>873</v>
      </c>
      <c r="V126" s="268">
        <v>5775000</v>
      </c>
      <c r="W126" s="382" t="s">
        <v>3359</v>
      </c>
      <c r="X126" s="263">
        <v>3650000</v>
      </c>
      <c r="Y126" s="382" t="s">
        <v>3360</v>
      </c>
      <c r="Z126" s="263">
        <v>3650000</v>
      </c>
      <c r="AA126" s="232" t="s">
        <v>242</v>
      </c>
      <c r="AB126" s="284"/>
      <c r="AC126" s="232"/>
      <c r="AD126" s="501"/>
      <c r="AE126" s="232"/>
      <c r="AF126" s="284"/>
      <c r="AG126" s="232"/>
      <c r="AH126" s="232"/>
    </row>
    <row r="127" spans="1:34" s="244" customFormat="1" ht="14.25" customHeight="1">
      <c r="A127" s="383" t="s">
        <v>152</v>
      </c>
      <c r="B127" s="384" t="str">
        <f t="shared" si="30"/>
        <v>Walker</v>
      </c>
      <c r="C127" s="385" t="str">
        <f t="shared" si="31"/>
        <v>Neil</v>
      </c>
      <c r="D127" s="383" t="str">
        <f t="shared" si="32"/>
        <v>N. Walker</v>
      </c>
      <c r="E127" s="386" t="str">
        <f t="shared" si="33"/>
        <v>Neil Walker</v>
      </c>
      <c r="F127" s="387" t="s">
        <v>755</v>
      </c>
      <c r="G127" s="387"/>
      <c r="H127" s="387"/>
      <c r="I127" s="387"/>
      <c r="J127" s="388">
        <v>31300</v>
      </c>
      <c r="K127" s="389" t="s">
        <v>746</v>
      </c>
      <c r="L127" s="387" t="s">
        <v>6</v>
      </c>
      <c r="M127" s="390" t="str">
        <f t="shared" si="34"/>
        <v>1,F2-$850k</v>
      </c>
      <c r="N127" s="389" t="s">
        <v>299</v>
      </c>
      <c r="O127" s="391" t="s">
        <v>3510</v>
      </c>
      <c r="P127" s="386" t="str">
        <f t="shared" si="35"/>
        <v>Walker, Neil (1,F2-$850k)</v>
      </c>
      <c r="Q127" s="252">
        <f t="shared" si="22"/>
        <v>425000</v>
      </c>
      <c r="R127" s="252">
        <f t="shared" si="23"/>
        <v>425000</v>
      </c>
      <c r="S127" s="252" t="str">
        <f t="shared" si="24"/>
        <v/>
      </c>
      <c r="T127" s="252" t="str">
        <f t="shared" si="25"/>
        <v/>
      </c>
      <c r="U127" s="250" t="s">
        <v>1599</v>
      </c>
      <c r="V127" s="253">
        <v>1875000</v>
      </c>
      <c r="W127" s="382" t="s">
        <v>3361</v>
      </c>
      <c r="X127" s="253">
        <v>425000</v>
      </c>
      <c r="Y127" s="382" t="s">
        <v>3362</v>
      </c>
      <c r="Z127" s="253">
        <v>425000</v>
      </c>
      <c r="AA127" s="253" t="s">
        <v>242</v>
      </c>
      <c r="AB127" s="284"/>
      <c r="AC127" s="232"/>
      <c r="AD127" s="501"/>
      <c r="AE127" s="232"/>
      <c r="AF127" s="284"/>
      <c r="AG127" s="232"/>
      <c r="AH127" s="232"/>
    </row>
    <row r="128" spans="1:34" ht="15">
      <c r="A128" s="457" t="s">
        <v>630</v>
      </c>
      <c r="B128" s="445" t="str">
        <f t="shared" si="30"/>
        <v>Watson</v>
      </c>
      <c r="C128" s="446" t="str">
        <f t="shared" si="31"/>
        <v>Tony</v>
      </c>
      <c r="D128" s="444" t="str">
        <f t="shared" si="32"/>
        <v>T. Watson</v>
      </c>
      <c r="E128" s="447" t="str">
        <f t="shared" si="33"/>
        <v>Tony Watson</v>
      </c>
      <c r="F128" s="464" t="s">
        <v>307</v>
      </c>
      <c r="G128" s="463"/>
      <c r="H128" s="463"/>
      <c r="I128" s="463"/>
      <c r="J128" s="469">
        <v>31197</v>
      </c>
      <c r="K128" s="473" t="s">
        <v>745</v>
      </c>
      <c r="L128" s="448" t="s">
        <v>90</v>
      </c>
      <c r="M128" s="390" t="str">
        <f t="shared" si="34"/>
        <v>1,F1-$810K</v>
      </c>
      <c r="N128" s="472" t="s">
        <v>397</v>
      </c>
      <c r="O128" s="391" t="s">
        <v>3510</v>
      </c>
      <c r="P128" s="386" t="str">
        <f t="shared" si="35"/>
        <v>Watson, Tony (1,F1-$810K)</v>
      </c>
      <c r="Q128" s="252">
        <f t="shared" si="22"/>
        <v>810000</v>
      </c>
      <c r="R128" s="252" t="str">
        <f t="shared" si="23"/>
        <v/>
      </c>
      <c r="S128" s="252" t="str">
        <f t="shared" si="24"/>
        <v/>
      </c>
      <c r="T128" s="252" t="str">
        <f t="shared" si="25"/>
        <v/>
      </c>
      <c r="U128" s="477" t="s">
        <v>1155</v>
      </c>
      <c r="V128" s="480">
        <v>872551</v>
      </c>
      <c r="W128" s="484" t="s">
        <v>3363</v>
      </c>
      <c r="X128" s="452">
        <v>810000</v>
      </c>
      <c r="Y128" s="359" t="s">
        <v>242</v>
      </c>
      <c r="Z128" s="497"/>
      <c r="AA128" s="450"/>
      <c r="AB128" s="498"/>
      <c r="AC128" s="359"/>
      <c r="AD128" s="498"/>
      <c r="AE128" s="232"/>
      <c r="AF128" s="284"/>
      <c r="AG128" s="232"/>
      <c r="AH128" s="233"/>
    </row>
    <row r="129" spans="1:34">
      <c r="A129" s="456" t="s">
        <v>2083</v>
      </c>
      <c r="B129" s="458" t="str">
        <f t="shared" si="30"/>
        <v>Winkler</v>
      </c>
      <c r="C129" s="459" t="str">
        <f t="shared" si="31"/>
        <v>Dan</v>
      </c>
      <c r="D129" s="456" t="str">
        <f t="shared" si="32"/>
        <v>D. Winkler</v>
      </c>
      <c r="E129" s="460" t="str">
        <f t="shared" si="33"/>
        <v>Dan Winkler</v>
      </c>
      <c r="F129" s="465" t="s">
        <v>748</v>
      </c>
      <c r="G129" s="465" t="s">
        <v>2237</v>
      </c>
      <c r="H129" s="465" t="s">
        <v>478</v>
      </c>
      <c r="I129" s="465" t="s">
        <v>1465</v>
      </c>
      <c r="J129" s="468">
        <v>32906</v>
      </c>
      <c r="K129" s="474" t="s">
        <v>745</v>
      </c>
      <c r="L129" s="448" t="s">
        <v>90</v>
      </c>
      <c r="M129" s="451" t="str">
        <f t="shared" si="34"/>
        <v>1,F2-$500K</v>
      </c>
      <c r="N129" s="472" t="s">
        <v>502</v>
      </c>
      <c r="O129" s="391" t="s">
        <v>3510</v>
      </c>
      <c r="P129" s="447" t="str">
        <f t="shared" si="35"/>
        <v>Winkler, Dan (1,F2-$500K)</v>
      </c>
      <c r="Q129" s="252">
        <f>IF(ISBLANK($X129),"",$X129)</f>
        <v>250000</v>
      </c>
      <c r="R129" s="252">
        <f>IF(ISBLANK($Z129),"",$Z129)</f>
        <v>250000</v>
      </c>
      <c r="S129" s="252" t="str">
        <f>IF(ISBLANK($AB129),"",$AB129)</f>
        <v/>
      </c>
      <c r="T129" s="252" t="str">
        <f t="shared" si="25"/>
        <v/>
      </c>
      <c r="U129" s="359" t="s">
        <v>388</v>
      </c>
      <c r="V129" s="478">
        <v>200000</v>
      </c>
      <c r="W129" s="484" t="s">
        <v>1563</v>
      </c>
      <c r="X129" s="452">
        <v>250000</v>
      </c>
      <c r="Y129" s="359" t="s">
        <v>1564</v>
      </c>
      <c r="Z129" s="478">
        <v>250000</v>
      </c>
      <c r="AA129" s="359" t="s">
        <v>242</v>
      </c>
      <c r="AB129" s="498"/>
      <c r="AC129" s="359"/>
      <c r="AD129" s="498"/>
      <c r="AE129" s="232"/>
      <c r="AF129" s="284"/>
      <c r="AG129" s="232"/>
      <c r="AH129" s="233"/>
    </row>
    <row r="130" spans="1:34">
      <c r="A130" s="455" t="s">
        <v>834</v>
      </c>
      <c r="B130" s="458" t="str">
        <f t="shared" si="30"/>
        <v>Wood</v>
      </c>
      <c r="C130" s="459" t="str">
        <f t="shared" si="31"/>
        <v>Alex</v>
      </c>
      <c r="D130" s="456" t="str">
        <f t="shared" si="32"/>
        <v>A. Wood</v>
      </c>
      <c r="E130" s="460" t="str">
        <f t="shared" si="33"/>
        <v>Alex Wood</v>
      </c>
      <c r="F130" s="462" t="s">
        <v>307</v>
      </c>
      <c r="G130" s="462"/>
      <c r="H130" s="462"/>
      <c r="I130" s="462"/>
      <c r="J130" s="467">
        <v>33250</v>
      </c>
      <c r="K130" s="471" t="s">
        <v>788</v>
      </c>
      <c r="L130" s="448" t="s">
        <v>90</v>
      </c>
      <c r="M130" s="451" t="str">
        <f t="shared" si="34"/>
        <v>1,F3-$1.2M</v>
      </c>
      <c r="N130" s="472" t="s">
        <v>292</v>
      </c>
      <c r="O130" s="391" t="s">
        <v>3510</v>
      </c>
      <c r="P130" s="447" t="str">
        <f t="shared" si="35"/>
        <v>Wood, Alex (1,F3-$1.2M)</v>
      </c>
      <c r="Q130" s="252">
        <f>IF(ISBLANK($X130),"",$X130)</f>
        <v>400000</v>
      </c>
      <c r="R130" s="252">
        <f>IF(ISBLANK($Z130),"",$Z130)</f>
        <v>400000</v>
      </c>
      <c r="S130" s="252">
        <f>IF(ISBLANK($AB130),"",$AB130)</f>
        <v>400000</v>
      </c>
      <c r="T130" s="252" t="str">
        <f>IF(ISBLANK($AD130),"",$AD130)</f>
        <v/>
      </c>
      <c r="U130" s="359" t="s">
        <v>722</v>
      </c>
      <c r="V130" s="478">
        <v>3780000</v>
      </c>
      <c r="W130" s="359" t="s">
        <v>1142</v>
      </c>
      <c r="X130" s="449">
        <v>400000</v>
      </c>
      <c r="Y130" s="359" t="s">
        <v>1144</v>
      </c>
      <c r="Z130" s="449">
        <v>400000</v>
      </c>
      <c r="AA130" s="359" t="s">
        <v>1145</v>
      </c>
      <c r="AB130" s="486">
        <v>400000</v>
      </c>
      <c r="AC130" s="359" t="s">
        <v>242</v>
      </c>
      <c r="AD130" s="498"/>
      <c r="AE130" s="232"/>
      <c r="AF130" s="284"/>
      <c r="AG130" s="232"/>
      <c r="AH130" s="233"/>
    </row>
    <row r="131" spans="1:34" s="244" customFormat="1" ht="14.25" customHeight="1">
      <c r="A131" s="383" t="s">
        <v>1399</v>
      </c>
      <c r="B131" s="384" t="str">
        <f t="shared" si="30"/>
        <v>Workman</v>
      </c>
      <c r="C131" s="385" t="str">
        <f t="shared" si="31"/>
        <v>Brandon</v>
      </c>
      <c r="D131" s="383" t="str">
        <f t="shared" si="32"/>
        <v>B. Workman</v>
      </c>
      <c r="E131" s="386" t="str">
        <f t="shared" si="33"/>
        <v>Brandon Workman</v>
      </c>
      <c r="F131" s="396" t="s">
        <v>748</v>
      </c>
      <c r="G131" s="396"/>
      <c r="H131" s="396"/>
      <c r="I131" s="396"/>
      <c r="J131" s="388">
        <v>32368</v>
      </c>
      <c r="K131" s="397" t="s">
        <v>745</v>
      </c>
      <c r="L131" s="387" t="s">
        <v>90</v>
      </c>
      <c r="M131" s="451" t="str">
        <f t="shared" si="34"/>
        <v>1,F3-$9.6M</v>
      </c>
      <c r="N131" s="389" t="s">
        <v>780</v>
      </c>
      <c r="O131" s="391" t="s">
        <v>3510</v>
      </c>
      <c r="P131" s="386" t="str">
        <f t="shared" si="35"/>
        <v>Workman, Brandon (1,F3-$9.6M)</v>
      </c>
      <c r="Q131" s="252">
        <f>IF(ISBLANK($X131),"",$X131)</f>
        <v>3200000</v>
      </c>
      <c r="R131" s="252">
        <f>IF(ISBLANK($Z131),"",$Z131)</f>
        <v>3200000</v>
      </c>
      <c r="S131" s="252">
        <f>IF(ISBLANK($AB131),"",$AB131)</f>
        <v>3200000</v>
      </c>
      <c r="T131" s="252" t="str">
        <f>IF(ISBLANK($AD131),"",$AD131)</f>
        <v/>
      </c>
      <c r="U131" s="250" t="s">
        <v>1601</v>
      </c>
      <c r="V131" s="253">
        <v>250000</v>
      </c>
      <c r="W131" s="382" t="s">
        <v>3364</v>
      </c>
      <c r="X131" s="253">
        <v>3200000</v>
      </c>
      <c r="Y131" s="382" t="s">
        <v>3365</v>
      </c>
      <c r="Z131" s="253">
        <v>3200000</v>
      </c>
      <c r="AA131" s="382" t="s">
        <v>3366</v>
      </c>
      <c r="AB131" s="253">
        <v>3200000</v>
      </c>
      <c r="AC131" s="232" t="s">
        <v>242</v>
      </c>
      <c r="AD131" s="501"/>
      <c r="AE131" s="232"/>
      <c r="AF131" s="284"/>
      <c r="AG131" s="232"/>
      <c r="AH131" s="232"/>
    </row>
    <row r="132" spans="1:34">
      <c r="A132" s="456" t="s">
        <v>277</v>
      </c>
      <c r="B132" s="458" t="str">
        <f t="shared" si="30"/>
        <v>Zimmerman</v>
      </c>
      <c r="C132" s="459" t="str">
        <f t="shared" si="31"/>
        <v>Ryan</v>
      </c>
      <c r="D132" s="456" t="str">
        <f t="shared" si="32"/>
        <v>R. Zimmerman</v>
      </c>
      <c r="E132" s="460" t="str">
        <f t="shared" si="33"/>
        <v>Ryan Zimmerman</v>
      </c>
      <c r="F132" s="463"/>
      <c r="G132" s="463"/>
      <c r="H132" s="463"/>
      <c r="I132" s="463"/>
      <c r="J132" s="468"/>
      <c r="K132" s="472"/>
      <c r="L132" s="448" t="s">
        <v>6</v>
      </c>
      <c r="M132" s="451" t="str">
        <f t="shared" si="34"/>
        <v>1,F1-325K</v>
      </c>
      <c r="N132" s="472" t="s">
        <v>780</v>
      </c>
      <c r="O132" s="391" t="s">
        <v>3510</v>
      </c>
      <c r="P132" s="447" t="str">
        <f t="shared" si="35"/>
        <v>Zimmerman, Ryan (1,F1-325K)</v>
      </c>
      <c r="Q132" s="252">
        <f>IF(ISBLANK($X132),"",$X132)</f>
        <v>325000</v>
      </c>
      <c r="R132" s="252" t="str">
        <f>IF(ISBLANK($Z132),"",$Z132)</f>
        <v/>
      </c>
      <c r="S132" s="252" t="str">
        <f>IF(ISBLANK($AB132),"",$AB132)</f>
        <v/>
      </c>
      <c r="T132" s="252" t="str">
        <f>IF(ISBLANK($AD132),"",$AD132)</f>
        <v/>
      </c>
      <c r="U132" s="476" t="s">
        <v>878</v>
      </c>
      <c r="V132" s="479">
        <v>2870000</v>
      </c>
      <c r="W132" s="483" t="s">
        <v>3367</v>
      </c>
      <c r="X132" s="452">
        <v>325000</v>
      </c>
      <c r="Y132" s="453" t="s">
        <v>242</v>
      </c>
      <c r="Z132" s="498"/>
      <c r="AA132" s="359"/>
      <c r="AB132" s="498"/>
      <c r="AC132" s="359"/>
      <c r="AD132" s="498"/>
      <c r="AE132" s="232"/>
      <c r="AF132" s="284"/>
      <c r="AG132" s="232"/>
      <c r="AH132" s="233"/>
    </row>
    <row r="133" spans="1:34">
      <c r="A133" s="454" t="s">
        <v>770</v>
      </c>
      <c r="B133" s="458" t="str">
        <f t="shared" si="30"/>
        <v>Zobrist</v>
      </c>
      <c r="C133" s="459" t="str">
        <f t="shared" si="31"/>
        <v>Ben</v>
      </c>
      <c r="D133" s="456" t="str">
        <f t="shared" si="32"/>
        <v>B. Zobrist</v>
      </c>
      <c r="E133" s="460" t="str">
        <f t="shared" si="33"/>
        <v>Ben Zobrist</v>
      </c>
      <c r="F133" s="461" t="s">
        <v>755</v>
      </c>
      <c r="G133" s="461"/>
      <c r="H133" s="461"/>
      <c r="I133" s="461"/>
      <c r="J133" s="466">
        <v>29732</v>
      </c>
      <c r="K133" s="470" t="s">
        <v>746</v>
      </c>
      <c r="L133" s="448" t="s">
        <v>6</v>
      </c>
      <c r="M133" s="451" t="str">
        <f t="shared" si="34"/>
        <v>1,F1-$200k</v>
      </c>
      <c r="N133" s="475" t="s">
        <v>52</v>
      </c>
      <c r="O133" s="391" t="s">
        <v>3510</v>
      </c>
      <c r="P133" s="447" t="str">
        <f t="shared" si="35"/>
        <v>Zobrist, Ben (1,F1-$200k)</v>
      </c>
      <c r="Q133" s="252">
        <f>IF(ISBLANK($X133),"",$X133)</f>
        <v>200000</v>
      </c>
      <c r="R133" s="252" t="str">
        <f>IF(ISBLANK($Z133),"",$Z133)</f>
        <v/>
      </c>
      <c r="S133" s="252" t="str">
        <f>IF(ISBLANK($AB133),"",$AB133)</f>
        <v/>
      </c>
      <c r="T133" s="252" t="str">
        <f>IF(ISBLANK($AD133),"",$AD133)</f>
        <v/>
      </c>
      <c r="U133" s="359" t="s">
        <v>2000</v>
      </c>
      <c r="V133" s="478">
        <v>4867000</v>
      </c>
      <c r="W133" s="481" t="s">
        <v>988</v>
      </c>
      <c r="X133" s="449">
        <v>200000</v>
      </c>
      <c r="Y133" s="485" t="s">
        <v>242</v>
      </c>
      <c r="Z133" s="499"/>
      <c r="AA133" s="359"/>
      <c r="AB133" s="498"/>
      <c r="AC133" s="359"/>
      <c r="AD133" s="498"/>
      <c r="AE133" s="232"/>
      <c r="AF133" s="284"/>
      <c r="AG133" s="232"/>
      <c r="AH133" s="233"/>
    </row>
  </sheetData>
  <sortState ref="A1:AG133">
    <sortCondition ref="A62"/>
  </sortState>
  <phoneticPr fontId="48" type="noConversion"/>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3"/>
  <sheetViews>
    <sheetView workbookViewId="0">
      <selection sqref="A1:XFD133"/>
    </sheetView>
  </sheetViews>
  <sheetFormatPr defaultRowHeight="12.75"/>
  <cols>
    <col min="1" max="1" width="10.140625" style="278" bestFit="1" customWidth="1"/>
    <col min="2" max="2" width="13.5703125" style="278" bestFit="1" customWidth="1"/>
    <col min="3" max="3" width="31.28515625" style="278" bestFit="1" customWidth="1"/>
    <col min="4" max="4" width="14" style="278" bestFit="1" customWidth="1"/>
    <col min="5" max="5" width="12.85546875" style="278" bestFit="1" customWidth="1"/>
    <col min="6" max="16384" width="9.140625" style="278"/>
  </cols>
  <sheetData>
    <row r="1" spans="1:5" s="244" customFormat="1" ht="14.25" customHeight="1">
      <c r="A1" s="515">
        <v>43816</v>
      </c>
      <c r="B1" s="389" t="s">
        <v>253</v>
      </c>
      <c r="C1" s="386" t="s">
        <v>3481</v>
      </c>
      <c r="D1" s="253" t="s">
        <v>3506</v>
      </c>
      <c r="E1" s="494">
        <v>-5251000</v>
      </c>
    </row>
    <row r="2" spans="1:5" s="244" customFormat="1" ht="14.25" customHeight="1">
      <c r="A2" s="515">
        <v>43816</v>
      </c>
      <c r="B2" s="389" t="s">
        <v>253</v>
      </c>
      <c r="C2" s="386" t="s">
        <v>3483</v>
      </c>
      <c r="D2" s="253" t="s">
        <v>3506</v>
      </c>
      <c r="E2" s="494">
        <v>-1330000</v>
      </c>
    </row>
    <row r="3" spans="1:5" s="244" customFormat="1" ht="14.25" customHeight="1">
      <c r="A3" s="515">
        <v>43816</v>
      </c>
      <c r="B3" s="389" t="s">
        <v>479</v>
      </c>
      <c r="C3" s="386" t="s">
        <v>3426</v>
      </c>
      <c r="D3" s="253" t="s">
        <v>3506</v>
      </c>
      <c r="E3" s="494">
        <v>-3859000</v>
      </c>
    </row>
    <row r="4" spans="1:5" s="244" customFormat="1" ht="14.25" customHeight="1">
      <c r="A4" s="515">
        <v>43816</v>
      </c>
      <c r="B4" s="389" t="s">
        <v>479</v>
      </c>
      <c r="C4" s="386" t="s">
        <v>3431</v>
      </c>
      <c r="D4" s="253" t="s">
        <v>3506</v>
      </c>
      <c r="E4" s="494">
        <v>-1906000</v>
      </c>
    </row>
    <row r="5" spans="1:5" s="244" customFormat="1" ht="14.25" customHeight="1">
      <c r="A5" s="515">
        <v>43816</v>
      </c>
      <c r="B5" s="389" t="s">
        <v>479</v>
      </c>
      <c r="C5" s="386" t="s">
        <v>3432</v>
      </c>
      <c r="D5" s="253" t="s">
        <v>3506</v>
      </c>
      <c r="E5" s="494">
        <v>-400000</v>
      </c>
    </row>
    <row r="6" spans="1:5" s="244" customFormat="1" ht="14.25" customHeight="1">
      <c r="A6" s="515">
        <v>43816</v>
      </c>
      <c r="B6" s="389" t="s">
        <v>479</v>
      </c>
      <c r="C6" s="386" t="s">
        <v>3452</v>
      </c>
      <c r="D6" s="253" t="s">
        <v>3506</v>
      </c>
      <c r="E6" s="494">
        <v>-699000</v>
      </c>
    </row>
    <row r="7" spans="1:5" s="244" customFormat="1" ht="14.25" customHeight="1">
      <c r="A7" s="515">
        <v>43816</v>
      </c>
      <c r="B7" s="401" t="s">
        <v>479</v>
      </c>
      <c r="C7" s="386" t="s">
        <v>3492</v>
      </c>
      <c r="D7" s="253" t="s">
        <v>3506</v>
      </c>
      <c r="E7" s="494">
        <v>-1157000</v>
      </c>
    </row>
    <row r="8" spans="1:5" s="244" customFormat="1" ht="14.25" customHeight="1">
      <c r="A8" s="515">
        <v>43816</v>
      </c>
      <c r="B8" s="389" t="s">
        <v>1029</v>
      </c>
      <c r="C8" s="386" t="s">
        <v>3385</v>
      </c>
      <c r="D8" s="253" t="s">
        <v>3506</v>
      </c>
      <c r="E8" s="494">
        <v>-800000</v>
      </c>
    </row>
    <row r="9" spans="1:5" s="244" customFormat="1">
      <c r="A9" s="515">
        <v>43816</v>
      </c>
      <c r="B9" s="389" t="s">
        <v>1029</v>
      </c>
      <c r="C9" s="386" t="s">
        <v>3396</v>
      </c>
      <c r="D9" s="253" t="s">
        <v>3506</v>
      </c>
      <c r="E9" s="494">
        <v>-1000000</v>
      </c>
    </row>
    <row r="10" spans="1:5" s="244" customFormat="1">
      <c r="A10" s="515">
        <v>43816</v>
      </c>
      <c r="B10" s="401" t="s">
        <v>1029</v>
      </c>
      <c r="C10" s="386" t="s">
        <v>3469</v>
      </c>
      <c r="D10" s="253" t="s">
        <v>3506</v>
      </c>
      <c r="E10" s="494">
        <v>-300000</v>
      </c>
    </row>
    <row r="11" spans="1:5" s="244" customFormat="1">
      <c r="A11" s="515">
        <v>43816</v>
      </c>
      <c r="B11" s="389" t="s">
        <v>780</v>
      </c>
      <c r="C11" s="386" t="s">
        <v>3400</v>
      </c>
      <c r="D11" s="253" t="s">
        <v>3506</v>
      </c>
      <c r="E11" s="494">
        <v>-2321000</v>
      </c>
    </row>
    <row r="12" spans="1:5" s="244" customFormat="1">
      <c r="A12" s="515">
        <v>43816</v>
      </c>
      <c r="B12" s="389" t="s">
        <v>780</v>
      </c>
      <c r="C12" s="386" t="s">
        <v>3416</v>
      </c>
      <c r="D12" s="253" t="s">
        <v>3506</v>
      </c>
      <c r="E12" s="494">
        <v>-800000</v>
      </c>
    </row>
    <row r="13" spans="1:5" s="244" customFormat="1">
      <c r="A13" s="515">
        <v>43816</v>
      </c>
      <c r="B13" s="393" t="s">
        <v>780</v>
      </c>
      <c r="C13" s="386" t="s">
        <v>3420</v>
      </c>
      <c r="D13" s="253" t="s">
        <v>3506</v>
      </c>
      <c r="E13" s="494">
        <v>-5241000</v>
      </c>
    </row>
    <row r="14" spans="1:5" s="244" customFormat="1">
      <c r="A14" s="515">
        <v>43816</v>
      </c>
      <c r="B14" s="389" t="s">
        <v>780</v>
      </c>
      <c r="C14" s="386" t="s">
        <v>3446</v>
      </c>
      <c r="D14" s="253" t="s">
        <v>3506</v>
      </c>
      <c r="E14" s="494">
        <v>-8241000</v>
      </c>
    </row>
    <row r="15" spans="1:5" s="244" customFormat="1">
      <c r="A15" s="515">
        <v>43816</v>
      </c>
      <c r="B15" s="389" t="s">
        <v>780</v>
      </c>
      <c r="C15" s="386" t="s">
        <v>3463</v>
      </c>
      <c r="D15" s="253" t="s">
        <v>3506</v>
      </c>
      <c r="E15" s="494">
        <v>-600000</v>
      </c>
    </row>
    <row r="16" spans="1:5" s="244" customFormat="1" ht="14.25" customHeight="1">
      <c r="A16" s="515">
        <v>43816</v>
      </c>
      <c r="B16" s="401" t="s">
        <v>780</v>
      </c>
      <c r="C16" s="386" t="s">
        <v>3464</v>
      </c>
      <c r="D16" s="253" t="s">
        <v>3506</v>
      </c>
      <c r="E16" s="494">
        <v>-2000000</v>
      </c>
    </row>
    <row r="17" spans="1:5" s="244" customFormat="1">
      <c r="A17" s="515">
        <v>43816</v>
      </c>
      <c r="B17" s="389" t="s">
        <v>780</v>
      </c>
      <c r="C17" s="386" t="s">
        <v>3490</v>
      </c>
      <c r="D17" s="253" t="s">
        <v>3506</v>
      </c>
      <c r="E17" s="494">
        <v>-200000</v>
      </c>
    </row>
    <row r="18" spans="1:5" s="244" customFormat="1">
      <c r="A18" s="515">
        <v>43816</v>
      </c>
      <c r="B18" s="393" t="s">
        <v>780</v>
      </c>
      <c r="C18" s="386" t="s">
        <v>3498</v>
      </c>
      <c r="D18" s="253" t="s">
        <v>3506</v>
      </c>
      <c r="E18" s="494">
        <v>-1750000</v>
      </c>
    </row>
    <row r="19" spans="1:5" s="244" customFormat="1">
      <c r="A19" s="515">
        <v>43816</v>
      </c>
      <c r="B19" s="389" t="s">
        <v>780</v>
      </c>
      <c r="C19" s="386" t="s">
        <v>3504</v>
      </c>
      <c r="D19" s="253" t="s">
        <v>3506</v>
      </c>
      <c r="E19" s="494">
        <v>-3200000</v>
      </c>
    </row>
    <row r="20" spans="1:5" s="244" customFormat="1">
      <c r="A20" s="515">
        <v>43816</v>
      </c>
      <c r="B20" s="389" t="s">
        <v>780</v>
      </c>
      <c r="C20" s="386" t="s">
        <v>3509</v>
      </c>
      <c r="D20" s="253" t="s">
        <v>3506</v>
      </c>
      <c r="E20" s="494">
        <v>-325000</v>
      </c>
    </row>
    <row r="21" spans="1:5" s="244" customFormat="1" ht="14.25" customHeight="1">
      <c r="A21" s="515">
        <v>43816</v>
      </c>
      <c r="B21" s="389" t="s">
        <v>52</v>
      </c>
      <c r="C21" s="386" t="s">
        <v>3381</v>
      </c>
      <c r="D21" s="253" t="s">
        <v>3506</v>
      </c>
      <c r="E21" s="494">
        <v>-840000</v>
      </c>
    </row>
    <row r="22" spans="1:5" s="244" customFormat="1" ht="14.25" customHeight="1">
      <c r="A22" s="515">
        <v>43816</v>
      </c>
      <c r="B22" s="389" t="s">
        <v>52</v>
      </c>
      <c r="C22" s="386" t="s">
        <v>3394</v>
      </c>
      <c r="D22" s="253" t="s">
        <v>3506</v>
      </c>
      <c r="E22" s="494">
        <v>-2800000</v>
      </c>
    </row>
    <row r="23" spans="1:5" s="244" customFormat="1">
      <c r="A23" s="515">
        <v>43816</v>
      </c>
      <c r="B23" s="389" t="s">
        <v>52</v>
      </c>
      <c r="C23" s="386" t="s">
        <v>3508</v>
      </c>
      <c r="D23" s="253" t="s">
        <v>3506</v>
      </c>
      <c r="E23" s="494">
        <v>-333334</v>
      </c>
    </row>
    <row r="24" spans="1:5" s="244" customFormat="1">
      <c r="A24" s="515">
        <v>43816</v>
      </c>
      <c r="B24" s="389" t="s">
        <v>52</v>
      </c>
      <c r="C24" s="386" t="s">
        <v>3425</v>
      </c>
      <c r="D24" s="253" t="s">
        <v>3506</v>
      </c>
      <c r="E24" s="494">
        <v>-2350000</v>
      </c>
    </row>
    <row r="25" spans="1:5" s="244" customFormat="1">
      <c r="A25" s="515">
        <v>43816</v>
      </c>
      <c r="B25" s="389" t="s">
        <v>52</v>
      </c>
      <c r="C25" s="386" t="s">
        <v>3434</v>
      </c>
      <c r="D25" s="253" t="s">
        <v>3506</v>
      </c>
      <c r="E25" s="494">
        <v>-250000</v>
      </c>
    </row>
    <row r="26" spans="1:5" s="244" customFormat="1">
      <c r="A26" s="515">
        <v>43816</v>
      </c>
      <c r="B26" s="393" t="s">
        <v>52</v>
      </c>
      <c r="C26" s="386" t="s">
        <v>3449</v>
      </c>
      <c r="D26" s="253" t="s">
        <v>3506</v>
      </c>
      <c r="E26" s="494">
        <v>-4275000</v>
      </c>
    </row>
    <row r="27" spans="1:5" s="244" customFormat="1">
      <c r="A27" s="515">
        <v>43816</v>
      </c>
      <c r="B27" s="389" t="s">
        <v>52</v>
      </c>
      <c r="C27" s="386" t="s">
        <v>3451</v>
      </c>
      <c r="D27" s="253" t="s">
        <v>3506</v>
      </c>
      <c r="E27" s="494">
        <v>-1000000</v>
      </c>
    </row>
    <row r="28" spans="1:5" s="244" customFormat="1">
      <c r="A28" s="515">
        <v>43816</v>
      </c>
      <c r="B28" s="389" t="s">
        <v>52</v>
      </c>
      <c r="C28" s="386" t="s">
        <v>3488</v>
      </c>
      <c r="D28" s="253" t="s">
        <v>3506</v>
      </c>
      <c r="E28" s="494">
        <v>-9500000</v>
      </c>
    </row>
    <row r="29" spans="1:5" s="244" customFormat="1">
      <c r="A29" s="515">
        <v>43816</v>
      </c>
      <c r="B29" s="393" t="s">
        <v>52</v>
      </c>
      <c r="C29" s="386" t="s">
        <v>3505</v>
      </c>
      <c r="D29" s="253" t="s">
        <v>3506</v>
      </c>
      <c r="E29" s="494">
        <v>-200000</v>
      </c>
    </row>
    <row r="30" spans="1:5" s="244" customFormat="1">
      <c r="A30" s="515">
        <v>43816</v>
      </c>
      <c r="B30" s="389" t="s">
        <v>1338</v>
      </c>
      <c r="C30" s="386" t="s">
        <v>3467</v>
      </c>
      <c r="D30" s="253" t="s">
        <v>3506</v>
      </c>
      <c r="E30" s="494">
        <v>-2777000</v>
      </c>
    </row>
    <row r="31" spans="1:5" s="244" customFormat="1">
      <c r="A31" s="515">
        <v>43816</v>
      </c>
      <c r="B31" s="393" t="s">
        <v>1338</v>
      </c>
      <c r="C31" s="386" t="s">
        <v>3478</v>
      </c>
      <c r="D31" s="253" t="s">
        <v>3506</v>
      </c>
      <c r="E31" s="494">
        <v>-1737000</v>
      </c>
    </row>
    <row r="32" spans="1:5" s="244" customFormat="1">
      <c r="A32" s="515">
        <v>43816</v>
      </c>
      <c r="B32" s="389" t="s">
        <v>504</v>
      </c>
      <c r="C32" s="386" t="s">
        <v>3405</v>
      </c>
      <c r="D32" s="253" t="s">
        <v>3506</v>
      </c>
      <c r="E32" s="494">
        <v>-1000000</v>
      </c>
    </row>
    <row r="33" spans="1:5" s="244" customFormat="1">
      <c r="A33" s="515">
        <v>43816</v>
      </c>
      <c r="B33" s="389" t="s">
        <v>504</v>
      </c>
      <c r="C33" s="386" t="s">
        <v>3423</v>
      </c>
      <c r="D33" s="253" t="s">
        <v>3506</v>
      </c>
      <c r="E33" s="494">
        <v>-6000000</v>
      </c>
    </row>
    <row r="34" spans="1:5" s="244" customFormat="1">
      <c r="A34" s="515">
        <v>43816</v>
      </c>
      <c r="B34" s="393" t="s">
        <v>504</v>
      </c>
      <c r="C34" s="386" t="s">
        <v>3433</v>
      </c>
      <c r="D34" s="253" t="s">
        <v>3506</v>
      </c>
      <c r="E34" s="494">
        <v>-5500000</v>
      </c>
    </row>
    <row r="35" spans="1:5" s="244" customFormat="1">
      <c r="A35" s="515">
        <v>43816</v>
      </c>
      <c r="B35" s="389" t="s">
        <v>504</v>
      </c>
      <c r="C35" s="386" t="s">
        <v>3435</v>
      </c>
      <c r="D35" s="253" t="s">
        <v>3506</v>
      </c>
      <c r="E35" s="494">
        <v>-3000000</v>
      </c>
    </row>
    <row r="36" spans="1:5" s="244" customFormat="1">
      <c r="A36" s="515">
        <v>43816</v>
      </c>
      <c r="B36" s="393" t="s">
        <v>504</v>
      </c>
      <c r="C36" s="386" t="s">
        <v>3444</v>
      </c>
      <c r="D36" s="253" t="s">
        <v>3506</v>
      </c>
      <c r="E36" s="494">
        <v>-350000</v>
      </c>
    </row>
    <row r="37" spans="1:5" s="244" customFormat="1">
      <c r="A37" s="515">
        <v>43816</v>
      </c>
      <c r="B37" s="389" t="s">
        <v>504</v>
      </c>
      <c r="C37" s="386" t="s">
        <v>3486</v>
      </c>
      <c r="D37" s="253" t="s">
        <v>3506</v>
      </c>
      <c r="E37" s="494">
        <v>-2900000</v>
      </c>
    </row>
    <row r="38" spans="1:5" s="244" customFormat="1">
      <c r="A38" s="515">
        <v>43816</v>
      </c>
      <c r="B38" s="389" t="s">
        <v>502</v>
      </c>
      <c r="C38" s="386" t="s">
        <v>3380</v>
      </c>
      <c r="D38" s="253" t="s">
        <v>3506</v>
      </c>
      <c r="E38" s="494">
        <v>-900000</v>
      </c>
    </row>
    <row r="39" spans="1:5" s="244" customFormat="1">
      <c r="A39" s="515">
        <v>43816</v>
      </c>
      <c r="B39" s="389" t="s">
        <v>502</v>
      </c>
      <c r="C39" s="386" t="s">
        <v>3409</v>
      </c>
      <c r="D39" s="253" t="s">
        <v>3506</v>
      </c>
      <c r="E39" s="494">
        <v>-1400000</v>
      </c>
    </row>
    <row r="40" spans="1:5" s="244" customFormat="1">
      <c r="A40" s="515">
        <v>43816</v>
      </c>
      <c r="B40" s="389" t="s">
        <v>502</v>
      </c>
      <c r="C40" s="386" t="s">
        <v>3411</v>
      </c>
      <c r="D40" s="253" t="s">
        <v>3506</v>
      </c>
      <c r="E40" s="494">
        <v>-1000000</v>
      </c>
    </row>
    <row r="41" spans="1:5" s="244" customFormat="1">
      <c r="A41" s="515">
        <v>43816</v>
      </c>
      <c r="B41" s="389" t="s">
        <v>502</v>
      </c>
      <c r="C41" s="386" t="s">
        <v>3418</v>
      </c>
      <c r="D41" s="253" t="s">
        <v>3506</v>
      </c>
      <c r="E41" s="494">
        <v>-1995000</v>
      </c>
    </row>
    <row r="42" spans="1:5" s="244" customFormat="1">
      <c r="A42" s="515">
        <v>43816</v>
      </c>
      <c r="B42" s="389" t="s">
        <v>502</v>
      </c>
      <c r="C42" s="386" t="s">
        <v>3419</v>
      </c>
      <c r="D42" s="253" t="s">
        <v>3506</v>
      </c>
      <c r="E42" s="494">
        <v>-200000</v>
      </c>
    </row>
    <row r="43" spans="1:5" s="244" customFormat="1" ht="13.5" customHeight="1">
      <c r="A43" s="515">
        <v>43816</v>
      </c>
      <c r="B43" s="389" t="str">
        <f>Cobb!$A$2</f>
        <v>Greenville</v>
      </c>
      <c r="C43" s="386" t="s">
        <v>3421</v>
      </c>
      <c r="D43" s="253" t="s">
        <v>3506</v>
      </c>
      <c r="E43" s="494">
        <v>-665000</v>
      </c>
    </row>
    <row r="44" spans="1:5" s="244" customFormat="1">
      <c r="A44" s="515">
        <v>43816</v>
      </c>
      <c r="B44" s="389" t="s">
        <v>502</v>
      </c>
      <c r="C44" s="386" t="s">
        <v>3427</v>
      </c>
      <c r="D44" s="253" t="s">
        <v>3506</v>
      </c>
      <c r="E44" s="494">
        <v>-2111000</v>
      </c>
    </row>
    <row r="45" spans="1:5" s="244" customFormat="1">
      <c r="A45" s="515">
        <v>43816</v>
      </c>
      <c r="B45" s="393" t="s">
        <v>502</v>
      </c>
      <c r="C45" s="386" t="s">
        <v>3429</v>
      </c>
      <c r="D45" s="253" t="s">
        <v>3506</v>
      </c>
      <c r="E45" s="494">
        <v>-5250000</v>
      </c>
    </row>
    <row r="46" spans="1:5" s="244" customFormat="1">
      <c r="A46" s="515">
        <v>43816</v>
      </c>
      <c r="B46" s="401" t="s">
        <v>502</v>
      </c>
      <c r="C46" s="386" t="s">
        <v>3439</v>
      </c>
      <c r="D46" s="253" t="s">
        <v>3506</v>
      </c>
      <c r="E46" s="494">
        <v>-1680000</v>
      </c>
    </row>
    <row r="47" spans="1:5" s="244" customFormat="1" ht="12.75" customHeight="1">
      <c r="A47" s="515">
        <v>43816</v>
      </c>
      <c r="B47" s="389" t="str">
        <f>Cobb!$A$2</f>
        <v>Greenville</v>
      </c>
      <c r="C47" s="386" t="s">
        <v>3466</v>
      </c>
      <c r="D47" s="253" t="s">
        <v>3506</v>
      </c>
      <c r="E47" s="494">
        <v>-684000</v>
      </c>
    </row>
    <row r="48" spans="1:5" s="244" customFormat="1">
      <c r="A48" s="515">
        <v>43816</v>
      </c>
      <c r="B48" s="389" t="s">
        <v>502</v>
      </c>
      <c r="C48" s="386" t="s">
        <v>3474</v>
      </c>
      <c r="D48" s="253" t="s">
        <v>3506</v>
      </c>
      <c r="E48" s="494">
        <v>-6000000</v>
      </c>
    </row>
    <row r="49" spans="1:5" s="244" customFormat="1">
      <c r="A49" s="515">
        <v>43816</v>
      </c>
      <c r="B49" s="389" t="s">
        <v>502</v>
      </c>
      <c r="C49" s="386" t="s">
        <v>3502</v>
      </c>
      <c r="D49" s="253" t="s">
        <v>3506</v>
      </c>
      <c r="E49" s="494">
        <v>-250000</v>
      </c>
    </row>
    <row r="50" spans="1:5" s="244" customFormat="1">
      <c r="A50" s="515">
        <v>43816</v>
      </c>
      <c r="B50" s="389" t="s">
        <v>329</v>
      </c>
      <c r="C50" s="386" t="s">
        <v>3389</v>
      </c>
      <c r="D50" s="253" t="s">
        <v>3506</v>
      </c>
      <c r="E50" s="494">
        <v>-600000</v>
      </c>
    </row>
    <row r="51" spans="1:5" s="244" customFormat="1">
      <c r="A51" s="515">
        <v>43816</v>
      </c>
      <c r="B51" s="389" t="s">
        <v>329</v>
      </c>
      <c r="C51" s="386" t="s">
        <v>3399</v>
      </c>
      <c r="D51" s="253" t="s">
        <v>3506</v>
      </c>
      <c r="E51" s="494">
        <v>-2000000</v>
      </c>
    </row>
    <row r="52" spans="1:5" s="244" customFormat="1">
      <c r="A52" s="515">
        <v>43816</v>
      </c>
      <c r="B52" s="389" t="s">
        <v>329</v>
      </c>
      <c r="C52" s="386" t="s">
        <v>3406</v>
      </c>
      <c r="D52" s="253" t="s">
        <v>3506</v>
      </c>
      <c r="E52" s="494">
        <v>-800000</v>
      </c>
    </row>
    <row r="53" spans="1:5" s="244" customFormat="1">
      <c r="A53" s="515">
        <v>43816</v>
      </c>
      <c r="B53" s="389" t="s">
        <v>329</v>
      </c>
      <c r="C53" s="386" t="s">
        <v>3484</v>
      </c>
      <c r="D53" s="253" t="s">
        <v>3506</v>
      </c>
      <c r="E53" s="494">
        <v>-3350000</v>
      </c>
    </row>
    <row r="54" spans="1:5" s="244" customFormat="1" ht="14.25" customHeight="1">
      <c r="A54" s="515">
        <v>43816</v>
      </c>
      <c r="B54" s="389" t="s">
        <v>299</v>
      </c>
      <c r="C54" s="386" t="s">
        <v>3383</v>
      </c>
      <c r="D54" s="253" t="s">
        <v>3506</v>
      </c>
      <c r="E54" s="494">
        <v>-750000</v>
      </c>
    </row>
    <row r="55" spans="1:5" s="244" customFormat="1">
      <c r="A55" s="515">
        <v>43816</v>
      </c>
      <c r="B55" s="389" t="s">
        <v>299</v>
      </c>
      <c r="C55" s="386" t="s">
        <v>3392</v>
      </c>
      <c r="D55" s="253" t="s">
        <v>3506</v>
      </c>
      <c r="E55" s="494">
        <v>-250000</v>
      </c>
    </row>
    <row r="56" spans="1:5" s="244" customFormat="1">
      <c r="A56" s="515">
        <v>43816</v>
      </c>
      <c r="B56" s="389" t="str">
        <f>Mays!$Y$2</f>
        <v>Los Angeles</v>
      </c>
      <c r="C56" s="386" t="s">
        <v>3397</v>
      </c>
      <c r="D56" s="253" t="s">
        <v>3506</v>
      </c>
      <c r="E56" s="494">
        <v>-2613000</v>
      </c>
    </row>
    <row r="57" spans="1:5" s="244" customFormat="1">
      <c r="A57" s="515">
        <v>43816</v>
      </c>
      <c r="B57" s="389" t="s">
        <v>299</v>
      </c>
      <c r="C57" s="386" t="s">
        <v>3407</v>
      </c>
      <c r="D57" s="253" t="s">
        <v>3506</v>
      </c>
      <c r="E57" s="494">
        <v>-200000</v>
      </c>
    </row>
    <row r="58" spans="1:5" s="244" customFormat="1">
      <c r="A58" s="515">
        <v>43816</v>
      </c>
      <c r="B58" s="389" t="s">
        <v>299</v>
      </c>
      <c r="C58" s="386" t="s">
        <v>3408</v>
      </c>
      <c r="D58" s="253" t="s">
        <v>3506</v>
      </c>
      <c r="E58" s="494">
        <v>-250000</v>
      </c>
    </row>
    <row r="59" spans="1:5" s="244" customFormat="1">
      <c r="A59" s="515">
        <v>43816</v>
      </c>
      <c r="B59" s="389" t="s">
        <v>299</v>
      </c>
      <c r="C59" s="386" t="s">
        <v>3438</v>
      </c>
      <c r="D59" s="253" t="s">
        <v>3506</v>
      </c>
      <c r="E59" s="494">
        <v>-305000</v>
      </c>
    </row>
    <row r="60" spans="1:5" s="244" customFormat="1">
      <c r="A60" s="515">
        <v>43816</v>
      </c>
      <c r="B60" s="401" t="s">
        <v>299</v>
      </c>
      <c r="C60" s="386" t="s">
        <v>3458</v>
      </c>
      <c r="D60" s="253" t="s">
        <v>3506</v>
      </c>
      <c r="E60" s="494">
        <v>-250000</v>
      </c>
    </row>
    <row r="61" spans="1:5" s="244" customFormat="1">
      <c r="A61" s="515">
        <v>43816</v>
      </c>
      <c r="B61" s="389" t="s">
        <v>299</v>
      </c>
      <c r="C61" s="386" t="s">
        <v>3459</v>
      </c>
      <c r="D61" s="253" t="s">
        <v>3506</v>
      </c>
      <c r="E61" s="494">
        <v>-2000000</v>
      </c>
    </row>
    <row r="62" spans="1:5" s="244" customFormat="1">
      <c r="A62" s="515">
        <v>43816</v>
      </c>
      <c r="B62" s="389" t="s">
        <v>299</v>
      </c>
      <c r="C62" s="386" t="s">
        <v>3477</v>
      </c>
      <c r="D62" s="253" t="s">
        <v>3506</v>
      </c>
      <c r="E62" s="494">
        <v>-350000</v>
      </c>
    </row>
    <row r="63" spans="1:5" s="244" customFormat="1">
      <c r="A63" s="515">
        <v>43816</v>
      </c>
      <c r="B63" s="389" t="s">
        <v>299</v>
      </c>
      <c r="C63" s="386" t="s">
        <v>3500</v>
      </c>
      <c r="D63" s="253" t="s">
        <v>3506</v>
      </c>
      <c r="E63" s="494">
        <v>-425000</v>
      </c>
    </row>
    <row r="64" spans="1:5" s="244" customFormat="1" ht="14.25" customHeight="1">
      <c r="A64" s="515">
        <v>43816</v>
      </c>
      <c r="B64" s="389" t="s">
        <v>263</v>
      </c>
      <c r="C64" s="386" t="s">
        <v>3391</v>
      </c>
      <c r="D64" s="253" t="s">
        <v>3506</v>
      </c>
      <c r="E64" s="494">
        <v>-1407000</v>
      </c>
    </row>
    <row r="65" spans="1:5" s="244" customFormat="1" ht="14.25" customHeight="1">
      <c r="A65" s="515">
        <v>43816</v>
      </c>
      <c r="B65" s="393" t="s">
        <v>263</v>
      </c>
      <c r="C65" s="386" t="s">
        <v>3414</v>
      </c>
      <c r="D65" s="253" t="s">
        <v>3506</v>
      </c>
      <c r="E65" s="494">
        <v>-3354000</v>
      </c>
    </row>
    <row r="66" spans="1:5" s="244" customFormat="1">
      <c r="A66" s="515">
        <v>43816</v>
      </c>
      <c r="B66" s="389" t="s">
        <v>263</v>
      </c>
      <c r="C66" s="386" t="s">
        <v>3430</v>
      </c>
      <c r="D66" s="253" t="s">
        <v>3506</v>
      </c>
      <c r="E66" s="494">
        <v>-250000</v>
      </c>
    </row>
    <row r="67" spans="1:5" s="244" customFormat="1" ht="14.25" customHeight="1">
      <c r="A67" s="515">
        <v>43816</v>
      </c>
      <c r="B67" s="389" t="s">
        <v>263</v>
      </c>
      <c r="C67" s="386" t="s">
        <v>3457</v>
      </c>
      <c r="D67" s="253" t="s">
        <v>3506</v>
      </c>
      <c r="E67" s="494">
        <v>-2850000</v>
      </c>
    </row>
    <row r="68" spans="1:5" s="244" customFormat="1">
      <c r="A68" s="515">
        <v>43816</v>
      </c>
      <c r="B68" s="389" t="s">
        <v>263</v>
      </c>
      <c r="C68" s="386" t="s">
        <v>3465</v>
      </c>
      <c r="D68" s="253" t="s">
        <v>3506</v>
      </c>
      <c r="E68" s="494">
        <v>-200000</v>
      </c>
    </row>
    <row r="69" spans="1:5" s="244" customFormat="1" ht="14.25" customHeight="1">
      <c r="A69" s="515">
        <v>43816</v>
      </c>
      <c r="B69" s="389" t="s">
        <v>263</v>
      </c>
      <c r="C69" s="386" t="s">
        <v>3475</v>
      </c>
      <c r="D69" s="253" t="s">
        <v>3506</v>
      </c>
      <c r="E69" s="494">
        <v>-2929000</v>
      </c>
    </row>
    <row r="70" spans="1:5" s="244" customFormat="1" ht="14.25" customHeight="1">
      <c r="A70" s="515">
        <v>43816</v>
      </c>
      <c r="B70" s="389" t="s">
        <v>868</v>
      </c>
      <c r="C70" s="386" t="s">
        <v>3415</v>
      </c>
      <c r="D70" s="253" t="s">
        <v>3506</v>
      </c>
      <c r="E70" s="494">
        <v>-7250000</v>
      </c>
    </row>
    <row r="71" spans="1:5" s="244" customFormat="1" ht="14.25" customHeight="1">
      <c r="A71" s="515">
        <v>43816</v>
      </c>
      <c r="B71" s="389" t="s">
        <v>868</v>
      </c>
      <c r="C71" s="386" t="s">
        <v>3455</v>
      </c>
      <c r="D71" s="253" t="s">
        <v>3506</v>
      </c>
      <c r="E71" s="494">
        <v>-4750000</v>
      </c>
    </row>
    <row r="72" spans="1:5" s="244" customFormat="1" ht="14.25" customHeight="1">
      <c r="A72" s="515">
        <v>43816</v>
      </c>
      <c r="B72" s="389" t="s">
        <v>868</v>
      </c>
      <c r="C72" s="386" t="s">
        <v>3485</v>
      </c>
      <c r="D72" s="253" t="s">
        <v>3506</v>
      </c>
      <c r="E72" s="494">
        <v>-2450000</v>
      </c>
    </row>
    <row r="73" spans="1:5" s="244" customFormat="1" ht="14.25" customHeight="1">
      <c r="A73" s="515">
        <v>43816</v>
      </c>
      <c r="B73" s="389" t="s">
        <v>1401</v>
      </c>
      <c r="C73" s="386" t="s">
        <v>3441</v>
      </c>
      <c r="D73" s="253" t="s">
        <v>3506</v>
      </c>
      <c r="E73" s="494">
        <v>-200000</v>
      </c>
    </row>
    <row r="74" spans="1:5" s="244" customFormat="1" ht="14.25" customHeight="1">
      <c r="A74" s="515">
        <v>43816</v>
      </c>
      <c r="B74" s="389" t="s">
        <v>1401</v>
      </c>
      <c r="C74" s="386" t="s">
        <v>3491</v>
      </c>
      <c r="D74" s="253" t="s">
        <v>3506</v>
      </c>
      <c r="E74" s="494">
        <v>-200000</v>
      </c>
    </row>
    <row r="75" spans="1:5" s="244" customFormat="1" ht="14.25" customHeight="1">
      <c r="A75" s="515">
        <v>43816</v>
      </c>
      <c r="B75" s="389" t="s">
        <v>1401</v>
      </c>
      <c r="C75" s="386" t="s">
        <v>3494</v>
      </c>
      <c r="D75" s="253" t="s">
        <v>3506</v>
      </c>
      <c r="E75" s="494">
        <v>-244000</v>
      </c>
    </row>
    <row r="76" spans="1:5" s="244" customFormat="1" ht="14.25" customHeight="1">
      <c r="A76" s="515">
        <v>43816</v>
      </c>
      <c r="B76" s="389" t="s">
        <v>292</v>
      </c>
      <c r="C76" s="386" t="s">
        <v>3384</v>
      </c>
      <c r="D76" s="253" t="s">
        <v>3506</v>
      </c>
      <c r="E76" s="494">
        <v>-850000</v>
      </c>
    </row>
    <row r="77" spans="1:5" ht="14.25" customHeight="1">
      <c r="A77" s="515">
        <v>43816</v>
      </c>
      <c r="B77" s="389" t="s">
        <v>292</v>
      </c>
      <c r="C77" s="386" t="s">
        <v>3445</v>
      </c>
      <c r="D77" s="253" t="s">
        <v>3506</v>
      </c>
      <c r="E77" s="494">
        <v>-250000</v>
      </c>
    </row>
    <row r="78" spans="1:5" s="244" customFormat="1" ht="14.25" customHeight="1">
      <c r="A78" s="515">
        <v>43816</v>
      </c>
      <c r="B78" s="389" t="s">
        <v>292</v>
      </c>
      <c r="C78" s="386" t="s">
        <v>3456</v>
      </c>
      <c r="D78" s="253" t="s">
        <v>3506</v>
      </c>
      <c r="E78" s="494">
        <v>-350000</v>
      </c>
    </row>
    <row r="79" spans="1:5" s="244" customFormat="1" ht="14.25" customHeight="1">
      <c r="A79" s="515">
        <v>43816</v>
      </c>
      <c r="B79" s="389" t="str">
        <f>Ruth!$S$2</f>
        <v>New York</v>
      </c>
      <c r="C79" s="386" t="s">
        <v>3461</v>
      </c>
      <c r="D79" s="253" t="s">
        <v>3506</v>
      </c>
      <c r="E79" s="494">
        <v>-625000</v>
      </c>
    </row>
    <row r="80" spans="1:5" s="244" customFormat="1" ht="14.25" customHeight="1">
      <c r="A80" s="515">
        <v>43816</v>
      </c>
      <c r="B80" s="389" t="s">
        <v>292</v>
      </c>
      <c r="C80" s="386" t="s">
        <v>3507</v>
      </c>
      <c r="D80" s="253" t="s">
        <v>3506</v>
      </c>
      <c r="E80" s="494">
        <v>-200000</v>
      </c>
    </row>
    <row r="81" spans="1:5" s="244" customFormat="1" ht="14.25" customHeight="1">
      <c r="A81" s="515">
        <v>43816</v>
      </c>
      <c r="B81" s="389" t="s">
        <v>292</v>
      </c>
      <c r="C81" s="386" t="s">
        <v>3496</v>
      </c>
      <c r="D81" s="253" t="s">
        <v>3506</v>
      </c>
      <c r="E81" s="494">
        <v>-500000</v>
      </c>
    </row>
    <row r="82" spans="1:5" s="244" customFormat="1" ht="14.25" customHeight="1">
      <c r="A82" s="515">
        <v>43816</v>
      </c>
      <c r="B82" s="389" t="s">
        <v>292</v>
      </c>
      <c r="C82" s="386" t="s">
        <v>3503</v>
      </c>
      <c r="D82" s="253" t="s">
        <v>3506</v>
      </c>
      <c r="E82" s="494">
        <v>-400000</v>
      </c>
    </row>
    <row r="83" spans="1:5" s="244" customFormat="1" ht="14.25" customHeight="1">
      <c r="A83" s="515">
        <v>43816</v>
      </c>
      <c r="B83" s="389" t="s">
        <v>397</v>
      </c>
      <c r="C83" s="386" t="s">
        <v>3476</v>
      </c>
      <c r="D83" s="253" t="s">
        <v>3506</v>
      </c>
      <c r="E83" s="494">
        <v>-4384000</v>
      </c>
    </row>
    <row r="84" spans="1:5" s="244" customFormat="1" ht="14.25" customHeight="1">
      <c r="A84" s="515">
        <v>43816</v>
      </c>
      <c r="B84" s="389" t="s">
        <v>397</v>
      </c>
      <c r="C84" s="386" t="s">
        <v>3497</v>
      </c>
      <c r="D84" s="253" t="s">
        <v>3506</v>
      </c>
      <c r="E84" s="494">
        <v>-331000</v>
      </c>
    </row>
    <row r="85" spans="1:5" s="244" customFormat="1" ht="14.25" customHeight="1">
      <c r="A85" s="515">
        <v>43816</v>
      </c>
      <c r="B85" s="389" t="s">
        <v>397</v>
      </c>
      <c r="C85" s="386" t="s">
        <v>3501</v>
      </c>
      <c r="D85" s="253" t="s">
        <v>3506</v>
      </c>
      <c r="E85" s="494">
        <v>-810000</v>
      </c>
    </row>
    <row r="86" spans="1:5" s="244" customFormat="1" ht="14.25" customHeight="1">
      <c r="A86" s="515">
        <v>43816</v>
      </c>
      <c r="B86" s="393" t="s">
        <v>864</v>
      </c>
      <c r="C86" s="386" t="s">
        <v>3398</v>
      </c>
      <c r="D86" s="253" t="s">
        <v>3506</v>
      </c>
      <c r="E86" s="494">
        <v>-1658000</v>
      </c>
    </row>
    <row r="87" spans="1:5" s="244" customFormat="1" ht="14.25" customHeight="1">
      <c r="A87" s="515">
        <v>43816</v>
      </c>
      <c r="B87" s="393" t="s">
        <v>864</v>
      </c>
      <c r="C87" s="386" t="s">
        <v>3403</v>
      </c>
      <c r="D87" s="253" t="s">
        <v>3506</v>
      </c>
      <c r="E87" s="494">
        <v>-1470000</v>
      </c>
    </row>
    <row r="88" spans="1:5" s="244" customFormat="1" ht="14.25" customHeight="1">
      <c r="A88" s="515">
        <v>43816</v>
      </c>
      <c r="B88" s="389" t="s">
        <v>864</v>
      </c>
      <c r="C88" s="386" t="s">
        <v>3440</v>
      </c>
      <c r="D88" s="253" t="s">
        <v>3506</v>
      </c>
      <c r="E88" s="494">
        <v>-640000</v>
      </c>
    </row>
    <row r="89" spans="1:5" s="244" customFormat="1" ht="14.25" customHeight="1">
      <c r="A89" s="515">
        <v>43816</v>
      </c>
      <c r="B89" s="389" t="s">
        <v>864</v>
      </c>
      <c r="C89" s="386" t="s">
        <v>3443</v>
      </c>
      <c r="D89" s="253" t="s">
        <v>3506</v>
      </c>
      <c r="E89" s="494">
        <v>-210000</v>
      </c>
    </row>
    <row r="90" spans="1:5" s="244" customFormat="1" ht="14.25" customHeight="1">
      <c r="A90" s="515">
        <v>43816</v>
      </c>
      <c r="B90" s="389" t="s">
        <v>864</v>
      </c>
      <c r="C90" s="386" t="s">
        <v>3468</v>
      </c>
      <c r="D90" s="253" t="s">
        <v>3506</v>
      </c>
      <c r="E90" s="494">
        <v>-1000000</v>
      </c>
    </row>
    <row r="91" spans="1:5" s="244" customFormat="1">
      <c r="A91" s="515">
        <v>43816</v>
      </c>
      <c r="B91" s="389" t="s">
        <v>864</v>
      </c>
      <c r="C91" s="386" t="s">
        <v>3479</v>
      </c>
      <c r="D91" s="253" t="s">
        <v>3506</v>
      </c>
      <c r="E91" s="494">
        <v>-552000</v>
      </c>
    </row>
    <row r="92" spans="1:5" s="244" customFormat="1" ht="14.25" customHeight="1">
      <c r="A92" s="515">
        <v>43816</v>
      </c>
      <c r="B92" s="389" t="s">
        <v>864</v>
      </c>
      <c r="C92" s="386" t="s">
        <v>3482</v>
      </c>
      <c r="D92" s="253" t="s">
        <v>3506</v>
      </c>
      <c r="E92" s="494">
        <v>-1772000</v>
      </c>
    </row>
    <row r="93" spans="1:5" s="244" customFormat="1" ht="14.25" customHeight="1">
      <c r="A93" s="515">
        <v>43816</v>
      </c>
      <c r="B93" s="389" t="s">
        <v>864</v>
      </c>
      <c r="C93" s="386" t="s">
        <v>3493</v>
      </c>
      <c r="D93" s="253" t="s">
        <v>3506</v>
      </c>
      <c r="E93" s="494">
        <v>-737000</v>
      </c>
    </row>
    <row r="94" spans="1:5" s="244" customFormat="1" ht="14.25" customHeight="1">
      <c r="A94" s="515">
        <v>43816</v>
      </c>
      <c r="B94" s="389" t="s">
        <v>171</v>
      </c>
      <c r="C94" s="386" t="s">
        <v>3378</v>
      </c>
      <c r="D94" s="253" t="s">
        <v>3506</v>
      </c>
      <c r="E94" s="494">
        <v>-5175000</v>
      </c>
    </row>
    <row r="95" spans="1:5" s="244" customFormat="1" ht="14.25" customHeight="1">
      <c r="A95" s="515">
        <v>43816</v>
      </c>
      <c r="B95" s="389" t="s">
        <v>171</v>
      </c>
      <c r="C95" s="386" t="s">
        <v>3390</v>
      </c>
      <c r="D95" s="253" t="s">
        <v>3506</v>
      </c>
      <c r="E95" s="494">
        <v>-875000</v>
      </c>
    </row>
    <row r="96" spans="1:5" s="244" customFormat="1" ht="14.25" customHeight="1">
      <c r="A96" s="515">
        <v>43816</v>
      </c>
      <c r="B96" s="389" t="s">
        <v>171</v>
      </c>
      <c r="C96" s="386" t="s">
        <v>3447</v>
      </c>
      <c r="D96" s="253" t="s">
        <v>3506</v>
      </c>
      <c r="E96" s="494">
        <v>-2950000</v>
      </c>
    </row>
    <row r="97" spans="1:6" s="244" customFormat="1">
      <c r="A97" s="515">
        <v>43816</v>
      </c>
      <c r="B97" s="393" t="s">
        <v>171</v>
      </c>
      <c r="C97" s="386" t="s">
        <v>3450</v>
      </c>
      <c r="D97" s="253" t="s">
        <v>3506</v>
      </c>
      <c r="E97" s="494">
        <v>-975000</v>
      </c>
    </row>
    <row r="98" spans="1:6" s="244" customFormat="1" ht="14.25" customHeight="1">
      <c r="A98" s="515">
        <v>43816</v>
      </c>
      <c r="B98" s="389" t="s">
        <v>171</v>
      </c>
      <c r="C98" s="386" t="s">
        <v>3489</v>
      </c>
      <c r="D98" s="253" t="s">
        <v>3506</v>
      </c>
      <c r="E98" s="494">
        <v>-1750000</v>
      </c>
    </row>
    <row r="99" spans="1:6" s="244" customFormat="1">
      <c r="A99" s="515">
        <v>43816</v>
      </c>
      <c r="B99" s="389" t="s">
        <v>2421</v>
      </c>
      <c r="C99" s="386" t="s">
        <v>3379</v>
      </c>
      <c r="D99" s="253" t="s">
        <v>3506</v>
      </c>
      <c r="E99" s="494">
        <v>-1650000</v>
      </c>
    </row>
    <row r="100" spans="1:6" s="244" customFormat="1" ht="14.25" customHeight="1">
      <c r="A100" s="515">
        <v>43816</v>
      </c>
      <c r="B100" s="389" t="s">
        <v>2421</v>
      </c>
      <c r="C100" s="386" t="s">
        <v>3395</v>
      </c>
      <c r="D100" s="253" t="s">
        <v>3506</v>
      </c>
      <c r="E100" s="494">
        <v>-766000</v>
      </c>
    </row>
    <row r="101" spans="1:6" s="244" customFormat="1" ht="14.25" customHeight="1">
      <c r="A101" s="515">
        <v>43816</v>
      </c>
      <c r="B101" s="389" t="s">
        <v>2421</v>
      </c>
      <c r="C101" s="386" t="s">
        <v>3410</v>
      </c>
      <c r="D101" s="253" t="s">
        <v>3506</v>
      </c>
      <c r="E101" s="494">
        <v>-750000</v>
      </c>
    </row>
    <row r="102" spans="1:6" s="244" customFormat="1" ht="14.25" customHeight="1">
      <c r="A102" s="515">
        <v>43816</v>
      </c>
      <c r="B102" s="393" t="s">
        <v>2421</v>
      </c>
      <c r="C102" s="386" t="s">
        <v>3422</v>
      </c>
      <c r="D102" s="253" t="s">
        <v>3506</v>
      </c>
      <c r="E102" s="494">
        <v>-2000000</v>
      </c>
    </row>
    <row r="103" spans="1:6" s="244" customFormat="1" ht="14.25" customHeight="1">
      <c r="A103" s="515">
        <v>43816</v>
      </c>
      <c r="B103" s="389" t="s">
        <v>2421</v>
      </c>
      <c r="C103" s="386" t="s">
        <v>3442</v>
      </c>
      <c r="D103" s="253" t="s">
        <v>3506</v>
      </c>
      <c r="E103" s="494">
        <v>-2400000</v>
      </c>
    </row>
    <row r="104" spans="1:6" s="244" customFormat="1" ht="14.25" customHeight="1">
      <c r="A104" s="515">
        <v>43816</v>
      </c>
      <c r="B104" s="389" t="s">
        <v>2421</v>
      </c>
      <c r="C104" s="386" t="s">
        <v>3495</v>
      </c>
      <c r="D104" s="253" t="s">
        <v>3506</v>
      </c>
      <c r="E104" s="494">
        <v>-15000000</v>
      </c>
    </row>
    <row r="105" spans="1:6" s="244" customFormat="1">
      <c r="A105" s="515">
        <v>43816</v>
      </c>
      <c r="B105" s="393" t="str">
        <f>Mays!$S$2</f>
        <v>Thunder Bay</v>
      </c>
      <c r="C105" s="386" t="s">
        <v>3460</v>
      </c>
      <c r="D105" s="253" t="s">
        <v>3506</v>
      </c>
      <c r="E105" s="494">
        <v>-1000000</v>
      </c>
    </row>
    <row r="106" spans="1:6" s="244" customFormat="1" ht="14.25" customHeight="1">
      <c r="A106" s="515">
        <v>43816</v>
      </c>
      <c r="B106" s="389" t="s">
        <v>710</v>
      </c>
      <c r="C106" s="386" t="s">
        <v>3472</v>
      </c>
      <c r="D106" s="253" t="s">
        <v>3506</v>
      </c>
      <c r="E106" s="494">
        <v>-600000</v>
      </c>
    </row>
    <row r="107" spans="1:6" s="244" customFormat="1" ht="14.25" customHeight="1">
      <c r="A107" s="515">
        <v>43816</v>
      </c>
      <c r="B107" s="393" t="str">
        <f>Mays!$S$2</f>
        <v>Thunder Bay</v>
      </c>
      <c r="C107" s="386" t="s">
        <v>3480</v>
      </c>
      <c r="D107" s="253" t="s">
        <v>3506</v>
      </c>
      <c r="E107" s="494">
        <v>-1700000</v>
      </c>
    </row>
    <row r="108" spans="1:6" s="244" customFormat="1" ht="14.25" customHeight="1">
      <c r="A108" s="515">
        <v>43816</v>
      </c>
      <c r="B108" s="389" t="s">
        <v>429</v>
      </c>
      <c r="C108" s="386" t="s">
        <v>3382</v>
      </c>
      <c r="D108" s="253" t="s">
        <v>3506</v>
      </c>
      <c r="E108" s="494">
        <v>-210000</v>
      </c>
    </row>
    <row r="109" spans="1:6" s="244" customFormat="1" ht="14.25" customHeight="1">
      <c r="A109" s="515">
        <v>43816</v>
      </c>
      <c r="B109" s="389" t="s">
        <v>429</v>
      </c>
      <c r="C109" s="386" t="s">
        <v>3471</v>
      </c>
      <c r="D109" s="253" t="s">
        <v>3506</v>
      </c>
      <c r="E109" s="494">
        <v>-200000</v>
      </c>
    </row>
    <row r="110" spans="1:6" s="244" customFormat="1" ht="14.25" customHeight="1">
      <c r="A110" s="515">
        <v>43816</v>
      </c>
      <c r="B110" s="389" t="s">
        <v>429</v>
      </c>
      <c r="C110" s="386" t="s">
        <v>3487</v>
      </c>
      <c r="D110" s="253" t="s">
        <v>3506</v>
      </c>
      <c r="E110" s="494">
        <v>-350000</v>
      </c>
      <c r="F110" s="232"/>
    </row>
    <row r="111" spans="1:6" s="244" customFormat="1" ht="14.25" customHeight="1">
      <c r="A111" s="515">
        <v>43816</v>
      </c>
      <c r="B111" s="389" t="s">
        <v>173</v>
      </c>
      <c r="C111" s="386" t="s">
        <v>3387</v>
      </c>
      <c r="D111" s="253" t="s">
        <v>3506</v>
      </c>
      <c r="E111" s="494">
        <v>-280000</v>
      </c>
    </row>
    <row r="112" spans="1:6" s="244" customFormat="1" ht="14.25" customHeight="1">
      <c r="A112" s="515">
        <v>43816</v>
      </c>
      <c r="B112" s="389" t="s">
        <v>173</v>
      </c>
      <c r="C112" s="386" t="s">
        <v>3401</v>
      </c>
      <c r="D112" s="253" t="s">
        <v>3506</v>
      </c>
      <c r="E112" s="494">
        <v>-333334</v>
      </c>
    </row>
    <row r="113" spans="1:5" s="244" customFormat="1" ht="14.25" customHeight="1">
      <c r="A113" s="515">
        <v>43816</v>
      </c>
      <c r="B113" s="389" t="s">
        <v>173</v>
      </c>
      <c r="C113" s="386" t="s">
        <v>3413</v>
      </c>
      <c r="D113" s="253" t="s">
        <v>3506</v>
      </c>
      <c r="E113" s="494">
        <v>-1730000</v>
      </c>
    </row>
    <row r="114" spans="1:5" s="244" customFormat="1" ht="14.25" customHeight="1">
      <c r="A114" s="515">
        <v>43816</v>
      </c>
      <c r="B114" s="393" t="s">
        <v>173</v>
      </c>
      <c r="C114" s="386" t="s">
        <v>3436</v>
      </c>
      <c r="D114" s="253" t="s">
        <v>3506</v>
      </c>
      <c r="E114" s="494">
        <v>-1390000</v>
      </c>
    </row>
    <row r="115" spans="1:5" s="244" customFormat="1" ht="14.25" customHeight="1">
      <c r="A115" s="515">
        <v>43816</v>
      </c>
      <c r="B115" s="389" t="s">
        <v>173</v>
      </c>
      <c r="C115" s="386" t="s">
        <v>3448</v>
      </c>
      <c r="D115" s="253" t="s">
        <v>3506</v>
      </c>
      <c r="E115" s="494">
        <v>-945000</v>
      </c>
    </row>
    <row r="116" spans="1:5" s="244" customFormat="1" ht="14.25" customHeight="1">
      <c r="A116" s="515">
        <v>43816</v>
      </c>
      <c r="B116" s="389" t="s">
        <v>173</v>
      </c>
      <c r="C116" s="386" t="s">
        <v>3470</v>
      </c>
      <c r="D116" s="253" t="s">
        <v>3506</v>
      </c>
      <c r="E116" s="494">
        <v>-4109000</v>
      </c>
    </row>
    <row r="117" spans="1:5" s="244" customFormat="1" ht="14.25" customHeight="1">
      <c r="A117" s="515">
        <v>43816</v>
      </c>
      <c r="B117" s="393" t="s">
        <v>1556</v>
      </c>
      <c r="C117" s="386" t="s">
        <v>3376</v>
      </c>
      <c r="D117" s="253" t="s">
        <v>3506</v>
      </c>
      <c r="E117" s="494">
        <v>-300000</v>
      </c>
    </row>
    <row r="118" spans="1:5" s="244" customFormat="1" ht="14.25" customHeight="1">
      <c r="A118" s="515">
        <v>43816</v>
      </c>
      <c r="B118" s="389" t="s">
        <v>1556</v>
      </c>
      <c r="C118" s="386" t="s">
        <v>3388</v>
      </c>
      <c r="D118" s="253" t="s">
        <v>3506</v>
      </c>
      <c r="E118" s="494">
        <v>-250000</v>
      </c>
    </row>
    <row r="119" spans="1:5" s="244" customFormat="1" ht="14.25" customHeight="1">
      <c r="A119" s="515">
        <v>43816</v>
      </c>
      <c r="B119" s="389" t="s">
        <v>1556</v>
      </c>
      <c r="C119" s="386" t="s">
        <v>3393</v>
      </c>
      <c r="D119" s="253" t="s">
        <v>3506</v>
      </c>
      <c r="E119" s="494">
        <v>-4500000</v>
      </c>
    </row>
    <row r="120" spans="1:5" s="244" customFormat="1" ht="14.25" customHeight="1">
      <c r="A120" s="515">
        <v>43816</v>
      </c>
      <c r="B120" s="389" t="s">
        <v>1556</v>
      </c>
      <c r="C120" s="386" t="s">
        <v>3402</v>
      </c>
      <c r="D120" s="253" t="s">
        <v>3506</v>
      </c>
      <c r="E120" s="494">
        <v>-200000</v>
      </c>
    </row>
    <row r="121" spans="1:5" s="244" customFormat="1" ht="14.25" customHeight="1">
      <c r="A121" s="515">
        <v>43816</v>
      </c>
      <c r="B121" s="393" t="s">
        <v>1556</v>
      </c>
      <c r="C121" s="386" t="s">
        <v>3404</v>
      </c>
      <c r="D121" s="253" t="s">
        <v>3506</v>
      </c>
      <c r="E121" s="494">
        <v>-1000000</v>
      </c>
    </row>
    <row r="122" spans="1:5" s="244" customFormat="1" ht="14.25" customHeight="1">
      <c r="A122" s="515">
        <v>43816</v>
      </c>
      <c r="B122" s="389" t="str">
        <f>Aaron!$S$2</f>
        <v>Washington</v>
      </c>
      <c r="C122" s="386" t="s">
        <v>3417</v>
      </c>
      <c r="D122" s="253" t="s">
        <v>3506</v>
      </c>
      <c r="E122" s="494">
        <v>-2260000</v>
      </c>
    </row>
    <row r="123" spans="1:5" s="244" customFormat="1" ht="14.25" customHeight="1">
      <c r="A123" s="515">
        <v>43816</v>
      </c>
      <c r="B123" s="389" t="s">
        <v>1556</v>
      </c>
      <c r="C123" s="386" t="s">
        <v>3428</v>
      </c>
      <c r="D123" s="253" t="s">
        <v>3506</v>
      </c>
      <c r="E123" s="494">
        <v>-1050000</v>
      </c>
    </row>
    <row r="124" spans="1:5" s="244" customFormat="1" ht="14.25" customHeight="1">
      <c r="A124" s="515">
        <v>43816</v>
      </c>
      <c r="B124" s="389" t="s">
        <v>1556</v>
      </c>
      <c r="C124" s="386" t="s">
        <v>3437</v>
      </c>
      <c r="D124" s="253" t="s">
        <v>3506</v>
      </c>
      <c r="E124" s="494">
        <v>-200000</v>
      </c>
    </row>
    <row r="125" spans="1:5" s="244" customFormat="1" ht="14.25" customHeight="1">
      <c r="A125" s="515">
        <v>43816</v>
      </c>
      <c r="B125" s="389" t="s">
        <v>1556</v>
      </c>
      <c r="C125" s="386" t="s">
        <v>3454</v>
      </c>
      <c r="D125" s="253" t="s">
        <v>3506</v>
      </c>
      <c r="E125" s="494">
        <v>-200000</v>
      </c>
    </row>
    <row r="126" spans="1:5" s="244" customFormat="1" ht="14.25" customHeight="1">
      <c r="A126" s="515">
        <v>43816</v>
      </c>
      <c r="B126" s="389" t="s">
        <v>302</v>
      </c>
      <c r="C126" s="386" t="s">
        <v>3377</v>
      </c>
      <c r="D126" s="253" t="s">
        <v>3506</v>
      </c>
      <c r="E126" s="494">
        <v>-250000</v>
      </c>
    </row>
    <row r="127" spans="1:5" s="244" customFormat="1" ht="14.25" customHeight="1">
      <c r="A127" s="515">
        <v>43816</v>
      </c>
      <c r="B127" s="389" t="s">
        <v>302</v>
      </c>
      <c r="C127" s="386" t="s">
        <v>3386</v>
      </c>
      <c r="D127" s="253" t="s">
        <v>3506</v>
      </c>
      <c r="E127" s="494">
        <v>-250000</v>
      </c>
    </row>
    <row r="128" spans="1:5">
      <c r="A128" s="515">
        <v>43816</v>
      </c>
      <c r="B128" s="472" t="s">
        <v>302</v>
      </c>
      <c r="C128" s="386" t="s">
        <v>3462</v>
      </c>
      <c r="D128" s="253" t="s">
        <v>3506</v>
      </c>
      <c r="E128" s="494">
        <v>-619000</v>
      </c>
    </row>
    <row r="129" spans="1:5">
      <c r="A129" s="515">
        <v>43816</v>
      </c>
      <c r="B129" s="472" t="s">
        <v>302</v>
      </c>
      <c r="C129" s="447" t="s">
        <v>3473</v>
      </c>
      <c r="D129" s="253" t="s">
        <v>3506</v>
      </c>
      <c r="E129" s="494">
        <v>-200000</v>
      </c>
    </row>
    <row r="130" spans="1:5">
      <c r="A130" s="515">
        <v>43816</v>
      </c>
      <c r="B130" s="472" t="s">
        <v>349</v>
      </c>
      <c r="C130" s="447" t="s">
        <v>3412</v>
      </c>
      <c r="D130" s="253" t="s">
        <v>3506</v>
      </c>
      <c r="E130" s="494">
        <v>-6600000</v>
      </c>
    </row>
    <row r="131" spans="1:5" s="244" customFormat="1" ht="14.25" customHeight="1">
      <c r="A131" s="515">
        <v>43816</v>
      </c>
      <c r="B131" s="389" t="s">
        <v>349</v>
      </c>
      <c r="C131" s="386" t="s">
        <v>3424</v>
      </c>
      <c r="D131" s="253" t="s">
        <v>3506</v>
      </c>
      <c r="E131" s="494">
        <v>-2750000</v>
      </c>
    </row>
    <row r="132" spans="1:5">
      <c r="A132" s="515">
        <v>43816</v>
      </c>
      <c r="B132" s="472" t="s">
        <v>349</v>
      </c>
      <c r="C132" s="447" t="s">
        <v>3453</v>
      </c>
      <c r="D132" s="253" t="s">
        <v>3506</v>
      </c>
      <c r="E132" s="494">
        <v>-1414000</v>
      </c>
    </row>
    <row r="133" spans="1:5">
      <c r="A133" s="515">
        <v>43816</v>
      </c>
      <c r="B133" s="472" t="s">
        <v>349</v>
      </c>
      <c r="C133" s="447" t="s">
        <v>3499</v>
      </c>
      <c r="D133" s="253" t="s">
        <v>3506</v>
      </c>
      <c r="E133" s="494">
        <v>-3650000</v>
      </c>
    </row>
  </sheetData>
  <sortState ref="A1:E133">
    <sortCondition ref="B4"/>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22"/>
  <sheetViews>
    <sheetView topLeftCell="A81" workbookViewId="0">
      <selection activeCell="A92" sqref="A92:XFD92"/>
    </sheetView>
  </sheetViews>
  <sheetFormatPr defaultRowHeight="12.75"/>
  <cols>
    <col min="1" max="1" width="22" customWidth="1"/>
    <col min="2" max="3" width="0" hidden="1" customWidth="1"/>
    <col min="4" max="4" width="14.5703125" hidden="1" customWidth="1"/>
    <col min="5" max="5" width="22.28515625" hidden="1" customWidth="1"/>
    <col min="6" max="6" width="6.85546875" style="6" hidden="1" customWidth="1"/>
    <col min="7" max="7" width="11.42578125" hidden="1" customWidth="1"/>
    <col min="8" max="9" width="0" hidden="1" customWidth="1"/>
    <col min="10" max="10" width="10.7109375" hidden="1" customWidth="1"/>
    <col min="11" max="11" width="10.28515625" hidden="1" customWidth="1"/>
    <col min="12" max="12" width="6.85546875" bestFit="1" customWidth="1"/>
    <col min="13" max="13" width="12.7109375" customWidth="1"/>
    <col min="14" max="14" width="11.42578125" bestFit="1" customWidth="1"/>
    <col min="15" max="15" width="11.28515625" bestFit="1" customWidth="1"/>
    <col min="16" max="16" width="31" customWidth="1"/>
    <col min="17" max="17" width="12.140625" customWidth="1"/>
    <col min="18" max="19" width="11.28515625" bestFit="1" customWidth="1"/>
    <col min="23" max="23" width="11.28515625" bestFit="1" customWidth="1"/>
  </cols>
  <sheetData>
    <row r="1" spans="1:34" s="79" customFormat="1">
      <c r="A1" s="233" t="s">
        <v>1043</v>
      </c>
      <c r="B1" s="246" t="str">
        <f t="shared" ref="B1:B39" si="0">LEFT(A1,FIND(", ",A1,1)-1)</f>
        <v>Altherr</v>
      </c>
      <c r="C1" s="238" t="str">
        <f t="shared" ref="C1:C39" si="1">RIGHT(A1,LEN(A1)-FIND(", ",A1,1)-1)</f>
        <v>Aaron</v>
      </c>
      <c r="D1" s="232" t="str">
        <f t="shared" ref="D1:D39" si="2">CONCATENATE(MID(C1,1,1),". ",B1)</f>
        <v>A. Altherr</v>
      </c>
      <c r="E1" s="231" t="str">
        <f t="shared" ref="E1:E39" si="3">CONCATENATE(C1," ",B1)</f>
        <v>Aaron Altherr</v>
      </c>
      <c r="F1" s="254" t="s">
        <v>748</v>
      </c>
      <c r="G1" s="233">
        <v>53</v>
      </c>
      <c r="H1" s="233">
        <v>3</v>
      </c>
      <c r="I1" s="233">
        <v>4</v>
      </c>
      <c r="J1" s="262">
        <v>33252</v>
      </c>
      <c r="K1" s="255" t="s">
        <v>784</v>
      </c>
      <c r="L1" s="249" t="s">
        <v>6</v>
      </c>
      <c r="M1" s="250" t="str">
        <f t="shared" ref="M1:M32" si="4">$U1</f>
        <v>ARB-Y4</v>
      </c>
      <c r="N1" s="256" t="str">
        <f>Aaron!$AE$2</f>
        <v>Pismo Beach</v>
      </c>
      <c r="O1" s="257" t="s">
        <v>1058</v>
      </c>
      <c r="P1" s="231" t="str">
        <f t="shared" ref="P1:P32" si="5">CONCATENATE(A1," (",M1,")")</f>
        <v>Altherr, Aaron (ARB-Y4)</v>
      </c>
      <c r="Q1" s="236">
        <f t="shared" ref="Q1:Q32" si="6">IF(ISBLANK($V1),"",$V1)</f>
        <v>700000</v>
      </c>
      <c r="R1" s="252" t="str">
        <f t="shared" ref="R1:R32" si="7">IF(ISBLANK($X1),"",$X1)</f>
        <v/>
      </c>
      <c r="S1" s="252" t="str">
        <f t="shared" ref="S1:S32" si="8">IF(ISBLANK($Z1),"",$Z1)</f>
        <v/>
      </c>
      <c r="T1" s="252" t="str">
        <f t="shared" ref="T1:T32" si="9">IF(ISBLANK($AB1),"",$AB1)</f>
        <v/>
      </c>
      <c r="U1" s="232" t="s">
        <v>492</v>
      </c>
      <c r="V1" s="253">
        <v>700000</v>
      </c>
      <c r="W1" s="232" t="s">
        <v>721</v>
      </c>
      <c r="X1" s="253"/>
      <c r="Y1" s="232" t="s">
        <v>722</v>
      </c>
      <c r="Z1" s="232"/>
      <c r="AA1" s="232" t="s">
        <v>723</v>
      </c>
      <c r="AB1" s="80"/>
      <c r="AC1" s="80"/>
      <c r="AD1" s="80"/>
    </row>
    <row r="2" spans="1:34" s="79" customFormat="1" ht="14.25" customHeight="1">
      <c r="A2" s="232" t="s">
        <v>432</v>
      </c>
      <c r="B2" s="246" t="str">
        <f t="shared" si="0"/>
        <v>Alvarez</v>
      </c>
      <c r="C2" s="238" t="str">
        <f t="shared" si="1"/>
        <v>Pedro</v>
      </c>
      <c r="D2" s="232" t="str">
        <f t="shared" si="2"/>
        <v>P. Alvarez</v>
      </c>
      <c r="E2" s="231" t="str">
        <f t="shared" si="3"/>
        <v>Pedro Alvarez</v>
      </c>
      <c r="F2" s="249" t="s">
        <v>307</v>
      </c>
      <c r="G2" s="249"/>
      <c r="H2" s="249"/>
      <c r="I2" s="249"/>
      <c r="J2" s="250">
        <v>31814</v>
      </c>
      <c r="K2" s="256" t="s">
        <v>751</v>
      </c>
      <c r="L2" s="249" t="s">
        <v>6</v>
      </c>
      <c r="M2" s="250" t="str">
        <f t="shared" si="4"/>
        <v>1,F1-$250k</v>
      </c>
      <c r="N2" s="256" t="str">
        <f>Aaron!$S$2</f>
        <v>Washington</v>
      </c>
      <c r="O2" s="257" t="s">
        <v>1797</v>
      </c>
      <c r="P2" s="231" t="str">
        <f t="shared" si="5"/>
        <v>Alvarez, Pedro (1,F1-$250k)</v>
      </c>
      <c r="Q2" s="236">
        <f t="shared" si="6"/>
        <v>250000</v>
      </c>
      <c r="R2" s="252" t="str">
        <f t="shared" si="7"/>
        <v/>
      </c>
      <c r="S2" s="252" t="str">
        <f t="shared" si="8"/>
        <v/>
      </c>
      <c r="T2" s="252" t="str">
        <f t="shared" si="9"/>
        <v/>
      </c>
      <c r="U2" s="232" t="s">
        <v>990</v>
      </c>
      <c r="V2" s="232">
        <v>250000</v>
      </c>
      <c r="W2" s="253" t="s">
        <v>242</v>
      </c>
      <c r="X2" s="232"/>
      <c r="Y2" s="253"/>
      <c r="Z2" s="232"/>
      <c r="AA2" s="232"/>
      <c r="AB2" s="80"/>
      <c r="AC2" s="80"/>
      <c r="AD2" s="80"/>
    </row>
    <row r="3" spans="1:34" s="79" customFormat="1" ht="14.25" customHeight="1">
      <c r="A3" s="80" t="s">
        <v>1348</v>
      </c>
      <c r="B3" s="122" t="str">
        <f t="shared" si="0"/>
        <v>Amarista</v>
      </c>
      <c r="C3" s="123" t="str">
        <f t="shared" si="1"/>
        <v>Alexi</v>
      </c>
      <c r="D3" s="80" t="str">
        <f t="shared" si="2"/>
        <v>A. Amarista</v>
      </c>
      <c r="E3" s="117" t="str">
        <f t="shared" si="3"/>
        <v>Alexi Amarista</v>
      </c>
      <c r="F3" s="126" t="s">
        <v>307</v>
      </c>
      <c r="G3" s="382"/>
      <c r="H3" s="382"/>
      <c r="I3" s="382"/>
      <c r="J3" s="156">
        <v>32604</v>
      </c>
      <c r="K3" s="109" t="s">
        <v>746</v>
      </c>
      <c r="L3" s="73" t="s">
        <v>6</v>
      </c>
      <c r="M3" s="107" t="str">
        <f t="shared" si="4"/>
        <v>2,F2-$600k</v>
      </c>
      <c r="N3" s="76" t="str">
        <f>Ruth!$Y$2</f>
        <v xml:space="preserve">New Jersey </v>
      </c>
      <c r="O3" s="96" t="s">
        <v>1376</v>
      </c>
      <c r="P3" s="117" t="str">
        <f t="shared" si="5"/>
        <v>Amarista, Alexi (2,F2-$600k)</v>
      </c>
      <c r="Q3" s="47">
        <f t="shared" si="6"/>
        <v>300000</v>
      </c>
      <c r="R3" s="131" t="str">
        <f t="shared" si="7"/>
        <v/>
      </c>
      <c r="S3" s="131" t="str">
        <f t="shared" si="8"/>
        <v/>
      </c>
      <c r="T3" s="131" t="str">
        <f t="shared" si="9"/>
        <v/>
      </c>
      <c r="U3" s="107" t="s">
        <v>1015</v>
      </c>
      <c r="V3" s="95">
        <v>300000</v>
      </c>
      <c r="W3" s="46" t="s">
        <v>242</v>
      </c>
      <c r="X3" s="160"/>
      <c r="Y3" s="95"/>
      <c r="Z3" s="95"/>
      <c r="AA3" s="80"/>
      <c r="AB3" s="80"/>
      <c r="AC3" s="80"/>
      <c r="AD3" s="80"/>
    </row>
    <row r="4" spans="1:34" s="79" customFormat="1">
      <c r="A4" s="232" t="s">
        <v>641</v>
      </c>
      <c r="B4" s="246" t="str">
        <f t="shared" si="0"/>
        <v>Aoki</v>
      </c>
      <c r="C4" s="238" t="str">
        <f t="shared" si="1"/>
        <v>Norichika</v>
      </c>
      <c r="D4" s="232" t="str">
        <f t="shared" si="2"/>
        <v>N. Aoki</v>
      </c>
      <c r="E4" s="231" t="str">
        <f t="shared" si="3"/>
        <v>Norichika Aoki</v>
      </c>
      <c r="F4" s="249" t="s">
        <v>307</v>
      </c>
      <c r="G4" s="249"/>
      <c r="H4" s="249"/>
      <c r="I4" s="249"/>
      <c r="J4" s="250">
        <v>29956</v>
      </c>
      <c r="K4" s="256" t="s">
        <v>753</v>
      </c>
      <c r="L4" s="249" t="s">
        <v>6</v>
      </c>
      <c r="M4" s="250" t="str">
        <f t="shared" si="4"/>
        <v xml:space="preserve">2,F2-$550k </v>
      </c>
      <c r="N4" s="256" t="str">
        <f>Ruth!$G$2</f>
        <v>Gotham City</v>
      </c>
      <c r="O4" s="257" t="s">
        <v>1376</v>
      </c>
      <c r="P4" s="231" t="str">
        <f t="shared" si="5"/>
        <v>Aoki, Norichika (2,F2-$550k )</v>
      </c>
      <c r="Q4" s="236">
        <f t="shared" si="6"/>
        <v>275000</v>
      </c>
      <c r="R4" s="252" t="str">
        <f t="shared" si="7"/>
        <v/>
      </c>
      <c r="S4" s="252" t="str">
        <f t="shared" si="8"/>
        <v/>
      </c>
      <c r="T4" s="252" t="str">
        <f t="shared" si="9"/>
        <v/>
      </c>
      <c r="U4" s="250" t="s">
        <v>1602</v>
      </c>
      <c r="V4" s="253">
        <v>275000</v>
      </c>
      <c r="W4" s="269" t="s">
        <v>242</v>
      </c>
      <c r="X4" s="232"/>
      <c r="Y4" s="253"/>
      <c r="Z4" s="232"/>
      <c r="AA4" s="232"/>
      <c r="AB4" s="80"/>
      <c r="AC4" s="80"/>
      <c r="AD4" s="80"/>
    </row>
    <row r="5" spans="1:34" s="79" customFormat="1" ht="14.25" customHeight="1">
      <c r="A5" s="80" t="s">
        <v>1294</v>
      </c>
      <c r="B5" s="122" t="str">
        <f t="shared" si="0"/>
        <v>Asuaje</v>
      </c>
      <c r="C5" s="123" t="str">
        <f t="shared" si="1"/>
        <v>Carlos</v>
      </c>
      <c r="D5" s="80" t="str">
        <f t="shared" si="2"/>
        <v>C. Asuaje</v>
      </c>
      <c r="E5" s="117" t="str">
        <f t="shared" si="3"/>
        <v>Carlos Asuaje</v>
      </c>
      <c r="F5" s="121" t="s">
        <v>307</v>
      </c>
      <c r="G5" s="80">
        <f>Players!G430+1</f>
        <v>37</v>
      </c>
      <c r="H5" s="80">
        <v>3</v>
      </c>
      <c r="I5" s="80">
        <v>15</v>
      </c>
      <c r="J5" s="175">
        <v>33544</v>
      </c>
      <c r="K5" s="80" t="s">
        <v>746</v>
      </c>
      <c r="L5" s="73" t="s">
        <v>6</v>
      </c>
      <c r="M5" s="107" t="str">
        <f t="shared" si="4"/>
        <v>Y2</v>
      </c>
      <c r="N5" s="76" t="str">
        <f>Mays!$M$2</f>
        <v>Texas</v>
      </c>
      <c r="O5" s="73" t="s">
        <v>1214</v>
      </c>
      <c r="P5" s="117" t="str">
        <f t="shared" si="5"/>
        <v>Asuaje, Carlos (Y2)</v>
      </c>
      <c r="Q5" s="47">
        <f t="shared" si="6"/>
        <v>300000</v>
      </c>
      <c r="R5" s="131">
        <f t="shared" si="7"/>
        <v>400000</v>
      </c>
      <c r="S5" s="131" t="str">
        <f t="shared" si="8"/>
        <v/>
      </c>
      <c r="T5" s="131" t="str">
        <f t="shared" si="9"/>
        <v/>
      </c>
      <c r="U5" s="80" t="s">
        <v>389</v>
      </c>
      <c r="V5" s="95">
        <v>300000</v>
      </c>
      <c r="W5" s="80" t="s">
        <v>278</v>
      </c>
      <c r="X5" s="95">
        <v>400000</v>
      </c>
      <c r="Y5" s="80" t="s">
        <v>492</v>
      </c>
      <c r="Z5" s="80"/>
      <c r="AA5" s="80"/>
      <c r="AB5" s="80"/>
      <c r="AC5" s="80"/>
      <c r="AD5" s="80"/>
    </row>
    <row r="6" spans="1:34" s="79" customFormat="1" ht="14.25" customHeight="1">
      <c r="A6" s="232" t="s">
        <v>1799</v>
      </c>
      <c r="B6" s="246" t="str">
        <f t="shared" si="0"/>
        <v>Axford</v>
      </c>
      <c r="C6" s="238" t="str">
        <f t="shared" si="1"/>
        <v>John</v>
      </c>
      <c r="D6" s="232" t="str">
        <f t="shared" si="2"/>
        <v>J. Axford</v>
      </c>
      <c r="E6" s="231" t="str">
        <f t="shared" si="3"/>
        <v>John Axford</v>
      </c>
      <c r="F6" s="249"/>
      <c r="G6" s="249"/>
      <c r="H6" s="249"/>
      <c r="I6" s="249"/>
      <c r="J6" s="250"/>
      <c r="K6" s="256"/>
      <c r="L6" s="249" t="s">
        <v>90</v>
      </c>
      <c r="M6" s="250" t="str">
        <f t="shared" si="4"/>
        <v>1,F1-$350K</v>
      </c>
      <c r="N6" s="256" t="str">
        <f>Aaron!$S$2</f>
        <v>Washington</v>
      </c>
      <c r="O6" s="257" t="s">
        <v>1797</v>
      </c>
      <c r="P6" s="231" t="str">
        <f t="shared" si="5"/>
        <v>Axford, John (1,F1-$350K)</v>
      </c>
      <c r="Q6" s="236">
        <f t="shared" si="6"/>
        <v>350000</v>
      </c>
      <c r="R6" s="252" t="str">
        <f t="shared" si="7"/>
        <v/>
      </c>
      <c r="S6" s="252" t="str">
        <f t="shared" si="8"/>
        <v/>
      </c>
      <c r="T6" s="252" t="str">
        <f t="shared" si="9"/>
        <v/>
      </c>
      <c r="U6" s="268" t="s">
        <v>1800</v>
      </c>
      <c r="V6" s="269">
        <v>350000</v>
      </c>
      <c r="W6" s="263" t="s">
        <v>242</v>
      </c>
      <c r="X6" s="253"/>
      <c r="Y6" s="253"/>
      <c r="Z6" s="232"/>
      <c r="AA6" s="233"/>
      <c r="AB6" s="80"/>
      <c r="AC6" s="80"/>
      <c r="AD6" s="80"/>
    </row>
    <row r="7" spans="1:34" s="79" customFormat="1" ht="14.25" customHeight="1">
      <c r="A7" s="167" t="s">
        <v>74</v>
      </c>
      <c r="B7" s="122" t="str">
        <f t="shared" si="0"/>
        <v>Barney</v>
      </c>
      <c r="C7" s="123" t="str">
        <f t="shared" si="1"/>
        <v>Darwin</v>
      </c>
      <c r="D7" s="80" t="str">
        <f t="shared" si="2"/>
        <v>D. Barney</v>
      </c>
      <c r="E7" s="117" t="str">
        <f t="shared" si="3"/>
        <v>Darwin Barney</v>
      </c>
      <c r="F7" s="165" t="s">
        <v>748</v>
      </c>
      <c r="G7" s="167"/>
      <c r="H7" s="167"/>
      <c r="I7" s="167"/>
      <c r="J7" s="172">
        <v>31359</v>
      </c>
      <c r="K7" s="167" t="s">
        <v>746</v>
      </c>
      <c r="L7" s="165" t="s">
        <v>6</v>
      </c>
      <c r="M7" s="107" t="str">
        <f t="shared" si="4"/>
        <v>3,F3-$2.835M</v>
      </c>
      <c r="N7" s="76" t="str">
        <f>Cobb!$M$2</f>
        <v>Mansfield</v>
      </c>
      <c r="O7" s="173" t="s">
        <v>1141</v>
      </c>
      <c r="P7" s="117" t="str">
        <f t="shared" si="5"/>
        <v>Barney, Darwin (3,F3-$2.835M)</v>
      </c>
      <c r="Q7" s="47">
        <f t="shared" si="6"/>
        <v>945001</v>
      </c>
      <c r="R7" s="131" t="str">
        <f t="shared" si="7"/>
        <v/>
      </c>
      <c r="S7" s="131" t="str">
        <f t="shared" si="8"/>
        <v/>
      </c>
      <c r="T7" s="131" t="str">
        <f t="shared" si="9"/>
        <v/>
      </c>
      <c r="U7" s="168" t="s">
        <v>1156</v>
      </c>
      <c r="V7" s="195">
        <v>945001</v>
      </c>
      <c r="W7" s="80" t="s">
        <v>242</v>
      </c>
      <c r="X7" s="95"/>
      <c r="Y7" s="80"/>
      <c r="Z7" s="80"/>
      <c r="AA7" s="80"/>
      <c r="AB7" s="80"/>
      <c r="AC7" s="80"/>
      <c r="AD7" s="80"/>
      <c r="AE7" s="229"/>
      <c r="AF7" s="80"/>
      <c r="AG7" s="80"/>
      <c r="AH7" s="80"/>
    </row>
    <row r="8" spans="1:34" s="244" customFormat="1" ht="14.25" customHeight="1">
      <c r="A8" s="232" t="s">
        <v>1433</v>
      </c>
      <c r="B8" s="246" t="str">
        <f t="shared" si="0"/>
        <v>Blackburn</v>
      </c>
      <c r="C8" s="238" t="str">
        <f t="shared" si="1"/>
        <v>Paul</v>
      </c>
      <c r="D8" s="232" t="str">
        <f t="shared" si="2"/>
        <v>P. Blackburn</v>
      </c>
      <c r="E8" s="231" t="str">
        <f t="shared" si="3"/>
        <v>Paul Blackburn</v>
      </c>
      <c r="F8" s="254" t="s">
        <v>748</v>
      </c>
      <c r="G8" s="254">
        <v>56</v>
      </c>
      <c r="H8" s="254" t="s">
        <v>1466</v>
      </c>
      <c r="I8" s="254"/>
      <c r="J8" s="250">
        <v>34307</v>
      </c>
      <c r="K8" s="255" t="s">
        <v>577</v>
      </c>
      <c r="L8" s="249" t="s">
        <v>90</v>
      </c>
      <c r="M8" s="250" t="str">
        <f t="shared" si="4"/>
        <v>Y1*</v>
      </c>
      <c r="N8" s="256" t="str">
        <f>Cobb!$AE$2</f>
        <v>Houston</v>
      </c>
      <c r="O8" s="257" t="s">
        <v>1479</v>
      </c>
      <c r="P8" s="231" t="str">
        <f t="shared" si="5"/>
        <v>Blackburn, Paul (Y1*)</v>
      </c>
      <c r="Q8" s="236">
        <f t="shared" si="6"/>
        <v>200000</v>
      </c>
      <c r="R8" s="252">
        <f t="shared" si="7"/>
        <v>300000</v>
      </c>
      <c r="S8" s="252">
        <f t="shared" si="8"/>
        <v>400000</v>
      </c>
      <c r="T8" s="252" t="str">
        <f t="shared" si="9"/>
        <v/>
      </c>
      <c r="U8" s="232" t="s">
        <v>189</v>
      </c>
      <c r="V8" s="253">
        <v>200000</v>
      </c>
      <c r="W8" s="232" t="s">
        <v>389</v>
      </c>
      <c r="X8" s="253">
        <v>300000</v>
      </c>
      <c r="Y8" s="232" t="s">
        <v>278</v>
      </c>
      <c r="Z8" s="253">
        <v>400000</v>
      </c>
      <c r="AA8" s="232" t="s">
        <v>492</v>
      </c>
      <c r="AB8" s="232"/>
      <c r="AC8" s="232"/>
      <c r="AD8" s="232"/>
      <c r="AE8" s="316"/>
      <c r="AF8" s="232"/>
      <c r="AG8" s="232"/>
      <c r="AH8" s="232"/>
    </row>
    <row r="9" spans="1:34" s="79" customFormat="1">
      <c r="A9" s="285" t="s">
        <v>380</v>
      </c>
      <c r="B9" s="246" t="str">
        <f t="shared" si="0"/>
        <v>Blevins</v>
      </c>
      <c r="C9" s="238" t="str">
        <f t="shared" si="1"/>
        <v>Jerry</v>
      </c>
      <c r="D9" s="232" t="str">
        <f t="shared" si="2"/>
        <v>J. Blevins</v>
      </c>
      <c r="E9" s="231" t="str">
        <f t="shared" si="3"/>
        <v>Jerry Blevins</v>
      </c>
      <c r="F9" s="286" t="s">
        <v>307</v>
      </c>
      <c r="G9" s="285"/>
      <c r="H9" s="285"/>
      <c r="I9" s="285"/>
      <c r="J9" s="287">
        <v>30565</v>
      </c>
      <c r="K9" s="285" t="s">
        <v>745</v>
      </c>
      <c r="L9" s="286" t="s">
        <v>90</v>
      </c>
      <c r="M9" s="250" t="str">
        <f t="shared" si="4"/>
        <v>1,F1-200K</v>
      </c>
      <c r="N9" s="256" t="str">
        <f>Ruth!$S$2</f>
        <v>New York</v>
      </c>
      <c r="O9" s="275" t="s">
        <v>1797</v>
      </c>
      <c r="P9" s="231" t="str">
        <f t="shared" si="5"/>
        <v>Blevins, Jerry (1,F1-200K)</v>
      </c>
      <c r="Q9" s="236">
        <f t="shared" si="6"/>
        <v>200000</v>
      </c>
      <c r="R9" s="252" t="str">
        <f t="shared" si="7"/>
        <v/>
      </c>
      <c r="S9" s="252" t="str">
        <f t="shared" si="8"/>
        <v/>
      </c>
      <c r="T9" s="252" t="str">
        <f t="shared" si="9"/>
        <v/>
      </c>
      <c r="U9" s="276" t="s">
        <v>1804</v>
      </c>
      <c r="V9" s="253">
        <v>200000</v>
      </c>
      <c r="W9" s="232" t="s">
        <v>242</v>
      </c>
      <c r="X9" s="253"/>
      <c r="Y9" s="232"/>
      <c r="Z9" s="253"/>
      <c r="AA9" s="232"/>
      <c r="AB9" s="80"/>
      <c r="AC9" s="80"/>
      <c r="AD9" s="80"/>
    </row>
    <row r="10" spans="1:34" s="79" customFormat="1" ht="14.25" customHeight="1">
      <c r="A10" s="232" t="s">
        <v>1481</v>
      </c>
      <c r="B10" s="246" t="str">
        <f t="shared" si="0"/>
        <v>Bostick</v>
      </c>
      <c r="C10" s="238" t="str">
        <f t="shared" si="1"/>
        <v>Christopher</v>
      </c>
      <c r="D10" s="232" t="str">
        <f t="shared" si="2"/>
        <v>C. Bostick</v>
      </c>
      <c r="E10" s="231" t="str">
        <f t="shared" si="3"/>
        <v>Christopher Bostick</v>
      </c>
      <c r="F10" s="254" t="s">
        <v>748</v>
      </c>
      <c r="G10" s="254">
        <v>220</v>
      </c>
      <c r="H10" s="254" t="s">
        <v>1477</v>
      </c>
      <c r="I10" s="254"/>
      <c r="J10" s="250">
        <v>34052</v>
      </c>
      <c r="K10" s="255" t="s">
        <v>746</v>
      </c>
      <c r="L10" s="249" t="s">
        <v>6</v>
      </c>
      <c r="M10" s="250" t="str">
        <f t="shared" si="4"/>
        <v>MM</v>
      </c>
      <c r="N10" s="256" t="str">
        <f>Aaron!$M$2</f>
        <v>Virginia</v>
      </c>
      <c r="O10" s="257" t="s">
        <v>1479</v>
      </c>
      <c r="P10" s="231" t="str">
        <f t="shared" si="5"/>
        <v>Bostick, Christopher (MM)</v>
      </c>
      <c r="Q10" s="236">
        <f t="shared" si="6"/>
        <v>100000</v>
      </c>
      <c r="R10" s="252" t="str">
        <f t="shared" si="7"/>
        <v/>
      </c>
      <c r="S10" s="252" t="str">
        <f t="shared" si="8"/>
        <v/>
      </c>
      <c r="T10" s="252" t="str">
        <f t="shared" si="9"/>
        <v/>
      </c>
      <c r="U10" s="232" t="s">
        <v>385</v>
      </c>
      <c r="V10" s="263">
        <v>100000</v>
      </c>
      <c r="W10" s="232"/>
      <c r="X10" s="253"/>
      <c r="Y10" s="232"/>
      <c r="Z10" s="253"/>
      <c r="AA10" s="232"/>
      <c r="AB10" s="80"/>
      <c r="AC10" s="80"/>
      <c r="AD10" s="80"/>
    </row>
    <row r="11" spans="1:34" s="79" customFormat="1" ht="14.25" customHeight="1">
      <c r="A11" s="80" t="s">
        <v>1424</v>
      </c>
      <c r="B11" s="122" t="str">
        <f t="shared" si="0"/>
        <v>Bridwell</v>
      </c>
      <c r="C11" s="123" t="str">
        <f t="shared" si="1"/>
        <v>Parker</v>
      </c>
      <c r="D11" s="80" t="str">
        <f t="shared" si="2"/>
        <v>P. Bridwell</v>
      </c>
      <c r="E11" s="117" t="str">
        <f t="shared" si="3"/>
        <v>Parker Bridwell</v>
      </c>
      <c r="F11" s="126" t="s">
        <v>748</v>
      </c>
      <c r="G11" s="126">
        <v>12</v>
      </c>
      <c r="H11" s="126" t="s">
        <v>1464</v>
      </c>
      <c r="I11" s="126"/>
      <c r="J11" s="107">
        <v>33452</v>
      </c>
      <c r="K11" s="109" t="s">
        <v>577</v>
      </c>
      <c r="L11" s="73" t="s">
        <v>90</v>
      </c>
      <c r="M11" s="107" t="str">
        <f t="shared" si="4"/>
        <v>Y1*</v>
      </c>
      <c r="N11" s="76" t="str">
        <f>Ruth!$Y$2</f>
        <v xml:space="preserve">New Jersey </v>
      </c>
      <c r="O11" s="96" t="s">
        <v>1479</v>
      </c>
      <c r="P11" s="117" t="str">
        <f t="shared" si="5"/>
        <v>Bridwell, Parker (Y1*)</v>
      </c>
      <c r="Q11" s="47">
        <f t="shared" si="6"/>
        <v>200000</v>
      </c>
      <c r="R11" s="131">
        <f t="shared" si="7"/>
        <v>300000</v>
      </c>
      <c r="S11" s="131">
        <f t="shared" si="8"/>
        <v>400000</v>
      </c>
      <c r="T11" s="131" t="str">
        <f t="shared" si="9"/>
        <v/>
      </c>
      <c r="U11" s="80" t="s">
        <v>189</v>
      </c>
      <c r="V11" s="95">
        <v>200000</v>
      </c>
      <c r="W11" s="80" t="s">
        <v>389</v>
      </c>
      <c r="X11" s="95">
        <v>300000</v>
      </c>
      <c r="Y11" s="80" t="s">
        <v>278</v>
      </c>
      <c r="Z11" s="95">
        <v>400000</v>
      </c>
      <c r="AA11" s="80" t="s">
        <v>492</v>
      </c>
      <c r="AB11" s="80"/>
      <c r="AC11" s="80"/>
      <c r="AD11" s="80"/>
    </row>
    <row r="12" spans="1:34" s="79" customFormat="1" ht="14.25" customHeight="1">
      <c r="A12" s="382" t="s">
        <v>631</v>
      </c>
      <c r="B12" s="122" t="str">
        <f t="shared" si="0"/>
        <v>Cecchini</v>
      </c>
      <c r="C12" s="123" t="str">
        <f t="shared" si="1"/>
        <v>Gavin</v>
      </c>
      <c r="D12" s="80" t="str">
        <f t="shared" si="2"/>
        <v>G. Cecchini</v>
      </c>
      <c r="E12" s="117" t="str">
        <f t="shared" si="3"/>
        <v>Gavin Cecchini</v>
      </c>
      <c r="F12" s="73" t="s">
        <v>748</v>
      </c>
      <c r="G12" s="73"/>
      <c r="H12" s="73"/>
      <c r="I12" s="73"/>
      <c r="J12" s="156">
        <v>34325</v>
      </c>
      <c r="K12" s="80" t="s">
        <v>752</v>
      </c>
      <c r="L12" s="73" t="s">
        <v>6</v>
      </c>
      <c r="M12" s="107" t="str">
        <f t="shared" si="4"/>
        <v>MM</v>
      </c>
      <c r="N12" s="76" t="str">
        <f>Cobb!$G$2</f>
        <v>Alaska</v>
      </c>
      <c r="O12" s="73" t="s">
        <v>1205</v>
      </c>
      <c r="P12" s="117" t="str">
        <f t="shared" si="5"/>
        <v>Cecchini, Gavin (MM)</v>
      </c>
      <c r="Q12" s="47">
        <f t="shared" si="6"/>
        <v>100000</v>
      </c>
      <c r="R12" s="131" t="str">
        <f t="shared" si="7"/>
        <v/>
      </c>
      <c r="S12" s="131" t="str">
        <f t="shared" si="8"/>
        <v/>
      </c>
      <c r="T12" s="131" t="str">
        <f t="shared" si="9"/>
        <v/>
      </c>
      <c r="U12" s="80" t="s">
        <v>385</v>
      </c>
      <c r="V12" s="160">
        <v>100000</v>
      </c>
      <c r="W12" s="80"/>
      <c r="X12" s="95"/>
      <c r="Y12" s="80"/>
      <c r="Z12" s="95"/>
      <c r="AA12" s="80"/>
      <c r="AB12" s="80"/>
      <c r="AC12" s="80"/>
      <c r="AD12" s="80"/>
    </row>
    <row r="13" spans="1:34" s="79" customFormat="1" ht="14.25" customHeight="1">
      <c r="A13" s="233" t="s">
        <v>1047</v>
      </c>
      <c r="B13" s="246" t="str">
        <f t="shared" si="0"/>
        <v>Conley</v>
      </c>
      <c r="C13" s="238" t="str">
        <f t="shared" si="1"/>
        <v>Adam*</v>
      </c>
      <c r="D13" s="232" t="str">
        <f t="shared" si="2"/>
        <v>A. Conley</v>
      </c>
      <c r="E13" s="231" t="str">
        <f t="shared" si="3"/>
        <v>Adam* Conley</v>
      </c>
      <c r="F13" s="254" t="s">
        <v>307</v>
      </c>
      <c r="G13" s="233">
        <v>41</v>
      </c>
      <c r="H13" s="233">
        <v>2</v>
      </c>
      <c r="I13" s="233">
        <v>17</v>
      </c>
      <c r="J13" s="262">
        <v>33017</v>
      </c>
      <c r="K13" s="255" t="s">
        <v>577</v>
      </c>
      <c r="L13" s="249" t="s">
        <v>90</v>
      </c>
      <c r="M13" s="250" t="str">
        <f t="shared" si="4"/>
        <v>ARB-Y4</v>
      </c>
      <c r="N13" s="256" t="str">
        <f>Mays!$M$2</f>
        <v>Texas</v>
      </c>
      <c r="O13" s="257" t="s">
        <v>1549</v>
      </c>
      <c r="P13" s="231" t="str">
        <f t="shared" si="5"/>
        <v>Conley, Adam* (ARB-Y4)</v>
      </c>
      <c r="Q13" s="236">
        <f t="shared" si="6"/>
        <v>600000</v>
      </c>
      <c r="R13" s="252" t="str">
        <f t="shared" si="7"/>
        <v/>
      </c>
      <c r="S13" s="252" t="str">
        <f t="shared" si="8"/>
        <v/>
      </c>
      <c r="T13" s="252" t="str">
        <f t="shared" si="9"/>
        <v/>
      </c>
      <c r="U13" s="232" t="s">
        <v>492</v>
      </c>
      <c r="V13" s="253">
        <v>600000</v>
      </c>
      <c r="W13" s="232" t="s">
        <v>721</v>
      </c>
      <c r="X13" s="253"/>
      <c r="Y13" s="232" t="s">
        <v>722</v>
      </c>
      <c r="Z13" s="232"/>
      <c r="AA13" s="232" t="s">
        <v>723</v>
      </c>
      <c r="AB13" s="80"/>
      <c r="AC13" s="80"/>
      <c r="AD13" s="80"/>
    </row>
    <row r="14" spans="1:34" s="79" customFormat="1" ht="14.25" customHeight="1">
      <c r="A14" s="80" t="s">
        <v>216</v>
      </c>
      <c r="B14" s="122" t="str">
        <f t="shared" si="0"/>
        <v>Cosart</v>
      </c>
      <c r="C14" s="123" t="str">
        <f t="shared" si="1"/>
        <v>Jarred</v>
      </c>
      <c r="D14" s="80" t="str">
        <f t="shared" si="2"/>
        <v>J. Cosart</v>
      </c>
      <c r="E14" s="117" t="str">
        <f t="shared" si="3"/>
        <v>Jarred Cosart</v>
      </c>
      <c r="F14" s="73" t="s">
        <v>748</v>
      </c>
      <c r="G14" s="73"/>
      <c r="H14" s="73"/>
      <c r="I14" s="73"/>
      <c r="J14" s="107">
        <v>33018</v>
      </c>
      <c r="K14" s="76" t="s">
        <v>577</v>
      </c>
      <c r="L14" s="73" t="s">
        <v>90</v>
      </c>
      <c r="M14" s="107" t="str">
        <f t="shared" si="4"/>
        <v>3,L5-14M</v>
      </c>
      <c r="N14" s="76" t="str">
        <f>Ruth!$Y$2</f>
        <v xml:space="preserve">New Jersey </v>
      </c>
      <c r="O14" s="96" t="s">
        <v>1025</v>
      </c>
      <c r="P14" s="117" t="str">
        <f t="shared" si="5"/>
        <v>Cosart, Jarred (3,L5-14M)</v>
      </c>
      <c r="Q14" s="47">
        <f t="shared" si="6"/>
        <v>2800000</v>
      </c>
      <c r="R14" s="131">
        <f t="shared" si="7"/>
        <v>2800000</v>
      </c>
      <c r="S14" s="131">
        <f t="shared" si="8"/>
        <v>2800000</v>
      </c>
      <c r="T14" s="131" t="str">
        <f t="shared" si="9"/>
        <v/>
      </c>
      <c r="U14" s="80" t="s">
        <v>232</v>
      </c>
      <c r="V14" s="95">
        <v>2800000</v>
      </c>
      <c r="W14" s="80" t="s">
        <v>231</v>
      </c>
      <c r="X14" s="95">
        <v>2800000</v>
      </c>
      <c r="Y14" s="80" t="s">
        <v>462</v>
      </c>
      <c r="Z14" s="95">
        <v>2800000</v>
      </c>
      <c r="AA14" s="80" t="s">
        <v>242</v>
      </c>
      <c r="AB14" s="95"/>
      <c r="AC14" s="117"/>
      <c r="AD14" s="80"/>
    </row>
    <row r="15" spans="1:34" s="79" customFormat="1" ht="15">
      <c r="A15" s="76" t="s">
        <v>214</v>
      </c>
      <c r="B15" s="122" t="str">
        <f t="shared" si="0"/>
        <v>Delgado</v>
      </c>
      <c r="C15" s="123" t="str">
        <f t="shared" si="1"/>
        <v>Randall</v>
      </c>
      <c r="D15" s="80" t="str">
        <f t="shared" si="2"/>
        <v>R. Delgado</v>
      </c>
      <c r="E15" s="117" t="str">
        <f t="shared" si="3"/>
        <v>Randall Delgado</v>
      </c>
      <c r="F15" s="162" t="s">
        <v>748</v>
      </c>
      <c r="G15" s="73"/>
      <c r="H15" s="73"/>
      <c r="I15" s="73"/>
      <c r="J15" s="163">
        <v>32913</v>
      </c>
      <c r="K15" s="164" t="s">
        <v>577</v>
      </c>
      <c r="L15" s="73" t="s">
        <v>90</v>
      </c>
      <c r="M15" s="107" t="str">
        <f t="shared" si="4"/>
        <v>3,F3-$1.26M</v>
      </c>
      <c r="N15" s="76" t="str">
        <f>Cobb!$Y$2</f>
        <v>Gateway</v>
      </c>
      <c r="O15" s="173" t="s">
        <v>1141</v>
      </c>
      <c r="P15" s="117" t="str">
        <f t="shared" si="5"/>
        <v>Delgado, Randall (3,F3-$1.26M)</v>
      </c>
      <c r="Q15" s="47">
        <f t="shared" si="6"/>
        <v>420001</v>
      </c>
      <c r="R15" s="131" t="str">
        <f t="shared" si="7"/>
        <v/>
      </c>
      <c r="S15" s="131" t="str">
        <f t="shared" si="8"/>
        <v/>
      </c>
      <c r="T15" s="131" t="str">
        <f t="shared" si="9"/>
        <v/>
      </c>
      <c r="U15" s="168" t="s">
        <v>1006</v>
      </c>
      <c r="V15" s="195">
        <v>420001</v>
      </c>
      <c r="W15" s="80" t="s">
        <v>242</v>
      </c>
      <c r="X15" s="95"/>
      <c r="Y15" s="80"/>
      <c r="Z15" s="80"/>
      <c r="AA15" s="80"/>
      <c r="AB15" s="80"/>
      <c r="AC15" s="80"/>
      <c r="AD15" s="80"/>
      <c r="AE15" s="229"/>
      <c r="AF15" s="80"/>
      <c r="AG15" s="80"/>
      <c r="AH15" s="80"/>
    </row>
    <row r="16" spans="1:34" s="79" customFormat="1" ht="14.25" customHeight="1">
      <c r="A16" s="233" t="s">
        <v>933</v>
      </c>
      <c r="B16" s="246" t="str">
        <f t="shared" si="0"/>
        <v>Difo</v>
      </c>
      <c r="C16" s="238" t="str">
        <f t="shared" si="1"/>
        <v>Wilmer</v>
      </c>
      <c r="D16" s="232" t="str">
        <f t="shared" si="2"/>
        <v>W. Difo</v>
      </c>
      <c r="E16" s="231" t="str">
        <f t="shared" si="3"/>
        <v>Wilmer Difo</v>
      </c>
      <c r="F16" s="249" t="s">
        <v>755</v>
      </c>
      <c r="G16" s="249"/>
      <c r="H16" s="249"/>
      <c r="I16" s="249"/>
      <c r="J16" s="262">
        <v>33696</v>
      </c>
      <c r="K16" s="232" t="s">
        <v>752</v>
      </c>
      <c r="L16" s="249" t="s">
        <v>6</v>
      </c>
      <c r="M16" s="250" t="str">
        <f t="shared" si="4"/>
        <v>Y2</v>
      </c>
      <c r="N16" s="256" t="str">
        <f>Aaron!$AE$2</f>
        <v>Pismo Beach</v>
      </c>
      <c r="O16" s="249" t="s">
        <v>1117</v>
      </c>
      <c r="P16" s="231" t="str">
        <f t="shared" si="5"/>
        <v>Difo, Wilmer (Y2)</v>
      </c>
      <c r="Q16" s="236">
        <f t="shared" si="6"/>
        <v>300000</v>
      </c>
      <c r="R16" s="252">
        <f t="shared" si="7"/>
        <v>400000</v>
      </c>
      <c r="S16" s="252" t="str">
        <f t="shared" si="8"/>
        <v/>
      </c>
      <c r="T16" s="252" t="str">
        <f t="shared" si="9"/>
        <v/>
      </c>
      <c r="U16" s="232" t="s">
        <v>389</v>
      </c>
      <c r="V16" s="253">
        <v>300000</v>
      </c>
      <c r="W16" s="232" t="s">
        <v>278</v>
      </c>
      <c r="X16" s="253">
        <v>400000</v>
      </c>
      <c r="Y16" s="232" t="s">
        <v>492</v>
      </c>
      <c r="Z16" s="232"/>
      <c r="AA16" s="232"/>
      <c r="AB16" s="80"/>
      <c r="AC16" s="80"/>
      <c r="AD16" s="80"/>
    </row>
    <row r="17" spans="1:34" s="79" customFormat="1" ht="14.25" customHeight="1">
      <c r="A17" s="232" t="s">
        <v>1385</v>
      </c>
      <c r="B17" s="246" t="str">
        <f t="shared" si="0"/>
        <v>Duensing</v>
      </c>
      <c r="C17" s="238" t="str">
        <f t="shared" si="1"/>
        <v>Brian*</v>
      </c>
      <c r="D17" s="232" t="str">
        <f t="shared" si="2"/>
        <v>B. Duensing</v>
      </c>
      <c r="E17" s="231" t="str">
        <f t="shared" si="3"/>
        <v>Brian* Duensing</v>
      </c>
      <c r="F17" s="254" t="s">
        <v>307</v>
      </c>
      <c r="G17" s="254"/>
      <c r="H17" s="254"/>
      <c r="I17" s="254"/>
      <c r="J17" s="250">
        <v>30369</v>
      </c>
      <c r="K17" s="255" t="s">
        <v>745</v>
      </c>
      <c r="L17" s="249" t="s">
        <v>90</v>
      </c>
      <c r="M17" s="250" t="str">
        <f t="shared" si="4"/>
        <v>2,F2-$2.0895M</v>
      </c>
      <c r="N17" s="251" t="str">
        <f>Ruth!$AE$2</f>
        <v>Williamsburg</v>
      </c>
      <c r="O17" s="257" t="s">
        <v>1376</v>
      </c>
      <c r="P17" s="231" t="str">
        <f t="shared" si="5"/>
        <v>Duensing, Brian* (2,F2-$2.0895M)</v>
      </c>
      <c r="Q17" s="236">
        <f t="shared" si="6"/>
        <v>1045000</v>
      </c>
      <c r="R17" s="252" t="str">
        <f t="shared" si="7"/>
        <v/>
      </c>
      <c r="S17" s="252" t="str">
        <f t="shared" si="8"/>
        <v/>
      </c>
      <c r="T17" s="252" t="str">
        <f t="shared" si="9"/>
        <v/>
      </c>
      <c r="U17" s="250" t="s">
        <v>1597</v>
      </c>
      <c r="V17" s="253">
        <v>1045000</v>
      </c>
      <c r="W17" s="269" t="s">
        <v>242</v>
      </c>
      <c r="X17" s="232"/>
      <c r="Y17" s="253"/>
      <c r="Z17" s="232"/>
      <c r="AA17" s="232"/>
      <c r="AB17" s="80"/>
      <c r="AC17" s="80"/>
      <c r="AD17" s="12"/>
      <c r="AE17"/>
    </row>
    <row r="18" spans="1:34" ht="14.25" customHeight="1">
      <c r="A18" s="233" t="s">
        <v>1039</v>
      </c>
      <c r="B18" s="246" t="str">
        <f t="shared" si="0"/>
        <v>Dull</v>
      </c>
      <c r="C18" s="238" t="str">
        <f t="shared" si="1"/>
        <v>Ryan</v>
      </c>
      <c r="D18" s="232" t="str">
        <f t="shared" si="2"/>
        <v>R. Dull</v>
      </c>
      <c r="E18" s="231" t="str">
        <f t="shared" si="3"/>
        <v>Ryan Dull</v>
      </c>
      <c r="F18" s="254" t="s">
        <v>748</v>
      </c>
      <c r="G18" s="233">
        <v>161</v>
      </c>
      <c r="H18" s="233">
        <v>6</v>
      </c>
      <c r="I18" s="233">
        <v>23</v>
      </c>
      <c r="J18" s="262">
        <v>32783</v>
      </c>
      <c r="K18" s="255" t="s">
        <v>745</v>
      </c>
      <c r="L18" s="249" t="s">
        <v>90</v>
      </c>
      <c r="M18" s="250" t="str">
        <f t="shared" si="4"/>
        <v>Y3</v>
      </c>
      <c r="N18" s="256" t="str">
        <f>Ruth!$A$2</f>
        <v>Plum Island</v>
      </c>
      <c r="O18" s="257" t="s">
        <v>1058</v>
      </c>
      <c r="P18" s="231" t="str">
        <f t="shared" si="5"/>
        <v>Dull, Ryan (Y3)</v>
      </c>
      <c r="Q18" s="236">
        <f t="shared" si="6"/>
        <v>400000</v>
      </c>
      <c r="R18" s="252" t="str">
        <f t="shared" si="7"/>
        <v/>
      </c>
      <c r="S18" s="252" t="str">
        <f t="shared" si="8"/>
        <v/>
      </c>
      <c r="T18" s="252" t="str">
        <f t="shared" si="9"/>
        <v/>
      </c>
      <c r="U18" s="232" t="s">
        <v>278</v>
      </c>
      <c r="V18" s="253">
        <v>400000</v>
      </c>
      <c r="W18" s="232" t="s">
        <v>492</v>
      </c>
      <c r="X18" s="253"/>
      <c r="Y18" s="232" t="s">
        <v>721</v>
      </c>
      <c r="Z18" s="232"/>
      <c r="AA18" s="232" t="s">
        <v>722</v>
      </c>
      <c r="AB18" s="80"/>
      <c r="AC18" s="80"/>
      <c r="AD18" s="80"/>
      <c r="AE18" s="79"/>
    </row>
    <row r="19" spans="1:34" s="79" customFormat="1">
      <c r="A19" s="232" t="s">
        <v>1407</v>
      </c>
      <c r="B19" s="246" t="str">
        <f t="shared" si="0"/>
        <v>Edwards</v>
      </c>
      <c r="C19" s="238" t="str">
        <f t="shared" si="1"/>
        <v>Carl</v>
      </c>
      <c r="D19" s="232" t="str">
        <f t="shared" si="2"/>
        <v>C. Edwards</v>
      </c>
      <c r="E19" s="231" t="str">
        <f t="shared" si="3"/>
        <v>Carl Edwards</v>
      </c>
      <c r="F19" s="247" t="s">
        <v>748</v>
      </c>
      <c r="G19" s="232">
        <f>Players!G250+1</f>
        <v>1</v>
      </c>
      <c r="H19" s="232">
        <v>2</v>
      </c>
      <c r="I19" s="232">
        <v>2</v>
      </c>
      <c r="J19" s="248">
        <v>33484</v>
      </c>
      <c r="K19" s="232" t="s">
        <v>745</v>
      </c>
      <c r="L19" s="249" t="s">
        <v>90</v>
      </c>
      <c r="M19" s="250" t="str">
        <f t="shared" si="4"/>
        <v>Y3</v>
      </c>
      <c r="N19" s="256" t="str">
        <f>Aaron!$AE$2</f>
        <v>Pismo Beach</v>
      </c>
      <c r="O19" s="249" t="s">
        <v>1214</v>
      </c>
      <c r="P19" s="231" t="str">
        <f t="shared" si="5"/>
        <v>Edwards, Carl (Y3)</v>
      </c>
      <c r="Q19" s="236">
        <f t="shared" si="6"/>
        <v>400000</v>
      </c>
      <c r="R19" s="252" t="str">
        <f t="shared" si="7"/>
        <v/>
      </c>
      <c r="S19" s="252" t="str">
        <f t="shared" si="8"/>
        <v/>
      </c>
      <c r="T19" s="252" t="str">
        <f t="shared" si="9"/>
        <v/>
      </c>
      <c r="U19" s="232" t="s">
        <v>278</v>
      </c>
      <c r="V19" s="253">
        <v>400000</v>
      </c>
      <c r="W19" s="232" t="s">
        <v>492</v>
      </c>
      <c r="X19" s="253"/>
      <c r="Y19" s="232" t="s">
        <v>721</v>
      </c>
      <c r="Z19" s="232"/>
      <c r="AA19" s="232" t="s">
        <v>722</v>
      </c>
      <c r="AB19" s="80"/>
      <c r="AC19" s="80"/>
      <c r="AD19" s="80"/>
    </row>
    <row r="20" spans="1:34" s="79" customFormat="1" ht="14.25" customHeight="1">
      <c r="A20" s="256" t="s">
        <v>45</v>
      </c>
      <c r="B20" s="246" t="str">
        <f t="shared" si="0"/>
        <v>Escobar</v>
      </c>
      <c r="C20" s="238" t="str">
        <f t="shared" si="1"/>
        <v>Alcides</v>
      </c>
      <c r="D20" s="232" t="str">
        <f t="shared" si="2"/>
        <v>A. Escobar</v>
      </c>
      <c r="E20" s="231" t="str">
        <f t="shared" si="3"/>
        <v>Alcides Escobar</v>
      </c>
      <c r="F20" s="272" t="s">
        <v>748</v>
      </c>
      <c r="G20" s="249"/>
      <c r="H20" s="249"/>
      <c r="I20" s="249"/>
      <c r="J20" s="273">
        <v>31762</v>
      </c>
      <c r="K20" s="274" t="s">
        <v>752</v>
      </c>
      <c r="L20" s="249" t="s">
        <v>6</v>
      </c>
      <c r="M20" s="250" t="str">
        <f t="shared" si="4"/>
        <v>3,F4-$4.41M</v>
      </c>
      <c r="N20" s="256" t="str">
        <f>Aaron!$AE$2</f>
        <v>Pismo Beach</v>
      </c>
      <c r="O20" s="275" t="s">
        <v>1141</v>
      </c>
      <c r="P20" s="231" t="str">
        <f t="shared" si="5"/>
        <v>Escobar, Alcides (3,F4-$4.41M)</v>
      </c>
      <c r="Q20" s="236">
        <f t="shared" si="6"/>
        <v>1102500</v>
      </c>
      <c r="R20" s="252">
        <f t="shared" si="7"/>
        <v>1102500</v>
      </c>
      <c r="S20" s="252" t="str">
        <f t="shared" si="8"/>
        <v/>
      </c>
      <c r="T20" s="252" t="str">
        <f t="shared" si="9"/>
        <v/>
      </c>
      <c r="U20" s="276" t="s">
        <v>1162</v>
      </c>
      <c r="V20" s="277">
        <v>1102500</v>
      </c>
      <c r="W20" s="276" t="s">
        <v>1163</v>
      </c>
      <c r="X20" s="277">
        <v>1102500</v>
      </c>
      <c r="Y20" s="232" t="s">
        <v>242</v>
      </c>
      <c r="Z20" s="232"/>
      <c r="AA20" s="232"/>
      <c r="AB20" s="80"/>
      <c r="AC20" s="80"/>
      <c r="AD20" s="80"/>
      <c r="AE20" s="229"/>
      <c r="AF20" s="80"/>
      <c r="AG20" s="80"/>
      <c r="AH20" s="80"/>
    </row>
    <row r="21" spans="1:34" s="79" customFormat="1" ht="14.25" customHeight="1">
      <c r="A21" s="232" t="s">
        <v>1355</v>
      </c>
      <c r="B21" s="246" t="str">
        <f t="shared" si="0"/>
        <v>Faria</v>
      </c>
      <c r="C21" s="238" t="str">
        <f t="shared" si="1"/>
        <v>Jake</v>
      </c>
      <c r="D21" s="232" t="str">
        <f t="shared" si="2"/>
        <v>J. Faria</v>
      </c>
      <c r="E21" s="231" t="str">
        <f t="shared" si="3"/>
        <v>Jake Faria</v>
      </c>
      <c r="F21" s="254" t="s">
        <v>748</v>
      </c>
      <c r="G21" s="233">
        <v>197</v>
      </c>
      <c r="H21" s="233">
        <v>9</v>
      </c>
      <c r="I21" s="233">
        <v>4</v>
      </c>
      <c r="J21" s="262">
        <v>34180</v>
      </c>
      <c r="K21" s="255" t="s">
        <v>577</v>
      </c>
      <c r="L21" s="249" t="s">
        <v>90</v>
      </c>
      <c r="M21" s="250" t="str">
        <f t="shared" si="4"/>
        <v>Y2</v>
      </c>
      <c r="N21" s="256" t="str">
        <f>Aaron!$AE$2</f>
        <v>Pismo Beach</v>
      </c>
      <c r="O21" s="257" t="s">
        <v>1058</v>
      </c>
      <c r="P21" s="231" t="str">
        <f t="shared" si="5"/>
        <v>Faria, Jake (Y2)</v>
      </c>
      <c r="Q21" s="236">
        <f t="shared" si="6"/>
        <v>300000</v>
      </c>
      <c r="R21" s="252">
        <f t="shared" si="7"/>
        <v>400000</v>
      </c>
      <c r="S21" s="252" t="str">
        <f t="shared" si="8"/>
        <v/>
      </c>
      <c r="T21" s="252" t="str">
        <f t="shared" si="9"/>
        <v/>
      </c>
      <c r="U21" s="232" t="s">
        <v>389</v>
      </c>
      <c r="V21" s="253">
        <v>300000</v>
      </c>
      <c r="W21" s="232" t="s">
        <v>278</v>
      </c>
      <c r="X21" s="253">
        <v>400000</v>
      </c>
      <c r="Y21" s="232" t="s">
        <v>492</v>
      </c>
      <c r="Z21" s="232"/>
      <c r="AA21" s="232"/>
      <c r="AB21" s="80"/>
      <c r="AC21" s="80"/>
      <c r="AD21" s="80"/>
    </row>
    <row r="22" spans="1:34" s="79" customFormat="1" ht="14.25" customHeight="1">
      <c r="A22" s="80" t="s">
        <v>1320</v>
      </c>
      <c r="B22" s="122" t="str">
        <f t="shared" si="0"/>
        <v>Garcia</v>
      </c>
      <c r="C22" s="123" t="str">
        <f t="shared" si="1"/>
        <v>Greg</v>
      </c>
      <c r="D22" s="80" t="str">
        <f t="shared" si="2"/>
        <v>G. Garcia</v>
      </c>
      <c r="E22" s="117" t="str">
        <f t="shared" si="3"/>
        <v>Greg Garcia</v>
      </c>
      <c r="F22" s="121" t="s">
        <v>307</v>
      </c>
      <c r="G22" s="80">
        <f>Players!G310+1</f>
        <v>2</v>
      </c>
      <c r="H22" s="80">
        <v>3</v>
      </c>
      <c r="I22" s="80">
        <v>18</v>
      </c>
      <c r="J22" s="175">
        <v>32728</v>
      </c>
      <c r="K22" s="80" t="s">
        <v>746</v>
      </c>
      <c r="L22" s="73" t="s">
        <v>6</v>
      </c>
      <c r="M22" s="107" t="str">
        <f t="shared" si="4"/>
        <v>Y3</v>
      </c>
      <c r="N22" s="127" t="str">
        <f>Aaron!$Y$2</f>
        <v>Columbus</v>
      </c>
      <c r="O22" s="73" t="s">
        <v>1214</v>
      </c>
      <c r="P22" s="117" t="str">
        <f t="shared" si="5"/>
        <v>Garcia, Greg (Y3)</v>
      </c>
      <c r="Q22" s="47">
        <f t="shared" si="6"/>
        <v>400000</v>
      </c>
      <c r="R22" s="131" t="str">
        <f t="shared" si="7"/>
        <v/>
      </c>
      <c r="S22" s="131" t="str">
        <f t="shared" si="8"/>
        <v/>
      </c>
      <c r="T22" s="131" t="str">
        <f t="shared" si="9"/>
        <v/>
      </c>
      <c r="U22" s="80" t="s">
        <v>278</v>
      </c>
      <c r="V22" s="95">
        <v>400000</v>
      </c>
      <c r="W22" s="80" t="s">
        <v>492</v>
      </c>
      <c r="X22" s="95"/>
      <c r="Y22" s="80" t="s">
        <v>721</v>
      </c>
      <c r="Z22" s="80"/>
      <c r="AA22" s="80" t="s">
        <v>722</v>
      </c>
      <c r="AB22" s="80"/>
      <c r="AC22" s="80"/>
      <c r="AD22" s="80"/>
      <c r="AE22" s="229"/>
      <c r="AF22" s="80"/>
      <c r="AG22" s="80"/>
      <c r="AH22" s="80"/>
    </row>
    <row r="23" spans="1:34" s="79" customFormat="1" ht="14.25" customHeight="1">
      <c r="A23" s="80" t="s">
        <v>1482</v>
      </c>
      <c r="B23" s="122" t="str">
        <f t="shared" si="0"/>
        <v>Gerber</v>
      </c>
      <c r="C23" s="123" t="str">
        <f t="shared" si="1"/>
        <v>Michael</v>
      </c>
      <c r="D23" s="80" t="str">
        <f t="shared" si="2"/>
        <v>M. Gerber</v>
      </c>
      <c r="E23" s="117" t="str">
        <f t="shared" si="3"/>
        <v>Michael Gerber</v>
      </c>
      <c r="F23" s="126"/>
      <c r="G23" s="126">
        <v>216</v>
      </c>
      <c r="H23" s="126" t="s">
        <v>1476</v>
      </c>
      <c r="I23" s="126"/>
      <c r="J23" s="107"/>
      <c r="K23" s="109"/>
      <c r="L23" s="73" t="s">
        <v>387</v>
      </c>
      <c r="M23" s="107" t="str">
        <f t="shared" si="4"/>
        <v>min</v>
      </c>
      <c r="N23" s="76" t="str">
        <f>Ruth!$Y$2</f>
        <v xml:space="preserve">New Jersey </v>
      </c>
      <c r="O23" s="96" t="s">
        <v>1479</v>
      </c>
      <c r="P23" s="117" t="str">
        <f t="shared" si="5"/>
        <v>Gerber, Michael (min)</v>
      </c>
      <c r="Q23" s="47" t="str">
        <f t="shared" si="6"/>
        <v/>
      </c>
      <c r="R23" s="131" t="str">
        <f t="shared" si="7"/>
        <v/>
      </c>
      <c r="S23" s="131" t="str">
        <f t="shared" si="8"/>
        <v/>
      </c>
      <c r="T23" s="131" t="str">
        <f t="shared" si="9"/>
        <v/>
      </c>
      <c r="U23" s="80" t="s">
        <v>505</v>
      </c>
      <c r="V23" s="95"/>
      <c r="W23" s="80"/>
      <c r="X23" s="95"/>
      <c r="Y23" s="80"/>
      <c r="Z23" s="95"/>
      <c r="AA23" s="80"/>
      <c r="AB23" s="80"/>
      <c r="AC23" s="80"/>
      <c r="AD23" s="80"/>
      <c r="AE23" s="229"/>
      <c r="AF23" s="80"/>
      <c r="AG23" s="80"/>
      <c r="AH23" s="80"/>
    </row>
    <row r="24" spans="1:34" s="79" customFormat="1" ht="14.25" customHeight="1">
      <c r="A24" s="80" t="s">
        <v>1275</v>
      </c>
      <c r="B24" s="122" t="str">
        <f t="shared" si="0"/>
        <v>Gossett</v>
      </c>
      <c r="C24" s="123" t="str">
        <f t="shared" si="1"/>
        <v>Daniel</v>
      </c>
      <c r="D24" s="80" t="str">
        <f t="shared" si="2"/>
        <v>D. Gossett</v>
      </c>
      <c r="E24" s="117" t="str">
        <f t="shared" si="3"/>
        <v>Daniel Gossett</v>
      </c>
      <c r="F24" s="121" t="s">
        <v>748</v>
      </c>
      <c r="G24" s="80" t="e">
        <f>#REF!+1</f>
        <v>#REF!</v>
      </c>
      <c r="H24" s="80">
        <v>8</v>
      </c>
      <c r="I24" s="80">
        <v>9</v>
      </c>
      <c r="J24" s="175">
        <v>33921</v>
      </c>
      <c r="K24" s="80" t="s">
        <v>577</v>
      </c>
      <c r="L24" s="73" t="s">
        <v>90</v>
      </c>
      <c r="M24" s="107" t="str">
        <f t="shared" si="4"/>
        <v>Y1*</v>
      </c>
      <c r="N24" s="76" t="str">
        <f>Mays!$M$2</f>
        <v>Texas</v>
      </c>
      <c r="O24" s="73" t="s">
        <v>1549</v>
      </c>
      <c r="P24" s="117" t="str">
        <f t="shared" si="5"/>
        <v>Gossett, Daniel (Y1*)</v>
      </c>
      <c r="Q24" s="47">
        <f t="shared" si="6"/>
        <v>200000</v>
      </c>
      <c r="R24" s="131">
        <f t="shared" si="7"/>
        <v>300000</v>
      </c>
      <c r="S24" s="131">
        <f t="shared" si="8"/>
        <v>400000</v>
      </c>
      <c r="T24" s="131" t="str">
        <f t="shared" si="9"/>
        <v/>
      </c>
      <c r="U24" s="80" t="s">
        <v>189</v>
      </c>
      <c r="V24" s="95">
        <v>200000</v>
      </c>
      <c r="W24" s="80" t="s">
        <v>389</v>
      </c>
      <c r="X24" s="95">
        <v>300000</v>
      </c>
      <c r="Y24" s="80" t="s">
        <v>278</v>
      </c>
      <c r="Z24" s="95">
        <v>400000</v>
      </c>
      <c r="AA24" s="80" t="s">
        <v>492</v>
      </c>
      <c r="AB24" s="80"/>
      <c r="AC24" s="80"/>
      <c r="AD24" s="80"/>
      <c r="AE24" s="229"/>
      <c r="AF24" s="80"/>
      <c r="AG24" s="80"/>
      <c r="AH24" s="80"/>
    </row>
    <row r="25" spans="1:34" s="79" customFormat="1" ht="14.25" customHeight="1">
      <c r="A25" s="80" t="s">
        <v>1461</v>
      </c>
      <c r="B25" s="122" t="str">
        <f t="shared" si="0"/>
        <v>Graterol</v>
      </c>
      <c r="C25" s="123" t="str">
        <f t="shared" si="1"/>
        <v>Juan</v>
      </c>
      <c r="D25" s="80" t="str">
        <f t="shared" si="2"/>
        <v>J. Graterol</v>
      </c>
      <c r="E25" s="117" t="str">
        <f t="shared" si="3"/>
        <v>Juan Graterol</v>
      </c>
      <c r="F25" s="126" t="s">
        <v>748</v>
      </c>
      <c r="G25" s="126">
        <v>214</v>
      </c>
      <c r="H25" s="126" t="s">
        <v>1476</v>
      </c>
      <c r="I25" s="126"/>
      <c r="J25" s="107">
        <v>32553</v>
      </c>
      <c r="K25" s="109" t="s">
        <v>749</v>
      </c>
      <c r="L25" s="73" t="s">
        <v>6</v>
      </c>
      <c r="M25" s="107" t="str">
        <f t="shared" si="4"/>
        <v>MM</v>
      </c>
      <c r="N25" s="76" t="str">
        <f>Mays!$M$2</f>
        <v>Texas</v>
      </c>
      <c r="O25" s="96" t="s">
        <v>1479</v>
      </c>
      <c r="P25" s="117" t="str">
        <f t="shared" si="5"/>
        <v>Graterol, Juan (MM)</v>
      </c>
      <c r="Q25" s="47">
        <f t="shared" si="6"/>
        <v>100000</v>
      </c>
      <c r="R25" s="131" t="str">
        <f t="shared" si="7"/>
        <v/>
      </c>
      <c r="S25" s="131" t="str">
        <f t="shared" si="8"/>
        <v/>
      </c>
      <c r="T25" s="131" t="str">
        <f t="shared" si="9"/>
        <v/>
      </c>
      <c r="U25" s="80" t="s">
        <v>385</v>
      </c>
      <c r="V25" s="160">
        <v>100000</v>
      </c>
      <c r="W25" s="80"/>
      <c r="X25" s="95"/>
      <c r="Y25" s="80"/>
      <c r="Z25" s="95"/>
      <c r="AA25" s="80"/>
      <c r="AB25" s="80"/>
      <c r="AC25" s="80"/>
      <c r="AD25" s="80"/>
      <c r="AE25" s="229"/>
      <c r="AF25" s="80"/>
      <c r="AG25" s="80"/>
      <c r="AH25" s="80"/>
    </row>
    <row r="26" spans="1:34" s="79" customFormat="1" ht="14.25" customHeight="1">
      <c r="A26" s="75" t="s">
        <v>260</v>
      </c>
      <c r="B26" s="122" t="str">
        <f t="shared" si="0"/>
        <v>Gregerson</v>
      </c>
      <c r="C26" s="123" t="str">
        <f t="shared" si="1"/>
        <v>Luke</v>
      </c>
      <c r="D26" s="80" t="str">
        <f t="shared" si="2"/>
        <v>L. Gregerson</v>
      </c>
      <c r="E26" s="117" t="str">
        <f t="shared" si="3"/>
        <v>Luke Gregerson</v>
      </c>
      <c r="F26" s="73" t="s">
        <v>748</v>
      </c>
      <c r="G26" s="73"/>
      <c r="H26" s="73"/>
      <c r="I26" s="73"/>
      <c r="J26" s="107">
        <v>30816</v>
      </c>
      <c r="K26" s="76" t="s">
        <v>745</v>
      </c>
      <c r="L26" s="73" t="s">
        <v>90</v>
      </c>
      <c r="M26" s="107" t="str">
        <f t="shared" si="4"/>
        <v>2,F2-$668k</v>
      </c>
      <c r="N26" s="76" t="str">
        <f>Aaron!$S$2</f>
        <v>Washington</v>
      </c>
      <c r="O26" s="96" t="s">
        <v>1376</v>
      </c>
      <c r="P26" s="117" t="str">
        <f t="shared" si="5"/>
        <v>Gregerson, Luke (2,F2-$668k)</v>
      </c>
      <c r="Q26" s="47">
        <f t="shared" si="6"/>
        <v>334000</v>
      </c>
      <c r="R26" s="131" t="str">
        <f t="shared" si="7"/>
        <v/>
      </c>
      <c r="S26" s="131" t="str">
        <f t="shared" si="8"/>
        <v/>
      </c>
      <c r="T26" s="131" t="str">
        <f t="shared" si="9"/>
        <v/>
      </c>
      <c r="U26" s="107" t="s">
        <v>1580</v>
      </c>
      <c r="V26" s="95">
        <v>334000</v>
      </c>
      <c r="W26" s="46" t="s">
        <v>242</v>
      </c>
      <c r="X26" s="95"/>
      <c r="Y26" s="95"/>
      <c r="Z26" s="80"/>
      <c r="AA26" s="80"/>
      <c r="AB26" s="80"/>
      <c r="AC26" s="80"/>
      <c r="AD26" s="80"/>
      <c r="AE26" s="229"/>
      <c r="AF26" s="80"/>
      <c r="AG26" s="80"/>
      <c r="AH26" s="80"/>
    </row>
    <row r="27" spans="1:34" s="79" customFormat="1" ht="15">
      <c r="A27" s="76" t="s">
        <v>80</v>
      </c>
      <c r="B27" s="122" t="str">
        <f t="shared" si="0"/>
        <v>Headley</v>
      </c>
      <c r="C27" s="123" t="str">
        <f t="shared" si="1"/>
        <v>Chase</v>
      </c>
      <c r="D27" s="80" t="str">
        <f t="shared" si="2"/>
        <v>C. Headley</v>
      </c>
      <c r="E27" s="117" t="str">
        <f t="shared" si="3"/>
        <v>Chase Headley</v>
      </c>
      <c r="F27" s="162" t="s">
        <v>755</v>
      </c>
      <c r="G27" s="73"/>
      <c r="H27" s="73"/>
      <c r="I27" s="73"/>
      <c r="J27" s="163">
        <v>30811</v>
      </c>
      <c r="K27" s="164" t="s">
        <v>751</v>
      </c>
      <c r="L27" s="73" t="s">
        <v>6</v>
      </c>
      <c r="M27" s="107" t="str">
        <f t="shared" si="4"/>
        <v>2,F2-$1.65M</v>
      </c>
      <c r="N27" s="76" t="s">
        <v>1401</v>
      </c>
      <c r="O27" s="96" t="s">
        <v>2012</v>
      </c>
      <c r="P27" s="117" t="str">
        <f t="shared" si="5"/>
        <v>Headley, Chase (2,F2-$1.65M)</v>
      </c>
      <c r="Q27" s="47">
        <f t="shared" si="6"/>
        <v>825000</v>
      </c>
      <c r="R27" s="131" t="str">
        <f t="shared" si="7"/>
        <v/>
      </c>
      <c r="S27" s="131" t="str">
        <f t="shared" si="8"/>
        <v/>
      </c>
      <c r="T27" s="131" t="str">
        <f t="shared" si="9"/>
        <v/>
      </c>
      <c r="U27" s="107" t="s">
        <v>1594</v>
      </c>
      <c r="V27" s="95">
        <v>825000</v>
      </c>
      <c r="W27" s="46" t="s">
        <v>242</v>
      </c>
      <c r="X27" s="95"/>
      <c r="Y27" s="95"/>
      <c r="Z27" s="80"/>
      <c r="AA27" s="80"/>
      <c r="AB27" s="95"/>
      <c r="AC27" s="80"/>
      <c r="AD27" s="80"/>
    </row>
    <row r="28" spans="1:34" s="79" customFormat="1" ht="14.25" customHeight="1">
      <c r="A28" s="232" t="s">
        <v>610</v>
      </c>
      <c r="B28" s="246" t="str">
        <f t="shared" si="0"/>
        <v>Herrera</v>
      </c>
      <c r="C28" s="238" t="str">
        <f t="shared" si="1"/>
        <v>Kelvin</v>
      </c>
      <c r="D28" s="232" t="str">
        <f t="shared" si="2"/>
        <v>K. Herrera</v>
      </c>
      <c r="E28" s="231" t="str">
        <f t="shared" si="3"/>
        <v>Kelvin Herrera</v>
      </c>
      <c r="F28" s="249" t="s">
        <v>748</v>
      </c>
      <c r="G28" s="249"/>
      <c r="H28" s="249"/>
      <c r="I28" s="249"/>
      <c r="J28" s="250">
        <v>32873</v>
      </c>
      <c r="K28" s="256" t="s">
        <v>745</v>
      </c>
      <c r="L28" s="249" t="s">
        <v>90</v>
      </c>
      <c r="M28" s="250" t="str">
        <f t="shared" si="4"/>
        <v>2,F2-$880k</v>
      </c>
      <c r="N28" s="251" t="str">
        <f>Ruth!$AE$2</f>
        <v>Williamsburg</v>
      </c>
      <c r="O28" s="257" t="s">
        <v>1376</v>
      </c>
      <c r="P28" s="231" t="str">
        <f t="shared" si="5"/>
        <v>Herrera, Kelvin (2,F2-$880k)</v>
      </c>
      <c r="Q28" s="236">
        <f t="shared" si="6"/>
        <v>440000</v>
      </c>
      <c r="R28" s="252" t="str">
        <f t="shared" si="7"/>
        <v/>
      </c>
      <c r="S28" s="252" t="str">
        <f t="shared" si="8"/>
        <v/>
      </c>
      <c r="T28" s="252" t="str">
        <f t="shared" si="9"/>
        <v/>
      </c>
      <c r="U28" s="250" t="s">
        <v>1581</v>
      </c>
      <c r="V28" s="253">
        <v>440000</v>
      </c>
      <c r="W28" s="269" t="s">
        <v>242</v>
      </c>
      <c r="X28" s="253"/>
      <c r="Y28" s="232"/>
      <c r="Z28" s="253"/>
      <c r="AA28" s="232"/>
      <c r="AB28" s="80"/>
      <c r="AC28" s="80" t="s">
        <v>723</v>
      </c>
      <c r="AD28" s="80"/>
    </row>
    <row r="29" spans="1:34" s="79" customFormat="1">
      <c r="A29" s="233" t="s">
        <v>1052</v>
      </c>
      <c r="B29" s="246" t="str">
        <f t="shared" si="0"/>
        <v>Herrera</v>
      </c>
      <c r="C29" s="238" t="str">
        <f t="shared" si="1"/>
        <v>Odubel*</v>
      </c>
      <c r="D29" s="232" t="str">
        <f t="shared" si="2"/>
        <v>O. Herrera</v>
      </c>
      <c r="E29" s="231" t="str">
        <f t="shared" si="3"/>
        <v>Odubel* Herrera</v>
      </c>
      <c r="F29" s="254" t="s">
        <v>307</v>
      </c>
      <c r="G29" s="233">
        <v>4</v>
      </c>
      <c r="H29" s="233">
        <v>1</v>
      </c>
      <c r="I29" s="233">
        <v>4</v>
      </c>
      <c r="J29" s="262">
        <v>33601</v>
      </c>
      <c r="K29" s="255" t="s">
        <v>750</v>
      </c>
      <c r="L29" s="249" t="s">
        <v>6</v>
      </c>
      <c r="M29" s="250" t="str">
        <f t="shared" si="4"/>
        <v>ARB-Y4</v>
      </c>
      <c r="N29" s="256" t="str">
        <f>Aaron!$AE$2</f>
        <v>Pismo Beach</v>
      </c>
      <c r="O29" s="257" t="s">
        <v>1058</v>
      </c>
      <c r="P29" s="231" t="str">
        <f t="shared" si="5"/>
        <v>Herrera, Odubel* (ARB-Y4)</v>
      </c>
      <c r="Q29" s="236">
        <f t="shared" si="6"/>
        <v>840000</v>
      </c>
      <c r="R29" s="252" t="str">
        <f t="shared" si="7"/>
        <v/>
      </c>
      <c r="S29" s="252" t="str">
        <f t="shared" si="8"/>
        <v/>
      </c>
      <c r="T29" s="252" t="str">
        <f t="shared" si="9"/>
        <v/>
      </c>
      <c r="U29" s="232" t="s">
        <v>492</v>
      </c>
      <c r="V29" s="253">
        <v>840000</v>
      </c>
      <c r="W29" s="232" t="s">
        <v>721</v>
      </c>
      <c r="X29" s="253"/>
      <c r="Y29" s="232" t="s">
        <v>722</v>
      </c>
      <c r="Z29" s="232"/>
      <c r="AA29" s="232" t="s">
        <v>723</v>
      </c>
      <c r="AB29" s="80"/>
      <c r="AC29" s="80"/>
      <c r="AD29" s="80"/>
      <c r="AE29" s="229"/>
      <c r="AF29" s="80"/>
      <c r="AG29" s="80"/>
      <c r="AH29" s="80"/>
    </row>
    <row r="30" spans="1:34" s="79" customFormat="1" ht="14.25" customHeight="1">
      <c r="A30" s="80" t="s">
        <v>579</v>
      </c>
      <c r="B30" s="122" t="str">
        <f t="shared" si="0"/>
        <v>Holland</v>
      </c>
      <c r="C30" s="123" t="str">
        <f t="shared" si="1"/>
        <v>Greg</v>
      </c>
      <c r="D30" s="80" t="str">
        <f t="shared" si="2"/>
        <v>G. Holland</v>
      </c>
      <c r="E30" s="117" t="str">
        <f t="shared" si="3"/>
        <v>Greg Holland</v>
      </c>
      <c r="F30" s="73" t="s">
        <v>748</v>
      </c>
      <c r="G30" s="73"/>
      <c r="H30" s="73"/>
      <c r="I30" s="73"/>
      <c r="J30" s="107">
        <v>31371</v>
      </c>
      <c r="K30" s="76" t="s">
        <v>745</v>
      </c>
      <c r="L30" s="73" t="s">
        <v>90</v>
      </c>
      <c r="M30" s="107" t="str">
        <f t="shared" si="4"/>
        <v>5,L5-14M</v>
      </c>
      <c r="N30" s="76" t="str">
        <f>Mays!$M$2</f>
        <v>Texas</v>
      </c>
      <c r="O30" s="96" t="s">
        <v>633</v>
      </c>
      <c r="P30" s="117" t="str">
        <f t="shared" si="5"/>
        <v>Holland, Greg (5,L5-14M)</v>
      </c>
      <c r="Q30" s="47">
        <f t="shared" si="6"/>
        <v>2800000</v>
      </c>
      <c r="R30" s="131" t="str">
        <f t="shared" si="7"/>
        <v/>
      </c>
      <c r="S30" s="131" t="str">
        <f t="shared" si="8"/>
        <v/>
      </c>
      <c r="T30" s="131" t="str">
        <f t="shared" si="9"/>
        <v/>
      </c>
      <c r="U30" s="117" t="s">
        <v>462</v>
      </c>
      <c r="V30" s="95">
        <v>2800000</v>
      </c>
      <c r="W30" s="76" t="s">
        <v>242</v>
      </c>
      <c r="X30" s="95"/>
      <c r="Y30" s="80"/>
      <c r="Z30" s="80"/>
      <c r="AA30" s="80"/>
      <c r="AB30" s="80"/>
      <c r="AC30" s="80"/>
      <c r="AD30" s="80"/>
    </row>
    <row r="31" spans="1:34" s="79" customFormat="1" ht="14.25" customHeight="1">
      <c r="A31" s="290" t="s">
        <v>508</v>
      </c>
      <c r="B31" s="246" t="str">
        <f t="shared" si="0"/>
        <v>Hunter</v>
      </c>
      <c r="C31" s="238" t="str">
        <f t="shared" si="1"/>
        <v>Tommy</v>
      </c>
      <c r="D31" s="232" t="str">
        <f t="shared" si="2"/>
        <v>T. Hunter</v>
      </c>
      <c r="E31" s="231" t="str">
        <f t="shared" si="3"/>
        <v>Tommy Hunter</v>
      </c>
      <c r="F31" s="249" t="s">
        <v>748</v>
      </c>
      <c r="G31" s="249"/>
      <c r="H31" s="249"/>
      <c r="I31" s="249"/>
      <c r="J31" s="250">
        <v>31596</v>
      </c>
      <c r="K31" s="256" t="s">
        <v>745</v>
      </c>
      <c r="L31" s="249" t="s">
        <v>90</v>
      </c>
      <c r="M31" s="250" t="str">
        <f t="shared" si="4"/>
        <v>2,F3-$3.396687M</v>
      </c>
      <c r="N31" s="256" t="str">
        <f>Aaron!$AE$2</f>
        <v>Pismo Beach</v>
      </c>
      <c r="O31" s="257" t="s">
        <v>1376</v>
      </c>
      <c r="P31" s="231" t="str">
        <f t="shared" si="5"/>
        <v>Hunter, Tommy (2,F3-$3.396687M)</v>
      </c>
      <c r="Q31" s="236">
        <f t="shared" si="6"/>
        <v>1133000</v>
      </c>
      <c r="R31" s="252">
        <f t="shared" si="7"/>
        <v>1133000</v>
      </c>
      <c r="S31" s="252" t="str">
        <f t="shared" si="8"/>
        <v/>
      </c>
      <c r="T31" s="252" t="str">
        <f t="shared" si="9"/>
        <v/>
      </c>
      <c r="U31" s="250" t="s">
        <v>1587</v>
      </c>
      <c r="V31" s="253">
        <v>1133000</v>
      </c>
      <c r="W31" s="250" t="s">
        <v>1619</v>
      </c>
      <c r="X31" s="253">
        <v>1133000</v>
      </c>
      <c r="Y31" s="253" t="s">
        <v>242</v>
      </c>
      <c r="Z31" s="253"/>
      <c r="AA31" s="232"/>
      <c r="AB31" s="80"/>
      <c r="AC31" s="80"/>
      <c r="AD31" s="80"/>
      <c r="AE31" s="229"/>
      <c r="AF31" s="80"/>
      <c r="AG31" s="80"/>
      <c r="AH31" s="80"/>
    </row>
    <row r="32" spans="1:34" s="79" customFormat="1" ht="14.25" customHeight="1">
      <c r="A32" s="80" t="s">
        <v>1388</v>
      </c>
      <c r="B32" s="122" t="str">
        <f t="shared" si="0"/>
        <v>Kahnle</v>
      </c>
      <c r="C32" s="123" t="str">
        <f t="shared" si="1"/>
        <v>Tommy</v>
      </c>
      <c r="D32" s="80" t="str">
        <f t="shared" si="2"/>
        <v>T. Kahnle</v>
      </c>
      <c r="E32" s="117" t="str">
        <f t="shared" si="3"/>
        <v>Tommy Kahnle</v>
      </c>
      <c r="F32" s="126" t="s">
        <v>748</v>
      </c>
      <c r="G32" s="126"/>
      <c r="H32" s="126"/>
      <c r="I32" s="126"/>
      <c r="J32" s="107">
        <v>32727</v>
      </c>
      <c r="K32" s="109" t="s">
        <v>745</v>
      </c>
      <c r="L32" s="73" t="s">
        <v>90</v>
      </c>
      <c r="M32" s="107" t="str">
        <f t="shared" si="4"/>
        <v xml:space="preserve">2,F3-$7.875M </v>
      </c>
      <c r="N32" s="76" t="s">
        <v>780</v>
      </c>
      <c r="O32" s="96" t="s">
        <v>2350</v>
      </c>
      <c r="P32" s="117" t="str">
        <f t="shared" si="5"/>
        <v>Kahnle, Tommy (2,F3-$7.875M )</v>
      </c>
      <c r="Q32" s="47">
        <f t="shared" si="6"/>
        <v>2625000</v>
      </c>
      <c r="R32" s="131">
        <f t="shared" si="7"/>
        <v>2625000</v>
      </c>
      <c r="S32" s="131" t="str">
        <f t="shared" si="8"/>
        <v/>
      </c>
      <c r="T32" s="131" t="str">
        <f t="shared" si="9"/>
        <v/>
      </c>
      <c r="U32" s="107" t="s">
        <v>1590</v>
      </c>
      <c r="V32" s="95">
        <v>2625000</v>
      </c>
      <c r="W32" s="107" t="s">
        <v>1628</v>
      </c>
      <c r="X32" s="95">
        <v>2625000</v>
      </c>
      <c r="Y32" s="95" t="s">
        <v>242</v>
      </c>
      <c r="Z32" s="80"/>
      <c r="AA32" s="80"/>
      <c r="AB32" s="80"/>
      <c r="AC32" s="80"/>
      <c r="AD32" s="80"/>
      <c r="AE32" s="229"/>
      <c r="AF32" s="80"/>
      <c r="AG32" s="80"/>
      <c r="AH32" s="80"/>
    </row>
    <row r="33" spans="1:34" s="79" customFormat="1" ht="14.25" customHeight="1">
      <c r="A33" s="174" t="s">
        <v>686</v>
      </c>
      <c r="B33" s="122" t="str">
        <f t="shared" si="0"/>
        <v>Karns</v>
      </c>
      <c r="C33" s="123" t="str">
        <f t="shared" si="1"/>
        <v>Nate</v>
      </c>
      <c r="D33" s="80" t="str">
        <f t="shared" si="2"/>
        <v>N. Karns</v>
      </c>
      <c r="E33" s="117" t="str">
        <f t="shared" si="3"/>
        <v>Nate Karns</v>
      </c>
      <c r="F33" s="162" t="s">
        <v>748</v>
      </c>
      <c r="G33" s="73"/>
      <c r="H33" s="73"/>
      <c r="I33" s="73"/>
      <c r="J33" s="163">
        <v>32106</v>
      </c>
      <c r="K33" s="164" t="s">
        <v>577</v>
      </c>
      <c r="L33" s="73" t="s">
        <v>90</v>
      </c>
      <c r="M33" s="107" t="str">
        <f t="shared" ref="M33:M64" si="10">$U33</f>
        <v>3,F3-$1.575M</v>
      </c>
      <c r="N33" s="76" t="str">
        <f>Aaron!$S$2</f>
        <v>Washington</v>
      </c>
      <c r="O33" s="173" t="s">
        <v>1141</v>
      </c>
      <c r="P33" s="117" t="str">
        <f t="shared" ref="P33:P64" si="11">CONCATENATE(A33," (",M33,")")</f>
        <v>Karns, Nate (3,F3-$1.575M)</v>
      </c>
      <c r="Q33" s="47">
        <f t="shared" ref="Q33:Q64" si="12">IF(ISBLANK($V33),"",$V33)</f>
        <v>525000</v>
      </c>
      <c r="R33" s="131" t="str">
        <f t="shared" ref="R33:R64" si="13">IF(ISBLANK($X33),"",$X33)</f>
        <v/>
      </c>
      <c r="S33" s="131" t="str">
        <f t="shared" ref="S33:S64" si="14">IF(ISBLANK($Z33),"",$Z33)</f>
        <v/>
      </c>
      <c r="T33" s="131" t="str">
        <f t="shared" ref="T33:T64" si="15">IF(ISBLANK($AB33),"",$AB33)</f>
        <v/>
      </c>
      <c r="U33" s="168" t="s">
        <v>1146</v>
      </c>
      <c r="V33" s="195">
        <v>525000</v>
      </c>
      <c r="W33" s="80" t="s">
        <v>242</v>
      </c>
      <c r="X33" s="95"/>
      <c r="Y33" s="80"/>
      <c r="Z33" s="80"/>
      <c r="AA33" s="80"/>
      <c r="AB33" s="80"/>
      <c r="AC33" s="80"/>
      <c r="AD33" s="80"/>
      <c r="AE33" s="229"/>
      <c r="AF33" s="80"/>
      <c r="AG33" s="80"/>
      <c r="AH33" s="80"/>
    </row>
    <row r="34" spans="1:34" s="79" customFormat="1" ht="14.25" customHeight="1">
      <c r="A34" s="233" t="s">
        <v>1053</v>
      </c>
      <c r="B34" s="246" t="str">
        <f t="shared" si="0"/>
        <v>Kela</v>
      </c>
      <c r="C34" s="238" t="str">
        <f t="shared" si="1"/>
        <v>Keone</v>
      </c>
      <c r="D34" s="232" t="str">
        <f t="shared" si="2"/>
        <v>K. Kela</v>
      </c>
      <c r="E34" s="231" t="str">
        <f t="shared" si="3"/>
        <v>Keone Kela</v>
      </c>
      <c r="F34" s="254" t="s">
        <v>748</v>
      </c>
      <c r="G34" s="233">
        <v>28</v>
      </c>
      <c r="H34" s="233">
        <v>2</v>
      </c>
      <c r="I34" s="233">
        <v>4</v>
      </c>
      <c r="J34" s="262">
        <v>34075</v>
      </c>
      <c r="K34" s="255" t="s">
        <v>745</v>
      </c>
      <c r="L34" s="249" t="s">
        <v>90</v>
      </c>
      <c r="M34" s="250" t="str">
        <f t="shared" si="10"/>
        <v>ARB-Y4</v>
      </c>
      <c r="N34" s="256" t="str">
        <f>Aaron!$AE$2</f>
        <v>Pismo Beach</v>
      </c>
      <c r="O34" s="257" t="s">
        <v>1058</v>
      </c>
      <c r="P34" s="231" t="str">
        <f t="shared" si="11"/>
        <v>Kela, Keone (ARB-Y4)</v>
      </c>
      <c r="Q34" s="236">
        <f t="shared" si="12"/>
        <v>840000</v>
      </c>
      <c r="R34" s="252" t="str">
        <f t="shared" si="13"/>
        <v/>
      </c>
      <c r="S34" s="252" t="str">
        <f t="shared" si="14"/>
        <v/>
      </c>
      <c r="T34" s="252" t="str">
        <f t="shared" si="15"/>
        <v/>
      </c>
      <c r="U34" s="232" t="s">
        <v>492</v>
      </c>
      <c r="V34" s="253">
        <v>840000</v>
      </c>
      <c r="W34" s="232" t="s">
        <v>721</v>
      </c>
      <c r="X34" s="253"/>
      <c r="Y34" s="232" t="s">
        <v>722</v>
      </c>
      <c r="Z34" s="233"/>
      <c r="AA34" s="232" t="s">
        <v>723</v>
      </c>
      <c r="AB34" s="12"/>
      <c r="AC34" s="80"/>
      <c r="AD34" s="80"/>
      <c r="AE34" s="229"/>
      <c r="AF34" s="80"/>
      <c r="AG34" s="80"/>
      <c r="AH34" s="80"/>
    </row>
    <row r="35" spans="1:34" s="244" customFormat="1" ht="14.25" customHeight="1">
      <c r="A35" s="232" t="s">
        <v>1314</v>
      </c>
      <c r="B35" s="246" t="str">
        <f t="shared" si="0"/>
        <v>Law</v>
      </c>
      <c r="C35" s="238" t="str">
        <f t="shared" si="1"/>
        <v>Derek</v>
      </c>
      <c r="D35" s="232" t="str">
        <f t="shared" si="2"/>
        <v>D. Law</v>
      </c>
      <c r="E35" s="231" t="str">
        <f t="shared" si="3"/>
        <v>Derek Law</v>
      </c>
      <c r="F35" s="247" t="s">
        <v>748</v>
      </c>
      <c r="G35" s="232">
        <f>Players!G449+1</f>
        <v>1</v>
      </c>
      <c r="H35" s="232">
        <v>2</v>
      </c>
      <c r="I35" s="232">
        <v>20</v>
      </c>
      <c r="J35" s="248">
        <v>33130</v>
      </c>
      <c r="K35" s="232" t="s">
        <v>745</v>
      </c>
      <c r="L35" s="249" t="s">
        <v>90</v>
      </c>
      <c r="M35" s="250" t="str">
        <f t="shared" si="10"/>
        <v>Y2*</v>
      </c>
      <c r="N35" s="256" t="str">
        <f>Cobb!$A$2</f>
        <v>Greenville</v>
      </c>
      <c r="O35" s="249" t="s">
        <v>1214</v>
      </c>
      <c r="P35" s="231" t="str">
        <f t="shared" si="11"/>
        <v>Law, Derek (Y2*)</v>
      </c>
      <c r="Q35" s="236">
        <f t="shared" si="12"/>
        <v>300000</v>
      </c>
      <c r="R35" s="252">
        <f t="shared" si="13"/>
        <v>400000</v>
      </c>
      <c r="S35" s="252" t="str">
        <f t="shared" si="14"/>
        <v/>
      </c>
      <c r="T35" s="252" t="str">
        <f t="shared" si="15"/>
        <v/>
      </c>
      <c r="U35" s="232" t="s">
        <v>188</v>
      </c>
      <c r="V35" s="253">
        <v>300000</v>
      </c>
      <c r="W35" s="232" t="s">
        <v>278</v>
      </c>
      <c r="X35" s="253">
        <v>400000</v>
      </c>
      <c r="Y35" s="232" t="s">
        <v>492</v>
      </c>
      <c r="Z35" s="232"/>
      <c r="AA35" s="232"/>
      <c r="AB35" s="253"/>
      <c r="AC35" s="232"/>
      <c r="AD35" s="232"/>
    </row>
    <row r="36" spans="1:34" s="79" customFormat="1" ht="14.25" customHeight="1">
      <c r="A36" s="75" t="s">
        <v>205</v>
      </c>
      <c r="B36" s="122" t="str">
        <f t="shared" si="0"/>
        <v>Lawrie</v>
      </c>
      <c r="C36" s="123" t="str">
        <f t="shared" si="1"/>
        <v>Brett</v>
      </c>
      <c r="D36" s="80" t="str">
        <f t="shared" si="2"/>
        <v>B. Lawrie</v>
      </c>
      <c r="E36" s="117" t="str">
        <f t="shared" si="3"/>
        <v>Brett Lawrie</v>
      </c>
      <c r="F36" s="73" t="s">
        <v>748</v>
      </c>
      <c r="G36" s="76"/>
      <c r="H36" s="76"/>
      <c r="I36" s="76"/>
      <c r="J36" s="161">
        <v>32891</v>
      </c>
      <c r="K36" s="80"/>
      <c r="L36" s="73" t="s">
        <v>6</v>
      </c>
      <c r="M36" s="107" t="str">
        <f t="shared" si="10"/>
        <v>4,F5-$12.350M</v>
      </c>
      <c r="N36" s="76" t="str">
        <f>Cobb!$Y$2</f>
        <v>Gateway</v>
      </c>
      <c r="O36" s="16" t="s">
        <v>991</v>
      </c>
      <c r="P36" s="117" t="str">
        <f t="shared" si="11"/>
        <v>Lawrie, Brett (4,F5-$12.350M)</v>
      </c>
      <c r="Q36" s="47">
        <f t="shared" si="12"/>
        <v>2470000</v>
      </c>
      <c r="R36" s="131">
        <f t="shared" si="13"/>
        <v>2470000</v>
      </c>
      <c r="S36" s="131" t="str">
        <f t="shared" si="14"/>
        <v/>
      </c>
      <c r="T36" s="131" t="str">
        <f t="shared" si="15"/>
        <v/>
      </c>
      <c r="U36" s="75" t="s">
        <v>1003</v>
      </c>
      <c r="V36" s="160">
        <v>2470000</v>
      </c>
      <c r="W36" s="75" t="s">
        <v>992</v>
      </c>
      <c r="X36" s="160">
        <v>2470000</v>
      </c>
      <c r="Y36" s="80" t="s">
        <v>242</v>
      </c>
      <c r="Z36" s="95"/>
      <c r="AA36" s="80"/>
      <c r="AB36" s="95"/>
      <c r="AC36" s="80"/>
      <c r="AD36" s="80"/>
    </row>
    <row r="37" spans="1:34" s="79" customFormat="1" ht="14.25" customHeight="1">
      <c r="A37" s="80" t="s">
        <v>1389</v>
      </c>
      <c r="B37" s="122" t="str">
        <f t="shared" si="0"/>
        <v>Lind</v>
      </c>
      <c r="C37" s="123" t="str">
        <f t="shared" si="1"/>
        <v>Adam*</v>
      </c>
      <c r="D37" s="80" t="str">
        <f t="shared" si="2"/>
        <v>A. Lind</v>
      </c>
      <c r="E37" s="117" t="str">
        <f t="shared" si="3"/>
        <v>Adam* Lind</v>
      </c>
      <c r="F37" s="126" t="s">
        <v>307</v>
      </c>
      <c r="G37" s="126"/>
      <c r="H37" s="126"/>
      <c r="I37" s="126"/>
      <c r="J37" s="107">
        <v>30514</v>
      </c>
      <c r="K37" s="109" t="s">
        <v>747</v>
      </c>
      <c r="L37" s="73" t="s">
        <v>6</v>
      </c>
      <c r="M37" s="107" t="str">
        <f t="shared" si="10"/>
        <v>2,F2-$1.7M</v>
      </c>
      <c r="N37" s="76" t="str">
        <f>Ruth!$S$2</f>
        <v>New York</v>
      </c>
      <c r="O37" s="96" t="s">
        <v>1376</v>
      </c>
      <c r="P37" s="117" t="str">
        <f t="shared" si="11"/>
        <v>Lind, Adam* (2,F2-$1.7M)</v>
      </c>
      <c r="Q37" s="47">
        <f t="shared" si="12"/>
        <v>850000</v>
      </c>
      <c r="R37" s="131" t="str">
        <f t="shared" si="13"/>
        <v/>
      </c>
      <c r="S37" s="131" t="str">
        <f t="shared" si="14"/>
        <v/>
      </c>
      <c r="T37" s="131" t="str">
        <f t="shared" si="15"/>
        <v/>
      </c>
      <c r="U37" s="107" t="s">
        <v>1596</v>
      </c>
      <c r="V37" s="95">
        <v>850000</v>
      </c>
      <c r="W37" s="46" t="s">
        <v>242</v>
      </c>
      <c r="X37" s="80"/>
      <c r="Y37" s="95"/>
      <c r="Z37" s="80"/>
      <c r="AA37" s="80"/>
      <c r="AB37" s="80"/>
      <c r="AC37" s="80"/>
      <c r="AD37" s="80"/>
      <c r="AE37" s="229"/>
      <c r="AF37" s="80"/>
      <c r="AG37" s="80"/>
      <c r="AH37" s="80"/>
    </row>
    <row r="38" spans="1:34" s="79" customFormat="1" ht="14.25" customHeight="1">
      <c r="A38" s="80" t="s">
        <v>584</v>
      </c>
      <c r="B38" s="122" t="str">
        <f t="shared" si="0"/>
        <v>Liriano</v>
      </c>
      <c r="C38" s="123" t="str">
        <f t="shared" si="1"/>
        <v>Rymer</v>
      </c>
      <c r="D38" s="80" t="str">
        <f t="shared" si="2"/>
        <v>R. Liriano</v>
      </c>
      <c r="E38" s="117" t="str">
        <f t="shared" si="3"/>
        <v>Rymer Liriano</v>
      </c>
      <c r="F38" s="73" t="s">
        <v>748</v>
      </c>
      <c r="G38" s="73"/>
      <c r="H38" s="73"/>
      <c r="I38" s="73"/>
      <c r="J38" s="107">
        <v>33409</v>
      </c>
      <c r="K38" s="76"/>
      <c r="L38" s="73" t="s">
        <v>6</v>
      </c>
      <c r="M38" s="107" t="str">
        <f t="shared" si="10"/>
        <v>Y1*</v>
      </c>
      <c r="N38" s="76" t="str">
        <f>Cobb!$Y$2</f>
        <v>Gateway</v>
      </c>
      <c r="O38" s="96" t="s">
        <v>633</v>
      </c>
      <c r="P38" s="117" t="str">
        <f t="shared" si="11"/>
        <v>Liriano, Rymer (Y1*)</v>
      </c>
      <c r="Q38" s="47">
        <f t="shared" si="12"/>
        <v>200000</v>
      </c>
      <c r="R38" s="131">
        <f t="shared" si="13"/>
        <v>300000</v>
      </c>
      <c r="S38" s="131">
        <f t="shared" si="14"/>
        <v>400000</v>
      </c>
      <c r="T38" s="131" t="str">
        <f t="shared" si="15"/>
        <v/>
      </c>
      <c r="U38" s="80" t="s">
        <v>189</v>
      </c>
      <c r="V38" s="95">
        <v>200000</v>
      </c>
      <c r="W38" s="80" t="s">
        <v>389</v>
      </c>
      <c r="X38" s="95">
        <v>300000</v>
      </c>
      <c r="Y38" s="80" t="s">
        <v>278</v>
      </c>
      <c r="Z38" s="95">
        <v>400000</v>
      </c>
      <c r="AA38" s="80" t="s">
        <v>492</v>
      </c>
      <c r="AB38" s="80"/>
      <c r="AC38" s="80"/>
      <c r="AD38" s="80"/>
    </row>
    <row r="39" spans="1:34" s="244" customFormat="1" ht="14.25" customHeight="1">
      <c r="A39" s="232" t="s">
        <v>1304</v>
      </c>
      <c r="B39" s="246" t="str">
        <f t="shared" si="0"/>
        <v>Machado</v>
      </c>
      <c r="C39" s="238" t="str">
        <f t="shared" si="1"/>
        <v>Dixon</v>
      </c>
      <c r="D39" s="232" t="str">
        <f t="shared" si="2"/>
        <v>D. Machado</v>
      </c>
      <c r="E39" s="231" t="str">
        <f t="shared" si="3"/>
        <v>Dixon Machado</v>
      </c>
      <c r="F39" s="247" t="s">
        <v>748</v>
      </c>
      <c r="G39" s="232" t="e">
        <f>#REF!+1</f>
        <v>#REF!</v>
      </c>
      <c r="H39" s="232">
        <v>10</v>
      </c>
      <c r="I39" s="232">
        <v>6</v>
      </c>
      <c r="J39" s="248">
        <v>33656</v>
      </c>
      <c r="K39" s="232" t="s">
        <v>752</v>
      </c>
      <c r="L39" s="249" t="s">
        <v>6</v>
      </c>
      <c r="M39" s="250" t="str">
        <f t="shared" si="10"/>
        <v>1,F2-$700K</v>
      </c>
      <c r="N39" s="256" t="str">
        <f>Aaron!$S$2</f>
        <v>Washington</v>
      </c>
      <c r="O39" s="249" t="s">
        <v>1797</v>
      </c>
      <c r="P39" s="231" t="str">
        <f t="shared" si="11"/>
        <v>Machado, Dixon (1,F2-$700K)</v>
      </c>
      <c r="Q39" s="236">
        <f t="shared" si="12"/>
        <v>350000</v>
      </c>
      <c r="R39" s="252">
        <f t="shared" si="13"/>
        <v>350000</v>
      </c>
      <c r="S39" s="252" t="str">
        <f t="shared" si="14"/>
        <v/>
      </c>
      <c r="T39" s="252" t="str">
        <f t="shared" si="15"/>
        <v/>
      </c>
      <c r="U39" s="232" t="s">
        <v>1909</v>
      </c>
      <c r="V39" s="253">
        <v>350000</v>
      </c>
      <c r="W39" s="232" t="s">
        <v>1910</v>
      </c>
      <c r="X39" s="253">
        <v>350000</v>
      </c>
      <c r="Y39" s="232" t="s">
        <v>242</v>
      </c>
      <c r="Z39" s="232"/>
      <c r="AA39" s="232"/>
      <c r="AB39" s="232"/>
      <c r="AC39" s="232"/>
      <c r="AD39" s="232"/>
      <c r="AE39" s="316"/>
      <c r="AF39" s="232"/>
      <c r="AG39" s="232"/>
      <c r="AH39" s="232"/>
    </row>
    <row r="40" spans="1:34" s="244" customFormat="1" ht="14.25" customHeight="1">
      <c r="A40" s="232" t="s">
        <v>2420</v>
      </c>
      <c r="B40" s="270"/>
      <c r="C40" s="270"/>
      <c r="D40" s="270"/>
      <c r="E40" s="270"/>
      <c r="F40" s="254"/>
      <c r="G40" s="254"/>
      <c r="H40" s="254"/>
      <c r="I40" s="254"/>
      <c r="J40" s="250"/>
      <c r="K40" s="255"/>
      <c r="L40" s="249" t="s">
        <v>6</v>
      </c>
      <c r="M40" s="250" t="str">
        <f t="shared" si="10"/>
        <v>1,F1-$200k</v>
      </c>
      <c r="N40" s="256" t="s">
        <v>504</v>
      </c>
      <c r="O40" s="257" t="s">
        <v>2411</v>
      </c>
      <c r="P40" s="231" t="str">
        <f t="shared" si="11"/>
        <v>Mahtook,Mikie (1,F1-$200k)</v>
      </c>
      <c r="Q40" s="236">
        <f t="shared" si="12"/>
        <v>200000</v>
      </c>
      <c r="R40" s="252" t="str">
        <f t="shared" si="13"/>
        <v/>
      </c>
      <c r="S40" s="252" t="str">
        <f t="shared" si="14"/>
        <v/>
      </c>
      <c r="T40" s="252" t="str">
        <f t="shared" si="15"/>
        <v/>
      </c>
      <c r="U40" s="232" t="s">
        <v>988</v>
      </c>
      <c r="V40" s="253">
        <v>200000</v>
      </c>
      <c r="W40" s="232" t="s">
        <v>242</v>
      </c>
      <c r="X40" s="253"/>
      <c r="Y40" s="232"/>
      <c r="Z40" s="253"/>
      <c r="AA40" s="232"/>
      <c r="AB40" s="232"/>
      <c r="AC40" s="232"/>
      <c r="AD40" s="232"/>
    </row>
    <row r="41" spans="1:34" s="244" customFormat="1" ht="14.25" customHeight="1">
      <c r="A41" s="264" t="s">
        <v>692</v>
      </c>
      <c r="B41" s="246" t="str">
        <f t="shared" ref="B41:B69" si="16">LEFT(A41,FIND(", ",A41,1)-1)</f>
        <v>McCullers</v>
      </c>
      <c r="C41" s="238" t="str">
        <f t="shared" ref="C41:C69" si="17">RIGHT(A41,LEN(A41)-FIND(", ",A41,1)-1)</f>
        <v>Lance</v>
      </c>
      <c r="D41" s="232" t="str">
        <f t="shared" ref="D41:D69" si="18">CONCATENATE(MID(C41,1,1),". ",B41)</f>
        <v>L. McCullers</v>
      </c>
      <c r="E41" s="231" t="str">
        <f t="shared" ref="E41:E69" si="19">CONCATENATE(C41," ",B41)</f>
        <v>Lance McCullers</v>
      </c>
      <c r="F41" s="249" t="s">
        <v>748</v>
      </c>
      <c r="G41" s="249"/>
      <c r="H41" s="249"/>
      <c r="I41" s="249"/>
      <c r="J41" s="250"/>
      <c r="K41" s="256" t="s">
        <v>577</v>
      </c>
      <c r="L41" s="249" t="s">
        <v>90</v>
      </c>
      <c r="M41" s="250" t="str">
        <f t="shared" si="10"/>
        <v>ARB-Y4</v>
      </c>
      <c r="N41" s="256" t="str">
        <f>Aaron!$AE$2</f>
        <v>Pismo Beach</v>
      </c>
      <c r="O41" s="249" t="s">
        <v>654</v>
      </c>
      <c r="P41" s="231" t="str">
        <f t="shared" si="11"/>
        <v>McCullers, Lance (ARB-Y4)</v>
      </c>
      <c r="Q41" s="236">
        <f t="shared" si="12"/>
        <v>1000000</v>
      </c>
      <c r="R41" s="252" t="str">
        <f t="shared" si="13"/>
        <v/>
      </c>
      <c r="S41" s="252" t="str">
        <f t="shared" si="14"/>
        <v/>
      </c>
      <c r="T41" s="252" t="str">
        <f t="shared" si="15"/>
        <v/>
      </c>
      <c r="U41" s="232" t="s">
        <v>492</v>
      </c>
      <c r="V41" s="253">
        <v>1000000</v>
      </c>
      <c r="W41" s="232" t="s">
        <v>721</v>
      </c>
      <c r="X41" s="253"/>
      <c r="Y41" s="232" t="s">
        <v>722</v>
      </c>
      <c r="Z41" s="232"/>
      <c r="AA41" s="232" t="s">
        <v>723</v>
      </c>
      <c r="AB41" s="232"/>
      <c r="AC41" s="232"/>
      <c r="AD41" s="232"/>
    </row>
    <row r="42" spans="1:34" s="244" customFormat="1" ht="14.25" customHeight="1">
      <c r="A42" s="80" t="s">
        <v>2124</v>
      </c>
      <c r="B42" s="122" t="str">
        <f t="shared" si="16"/>
        <v>Mendez</v>
      </c>
      <c r="C42" s="123" t="str">
        <f t="shared" si="17"/>
        <v>Yohander</v>
      </c>
      <c r="D42" s="80" t="str">
        <f t="shared" si="18"/>
        <v>Y. Mendez</v>
      </c>
      <c r="E42" s="117" t="str">
        <f t="shared" si="19"/>
        <v>Yohander Mendez</v>
      </c>
      <c r="F42" s="126" t="s">
        <v>307</v>
      </c>
      <c r="G42" s="126" t="s">
        <v>2280</v>
      </c>
      <c r="H42" s="126" t="s">
        <v>1468</v>
      </c>
      <c r="I42" s="126" t="s">
        <v>2182</v>
      </c>
      <c r="J42" s="107">
        <v>34716</v>
      </c>
      <c r="K42" s="109" t="s">
        <v>577</v>
      </c>
      <c r="L42" s="73" t="s">
        <v>90</v>
      </c>
      <c r="M42" s="107" t="str">
        <f t="shared" si="10"/>
        <v>MM</v>
      </c>
      <c r="N42" s="76" t="s">
        <v>302</v>
      </c>
      <c r="O42" s="96" t="s">
        <v>2173</v>
      </c>
      <c r="P42" s="117" t="str">
        <f t="shared" si="11"/>
        <v>Mendez, Yohander (MM)</v>
      </c>
      <c r="Q42" s="47">
        <f t="shared" si="12"/>
        <v>100000</v>
      </c>
      <c r="R42" s="131" t="str">
        <f t="shared" si="13"/>
        <v/>
      </c>
      <c r="S42" s="131" t="str">
        <f t="shared" si="14"/>
        <v/>
      </c>
      <c r="T42" s="131" t="str">
        <f t="shared" si="15"/>
        <v/>
      </c>
      <c r="U42" s="80" t="s">
        <v>385</v>
      </c>
      <c r="V42" s="95">
        <v>100000</v>
      </c>
      <c r="W42" s="80"/>
      <c r="X42" s="95"/>
      <c r="Y42" s="80"/>
      <c r="Z42" s="95"/>
      <c r="AA42" s="80"/>
      <c r="AB42" s="232"/>
      <c r="AC42" s="232"/>
      <c r="AD42" s="233"/>
      <c r="AE42" s="278"/>
    </row>
    <row r="43" spans="1:34" s="244" customFormat="1" ht="14.25" customHeight="1">
      <c r="A43" s="76" t="s">
        <v>526</v>
      </c>
      <c r="B43" s="122" t="str">
        <f t="shared" si="16"/>
        <v>Miller</v>
      </c>
      <c r="C43" s="123" t="str">
        <f t="shared" si="17"/>
        <v>Shelby</v>
      </c>
      <c r="D43" s="80" t="str">
        <f t="shared" si="18"/>
        <v>S. Miller</v>
      </c>
      <c r="E43" s="117" t="str">
        <f t="shared" si="19"/>
        <v>Shelby Miller</v>
      </c>
      <c r="F43" s="73"/>
      <c r="G43" s="76"/>
      <c r="H43" s="76"/>
      <c r="I43" s="76"/>
      <c r="J43" s="161"/>
      <c r="K43" s="80"/>
      <c r="L43" s="73" t="s">
        <v>90</v>
      </c>
      <c r="M43" s="107" t="str">
        <f t="shared" si="10"/>
        <v>2,F3-$1M</v>
      </c>
      <c r="N43" s="127" t="str">
        <f>Aaron!$Y$2</f>
        <v>Columbus</v>
      </c>
      <c r="O43" s="16" t="s">
        <v>1562</v>
      </c>
      <c r="P43" s="117" t="str">
        <f t="shared" si="11"/>
        <v>Miller, Shelby (2,F3-$1M)</v>
      </c>
      <c r="Q43" s="47">
        <f t="shared" si="12"/>
        <v>333333</v>
      </c>
      <c r="R43" s="131">
        <f t="shared" si="13"/>
        <v>333333</v>
      </c>
      <c r="S43" s="131" t="str">
        <f t="shared" si="14"/>
        <v/>
      </c>
      <c r="T43" s="131" t="str">
        <f t="shared" si="15"/>
        <v/>
      </c>
      <c r="U43" s="76" t="s">
        <v>1017</v>
      </c>
      <c r="V43" s="160">
        <v>333333</v>
      </c>
      <c r="W43" s="80" t="s">
        <v>1010</v>
      </c>
      <c r="X43" s="95">
        <v>333333</v>
      </c>
      <c r="Y43" s="80" t="s">
        <v>242</v>
      </c>
      <c r="Z43" s="80"/>
      <c r="AA43" s="117"/>
      <c r="AB43" s="232"/>
      <c r="AC43" s="232"/>
      <c r="AD43" s="232"/>
      <c r="AE43" s="316"/>
      <c r="AF43" s="232"/>
      <c r="AG43" s="232"/>
      <c r="AH43" s="232"/>
    </row>
    <row r="44" spans="1:34" s="244" customFormat="1" ht="14.25" customHeight="1">
      <c r="A44" s="256" t="s">
        <v>1934</v>
      </c>
      <c r="B44" s="246" t="str">
        <f t="shared" si="16"/>
        <v>Morales</v>
      </c>
      <c r="C44" s="238" t="str">
        <f t="shared" si="17"/>
        <v>Kendrys+</v>
      </c>
      <c r="D44" s="232" t="str">
        <f t="shared" si="18"/>
        <v>K. Morales</v>
      </c>
      <c r="E44" s="231" t="str">
        <f t="shared" si="19"/>
        <v>Kendrys+ Morales</v>
      </c>
      <c r="F44" s="272" t="s">
        <v>755</v>
      </c>
      <c r="G44" s="249"/>
      <c r="H44" s="249"/>
      <c r="I44" s="249"/>
      <c r="J44" s="273">
        <v>30487</v>
      </c>
      <c r="K44" s="274" t="s">
        <v>747</v>
      </c>
      <c r="L44" s="249" t="s">
        <v>6</v>
      </c>
      <c r="M44" s="250" t="str">
        <f t="shared" si="10"/>
        <v>1,F2-$2.7M</v>
      </c>
      <c r="N44" s="256" t="str">
        <f>Aaron!$AE$2</f>
        <v>Pismo Beach</v>
      </c>
      <c r="O44" s="275" t="s">
        <v>1797</v>
      </c>
      <c r="P44" s="231" t="str">
        <f t="shared" si="11"/>
        <v>Morales, Kendrys+ (1,F2-$2.7M)</v>
      </c>
      <c r="Q44" s="236">
        <f t="shared" si="12"/>
        <v>1350000</v>
      </c>
      <c r="R44" s="252">
        <f t="shared" si="13"/>
        <v>1350000</v>
      </c>
      <c r="S44" s="252" t="str">
        <f t="shared" si="14"/>
        <v/>
      </c>
      <c r="T44" s="252" t="str">
        <f t="shared" si="15"/>
        <v/>
      </c>
      <c r="U44" s="276" t="s">
        <v>1936</v>
      </c>
      <c r="V44" s="253">
        <v>1350000</v>
      </c>
      <c r="W44" s="232" t="s">
        <v>1935</v>
      </c>
      <c r="X44" s="253">
        <v>1350000</v>
      </c>
      <c r="Y44" s="232" t="s">
        <v>242</v>
      </c>
      <c r="Z44" s="232"/>
      <c r="AA44" s="232"/>
      <c r="AB44" s="232"/>
      <c r="AC44" s="232"/>
      <c r="AD44" s="232"/>
    </row>
    <row r="45" spans="1:34" s="244" customFormat="1" ht="14.25" customHeight="1">
      <c r="A45" s="80" t="s">
        <v>1391</v>
      </c>
      <c r="B45" s="122" t="str">
        <f t="shared" si="16"/>
        <v>Nava</v>
      </c>
      <c r="C45" s="123" t="str">
        <f t="shared" si="17"/>
        <v>Daniel+</v>
      </c>
      <c r="D45" s="80" t="str">
        <f t="shared" si="18"/>
        <v>D. Nava</v>
      </c>
      <c r="E45" s="117" t="str">
        <f t="shared" si="19"/>
        <v>Daniel+ Nava</v>
      </c>
      <c r="F45" s="126" t="s">
        <v>755</v>
      </c>
      <c r="G45" s="126"/>
      <c r="H45" s="126"/>
      <c r="I45" s="126"/>
      <c r="J45" s="107">
        <v>30369</v>
      </c>
      <c r="K45" s="109" t="s">
        <v>754</v>
      </c>
      <c r="L45" s="73" t="s">
        <v>6</v>
      </c>
      <c r="M45" s="107" t="str">
        <f t="shared" si="10"/>
        <v>2,F2-$650k</v>
      </c>
      <c r="N45" s="76" t="str">
        <f>Ruth!$A$2</f>
        <v>Plum Island</v>
      </c>
      <c r="O45" s="96" t="s">
        <v>1376</v>
      </c>
      <c r="P45" s="117" t="str">
        <f t="shared" si="11"/>
        <v>Nava, Daniel+ (2,F2-$650k)</v>
      </c>
      <c r="Q45" s="47">
        <f t="shared" si="12"/>
        <v>325000</v>
      </c>
      <c r="R45" s="131" t="str">
        <f t="shared" si="13"/>
        <v/>
      </c>
      <c r="S45" s="131" t="str">
        <f t="shared" si="14"/>
        <v/>
      </c>
      <c r="T45" s="131" t="str">
        <f t="shared" si="15"/>
        <v/>
      </c>
      <c r="U45" s="107" t="s">
        <v>1579</v>
      </c>
      <c r="V45" s="95">
        <v>325000</v>
      </c>
      <c r="W45" s="46" t="s">
        <v>242</v>
      </c>
      <c r="X45" s="95"/>
      <c r="Y45" s="80"/>
      <c r="Z45" s="95"/>
      <c r="AA45" s="80"/>
      <c r="AB45" s="232"/>
      <c r="AC45" s="232"/>
      <c r="AD45" s="232"/>
    </row>
    <row r="46" spans="1:34" s="244" customFormat="1" ht="14.25" customHeight="1">
      <c r="A46" s="232" t="s">
        <v>2136</v>
      </c>
      <c r="B46" s="246" t="str">
        <f t="shared" si="16"/>
        <v>Nix</v>
      </c>
      <c r="C46" s="238" t="str">
        <f t="shared" si="17"/>
        <v>Jacob</v>
      </c>
      <c r="D46" s="232" t="str">
        <f t="shared" si="18"/>
        <v>J. Nix</v>
      </c>
      <c r="E46" s="231" t="str">
        <f t="shared" si="19"/>
        <v>Jacob Nix</v>
      </c>
      <c r="F46" s="254" t="s">
        <v>748</v>
      </c>
      <c r="G46" s="254" t="s">
        <v>2292</v>
      </c>
      <c r="H46" s="254" t="s">
        <v>1470</v>
      </c>
      <c r="I46" s="254" t="s">
        <v>1474</v>
      </c>
      <c r="J46" s="250">
        <v>35073</v>
      </c>
      <c r="K46" s="255" t="s">
        <v>577</v>
      </c>
      <c r="L46" s="249" t="s">
        <v>90</v>
      </c>
      <c r="M46" s="250" t="str">
        <f t="shared" si="10"/>
        <v>Y1</v>
      </c>
      <c r="N46" s="256" t="s">
        <v>864</v>
      </c>
      <c r="O46" s="257" t="s">
        <v>2173</v>
      </c>
      <c r="P46" s="231" t="str">
        <f t="shared" si="11"/>
        <v>Nix, Jacob (Y1)</v>
      </c>
      <c r="Q46" s="236">
        <f t="shared" si="12"/>
        <v>200000</v>
      </c>
      <c r="R46" s="252">
        <f t="shared" si="13"/>
        <v>300000</v>
      </c>
      <c r="S46" s="252">
        <f t="shared" si="14"/>
        <v>400000</v>
      </c>
      <c r="T46" s="252" t="str">
        <f t="shared" si="15"/>
        <v/>
      </c>
      <c r="U46" s="232" t="s">
        <v>388</v>
      </c>
      <c r="V46" s="253">
        <v>200000</v>
      </c>
      <c r="W46" s="232" t="s">
        <v>389</v>
      </c>
      <c r="X46" s="253">
        <v>300000</v>
      </c>
      <c r="Y46" s="232" t="s">
        <v>278</v>
      </c>
      <c r="Z46" s="253">
        <v>400000</v>
      </c>
      <c r="AA46" s="232" t="s">
        <v>492</v>
      </c>
      <c r="AB46" s="232"/>
      <c r="AC46" s="232"/>
      <c r="AD46" s="232"/>
    </row>
    <row r="47" spans="1:34" s="244" customFormat="1" ht="14.25" customHeight="1">
      <c r="A47" s="232" t="s">
        <v>550</v>
      </c>
      <c r="B47" s="246" t="str">
        <f t="shared" si="16"/>
        <v>Nolasco</v>
      </c>
      <c r="C47" s="238" t="str">
        <f t="shared" si="17"/>
        <v>Ricky</v>
      </c>
      <c r="D47" s="232" t="str">
        <f t="shared" si="18"/>
        <v>R. Nolasco</v>
      </c>
      <c r="E47" s="231" t="str">
        <f t="shared" si="19"/>
        <v>Ricky Nolasco</v>
      </c>
      <c r="F47" s="249" t="s">
        <v>748</v>
      </c>
      <c r="G47" s="249"/>
      <c r="H47" s="249"/>
      <c r="I47" s="249"/>
      <c r="J47" s="250">
        <v>30298</v>
      </c>
      <c r="K47" s="256"/>
      <c r="L47" s="249" t="s">
        <v>90</v>
      </c>
      <c r="M47" s="250" t="str">
        <f t="shared" si="10"/>
        <v>2,F2-$5M</v>
      </c>
      <c r="N47" s="256" t="str">
        <f>Ruth!$G$2</f>
        <v>Gotham City</v>
      </c>
      <c r="O47" s="257" t="s">
        <v>1376</v>
      </c>
      <c r="P47" s="231" t="str">
        <f t="shared" si="11"/>
        <v>Nolasco, Ricky (2,F2-$5M)</v>
      </c>
      <c r="Q47" s="236">
        <f t="shared" si="12"/>
        <v>2500000</v>
      </c>
      <c r="R47" s="252" t="str">
        <f t="shared" si="13"/>
        <v/>
      </c>
      <c r="S47" s="252" t="str">
        <f t="shared" si="14"/>
        <v/>
      </c>
      <c r="T47" s="252" t="str">
        <f t="shared" si="15"/>
        <v/>
      </c>
      <c r="U47" s="250" t="s">
        <v>1014</v>
      </c>
      <c r="V47" s="253">
        <v>2500000</v>
      </c>
      <c r="W47" s="269" t="s">
        <v>242</v>
      </c>
      <c r="X47" s="236"/>
      <c r="Y47" s="263"/>
      <c r="Z47" s="253"/>
      <c r="AA47" s="232"/>
      <c r="AB47" s="232"/>
      <c r="AC47" s="232"/>
      <c r="AD47" s="232"/>
    </row>
    <row r="48" spans="1:34" s="278" customFormat="1" ht="14.25" customHeight="1">
      <c r="A48" s="76" t="s">
        <v>527</v>
      </c>
      <c r="B48" s="122" t="str">
        <f t="shared" si="16"/>
        <v>Norris</v>
      </c>
      <c r="C48" s="123" t="str">
        <f t="shared" si="17"/>
        <v>Derek</v>
      </c>
      <c r="D48" s="80" t="str">
        <f t="shared" si="18"/>
        <v>D. Norris</v>
      </c>
      <c r="E48" s="117" t="str">
        <f t="shared" si="19"/>
        <v>Derek Norris</v>
      </c>
      <c r="F48" s="162" t="s">
        <v>748</v>
      </c>
      <c r="G48" s="73"/>
      <c r="H48" s="73"/>
      <c r="I48" s="73"/>
      <c r="J48" s="163">
        <v>32553</v>
      </c>
      <c r="K48" s="164" t="s">
        <v>749</v>
      </c>
      <c r="L48" s="73" t="s">
        <v>6</v>
      </c>
      <c r="M48" s="107" t="str">
        <f t="shared" si="10"/>
        <v>3,F3-$2.284M</v>
      </c>
      <c r="N48" s="76" t="str">
        <f>Cobb!$Y$2</f>
        <v>Gateway</v>
      </c>
      <c r="O48" s="173" t="s">
        <v>1141</v>
      </c>
      <c r="P48" s="117" t="str">
        <f t="shared" si="11"/>
        <v>Norris, Derek (3,F3-$2.284M)</v>
      </c>
      <c r="Q48" s="47">
        <f t="shared" si="12"/>
        <v>761251</v>
      </c>
      <c r="R48" s="131" t="str">
        <f t="shared" si="13"/>
        <v/>
      </c>
      <c r="S48" s="131" t="str">
        <f t="shared" si="14"/>
        <v/>
      </c>
      <c r="T48" s="131" t="str">
        <f t="shared" si="15"/>
        <v/>
      </c>
      <c r="U48" s="168" t="s">
        <v>1151</v>
      </c>
      <c r="V48" s="195">
        <v>761251</v>
      </c>
      <c r="W48" s="80" t="s">
        <v>242</v>
      </c>
      <c r="X48" s="95"/>
      <c r="Y48" s="80"/>
      <c r="Z48" s="80"/>
      <c r="AA48" s="80"/>
      <c r="AB48" s="232"/>
      <c r="AC48" s="232"/>
      <c r="AD48" s="232"/>
      <c r="AE48" s="244"/>
    </row>
    <row r="49" spans="1:34" s="244" customFormat="1" ht="14.25" customHeight="1">
      <c r="A49" s="232" t="s">
        <v>2107</v>
      </c>
      <c r="B49" s="246" t="str">
        <f t="shared" si="16"/>
        <v>Oswalt</v>
      </c>
      <c r="C49" s="238" t="str">
        <f t="shared" si="17"/>
        <v>Corey</v>
      </c>
      <c r="D49" s="232" t="str">
        <f t="shared" si="18"/>
        <v>C. Oswalt</v>
      </c>
      <c r="E49" s="231" t="str">
        <f t="shared" si="19"/>
        <v>Corey Oswalt</v>
      </c>
      <c r="F49" s="254" t="s">
        <v>748</v>
      </c>
      <c r="G49" s="254" t="s">
        <v>2263</v>
      </c>
      <c r="H49" s="254" t="s">
        <v>1467</v>
      </c>
      <c r="I49" s="254" t="s">
        <v>1477</v>
      </c>
      <c r="J49" s="250">
        <v>34215</v>
      </c>
      <c r="K49" s="255" t="s">
        <v>577</v>
      </c>
      <c r="L49" s="249" t="s">
        <v>90</v>
      </c>
      <c r="M49" s="250" t="str">
        <f t="shared" si="10"/>
        <v>Y1</v>
      </c>
      <c r="N49" s="256" t="s">
        <v>864</v>
      </c>
      <c r="O49" s="257" t="s">
        <v>2173</v>
      </c>
      <c r="P49" s="231" t="str">
        <f t="shared" si="11"/>
        <v>Oswalt, Corey (Y1)</v>
      </c>
      <c r="Q49" s="236">
        <f t="shared" si="12"/>
        <v>200000</v>
      </c>
      <c r="R49" s="252">
        <f t="shared" si="13"/>
        <v>300000</v>
      </c>
      <c r="S49" s="252">
        <f t="shared" si="14"/>
        <v>400000</v>
      </c>
      <c r="T49" s="252" t="str">
        <f t="shared" si="15"/>
        <v/>
      </c>
      <c r="U49" s="232" t="s">
        <v>388</v>
      </c>
      <c r="V49" s="253">
        <v>200000</v>
      </c>
      <c r="W49" s="232" t="s">
        <v>389</v>
      </c>
      <c r="X49" s="253">
        <v>300000</v>
      </c>
      <c r="Y49" s="232" t="s">
        <v>278</v>
      </c>
      <c r="Z49" s="253">
        <v>400000</v>
      </c>
      <c r="AA49" s="232" t="s">
        <v>492</v>
      </c>
      <c r="AB49" s="232"/>
      <c r="AC49" s="232"/>
      <c r="AD49" s="232"/>
    </row>
    <row r="50" spans="1:34" s="244" customFormat="1" ht="14.25" customHeight="1">
      <c r="A50" s="232" t="s">
        <v>1459</v>
      </c>
      <c r="B50" s="246" t="str">
        <f t="shared" si="16"/>
        <v>Paredes</v>
      </c>
      <c r="C50" s="238" t="str">
        <f t="shared" si="17"/>
        <v>Eduardo</v>
      </c>
      <c r="D50" s="232" t="str">
        <f t="shared" si="18"/>
        <v>E. Paredes</v>
      </c>
      <c r="E50" s="231" t="str">
        <f t="shared" si="19"/>
        <v>Eduardo Paredes</v>
      </c>
      <c r="F50" s="254" t="s">
        <v>748</v>
      </c>
      <c r="G50" s="254">
        <v>177</v>
      </c>
      <c r="H50" s="254" t="s">
        <v>1469</v>
      </c>
      <c r="I50" s="254"/>
      <c r="J50" s="250">
        <v>35130</v>
      </c>
      <c r="K50" s="255" t="s">
        <v>745</v>
      </c>
      <c r="L50" s="249" t="s">
        <v>90</v>
      </c>
      <c r="M50" s="250" t="str">
        <f t="shared" si="10"/>
        <v>Y1*</v>
      </c>
      <c r="N50" s="256" t="str">
        <f>Cobb!$A$2</f>
        <v>Greenville</v>
      </c>
      <c r="O50" s="257" t="s">
        <v>1479</v>
      </c>
      <c r="P50" s="231" t="str">
        <f t="shared" si="11"/>
        <v>Paredes, Eduardo (Y1*)</v>
      </c>
      <c r="Q50" s="236">
        <f t="shared" si="12"/>
        <v>200000</v>
      </c>
      <c r="R50" s="252">
        <f t="shared" si="13"/>
        <v>300000</v>
      </c>
      <c r="S50" s="252">
        <f t="shared" si="14"/>
        <v>400000</v>
      </c>
      <c r="T50" s="252" t="str">
        <f t="shared" si="15"/>
        <v/>
      </c>
      <c r="U50" s="232" t="s">
        <v>189</v>
      </c>
      <c r="V50" s="253">
        <v>200000</v>
      </c>
      <c r="W50" s="232" t="s">
        <v>389</v>
      </c>
      <c r="X50" s="253">
        <v>300000</v>
      </c>
      <c r="Y50" s="232" t="s">
        <v>278</v>
      </c>
      <c r="Z50" s="253">
        <v>400000</v>
      </c>
      <c r="AA50" s="232" t="s">
        <v>492</v>
      </c>
      <c r="AB50" s="232"/>
      <c r="AC50" s="232"/>
      <c r="AD50" s="232"/>
      <c r="AE50" s="316"/>
      <c r="AF50" s="232"/>
      <c r="AG50" s="232"/>
      <c r="AH50" s="232"/>
    </row>
    <row r="51" spans="1:34" s="244" customFormat="1" ht="14.25" customHeight="1">
      <c r="A51" s="75" t="s">
        <v>454</v>
      </c>
      <c r="B51" s="122" t="str">
        <f t="shared" si="16"/>
        <v>Pedroia</v>
      </c>
      <c r="C51" s="123" t="str">
        <f t="shared" si="17"/>
        <v>Dustin</v>
      </c>
      <c r="D51" s="80" t="str">
        <f t="shared" si="18"/>
        <v>D. Pedroia</v>
      </c>
      <c r="E51" s="117" t="str">
        <f t="shared" si="19"/>
        <v>Dustin Pedroia</v>
      </c>
      <c r="F51" s="73"/>
      <c r="G51" s="76"/>
      <c r="H51" s="76"/>
      <c r="I51" s="76"/>
      <c r="J51" s="161"/>
      <c r="K51" s="80"/>
      <c r="L51" s="73" t="s">
        <v>6</v>
      </c>
      <c r="M51" s="107" t="str">
        <f t="shared" si="10"/>
        <v>4,F4-$14.8M</v>
      </c>
      <c r="N51" s="76" t="str">
        <f>Cobb!$A$2</f>
        <v>Greenville</v>
      </c>
      <c r="O51" s="16" t="s">
        <v>1788</v>
      </c>
      <c r="P51" s="117" t="str">
        <f t="shared" si="11"/>
        <v>Pedroia, Dustin (4,F4-$14.8M)</v>
      </c>
      <c r="Q51" s="47">
        <f t="shared" si="12"/>
        <v>3700000</v>
      </c>
      <c r="R51" s="131" t="str">
        <f t="shared" si="13"/>
        <v/>
      </c>
      <c r="S51" s="131" t="str">
        <f t="shared" si="14"/>
        <v/>
      </c>
      <c r="T51" s="131" t="str">
        <f t="shared" si="15"/>
        <v/>
      </c>
      <c r="U51" s="75" t="s">
        <v>1000</v>
      </c>
      <c r="V51" s="160">
        <v>3700000</v>
      </c>
      <c r="W51" s="80" t="s">
        <v>242</v>
      </c>
      <c r="X51" s="95"/>
      <c r="Y51" s="80"/>
      <c r="Z51" s="80"/>
      <c r="AA51" s="80"/>
      <c r="AB51" s="232"/>
      <c r="AC51" s="232"/>
      <c r="AD51" s="232"/>
      <c r="AE51" s="316"/>
      <c r="AF51" s="232"/>
      <c r="AG51" s="232"/>
      <c r="AH51" s="232"/>
    </row>
    <row r="52" spans="1:34" s="244" customFormat="1" ht="14.25" customHeight="1">
      <c r="A52" s="80" t="s">
        <v>919</v>
      </c>
      <c r="B52" s="122" t="str">
        <f t="shared" si="16"/>
        <v>Ramirez</v>
      </c>
      <c r="C52" s="123" t="str">
        <f t="shared" si="17"/>
        <v>Jose Altagracia</v>
      </c>
      <c r="D52" s="80" t="str">
        <f t="shared" si="18"/>
        <v>J. Ramirez</v>
      </c>
      <c r="E52" s="117" t="str">
        <f t="shared" si="19"/>
        <v>Jose Altagracia Ramirez</v>
      </c>
      <c r="F52" s="73" t="s">
        <v>748</v>
      </c>
      <c r="G52" s="73"/>
      <c r="H52" s="73"/>
      <c r="I52" s="73"/>
      <c r="J52" s="156">
        <v>32894</v>
      </c>
      <c r="K52" s="80" t="s">
        <v>745</v>
      </c>
      <c r="L52" s="73" t="s">
        <v>90</v>
      </c>
      <c r="M52" s="107" t="str">
        <f t="shared" si="10"/>
        <v>Y2*</v>
      </c>
      <c r="N52" s="76" t="str">
        <f>Ruth!$A$2</f>
        <v>Plum Island</v>
      </c>
      <c r="O52" s="73" t="s">
        <v>916</v>
      </c>
      <c r="P52" s="117" t="str">
        <f t="shared" si="11"/>
        <v>Ramirez, Jose Altagracia (Y2*)</v>
      </c>
      <c r="Q52" s="47">
        <f t="shared" si="12"/>
        <v>300000</v>
      </c>
      <c r="R52" s="131">
        <f t="shared" si="13"/>
        <v>400000</v>
      </c>
      <c r="S52" s="131" t="str">
        <f t="shared" si="14"/>
        <v/>
      </c>
      <c r="T52" s="131" t="str">
        <f t="shared" si="15"/>
        <v/>
      </c>
      <c r="U52" s="80" t="s">
        <v>188</v>
      </c>
      <c r="V52" s="95">
        <v>300000</v>
      </c>
      <c r="W52" s="80" t="s">
        <v>278</v>
      </c>
      <c r="X52" s="95">
        <v>400000</v>
      </c>
      <c r="Y52" s="80" t="s">
        <v>492</v>
      </c>
      <c r="Z52" s="80"/>
      <c r="AA52" s="80"/>
      <c r="AB52" s="232"/>
      <c r="AC52" s="232"/>
      <c r="AD52" s="232"/>
    </row>
    <row r="53" spans="1:34" s="244" customFormat="1" ht="14.25" customHeight="1">
      <c r="A53" s="246" t="s">
        <v>1957</v>
      </c>
      <c r="B53" s="246" t="str">
        <f t="shared" si="16"/>
        <v>Ramirez</v>
      </c>
      <c r="C53" s="238" t="str">
        <f t="shared" si="17"/>
        <v>Neil</v>
      </c>
      <c r="D53" s="232" t="str">
        <f t="shared" si="18"/>
        <v>N. Ramirez</v>
      </c>
      <c r="E53" s="231" t="str">
        <f t="shared" si="19"/>
        <v>Neil Ramirez</v>
      </c>
      <c r="F53" s="247"/>
      <c r="G53" s="247"/>
      <c r="H53" s="247"/>
      <c r="I53" s="247"/>
      <c r="J53" s="258"/>
      <c r="K53" s="259"/>
      <c r="L53" s="249" t="s">
        <v>90</v>
      </c>
      <c r="M53" s="250" t="str">
        <f t="shared" si="10"/>
        <v>1,F1-$263K</v>
      </c>
      <c r="N53" s="256" t="str">
        <f>Mays!$AE$2</f>
        <v>West Oakland</v>
      </c>
      <c r="O53" s="247" t="s">
        <v>1797</v>
      </c>
      <c r="P53" s="231" t="str">
        <f t="shared" si="11"/>
        <v>Ramirez, Neil (1,F1-$263K)</v>
      </c>
      <c r="Q53" s="236">
        <f t="shared" si="12"/>
        <v>263000</v>
      </c>
      <c r="R53" s="252" t="str">
        <f t="shared" si="13"/>
        <v/>
      </c>
      <c r="S53" s="252" t="str">
        <f t="shared" si="14"/>
        <v/>
      </c>
      <c r="T53" s="252" t="str">
        <f t="shared" si="15"/>
        <v/>
      </c>
      <c r="U53" s="232" t="s">
        <v>1958</v>
      </c>
      <c r="V53" s="260">
        <v>263000</v>
      </c>
      <c r="W53" s="232" t="s">
        <v>242</v>
      </c>
      <c r="X53" s="253"/>
      <c r="Y53" s="232"/>
      <c r="Z53" s="253"/>
      <c r="AA53" s="232"/>
      <c r="AB53" s="233"/>
      <c r="AC53" s="232" t="s">
        <v>242</v>
      </c>
      <c r="AD53" s="232"/>
    </row>
    <row r="54" spans="1:34" s="244" customFormat="1" ht="14.25" customHeight="1">
      <c r="A54" s="85" t="s">
        <v>658</v>
      </c>
      <c r="B54" s="122" t="str">
        <f t="shared" si="16"/>
        <v>Ramos</v>
      </c>
      <c r="C54" s="123" t="str">
        <f t="shared" si="17"/>
        <v>AJ</v>
      </c>
      <c r="D54" s="80" t="str">
        <f t="shared" si="18"/>
        <v>A. Ramos</v>
      </c>
      <c r="E54" s="117" t="str">
        <f t="shared" si="19"/>
        <v>AJ Ramos</v>
      </c>
      <c r="F54" s="73" t="s">
        <v>748</v>
      </c>
      <c r="G54" s="73"/>
      <c r="H54" s="73"/>
      <c r="I54" s="73"/>
      <c r="J54" s="107">
        <v>31675</v>
      </c>
      <c r="K54" s="76"/>
      <c r="L54" s="73" t="s">
        <v>90</v>
      </c>
      <c r="M54" s="107" t="str">
        <f t="shared" si="10"/>
        <v>2,F2-$840k</v>
      </c>
      <c r="N54" s="76" t="str">
        <f>Mays!$AE$2</f>
        <v>West Oakland</v>
      </c>
      <c r="O54" s="96" t="s">
        <v>1376</v>
      </c>
      <c r="P54" s="117" t="str">
        <f t="shared" si="11"/>
        <v>Ramos, AJ (2,F2-$840k)</v>
      </c>
      <c r="Q54" s="47">
        <f t="shared" si="12"/>
        <v>420000</v>
      </c>
      <c r="R54" s="131" t="str">
        <f t="shared" si="13"/>
        <v/>
      </c>
      <c r="S54" s="131" t="str">
        <f t="shared" si="14"/>
        <v/>
      </c>
      <c r="T54" s="131" t="str">
        <f t="shared" si="15"/>
        <v/>
      </c>
      <c r="U54" s="107" t="s">
        <v>1414</v>
      </c>
      <c r="V54" s="95">
        <v>420000</v>
      </c>
      <c r="W54" s="46" t="s">
        <v>242</v>
      </c>
      <c r="X54" s="95"/>
      <c r="Y54" s="80"/>
      <c r="Z54" s="95"/>
      <c r="AA54" s="80"/>
      <c r="AB54" s="232"/>
      <c r="AC54" s="232"/>
      <c r="AD54" s="232"/>
    </row>
    <row r="55" spans="1:34" s="244" customFormat="1" ht="14.25" customHeight="1">
      <c r="A55" s="232" t="s">
        <v>1328</v>
      </c>
      <c r="B55" s="246" t="str">
        <f t="shared" si="16"/>
        <v>Ramos</v>
      </c>
      <c r="C55" s="238" t="str">
        <f t="shared" si="17"/>
        <v>Edubray</v>
      </c>
      <c r="D55" s="232" t="str">
        <f t="shared" si="18"/>
        <v>E. Ramos</v>
      </c>
      <c r="E55" s="231" t="str">
        <f t="shared" si="19"/>
        <v>Edubray Ramos</v>
      </c>
      <c r="F55" s="247" t="s">
        <v>748</v>
      </c>
      <c r="G55" s="232" t="e">
        <f>Cuts!#REF!+1</f>
        <v>#REF!</v>
      </c>
      <c r="H55" s="232">
        <v>4</v>
      </c>
      <c r="I55" s="232">
        <v>2</v>
      </c>
      <c r="J55" s="248">
        <v>33957</v>
      </c>
      <c r="K55" s="232" t="s">
        <v>745</v>
      </c>
      <c r="L55" s="249" t="s">
        <v>90</v>
      </c>
      <c r="M55" s="250" t="str">
        <f t="shared" si="10"/>
        <v>Y3</v>
      </c>
      <c r="N55" s="256" t="str">
        <f>Aaron!$AE$2</f>
        <v>Pismo Beach</v>
      </c>
      <c r="O55" s="249" t="s">
        <v>1214</v>
      </c>
      <c r="P55" s="231" t="str">
        <f t="shared" si="11"/>
        <v>Ramos, Edubray (Y3)</v>
      </c>
      <c r="Q55" s="236">
        <f t="shared" si="12"/>
        <v>400000</v>
      </c>
      <c r="R55" s="252" t="str">
        <f t="shared" si="13"/>
        <v/>
      </c>
      <c r="S55" s="252" t="str">
        <f t="shared" si="14"/>
        <v/>
      </c>
      <c r="T55" s="252" t="str">
        <f t="shared" si="15"/>
        <v/>
      </c>
      <c r="U55" s="232" t="s">
        <v>278</v>
      </c>
      <c r="V55" s="253">
        <v>400000</v>
      </c>
      <c r="W55" s="232" t="s">
        <v>492</v>
      </c>
      <c r="X55" s="253"/>
      <c r="Y55" s="232" t="s">
        <v>721</v>
      </c>
      <c r="Z55" s="232"/>
      <c r="AA55" s="232" t="s">
        <v>722</v>
      </c>
      <c r="AB55" s="232"/>
      <c r="AC55" s="232" t="s">
        <v>723</v>
      </c>
      <c r="AD55" s="232"/>
    </row>
    <row r="56" spans="1:34" s="244" customFormat="1" ht="14.25" customHeight="1">
      <c r="A56" s="80" t="s">
        <v>289</v>
      </c>
      <c r="B56" s="122" t="str">
        <f t="shared" si="16"/>
        <v>Reyes</v>
      </c>
      <c r="C56" s="123" t="str">
        <f t="shared" si="17"/>
        <v>Jose</v>
      </c>
      <c r="D56" s="80" t="str">
        <f t="shared" si="18"/>
        <v>J. Reyes</v>
      </c>
      <c r="E56" s="117" t="str">
        <f t="shared" si="19"/>
        <v>Jose Reyes</v>
      </c>
      <c r="F56" s="73"/>
      <c r="G56" s="73"/>
      <c r="H56" s="73"/>
      <c r="I56" s="73"/>
      <c r="J56" s="107"/>
      <c r="K56" s="76"/>
      <c r="L56" s="73" t="s">
        <v>6</v>
      </c>
      <c r="M56" s="107" t="str">
        <f t="shared" si="10"/>
        <v>5,F5-13.535M</v>
      </c>
      <c r="N56" s="76" t="str">
        <f>Mays!$M$2</f>
        <v>Texas</v>
      </c>
      <c r="O56" s="130" t="s">
        <v>2010</v>
      </c>
      <c r="P56" s="117" t="str">
        <f t="shared" si="11"/>
        <v>Reyes, Jose (5,F5-13.535M)</v>
      </c>
      <c r="Q56" s="47">
        <f t="shared" si="12"/>
        <v>2707000</v>
      </c>
      <c r="R56" s="131" t="str">
        <f t="shared" si="13"/>
        <v/>
      </c>
      <c r="S56" s="131" t="str">
        <f t="shared" si="14"/>
        <v/>
      </c>
      <c r="T56" s="131" t="str">
        <f t="shared" si="15"/>
        <v/>
      </c>
      <c r="U56" s="76" t="s">
        <v>879</v>
      </c>
      <c r="V56" s="120">
        <v>2707000</v>
      </c>
      <c r="W56" s="76" t="s">
        <v>242</v>
      </c>
      <c r="X56" s="95"/>
      <c r="Y56" s="80"/>
      <c r="Z56" s="80"/>
      <c r="AA56" s="80"/>
      <c r="AB56" s="232"/>
      <c r="AC56" s="232"/>
      <c r="AD56" s="232"/>
    </row>
    <row r="57" spans="1:34" s="244" customFormat="1" ht="14.25" customHeight="1">
      <c r="A57" s="285" t="s">
        <v>690</v>
      </c>
      <c r="B57" s="246" t="str">
        <f t="shared" si="16"/>
        <v>Rondon</v>
      </c>
      <c r="C57" s="238" t="str">
        <f t="shared" si="17"/>
        <v>Bruce</v>
      </c>
      <c r="D57" s="232" t="str">
        <f t="shared" si="18"/>
        <v>B. Rondon</v>
      </c>
      <c r="E57" s="231" t="str">
        <f t="shared" si="19"/>
        <v>Bruce Rondon</v>
      </c>
      <c r="F57" s="286" t="s">
        <v>748</v>
      </c>
      <c r="G57" s="285"/>
      <c r="H57" s="285"/>
      <c r="I57" s="285"/>
      <c r="J57" s="287">
        <v>33216</v>
      </c>
      <c r="K57" s="285" t="s">
        <v>745</v>
      </c>
      <c r="L57" s="286" t="s">
        <v>90</v>
      </c>
      <c r="M57" s="250" t="str">
        <f t="shared" si="10"/>
        <v>3,F3-$2.524M</v>
      </c>
      <c r="N57" s="251" t="str">
        <f>Ruth!$AE$2</f>
        <v>Williamsburg</v>
      </c>
      <c r="O57" s="275" t="s">
        <v>1141</v>
      </c>
      <c r="P57" s="231" t="str">
        <f t="shared" si="11"/>
        <v>Rondon, Bruce (3,F3-$2.524M)</v>
      </c>
      <c r="Q57" s="236">
        <f t="shared" si="12"/>
        <v>841266</v>
      </c>
      <c r="R57" s="252" t="str">
        <f t="shared" si="13"/>
        <v/>
      </c>
      <c r="S57" s="252" t="str">
        <f t="shared" si="14"/>
        <v/>
      </c>
      <c r="T57" s="252" t="str">
        <f t="shared" si="15"/>
        <v/>
      </c>
      <c r="U57" s="276" t="s">
        <v>1154</v>
      </c>
      <c r="V57" s="277">
        <v>841266</v>
      </c>
      <c r="W57" s="232" t="s">
        <v>242</v>
      </c>
      <c r="X57" s="253"/>
      <c r="Y57" s="232"/>
      <c r="Z57" s="232"/>
      <c r="AA57" s="232"/>
      <c r="AB57" s="232"/>
      <c r="AC57" s="232"/>
      <c r="AD57" s="232"/>
      <c r="AE57" s="316"/>
      <c r="AF57" s="232"/>
      <c r="AG57" s="232"/>
      <c r="AH57" s="232"/>
    </row>
    <row r="58" spans="1:34" s="244" customFormat="1" ht="14.25" customHeight="1">
      <c r="A58" s="174" t="s">
        <v>669</v>
      </c>
      <c r="B58" s="122" t="str">
        <f t="shared" si="16"/>
        <v>Rosenthal</v>
      </c>
      <c r="C58" s="123" t="str">
        <f t="shared" si="17"/>
        <v>Trevor</v>
      </c>
      <c r="D58" s="80" t="str">
        <f t="shared" si="18"/>
        <v>T. Rosenthal</v>
      </c>
      <c r="E58" s="117" t="str">
        <f t="shared" si="19"/>
        <v>Trevor Rosenthal</v>
      </c>
      <c r="F58" s="162" t="s">
        <v>748</v>
      </c>
      <c r="G58" s="73"/>
      <c r="H58" s="73"/>
      <c r="I58" s="73"/>
      <c r="J58" s="163">
        <v>33022</v>
      </c>
      <c r="K58" s="164" t="s">
        <v>745</v>
      </c>
      <c r="L58" s="73" t="s">
        <v>90</v>
      </c>
      <c r="M58" s="107" t="str">
        <f t="shared" si="10"/>
        <v>3,F4-$4M</v>
      </c>
      <c r="N58" s="76" t="str">
        <f>Cobb!$Y$2</f>
        <v>Gateway</v>
      </c>
      <c r="O58" s="173" t="s">
        <v>1141</v>
      </c>
      <c r="P58" s="117" t="str">
        <f t="shared" si="11"/>
        <v>Rosenthal, Trevor (3,F4-$4M)</v>
      </c>
      <c r="Q58" s="47">
        <f t="shared" si="12"/>
        <v>1000000</v>
      </c>
      <c r="R58" s="131">
        <f t="shared" si="13"/>
        <v>1000000</v>
      </c>
      <c r="S58" s="131" t="str">
        <f t="shared" si="14"/>
        <v/>
      </c>
      <c r="T58" s="131" t="str">
        <f t="shared" si="15"/>
        <v/>
      </c>
      <c r="U58" s="168" t="s">
        <v>1157</v>
      </c>
      <c r="V58" s="195">
        <v>1000000</v>
      </c>
      <c r="W58" s="168" t="s">
        <v>1159</v>
      </c>
      <c r="X58" s="195">
        <v>1000000</v>
      </c>
      <c r="Y58" s="80" t="s">
        <v>242</v>
      </c>
      <c r="Z58" s="80"/>
      <c r="AA58" s="80"/>
      <c r="AB58" s="232"/>
      <c r="AC58" s="232" t="s">
        <v>723</v>
      </c>
      <c r="AD58" s="232"/>
    </row>
    <row r="59" spans="1:34" s="244" customFormat="1" ht="14.25" customHeight="1">
      <c r="A59" s="256" t="s">
        <v>614</v>
      </c>
      <c r="B59" s="246" t="str">
        <f t="shared" si="16"/>
        <v>Shaw</v>
      </c>
      <c r="C59" s="238" t="str">
        <f t="shared" si="17"/>
        <v>Bryan</v>
      </c>
      <c r="D59" s="232" t="str">
        <f t="shared" si="18"/>
        <v>B. Shaw</v>
      </c>
      <c r="E59" s="231" t="str">
        <f t="shared" si="19"/>
        <v>Bryan Shaw</v>
      </c>
      <c r="F59" s="272" t="s">
        <v>748</v>
      </c>
      <c r="G59" s="249"/>
      <c r="H59" s="249"/>
      <c r="I59" s="249"/>
      <c r="J59" s="273">
        <v>32089</v>
      </c>
      <c r="K59" s="274" t="s">
        <v>745</v>
      </c>
      <c r="L59" s="249" t="s">
        <v>90</v>
      </c>
      <c r="M59" s="250" t="str">
        <f t="shared" si="10"/>
        <v>3,F3-$2.025M</v>
      </c>
      <c r="N59" s="251" t="str">
        <f>Ruth!$AE$2</f>
        <v>Williamsburg</v>
      </c>
      <c r="O59" s="275" t="s">
        <v>1141</v>
      </c>
      <c r="P59" s="231" t="str">
        <f t="shared" si="11"/>
        <v>Shaw, Bryan (3,F3-$2.025M)</v>
      </c>
      <c r="Q59" s="236">
        <f t="shared" si="12"/>
        <v>675000</v>
      </c>
      <c r="R59" s="252" t="str">
        <f t="shared" si="13"/>
        <v/>
      </c>
      <c r="S59" s="252" t="str">
        <f t="shared" si="14"/>
        <v/>
      </c>
      <c r="T59" s="252" t="str">
        <f t="shared" si="15"/>
        <v/>
      </c>
      <c r="U59" s="276" t="s">
        <v>1150</v>
      </c>
      <c r="V59" s="277">
        <v>675000</v>
      </c>
      <c r="W59" s="232" t="s">
        <v>242</v>
      </c>
      <c r="X59" s="253"/>
      <c r="Y59" s="232"/>
      <c r="Z59" s="232"/>
      <c r="AA59" s="232"/>
      <c r="AB59" s="253"/>
      <c r="AC59" s="232"/>
      <c r="AD59" s="232"/>
    </row>
    <row r="60" spans="1:34" s="244" customFormat="1" ht="14.25" customHeight="1">
      <c r="A60" s="80" t="s">
        <v>1393</v>
      </c>
      <c r="B60" s="122" t="str">
        <f t="shared" si="16"/>
        <v>Shreve</v>
      </c>
      <c r="C60" s="123" t="str">
        <f t="shared" si="17"/>
        <v>Chasen*</v>
      </c>
      <c r="D60" s="80" t="str">
        <f t="shared" si="18"/>
        <v>C. Shreve</v>
      </c>
      <c r="E60" s="117" t="str">
        <f t="shared" si="19"/>
        <v>Chasen* Shreve</v>
      </c>
      <c r="F60" s="126" t="s">
        <v>307</v>
      </c>
      <c r="G60" s="126"/>
      <c r="H60" s="126"/>
      <c r="I60" s="126"/>
      <c r="J60" s="107">
        <v>33066</v>
      </c>
      <c r="K60" s="109" t="s">
        <v>745</v>
      </c>
      <c r="L60" s="73" t="s">
        <v>90</v>
      </c>
      <c r="M60" s="107" t="str">
        <f t="shared" si="10"/>
        <v>2,F2-$1.155M</v>
      </c>
      <c r="N60" s="76" t="str">
        <f>Mays!$AE$2</f>
        <v>West Oakland</v>
      </c>
      <c r="O60" s="96" t="s">
        <v>1376</v>
      </c>
      <c r="P60" s="117" t="str">
        <f t="shared" si="11"/>
        <v>Shreve, Chasen* (2,F2-$1.155M)</v>
      </c>
      <c r="Q60" s="47">
        <f t="shared" si="12"/>
        <v>578000</v>
      </c>
      <c r="R60" s="131" t="str">
        <f t="shared" si="13"/>
        <v/>
      </c>
      <c r="S60" s="131" t="str">
        <f t="shared" si="14"/>
        <v/>
      </c>
      <c r="T60" s="131" t="str">
        <f t="shared" si="15"/>
        <v/>
      </c>
      <c r="U60" s="107" t="s">
        <v>1593</v>
      </c>
      <c r="V60" s="95">
        <v>578000</v>
      </c>
      <c r="W60" s="46" t="s">
        <v>242</v>
      </c>
      <c r="X60" s="95"/>
      <c r="Y60" s="80"/>
      <c r="Z60" s="95"/>
      <c r="AA60" s="80"/>
      <c r="AB60" s="232"/>
      <c r="AC60" s="232"/>
      <c r="AD60" s="232"/>
    </row>
    <row r="61" spans="1:34" s="244" customFormat="1" ht="14.25" customHeight="1">
      <c r="A61" s="281" t="s">
        <v>840</v>
      </c>
      <c r="B61" s="246" t="str">
        <f t="shared" si="16"/>
        <v>Siegrist</v>
      </c>
      <c r="C61" s="238" t="str">
        <f t="shared" si="17"/>
        <v>Kevin</v>
      </c>
      <c r="D61" s="232" t="str">
        <f t="shared" si="18"/>
        <v>K. Siegrist</v>
      </c>
      <c r="E61" s="231" t="str">
        <f t="shared" si="19"/>
        <v>Kevin Siegrist</v>
      </c>
      <c r="F61" s="282" t="s">
        <v>307</v>
      </c>
      <c r="G61" s="282"/>
      <c r="H61" s="282"/>
      <c r="I61" s="282"/>
      <c r="J61" s="313">
        <v>32709</v>
      </c>
      <c r="K61" s="283" t="s">
        <v>90</v>
      </c>
      <c r="L61" s="249" t="s">
        <v>90</v>
      </c>
      <c r="M61" s="250" t="str">
        <f t="shared" si="10"/>
        <v>2,F2-$500k</v>
      </c>
      <c r="N61" s="256" t="str">
        <f>Ruth!$G$2</f>
        <v>Gotham City</v>
      </c>
      <c r="O61" s="257" t="s">
        <v>1376</v>
      </c>
      <c r="P61" s="231" t="str">
        <f t="shared" si="11"/>
        <v>Siegrist, Kevin (2,F2-$500k)</v>
      </c>
      <c r="Q61" s="236">
        <f t="shared" si="12"/>
        <v>250000</v>
      </c>
      <c r="R61" s="252" t="str">
        <f t="shared" si="13"/>
        <v/>
      </c>
      <c r="S61" s="252" t="str">
        <f t="shared" si="14"/>
        <v/>
      </c>
      <c r="T61" s="252" t="str">
        <f t="shared" si="15"/>
        <v/>
      </c>
      <c r="U61" s="250" t="s">
        <v>1013</v>
      </c>
      <c r="V61" s="253">
        <v>250000</v>
      </c>
      <c r="W61" s="269" t="s">
        <v>242</v>
      </c>
      <c r="X61" s="253"/>
      <c r="Y61" s="232"/>
      <c r="Z61" s="263"/>
      <c r="AA61" s="232"/>
      <c r="AB61" s="232"/>
      <c r="AC61" s="232"/>
      <c r="AD61" s="232"/>
      <c r="AE61" s="316"/>
      <c r="AF61" s="232"/>
      <c r="AG61" s="232"/>
      <c r="AH61" s="232"/>
    </row>
    <row r="62" spans="1:34" s="244" customFormat="1" ht="14.25" customHeight="1">
      <c r="A62" s="167" t="s">
        <v>1137</v>
      </c>
      <c r="B62" s="122" t="str">
        <f t="shared" si="16"/>
        <v>Simmons</v>
      </c>
      <c r="C62" s="123" t="str">
        <f t="shared" si="17"/>
        <v xml:space="preserve">Shae </v>
      </c>
      <c r="D62" s="80" t="str">
        <f t="shared" si="18"/>
        <v>S. Simmons</v>
      </c>
      <c r="E62" s="117" t="str">
        <f t="shared" si="19"/>
        <v>Shae  Simmons</v>
      </c>
      <c r="F62" s="165" t="s">
        <v>748</v>
      </c>
      <c r="G62" s="167"/>
      <c r="H62" s="167"/>
      <c r="I62" s="167"/>
      <c r="J62" s="172">
        <v>33119</v>
      </c>
      <c r="K62" s="167" t="s">
        <v>745</v>
      </c>
      <c r="L62" s="165" t="s">
        <v>90</v>
      </c>
      <c r="M62" s="107" t="str">
        <f t="shared" si="10"/>
        <v>3,F3-$1.05M</v>
      </c>
      <c r="N62" s="76" t="s">
        <v>173</v>
      </c>
      <c r="O62" s="173" t="s">
        <v>2410</v>
      </c>
      <c r="P62" s="117" t="str">
        <f t="shared" si="11"/>
        <v>Simmons, Shae  (3,F3-$1.05M)</v>
      </c>
      <c r="Q62" s="47">
        <f t="shared" si="12"/>
        <v>350000</v>
      </c>
      <c r="R62" s="131" t="str">
        <f t="shared" si="13"/>
        <v/>
      </c>
      <c r="S62" s="131" t="str">
        <f t="shared" si="14"/>
        <v/>
      </c>
      <c r="T62" s="131" t="str">
        <f t="shared" si="15"/>
        <v/>
      </c>
      <c r="U62" s="168" t="s">
        <v>1005</v>
      </c>
      <c r="V62" s="195">
        <v>350000</v>
      </c>
      <c r="W62" s="80" t="s">
        <v>242</v>
      </c>
      <c r="X62" s="95"/>
      <c r="Y62" s="80"/>
      <c r="Z62" s="80"/>
      <c r="AA62" s="80"/>
      <c r="AB62" s="232"/>
      <c r="AC62" s="232" t="s">
        <v>723</v>
      </c>
      <c r="AD62" s="232"/>
      <c r="AE62" s="326"/>
      <c r="AF62" s="232"/>
      <c r="AG62" s="232"/>
      <c r="AH62" s="232"/>
    </row>
    <row r="63" spans="1:34" s="244" customFormat="1" ht="14.25" customHeight="1">
      <c r="A63" s="233" t="s">
        <v>901</v>
      </c>
      <c r="B63" s="246" t="str">
        <f t="shared" si="16"/>
        <v>Souza</v>
      </c>
      <c r="C63" s="238" t="str">
        <f t="shared" si="17"/>
        <v>Steven</v>
      </c>
      <c r="D63" s="232" t="str">
        <f t="shared" si="18"/>
        <v>S. Souza</v>
      </c>
      <c r="E63" s="231" t="str">
        <f t="shared" si="19"/>
        <v>Steven Souza</v>
      </c>
      <c r="F63" s="249" t="s">
        <v>748</v>
      </c>
      <c r="G63" s="249"/>
      <c r="H63" s="249"/>
      <c r="I63" s="249"/>
      <c r="J63" s="262">
        <v>32622</v>
      </c>
      <c r="K63" s="232" t="s">
        <v>753</v>
      </c>
      <c r="L63" s="249" t="s">
        <v>6</v>
      </c>
      <c r="M63" s="250" t="str">
        <f t="shared" si="10"/>
        <v>ARB-Y4</v>
      </c>
      <c r="N63" s="256" t="str">
        <f>Aaron!$AE$2</f>
        <v>Pismo Beach</v>
      </c>
      <c r="O63" s="249" t="s">
        <v>916</v>
      </c>
      <c r="P63" s="231" t="str">
        <f t="shared" si="11"/>
        <v>Souza, Steven (ARB-Y4)</v>
      </c>
      <c r="Q63" s="236">
        <f t="shared" si="12"/>
        <v>600000</v>
      </c>
      <c r="R63" s="252" t="str">
        <f t="shared" si="13"/>
        <v/>
      </c>
      <c r="S63" s="252" t="str">
        <f t="shared" si="14"/>
        <v/>
      </c>
      <c r="T63" s="252" t="str">
        <f t="shared" si="15"/>
        <v/>
      </c>
      <c r="U63" s="232" t="s">
        <v>492</v>
      </c>
      <c r="V63" s="263">
        <v>600000</v>
      </c>
      <c r="W63" s="232" t="s">
        <v>721</v>
      </c>
      <c r="X63" s="263"/>
      <c r="Y63" s="232" t="s">
        <v>722</v>
      </c>
      <c r="Z63" s="232"/>
      <c r="AA63" s="232" t="s">
        <v>723</v>
      </c>
      <c r="AB63" s="232"/>
      <c r="AC63" s="232"/>
      <c r="AD63" s="232"/>
    </row>
    <row r="64" spans="1:34" s="244" customFormat="1" ht="14.25" customHeight="1">
      <c r="A64" s="167" t="s">
        <v>763</v>
      </c>
      <c r="B64" s="122" t="str">
        <f t="shared" si="16"/>
        <v>Storen</v>
      </c>
      <c r="C64" s="123" t="str">
        <f t="shared" si="17"/>
        <v>Drew</v>
      </c>
      <c r="D64" s="80" t="str">
        <f t="shared" si="18"/>
        <v>D. Storen</v>
      </c>
      <c r="E64" s="117" t="str">
        <f t="shared" si="19"/>
        <v>Drew Storen</v>
      </c>
      <c r="F64" s="165" t="s">
        <v>748</v>
      </c>
      <c r="G64" s="167"/>
      <c r="H64" s="167"/>
      <c r="I64" s="167"/>
      <c r="J64" s="172">
        <v>32000</v>
      </c>
      <c r="K64" s="167" t="s">
        <v>745</v>
      </c>
      <c r="L64" s="165" t="s">
        <v>90</v>
      </c>
      <c r="M64" s="107" t="str">
        <f t="shared" si="10"/>
        <v>3,F3-$1.05M</v>
      </c>
      <c r="N64" s="76" t="s">
        <v>173</v>
      </c>
      <c r="O64" s="173" t="s">
        <v>2410</v>
      </c>
      <c r="P64" s="117" t="str">
        <f t="shared" si="11"/>
        <v>Storen, Drew (3,F3-$1.05M)</v>
      </c>
      <c r="Q64" s="47">
        <f t="shared" si="12"/>
        <v>350000</v>
      </c>
      <c r="R64" s="131" t="str">
        <f t="shared" si="13"/>
        <v/>
      </c>
      <c r="S64" s="131" t="str">
        <f t="shared" si="14"/>
        <v/>
      </c>
      <c r="T64" s="131" t="str">
        <f t="shared" si="15"/>
        <v/>
      </c>
      <c r="U64" s="168" t="s">
        <v>1005</v>
      </c>
      <c r="V64" s="195">
        <v>350000</v>
      </c>
      <c r="W64" s="80" t="s">
        <v>242</v>
      </c>
      <c r="X64" s="95"/>
      <c r="Y64" s="80"/>
      <c r="Z64" s="80"/>
      <c r="AA64" s="80"/>
      <c r="AB64" s="232"/>
      <c r="AC64" s="232"/>
      <c r="AD64" s="232"/>
    </row>
    <row r="65" spans="1:34" s="244" customFormat="1" ht="14.25" customHeight="1">
      <c r="A65" s="80" t="s">
        <v>1326</v>
      </c>
      <c r="B65" s="122" t="str">
        <f t="shared" si="16"/>
        <v>Suarez</v>
      </c>
      <c r="C65" s="123" t="str">
        <f t="shared" si="17"/>
        <v>Albert</v>
      </c>
      <c r="D65" s="80" t="str">
        <f t="shared" si="18"/>
        <v>A. Suarez</v>
      </c>
      <c r="E65" s="117" t="str">
        <f t="shared" si="19"/>
        <v>Albert Suarez</v>
      </c>
      <c r="F65" s="121" t="s">
        <v>748</v>
      </c>
      <c r="G65" s="80">
        <f>Cuts!G80+1</f>
        <v>1</v>
      </c>
      <c r="H65" s="80" t="s">
        <v>478</v>
      </c>
      <c r="I65" s="80">
        <v>13</v>
      </c>
      <c r="J65" s="175">
        <v>32789</v>
      </c>
      <c r="K65" s="80" t="s">
        <v>745</v>
      </c>
      <c r="L65" s="73" t="s">
        <v>90</v>
      </c>
      <c r="M65" s="107" t="str">
        <f t="shared" ref="M65:M72" si="20">$U65</f>
        <v>2,F2-$577.5k</v>
      </c>
      <c r="N65" s="76" t="str">
        <f>Ruth!$S$2</f>
        <v>New York</v>
      </c>
      <c r="O65" s="96" t="s">
        <v>1788</v>
      </c>
      <c r="P65" s="117" t="str">
        <f t="shared" ref="P65:P72" si="21">CONCATENATE(A65," (",M65,")")</f>
        <v>Suarez, Albert (2,F2-$577.5k)</v>
      </c>
      <c r="Q65" s="47">
        <f t="shared" ref="Q65:Q72" si="22">IF(ISBLANK($V65),"",$V65)</f>
        <v>289000</v>
      </c>
      <c r="R65" s="131" t="str">
        <f t="shared" ref="R65:R72" si="23">IF(ISBLANK($X65),"",$X65)</f>
        <v/>
      </c>
      <c r="S65" s="131" t="str">
        <f t="shared" ref="S65:S72" si="24">IF(ISBLANK($Z65),"",$Z65)</f>
        <v/>
      </c>
      <c r="T65" s="131" t="str">
        <f t="shared" ref="T65:T72" si="25">IF(ISBLANK($AB65),"",$AB65)</f>
        <v/>
      </c>
      <c r="U65" s="107" t="s">
        <v>1603</v>
      </c>
      <c r="V65" s="95">
        <v>289000</v>
      </c>
      <c r="W65" s="46" t="s">
        <v>242</v>
      </c>
      <c r="X65" s="95"/>
      <c r="Y65" s="80"/>
      <c r="Z65" s="95"/>
      <c r="AA65" s="80"/>
      <c r="AB65" s="232"/>
      <c r="AC65" s="232" t="s">
        <v>242</v>
      </c>
      <c r="AD65" s="232"/>
    </row>
    <row r="66" spans="1:34" s="244" customFormat="1" ht="14.25" customHeight="1">
      <c r="A66" s="290" t="s">
        <v>657</v>
      </c>
      <c r="B66" s="246" t="str">
        <f t="shared" si="16"/>
        <v>Thornburg</v>
      </c>
      <c r="C66" s="238" t="str">
        <f t="shared" si="17"/>
        <v>Tyler</v>
      </c>
      <c r="D66" s="232" t="str">
        <f t="shared" si="18"/>
        <v>T. Thornburg</v>
      </c>
      <c r="E66" s="231" t="str">
        <f t="shared" si="19"/>
        <v>Tyler Thornburg</v>
      </c>
      <c r="F66" s="272" t="s">
        <v>748</v>
      </c>
      <c r="G66" s="256"/>
      <c r="H66" s="256"/>
      <c r="I66" s="256"/>
      <c r="J66" s="273">
        <v>32415</v>
      </c>
      <c r="K66" s="317" t="s">
        <v>745</v>
      </c>
      <c r="L66" s="249" t="s">
        <v>90</v>
      </c>
      <c r="M66" s="250" t="str">
        <f t="shared" si="20"/>
        <v>3,F5-$8.75M</v>
      </c>
      <c r="N66" s="256" t="str">
        <f>Cobb!$G$2</f>
        <v>Alaska</v>
      </c>
      <c r="O66" s="275" t="s">
        <v>1141</v>
      </c>
      <c r="P66" s="231" t="str">
        <f t="shared" si="21"/>
        <v>Thornburg, Tyler (3,F5-$8.75M)</v>
      </c>
      <c r="Q66" s="236">
        <f t="shared" si="22"/>
        <v>1750000</v>
      </c>
      <c r="R66" s="252">
        <f t="shared" si="23"/>
        <v>1750000</v>
      </c>
      <c r="S66" s="252">
        <f t="shared" si="24"/>
        <v>1750000</v>
      </c>
      <c r="T66" s="252" t="str">
        <f t="shared" si="25"/>
        <v/>
      </c>
      <c r="U66" s="276" t="s">
        <v>1170</v>
      </c>
      <c r="V66" s="277">
        <v>1750000</v>
      </c>
      <c r="W66" s="276" t="s">
        <v>1171</v>
      </c>
      <c r="X66" s="277">
        <v>1750000</v>
      </c>
      <c r="Y66" s="276" t="s">
        <v>1173</v>
      </c>
      <c r="Z66" s="295">
        <v>1750000</v>
      </c>
      <c r="AA66" s="232" t="s">
        <v>242</v>
      </c>
      <c r="AB66" s="232"/>
      <c r="AC66" s="232"/>
      <c r="AD66" s="232"/>
    </row>
    <row r="67" spans="1:34" s="244" customFormat="1" ht="14.25" customHeight="1">
      <c r="A67" s="382" t="s">
        <v>938</v>
      </c>
      <c r="B67" s="122" t="str">
        <f t="shared" si="16"/>
        <v>Travis</v>
      </c>
      <c r="C67" s="123" t="str">
        <f t="shared" si="17"/>
        <v>Sam</v>
      </c>
      <c r="D67" s="80" t="str">
        <f t="shared" si="18"/>
        <v>S. Travis</v>
      </c>
      <c r="E67" s="117" t="str">
        <f t="shared" si="19"/>
        <v>Sam Travis</v>
      </c>
      <c r="F67" s="73" t="s">
        <v>748</v>
      </c>
      <c r="G67" s="73"/>
      <c r="H67" s="73"/>
      <c r="I67" s="73"/>
      <c r="J67" s="156">
        <v>34208</v>
      </c>
      <c r="K67" s="80" t="s">
        <v>747</v>
      </c>
      <c r="L67" s="73" t="s">
        <v>6</v>
      </c>
      <c r="M67" s="107" t="str">
        <f t="shared" si="20"/>
        <v>MM</v>
      </c>
      <c r="N67" s="76" t="str">
        <f>Mays!$AE$2</f>
        <v>West Oakland</v>
      </c>
      <c r="O67" s="73" t="s">
        <v>916</v>
      </c>
      <c r="P67" s="117" t="str">
        <f t="shared" si="21"/>
        <v>Travis, Sam (MM)</v>
      </c>
      <c r="Q67" s="47">
        <f t="shared" si="22"/>
        <v>100000</v>
      </c>
      <c r="R67" s="131" t="str">
        <f t="shared" si="23"/>
        <v/>
      </c>
      <c r="S67" s="131" t="str">
        <f t="shared" si="24"/>
        <v/>
      </c>
      <c r="T67" s="131" t="str">
        <f t="shared" si="25"/>
        <v/>
      </c>
      <c r="U67" s="80" t="s">
        <v>385</v>
      </c>
      <c r="V67" s="160">
        <v>100000</v>
      </c>
      <c r="W67" s="382"/>
      <c r="X67" s="160"/>
      <c r="Y67" s="382"/>
      <c r="Z67" s="80"/>
      <c r="AA67" s="80"/>
      <c r="AB67" s="232"/>
      <c r="AC67" s="232"/>
      <c r="AD67" s="232"/>
    </row>
    <row r="68" spans="1:34" s="244" customFormat="1" ht="14.25" customHeight="1">
      <c r="A68" s="80" t="s">
        <v>1460</v>
      </c>
      <c r="B68" s="122" t="str">
        <f t="shared" si="16"/>
        <v>Tseng</v>
      </c>
      <c r="C68" s="123" t="str">
        <f t="shared" si="17"/>
        <v>Jen-Ho</v>
      </c>
      <c r="D68" s="80" t="str">
        <f t="shared" si="18"/>
        <v>J. Tseng</v>
      </c>
      <c r="E68" s="117" t="str">
        <f t="shared" si="19"/>
        <v>Jen-Ho Tseng</v>
      </c>
      <c r="F68" s="126" t="s">
        <v>748</v>
      </c>
      <c r="G68" s="126">
        <v>207</v>
      </c>
      <c r="H68" s="126" t="s">
        <v>1474</v>
      </c>
      <c r="I68" s="126"/>
      <c r="J68" s="107">
        <v>34610</v>
      </c>
      <c r="K68" s="109" t="s">
        <v>577</v>
      </c>
      <c r="L68" s="73" t="s">
        <v>90</v>
      </c>
      <c r="M68" s="107" t="str">
        <f t="shared" si="20"/>
        <v>MM</v>
      </c>
      <c r="N68" s="76" t="str">
        <f>Cobb!$A$2</f>
        <v>Greenville</v>
      </c>
      <c r="O68" s="96" t="s">
        <v>1479</v>
      </c>
      <c r="P68" s="117" t="str">
        <f t="shared" si="21"/>
        <v>Tseng, Jen-Ho (MM)</v>
      </c>
      <c r="Q68" s="47">
        <f t="shared" si="22"/>
        <v>100000</v>
      </c>
      <c r="R68" s="131" t="str">
        <f t="shared" si="23"/>
        <v/>
      </c>
      <c r="S68" s="131" t="str">
        <f t="shared" si="24"/>
        <v/>
      </c>
      <c r="T68" s="131" t="str">
        <f t="shared" si="25"/>
        <v/>
      </c>
      <c r="U68" s="80" t="s">
        <v>385</v>
      </c>
      <c r="V68" s="160">
        <v>100000</v>
      </c>
      <c r="W68" s="80"/>
      <c r="X68" s="95"/>
      <c r="Y68" s="80"/>
      <c r="Z68" s="95"/>
      <c r="AA68" s="80"/>
      <c r="AB68" s="232"/>
      <c r="AC68" s="232" t="s">
        <v>242</v>
      </c>
      <c r="AD68" s="232"/>
    </row>
    <row r="69" spans="1:34" s="244" customFormat="1" ht="14.25" customHeight="1">
      <c r="A69" s="80" t="s">
        <v>1448</v>
      </c>
      <c r="B69" s="122" t="str">
        <f t="shared" si="16"/>
        <v>Wade</v>
      </c>
      <c r="C69" s="123" t="str">
        <f t="shared" si="17"/>
        <v>Tyler</v>
      </c>
      <c r="D69" s="80" t="str">
        <f t="shared" si="18"/>
        <v>T. Wade</v>
      </c>
      <c r="E69" s="117" t="str">
        <f t="shared" si="19"/>
        <v>Tyler Wade</v>
      </c>
      <c r="F69" s="126" t="s">
        <v>307</v>
      </c>
      <c r="G69" s="126">
        <v>114</v>
      </c>
      <c r="H69" s="126" t="s">
        <v>1468</v>
      </c>
      <c r="I69" s="126"/>
      <c r="J69" s="107">
        <v>34661</v>
      </c>
      <c r="K69" s="109" t="s">
        <v>746</v>
      </c>
      <c r="L69" s="73" t="s">
        <v>6</v>
      </c>
      <c r="M69" s="107" t="str">
        <f t="shared" si="20"/>
        <v>MM</v>
      </c>
      <c r="N69" s="76" t="str">
        <f>Cobb!$S$2</f>
        <v>Waikiki</v>
      </c>
      <c r="O69" s="96" t="s">
        <v>1479</v>
      </c>
      <c r="P69" s="117" t="str">
        <f t="shared" si="21"/>
        <v>Wade, Tyler (MM)</v>
      </c>
      <c r="Q69" s="47">
        <f t="shared" si="22"/>
        <v>100000</v>
      </c>
      <c r="R69" s="131" t="str">
        <f t="shared" si="23"/>
        <v/>
      </c>
      <c r="S69" s="131" t="str">
        <f t="shared" si="24"/>
        <v/>
      </c>
      <c r="T69" s="131" t="str">
        <f t="shared" si="25"/>
        <v/>
      </c>
      <c r="U69" s="80" t="s">
        <v>385</v>
      </c>
      <c r="V69" s="160">
        <v>100000</v>
      </c>
      <c r="W69" s="80"/>
      <c r="X69" s="95"/>
      <c r="Y69" s="80"/>
      <c r="Z69" s="95"/>
      <c r="AA69" s="80"/>
      <c r="AB69" s="232"/>
      <c r="AC69" s="232"/>
      <c r="AD69" s="232"/>
      <c r="AE69" s="316"/>
      <c r="AF69" s="232"/>
      <c r="AG69" s="232"/>
      <c r="AH69" s="232"/>
    </row>
    <row r="70" spans="1:34" s="244" customFormat="1" ht="14.25" customHeight="1">
      <c r="A70" s="80" t="s">
        <v>1565</v>
      </c>
      <c r="B70" s="122"/>
      <c r="C70" s="123"/>
      <c r="D70" s="80"/>
      <c r="E70" s="117"/>
      <c r="F70" s="121"/>
      <c r="G70" s="80"/>
      <c r="H70" s="80"/>
      <c r="I70" s="80"/>
      <c r="J70" s="175"/>
      <c r="K70" s="80"/>
      <c r="L70" s="73" t="s">
        <v>90</v>
      </c>
      <c r="M70" s="107" t="str">
        <f t="shared" si="20"/>
        <v>2,F2-$735K</v>
      </c>
      <c r="N70" s="76" t="str">
        <f>Cobb!$A$2</f>
        <v>Greenville</v>
      </c>
      <c r="O70" s="73" t="s">
        <v>1562</v>
      </c>
      <c r="P70" s="117" t="str">
        <f t="shared" si="21"/>
        <v>Whitley, Chase (2,F2-$735K)</v>
      </c>
      <c r="Q70" s="47">
        <f t="shared" si="22"/>
        <v>367500</v>
      </c>
      <c r="R70" s="131" t="str">
        <f t="shared" si="23"/>
        <v/>
      </c>
      <c r="S70" s="131" t="str">
        <f t="shared" si="24"/>
        <v/>
      </c>
      <c r="T70" s="131" t="str">
        <f t="shared" si="25"/>
        <v/>
      </c>
      <c r="U70" s="80" t="s">
        <v>1566</v>
      </c>
      <c r="V70" s="95">
        <v>367500</v>
      </c>
      <c r="W70" s="46" t="s">
        <v>242</v>
      </c>
      <c r="X70" s="95"/>
      <c r="Y70" s="80"/>
      <c r="Z70" s="80"/>
      <c r="AA70" s="80"/>
      <c r="AB70" s="232"/>
      <c r="AC70" s="232" t="s">
        <v>242</v>
      </c>
      <c r="AD70" s="232"/>
    </row>
    <row r="71" spans="1:34" s="244" customFormat="1" ht="14.25" customHeight="1">
      <c r="A71" s="264" t="s">
        <v>655</v>
      </c>
      <c r="B71" s="246" t="str">
        <f t="shared" ref="B71:B92" si="26">LEFT(A71,FIND(", ",A71,1)-1)</f>
        <v>Wilson</v>
      </c>
      <c r="C71" s="238" t="str">
        <f t="shared" ref="C71:C92" si="27">RIGHT(A71,LEN(A71)-FIND(", ",A71,1)-1)</f>
        <v>Justin</v>
      </c>
      <c r="D71" s="232" t="str">
        <f t="shared" ref="D71:D92" si="28">CONCATENATE(MID(C71,1,1),". ",B71)</f>
        <v>J. Wilson</v>
      </c>
      <c r="E71" s="231" t="str">
        <f t="shared" ref="E71:E92" si="29">CONCATENATE(C71," ",B71)</f>
        <v>Justin Wilson</v>
      </c>
      <c r="F71" s="249" t="s">
        <v>307</v>
      </c>
      <c r="G71" s="249"/>
      <c r="H71" s="249"/>
      <c r="I71" s="249"/>
      <c r="J71" s="250">
        <v>32007</v>
      </c>
      <c r="K71" s="256"/>
      <c r="L71" s="249" t="s">
        <v>90</v>
      </c>
      <c r="M71" s="250" t="str">
        <f t="shared" si="20"/>
        <v>2,F3-$3.307497M</v>
      </c>
      <c r="N71" s="256" t="str">
        <f>Aaron!$AE$2</f>
        <v>Pismo Beach</v>
      </c>
      <c r="O71" s="257" t="s">
        <v>1376</v>
      </c>
      <c r="P71" s="231" t="str">
        <f t="shared" si="21"/>
        <v>Wilson, Justin (2,F3-$3.307497M)</v>
      </c>
      <c r="Q71" s="236">
        <f t="shared" si="22"/>
        <v>1103000</v>
      </c>
      <c r="R71" s="252">
        <f t="shared" si="23"/>
        <v>1103000</v>
      </c>
      <c r="S71" s="252" t="str">
        <f t="shared" si="24"/>
        <v/>
      </c>
      <c r="T71" s="252" t="str">
        <f t="shared" si="25"/>
        <v/>
      </c>
      <c r="U71" s="250" t="s">
        <v>1586</v>
      </c>
      <c r="V71" s="253">
        <v>1103000</v>
      </c>
      <c r="W71" s="250" t="s">
        <v>1618</v>
      </c>
      <c r="X71" s="253">
        <v>1103000</v>
      </c>
      <c r="Y71" s="253" t="s">
        <v>242</v>
      </c>
      <c r="Z71" s="263"/>
      <c r="AA71" s="232"/>
      <c r="AB71" s="232"/>
      <c r="AC71" s="232" t="s">
        <v>242</v>
      </c>
      <c r="AD71" s="232"/>
    </row>
    <row r="72" spans="1:34" s="244" customFormat="1" ht="14.25" customHeight="1">
      <c r="A72" s="232" t="s">
        <v>2170</v>
      </c>
      <c r="B72" s="246" t="str">
        <f t="shared" si="26"/>
        <v>Zamora</v>
      </c>
      <c r="C72" s="238" t="str">
        <f t="shared" si="27"/>
        <v>Daniel</v>
      </c>
      <c r="D72" s="232" t="str">
        <f t="shared" si="28"/>
        <v>D. Zamora</v>
      </c>
      <c r="E72" s="231" t="str">
        <f t="shared" si="29"/>
        <v>Daniel Zamora</v>
      </c>
      <c r="F72" s="254" t="s">
        <v>307</v>
      </c>
      <c r="G72" s="254" t="s">
        <v>2328</v>
      </c>
      <c r="H72" s="254" t="s">
        <v>1476</v>
      </c>
      <c r="I72" s="254" t="s">
        <v>1464</v>
      </c>
      <c r="J72" s="250">
        <v>34074</v>
      </c>
      <c r="K72" s="255" t="s">
        <v>745</v>
      </c>
      <c r="L72" s="249" t="s">
        <v>90</v>
      </c>
      <c r="M72" s="250" t="str">
        <f t="shared" si="20"/>
        <v>MM</v>
      </c>
      <c r="N72" s="256" t="str">
        <f>Mays!$M$2</f>
        <v>Texas</v>
      </c>
      <c r="O72" s="257" t="s">
        <v>2173</v>
      </c>
      <c r="P72" s="231" t="str">
        <f t="shared" si="21"/>
        <v>Zamora, Daniel (MM)</v>
      </c>
      <c r="Q72" s="236">
        <f t="shared" si="22"/>
        <v>100000</v>
      </c>
      <c r="R72" s="252" t="str">
        <f t="shared" si="23"/>
        <v/>
      </c>
      <c r="S72" s="252" t="str">
        <f t="shared" si="24"/>
        <v/>
      </c>
      <c r="T72" s="252" t="str">
        <f t="shared" si="25"/>
        <v/>
      </c>
      <c r="U72" s="232" t="s">
        <v>385</v>
      </c>
      <c r="V72" s="253">
        <v>100000</v>
      </c>
      <c r="W72" s="232"/>
      <c r="X72" s="253"/>
      <c r="Y72" s="232"/>
      <c r="Z72" s="253"/>
      <c r="AA72" s="232"/>
      <c r="AB72" s="232"/>
      <c r="AC72" s="232"/>
      <c r="AD72" s="232"/>
      <c r="AE72" s="316"/>
      <c r="AF72" s="232"/>
      <c r="AG72" s="232"/>
      <c r="AH72" s="232"/>
    </row>
    <row r="73" spans="1:34" s="244" customFormat="1" ht="14.25" customHeight="1">
      <c r="A73" s="158" t="s">
        <v>209</v>
      </c>
      <c r="B73" s="246" t="str">
        <f t="shared" si="26"/>
        <v>Mesoraco</v>
      </c>
      <c r="C73" s="238" t="str">
        <f t="shared" si="27"/>
        <v>Devin</v>
      </c>
      <c r="D73" s="232" t="str">
        <f t="shared" si="28"/>
        <v>D. Mesoraco</v>
      </c>
      <c r="E73" s="231" t="str">
        <f t="shared" si="29"/>
        <v>Devin Mesoraco</v>
      </c>
      <c r="F73" s="249" t="s">
        <v>748</v>
      </c>
      <c r="G73" s="249"/>
      <c r="H73" s="249"/>
      <c r="I73" s="249"/>
      <c r="J73" s="250">
        <v>32313</v>
      </c>
      <c r="K73" s="256" t="s">
        <v>749</v>
      </c>
      <c r="L73" s="249" t="s">
        <v>6</v>
      </c>
      <c r="M73" s="270" t="str">
        <f t="shared" ref="M73:M85" si="30">$W73</f>
        <v>3,F3-$1M</v>
      </c>
      <c r="N73" s="251" t="str">
        <f>Mays!$S$2</f>
        <v>Thunder Bay</v>
      </c>
      <c r="O73" s="257" t="s">
        <v>1376</v>
      </c>
      <c r="P73" s="231" t="str">
        <f t="shared" ref="P73:P92" si="31">CONCATENATE(A73," (",M73,")")</f>
        <v>Mesoraco, Devin (3,F3-$1M)</v>
      </c>
      <c r="Q73" s="252">
        <f t="shared" ref="Q73:Q85" si="32">IF(ISBLANK($X73),"",$X73)</f>
        <v>333333</v>
      </c>
      <c r="R73" s="252" t="str">
        <f t="shared" ref="R73:R85" si="33">IF(ISBLANK($Z73),"",$Z73)</f>
        <v/>
      </c>
      <c r="S73" s="252" t="str">
        <f t="shared" ref="S73:S85" si="34">IF(ISBLANK($AB73),"",$AB73)</f>
        <v/>
      </c>
      <c r="T73" s="252" t="str">
        <f t="shared" ref="T73:T85" si="35">IF(ISBLANK($AD73),"",$AD73)</f>
        <v/>
      </c>
      <c r="U73" s="250" t="s">
        <v>1017</v>
      </c>
      <c r="V73" s="253">
        <v>333333</v>
      </c>
      <c r="W73" s="270" t="s">
        <v>1010</v>
      </c>
      <c r="X73" s="253">
        <v>333333</v>
      </c>
      <c r="Y73" s="253" t="s">
        <v>242</v>
      </c>
      <c r="Z73" s="253"/>
      <c r="AA73" s="232"/>
      <c r="AB73" s="233"/>
      <c r="AC73" s="232"/>
      <c r="AD73" s="232"/>
      <c r="AE73" s="232"/>
      <c r="AF73" s="232"/>
      <c r="AG73" s="232"/>
      <c r="AH73" s="232"/>
    </row>
    <row r="74" spans="1:34" s="244" customFormat="1" ht="14.25" customHeight="1">
      <c r="A74" s="158" t="s">
        <v>1384</v>
      </c>
      <c r="B74" s="246" t="str">
        <f t="shared" si="26"/>
        <v>Despaigne</v>
      </c>
      <c r="C74" s="238" t="str">
        <f t="shared" si="27"/>
        <v>Odrisamer</v>
      </c>
      <c r="D74" s="232" t="str">
        <f t="shared" si="28"/>
        <v>O. Despaigne</v>
      </c>
      <c r="E74" s="231" t="str">
        <f t="shared" si="29"/>
        <v>Odrisamer Despaigne</v>
      </c>
      <c r="F74" s="254" t="s">
        <v>748</v>
      </c>
      <c r="G74" s="254"/>
      <c r="H74" s="254"/>
      <c r="I74" s="254"/>
      <c r="J74" s="250">
        <v>31871</v>
      </c>
      <c r="K74" s="255" t="s">
        <v>577</v>
      </c>
      <c r="L74" s="249" t="s">
        <v>90</v>
      </c>
      <c r="M74" s="270" t="str">
        <f t="shared" si="30"/>
        <v>3,F3-$1.311225M</v>
      </c>
      <c r="N74" s="251" t="str">
        <f>Mays!$S$2</f>
        <v>Thunder Bay</v>
      </c>
      <c r="O74" s="257" t="s">
        <v>1376</v>
      </c>
      <c r="P74" s="231" t="str">
        <f t="shared" si="31"/>
        <v>Despaigne, Odrisamer (3,F3-$1.311225M)</v>
      </c>
      <c r="Q74" s="252">
        <f t="shared" si="32"/>
        <v>438000</v>
      </c>
      <c r="R74" s="252" t="str">
        <f t="shared" si="33"/>
        <v/>
      </c>
      <c r="S74" s="252" t="str">
        <f t="shared" si="34"/>
        <v/>
      </c>
      <c r="T74" s="252" t="str">
        <f t="shared" si="35"/>
        <v/>
      </c>
      <c r="U74" s="250" t="s">
        <v>1582</v>
      </c>
      <c r="V74" s="253">
        <v>438000</v>
      </c>
      <c r="W74" s="270" t="s">
        <v>1608</v>
      </c>
      <c r="X74" s="253">
        <v>438000</v>
      </c>
      <c r="Y74" s="253" t="s">
        <v>242</v>
      </c>
      <c r="Z74" s="232"/>
      <c r="AA74" s="232"/>
      <c r="AB74" s="253"/>
      <c r="AC74" s="232"/>
      <c r="AD74" s="232"/>
      <c r="AE74" s="232"/>
      <c r="AF74" s="232"/>
      <c r="AG74" s="232"/>
      <c r="AH74" s="232"/>
    </row>
    <row r="75" spans="1:34" s="244" customFormat="1" ht="14.25" customHeight="1">
      <c r="A75" s="158" t="s">
        <v>2072</v>
      </c>
      <c r="B75" s="246" t="str">
        <f t="shared" si="26"/>
        <v>Koch</v>
      </c>
      <c r="C75" s="238" t="str">
        <f t="shared" si="27"/>
        <v>Matt</v>
      </c>
      <c r="D75" s="232" t="str">
        <f t="shared" si="28"/>
        <v>M. Koch</v>
      </c>
      <c r="E75" s="231" t="str">
        <f t="shared" si="29"/>
        <v>Matt Koch</v>
      </c>
      <c r="F75" s="254" t="s">
        <v>748</v>
      </c>
      <c r="G75" s="254" t="s">
        <v>2226</v>
      </c>
      <c r="H75" s="254" t="s">
        <v>1466</v>
      </c>
      <c r="I75" s="254" t="s">
        <v>1477</v>
      </c>
      <c r="J75" s="250">
        <v>33179</v>
      </c>
      <c r="K75" s="255" t="s">
        <v>577</v>
      </c>
      <c r="L75" s="249" t="s">
        <v>90</v>
      </c>
      <c r="M75" s="270" t="str">
        <f t="shared" si="30"/>
        <v>Y2</v>
      </c>
      <c r="N75" s="256" t="s">
        <v>1401</v>
      </c>
      <c r="O75" s="257" t="s">
        <v>2173</v>
      </c>
      <c r="P75" s="231" t="str">
        <f t="shared" si="31"/>
        <v>Koch, Matt (Y2)</v>
      </c>
      <c r="Q75" s="252">
        <f t="shared" si="32"/>
        <v>300000</v>
      </c>
      <c r="R75" s="252">
        <f t="shared" si="33"/>
        <v>400000</v>
      </c>
      <c r="S75" s="252" t="str">
        <f t="shared" si="34"/>
        <v/>
      </c>
      <c r="T75" s="252" t="str">
        <f t="shared" si="35"/>
        <v/>
      </c>
      <c r="U75" s="232" t="s">
        <v>388</v>
      </c>
      <c r="V75" s="253">
        <v>200000</v>
      </c>
      <c r="W75" s="270" t="s">
        <v>389</v>
      </c>
      <c r="X75" s="253">
        <v>300000</v>
      </c>
      <c r="Y75" s="232" t="s">
        <v>278</v>
      </c>
      <c r="Z75" s="253">
        <v>400000</v>
      </c>
      <c r="AA75" s="232" t="s">
        <v>492</v>
      </c>
      <c r="AB75" s="232"/>
      <c r="AC75" s="232"/>
      <c r="AD75" s="232"/>
      <c r="AE75" s="232"/>
      <c r="AF75" s="232"/>
      <c r="AG75" s="232"/>
      <c r="AH75" s="232"/>
    </row>
    <row r="76" spans="1:34" s="244" customFormat="1" ht="14.25" customHeight="1">
      <c r="A76" s="232" t="s">
        <v>609</v>
      </c>
      <c r="B76" s="246" t="str">
        <f t="shared" si="26"/>
        <v>Guyer</v>
      </c>
      <c r="C76" s="238" t="str">
        <f t="shared" si="27"/>
        <v>Brandon</v>
      </c>
      <c r="D76" s="232" t="str">
        <f t="shared" si="28"/>
        <v>B. Guyer</v>
      </c>
      <c r="E76" s="231" t="str">
        <f t="shared" si="29"/>
        <v>Brandon Guyer</v>
      </c>
      <c r="F76" s="249" t="s">
        <v>748</v>
      </c>
      <c r="G76" s="249"/>
      <c r="H76" s="249"/>
      <c r="I76" s="249"/>
      <c r="J76" s="250">
        <v>31440</v>
      </c>
      <c r="K76" s="256" t="s">
        <v>754</v>
      </c>
      <c r="L76" s="249" t="s">
        <v>6</v>
      </c>
      <c r="M76" s="270" t="str">
        <f t="shared" si="30"/>
        <v>2,F2-$500K</v>
      </c>
      <c r="N76" s="256" t="str">
        <f>Cobb!$A$2</f>
        <v>Greenville</v>
      </c>
      <c r="O76" s="257" t="s">
        <v>1797</v>
      </c>
      <c r="P76" s="231" t="str">
        <f t="shared" si="31"/>
        <v>Guyer, Brandon (2,F2-$500K)</v>
      </c>
      <c r="Q76" s="252">
        <f t="shared" si="32"/>
        <v>250000</v>
      </c>
      <c r="R76" s="252" t="str">
        <f t="shared" si="33"/>
        <v/>
      </c>
      <c r="S76" s="252" t="str">
        <f t="shared" si="34"/>
        <v/>
      </c>
      <c r="T76" s="252" t="str">
        <f t="shared" si="35"/>
        <v/>
      </c>
      <c r="U76" s="268" t="s">
        <v>1563</v>
      </c>
      <c r="V76" s="291">
        <v>250000</v>
      </c>
      <c r="W76" s="375" t="s">
        <v>1564</v>
      </c>
      <c r="X76" s="253">
        <v>250000</v>
      </c>
      <c r="Y76" s="253" t="s">
        <v>242</v>
      </c>
      <c r="Z76" s="263"/>
      <c r="AA76" s="233"/>
      <c r="AB76" s="232"/>
      <c r="AC76" s="232"/>
      <c r="AD76" s="232"/>
      <c r="AE76" s="232"/>
      <c r="AF76" s="232"/>
      <c r="AG76" s="232"/>
      <c r="AH76" s="232"/>
    </row>
    <row r="77" spans="1:34" s="244" customFormat="1" ht="14.25" customHeight="1">
      <c r="A77" s="359" t="s">
        <v>597</v>
      </c>
      <c r="B77" s="506" t="str">
        <f t="shared" si="26"/>
        <v>Swihart</v>
      </c>
      <c r="C77" s="507" t="str">
        <f t="shared" si="27"/>
        <v>Blake</v>
      </c>
      <c r="D77" s="359" t="str">
        <f t="shared" si="28"/>
        <v>B. Swihart</v>
      </c>
      <c r="E77" s="508" t="str">
        <f t="shared" si="29"/>
        <v>Blake Swihart</v>
      </c>
      <c r="F77" s="510" t="s">
        <v>755</v>
      </c>
      <c r="G77" s="510"/>
      <c r="H77" s="510"/>
      <c r="I77" s="510"/>
      <c r="J77" s="511">
        <v>33697</v>
      </c>
      <c r="K77" s="476" t="s">
        <v>749</v>
      </c>
      <c r="L77" s="510" t="s">
        <v>6</v>
      </c>
      <c r="M77" s="440" t="str">
        <f t="shared" si="30"/>
        <v>Y2*</v>
      </c>
      <c r="N77" s="476" t="str">
        <f>Mays!$Y$2</f>
        <v>Los Angeles</v>
      </c>
      <c r="O77" s="544" t="s">
        <v>633</v>
      </c>
      <c r="P77" s="509" t="str">
        <f t="shared" si="31"/>
        <v>Swihart, Blake (Y2*)</v>
      </c>
      <c r="Q77" s="252">
        <f t="shared" si="32"/>
        <v>300000</v>
      </c>
      <c r="R77" s="252">
        <f t="shared" si="33"/>
        <v>400000</v>
      </c>
      <c r="S77" s="252" t="str">
        <f t="shared" si="34"/>
        <v/>
      </c>
      <c r="T77" s="252" t="str">
        <f t="shared" si="35"/>
        <v/>
      </c>
      <c r="U77" s="359" t="s">
        <v>389</v>
      </c>
      <c r="V77" s="478">
        <v>300000</v>
      </c>
      <c r="W77" s="484" t="s">
        <v>188</v>
      </c>
      <c r="X77" s="478">
        <v>300000</v>
      </c>
      <c r="Y77" s="359" t="s">
        <v>278</v>
      </c>
      <c r="Z77" s="478">
        <v>400000</v>
      </c>
      <c r="AA77" s="359" t="s">
        <v>492</v>
      </c>
      <c r="AB77" s="359"/>
      <c r="AC77" s="359"/>
      <c r="AD77" s="359"/>
      <c r="AE77" s="359"/>
      <c r="AF77" s="359"/>
      <c r="AG77" s="359"/>
    </row>
    <row r="78" spans="1:34" s="244" customFormat="1" ht="14.25" customHeight="1">
      <c r="A78" s="232" t="s">
        <v>2097</v>
      </c>
      <c r="B78" s="246" t="str">
        <f t="shared" si="26"/>
        <v>Palka</v>
      </c>
      <c r="C78" s="238" t="str">
        <f t="shared" si="27"/>
        <v>Daniel</v>
      </c>
      <c r="D78" s="232" t="str">
        <f t="shared" si="28"/>
        <v>D. Palka</v>
      </c>
      <c r="E78" s="231" t="str">
        <f t="shared" si="29"/>
        <v>Daniel Palka</v>
      </c>
      <c r="F78" s="254" t="s">
        <v>307</v>
      </c>
      <c r="G78" s="254" t="s">
        <v>2252</v>
      </c>
      <c r="H78" s="254" t="s">
        <v>1467</v>
      </c>
      <c r="I78" s="254" t="s">
        <v>1464</v>
      </c>
      <c r="J78" s="250">
        <v>33539</v>
      </c>
      <c r="K78" s="255" t="s">
        <v>784</v>
      </c>
      <c r="L78" s="249" t="s">
        <v>6</v>
      </c>
      <c r="M78" s="270" t="str">
        <f t="shared" si="30"/>
        <v>Y1*</v>
      </c>
      <c r="N78" s="256" t="s">
        <v>253</v>
      </c>
      <c r="O78" s="257" t="s">
        <v>2173</v>
      </c>
      <c r="P78" s="231" t="str">
        <f t="shared" si="31"/>
        <v>Palka, Daniel (Y1*)</v>
      </c>
      <c r="Q78" s="252">
        <f t="shared" si="32"/>
        <v>200000</v>
      </c>
      <c r="R78" s="252">
        <f t="shared" si="33"/>
        <v>300000</v>
      </c>
      <c r="S78" s="252">
        <f t="shared" si="34"/>
        <v>400000</v>
      </c>
      <c r="T78" s="252" t="str">
        <f t="shared" si="35"/>
        <v/>
      </c>
      <c r="U78" s="232" t="s">
        <v>388</v>
      </c>
      <c r="V78" s="253">
        <v>200000</v>
      </c>
      <c r="W78" s="270" t="s">
        <v>189</v>
      </c>
      <c r="X78" s="253">
        <v>200000</v>
      </c>
      <c r="Y78" s="232" t="s">
        <v>389</v>
      </c>
      <c r="Z78" s="253">
        <v>300000</v>
      </c>
      <c r="AA78" s="232" t="s">
        <v>278</v>
      </c>
      <c r="AB78" s="378">
        <v>400000</v>
      </c>
      <c r="AC78" s="232" t="s">
        <v>492</v>
      </c>
      <c r="AD78" s="514"/>
      <c r="AE78" s="232"/>
      <c r="AF78" s="232"/>
      <c r="AG78" s="232"/>
      <c r="AH78" s="232"/>
    </row>
    <row r="79" spans="1:34" s="244" customFormat="1" ht="14.25" customHeight="1">
      <c r="A79" s="232" t="s">
        <v>2151</v>
      </c>
      <c r="B79" s="246" t="str">
        <f t="shared" si="26"/>
        <v>Garcia</v>
      </c>
      <c r="C79" s="238" t="str">
        <f t="shared" si="27"/>
        <v>Aramis</v>
      </c>
      <c r="D79" s="232" t="str">
        <f t="shared" si="28"/>
        <v>A. Garcia</v>
      </c>
      <c r="E79" s="231" t="str">
        <f t="shared" si="29"/>
        <v>Aramis Garcia</v>
      </c>
      <c r="F79" s="254" t="s">
        <v>748</v>
      </c>
      <c r="G79" s="254" t="s">
        <v>2309</v>
      </c>
      <c r="H79" s="254" t="s">
        <v>1469</v>
      </c>
      <c r="I79" s="254" t="s">
        <v>1464</v>
      </c>
      <c r="J79" s="250">
        <v>33981</v>
      </c>
      <c r="K79" s="255" t="s">
        <v>749</v>
      </c>
      <c r="L79" s="249" t="s">
        <v>6</v>
      </c>
      <c r="M79" s="270" t="str">
        <f t="shared" si="30"/>
        <v>MM</v>
      </c>
      <c r="N79" s="256" t="s">
        <v>253</v>
      </c>
      <c r="O79" s="257" t="s">
        <v>2173</v>
      </c>
      <c r="P79" s="231" t="str">
        <f t="shared" si="31"/>
        <v>Garcia, Aramis (MM)</v>
      </c>
      <c r="Q79" s="252">
        <f t="shared" si="32"/>
        <v>100000</v>
      </c>
      <c r="R79" s="252" t="str">
        <f t="shared" si="33"/>
        <v/>
      </c>
      <c r="S79" s="252" t="str">
        <f t="shared" si="34"/>
        <v/>
      </c>
      <c r="T79" s="252" t="str">
        <f t="shared" si="35"/>
        <v/>
      </c>
      <c r="U79" s="232" t="s">
        <v>385</v>
      </c>
      <c r="V79" s="253">
        <v>100000</v>
      </c>
      <c r="W79" s="270" t="s">
        <v>385</v>
      </c>
      <c r="X79" s="253">
        <v>100000</v>
      </c>
      <c r="Y79" s="232"/>
      <c r="Z79" s="253"/>
      <c r="AA79" s="232"/>
      <c r="AB79" s="232"/>
      <c r="AC79" s="232"/>
      <c r="AD79" s="232"/>
      <c r="AE79" s="232"/>
      <c r="AF79" s="232"/>
      <c r="AG79" s="232"/>
      <c r="AH79" s="232"/>
    </row>
    <row r="80" spans="1:34" s="244" customFormat="1">
      <c r="A80" s="290" t="s">
        <v>65</v>
      </c>
      <c r="B80" s="246" t="str">
        <f t="shared" si="26"/>
        <v>Jay</v>
      </c>
      <c r="C80" s="238" t="str">
        <f t="shared" si="27"/>
        <v>Jon</v>
      </c>
      <c r="D80" s="232" t="str">
        <f t="shared" si="28"/>
        <v>J. Jay</v>
      </c>
      <c r="E80" s="231" t="str">
        <f t="shared" si="29"/>
        <v>Jon Jay</v>
      </c>
      <c r="F80" s="249" t="s">
        <v>307</v>
      </c>
      <c r="G80" s="256"/>
      <c r="H80" s="256"/>
      <c r="I80" s="256"/>
      <c r="J80" s="312">
        <v>31121</v>
      </c>
      <c r="K80" s="232" t="s">
        <v>754</v>
      </c>
      <c r="L80" s="249" t="s">
        <v>6</v>
      </c>
      <c r="M80" s="270" t="str">
        <f t="shared" si="30"/>
        <v>3,F3-$10.2M</v>
      </c>
      <c r="N80" s="256" t="str">
        <f>Mays!$Y$2</f>
        <v>Los Angeles</v>
      </c>
      <c r="O80" s="257" t="s">
        <v>1376</v>
      </c>
      <c r="P80" s="231" t="str">
        <f t="shared" si="31"/>
        <v>Jay, Jon (3,F3-$10.2M)</v>
      </c>
      <c r="Q80" s="252">
        <f t="shared" si="32"/>
        <v>3400000</v>
      </c>
      <c r="R80" s="252" t="str">
        <f t="shared" si="33"/>
        <v/>
      </c>
      <c r="S80" s="252" t="str">
        <f t="shared" si="34"/>
        <v/>
      </c>
      <c r="T80" s="252" t="str">
        <f t="shared" si="35"/>
        <v/>
      </c>
      <c r="U80" s="250" t="s">
        <v>1583</v>
      </c>
      <c r="V80" s="253">
        <v>3400000</v>
      </c>
      <c r="W80" s="270" t="s">
        <v>1611</v>
      </c>
      <c r="X80" s="253">
        <v>3400000</v>
      </c>
      <c r="Y80" s="253" t="s">
        <v>242</v>
      </c>
      <c r="Z80" s="232"/>
      <c r="AA80" s="232"/>
      <c r="AB80" s="232"/>
      <c r="AC80" s="232"/>
      <c r="AD80" s="232"/>
      <c r="AE80" s="232"/>
      <c r="AF80" s="232"/>
      <c r="AG80" s="232"/>
      <c r="AH80" s="232"/>
    </row>
    <row r="81" spans="1:36" s="244" customFormat="1" ht="25.5">
      <c r="A81" s="232" t="s">
        <v>1386</v>
      </c>
      <c r="B81" s="246" t="str">
        <f t="shared" si="26"/>
        <v>Freeman</v>
      </c>
      <c r="C81" s="238" t="str">
        <f t="shared" si="27"/>
        <v>Sam*</v>
      </c>
      <c r="D81" s="232" t="str">
        <f t="shared" si="28"/>
        <v>S. Freeman</v>
      </c>
      <c r="E81" s="231" t="str">
        <f t="shared" si="29"/>
        <v>Sam* Freeman</v>
      </c>
      <c r="F81" s="254" t="s">
        <v>307</v>
      </c>
      <c r="G81" s="254"/>
      <c r="H81" s="254"/>
      <c r="I81" s="254"/>
      <c r="J81" s="250">
        <v>31952</v>
      </c>
      <c r="K81" s="255" t="s">
        <v>745</v>
      </c>
      <c r="L81" s="249" t="s">
        <v>90</v>
      </c>
      <c r="M81" s="270" t="str">
        <f t="shared" si="30"/>
        <v>2,F2-$510K</v>
      </c>
      <c r="N81" s="256" t="str">
        <f>Cobb!$AE$2</f>
        <v>Houston</v>
      </c>
      <c r="O81" s="257" t="s">
        <v>1797</v>
      </c>
      <c r="P81" s="231" t="str">
        <f t="shared" si="31"/>
        <v>Freeman, Sam* (2,F2-$510K)</v>
      </c>
      <c r="Q81" s="252">
        <f t="shared" si="32"/>
        <v>255000</v>
      </c>
      <c r="R81" s="252" t="str">
        <f t="shared" si="33"/>
        <v/>
      </c>
      <c r="S81" s="252" t="str">
        <f t="shared" si="34"/>
        <v/>
      </c>
      <c r="T81" s="252" t="str">
        <f t="shared" si="35"/>
        <v/>
      </c>
      <c r="U81" s="268" t="s">
        <v>1875</v>
      </c>
      <c r="V81" s="269">
        <v>255000</v>
      </c>
      <c r="W81" s="375" t="s">
        <v>1876</v>
      </c>
      <c r="X81" s="269">
        <v>255000</v>
      </c>
      <c r="Y81" s="253" t="s">
        <v>242</v>
      </c>
      <c r="Z81" s="232"/>
      <c r="AA81" s="232"/>
      <c r="AB81" s="232"/>
      <c r="AC81" s="232"/>
      <c r="AD81" s="232"/>
      <c r="AE81" s="232"/>
      <c r="AF81" s="232"/>
      <c r="AG81" s="232"/>
      <c r="AH81" s="232"/>
    </row>
    <row r="82" spans="1:36" s="244" customFormat="1" ht="14.25" customHeight="1">
      <c r="A82" s="256" t="s">
        <v>379</v>
      </c>
      <c r="B82" s="246" t="str">
        <f t="shared" si="26"/>
        <v>O'Day</v>
      </c>
      <c r="C82" s="238" t="str">
        <f t="shared" si="27"/>
        <v>Darren</v>
      </c>
      <c r="D82" s="232" t="str">
        <f t="shared" si="28"/>
        <v>D. O'Day</v>
      </c>
      <c r="E82" s="231" t="str">
        <f t="shared" si="29"/>
        <v>Darren O'Day</v>
      </c>
      <c r="F82" s="272" t="s">
        <v>748</v>
      </c>
      <c r="G82" s="249"/>
      <c r="H82" s="249"/>
      <c r="I82" s="249"/>
      <c r="J82" s="273">
        <v>30246</v>
      </c>
      <c r="K82" s="274" t="s">
        <v>745</v>
      </c>
      <c r="L82" s="249" t="s">
        <v>90</v>
      </c>
      <c r="M82" s="270" t="str">
        <f t="shared" si="30"/>
        <v>2,F2-$510K</v>
      </c>
      <c r="N82" s="256" t="str">
        <f>Cobb!$AE$2</f>
        <v>Houston</v>
      </c>
      <c r="O82" s="257" t="s">
        <v>1797</v>
      </c>
      <c r="P82" s="231" t="str">
        <f t="shared" si="31"/>
        <v>O'Day, Darren (2,F2-$510K)</v>
      </c>
      <c r="Q82" s="252">
        <f t="shared" si="32"/>
        <v>255000</v>
      </c>
      <c r="R82" s="252" t="str">
        <f t="shared" si="33"/>
        <v/>
      </c>
      <c r="S82" s="252" t="str">
        <f t="shared" si="34"/>
        <v/>
      </c>
      <c r="T82" s="252" t="str">
        <f t="shared" si="35"/>
        <v/>
      </c>
      <c r="U82" s="268" t="s">
        <v>1875</v>
      </c>
      <c r="V82" s="253">
        <v>255000</v>
      </c>
      <c r="W82" s="270" t="s">
        <v>1876</v>
      </c>
      <c r="X82" s="253">
        <v>255000</v>
      </c>
      <c r="Y82" s="232" t="s">
        <v>242</v>
      </c>
      <c r="Z82" s="232"/>
      <c r="AA82" s="232"/>
      <c r="AB82" s="233"/>
      <c r="AC82" s="232"/>
      <c r="AD82" s="232"/>
      <c r="AE82" s="232"/>
      <c r="AF82" s="232"/>
      <c r="AG82" s="232"/>
      <c r="AH82" s="232"/>
    </row>
    <row r="83" spans="1:36" s="244" customFormat="1" ht="14.25" customHeight="1">
      <c r="A83" s="377" t="s">
        <v>907</v>
      </c>
      <c r="B83" s="506" t="str">
        <f t="shared" si="26"/>
        <v>Solarte</v>
      </c>
      <c r="C83" s="507" t="str">
        <f t="shared" si="27"/>
        <v>Yangervis+</v>
      </c>
      <c r="D83" s="359" t="str">
        <f t="shared" si="28"/>
        <v>Y. Solarte</v>
      </c>
      <c r="E83" s="508" t="str">
        <f t="shared" si="29"/>
        <v>Yangervis+ Solarte</v>
      </c>
      <c r="F83" s="510" t="s">
        <v>755</v>
      </c>
      <c r="G83" s="510"/>
      <c r="H83" s="510"/>
      <c r="I83" s="510"/>
      <c r="J83" s="512">
        <v>31965</v>
      </c>
      <c r="K83" s="359" t="s">
        <v>751</v>
      </c>
      <c r="L83" s="510" t="s">
        <v>6</v>
      </c>
      <c r="M83" s="440" t="str">
        <f t="shared" si="30"/>
        <v>ARB-Y6</v>
      </c>
      <c r="N83" s="476" t="str">
        <f>Cobb!$AE$2</f>
        <v>Houston</v>
      </c>
      <c r="O83" s="510" t="s">
        <v>916</v>
      </c>
      <c r="P83" s="509" t="str">
        <f t="shared" si="31"/>
        <v>Solarte, Yangervis+ (ARB-Y6)</v>
      </c>
      <c r="Q83" s="252">
        <f t="shared" si="32"/>
        <v>1200000</v>
      </c>
      <c r="R83" s="252" t="str">
        <f t="shared" si="33"/>
        <v/>
      </c>
      <c r="S83" s="252" t="str">
        <f t="shared" si="34"/>
        <v/>
      </c>
      <c r="T83" s="252" t="str">
        <f t="shared" si="35"/>
        <v/>
      </c>
      <c r="U83" s="359" t="s">
        <v>721</v>
      </c>
      <c r="V83" s="486">
        <v>960000</v>
      </c>
      <c r="W83" s="484" t="s">
        <v>722</v>
      </c>
      <c r="X83" s="486">
        <v>1200000</v>
      </c>
      <c r="Y83" s="359" t="s">
        <v>723</v>
      </c>
      <c r="Z83" s="359"/>
      <c r="AA83" s="359" t="s">
        <v>242</v>
      </c>
      <c r="AB83" s="359"/>
      <c r="AC83" s="359"/>
      <c r="AD83" s="359"/>
      <c r="AE83" s="359"/>
      <c r="AF83" s="359"/>
      <c r="AG83" s="359"/>
    </row>
    <row r="84" spans="1:36" s="244" customFormat="1" ht="14.25" customHeight="1">
      <c r="A84" s="523" t="s">
        <v>773</v>
      </c>
      <c r="B84" s="506" t="str">
        <f t="shared" si="26"/>
        <v>Santana</v>
      </c>
      <c r="C84" s="507" t="str">
        <f t="shared" si="27"/>
        <v>Ervin</v>
      </c>
      <c r="D84" s="359" t="str">
        <f t="shared" si="28"/>
        <v>E. Santana</v>
      </c>
      <c r="E84" s="508" t="str">
        <f t="shared" si="29"/>
        <v>Ervin Santana</v>
      </c>
      <c r="F84" s="524" t="s">
        <v>748</v>
      </c>
      <c r="G84" s="524"/>
      <c r="H84" s="524"/>
      <c r="I84" s="524"/>
      <c r="J84" s="545">
        <v>30297</v>
      </c>
      <c r="K84" s="546" t="s">
        <v>577</v>
      </c>
      <c r="L84" s="510" t="s">
        <v>90</v>
      </c>
      <c r="M84" s="440" t="str">
        <f t="shared" si="30"/>
        <v>2,F2-$500K</v>
      </c>
      <c r="N84" s="476" t="str">
        <f>Mays!$AE$2</f>
        <v>West Oakland</v>
      </c>
      <c r="O84" s="524" t="s">
        <v>1797</v>
      </c>
      <c r="P84" s="509" t="str">
        <f t="shared" si="31"/>
        <v>Santana, Ervin (2,F2-$500K)</v>
      </c>
      <c r="Q84" s="252">
        <f t="shared" si="32"/>
        <v>250000</v>
      </c>
      <c r="R84" s="252" t="str">
        <f t="shared" si="33"/>
        <v/>
      </c>
      <c r="S84" s="252" t="str">
        <f t="shared" si="34"/>
        <v/>
      </c>
      <c r="T84" s="252" t="str">
        <f t="shared" si="35"/>
        <v/>
      </c>
      <c r="U84" s="359" t="s">
        <v>1563</v>
      </c>
      <c r="V84" s="478">
        <v>250000</v>
      </c>
      <c r="W84" s="484" t="s">
        <v>1564</v>
      </c>
      <c r="X84" s="478">
        <v>250000</v>
      </c>
      <c r="Y84" s="359" t="s">
        <v>242</v>
      </c>
      <c r="Z84" s="359"/>
      <c r="AA84" s="359"/>
      <c r="AB84" s="359"/>
      <c r="AC84" s="359"/>
      <c r="AD84" s="359"/>
      <c r="AE84" s="359"/>
      <c r="AF84" s="359"/>
      <c r="AG84" s="359"/>
    </row>
    <row r="85" spans="1:36" s="244" customFormat="1" ht="14.25" customHeight="1">
      <c r="A85" s="256" t="s">
        <v>845</v>
      </c>
      <c r="B85" s="246" t="str">
        <f t="shared" si="26"/>
        <v>Harrison</v>
      </c>
      <c r="C85" s="238" t="str">
        <f t="shared" si="27"/>
        <v>Josh</v>
      </c>
      <c r="D85" s="232" t="str">
        <f t="shared" si="28"/>
        <v>J. Harrison</v>
      </c>
      <c r="E85" s="231" t="str">
        <f t="shared" si="29"/>
        <v>Josh Harrison</v>
      </c>
      <c r="F85" s="314" t="s">
        <v>748</v>
      </c>
      <c r="G85" s="254"/>
      <c r="H85" s="254"/>
      <c r="I85" s="254"/>
      <c r="J85" s="273">
        <v>31966</v>
      </c>
      <c r="K85" s="315" t="s">
        <v>746</v>
      </c>
      <c r="L85" s="249" t="s">
        <v>6</v>
      </c>
      <c r="M85" s="270" t="str">
        <f t="shared" si="30"/>
        <v>2,F2-$2.316M</v>
      </c>
      <c r="N85" s="256" t="str">
        <f>Mays!$AE$2</f>
        <v>West Oakland</v>
      </c>
      <c r="O85" s="275" t="s">
        <v>1797</v>
      </c>
      <c r="P85" s="231" t="str">
        <f t="shared" si="31"/>
        <v>Harrison, Josh (2,F2-$2.316M)</v>
      </c>
      <c r="Q85" s="252">
        <f t="shared" si="32"/>
        <v>1158000</v>
      </c>
      <c r="R85" s="252" t="str">
        <f t="shared" si="33"/>
        <v/>
      </c>
      <c r="S85" s="252" t="str">
        <f t="shared" si="34"/>
        <v/>
      </c>
      <c r="T85" s="252" t="str">
        <f t="shared" si="35"/>
        <v/>
      </c>
      <c r="U85" s="276" t="s">
        <v>1885</v>
      </c>
      <c r="V85" s="260">
        <v>1158000</v>
      </c>
      <c r="W85" s="270" t="s">
        <v>1886</v>
      </c>
      <c r="X85" s="253">
        <v>1158000</v>
      </c>
      <c r="Y85" s="232" t="s">
        <v>242</v>
      </c>
      <c r="Z85" s="253"/>
      <c r="AA85" s="232"/>
      <c r="AB85" s="232"/>
      <c r="AC85" s="232"/>
      <c r="AD85" s="253"/>
      <c r="AE85" s="232"/>
      <c r="AF85" s="232"/>
      <c r="AG85" s="232"/>
      <c r="AH85" s="232"/>
    </row>
    <row r="86" spans="1:36" s="244" customFormat="1" ht="14.25" customHeight="1">
      <c r="A86" s="256" t="s">
        <v>384</v>
      </c>
      <c r="B86" s="246" t="str">
        <f t="shared" si="26"/>
        <v>Ross</v>
      </c>
      <c r="C86" s="238" t="str">
        <f t="shared" si="27"/>
        <v>Tyson</v>
      </c>
      <c r="D86" s="232" t="str">
        <f t="shared" si="28"/>
        <v>T. Ross</v>
      </c>
      <c r="E86" s="231" t="str">
        <f t="shared" si="29"/>
        <v>Tyson Ross</v>
      </c>
      <c r="F86" s="272" t="s">
        <v>748</v>
      </c>
      <c r="G86" s="249"/>
      <c r="H86" s="249"/>
      <c r="I86" s="249"/>
      <c r="J86" s="273">
        <v>31889</v>
      </c>
      <c r="K86" s="274" t="s">
        <v>577</v>
      </c>
      <c r="L86" s="249" t="s">
        <v>90</v>
      </c>
      <c r="M86" s="270" t="str">
        <f t="shared" ref="M86:M92" si="36">$U86</f>
        <v>4,F5-$8M</v>
      </c>
      <c r="N86" s="256" t="str">
        <f>Cobb!$G$2</f>
        <v>Alaska</v>
      </c>
      <c r="O86" s="275" t="s">
        <v>1141</v>
      </c>
      <c r="P86" s="231" t="str">
        <f t="shared" si="31"/>
        <v>Ross, Tyson (4,F5-$8M)</v>
      </c>
      <c r="Q86" s="252">
        <f t="shared" ref="Q86:Q92" si="37">IF(ISBLANK($V86),"",$V86)</f>
        <v>1600000</v>
      </c>
      <c r="R86" s="252">
        <f t="shared" ref="R86:R92" si="38">IF(ISBLANK($X86),"",$X86)</f>
        <v>1600000</v>
      </c>
      <c r="S86" s="252" t="str">
        <f t="shared" ref="S86:S92" si="39">IF(ISBLANK($Z86),"",$Z86)</f>
        <v/>
      </c>
      <c r="T86" s="252" t="str">
        <f t="shared" ref="T86:T92" si="40">IF(ISBLANK($AB86),"",$AB86)</f>
        <v/>
      </c>
      <c r="U86" s="372" t="s">
        <v>1004</v>
      </c>
      <c r="V86" s="277">
        <v>1600000</v>
      </c>
      <c r="W86" s="276" t="s">
        <v>997</v>
      </c>
      <c r="X86" s="295">
        <v>1600000</v>
      </c>
      <c r="Y86" s="232" t="s">
        <v>242</v>
      </c>
      <c r="Z86" s="232"/>
      <c r="AA86" s="232"/>
      <c r="AB86" s="284"/>
      <c r="AC86" s="232"/>
      <c r="AD86" s="284"/>
      <c r="AE86" s="232"/>
      <c r="AF86" s="232"/>
    </row>
    <row r="87" spans="1:36" s="244" customFormat="1" ht="14.25" customHeight="1">
      <c r="A87" s="233" t="s">
        <v>951</v>
      </c>
      <c r="B87" s="246" t="str">
        <f t="shared" si="26"/>
        <v>Drury</v>
      </c>
      <c r="C87" s="238" t="str">
        <f t="shared" si="27"/>
        <v>Brandon</v>
      </c>
      <c r="D87" s="232" t="str">
        <f t="shared" si="28"/>
        <v>B. Drury</v>
      </c>
      <c r="E87" s="231" t="str">
        <f t="shared" si="29"/>
        <v>Brandon Drury</v>
      </c>
      <c r="F87" s="249" t="s">
        <v>748</v>
      </c>
      <c r="G87" s="249"/>
      <c r="H87" s="249"/>
      <c r="I87" s="249"/>
      <c r="J87" s="262">
        <v>33837</v>
      </c>
      <c r="K87" s="232" t="s">
        <v>751</v>
      </c>
      <c r="L87" s="249" t="s">
        <v>6</v>
      </c>
      <c r="M87" s="270" t="str">
        <f t="shared" si="36"/>
        <v>Y3</v>
      </c>
      <c r="N87" s="256" t="str">
        <f>Cobb!$G$2</f>
        <v>Alaska</v>
      </c>
      <c r="O87" s="249" t="s">
        <v>916</v>
      </c>
      <c r="P87" s="231" t="str">
        <f t="shared" si="31"/>
        <v>Drury, Brandon (Y3)</v>
      </c>
      <c r="Q87" s="252">
        <f t="shared" si="37"/>
        <v>400000</v>
      </c>
      <c r="R87" s="252" t="str">
        <f t="shared" si="38"/>
        <v/>
      </c>
      <c r="S87" s="252" t="str">
        <f t="shared" si="39"/>
        <v/>
      </c>
      <c r="T87" s="252" t="str">
        <f t="shared" si="40"/>
        <v/>
      </c>
      <c r="U87" s="270" t="s">
        <v>278</v>
      </c>
      <c r="V87" s="253">
        <v>400000</v>
      </c>
      <c r="W87" s="232" t="s">
        <v>492</v>
      </c>
      <c r="X87" s="232"/>
      <c r="Y87" s="232"/>
      <c r="Z87" s="232"/>
      <c r="AA87" s="232"/>
      <c r="AB87" s="284"/>
      <c r="AC87" s="232"/>
      <c r="AD87" s="284"/>
      <c r="AE87" s="232"/>
      <c r="AF87" s="232"/>
    </row>
    <row r="88" spans="1:36" s="244" customFormat="1" ht="14.25" customHeight="1">
      <c r="A88" s="232" t="s">
        <v>595</v>
      </c>
      <c r="B88" s="246" t="str">
        <f t="shared" si="26"/>
        <v>Cole</v>
      </c>
      <c r="C88" s="238" t="str">
        <f t="shared" si="27"/>
        <v>A.J.</v>
      </c>
      <c r="D88" s="232" t="str">
        <f t="shared" si="28"/>
        <v>A. Cole</v>
      </c>
      <c r="E88" s="231" t="str">
        <f t="shared" si="29"/>
        <v>A.J. Cole</v>
      </c>
      <c r="F88" s="249" t="s">
        <v>748</v>
      </c>
      <c r="G88" s="249"/>
      <c r="H88" s="249"/>
      <c r="I88" s="249"/>
      <c r="J88" s="250">
        <v>33608</v>
      </c>
      <c r="K88" s="256" t="s">
        <v>577</v>
      </c>
      <c r="L88" s="249" t="s">
        <v>90</v>
      </c>
      <c r="M88" s="270" t="str">
        <f t="shared" si="36"/>
        <v>ARB-Y4</v>
      </c>
      <c r="N88" s="256" t="str">
        <f>Mays!$G$2</f>
        <v>Palo Alto</v>
      </c>
      <c r="O88" s="257" t="s">
        <v>1577</v>
      </c>
      <c r="P88" s="231" t="str">
        <f t="shared" si="31"/>
        <v>Cole, A.J. (ARB-Y4)</v>
      </c>
      <c r="Q88" s="252">
        <f t="shared" si="37"/>
        <v>600000</v>
      </c>
      <c r="R88" s="252" t="str">
        <f t="shared" si="38"/>
        <v/>
      </c>
      <c r="S88" s="252" t="str">
        <f t="shared" si="39"/>
        <v/>
      </c>
      <c r="T88" s="252" t="str">
        <f t="shared" si="40"/>
        <v/>
      </c>
      <c r="U88" s="270" t="s">
        <v>492</v>
      </c>
      <c r="V88" s="253">
        <v>600000</v>
      </c>
      <c r="W88" s="232" t="s">
        <v>721</v>
      </c>
      <c r="X88" s="232"/>
      <c r="Y88" s="232" t="s">
        <v>722</v>
      </c>
      <c r="Z88" s="232"/>
      <c r="AA88" s="232" t="s">
        <v>723</v>
      </c>
      <c r="AB88" s="269"/>
      <c r="AC88" s="233"/>
      <c r="AD88" s="284"/>
      <c r="AE88" s="232"/>
      <c r="AF88" s="232"/>
    </row>
    <row r="89" spans="1:36" s="244" customFormat="1" ht="14.25" customHeight="1">
      <c r="A89" s="232" t="s">
        <v>225</v>
      </c>
      <c r="B89" s="246" t="str">
        <f t="shared" si="26"/>
        <v>Harvey</v>
      </c>
      <c r="C89" s="238" t="str">
        <f t="shared" si="27"/>
        <v>Matt</v>
      </c>
      <c r="D89" s="232" t="str">
        <f t="shared" si="28"/>
        <v>M. Harvey</v>
      </c>
      <c r="E89" s="231" t="str">
        <f t="shared" si="29"/>
        <v>Matt Harvey</v>
      </c>
      <c r="F89" s="249" t="s">
        <v>748</v>
      </c>
      <c r="G89" s="249"/>
      <c r="H89" s="249"/>
      <c r="I89" s="249"/>
      <c r="J89" s="250">
        <v>32594</v>
      </c>
      <c r="K89" s="256" t="s">
        <v>577</v>
      </c>
      <c r="L89" s="249" t="s">
        <v>90</v>
      </c>
      <c r="M89" s="270" t="str">
        <f t="shared" si="36"/>
        <v>3,F3-$2.362506M</v>
      </c>
      <c r="N89" s="256" t="str">
        <f>Mays!$G$2</f>
        <v>Palo Alto</v>
      </c>
      <c r="O89" s="257" t="s">
        <v>1376</v>
      </c>
      <c r="P89" s="231" t="str">
        <f t="shared" si="31"/>
        <v>Harvey, Matt (3,F3-$2.362506M)</v>
      </c>
      <c r="Q89" s="252">
        <f t="shared" si="37"/>
        <v>788000</v>
      </c>
      <c r="R89" s="252" t="str">
        <f t="shared" si="38"/>
        <v/>
      </c>
      <c r="S89" s="252" t="str">
        <f t="shared" si="39"/>
        <v/>
      </c>
      <c r="T89" s="252" t="str">
        <f t="shared" si="40"/>
        <v/>
      </c>
      <c r="U89" s="270" t="s">
        <v>1614</v>
      </c>
      <c r="V89" s="253">
        <v>788000</v>
      </c>
      <c r="W89" s="253" t="s">
        <v>242</v>
      </c>
      <c r="X89" s="253"/>
      <c r="Y89" s="232"/>
      <c r="Z89" s="232"/>
      <c r="AA89" s="232"/>
      <c r="AB89" s="284"/>
      <c r="AC89" s="232"/>
      <c r="AD89" s="284"/>
      <c r="AE89" s="232"/>
      <c r="AF89" s="232"/>
    </row>
    <row r="90" spans="1:36" s="244" customFormat="1" ht="14.25" customHeight="1">
      <c r="A90" s="232" t="s">
        <v>1083</v>
      </c>
      <c r="B90" s="246" t="str">
        <f t="shared" si="26"/>
        <v>Jackson</v>
      </c>
      <c r="C90" s="238" t="str">
        <f t="shared" si="27"/>
        <v>Drew</v>
      </c>
      <c r="D90" s="232" t="str">
        <f t="shared" si="28"/>
        <v>D. Jackson</v>
      </c>
      <c r="E90" s="231" t="str">
        <f t="shared" si="29"/>
        <v>Drew Jackson</v>
      </c>
      <c r="F90" s="254" t="s">
        <v>748</v>
      </c>
      <c r="G90" s="233">
        <v>141</v>
      </c>
      <c r="H90" s="233">
        <v>6</v>
      </c>
      <c r="I90" s="233">
        <v>1</v>
      </c>
      <c r="J90" s="262">
        <v>34178</v>
      </c>
      <c r="K90" s="255"/>
      <c r="L90" s="249" t="s">
        <v>6</v>
      </c>
      <c r="M90" s="270" t="str">
        <f t="shared" si="36"/>
        <v>MM</v>
      </c>
      <c r="N90" s="256" t="str">
        <f>Mays!$G$2</f>
        <v>Palo Alto</v>
      </c>
      <c r="O90" s="257" t="s">
        <v>1058</v>
      </c>
      <c r="P90" s="231" t="str">
        <f t="shared" si="31"/>
        <v>Jackson, Drew (MM)</v>
      </c>
      <c r="Q90" s="252">
        <f t="shared" si="37"/>
        <v>100000</v>
      </c>
      <c r="R90" s="252" t="str">
        <f t="shared" si="38"/>
        <v/>
      </c>
      <c r="S90" s="252" t="str">
        <f t="shared" si="39"/>
        <v/>
      </c>
      <c r="T90" s="252" t="str">
        <f t="shared" si="40"/>
        <v/>
      </c>
      <c r="U90" s="270" t="s">
        <v>385</v>
      </c>
      <c r="V90" s="253">
        <v>100000</v>
      </c>
      <c r="W90" s="232"/>
      <c r="X90" s="232"/>
      <c r="Y90" s="232"/>
      <c r="Z90" s="232"/>
      <c r="AA90" s="232"/>
      <c r="AB90" s="284"/>
      <c r="AC90" s="232"/>
      <c r="AD90" s="284"/>
      <c r="AE90" s="232"/>
      <c r="AF90" s="232"/>
    </row>
    <row r="91" spans="1:36" s="244" customFormat="1">
      <c r="A91" s="232" t="s">
        <v>1291</v>
      </c>
      <c r="B91" s="246" t="str">
        <f t="shared" si="26"/>
        <v>Paulino</v>
      </c>
      <c r="C91" s="238" t="str">
        <f t="shared" si="27"/>
        <v>David</v>
      </c>
      <c r="D91" s="232" t="str">
        <f t="shared" si="28"/>
        <v>D. Paulino</v>
      </c>
      <c r="E91" s="231" t="str">
        <f t="shared" si="29"/>
        <v>David Paulino</v>
      </c>
      <c r="F91" s="247" t="s">
        <v>748</v>
      </c>
      <c r="G91" s="232" t="e">
        <f>#REF!+1</f>
        <v>#REF!</v>
      </c>
      <c r="H91" s="232">
        <v>1</v>
      </c>
      <c r="I91" s="232">
        <v>14</v>
      </c>
      <c r="J91" s="248">
        <v>34371</v>
      </c>
      <c r="K91" s="232" t="s">
        <v>577</v>
      </c>
      <c r="L91" s="249" t="s">
        <v>90</v>
      </c>
      <c r="M91" s="270" t="str">
        <f t="shared" si="36"/>
        <v>MM</v>
      </c>
      <c r="N91" s="256" t="str">
        <f>Mays!$G$2</f>
        <v>Palo Alto</v>
      </c>
      <c r="O91" s="249" t="s">
        <v>1214</v>
      </c>
      <c r="P91" s="231" t="str">
        <f t="shared" si="31"/>
        <v>Paulino, David (MM)</v>
      </c>
      <c r="Q91" s="252">
        <f t="shared" si="37"/>
        <v>100000</v>
      </c>
      <c r="R91" s="252" t="str">
        <f t="shared" si="38"/>
        <v/>
      </c>
      <c r="S91" s="252" t="str">
        <f t="shared" si="39"/>
        <v/>
      </c>
      <c r="T91" s="252" t="str">
        <f t="shared" si="40"/>
        <v/>
      </c>
      <c r="U91" s="270" t="s">
        <v>385</v>
      </c>
      <c r="V91" s="253">
        <v>100000</v>
      </c>
      <c r="W91" s="232"/>
      <c r="X91" s="232"/>
      <c r="Y91" s="232"/>
      <c r="Z91" s="232"/>
      <c r="AA91" s="232"/>
      <c r="AB91" s="269"/>
      <c r="AC91" s="232"/>
      <c r="AD91" s="284"/>
      <c r="AE91" s="232"/>
      <c r="AF91" s="232"/>
    </row>
    <row r="92" spans="1:36" s="244" customFormat="1" ht="14.25" customHeight="1">
      <c r="A92" s="232" t="s">
        <v>1457</v>
      </c>
      <c r="B92" s="246" t="str">
        <f t="shared" si="26"/>
        <v>Stassi</v>
      </c>
      <c r="C92" s="238" t="str">
        <f t="shared" si="27"/>
        <v>Max</v>
      </c>
      <c r="D92" s="232" t="str">
        <f t="shared" si="28"/>
        <v>M. Stassi</v>
      </c>
      <c r="E92" s="231" t="str">
        <f t="shared" si="29"/>
        <v>Max Stassi</v>
      </c>
      <c r="F92" s="254" t="s">
        <v>748</v>
      </c>
      <c r="G92" s="254">
        <v>164</v>
      </c>
      <c r="H92" s="254" t="s">
        <v>1471</v>
      </c>
      <c r="I92" s="254"/>
      <c r="J92" s="250">
        <v>33312</v>
      </c>
      <c r="K92" s="255" t="s">
        <v>749</v>
      </c>
      <c r="L92" s="249" t="s">
        <v>6</v>
      </c>
      <c r="M92" s="270" t="str">
        <f t="shared" si="36"/>
        <v>Y2</v>
      </c>
      <c r="N92" s="256" t="s">
        <v>397</v>
      </c>
      <c r="O92" s="257" t="s">
        <v>2448</v>
      </c>
      <c r="P92" s="231" t="str">
        <f t="shared" si="31"/>
        <v>Stassi, Max (Y2)</v>
      </c>
      <c r="Q92" s="252">
        <f t="shared" si="37"/>
        <v>300000</v>
      </c>
      <c r="R92" s="252">
        <f t="shared" si="38"/>
        <v>400000</v>
      </c>
      <c r="S92" s="252" t="str">
        <f t="shared" si="39"/>
        <v/>
      </c>
      <c r="T92" s="252" t="str">
        <f t="shared" si="40"/>
        <v/>
      </c>
      <c r="U92" s="270" t="s">
        <v>389</v>
      </c>
      <c r="V92" s="253">
        <v>300000</v>
      </c>
      <c r="W92" s="232" t="s">
        <v>278</v>
      </c>
      <c r="X92" s="253">
        <v>400000</v>
      </c>
      <c r="Y92" s="232" t="s">
        <v>492</v>
      </c>
      <c r="Z92" s="232"/>
      <c r="AA92" s="232"/>
      <c r="AB92" s="284"/>
      <c r="AC92" s="232"/>
      <c r="AD92" s="284"/>
      <c r="AE92" s="232"/>
      <c r="AF92" s="232"/>
    </row>
    <row r="93" spans="1:36" s="79" customFormat="1" ht="14.25" customHeight="1">
      <c r="A93" s="80"/>
      <c r="B93" s="122"/>
      <c r="C93" s="123"/>
      <c r="D93" s="80"/>
      <c r="E93" s="117"/>
      <c r="F93" s="73"/>
      <c r="G93" s="73"/>
      <c r="H93" s="73"/>
      <c r="I93" s="73"/>
      <c r="J93" s="107"/>
      <c r="K93" s="76"/>
      <c r="L93" s="73"/>
      <c r="M93" s="80"/>
      <c r="N93" s="76"/>
      <c r="O93" s="96"/>
      <c r="P93" s="117"/>
      <c r="Q93" s="47"/>
      <c r="R93" s="47"/>
      <c r="S93" s="131"/>
      <c r="T93" s="131"/>
      <c r="U93" s="76"/>
      <c r="V93" s="95"/>
      <c r="W93" s="80"/>
      <c r="X93" s="95"/>
      <c r="Y93" s="119"/>
      <c r="Z93" s="119"/>
      <c r="AA93" s="80"/>
      <c r="AB93" s="80"/>
      <c r="AC93" s="80"/>
      <c r="AD93" s="80"/>
      <c r="AE93" s="80"/>
      <c r="AF93" s="80"/>
      <c r="AG93" s="80"/>
      <c r="AH93" s="80"/>
      <c r="AI93" s="80"/>
      <c r="AJ93" s="80"/>
    </row>
    <row r="94" spans="1:36" s="79" customFormat="1">
      <c r="A94" s="75"/>
      <c r="B94" s="122"/>
      <c r="C94" s="123"/>
      <c r="D94" s="80"/>
      <c r="E94" s="117"/>
      <c r="F94" s="73"/>
      <c r="G94" s="76"/>
      <c r="H94" s="76"/>
      <c r="I94" s="76"/>
      <c r="J94" s="161"/>
      <c r="K94" s="80"/>
      <c r="L94" s="73"/>
      <c r="M94" s="80"/>
      <c r="N94" s="76"/>
      <c r="O94" s="16"/>
      <c r="P94" s="117"/>
      <c r="Q94" s="47"/>
      <c r="R94" s="131"/>
      <c r="S94" s="131"/>
      <c r="T94" s="131"/>
      <c r="U94" s="75"/>
      <c r="V94" s="46"/>
      <c r="W94" s="80"/>
      <c r="X94" s="95"/>
      <c r="Y94" s="80"/>
      <c r="Z94" s="95"/>
      <c r="AA94" s="80"/>
      <c r="AB94" s="80"/>
      <c r="AC94" s="80"/>
      <c r="AD94" s="80"/>
      <c r="AE94" s="80"/>
      <c r="AF94" s="80"/>
    </row>
    <row r="95" spans="1:36" s="79" customFormat="1" ht="14.25" customHeight="1">
      <c r="A95" s="127"/>
      <c r="B95" s="122"/>
      <c r="C95" s="123"/>
      <c r="D95" s="80"/>
      <c r="E95" s="117"/>
      <c r="F95" s="169"/>
      <c r="G95" s="112"/>
      <c r="H95" s="112"/>
      <c r="I95" s="112"/>
      <c r="J95" s="170"/>
      <c r="K95" s="171"/>
      <c r="L95" s="73"/>
      <c r="M95" s="80"/>
      <c r="N95" s="168"/>
      <c r="O95" s="173"/>
      <c r="P95" s="117"/>
      <c r="Q95" s="47"/>
      <c r="R95" s="131"/>
      <c r="S95" s="131"/>
      <c r="T95" s="131"/>
      <c r="U95" s="168"/>
      <c r="V95" s="166"/>
      <c r="W95" s="168"/>
      <c r="X95" s="195"/>
      <c r="Y95" s="80"/>
      <c r="Z95" s="95"/>
      <c r="AA95" s="80"/>
      <c r="AB95" s="95"/>
      <c r="AC95" s="80"/>
      <c r="AD95" s="80"/>
      <c r="AE95" s="80"/>
      <c r="AF95" s="80"/>
    </row>
    <row r="96" spans="1:36" s="79" customFormat="1" ht="14.25" customHeight="1">
      <c r="A96" s="80"/>
      <c r="B96" s="122"/>
      <c r="C96" s="123"/>
      <c r="D96" s="80"/>
      <c r="E96" s="117"/>
      <c r="F96" s="73"/>
      <c r="G96" s="73"/>
      <c r="H96" s="73"/>
      <c r="I96" s="73"/>
      <c r="J96" s="156"/>
      <c r="K96" s="80"/>
      <c r="L96" s="73"/>
      <c r="M96" s="80"/>
      <c r="N96" s="76"/>
      <c r="O96" s="73"/>
      <c r="P96" s="117"/>
      <c r="Q96" s="47"/>
      <c r="R96" s="47"/>
      <c r="S96" s="131"/>
      <c r="T96" s="131"/>
      <c r="U96" s="75"/>
      <c r="V96" s="95"/>
      <c r="W96" s="12"/>
      <c r="X96" s="46"/>
      <c r="Y96" s="12"/>
      <c r="Z96" s="12"/>
      <c r="AA96" s="80"/>
      <c r="AB96" s="80"/>
      <c r="AC96" s="80"/>
      <c r="AD96" s="80"/>
      <c r="AE96" s="80"/>
      <c r="AF96" s="80"/>
      <c r="AG96" s="80"/>
      <c r="AH96" s="80"/>
      <c r="AI96" s="80"/>
      <c r="AJ96" s="80"/>
    </row>
    <row r="97" spans="1:36" s="79" customFormat="1" ht="14.25" customHeight="1">
      <c r="A97" s="76"/>
      <c r="B97" s="122"/>
      <c r="C97" s="123"/>
      <c r="D97" s="80"/>
      <c r="E97" s="117"/>
      <c r="F97" s="162"/>
      <c r="G97" s="73"/>
      <c r="H97" s="73"/>
      <c r="I97" s="73"/>
      <c r="J97" s="163"/>
      <c r="K97" s="164"/>
      <c r="L97" s="73"/>
      <c r="M97" s="80"/>
      <c r="N97" s="168"/>
      <c r="O97" s="173"/>
      <c r="P97" s="117"/>
      <c r="Q97" s="47"/>
      <c r="R97" s="131"/>
      <c r="S97" s="131"/>
      <c r="T97" s="131"/>
      <c r="U97" s="168"/>
      <c r="V97" s="166"/>
      <c r="W97" s="168"/>
      <c r="X97" s="95"/>
      <c r="Y97" s="80"/>
      <c r="Z97" s="95"/>
      <c r="AA97" s="80"/>
      <c r="AB97" s="95"/>
      <c r="AC97" s="80"/>
      <c r="AD97" s="80"/>
      <c r="AE97" s="80"/>
      <c r="AF97" s="80"/>
      <c r="AG97" s="80"/>
      <c r="AH97" s="80"/>
      <c r="AI97" s="80"/>
      <c r="AJ97" s="80"/>
    </row>
    <row r="98" spans="1:36" s="79" customFormat="1" ht="14.25" customHeight="1">
      <c r="A98" s="111"/>
      <c r="B98" s="122"/>
      <c r="C98" s="123"/>
      <c r="D98" s="80"/>
      <c r="E98" s="117"/>
      <c r="F98" s="112"/>
      <c r="G98" s="112"/>
      <c r="H98" s="112"/>
      <c r="I98" s="112"/>
      <c r="J98" s="115"/>
      <c r="K98" s="116"/>
      <c r="L98" s="73"/>
      <c r="M98" s="80"/>
      <c r="N98" s="76"/>
      <c r="O98" s="96"/>
      <c r="P98" s="117"/>
      <c r="Q98" s="47"/>
      <c r="R98" s="131"/>
      <c r="S98" s="131"/>
      <c r="T98" s="131"/>
      <c r="U98" s="107"/>
      <c r="V98" s="95"/>
      <c r="W98" s="120"/>
      <c r="X98" s="111"/>
      <c r="Y98" s="120"/>
      <c r="Z98" s="118"/>
      <c r="AA98" s="117"/>
      <c r="AB98" s="80"/>
      <c r="AC98" s="80"/>
      <c r="AD98" s="80"/>
      <c r="AE98" s="80"/>
      <c r="AF98" s="80"/>
    </row>
    <row r="99" spans="1:36" s="79" customFormat="1" ht="14.25" customHeight="1">
      <c r="A99" s="80"/>
      <c r="B99" s="122"/>
      <c r="C99" s="123"/>
      <c r="D99" s="80"/>
      <c r="E99" s="117"/>
      <c r="F99" s="126"/>
      <c r="G99" s="12"/>
      <c r="H99" s="12"/>
      <c r="I99" s="12"/>
      <c r="J99" s="156"/>
      <c r="K99" s="109"/>
      <c r="L99" s="73"/>
      <c r="M99" s="80"/>
      <c r="N99" s="76"/>
      <c r="O99" s="96"/>
      <c r="P99" s="117"/>
      <c r="Q99" s="47"/>
      <c r="R99" s="47"/>
      <c r="S99" s="131"/>
      <c r="T99" s="131"/>
      <c r="U99" s="76"/>
      <c r="V99" s="95"/>
      <c r="W99" s="80"/>
      <c r="X99" s="95"/>
      <c r="Y99" s="80"/>
      <c r="Z99" s="95"/>
      <c r="AA99" s="80"/>
      <c r="AB99" s="12"/>
      <c r="AC99" s="80"/>
      <c r="AD99" s="80"/>
      <c r="AE99" s="80"/>
      <c r="AF99" s="80"/>
    </row>
    <row r="100" spans="1:36" s="79" customFormat="1" ht="14.25" customHeight="1">
      <c r="A100" s="111"/>
      <c r="B100" s="122"/>
      <c r="C100" s="123"/>
      <c r="D100" s="80"/>
      <c r="E100" s="117"/>
      <c r="F100" s="112"/>
      <c r="G100" s="112"/>
      <c r="H100" s="112"/>
      <c r="I100" s="112"/>
      <c r="J100" s="115"/>
      <c r="K100" s="116"/>
      <c r="L100" s="73"/>
      <c r="M100" s="80"/>
      <c r="N100" s="76"/>
      <c r="O100" s="112"/>
      <c r="P100" s="117"/>
      <c r="Q100" s="47"/>
      <c r="R100" s="131"/>
      <c r="S100" s="131"/>
      <c r="T100" s="131"/>
      <c r="U100" s="111"/>
      <c r="V100" s="120"/>
      <c r="W100" s="80"/>
      <c r="X100" s="118"/>
      <c r="Y100" s="12"/>
      <c r="Z100" s="160"/>
      <c r="AA100" s="12"/>
      <c r="AB100" s="80"/>
      <c r="AC100" s="80"/>
      <c r="AD100" s="12"/>
      <c r="AE100" s="80"/>
      <c r="AF100" s="80"/>
    </row>
    <row r="101" spans="1:36" s="79" customFormat="1" ht="14.25" customHeight="1">
      <c r="A101" s="12"/>
      <c r="B101" s="122"/>
      <c r="C101" s="123"/>
      <c r="D101" s="80"/>
      <c r="E101" s="117"/>
      <c r="F101" s="126"/>
      <c r="G101" s="12"/>
      <c r="H101" s="12"/>
      <c r="I101" s="12"/>
      <c r="J101" s="156"/>
      <c r="K101" s="109"/>
      <c r="L101" s="73"/>
      <c r="M101" s="80"/>
      <c r="N101" s="76"/>
      <c r="O101" s="96"/>
      <c r="P101" s="117"/>
      <c r="Q101" s="47"/>
      <c r="R101" s="47"/>
      <c r="S101" s="131"/>
      <c r="T101" s="131"/>
      <c r="U101" s="76"/>
      <c r="V101" s="95"/>
      <c r="W101" s="80"/>
      <c r="X101" s="95"/>
      <c r="Y101" s="80"/>
      <c r="Z101" s="95"/>
      <c r="AA101" s="80"/>
      <c r="AB101" s="80"/>
      <c r="AC101" s="80"/>
      <c r="AD101" s="80"/>
      <c r="AE101" s="80"/>
      <c r="AF101" s="80"/>
    </row>
    <row r="102" spans="1:36" s="79" customFormat="1" ht="14.25" customHeight="1">
      <c r="A102" s="167"/>
      <c r="B102" s="122"/>
      <c r="C102" s="123"/>
      <c r="D102" s="80"/>
      <c r="E102" s="117"/>
      <c r="F102" s="165"/>
      <c r="G102" s="167"/>
      <c r="H102" s="167"/>
      <c r="I102" s="167"/>
      <c r="J102" s="172"/>
      <c r="K102" s="167"/>
      <c r="L102" s="165"/>
      <c r="M102" s="80"/>
      <c r="N102" s="168"/>
      <c r="O102" s="173"/>
      <c r="P102" s="117"/>
      <c r="Q102" s="47"/>
      <c r="R102" s="131"/>
      <c r="S102" s="131"/>
      <c r="T102" s="131"/>
      <c r="U102" s="168"/>
      <c r="V102" s="166"/>
      <c r="W102" s="168"/>
      <c r="X102" s="95"/>
      <c r="Y102" s="80"/>
      <c r="Z102" s="95"/>
      <c r="AA102" s="80"/>
      <c r="AB102" s="80"/>
      <c r="AC102" s="80"/>
      <c r="AD102" s="80"/>
      <c r="AE102" s="80"/>
      <c r="AF102" s="80"/>
      <c r="AG102" s="80"/>
      <c r="AH102" s="80"/>
      <c r="AI102" s="80"/>
      <c r="AJ102" s="80"/>
    </row>
    <row r="103" spans="1:36" s="79" customFormat="1" ht="14.25" customHeight="1">
      <c r="A103" s="80"/>
      <c r="B103" s="122"/>
      <c r="C103" s="123"/>
      <c r="D103" s="80"/>
      <c r="E103" s="117"/>
      <c r="F103" s="73"/>
      <c r="G103" s="73"/>
      <c r="H103" s="73"/>
      <c r="I103" s="73"/>
      <c r="J103" s="107"/>
      <c r="K103" s="80"/>
      <c r="L103" s="73"/>
      <c r="M103" s="80"/>
      <c r="N103" s="76"/>
      <c r="O103" s="96"/>
      <c r="P103" s="117"/>
      <c r="Q103" s="47"/>
      <c r="R103" s="47"/>
      <c r="S103" s="131"/>
      <c r="T103" s="131"/>
      <c r="U103" s="109"/>
      <c r="V103" s="176"/>
      <c r="W103" s="76"/>
      <c r="X103" s="95"/>
      <c r="Y103" s="76"/>
      <c r="Z103" s="95"/>
      <c r="AA103" s="12"/>
      <c r="AB103" s="47"/>
      <c r="AC103" s="95"/>
      <c r="AD103" s="80"/>
      <c r="AE103" s="80"/>
      <c r="AF103" s="80"/>
      <c r="AG103" s="80"/>
      <c r="AH103" s="80"/>
      <c r="AI103" s="80"/>
      <c r="AJ103" s="80"/>
    </row>
    <row r="104" spans="1:36" s="79" customFormat="1">
      <c r="A104" s="80"/>
      <c r="B104" s="122"/>
      <c r="C104" s="123"/>
      <c r="D104" s="80"/>
      <c r="E104" s="117"/>
      <c r="F104" s="121"/>
      <c r="G104" s="80"/>
      <c r="H104" s="80"/>
      <c r="I104" s="80"/>
      <c r="J104" s="175"/>
      <c r="K104" s="80"/>
      <c r="L104" s="73"/>
      <c r="M104" s="80"/>
      <c r="N104" s="80"/>
      <c r="O104" s="73"/>
      <c r="P104" s="117"/>
      <c r="Q104" s="47"/>
      <c r="R104" s="131"/>
      <c r="S104" s="131"/>
      <c r="T104" s="131"/>
      <c r="U104" s="80"/>
      <c r="V104" s="95"/>
      <c r="W104" s="80"/>
      <c r="X104" s="95"/>
      <c r="Y104" s="80"/>
      <c r="Z104" s="95"/>
      <c r="AA104" s="80"/>
      <c r="AB104" s="80"/>
      <c r="AC104" s="80"/>
      <c r="AD104" s="80"/>
      <c r="AE104" s="80"/>
      <c r="AF104" s="80"/>
    </row>
    <row r="105" spans="1:36" s="79" customFormat="1">
      <c r="A105" s="75"/>
      <c r="B105" s="122"/>
      <c r="C105" s="123"/>
      <c r="D105" s="80"/>
      <c r="E105" s="117"/>
      <c r="F105" s="73"/>
      <c r="G105" s="73"/>
      <c r="H105" s="73"/>
      <c r="I105" s="73"/>
      <c r="J105" s="107"/>
      <c r="K105" s="76"/>
      <c r="L105" s="73"/>
      <c r="M105" s="80"/>
      <c r="N105" s="76"/>
      <c r="O105" s="16"/>
      <c r="P105" s="117"/>
      <c r="Q105" s="47"/>
      <c r="R105" s="47"/>
      <c r="S105" s="131"/>
      <c r="T105" s="131"/>
      <c r="U105" s="75"/>
      <c r="V105" s="159"/>
      <c r="W105" s="75"/>
      <c r="X105" s="46"/>
      <c r="Y105" s="80"/>
      <c r="Z105" s="80"/>
      <c r="AA105" s="80"/>
      <c r="AB105" s="120"/>
      <c r="AC105" s="80"/>
      <c r="AD105" s="80"/>
    </row>
    <row r="106" spans="1:36" s="79" customFormat="1" ht="14.25" customHeight="1">
      <c r="A106" s="174"/>
      <c r="B106" s="122"/>
      <c r="C106" s="123"/>
      <c r="D106" s="80"/>
      <c r="E106" s="117"/>
      <c r="F106" s="162"/>
      <c r="G106" s="73"/>
      <c r="H106" s="73"/>
      <c r="I106" s="73"/>
      <c r="J106" s="163"/>
      <c r="K106" s="164"/>
      <c r="L106" s="73"/>
      <c r="M106" s="80"/>
      <c r="N106" s="167"/>
      <c r="O106" s="173"/>
      <c r="P106" s="117"/>
      <c r="Q106" s="47"/>
      <c r="R106" s="47"/>
      <c r="S106" s="131"/>
      <c r="T106" s="131"/>
      <c r="U106" s="168"/>
      <c r="V106" s="166"/>
      <c r="W106" s="168"/>
      <c r="X106" s="166"/>
      <c r="Y106" s="168"/>
      <c r="Z106" s="166"/>
      <c r="AA106" s="80"/>
      <c r="AB106" s="80"/>
      <c r="AC106" s="80"/>
      <c r="AD106" s="80"/>
      <c r="AE106" s="80"/>
      <c r="AF106" s="80"/>
      <c r="AG106" s="80"/>
      <c r="AH106" s="80"/>
      <c r="AI106" s="80"/>
      <c r="AJ106" s="80"/>
    </row>
    <row r="107" spans="1:36" s="79" customFormat="1" ht="14.25" customHeight="1">
      <c r="A107" s="80"/>
      <c r="B107" s="122"/>
      <c r="C107" s="123"/>
      <c r="D107" s="80"/>
      <c r="E107" s="117"/>
      <c r="F107" s="126"/>
      <c r="G107" s="126"/>
      <c r="H107" s="126"/>
      <c r="I107" s="126"/>
      <c r="J107" s="107"/>
      <c r="K107" s="109"/>
      <c r="L107" s="73"/>
      <c r="M107" s="80"/>
      <c r="N107" s="76"/>
      <c r="O107" s="96"/>
      <c r="P107" s="117"/>
      <c r="Q107" s="47"/>
      <c r="R107" s="131"/>
      <c r="S107" s="131"/>
      <c r="T107" s="131"/>
      <c r="U107" s="76"/>
      <c r="V107" s="95"/>
      <c r="W107" s="80"/>
      <c r="X107" s="95"/>
      <c r="Y107" s="80"/>
      <c r="Z107" s="95"/>
      <c r="AA107" s="80"/>
      <c r="AB107" s="95"/>
      <c r="AC107" s="80"/>
      <c r="AD107" s="80"/>
      <c r="AE107" s="80"/>
      <c r="AF107" s="80"/>
    </row>
    <row r="108" spans="1:36" s="79" customFormat="1" ht="14.25" customHeight="1">
      <c r="A108" s="80"/>
      <c r="B108" s="122"/>
      <c r="C108" s="123"/>
      <c r="D108" s="80"/>
      <c r="E108" s="117"/>
      <c r="F108" s="126"/>
      <c r="G108" s="12"/>
      <c r="H108" s="12"/>
      <c r="I108" s="12"/>
      <c r="J108" s="156"/>
      <c r="K108" s="109"/>
      <c r="L108" s="73"/>
      <c r="M108" s="80"/>
      <c r="N108" s="76"/>
      <c r="O108" s="96"/>
      <c r="P108" s="117"/>
      <c r="Q108" s="47"/>
      <c r="R108" s="47"/>
      <c r="S108" s="131"/>
      <c r="T108" s="131"/>
      <c r="U108" s="76"/>
      <c r="V108" s="95"/>
      <c r="W108" s="80"/>
      <c r="X108" s="95"/>
      <c r="Y108" s="80"/>
      <c r="Z108" s="95"/>
      <c r="AA108" s="80"/>
      <c r="AB108" s="80"/>
      <c r="AC108" s="80"/>
      <c r="AD108" s="80"/>
      <c r="AE108" s="80"/>
      <c r="AF108" s="80"/>
      <c r="AG108" s="80"/>
      <c r="AH108" s="80"/>
      <c r="AI108" s="80"/>
      <c r="AJ108" s="80"/>
    </row>
    <row r="109" spans="1:36" s="79" customFormat="1" ht="14.25" customHeight="1">
      <c r="A109" s="75"/>
      <c r="B109" s="122"/>
      <c r="C109" s="123"/>
      <c r="D109" s="80"/>
      <c r="E109" s="117"/>
      <c r="F109" s="73"/>
      <c r="G109" s="76"/>
      <c r="H109" s="76"/>
      <c r="I109" s="76"/>
      <c r="J109" s="161"/>
      <c r="K109" s="80"/>
      <c r="L109" s="73"/>
      <c r="M109" s="80"/>
      <c r="N109" s="76"/>
      <c r="O109" s="16"/>
      <c r="P109" s="117"/>
      <c r="Q109" s="47"/>
      <c r="R109" s="131"/>
      <c r="S109" s="131"/>
      <c r="T109" s="131"/>
      <c r="U109" s="75"/>
      <c r="V109" s="46"/>
      <c r="W109" s="80"/>
      <c r="X109" s="95"/>
      <c r="Y109" s="80"/>
      <c r="Z109" s="95"/>
      <c r="AA109" s="80"/>
      <c r="AB109" s="80"/>
      <c r="AC109" s="80"/>
      <c r="AD109" s="80"/>
      <c r="AE109" s="80"/>
      <c r="AF109" s="80"/>
    </row>
    <row r="110" spans="1:36" s="79" customFormat="1" ht="14.25" customHeight="1">
      <c r="A110" s="75"/>
      <c r="B110" s="122"/>
      <c r="C110" s="123"/>
      <c r="D110" s="80"/>
      <c r="E110" s="117"/>
      <c r="F110" s="73"/>
      <c r="G110" s="76"/>
      <c r="H110" s="76"/>
      <c r="I110" s="76"/>
      <c r="J110" s="161"/>
      <c r="K110" s="80"/>
      <c r="L110" s="73"/>
      <c r="M110" s="80"/>
      <c r="N110" s="76"/>
      <c r="O110" s="96"/>
      <c r="P110" s="117"/>
      <c r="Q110" s="47"/>
      <c r="R110" s="131"/>
      <c r="S110" s="131"/>
      <c r="T110" s="131"/>
      <c r="U110" s="107"/>
      <c r="V110" s="16"/>
      <c r="W110" s="120"/>
      <c r="X110" s="80"/>
      <c r="Y110" s="95"/>
      <c r="Z110" s="95"/>
      <c r="AA110" s="95"/>
      <c r="AB110" s="80"/>
      <c r="AC110" s="80"/>
      <c r="AD110" s="80"/>
      <c r="AE110" s="12"/>
      <c r="AF110" s="80"/>
    </row>
    <row r="111" spans="1:36" s="79" customFormat="1" ht="14.25" customHeight="1">
      <c r="A111" s="80"/>
      <c r="B111" s="122"/>
      <c r="C111" s="123"/>
      <c r="D111" s="80"/>
      <c r="E111" s="117"/>
      <c r="F111" s="126"/>
      <c r="G111" s="126"/>
      <c r="H111" s="126"/>
      <c r="I111" s="126"/>
      <c r="J111" s="107"/>
      <c r="K111" s="109"/>
      <c r="L111" s="73"/>
      <c r="M111" s="80"/>
      <c r="N111" s="76"/>
      <c r="O111" s="96"/>
      <c r="P111" s="117"/>
      <c r="Q111" s="47"/>
      <c r="R111" s="131"/>
      <c r="S111" s="131"/>
      <c r="T111" s="131"/>
      <c r="U111" s="117"/>
      <c r="V111" s="95"/>
      <c r="W111" s="80"/>
      <c r="X111" s="95"/>
      <c r="Y111" s="80"/>
      <c r="Z111" s="95"/>
      <c r="AA111" s="80"/>
      <c r="AB111" s="95"/>
      <c r="AC111" s="80"/>
      <c r="AD111" s="80"/>
      <c r="AE111" s="80"/>
      <c r="AF111" s="80"/>
    </row>
    <row r="112" spans="1:36" s="79" customFormat="1" ht="14.25" customHeight="1">
      <c r="A112" s="76"/>
      <c r="B112" s="122"/>
      <c r="C112" s="123"/>
      <c r="D112" s="80"/>
      <c r="E112" s="117"/>
      <c r="F112" s="162"/>
      <c r="G112" s="73"/>
      <c r="H112" s="73"/>
      <c r="I112" s="73"/>
      <c r="J112" s="163"/>
      <c r="K112" s="164"/>
      <c r="L112" s="73"/>
      <c r="M112" s="80"/>
      <c r="N112" s="167"/>
      <c r="O112" s="173"/>
      <c r="P112" s="117"/>
      <c r="Q112" s="47"/>
      <c r="R112" s="131"/>
      <c r="S112" s="131"/>
      <c r="T112" s="131"/>
      <c r="U112" s="168"/>
      <c r="V112" s="166"/>
      <c r="W112" s="168"/>
      <c r="X112" s="95"/>
      <c r="Y112" s="80"/>
      <c r="Z112" s="95"/>
      <c r="AA112" s="80"/>
      <c r="AB112" s="95"/>
      <c r="AC112" s="80"/>
      <c r="AD112" s="80"/>
      <c r="AE112" s="80"/>
      <c r="AF112" s="80"/>
      <c r="AG112" s="80"/>
      <c r="AH112" s="80"/>
      <c r="AI112" s="80"/>
      <c r="AJ112" s="80"/>
    </row>
    <row r="113" spans="1:36" s="79" customFormat="1" ht="14.25" customHeight="1">
      <c r="A113" s="75"/>
      <c r="B113" s="122"/>
      <c r="C113" s="123"/>
      <c r="D113" s="80"/>
      <c r="E113" s="117"/>
      <c r="F113" s="73"/>
      <c r="G113" s="76"/>
      <c r="H113" s="76"/>
      <c r="I113" s="76"/>
      <c r="J113" s="161"/>
      <c r="K113" s="80"/>
      <c r="L113" s="73"/>
      <c r="M113" s="80"/>
      <c r="N113" s="76"/>
      <c r="O113" s="16"/>
      <c r="P113" s="117"/>
      <c r="Q113" s="47"/>
      <c r="R113" s="47"/>
      <c r="S113" s="131"/>
      <c r="T113" s="131"/>
      <c r="U113" s="75"/>
      <c r="V113" s="159"/>
      <c r="W113" s="75"/>
      <c r="X113" s="46"/>
      <c r="Y113" s="80"/>
      <c r="Z113" s="80"/>
      <c r="AA113" s="80"/>
      <c r="AB113" s="80"/>
      <c r="AC113" s="80"/>
      <c r="AD113" s="80"/>
      <c r="AE113" s="80"/>
      <c r="AF113" s="80"/>
    </row>
    <row r="114" spans="1:36" s="79" customFormat="1">
      <c r="A114" s="111"/>
      <c r="B114" s="122"/>
      <c r="C114" s="123"/>
      <c r="D114" s="80"/>
      <c r="E114" s="117"/>
      <c r="F114" s="112"/>
      <c r="G114" s="112"/>
      <c r="H114" s="112"/>
      <c r="I114" s="112"/>
      <c r="J114" s="113"/>
      <c r="K114" s="114"/>
      <c r="L114" s="73"/>
      <c r="M114" s="80"/>
      <c r="N114" s="76"/>
      <c r="O114" s="130"/>
      <c r="P114" s="117"/>
      <c r="Q114" s="47"/>
      <c r="R114" s="131"/>
      <c r="S114" s="131"/>
      <c r="T114" s="131"/>
      <c r="U114" s="76"/>
      <c r="V114" s="120"/>
      <c r="W114" s="76"/>
      <c r="X114" s="120"/>
      <c r="Y114" s="12"/>
      <c r="Z114" s="160"/>
      <c r="AA114" s="12"/>
      <c r="AB114" s="95"/>
      <c r="AC114" s="80"/>
      <c r="AD114" s="80"/>
      <c r="AE114" s="80"/>
      <c r="AF114" s="80"/>
    </row>
    <row r="115" spans="1:36" s="79" customFormat="1">
      <c r="A115" s="80"/>
      <c r="B115" s="122"/>
      <c r="C115" s="123"/>
      <c r="D115" s="80"/>
      <c r="E115" s="117"/>
      <c r="F115" s="126"/>
      <c r="G115" s="126"/>
      <c r="H115" s="126"/>
      <c r="I115" s="126"/>
      <c r="J115" s="107"/>
      <c r="K115" s="109"/>
      <c r="L115" s="73"/>
      <c r="M115" s="80"/>
      <c r="N115" s="76"/>
      <c r="O115" s="96"/>
      <c r="P115" s="117"/>
      <c r="Q115" s="47"/>
      <c r="R115" s="131"/>
      <c r="S115" s="131"/>
      <c r="T115" s="131"/>
      <c r="U115" s="117"/>
      <c r="V115" s="95"/>
      <c r="W115" s="80"/>
      <c r="X115" s="95"/>
      <c r="Y115" s="80"/>
      <c r="Z115" s="95"/>
      <c r="AA115" s="80"/>
      <c r="AB115" s="95"/>
      <c r="AC115" s="80"/>
      <c r="AD115" s="80"/>
      <c r="AE115" s="80"/>
      <c r="AF115" s="80"/>
    </row>
    <row r="116" spans="1:36" s="79" customFormat="1">
      <c r="A116" s="75"/>
      <c r="B116" s="122"/>
      <c r="C116" s="123"/>
      <c r="D116" s="80"/>
      <c r="E116" s="117"/>
      <c r="F116" s="73"/>
      <c r="G116" s="76"/>
      <c r="H116" s="76"/>
      <c r="I116" s="76"/>
      <c r="J116" s="161"/>
      <c r="K116" s="80"/>
      <c r="L116" s="73"/>
      <c r="M116" s="80"/>
      <c r="N116" s="75"/>
      <c r="O116" s="16"/>
      <c r="P116" s="117"/>
      <c r="Q116" s="47"/>
      <c r="R116" s="47"/>
      <c r="S116" s="131"/>
      <c r="T116" s="131"/>
      <c r="U116" s="75"/>
      <c r="V116" s="159"/>
      <c r="W116" s="75"/>
      <c r="X116" s="46"/>
      <c r="Y116" s="80"/>
      <c r="Z116" s="80"/>
      <c r="AA116" s="80"/>
      <c r="AB116" s="80"/>
      <c r="AC116" s="80"/>
      <c r="AD116" s="80"/>
      <c r="AE116" s="80"/>
      <c r="AF116" s="80"/>
    </row>
    <row r="117" spans="1:36" s="79" customFormat="1">
      <c r="A117" s="80"/>
      <c r="B117" s="122"/>
      <c r="C117" s="123"/>
      <c r="D117" s="80"/>
      <c r="E117" s="117"/>
      <c r="F117" s="73"/>
      <c r="G117" s="73"/>
      <c r="H117" s="73"/>
      <c r="I117" s="73"/>
      <c r="J117" s="107"/>
      <c r="K117" s="76"/>
      <c r="L117" s="73"/>
      <c r="M117" s="80"/>
      <c r="N117" s="129"/>
      <c r="O117" s="130"/>
      <c r="P117" s="117"/>
      <c r="Q117" s="47"/>
      <c r="R117" s="47"/>
      <c r="S117" s="131"/>
      <c r="T117" s="131"/>
      <c r="U117" s="76"/>
      <c r="V117" s="120"/>
      <c r="W117" s="76"/>
      <c r="X117" s="120"/>
      <c r="Y117" s="76"/>
      <c r="Z117" s="120"/>
      <c r="AA117" s="12"/>
      <c r="AB117" s="95"/>
      <c r="AC117" s="80"/>
      <c r="AD117" s="80"/>
      <c r="AE117" s="80"/>
      <c r="AF117" s="80"/>
    </row>
    <row r="118" spans="1:36" s="79" customFormat="1" ht="14.25" customHeight="1">
      <c r="A118" s="80"/>
      <c r="B118" s="122"/>
      <c r="C118" s="123"/>
      <c r="D118" s="80"/>
      <c r="E118" s="117"/>
      <c r="F118" s="121"/>
      <c r="G118" s="80"/>
      <c r="H118" s="80"/>
      <c r="I118" s="80"/>
      <c r="J118" s="175"/>
      <c r="K118" s="80"/>
      <c r="L118" s="73"/>
      <c r="M118" s="80"/>
      <c r="N118" s="80"/>
      <c r="O118" s="73"/>
      <c r="P118" s="117"/>
      <c r="Q118" s="47"/>
      <c r="R118" s="131"/>
      <c r="S118" s="131"/>
      <c r="T118" s="131"/>
      <c r="U118" s="80"/>
      <c r="V118" s="118"/>
      <c r="W118" s="80"/>
      <c r="X118" s="95"/>
      <c r="Y118" s="80"/>
      <c r="Z118" s="95"/>
      <c r="AA118" s="80"/>
      <c r="AB118" s="80"/>
      <c r="AC118" s="80"/>
      <c r="AD118" s="80"/>
      <c r="AE118" s="80"/>
      <c r="AF118" s="80"/>
    </row>
    <row r="119" spans="1:36" s="79" customFormat="1" ht="14.25" customHeight="1">
      <c r="A119" s="75"/>
      <c r="B119" s="122"/>
      <c r="C119" s="123"/>
      <c r="D119" s="80"/>
      <c r="E119" s="117"/>
      <c r="F119" s="73"/>
      <c r="G119" s="76"/>
      <c r="H119" s="76"/>
      <c r="I119" s="76"/>
      <c r="J119" s="161"/>
      <c r="K119" s="80"/>
      <c r="L119" s="73"/>
      <c r="M119" s="80"/>
      <c r="N119" s="76"/>
      <c r="O119" s="16"/>
      <c r="P119" s="117"/>
      <c r="Q119" s="47"/>
      <c r="R119" s="131"/>
      <c r="S119" s="131"/>
      <c r="T119" s="131"/>
      <c r="U119" s="75"/>
      <c r="V119" s="46"/>
      <c r="W119" s="80"/>
      <c r="X119" s="95"/>
      <c r="Y119" s="80"/>
      <c r="Z119" s="95"/>
      <c r="AA119" s="80"/>
      <c r="AB119" s="80"/>
      <c r="AC119" s="80"/>
      <c r="AD119" s="80"/>
      <c r="AE119" s="80"/>
      <c r="AF119" s="80"/>
      <c r="AG119" s="80"/>
      <c r="AH119" s="80"/>
      <c r="AI119" s="80"/>
      <c r="AJ119" s="80"/>
    </row>
    <row r="120" spans="1:36" s="79" customFormat="1" ht="14.25" customHeight="1">
      <c r="A120" s="75"/>
      <c r="B120" s="122"/>
      <c r="C120" s="123"/>
      <c r="D120" s="80"/>
      <c r="E120" s="117"/>
      <c r="F120" s="73"/>
      <c r="G120" s="76"/>
      <c r="H120" s="76"/>
      <c r="I120" s="76"/>
      <c r="J120" s="161"/>
      <c r="K120" s="80"/>
      <c r="L120" s="73"/>
      <c r="M120" s="80"/>
      <c r="N120" s="76"/>
      <c r="O120" s="16"/>
      <c r="P120" s="117"/>
      <c r="Q120" s="47"/>
      <c r="R120" s="47"/>
      <c r="S120" s="131"/>
      <c r="T120" s="131"/>
      <c r="U120" s="75"/>
      <c r="V120" s="159"/>
      <c r="W120" s="75"/>
      <c r="X120" s="46"/>
      <c r="Y120" s="80"/>
      <c r="Z120" s="80"/>
      <c r="AA120" s="80"/>
      <c r="AB120" s="80"/>
      <c r="AC120" s="80"/>
      <c r="AD120" s="80"/>
      <c r="AE120" s="80"/>
      <c r="AF120" s="80"/>
    </row>
    <row r="121" spans="1:36" s="79" customFormat="1">
      <c r="A121" s="75"/>
      <c r="B121" s="122"/>
      <c r="C121" s="123"/>
      <c r="D121" s="80"/>
      <c r="E121" s="117"/>
      <c r="F121" s="73"/>
      <c r="G121" s="76"/>
      <c r="H121" s="76"/>
      <c r="I121" s="76"/>
      <c r="J121" s="161"/>
      <c r="K121" s="80"/>
      <c r="L121" s="73"/>
      <c r="M121" s="80"/>
      <c r="N121" s="76"/>
      <c r="O121" s="16"/>
      <c r="P121" s="117"/>
      <c r="Q121" s="47"/>
      <c r="R121" s="47"/>
      <c r="S121" s="131"/>
      <c r="T121" s="131"/>
      <c r="U121" s="75"/>
      <c r="V121" s="159"/>
      <c r="W121" s="75"/>
      <c r="X121" s="46"/>
      <c r="Y121" s="80"/>
      <c r="Z121" s="80"/>
      <c r="AA121" s="80"/>
      <c r="AB121" s="80"/>
      <c r="AC121" s="80"/>
      <c r="AD121" s="80"/>
      <c r="AE121" s="80"/>
      <c r="AF121" s="80"/>
    </row>
    <row r="122" spans="1:36" s="79" customFormat="1" ht="14.25" customHeight="1">
      <c r="A122" s="80"/>
      <c r="B122" s="122"/>
      <c r="C122" s="123"/>
      <c r="D122" s="80"/>
      <c r="E122" s="117"/>
      <c r="F122" s="126"/>
      <c r="G122" s="126"/>
      <c r="H122" s="126"/>
      <c r="I122" s="126"/>
      <c r="J122" s="107"/>
      <c r="K122" s="109"/>
      <c r="L122" s="73"/>
      <c r="M122" s="80"/>
      <c r="N122" s="76"/>
      <c r="O122" s="96"/>
      <c r="P122" s="117"/>
      <c r="Q122" s="47"/>
      <c r="R122" s="131"/>
      <c r="S122" s="131"/>
      <c r="T122" s="131"/>
      <c r="U122" s="117"/>
      <c r="V122" s="95"/>
      <c r="W122" s="80"/>
      <c r="X122" s="95"/>
      <c r="Y122" s="80"/>
      <c r="Z122" s="95"/>
      <c r="AA122" s="80"/>
      <c r="AB122" s="80"/>
      <c r="AC122" s="80"/>
      <c r="AD122" s="12"/>
      <c r="AE122" s="80"/>
      <c r="AF122" s="80"/>
    </row>
  </sheetData>
  <sortState ref="A1:AA72">
    <sortCondition ref="A8"/>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W-L History</vt:lpstr>
      <vt:lpstr>Cobb</vt:lpstr>
      <vt:lpstr>Ruth</vt:lpstr>
      <vt:lpstr>Aaron</vt:lpstr>
      <vt:lpstr>Mays</vt:lpstr>
      <vt:lpstr>Players</vt:lpstr>
      <vt:lpstr>Signed FA</vt:lpstr>
      <vt:lpstr>Bank FA</vt:lpstr>
      <vt:lpstr>Cuts</vt:lpstr>
      <vt:lpstr>TRX</vt:lpstr>
      <vt:lpstr>Future TRX</vt:lpstr>
      <vt:lpstr>Bank Detail</vt:lpstr>
      <vt:lpstr>2021 Draft</vt:lpstr>
      <vt:lpstr>2022 Draft</vt:lpstr>
      <vt:lpstr>Ballpark</vt:lpstr>
      <vt:lpstr>Misc</vt:lpstr>
      <vt:lpstr>General</vt:lpstr>
      <vt:lpstr>Ballpark!Print_Area</vt:lpstr>
      <vt:lpstr>Ballpark!Print_Titles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Blake</dc:creator>
  <cp:lastModifiedBy>Henry Vance</cp:lastModifiedBy>
  <cp:lastPrinted>2013-10-07T15:21:45Z</cp:lastPrinted>
  <dcterms:created xsi:type="dcterms:W3CDTF">1998-12-18T22:25:23Z</dcterms:created>
  <dcterms:modified xsi:type="dcterms:W3CDTF">2020-03-30T03:18:24Z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-885273454</vt:i4>
  </property>
  <property fmtid="{D5CDD505-2E9C-101B-9397-08002B2CF9AE}" pid="3" name="_NewReviewCycle">
    <vt:lpwstr/>
  </property>
  <property fmtid="{D5CDD505-2E9C-101B-9397-08002B2CF9AE}" pid="4" name="_EmailSubject">
    <vt:lpwstr>BW July Rosters</vt:lpwstr>
  </property>
  <property fmtid="{D5CDD505-2E9C-101B-9397-08002B2CF9AE}" pid="5" name="_AuthorEmail">
    <vt:lpwstr>Christopher.Blake2@nationalgrid.com</vt:lpwstr>
  </property>
  <property fmtid="{D5CDD505-2E9C-101B-9397-08002B2CF9AE}" pid="6" name="_AuthorEmailDisplayName">
    <vt:lpwstr>Blake, Christopher</vt:lpwstr>
  </property>
  <property fmtid="{D5CDD505-2E9C-101B-9397-08002B2CF9AE}" pid="7" name="_ReviewingToolsShownOnce">
    <vt:lpwstr/>
  </property>
</Properties>
</file>